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omments7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YC3\"/>
    </mc:Choice>
  </mc:AlternateContent>
  <xr:revisionPtr revIDLastSave="0" documentId="13_ncr:1_{DC894F52-0022-4CB8-8D80-0988E7FC0C73}" xr6:coauthVersionLast="47" xr6:coauthVersionMax="47" xr10:uidLastSave="{00000000-0000-0000-0000-000000000000}"/>
  <bookViews>
    <workbookView xWindow="-108" yWindow="-108" windowWidth="23256" windowHeight="12456" xr2:uid="{7F5F527C-FDA3-417D-B529-66D896C165A6}"/>
  </bookViews>
  <sheets>
    <sheet name="Simple Moving Average " sheetId="1" r:id="rId1"/>
    <sheet name="Simple Moving Average span" sheetId="2" r:id="rId2"/>
    <sheet name="Weighted Moving Average" sheetId="8" r:id="rId3"/>
    <sheet name=" Exponential Smoothing by Day" sheetId="3" r:id="rId4"/>
    <sheet name="Exponential Smoothing by Month " sheetId="9" r:id="rId5"/>
    <sheet name="Holt Exponential by Month" sheetId="10" r:id="rId6"/>
    <sheet name="Holt Exponential by Quarter" sheetId="11" r:id="rId7"/>
    <sheet name="Holt Winter by Month" sheetId="6" r:id="rId8"/>
    <sheet name="Holt Winter by Quarter" sheetId="7" r:id="rId9"/>
    <sheet name="Holt Exponential Day (X)" sheetId="13" r:id="rId10"/>
  </sheets>
  <externalReferences>
    <externalReference r:id="rId11"/>
  </externalReferences>
  <definedNames>
    <definedName name="alpha" localSheetId="3">' Exponential Smoothing by Day'!$C$4</definedName>
    <definedName name="alpha" localSheetId="4">'Exponential Smoothing by Month '!$C$4</definedName>
    <definedName name="alpha" localSheetId="5">'Holt Exponential by Month'!$B$4</definedName>
    <definedName name="alpha" localSheetId="6">'Holt Exponential by Quarter'!$B$4</definedName>
    <definedName name="alpha" localSheetId="9">'Holt Exponential Day (X)'!$B$4</definedName>
    <definedName name="beta" localSheetId="5">'Holt Exponential by Month'!$B$5</definedName>
    <definedName name="beta" localSheetId="6">'Holt Exponential by Quarter'!$B$5</definedName>
    <definedName name="beta" localSheetId="9">'Holt Exponential Day (X)'!$B$5</definedName>
    <definedName name="CenteredError" localSheetId="1">'Simple Moving Average span'!$R$2:$R$1470</definedName>
    <definedName name="ErorrMA" localSheetId="1">'Simple Moving Average span'!$N$2:$N$1470</definedName>
    <definedName name="NativeTimeline_Date">#N/A</definedName>
    <definedName name="RunStarts" localSheetId="1">'Simple Moving Average span'!$S$2:$S$1470</definedName>
    <definedName name="solver_adj" localSheetId="3" hidden="1">' Exponential Smoothing by Day'!$C$4</definedName>
    <definedName name="solver_adj" localSheetId="4" hidden="1">'Exponential Smoothing by Month '!$C$4</definedName>
    <definedName name="solver_adj" localSheetId="5" hidden="1">'Holt Exponential by Month'!$B$4:$B$5</definedName>
    <definedName name="solver_adj" localSheetId="6" hidden="1">'Holt Exponential by Quarter'!$B$4:$B$5</definedName>
    <definedName name="solver_adj" localSheetId="9" hidden="1">'Holt Exponential Day (X)'!$B$4:$B$5</definedName>
    <definedName name="solver_adj" localSheetId="7" hidden="1">'Holt Winter by Month'!$D$4:$D$6</definedName>
    <definedName name="solver_adj" localSheetId="8" hidden="1">'Holt Winter by Quarter'!$D$4:$D$6</definedName>
    <definedName name="solver_adj" localSheetId="1" hidden="1">'Simple Moving Average span'!$B$4</definedName>
    <definedName name="solver_adj" localSheetId="2" hidden="1">'Weighted Moving Average'!$B$10:$B$15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9" hidden="1">0.0001</definedName>
    <definedName name="solver_cvg" localSheetId="7" hidden="1">0.0001</definedName>
    <definedName name="solver_cvg" localSheetId="8" hidden="1">0.0001</definedName>
    <definedName name="solver_cvg" localSheetId="1" hidden="1">0.0001</definedName>
    <definedName name="solver_cvg" localSheetId="2" hidden="1">0.0001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9" hidden="1">1</definedName>
    <definedName name="solver_drv" localSheetId="7" hidden="1">2</definedName>
    <definedName name="solver_drv" localSheetId="8" hidden="1">1</definedName>
    <definedName name="solver_drv" localSheetId="1" hidden="1">2</definedName>
    <definedName name="solver_drv" localSheetId="2" hidden="1">2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3</definedName>
    <definedName name="solver_eng" localSheetId="9" hidden="1">1</definedName>
    <definedName name="solver_eng" localSheetId="7" hidden="1">3</definedName>
    <definedName name="solver_eng" localSheetId="8" hidden="1">3</definedName>
    <definedName name="solver_eng" localSheetId="1" hidden="1">1</definedName>
    <definedName name="solver_eng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9" hidden="1">1</definedName>
    <definedName name="solver_est" localSheetId="7" hidden="1">1</definedName>
    <definedName name="solver_est" localSheetId="8" hidden="1">1</definedName>
    <definedName name="solver_est" localSheetId="1" hidden="1">1</definedName>
    <definedName name="solver_est" localSheetId="2" hidden="1">1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9" hidden="1">2147483647</definedName>
    <definedName name="solver_itr" localSheetId="7" hidden="1">2147483647</definedName>
    <definedName name="solver_itr" localSheetId="8" hidden="1">2147483647</definedName>
    <definedName name="solver_itr" localSheetId="1" hidden="1">2147483647</definedName>
    <definedName name="solver_itr" localSheetId="2" hidden="1">2147483647</definedName>
    <definedName name="solver_lhs1" localSheetId="3" hidden="1">' Exponential Smoothing by Day'!$C$4</definedName>
    <definedName name="solver_lhs1" localSheetId="4" hidden="1">'Exponential Smoothing by Month '!$C$4</definedName>
    <definedName name="solver_lhs1" localSheetId="5" hidden="1">'Holt Exponential by Month'!$B$4:$B$5</definedName>
    <definedName name="solver_lhs1" localSheetId="6" hidden="1">'Holt Exponential by Quarter'!$B$4:$B$5</definedName>
    <definedName name="solver_lhs1" localSheetId="9" hidden="1">'Holt Exponential Day (X)'!$B$4:$B$5</definedName>
    <definedName name="solver_lhs1" localSheetId="7" hidden="1">'Holt Winter by Month'!$D$4:$D$6</definedName>
    <definedName name="solver_lhs1" localSheetId="8" hidden="1">'Holt Winter by Quarter'!$D$4:$D$6</definedName>
    <definedName name="solver_lhs1" localSheetId="1" hidden="1">'Simple Moving Average span'!$B$4</definedName>
    <definedName name="solver_lhs1" localSheetId="2" hidden="1">'Weighted Moving Average'!$B$10:$B$15</definedName>
    <definedName name="solver_lhs2" localSheetId="3" hidden="1">' Exponential Smoothing by Day'!$C$4</definedName>
    <definedName name="solver_lhs2" localSheetId="4" hidden="1">'Exponential Smoothing by Month '!$C$4</definedName>
    <definedName name="solver_lhs2" localSheetId="5" hidden="1">'Holt Exponential by Month'!$B$4:$B$5</definedName>
    <definedName name="solver_lhs2" localSheetId="6" hidden="1">'Holt Exponential by Quarter'!$B$4:$B$5</definedName>
    <definedName name="solver_lhs2" localSheetId="9" hidden="1">'Holt Exponential Day (X)'!$B$4:$B$5</definedName>
    <definedName name="solver_lhs2" localSheetId="7" hidden="1">'Holt Winter by Month'!$D$4:$D$6</definedName>
    <definedName name="solver_lhs2" localSheetId="8" hidden="1">'Holt Winter by Quarter'!$D$4:$D$6</definedName>
    <definedName name="solver_lhs2" localSheetId="1" hidden="1">'Simple Moving Average span'!$B$4</definedName>
    <definedName name="solver_lhs2" localSheetId="2" hidden="1">'Weighted Moving Average'!$B$16</definedName>
    <definedName name="solver_lhs3" localSheetId="2" hidden="1">'Weighted Moving Average'!$A$12</definedName>
    <definedName name="solver_lhs4" localSheetId="2" hidden="1">'Weighted Moving Average'!$A$12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9" hidden="1">2147483647</definedName>
    <definedName name="solver_mip" localSheetId="7" hidden="1">2147483647</definedName>
    <definedName name="solver_mip" localSheetId="8" hidden="1">2147483647</definedName>
    <definedName name="solver_mip" localSheetId="1" hidden="1">2147483647</definedName>
    <definedName name="solver_mip" localSheetId="2" hidden="1">2147483647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9" hidden="1">30</definedName>
    <definedName name="solver_mni" localSheetId="7" hidden="1">30</definedName>
    <definedName name="solver_mni" localSheetId="8" hidden="1">30</definedName>
    <definedName name="solver_mni" localSheetId="1" hidden="1">30</definedName>
    <definedName name="solver_mni" localSheetId="2" hidden="1">30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9" hidden="1">0.075</definedName>
    <definedName name="solver_mrt" localSheetId="7" hidden="1">0.075</definedName>
    <definedName name="solver_mrt" localSheetId="8" hidden="1">0.075</definedName>
    <definedName name="solver_mrt" localSheetId="1" hidden="1">0.075</definedName>
    <definedName name="solver_mrt" localSheetId="2" hidden="1">0.075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9" hidden="1">2</definedName>
    <definedName name="solver_msl" localSheetId="7" hidden="1">2</definedName>
    <definedName name="solver_msl" localSheetId="8" hidden="1">2</definedName>
    <definedName name="solver_msl" localSheetId="1" hidden="1">2</definedName>
    <definedName name="solver_msl" localSheetId="2" hidden="1">2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9" hidden="1">1</definedName>
    <definedName name="solver_neg" localSheetId="7" hidden="1">1</definedName>
    <definedName name="solver_neg" localSheetId="8" hidden="1">1</definedName>
    <definedName name="solver_neg" localSheetId="1" hidden="1">1</definedName>
    <definedName name="solver_neg" localSheetId="2" hidden="1">1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9" hidden="1">2147483647</definedName>
    <definedName name="solver_nod" localSheetId="7" hidden="1">2147483647</definedName>
    <definedName name="solver_nod" localSheetId="8" hidden="1">2147483647</definedName>
    <definedName name="solver_nod" localSheetId="1" hidden="1">2147483647</definedName>
    <definedName name="solver_nod" localSheetId="2" hidden="1">2147483647</definedName>
    <definedName name="solver_num" localSheetId="3" hidden="1">2</definedName>
    <definedName name="solver_num" localSheetId="4" hidden="1">2</definedName>
    <definedName name="solver_num" localSheetId="5" hidden="1">2</definedName>
    <definedName name="solver_num" localSheetId="6" hidden="1">2</definedName>
    <definedName name="solver_num" localSheetId="9" hidden="1">2</definedName>
    <definedName name="solver_num" localSheetId="7" hidden="1">2</definedName>
    <definedName name="solver_num" localSheetId="8" hidden="1">2</definedName>
    <definedName name="solver_num" localSheetId="1" hidden="1">2</definedName>
    <definedName name="solver_num" localSheetId="2" hidden="1">2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9" hidden="1">1</definedName>
    <definedName name="solver_nwt" localSheetId="7" hidden="1">1</definedName>
    <definedName name="solver_nwt" localSheetId="8" hidden="1">1</definedName>
    <definedName name="solver_nwt" localSheetId="1" hidden="1">1</definedName>
    <definedName name="solver_nwt" localSheetId="2" hidden="1">1</definedName>
    <definedName name="solver_opt" localSheetId="3" hidden="1">' Exponential Smoothing by Day'!$D$10</definedName>
    <definedName name="solver_opt" localSheetId="4" hidden="1">'Exponential Smoothing by Month '!$D$10</definedName>
    <definedName name="solver_opt" localSheetId="5" hidden="1">'Holt Exponential by Month'!$B$11</definedName>
    <definedName name="solver_opt" localSheetId="6" hidden="1">'Holt Exponential by Quarter'!$B$10</definedName>
    <definedName name="solver_opt" localSheetId="9" hidden="1">'Holt Exponential Day (X)'!$B$11</definedName>
    <definedName name="solver_opt" localSheetId="7" hidden="1">'Holt Winter by Month'!$E$12</definedName>
    <definedName name="solver_opt" localSheetId="8" hidden="1">'Holt Winter by Quarter'!$E$12</definedName>
    <definedName name="solver_opt" localSheetId="1" hidden="1">'Simple Moving Average span'!$C$8</definedName>
    <definedName name="solver_opt" localSheetId="2" hidden="1">'Weighted Moving Average'!$D$7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9" hidden="1">0.000001</definedName>
    <definedName name="solver_pre" localSheetId="7" hidden="1">0.000001</definedName>
    <definedName name="solver_pre" localSheetId="8" hidden="1">0.000001</definedName>
    <definedName name="solver_pre" localSheetId="1" hidden="1">0.000001</definedName>
    <definedName name="solver_pre" localSheetId="2" hidden="1">0.000001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9" hidden="1">1</definedName>
    <definedName name="solver_rbv" localSheetId="7" hidden="1">2</definedName>
    <definedName name="solver_rbv" localSheetId="8" hidden="1">1</definedName>
    <definedName name="solver_rbv" localSheetId="1" hidden="1">2</definedName>
    <definedName name="solver_rbv" localSheetId="2" hidden="1">2</definedName>
    <definedName name="solver_rel1" localSheetId="3" hidden="1">1</definedName>
    <definedName name="solver_rel1" localSheetId="4" hidden="1">1</definedName>
    <definedName name="solver_rel1" localSheetId="5" hidden="1">1</definedName>
    <definedName name="solver_rel1" localSheetId="6" hidden="1">1</definedName>
    <definedName name="solver_rel1" localSheetId="9" hidden="1">1</definedName>
    <definedName name="solver_rel1" localSheetId="7" hidden="1">1</definedName>
    <definedName name="solver_rel1" localSheetId="8" hidden="1">1</definedName>
    <definedName name="solver_rel1" localSheetId="1" hidden="1">1</definedName>
    <definedName name="solver_rel1" localSheetId="2" hidden="1">3</definedName>
    <definedName name="solver_rel2" localSheetId="3" hidden="1">3</definedName>
    <definedName name="solver_rel2" localSheetId="4" hidden="1">3</definedName>
    <definedName name="solver_rel2" localSheetId="5" hidden="1">3</definedName>
    <definedName name="solver_rel2" localSheetId="6" hidden="1">3</definedName>
    <definedName name="solver_rel2" localSheetId="9" hidden="1">3</definedName>
    <definedName name="solver_rel2" localSheetId="7" hidden="1">3</definedName>
    <definedName name="solver_rel2" localSheetId="8" hidden="1">3</definedName>
    <definedName name="solver_rel2" localSheetId="1" hidden="1">3</definedName>
    <definedName name="solver_rel2" localSheetId="2" hidden="1">2</definedName>
    <definedName name="solver_rel3" localSheetId="2" hidden="1">3</definedName>
    <definedName name="solver_rel4" localSheetId="2" hidden="1">3</definedName>
    <definedName name="solver_rhs1" localSheetId="3" hidden="1">0.99</definedName>
    <definedName name="solver_rhs1" localSheetId="4" hidden="1">0.99</definedName>
    <definedName name="solver_rhs1" localSheetId="5" hidden="1">0.99</definedName>
    <definedName name="solver_rhs1" localSheetId="6" hidden="1">0.99</definedName>
    <definedName name="solver_rhs1" localSheetId="9" hidden="1">0.99</definedName>
    <definedName name="solver_rhs1" localSheetId="7" hidden="1">0.99</definedName>
    <definedName name="solver_rhs1" localSheetId="8" hidden="1">0.99</definedName>
    <definedName name="solver_rhs1" localSheetId="1" hidden="1">6</definedName>
    <definedName name="solver_rhs1" localSheetId="2" hidden="1">0</definedName>
    <definedName name="solver_rhs2" localSheetId="3" hidden="1">0.01</definedName>
    <definedName name="solver_rhs2" localSheetId="4" hidden="1">0.01</definedName>
    <definedName name="solver_rhs2" localSheetId="5" hidden="1">0.01</definedName>
    <definedName name="solver_rhs2" localSheetId="6" hidden="1">0.01</definedName>
    <definedName name="solver_rhs2" localSheetId="9" hidden="1">0.01</definedName>
    <definedName name="solver_rhs2" localSheetId="7" hidden="1">0.01</definedName>
    <definedName name="solver_rhs2" localSheetId="8" hidden="1">0.01</definedName>
    <definedName name="solver_rhs2" localSheetId="1" hidden="1">3</definedName>
    <definedName name="solver_rhs2" localSheetId="2" hidden="1">1</definedName>
    <definedName name="solver_rhs3" localSheetId="2" hidden="1">0</definedName>
    <definedName name="solver_rhs4" localSheetId="2" hidden="1">0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9" hidden="1">2</definedName>
    <definedName name="solver_rlx" localSheetId="7" hidden="1">2</definedName>
    <definedName name="solver_rlx" localSheetId="8" hidden="1">2</definedName>
    <definedName name="solver_rlx" localSheetId="1" hidden="1">2</definedName>
    <definedName name="solver_rlx" localSheetId="2" hidden="1">2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9" hidden="1">0</definedName>
    <definedName name="solver_rsd" localSheetId="7" hidden="1">0</definedName>
    <definedName name="solver_rsd" localSheetId="8" hidden="1">0</definedName>
    <definedName name="solver_rsd" localSheetId="1" hidden="1">0</definedName>
    <definedName name="solver_rsd" localSheetId="2" hidden="1">0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9" hidden="1">1</definedName>
    <definedName name="solver_scl" localSheetId="7" hidden="1">2</definedName>
    <definedName name="solver_scl" localSheetId="8" hidden="1">1</definedName>
    <definedName name="solver_scl" localSheetId="1" hidden="1">2</definedName>
    <definedName name="solver_scl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9" hidden="1">2</definedName>
    <definedName name="solver_sho" localSheetId="7" hidden="1">2</definedName>
    <definedName name="solver_sho" localSheetId="8" hidden="1">2</definedName>
    <definedName name="solver_sho" localSheetId="1" hidden="1">2</definedName>
    <definedName name="solver_sho" localSheetId="2" hidden="1">2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9" hidden="1">100</definedName>
    <definedName name="solver_ssz" localSheetId="7" hidden="1">100</definedName>
    <definedName name="solver_ssz" localSheetId="8" hidden="1">100</definedName>
    <definedName name="solver_ssz" localSheetId="1" hidden="1">100</definedName>
    <definedName name="solver_ssz" localSheetId="2" hidden="1">100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9" hidden="1">2147483647</definedName>
    <definedName name="solver_tim" localSheetId="7" hidden="1">2147483647</definedName>
    <definedName name="solver_tim" localSheetId="8" hidden="1">2147483647</definedName>
    <definedName name="solver_tim" localSheetId="1" hidden="1">2147483647</definedName>
    <definedName name="solver_tim" localSheetId="2" hidden="1">2147483647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9" hidden="1">0.01</definedName>
    <definedName name="solver_tol" localSheetId="7" hidden="1">0.01</definedName>
    <definedName name="solver_tol" localSheetId="8" hidden="1">0.01</definedName>
    <definedName name="solver_tol" localSheetId="1" hidden="1">0.01</definedName>
    <definedName name="solver_tol" localSheetId="2" hidden="1">0.01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9" hidden="1">2</definedName>
    <definedName name="solver_typ" localSheetId="7" hidden="1">2</definedName>
    <definedName name="solver_typ" localSheetId="8" hidden="1">2</definedName>
    <definedName name="solver_typ" localSheetId="1" hidden="1">2</definedName>
    <definedName name="solver_typ" localSheetId="2" hidden="1">2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9" hidden="1">0</definedName>
    <definedName name="solver_val" localSheetId="7" hidden="1">0</definedName>
    <definedName name="solver_val" localSheetId="8" hidden="1">0</definedName>
    <definedName name="solver_val" localSheetId="1" hidden="1">0</definedName>
    <definedName name="solver_val" localSheetId="2" hidden="1">0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9" hidden="1">3</definedName>
    <definedName name="solver_ver" localSheetId="7" hidden="1">3</definedName>
    <definedName name="solver_ver" localSheetId="8" hidden="1">3</definedName>
    <definedName name="solver_ver" localSheetId="1" hidden="1">3</definedName>
    <definedName name="solver_ver" localSheetId="2" hidden="1">3</definedName>
    <definedName name="span" localSheetId="1">'Simple Moving Average span'!$B$4</definedName>
    <definedName name="span" localSheetId="2">'Weighted Moving Average'!#REF!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74" i="3" l="1"/>
  <c r="M1471" i="8"/>
  <c r="H1471" i="8"/>
  <c r="X6" i="1"/>
  <c r="W6" i="1"/>
  <c r="V6" i="1"/>
  <c r="C28" i="11" l="1"/>
  <c r="C29" i="11" s="1"/>
  <c r="C30" i="11" s="1"/>
  <c r="G4" i="13" l="1"/>
  <c r="F5" i="13" s="1"/>
  <c r="F4" i="13"/>
  <c r="H4" i="13" s="1"/>
  <c r="I4" i="13" s="1"/>
  <c r="K4" i="13" s="1"/>
  <c r="I4" i="11"/>
  <c r="K4" i="11" s="1"/>
  <c r="G4" i="11"/>
  <c r="F5" i="11" s="1"/>
  <c r="F4" i="11"/>
  <c r="D75" i="10"/>
  <c r="D76" i="10" s="1"/>
  <c r="G5" i="10"/>
  <c r="G4" i="10"/>
  <c r="I5" i="10" s="1"/>
  <c r="J5" i="10" s="1"/>
  <c r="J4" i="9"/>
  <c r="C13" i="9" s="1"/>
  <c r="I5" i="3"/>
  <c r="C13" i="3" s="1"/>
  <c r="J5" i="3"/>
  <c r="L5" i="3" s="1"/>
  <c r="K5" i="3"/>
  <c r="M5" i="3" s="1"/>
  <c r="L15" i="6"/>
  <c r="L14" i="6"/>
  <c r="L13" i="6"/>
  <c r="L12" i="6"/>
  <c r="L11" i="6"/>
  <c r="L10" i="6"/>
  <c r="L9" i="6"/>
  <c r="L8" i="6"/>
  <c r="L7" i="6"/>
  <c r="L6" i="6"/>
  <c r="L5" i="6"/>
  <c r="L4" i="6"/>
  <c r="J16" i="6" s="1"/>
  <c r="L16" i="6" s="1"/>
  <c r="M9" i="8"/>
  <c r="N9" i="8" s="1"/>
  <c r="M10" i="8"/>
  <c r="M11" i="8"/>
  <c r="N11" i="8" s="1"/>
  <c r="M12" i="8"/>
  <c r="N12" i="8" s="1"/>
  <c r="M13" i="8"/>
  <c r="N13" i="8" s="1"/>
  <c r="M14" i="8"/>
  <c r="N14" i="8" s="1"/>
  <c r="M15" i="8"/>
  <c r="N15" i="8" s="1"/>
  <c r="M16" i="8"/>
  <c r="N16" i="8" s="1"/>
  <c r="M17" i="8"/>
  <c r="N17" i="8" s="1"/>
  <c r="M18" i="8"/>
  <c r="N18" i="8" s="1"/>
  <c r="M19" i="8"/>
  <c r="N19" i="8" s="1"/>
  <c r="M20" i="8"/>
  <c r="N20" i="8" s="1"/>
  <c r="M21" i="8"/>
  <c r="N21" i="8" s="1"/>
  <c r="M22" i="8"/>
  <c r="N22" i="8" s="1"/>
  <c r="M23" i="8"/>
  <c r="N23" i="8" s="1"/>
  <c r="M24" i="8"/>
  <c r="N24" i="8" s="1"/>
  <c r="M25" i="8"/>
  <c r="N25" i="8" s="1"/>
  <c r="M26" i="8"/>
  <c r="N26" i="8" s="1"/>
  <c r="M27" i="8"/>
  <c r="N27" i="8" s="1"/>
  <c r="M28" i="8"/>
  <c r="N28" i="8" s="1"/>
  <c r="M29" i="8"/>
  <c r="N29" i="8" s="1"/>
  <c r="M30" i="8"/>
  <c r="N30" i="8" s="1"/>
  <c r="M31" i="8"/>
  <c r="N31" i="8" s="1"/>
  <c r="M32" i="8"/>
  <c r="N32" i="8" s="1"/>
  <c r="M33" i="8"/>
  <c r="N33" i="8" s="1"/>
  <c r="M34" i="8"/>
  <c r="N34" i="8" s="1"/>
  <c r="M35" i="8"/>
  <c r="N35" i="8" s="1"/>
  <c r="M36" i="8"/>
  <c r="N36" i="8" s="1"/>
  <c r="M37" i="8"/>
  <c r="N37" i="8" s="1"/>
  <c r="M38" i="8"/>
  <c r="N38" i="8" s="1"/>
  <c r="M39" i="8"/>
  <c r="N39" i="8" s="1"/>
  <c r="M40" i="8"/>
  <c r="N40" i="8" s="1"/>
  <c r="M41" i="8"/>
  <c r="N41" i="8" s="1"/>
  <c r="M42" i="8"/>
  <c r="N42" i="8" s="1"/>
  <c r="M43" i="8"/>
  <c r="N43" i="8" s="1"/>
  <c r="M44" i="8"/>
  <c r="N44" i="8" s="1"/>
  <c r="M45" i="8"/>
  <c r="N45" i="8" s="1"/>
  <c r="M46" i="8"/>
  <c r="N46" i="8" s="1"/>
  <c r="M47" i="8"/>
  <c r="N47" i="8" s="1"/>
  <c r="M48" i="8"/>
  <c r="N48" i="8" s="1"/>
  <c r="M49" i="8"/>
  <c r="N49" i="8" s="1"/>
  <c r="M50" i="8"/>
  <c r="N50" i="8" s="1"/>
  <c r="M51" i="8"/>
  <c r="N51" i="8" s="1"/>
  <c r="M52" i="8"/>
  <c r="N52" i="8" s="1"/>
  <c r="M53" i="8"/>
  <c r="N53" i="8" s="1"/>
  <c r="M54" i="8"/>
  <c r="N54" i="8" s="1"/>
  <c r="M55" i="8"/>
  <c r="N55" i="8" s="1"/>
  <c r="M56" i="8"/>
  <c r="N56" i="8" s="1"/>
  <c r="M57" i="8"/>
  <c r="N57" i="8" s="1"/>
  <c r="M58" i="8"/>
  <c r="N58" i="8" s="1"/>
  <c r="M59" i="8"/>
  <c r="N59" i="8" s="1"/>
  <c r="M60" i="8"/>
  <c r="N60" i="8" s="1"/>
  <c r="M61" i="8"/>
  <c r="N61" i="8" s="1"/>
  <c r="M62" i="8"/>
  <c r="N62" i="8" s="1"/>
  <c r="M63" i="8"/>
  <c r="N63" i="8" s="1"/>
  <c r="M64" i="8"/>
  <c r="N64" i="8" s="1"/>
  <c r="M65" i="8"/>
  <c r="N65" i="8" s="1"/>
  <c r="M66" i="8"/>
  <c r="N66" i="8" s="1"/>
  <c r="M67" i="8"/>
  <c r="N67" i="8" s="1"/>
  <c r="M68" i="8"/>
  <c r="N68" i="8" s="1"/>
  <c r="M69" i="8"/>
  <c r="N69" i="8" s="1"/>
  <c r="M70" i="8"/>
  <c r="N70" i="8" s="1"/>
  <c r="M71" i="8"/>
  <c r="N71" i="8" s="1"/>
  <c r="M72" i="8"/>
  <c r="N72" i="8" s="1"/>
  <c r="M73" i="8"/>
  <c r="N73" i="8" s="1"/>
  <c r="M74" i="8"/>
  <c r="N74" i="8" s="1"/>
  <c r="M75" i="8"/>
  <c r="N75" i="8" s="1"/>
  <c r="M76" i="8"/>
  <c r="N76" i="8" s="1"/>
  <c r="M77" i="8"/>
  <c r="N77" i="8" s="1"/>
  <c r="M78" i="8"/>
  <c r="N78" i="8" s="1"/>
  <c r="M79" i="8"/>
  <c r="N79" i="8" s="1"/>
  <c r="M80" i="8"/>
  <c r="N80" i="8" s="1"/>
  <c r="M81" i="8"/>
  <c r="N81" i="8" s="1"/>
  <c r="M82" i="8"/>
  <c r="N82" i="8" s="1"/>
  <c r="M83" i="8"/>
  <c r="N83" i="8" s="1"/>
  <c r="M84" i="8"/>
  <c r="N84" i="8" s="1"/>
  <c r="M85" i="8"/>
  <c r="N85" i="8" s="1"/>
  <c r="M86" i="8"/>
  <c r="N86" i="8" s="1"/>
  <c r="M87" i="8"/>
  <c r="N87" i="8" s="1"/>
  <c r="M88" i="8"/>
  <c r="N88" i="8" s="1"/>
  <c r="M89" i="8"/>
  <c r="N89" i="8" s="1"/>
  <c r="M90" i="8"/>
  <c r="N90" i="8" s="1"/>
  <c r="M91" i="8"/>
  <c r="N91" i="8" s="1"/>
  <c r="M92" i="8"/>
  <c r="N92" i="8" s="1"/>
  <c r="M93" i="8"/>
  <c r="N93" i="8" s="1"/>
  <c r="M94" i="8"/>
  <c r="N94" i="8" s="1"/>
  <c r="M95" i="8"/>
  <c r="N95" i="8" s="1"/>
  <c r="M96" i="8"/>
  <c r="N96" i="8" s="1"/>
  <c r="M97" i="8"/>
  <c r="N97" i="8" s="1"/>
  <c r="M98" i="8"/>
  <c r="N98" i="8" s="1"/>
  <c r="M99" i="8"/>
  <c r="N99" i="8" s="1"/>
  <c r="M100" i="8"/>
  <c r="N100" i="8" s="1"/>
  <c r="M101" i="8"/>
  <c r="N101" i="8" s="1"/>
  <c r="M102" i="8"/>
  <c r="N102" i="8" s="1"/>
  <c r="M103" i="8"/>
  <c r="N103" i="8" s="1"/>
  <c r="M104" i="8"/>
  <c r="N104" i="8" s="1"/>
  <c r="M105" i="8"/>
  <c r="N105" i="8" s="1"/>
  <c r="M106" i="8"/>
  <c r="N106" i="8" s="1"/>
  <c r="M107" i="8"/>
  <c r="N107" i="8" s="1"/>
  <c r="M108" i="8"/>
  <c r="N108" i="8" s="1"/>
  <c r="M109" i="8"/>
  <c r="N109" i="8" s="1"/>
  <c r="M110" i="8"/>
  <c r="N110" i="8" s="1"/>
  <c r="M111" i="8"/>
  <c r="N111" i="8" s="1"/>
  <c r="M112" i="8"/>
  <c r="N112" i="8" s="1"/>
  <c r="M113" i="8"/>
  <c r="N113" i="8" s="1"/>
  <c r="M114" i="8"/>
  <c r="N114" i="8" s="1"/>
  <c r="M115" i="8"/>
  <c r="N115" i="8" s="1"/>
  <c r="M116" i="8"/>
  <c r="N116" i="8" s="1"/>
  <c r="M117" i="8"/>
  <c r="N117" i="8" s="1"/>
  <c r="M118" i="8"/>
  <c r="N118" i="8" s="1"/>
  <c r="M119" i="8"/>
  <c r="N119" i="8" s="1"/>
  <c r="M120" i="8"/>
  <c r="N120" i="8" s="1"/>
  <c r="M121" i="8"/>
  <c r="N121" i="8" s="1"/>
  <c r="M122" i="8"/>
  <c r="N122" i="8" s="1"/>
  <c r="M123" i="8"/>
  <c r="N123" i="8" s="1"/>
  <c r="M124" i="8"/>
  <c r="N124" i="8" s="1"/>
  <c r="M125" i="8"/>
  <c r="N125" i="8" s="1"/>
  <c r="M126" i="8"/>
  <c r="N126" i="8" s="1"/>
  <c r="M127" i="8"/>
  <c r="N127" i="8" s="1"/>
  <c r="M128" i="8"/>
  <c r="N128" i="8" s="1"/>
  <c r="M129" i="8"/>
  <c r="N129" i="8" s="1"/>
  <c r="M130" i="8"/>
  <c r="N130" i="8" s="1"/>
  <c r="M131" i="8"/>
  <c r="N131" i="8" s="1"/>
  <c r="M132" i="8"/>
  <c r="N132" i="8" s="1"/>
  <c r="M133" i="8"/>
  <c r="N133" i="8" s="1"/>
  <c r="M134" i="8"/>
  <c r="N134" i="8" s="1"/>
  <c r="M135" i="8"/>
  <c r="N135" i="8" s="1"/>
  <c r="M136" i="8"/>
  <c r="N136" i="8" s="1"/>
  <c r="M137" i="8"/>
  <c r="N137" i="8" s="1"/>
  <c r="M138" i="8"/>
  <c r="N138" i="8" s="1"/>
  <c r="M139" i="8"/>
  <c r="N139" i="8" s="1"/>
  <c r="M140" i="8"/>
  <c r="N140" i="8" s="1"/>
  <c r="M141" i="8"/>
  <c r="N141" i="8" s="1"/>
  <c r="M142" i="8"/>
  <c r="N142" i="8" s="1"/>
  <c r="M143" i="8"/>
  <c r="N143" i="8" s="1"/>
  <c r="M144" i="8"/>
  <c r="N144" i="8" s="1"/>
  <c r="M145" i="8"/>
  <c r="N145" i="8" s="1"/>
  <c r="M146" i="8"/>
  <c r="N146" i="8" s="1"/>
  <c r="M147" i="8"/>
  <c r="N147" i="8" s="1"/>
  <c r="M148" i="8"/>
  <c r="N148" i="8" s="1"/>
  <c r="M149" i="8"/>
  <c r="N149" i="8" s="1"/>
  <c r="M150" i="8"/>
  <c r="N150" i="8" s="1"/>
  <c r="M151" i="8"/>
  <c r="N151" i="8" s="1"/>
  <c r="M152" i="8"/>
  <c r="N152" i="8" s="1"/>
  <c r="M153" i="8"/>
  <c r="N153" i="8" s="1"/>
  <c r="M154" i="8"/>
  <c r="N154" i="8" s="1"/>
  <c r="M155" i="8"/>
  <c r="N155" i="8" s="1"/>
  <c r="M156" i="8"/>
  <c r="N156" i="8" s="1"/>
  <c r="M157" i="8"/>
  <c r="N157" i="8" s="1"/>
  <c r="M158" i="8"/>
  <c r="N158" i="8" s="1"/>
  <c r="M159" i="8"/>
  <c r="N159" i="8" s="1"/>
  <c r="M160" i="8"/>
  <c r="N160" i="8" s="1"/>
  <c r="M161" i="8"/>
  <c r="N161" i="8" s="1"/>
  <c r="M162" i="8"/>
  <c r="N162" i="8" s="1"/>
  <c r="M163" i="8"/>
  <c r="N163" i="8" s="1"/>
  <c r="M164" i="8"/>
  <c r="N164" i="8" s="1"/>
  <c r="M165" i="8"/>
  <c r="N165" i="8" s="1"/>
  <c r="M166" i="8"/>
  <c r="N166" i="8" s="1"/>
  <c r="M167" i="8"/>
  <c r="N167" i="8" s="1"/>
  <c r="M168" i="8"/>
  <c r="N168" i="8" s="1"/>
  <c r="M169" i="8"/>
  <c r="N169" i="8" s="1"/>
  <c r="M170" i="8"/>
  <c r="N170" i="8" s="1"/>
  <c r="M171" i="8"/>
  <c r="N171" i="8" s="1"/>
  <c r="M172" i="8"/>
  <c r="N172" i="8" s="1"/>
  <c r="M173" i="8"/>
  <c r="N173" i="8" s="1"/>
  <c r="M174" i="8"/>
  <c r="N174" i="8" s="1"/>
  <c r="M175" i="8"/>
  <c r="N175" i="8" s="1"/>
  <c r="M176" i="8"/>
  <c r="N176" i="8" s="1"/>
  <c r="M177" i="8"/>
  <c r="N177" i="8" s="1"/>
  <c r="M178" i="8"/>
  <c r="N178" i="8" s="1"/>
  <c r="M179" i="8"/>
  <c r="N179" i="8" s="1"/>
  <c r="M180" i="8"/>
  <c r="N180" i="8" s="1"/>
  <c r="M181" i="8"/>
  <c r="N181" i="8" s="1"/>
  <c r="M182" i="8"/>
  <c r="N182" i="8" s="1"/>
  <c r="M183" i="8"/>
  <c r="N183" i="8" s="1"/>
  <c r="M184" i="8"/>
  <c r="N184" i="8" s="1"/>
  <c r="M185" i="8"/>
  <c r="N185" i="8" s="1"/>
  <c r="M186" i="8"/>
  <c r="N186" i="8" s="1"/>
  <c r="M187" i="8"/>
  <c r="N187" i="8" s="1"/>
  <c r="M188" i="8"/>
  <c r="N188" i="8" s="1"/>
  <c r="M189" i="8"/>
  <c r="N189" i="8" s="1"/>
  <c r="M190" i="8"/>
  <c r="N190" i="8" s="1"/>
  <c r="M191" i="8"/>
  <c r="N191" i="8" s="1"/>
  <c r="M192" i="8"/>
  <c r="N192" i="8" s="1"/>
  <c r="M193" i="8"/>
  <c r="N193" i="8" s="1"/>
  <c r="M194" i="8"/>
  <c r="N194" i="8" s="1"/>
  <c r="M195" i="8"/>
  <c r="N195" i="8" s="1"/>
  <c r="M196" i="8"/>
  <c r="N196" i="8" s="1"/>
  <c r="M197" i="8"/>
  <c r="N197" i="8" s="1"/>
  <c r="M198" i="8"/>
  <c r="N198" i="8" s="1"/>
  <c r="M199" i="8"/>
  <c r="N199" i="8" s="1"/>
  <c r="M200" i="8"/>
  <c r="N200" i="8" s="1"/>
  <c r="M201" i="8"/>
  <c r="N201" i="8" s="1"/>
  <c r="M202" i="8"/>
  <c r="N202" i="8" s="1"/>
  <c r="M203" i="8"/>
  <c r="N203" i="8" s="1"/>
  <c r="M204" i="8"/>
  <c r="N204" i="8" s="1"/>
  <c r="M205" i="8"/>
  <c r="N205" i="8" s="1"/>
  <c r="M206" i="8"/>
  <c r="N206" i="8" s="1"/>
  <c r="M207" i="8"/>
  <c r="N207" i="8" s="1"/>
  <c r="M208" i="8"/>
  <c r="N208" i="8" s="1"/>
  <c r="M209" i="8"/>
  <c r="N209" i="8" s="1"/>
  <c r="M210" i="8"/>
  <c r="N210" i="8" s="1"/>
  <c r="M211" i="8"/>
  <c r="N211" i="8" s="1"/>
  <c r="M212" i="8"/>
  <c r="N212" i="8" s="1"/>
  <c r="M213" i="8"/>
  <c r="N213" i="8" s="1"/>
  <c r="M214" i="8"/>
  <c r="N214" i="8" s="1"/>
  <c r="M215" i="8"/>
  <c r="N215" i="8" s="1"/>
  <c r="M216" i="8"/>
  <c r="N216" i="8" s="1"/>
  <c r="M217" i="8"/>
  <c r="N217" i="8" s="1"/>
  <c r="M218" i="8"/>
  <c r="N218" i="8" s="1"/>
  <c r="M219" i="8"/>
  <c r="N219" i="8" s="1"/>
  <c r="M220" i="8"/>
  <c r="N220" i="8" s="1"/>
  <c r="M221" i="8"/>
  <c r="N221" i="8" s="1"/>
  <c r="M222" i="8"/>
  <c r="N222" i="8" s="1"/>
  <c r="M223" i="8"/>
  <c r="N223" i="8" s="1"/>
  <c r="M224" i="8"/>
  <c r="N224" i="8" s="1"/>
  <c r="M225" i="8"/>
  <c r="N225" i="8" s="1"/>
  <c r="M226" i="8"/>
  <c r="N226" i="8" s="1"/>
  <c r="M227" i="8"/>
  <c r="N227" i="8" s="1"/>
  <c r="M228" i="8"/>
  <c r="N228" i="8" s="1"/>
  <c r="M229" i="8"/>
  <c r="N229" i="8" s="1"/>
  <c r="M230" i="8"/>
  <c r="N230" i="8" s="1"/>
  <c r="M231" i="8"/>
  <c r="N231" i="8" s="1"/>
  <c r="M232" i="8"/>
  <c r="N232" i="8" s="1"/>
  <c r="M233" i="8"/>
  <c r="N233" i="8" s="1"/>
  <c r="M234" i="8"/>
  <c r="N234" i="8" s="1"/>
  <c r="M235" i="8"/>
  <c r="N235" i="8" s="1"/>
  <c r="M236" i="8"/>
  <c r="N236" i="8" s="1"/>
  <c r="M237" i="8"/>
  <c r="N237" i="8" s="1"/>
  <c r="M238" i="8"/>
  <c r="N238" i="8" s="1"/>
  <c r="M239" i="8"/>
  <c r="N239" i="8" s="1"/>
  <c r="M240" i="8"/>
  <c r="N240" i="8" s="1"/>
  <c r="M241" i="8"/>
  <c r="N241" i="8" s="1"/>
  <c r="M242" i="8"/>
  <c r="N242" i="8" s="1"/>
  <c r="M243" i="8"/>
  <c r="N243" i="8" s="1"/>
  <c r="M244" i="8"/>
  <c r="N244" i="8" s="1"/>
  <c r="M245" i="8"/>
  <c r="N245" i="8" s="1"/>
  <c r="M246" i="8"/>
  <c r="N246" i="8" s="1"/>
  <c r="M247" i="8"/>
  <c r="N247" i="8" s="1"/>
  <c r="M248" i="8"/>
  <c r="N248" i="8" s="1"/>
  <c r="M249" i="8"/>
  <c r="N249" i="8" s="1"/>
  <c r="M250" i="8"/>
  <c r="N250" i="8" s="1"/>
  <c r="M251" i="8"/>
  <c r="N251" i="8" s="1"/>
  <c r="M252" i="8"/>
  <c r="N252" i="8" s="1"/>
  <c r="M253" i="8"/>
  <c r="N253" i="8" s="1"/>
  <c r="M254" i="8"/>
  <c r="N254" i="8" s="1"/>
  <c r="M255" i="8"/>
  <c r="N255" i="8" s="1"/>
  <c r="M256" i="8"/>
  <c r="N256" i="8" s="1"/>
  <c r="M257" i="8"/>
  <c r="N257" i="8" s="1"/>
  <c r="M258" i="8"/>
  <c r="N258" i="8" s="1"/>
  <c r="M259" i="8"/>
  <c r="N259" i="8" s="1"/>
  <c r="M260" i="8"/>
  <c r="N260" i="8" s="1"/>
  <c r="M261" i="8"/>
  <c r="N261" i="8" s="1"/>
  <c r="M262" i="8"/>
  <c r="N262" i="8" s="1"/>
  <c r="M263" i="8"/>
  <c r="N263" i="8" s="1"/>
  <c r="M264" i="8"/>
  <c r="N264" i="8" s="1"/>
  <c r="M265" i="8"/>
  <c r="N265" i="8" s="1"/>
  <c r="M266" i="8"/>
  <c r="N266" i="8" s="1"/>
  <c r="M267" i="8"/>
  <c r="N267" i="8" s="1"/>
  <c r="M268" i="8"/>
  <c r="N268" i="8" s="1"/>
  <c r="M269" i="8"/>
  <c r="N269" i="8" s="1"/>
  <c r="M270" i="8"/>
  <c r="N270" i="8" s="1"/>
  <c r="M271" i="8"/>
  <c r="N271" i="8" s="1"/>
  <c r="M272" i="8"/>
  <c r="N272" i="8" s="1"/>
  <c r="M273" i="8"/>
  <c r="N273" i="8" s="1"/>
  <c r="M274" i="8"/>
  <c r="N274" i="8" s="1"/>
  <c r="M275" i="8"/>
  <c r="N275" i="8" s="1"/>
  <c r="M276" i="8"/>
  <c r="N276" i="8" s="1"/>
  <c r="M277" i="8"/>
  <c r="N277" i="8" s="1"/>
  <c r="M278" i="8"/>
  <c r="N278" i="8" s="1"/>
  <c r="M279" i="8"/>
  <c r="N279" i="8" s="1"/>
  <c r="M280" i="8"/>
  <c r="N280" i="8" s="1"/>
  <c r="M281" i="8"/>
  <c r="N281" i="8" s="1"/>
  <c r="M282" i="8"/>
  <c r="N282" i="8" s="1"/>
  <c r="M283" i="8"/>
  <c r="N283" i="8" s="1"/>
  <c r="M284" i="8"/>
  <c r="N284" i="8" s="1"/>
  <c r="M285" i="8"/>
  <c r="N285" i="8" s="1"/>
  <c r="M286" i="8"/>
  <c r="N286" i="8" s="1"/>
  <c r="M287" i="8"/>
  <c r="N287" i="8" s="1"/>
  <c r="M288" i="8"/>
  <c r="N288" i="8" s="1"/>
  <c r="M289" i="8"/>
  <c r="N289" i="8" s="1"/>
  <c r="M290" i="8"/>
  <c r="N290" i="8" s="1"/>
  <c r="M291" i="8"/>
  <c r="N291" i="8" s="1"/>
  <c r="M292" i="8"/>
  <c r="N292" i="8" s="1"/>
  <c r="M293" i="8"/>
  <c r="N293" i="8" s="1"/>
  <c r="M294" i="8"/>
  <c r="N294" i="8" s="1"/>
  <c r="M295" i="8"/>
  <c r="N295" i="8" s="1"/>
  <c r="M296" i="8"/>
  <c r="N296" i="8" s="1"/>
  <c r="M297" i="8"/>
  <c r="N297" i="8" s="1"/>
  <c r="M298" i="8"/>
  <c r="N298" i="8" s="1"/>
  <c r="M299" i="8"/>
  <c r="N299" i="8" s="1"/>
  <c r="M300" i="8"/>
  <c r="N300" i="8" s="1"/>
  <c r="M301" i="8"/>
  <c r="N301" i="8" s="1"/>
  <c r="M302" i="8"/>
  <c r="N302" i="8" s="1"/>
  <c r="M303" i="8"/>
  <c r="N303" i="8" s="1"/>
  <c r="M304" i="8"/>
  <c r="N304" i="8" s="1"/>
  <c r="M305" i="8"/>
  <c r="N305" i="8" s="1"/>
  <c r="M306" i="8"/>
  <c r="N306" i="8" s="1"/>
  <c r="M307" i="8"/>
  <c r="N307" i="8" s="1"/>
  <c r="M308" i="8"/>
  <c r="N308" i="8" s="1"/>
  <c r="M309" i="8"/>
  <c r="N309" i="8" s="1"/>
  <c r="M310" i="8"/>
  <c r="N310" i="8" s="1"/>
  <c r="M311" i="8"/>
  <c r="N311" i="8" s="1"/>
  <c r="M312" i="8"/>
  <c r="N312" i="8" s="1"/>
  <c r="M313" i="8"/>
  <c r="N313" i="8" s="1"/>
  <c r="M314" i="8"/>
  <c r="N314" i="8" s="1"/>
  <c r="M315" i="8"/>
  <c r="N315" i="8" s="1"/>
  <c r="M316" i="8"/>
  <c r="N316" i="8" s="1"/>
  <c r="M317" i="8"/>
  <c r="N317" i="8" s="1"/>
  <c r="M318" i="8"/>
  <c r="N318" i="8" s="1"/>
  <c r="M319" i="8"/>
  <c r="N319" i="8" s="1"/>
  <c r="M320" i="8"/>
  <c r="N320" i="8" s="1"/>
  <c r="M321" i="8"/>
  <c r="N321" i="8" s="1"/>
  <c r="M322" i="8"/>
  <c r="N322" i="8" s="1"/>
  <c r="M323" i="8"/>
  <c r="N323" i="8" s="1"/>
  <c r="M324" i="8"/>
  <c r="N324" i="8" s="1"/>
  <c r="M325" i="8"/>
  <c r="N325" i="8" s="1"/>
  <c r="M326" i="8"/>
  <c r="N326" i="8" s="1"/>
  <c r="M327" i="8"/>
  <c r="N327" i="8" s="1"/>
  <c r="M328" i="8"/>
  <c r="N328" i="8" s="1"/>
  <c r="M329" i="8"/>
  <c r="N329" i="8" s="1"/>
  <c r="M330" i="8"/>
  <c r="N330" i="8" s="1"/>
  <c r="M331" i="8"/>
  <c r="N331" i="8" s="1"/>
  <c r="M332" i="8"/>
  <c r="N332" i="8" s="1"/>
  <c r="M333" i="8"/>
  <c r="N333" i="8" s="1"/>
  <c r="M334" i="8"/>
  <c r="N334" i="8" s="1"/>
  <c r="M335" i="8"/>
  <c r="N335" i="8" s="1"/>
  <c r="M336" i="8"/>
  <c r="N336" i="8" s="1"/>
  <c r="M337" i="8"/>
  <c r="N337" i="8" s="1"/>
  <c r="M338" i="8"/>
  <c r="N338" i="8" s="1"/>
  <c r="M339" i="8"/>
  <c r="N339" i="8" s="1"/>
  <c r="M340" i="8"/>
  <c r="N340" i="8" s="1"/>
  <c r="M341" i="8"/>
  <c r="N341" i="8" s="1"/>
  <c r="M342" i="8"/>
  <c r="N342" i="8" s="1"/>
  <c r="M343" i="8"/>
  <c r="N343" i="8" s="1"/>
  <c r="M344" i="8"/>
  <c r="N344" i="8" s="1"/>
  <c r="M345" i="8"/>
  <c r="N345" i="8" s="1"/>
  <c r="M346" i="8"/>
  <c r="N346" i="8" s="1"/>
  <c r="M347" i="8"/>
  <c r="N347" i="8" s="1"/>
  <c r="M348" i="8"/>
  <c r="N348" i="8" s="1"/>
  <c r="M349" i="8"/>
  <c r="N349" i="8" s="1"/>
  <c r="M350" i="8"/>
  <c r="N350" i="8" s="1"/>
  <c r="M351" i="8"/>
  <c r="N351" i="8" s="1"/>
  <c r="M352" i="8"/>
  <c r="N352" i="8" s="1"/>
  <c r="M353" i="8"/>
  <c r="N353" i="8" s="1"/>
  <c r="M354" i="8"/>
  <c r="N354" i="8" s="1"/>
  <c r="M355" i="8"/>
  <c r="N355" i="8" s="1"/>
  <c r="M356" i="8"/>
  <c r="N356" i="8" s="1"/>
  <c r="M357" i="8"/>
  <c r="N357" i="8" s="1"/>
  <c r="M358" i="8"/>
  <c r="N358" i="8" s="1"/>
  <c r="M359" i="8"/>
  <c r="N359" i="8" s="1"/>
  <c r="M360" i="8"/>
  <c r="N360" i="8" s="1"/>
  <c r="M361" i="8"/>
  <c r="N361" i="8" s="1"/>
  <c r="M362" i="8"/>
  <c r="N362" i="8" s="1"/>
  <c r="M363" i="8"/>
  <c r="N363" i="8" s="1"/>
  <c r="M364" i="8"/>
  <c r="N364" i="8" s="1"/>
  <c r="M365" i="8"/>
  <c r="N365" i="8" s="1"/>
  <c r="M366" i="8"/>
  <c r="N366" i="8" s="1"/>
  <c r="M367" i="8"/>
  <c r="N367" i="8" s="1"/>
  <c r="M368" i="8"/>
  <c r="N368" i="8" s="1"/>
  <c r="M369" i="8"/>
  <c r="N369" i="8" s="1"/>
  <c r="M370" i="8"/>
  <c r="N370" i="8" s="1"/>
  <c r="M371" i="8"/>
  <c r="N371" i="8" s="1"/>
  <c r="M372" i="8"/>
  <c r="N372" i="8" s="1"/>
  <c r="M373" i="8"/>
  <c r="N373" i="8" s="1"/>
  <c r="M374" i="8"/>
  <c r="N374" i="8" s="1"/>
  <c r="M375" i="8"/>
  <c r="N375" i="8" s="1"/>
  <c r="M376" i="8"/>
  <c r="N376" i="8" s="1"/>
  <c r="M377" i="8"/>
  <c r="N377" i="8" s="1"/>
  <c r="M378" i="8"/>
  <c r="N378" i="8" s="1"/>
  <c r="M379" i="8"/>
  <c r="N379" i="8" s="1"/>
  <c r="M380" i="8"/>
  <c r="N380" i="8" s="1"/>
  <c r="M381" i="8"/>
  <c r="N381" i="8" s="1"/>
  <c r="M382" i="8"/>
  <c r="N382" i="8" s="1"/>
  <c r="M383" i="8"/>
  <c r="N383" i="8" s="1"/>
  <c r="M384" i="8"/>
  <c r="N384" i="8" s="1"/>
  <c r="M385" i="8"/>
  <c r="N385" i="8" s="1"/>
  <c r="M386" i="8"/>
  <c r="N386" i="8" s="1"/>
  <c r="M387" i="8"/>
  <c r="N387" i="8" s="1"/>
  <c r="M388" i="8"/>
  <c r="N388" i="8" s="1"/>
  <c r="M389" i="8"/>
  <c r="N389" i="8" s="1"/>
  <c r="M390" i="8"/>
  <c r="N390" i="8" s="1"/>
  <c r="M391" i="8"/>
  <c r="N391" i="8" s="1"/>
  <c r="M392" i="8"/>
  <c r="N392" i="8" s="1"/>
  <c r="M393" i="8"/>
  <c r="N393" i="8" s="1"/>
  <c r="M394" i="8"/>
  <c r="N394" i="8" s="1"/>
  <c r="M395" i="8"/>
  <c r="N395" i="8" s="1"/>
  <c r="M396" i="8"/>
  <c r="N396" i="8" s="1"/>
  <c r="M397" i="8"/>
  <c r="N397" i="8" s="1"/>
  <c r="M398" i="8"/>
  <c r="N398" i="8" s="1"/>
  <c r="M399" i="8"/>
  <c r="N399" i="8" s="1"/>
  <c r="M400" i="8"/>
  <c r="N400" i="8" s="1"/>
  <c r="M401" i="8"/>
  <c r="N401" i="8" s="1"/>
  <c r="M402" i="8"/>
  <c r="N402" i="8" s="1"/>
  <c r="M403" i="8"/>
  <c r="N403" i="8" s="1"/>
  <c r="M404" i="8"/>
  <c r="N404" i="8" s="1"/>
  <c r="M405" i="8"/>
  <c r="N405" i="8" s="1"/>
  <c r="M406" i="8"/>
  <c r="N406" i="8" s="1"/>
  <c r="M407" i="8"/>
  <c r="N407" i="8" s="1"/>
  <c r="M408" i="8"/>
  <c r="N408" i="8" s="1"/>
  <c r="M409" i="8"/>
  <c r="N409" i="8" s="1"/>
  <c r="M410" i="8"/>
  <c r="N410" i="8" s="1"/>
  <c r="M411" i="8"/>
  <c r="N411" i="8" s="1"/>
  <c r="M412" i="8"/>
  <c r="N412" i="8" s="1"/>
  <c r="M413" i="8"/>
  <c r="N413" i="8" s="1"/>
  <c r="M414" i="8"/>
  <c r="N414" i="8" s="1"/>
  <c r="M415" i="8"/>
  <c r="N415" i="8" s="1"/>
  <c r="M416" i="8"/>
  <c r="N416" i="8" s="1"/>
  <c r="M417" i="8"/>
  <c r="N417" i="8" s="1"/>
  <c r="M418" i="8"/>
  <c r="N418" i="8" s="1"/>
  <c r="M419" i="8"/>
  <c r="N419" i="8" s="1"/>
  <c r="M420" i="8"/>
  <c r="N420" i="8" s="1"/>
  <c r="M421" i="8"/>
  <c r="N421" i="8" s="1"/>
  <c r="M422" i="8"/>
  <c r="N422" i="8" s="1"/>
  <c r="M423" i="8"/>
  <c r="N423" i="8" s="1"/>
  <c r="M424" i="8"/>
  <c r="N424" i="8" s="1"/>
  <c r="M425" i="8"/>
  <c r="N425" i="8" s="1"/>
  <c r="M426" i="8"/>
  <c r="N426" i="8" s="1"/>
  <c r="M427" i="8"/>
  <c r="N427" i="8" s="1"/>
  <c r="M428" i="8"/>
  <c r="N428" i="8" s="1"/>
  <c r="M429" i="8"/>
  <c r="N429" i="8" s="1"/>
  <c r="M430" i="8"/>
  <c r="N430" i="8" s="1"/>
  <c r="M431" i="8"/>
  <c r="N431" i="8" s="1"/>
  <c r="M432" i="8"/>
  <c r="N432" i="8" s="1"/>
  <c r="M433" i="8"/>
  <c r="N433" i="8" s="1"/>
  <c r="M434" i="8"/>
  <c r="N434" i="8" s="1"/>
  <c r="M435" i="8"/>
  <c r="N435" i="8" s="1"/>
  <c r="M436" i="8"/>
  <c r="N436" i="8" s="1"/>
  <c r="M437" i="8"/>
  <c r="N437" i="8" s="1"/>
  <c r="M438" i="8"/>
  <c r="N438" i="8" s="1"/>
  <c r="M439" i="8"/>
  <c r="N439" i="8" s="1"/>
  <c r="M440" i="8"/>
  <c r="N440" i="8" s="1"/>
  <c r="M441" i="8"/>
  <c r="N441" i="8" s="1"/>
  <c r="M442" i="8"/>
  <c r="N442" i="8" s="1"/>
  <c r="M443" i="8"/>
  <c r="N443" i="8" s="1"/>
  <c r="M444" i="8"/>
  <c r="N444" i="8" s="1"/>
  <c r="M445" i="8"/>
  <c r="N445" i="8" s="1"/>
  <c r="M446" i="8"/>
  <c r="N446" i="8" s="1"/>
  <c r="M447" i="8"/>
  <c r="N447" i="8" s="1"/>
  <c r="M448" i="8"/>
  <c r="N448" i="8" s="1"/>
  <c r="M449" i="8"/>
  <c r="N449" i="8" s="1"/>
  <c r="M450" i="8"/>
  <c r="N450" i="8" s="1"/>
  <c r="M451" i="8"/>
  <c r="N451" i="8" s="1"/>
  <c r="M452" i="8"/>
  <c r="N452" i="8" s="1"/>
  <c r="M453" i="8"/>
  <c r="N453" i="8" s="1"/>
  <c r="M454" i="8"/>
  <c r="N454" i="8" s="1"/>
  <c r="M455" i="8"/>
  <c r="N455" i="8" s="1"/>
  <c r="M456" i="8"/>
  <c r="N456" i="8" s="1"/>
  <c r="M457" i="8"/>
  <c r="N457" i="8" s="1"/>
  <c r="M458" i="8"/>
  <c r="N458" i="8" s="1"/>
  <c r="M459" i="8"/>
  <c r="N459" i="8" s="1"/>
  <c r="M460" i="8"/>
  <c r="N460" i="8" s="1"/>
  <c r="M461" i="8"/>
  <c r="N461" i="8" s="1"/>
  <c r="M462" i="8"/>
  <c r="N462" i="8" s="1"/>
  <c r="M463" i="8"/>
  <c r="N463" i="8" s="1"/>
  <c r="M464" i="8"/>
  <c r="N464" i="8" s="1"/>
  <c r="M465" i="8"/>
  <c r="N465" i="8" s="1"/>
  <c r="M466" i="8"/>
  <c r="N466" i="8" s="1"/>
  <c r="M467" i="8"/>
  <c r="N467" i="8" s="1"/>
  <c r="M468" i="8"/>
  <c r="N468" i="8" s="1"/>
  <c r="M469" i="8"/>
  <c r="N469" i="8" s="1"/>
  <c r="M470" i="8"/>
  <c r="N470" i="8" s="1"/>
  <c r="M471" i="8"/>
  <c r="N471" i="8" s="1"/>
  <c r="M472" i="8"/>
  <c r="N472" i="8" s="1"/>
  <c r="M473" i="8"/>
  <c r="N473" i="8" s="1"/>
  <c r="M474" i="8"/>
  <c r="N474" i="8" s="1"/>
  <c r="M475" i="8"/>
  <c r="N475" i="8" s="1"/>
  <c r="M476" i="8"/>
  <c r="N476" i="8" s="1"/>
  <c r="M477" i="8"/>
  <c r="N477" i="8" s="1"/>
  <c r="M478" i="8"/>
  <c r="N478" i="8" s="1"/>
  <c r="M479" i="8"/>
  <c r="N479" i="8" s="1"/>
  <c r="M480" i="8"/>
  <c r="N480" i="8" s="1"/>
  <c r="M481" i="8"/>
  <c r="N481" i="8" s="1"/>
  <c r="M482" i="8"/>
  <c r="N482" i="8" s="1"/>
  <c r="M483" i="8"/>
  <c r="N483" i="8" s="1"/>
  <c r="M484" i="8"/>
  <c r="N484" i="8" s="1"/>
  <c r="M485" i="8"/>
  <c r="N485" i="8" s="1"/>
  <c r="M486" i="8"/>
  <c r="N486" i="8" s="1"/>
  <c r="M487" i="8"/>
  <c r="N487" i="8" s="1"/>
  <c r="M488" i="8"/>
  <c r="N488" i="8" s="1"/>
  <c r="M489" i="8"/>
  <c r="N489" i="8" s="1"/>
  <c r="M490" i="8"/>
  <c r="N490" i="8" s="1"/>
  <c r="M491" i="8"/>
  <c r="N491" i="8" s="1"/>
  <c r="M492" i="8"/>
  <c r="N492" i="8" s="1"/>
  <c r="M493" i="8"/>
  <c r="N493" i="8" s="1"/>
  <c r="M494" i="8"/>
  <c r="N494" i="8" s="1"/>
  <c r="M495" i="8"/>
  <c r="N495" i="8" s="1"/>
  <c r="M496" i="8"/>
  <c r="N496" i="8" s="1"/>
  <c r="M497" i="8"/>
  <c r="N497" i="8" s="1"/>
  <c r="M498" i="8"/>
  <c r="N498" i="8" s="1"/>
  <c r="M499" i="8"/>
  <c r="N499" i="8" s="1"/>
  <c r="M500" i="8"/>
  <c r="N500" i="8" s="1"/>
  <c r="M501" i="8"/>
  <c r="N501" i="8" s="1"/>
  <c r="M502" i="8"/>
  <c r="N502" i="8" s="1"/>
  <c r="M503" i="8"/>
  <c r="N503" i="8" s="1"/>
  <c r="M504" i="8"/>
  <c r="N504" i="8" s="1"/>
  <c r="M505" i="8"/>
  <c r="N505" i="8" s="1"/>
  <c r="M506" i="8"/>
  <c r="N506" i="8" s="1"/>
  <c r="M507" i="8"/>
  <c r="N507" i="8" s="1"/>
  <c r="M508" i="8"/>
  <c r="N508" i="8" s="1"/>
  <c r="M509" i="8"/>
  <c r="N509" i="8" s="1"/>
  <c r="M510" i="8"/>
  <c r="N510" i="8" s="1"/>
  <c r="M511" i="8"/>
  <c r="N511" i="8" s="1"/>
  <c r="M512" i="8"/>
  <c r="N512" i="8" s="1"/>
  <c r="M513" i="8"/>
  <c r="N513" i="8" s="1"/>
  <c r="M514" i="8"/>
  <c r="N514" i="8" s="1"/>
  <c r="M515" i="8"/>
  <c r="N515" i="8" s="1"/>
  <c r="M516" i="8"/>
  <c r="N516" i="8" s="1"/>
  <c r="M517" i="8"/>
  <c r="N517" i="8" s="1"/>
  <c r="M518" i="8"/>
  <c r="N518" i="8" s="1"/>
  <c r="M519" i="8"/>
  <c r="N519" i="8" s="1"/>
  <c r="M520" i="8"/>
  <c r="N520" i="8" s="1"/>
  <c r="M521" i="8"/>
  <c r="N521" i="8" s="1"/>
  <c r="M522" i="8"/>
  <c r="N522" i="8" s="1"/>
  <c r="M523" i="8"/>
  <c r="N523" i="8" s="1"/>
  <c r="M524" i="8"/>
  <c r="N524" i="8" s="1"/>
  <c r="M525" i="8"/>
  <c r="N525" i="8" s="1"/>
  <c r="M526" i="8"/>
  <c r="N526" i="8" s="1"/>
  <c r="M527" i="8"/>
  <c r="N527" i="8" s="1"/>
  <c r="M528" i="8"/>
  <c r="N528" i="8" s="1"/>
  <c r="M529" i="8"/>
  <c r="N529" i="8" s="1"/>
  <c r="M530" i="8"/>
  <c r="N530" i="8" s="1"/>
  <c r="M531" i="8"/>
  <c r="N531" i="8" s="1"/>
  <c r="M532" i="8"/>
  <c r="N532" i="8" s="1"/>
  <c r="M533" i="8"/>
  <c r="N533" i="8" s="1"/>
  <c r="M534" i="8"/>
  <c r="N534" i="8" s="1"/>
  <c r="M535" i="8"/>
  <c r="N535" i="8" s="1"/>
  <c r="M536" i="8"/>
  <c r="N536" i="8" s="1"/>
  <c r="M537" i="8"/>
  <c r="N537" i="8" s="1"/>
  <c r="M538" i="8"/>
  <c r="N538" i="8" s="1"/>
  <c r="M539" i="8"/>
  <c r="N539" i="8" s="1"/>
  <c r="M540" i="8"/>
  <c r="N540" i="8" s="1"/>
  <c r="M541" i="8"/>
  <c r="N541" i="8" s="1"/>
  <c r="M542" i="8"/>
  <c r="N542" i="8" s="1"/>
  <c r="M543" i="8"/>
  <c r="N543" i="8" s="1"/>
  <c r="M544" i="8"/>
  <c r="N544" i="8" s="1"/>
  <c r="M545" i="8"/>
  <c r="N545" i="8" s="1"/>
  <c r="M546" i="8"/>
  <c r="N546" i="8" s="1"/>
  <c r="M547" i="8"/>
  <c r="N547" i="8" s="1"/>
  <c r="M548" i="8"/>
  <c r="N548" i="8" s="1"/>
  <c r="M549" i="8"/>
  <c r="N549" i="8" s="1"/>
  <c r="M550" i="8"/>
  <c r="N550" i="8" s="1"/>
  <c r="M551" i="8"/>
  <c r="N551" i="8" s="1"/>
  <c r="M552" i="8"/>
  <c r="N552" i="8" s="1"/>
  <c r="M553" i="8"/>
  <c r="N553" i="8" s="1"/>
  <c r="M554" i="8"/>
  <c r="N554" i="8" s="1"/>
  <c r="M555" i="8"/>
  <c r="N555" i="8" s="1"/>
  <c r="M556" i="8"/>
  <c r="N556" i="8" s="1"/>
  <c r="M557" i="8"/>
  <c r="N557" i="8" s="1"/>
  <c r="M558" i="8"/>
  <c r="N558" i="8" s="1"/>
  <c r="M559" i="8"/>
  <c r="N559" i="8" s="1"/>
  <c r="M560" i="8"/>
  <c r="N560" i="8" s="1"/>
  <c r="M561" i="8"/>
  <c r="N561" i="8" s="1"/>
  <c r="M562" i="8"/>
  <c r="N562" i="8" s="1"/>
  <c r="M563" i="8"/>
  <c r="N563" i="8" s="1"/>
  <c r="M564" i="8"/>
  <c r="N564" i="8" s="1"/>
  <c r="M565" i="8"/>
  <c r="N565" i="8" s="1"/>
  <c r="M566" i="8"/>
  <c r="N566" i="8" s="1"/>
  <c r="M567" i="8"/>
  <c r="N567" i="8" s="1"/>
  <c r="M568" i="8"/>
  <c r="N568" i="8" s="1"/>
  <c r="M569" i="8"/>
  <c r="N569" i="8" s="1"/>
  <c r="M570" i="8"/>
  <c r="N570" i="8" s="1"/>
  <c r="M571" i="8"/>
  <c r="N571" i="8" s="1"/>
  <c r="M572" i="8"/>
  <c r="N572" i="8" s="1"/>
  <c r="M573" i="8"/>
  <c r="N573" i="8" s="1"/>
  <c r="M574" i="8"/>
  <c r="N574" i="8" s="1"/>
  <c r="M575" i="8"/>
  <c r="N575" i="8" s="1"/>
  <c r="M576" i="8"/>
  <c r="N576" i="8" s="1"/>
  <c r="M577" i="8"/>
  <c r="N577" i="8" s="1"/>
  <c r="M578" i="8"/>
  <c r="N578" i="8" s="1"/>
  <c r="M579" i="8"/>
  <c r="N579" i="8" s="1"/>
  <c r="M580" i="8"/>
  <c r="N580" i="8" s="1"/>
  <c r="M581" i="8"/>
  <c r="N581" i="8" s="1"/>
  <c r="M582" i="8"/>
  <c r="N582" i="8" s="1"/>
  <c r="M583" i="8"/>
  <c r="N583" i="8" s="1"/>
  <c r="M584" i="8"/>
  <c r="N584" i="8" s="1"/>
  <c r="M585" i="8"/>
  <c r="N585" i="8" s="1"/>
  <c r="M586" i="8"/>
  <c r="N586" i="8" s="1"/>
  <c r="M587" i="8"/>
  <c r="N587" i="8" s="1"/>
  <c r="M588" i="8"/>
  <c r="N588" i="8" s="1"/>
  <c r="M589" i="8"/>
  <c r="N589" i="8" s="1"/>
  <c r="M590" i="8"/>
  <c r="N590" i="8" s="1"/>
  <c r="M591" i="8"/>
  <c r="N591" i="8" s="1"/>
  <c r="M592" i="8"/>
  <c r="N592" i="8" s="1"/>
  <c r="M593" i="8"/>
  <c r="N593" i="8" s="1"/>
  <c r="M594" i="8"/>
  <c r="N594" i="8" s="1"/>
  <c r="M595" i="8"/>
  <c r="N595" i="8" s="1"/>
  <c r="M596" i="8"/>
  <c r="N596" i="8" s="1"/>
  <c r="M597" i="8"/>
  <c r="N597" i="8" s="1"/>
  <c r="M598" i="8"/>
  <c r="N598" i="8" s="1"/>
  <c r="M599" i="8"/>
  <c r="N599" i="8" s="1"/>
  <c r="M600" i="8"/>
  <c r="N600" i="8" s="1"/>
  <c r="M601" i="8"/>
  <c r="N601" i="8" s="1"/>
  <c r="M602" i="8"/>
  <c r="N602" i="8" s="1"/>
  <c r="M603" i="8"/>
  <c r="N603" i="8" s="1"/>
  <c r="M604" i="8"/>
  <c r="N604" i="8" s="1"/>
  <c r="M605" i="8"/>
  <c r="N605" i="8" s="1"/>
  <c r="M606" i="8"/>
  <c r="N606" i="8" s="1"/>
  <c r="M607" i="8"/>
  <c r="N607" i="8" s="1"/>
  <c r="M608" i="8"/>
  <c r="N608" i="8" s="1"/>
  <c r="M609" i="8"/>
  <c r="N609" i="8" s="1"/>
  <c r="M610" i="8"/>
  <c r="N610" i="8" s="1"/>
  <c r="M611" i="8"/>
  <c r="N611" i="8" s="1"/>
  <c r="M612" i="8"/>
  <c r="N612" i="8" s="1"/>
  <c r="M613" i="8"/>
  <c r="N613" i="8" s="1"/>
  <c r="M614" i="8"/>
  <c r="N614" i="8" s="1"/>
  <c r="M615" i="8"/>
  <c r="N615" i="8" s="1"/>
  <c r="M616" i="8"/>
  <c r="N616" i="8" s="1"/>
  <c r="M617" i="8"/>
  <c r="N617" i="8" s="1"/>
  <c r="M618" i="8"/>
  <c r="N618" i="8" s="1"/>
  <c r="M619" i="8"/>
  <c r="N619" i="8" s="1"/>
  <c r="M620" i="8"/>
  <c r="N620" i="8" s="1"/>
  <c r="M621" i="8"/>
  <c r="N621" i="8" s="1"/>
  <c r="M622" i="8"/>
  <c r="N622" i="8" s="1"/>
  <c r="M623" i="8"/>
  <c r="N623" i="8" s="1"/>
  <c r="M624" i="8"/>
  <c r="N624" i="8" s="1"/>
  <c r="M625" i="8"/>
  <c r="N625" i="8" s="1"/>
  <c r="M626" i="8"/>
  <c r="N626" i="8" s="1"/>
  <c r="M627" i="8"/>
  <c r="N627" i="8" s="1"/>
  <c r="M628" i="8"/>
  <c r="N628" i="8" s="1"/>
  <c r="M629" i="8"/>
  <c r="N629" i="8" s="1"/>
  <c r="M630" i="8"/>
  <c r="N630" i="8" s="1"/>
  <c r="M631" i="8"/>
  <c r="N631" i="8" s="1"/>
  <c r="M632" i="8"/>
  <c r="N632" i="8" s="1"/>
  <c r="M633" i="8"/>
  <c r="N633" i="8" s="1"/>
  <c r="M634" i="8"/>
  <c r="N634" i="8" s="1"/>
  <c r="M635" i="8"/>
  <c r="N635" i="8" s="1"/>
  <c r="M636" i="8"/>
  <c r="N636" i="8" s="1"/>
  <c r="M637" i="8"/>
  <c r="N637" i="8" s="1"/>
  <c r="M638" i="8"/>
  <c r="N638" i="8" s="1"/>
  <c r="M639" i="8"/>
  <c r="N639" i="8" s="1"/>
  <c r="M640" i="8"/>
  <c r="N640" i="8" s="1"/>
  <c r="M641" i="8"/>
  <c r="N641" i="8" s="1"/>
  <c r="M642" i="8"/>
  <c r="N642" i="8" s="1"/>
  <c r="M643" i="8"/>
  <c r="N643" i="8" s="1"/>
  <c r="M644" i="8"/>
  <c r="N644" i="8" s="1"/>
  <c r="M645" i="8"/>
  <c r="N645" i="8" s="1"/>
  <c r="M646" i="8"/>
  <c r="N646" i="8" s="1"/>
  <c r="M647" i="8"/>
  <c r="N647" i="8" s="1"/>
  <c r="M648" i="8"/>
  <c r="N648" i="8" s="1"/>
  <c r="M649" i="8"/>
  <c r="N649" i="8" s="1"/>
  <c r="M650" i="8"/>
  <c r="N650" i="8" s="1"/>
  <c r="M651" i="8"/>
  <c r="N651" i="8" s="1"/>
  <c r="M652" i="8"/>
  <c r="N652" i="8" s="1"/>
  <c r="M653" i="8"/>
  <c r="N653" i="8" s="1"/>
  <c r="M654" i="8"/>
  <c r="N654" i="8" s="1"/>
  <c r="M655" i="8"/>
  <c r="N655" i="8" s="1"/>
  <c r="M656" i="8"/>
  <c r="N656" i="8" s="1"/>
  <c r="M657" i="8"/>
  <c r="N657" i="8" s="1"/>
  <c r="M658" i="8"/>
  <c r="N658" i="8" s="1"/>
  <c r="M659" i="8"/>
  <c r="N659" i="8" s="1"/>
  <c r="M660" i="8"/>
  <c r="N660" i="8" s="1"/>
  <c r="M661" i="8"/>
  <c r="N661" i="8" s="1"/>
  <c r="M662" i="8"/>
  <c r="N662" i="8" s="1"/>
  <c r="M663" i="8"/>
  <c r="N663" i="8" s="1"/>
  <c r="M664" i="8"/>
  <c r="N664" i="8" s="1"/>
  <c r="M665" i="8"/>
  <c r="N665" i="8" s="1"/>
  <c r="M666" i="8"/>
  <c r="N666" i="8" s="1"/>
  <c r="M667" i="8"/>
  <c r="N667" i="8" s="1"/>
  <c r="M668" i="8"/>
  <c r="N668" i="8" s="1"/>
  <c r="M669" i="8"/>
  <c r="N669" i="8" s="1"/>
  <c r="M670" i="8"/>
  <c r="N670" i="8" s="1"/>
  <c r="M671" i="8"/>
  <c r="N671" i="8" s="1"/>
  <c r="M672" i="8"/>
  <c r="N672" i="8" s="1"/>
  <c r="M673" i="8"/>
  <c r="N673" i="8" s="1"/>
  <c r="M674" i="8"/>
  <c r="N674" i="8" s="1"/>
  <c r="M675" i="8"/>
  <c r="N675" i="8" s="1"/>
  <c r="M676" i="8"/>
  <c r="N676" i="8" s="1"/>
  <c r="M677" i="8"/>
  <c r="N677" i="8" s="1"/>
  <c r="M678" i="8"/>
  <c r="N678" i="8" s="1"/>
  <c r="M679" i="8"/>
  <c r="N679" i="8" s="1"/>
  <c r="M680" i="8"/>
  <c r="N680" i="8" s="1"/>
  <c r="M681" i="8"/>
  <c r="N681" i="8" s="1"/>
  <c r="M682" i="8"/>
  <c r="N682" i="8" s="1"/>
  <c r="M683" i="8"/>
  <c r="N683" i="8" s="1"/>
  <c r="M684" i="8"/>
  <c r="N684" i="8" s="1"/>
  <c r="M685" i="8"/>
  <c r="N685" i="8" s="1"/>
  <c r="M686" i="8"/>
  <c r="N686" i="8" s="1"/>
  <c r="M687" i="8"/>
  <c r="N687" i="8" s="1"/>
  <c r="M688" i="8"/>
  <c r="N688" i="8" s="1"/>
  <c r="M689" i="8"/>
  <c r="N689" i="8" s="1"/>
  <c r="M690" i="8"/>
  <c r="N690" i="8" s="1"/>
  <c r="M691" i="8"/>
  <c r="N691" i="8" s="1"/>
  <c r="M692" i="8"/>
  <c r="N692" i="8" s="1"/>
  <c r="M693" i="8"/>
  <c r="N693" i="8" s="1"/>
  <c r="M694" i="8"/>
  <c r="N694" i="8" s="1"/>
  <c r="M695" i="8"/>
  <c r="N695" i="8" s="1"/>
  <c r="M696" i="8"/>
  <c r="N696" i="8" s="1"/>
  <c r="M697" i="8"/>
  <c r="N697" i="8" s="1"/>
  <c r="M698" i="8"/>
  <c r="N698" i="8" s="1"/>
  <c r="M699" i="8"/>
  <c r="N699" i="8" s="1"/>
  <c r="M700" i="8"/>
  <c r="N700" i="8" s="1"/>
  <c r="M701" i="8"/>
  <c r="N701" i="8" s="1"/>
  <c r="M702" i="8"/>
  <c r="N702" i="8" s="1"/>
  <c r="M703" i="8"/>
  <c r="N703" i="8" s="1"/>
  <c r="M704" i="8"/>
  <c r="N704" i="8" s="1"/>
  <c r="M705" i="8"/>
  <c r="N705" i="8" s="1"/>
  <c r="M706" i="8"/>
  <c r="N706" i="8" s="1"/>
  <c r="M707" i="8"/>
  <c r="N707" i="8" s="1"/>
  <c r="M708" i="8"/>
  <c r="N708" i="8" s="1"/>
  <c r="M709" i="8"/>
  <c r="N709" i="8" s="1"/>
  <c r="M710" i="8"/>
  <c r="N710" i="8" s="1"/>
  <c r="M711" i="8"/>
  <c r="N711" i="8" s="1"/>
  <c r="M712" i="8"/>
  <c r="N712" i="8" s="1"/>
  <c r="M713" i="8"/>
  <c r="N713" i="8" s="1"/>
  <c r="M714" i="8"/>
  <c r="N714" i="8" s="1"/>
  <c r="M715" i="8"/>
  <c r="N715" i="8" s="1"/>
  <c r="M716" i="8"/>
  <c r="N716" i="8" s="1"/>
  <c r="M717" i="8"/>
  <c r="N717" i="8" s="1"/>
  <c r="M718" i="8"/>
  <c r="N718" i="8" s="1"/>
  <c r="M719" i="8"/>
  <c r="N719" i="8" s="1"/>
  <c r="M720" i="8"/>
  <c r="N720" i="8" s="1"/>
  <c r="M721" i="8"/>
  <c r="N721" i="8" s="1"/>
  <c r="M722" i="8"/>
  <c r="N722" i="8" s="1"/>
  <c r="M723" i="8"/>
  <c r="N723" i="8" s="1"/>
  <c r="M724" i="8"/>
  <c r="N724" i="8" s="1"/>
  <c r="M725" i="8"/>
  <c r="N725" i="8" s="1"/>
  <c r="M726" i="8"/>
  <c r="N726" i="8" s="1"/>
  <c r="M727" i="8"/>
  <c r="N727" i="8" s="1"/>
  <c r="M728" i="8"/>
  <c r="N728" i="8" s="1"/>
  <c r="M729" i="8"/>
  <c r="N729" i="8" s="1"/>
  <c r="M730" i="8"/>
  <c r="N730" i="8" s="1"/>
  <c r="M731" i="8"/>
  <c r="N731" i="8" s="1"/>
  <c r="M732" i="8"/>
  <c r="N732" i="8" s="1"/>
  <c r="M733" i="8"/>
  <c r="N733" i="8" s="1"/>
  <c r="M734" i="8"/>
  <c r="N734" i="8" s="1"/>
  <c r="M735" i="8"/>
  <c r="N735" i="8" s="1"/>
  <c r="M736" i="8"/>
  <c r="N736" i="8" s="1"/>
  <c r="M737" i="8"/>
  <c r="N737" i="8" s="1"/>
  <c r="M738" i="8"/>
  <c r="N738" i="8" s="1"/>
  <c r="M739" i="8"/>
  <c r="N739" i="8" s="1"/>
  <c r="M740" i="8"/>
  <c r="N740" i="8" s="1"/>
  <c r="M741" i="8"/>
  <c r="N741" i="8" s="1"/>
  <c r="M742" i="8"/>
  <c r="N742" i="8" s="1"/>
  <c r="M743" i="8"/>
  <c r="N743" i="8" s="1"/>
  <c r="M744" i="8"/>
  <c r="N744" i="8" s="1"/>
  <c r="M745" i="8"/>
  <c r="N745" i="8" s="1"/>
  <c r="M746" i="8"/>
  <c r="N746" i="8" s="1"/>
  <c r="M747" i="8"/>
  <c r="N747" i="8" s="1"/>
  <c r="M748" i="8"/>
  <c r="N748" i="8" s="1"/>
  <c r="M749" i="8"/>
  <c r="N749" i="8" s="1"/>
  <c r="M750" i="8"/>
  <c r="N750" i="8" s="1"/>
  <c r="M751" i="8"/>
  <c r="N751" i="8" s="1"/>
  <c r="M752" i="8"/>
  <c r="N752" i="8" s="1"/>
  <c r="M753" i="8"/>
  <c r="N753" i="8" s="1"/>
  <c r="M754" i="8"/>
  <c r="N754" i="8" s="1"/>
  <c r="M755" i="8"/>
  <c r="N755" i="8" s="1"/>
  <c r="M756" i="8"/>
  <c r="N756" i="8" s="1"/>
  <c r="M757" i="8"/>
  <c r="N757" i="8" s="1"/>
  <c r="M758" i="8"/>
  <c r="N758" i="8" s="1"/>
  <c r="M759" i="8"/>
  <c r="N759" i="8" s="1"/>
  <c r="M760" i="8"/>
  <c r="N760" i="8" s="1"/>
  <c r="M761" i="8"/>
  <c r="N761" i="8" s="1"/>
  <c r="M762" i="8"/>
  <c r="N762" i="8" s="1"/>
  <c r="M763" i="8"/>
  <c r="N763" i="8" s="1"/>
  <c r="M764" i="8"/>
  <c r="N764" i="8" s="1"/>
  <c r="M765" i="8"/>
  <c r="N765" i="8" s="1"/>
  <c r="M766" i="8"/>
  <c r="N766" i="8" s="1"/>
  <c r="M767" i="8"/>
  <c r="N767" i="8" s="1"/>
  <c r="M768" i="8"/>
  <c r="N768" i="8" s="1"/>
  <c r="M769" i="8"/>
  <c r="N769" i="8" s="1"/>
  <c r="M770" i="8"/>
  <c r="N770" i="8" s="1"/>
  <c r="M771" i="8"/>
  <c r="N771" i="8" s="1"/>
  <c r="M772" i="8"/>
  <c r="N772" i="8" s="1"/>
  <c r="M773" i="8"/>
  <c r="N773" i="8" s="1"/>
  <c r="M774" i="8"/>
  <c r="N774" i="8" s="1"/>
  <c r="M775" i="8"/>
  <c r="N775" i="8" s="1"/>
  <c r="M776" i="8"/>
  <c r="N776" i="8" s="1"/>
  <c r="M777" i="8"/>
  <c r="N777" i="8" s="1"/>
  <c r="M778" i="8"/>
  <c r="N778" i="8" s="1"/>
  <c r="M779" i="8"/>
  <c r="N779" i="8" s="1"/>
  <c r="M780" i="8"/>
  <c r="N780" i="8" s="1"/>
  <c r="M781" i="8"/>
  <c r="N781" i="8" s="1"/>
  <c r="M782" i="8"/>
  <c r="N782" i="8" s="1"/>
  <c r="M783" i="8"/>
  <c r="N783" i="8" s="1"/>
  <c r="M784" i="8"/>
  <c r="N784" i="8" s="1"/>
  <c r="M785" i="8"/>
  <c r="N785" i="8" s="1"/>
  <c r="M786" i="8"/>
  <c r="N786" i="8" s="1"/>
  <c r="M787" i="8"/>
  <c r="N787" i="8" s="1"/>
  <c r="M788" i="8"/>
  <c r="N788" i="8" s="1"/>
  <c r="M789" i="8"/>
  <c r="N789" i="8" s="1"/>
  <c r="M790" i="8"/>
  <c r="N790" i="8" s="1"/>
  <c r="M791" i="8"/>
  <c r="N791" i="8" s="1"/>
  <c r="M792" i="8"/>
  <c r="N792" i="8" s="1"/>
  <c r="M793" i="8"/>
  <c r="N793" i="8" s="1"/>
  <c r="M794" i="8"/>
  <c r="N794" i="8" s="1"/>
  <c r="M795" i="8"/>
  <c r="N795" i="8" s="1"/>
  <c r="M796" i="8"/>
  <c r="N796" i="8" s="1"/>
  <c r="M797" i="8"/>
  <c r="N797" i="8" s="1"/>
  <c r="M798" i="8"/>
  <c r="N798" i="8" s="1"/>
  <c r="M799" i="8"/>
  <c r="N799" i="8" s="1"/>
  <c r="M800" i="8"/>
  <c r="N800" i="8" s="1"/>
  <c r="M801" i="8"/>
  <c r="N801" i="8" s="1"/>
  <c r="M802" i="8"/>
  <c r="N802" i="8" s="1"/>
  <c r="M803" i="8"/>
  <c r="N803" i="8" s="1"/>
  <c r="M804" i="8"/>
  <c r="N804" i="8" s="1"/>
  <c r="M805" i="8"/>
  <c r="N805" i="8" s="1"/>
  <c r="M806" i="8"/>
  <c r="N806" i="8" s="1"/>
  <c r="M807" i="8"/>
  <c r="N807" i="8" s="1"/>
  <c r="M808" i="8"/>
  <c r="N808" i="8" s="1"/>
  <c r="M809" i="8"/>
  <c r="N809" i="8" s="1"/>
  <c r="M810" i="8"/>
  <c r="N810" i="8" s="1"/>
  <c r="M811" i="8"/>
  <c r="N811" i="8" s="1"/>
  <c r="M812" i="8"/>
  <c r="N812" i="8" s="1"/>
  <c r="M813" i="8"/>
  <c r="N813" i="8" s="1"/>
  <c r="M814" i="8"/>
  <c r="N814" i="8" s="1"/>
  <c r="M815" i="8"/>
  <c r="N815" i="8" s="1"/>
  <c r="M816" i="8"/>
  <c r="N816" i="8" s="1"/>
  <c r="M817" i="8"/>
  <c r="N817" i="8" s="1"/>
  <c r="M818" i="8"/>
  <c r="N818" i="8" s="1"/>
  <c r="M819" i="8"/>
  <c r="N819" i="8" s="1"/>
  <c r="M820" i="8"/>
  <c r="N820" i="8" s="1"/>
  <c r="M821" i="8"/>
  <c r="N821" i="8" s="1"/>
  <c r="M822" i="8"/>
  <c r="N822" i="8" s="1"/>
  <c r="M823" i="8"/>
  <c r="N823" i="8" s="1"/>
  <c r="M824" i="8"/>
  <c r="N824" i="8" s="1"/>
  <c r="M825" i="8"/>
  <c r="N825" i="8" s="1"/>
  <c r="M826" i="8"/>
  <c r="N826" i="8" s="1"/>
  <c r="M827" i="8"/>
  <c r="N827" i="8" s="1"/>
  <c r="M828" i="8"/>
  <c r="N828" i="8" s="1"/>
  <c r="M829" i="8"/>
  <c r="N829" i="8" s="1"/>
  <c r="M830" i="8"/>
  <c r="N830" i="8" s="1"/>
  <c r="M831" i="8"/>
  <c r="N831" i="8" s="1"/>
  <c r="M832" i="8"/>
  <c r="N832" i="8" s="1"/>
  <c r="M833" i="8"/>
  <c r="N833" i="8" s="1"/>
  <c r="M834" i="8"/>
  <c r="N834" i="8" s="1"/>
  <c r="M835" i="8"/>
  <c r="N835" i="8" s="1"/>
  <c r="M836" i="8"/>
  <c r="N836" i="8" s="1"/>
  <c r="M837" i="8"/>
  <c r="N837" i="8" s="1"/>
  <c r="M838" i="8"/>
  <c r="N838" i="8" s="1"/>
  <c r="M839" i="8"/>
  <c r="N839" i="8" s="1"/>
  <c r="M840" i="8"/>
  <c r="N840" i="8" s="1"/>
  <c r="M841" i="8"/>
  <c r="N841" i="8" s="1"/>
  <c r="M842" i="8"/>
  <c r="N842" i="8" s="1"/>
  <c r="M843" i="8"/>
  <c r="N843" i="8" s="1"/>
  <c r="M844" i="8"/>
  <c r="N844" i="8" s="1"/>
  <c r="M845" i="8"/>
  <c r="N845" i="8" s="1"/>
  <c r="M846" i="8"/>
  <c r="N846" i="8" s="1"/>
  <c r="M847" i="8"/>
  <c r="N847" i="8" s="1"/>
  <c r="M848" i="8"/>
  <c r="N848" i="8" s="1"/>
  <c r="M849" i="8"/>
  <c r="N849" i="8" s="1"/>
  <c r="M850" i="8"/>
  <c r="N850" i="8" s="1"/>
  <c r="M851" i="8"/>
  <c r="N851" i="8" s="1"/>
  <c r="M852" i="8"/>
  <c r="N852" i="8" s="1"/>
  <c r="M853" i="8"/>
  <c r="N853" i="8" s="1"/>
  <c r="M854" i="8"/>
  <c r="N854" i="8" s="1"/>
  <c r="M855" i="8"/>
  <c r="N855" i="8" s="1"/>
  <c r="M856" i="8"/>
  <c r="N856" i="8" s="1"/>
  <c r="M857" i="8"/>
  <c r="N857" i="8" s="1"/>
  <c r="M858" i="8"/>
  <c r="N858" i="8" s="1"/>
  <c r="M859" i="8"/>
  <c r="N859" i="8" s="1"/>
  <c r="M860" i="8"/>
  <c r="N860" i="8" s="1"/>
  <c r="M861" i="8"/>
  <c r="N861" i="8" s="1"/>
  <c r="M862" i="8"/>
  <c r="N862" i="8" s="1"/>
  <c r="M863" i="8"/>
  <c r="N863" i="8" s="1"/>
  <c r="M864" i="8"/>
  <c r="N864" i="8" s="1"/>
  <c r="M865" i="8"/>
  <c r="N865" i="8" s="1"/>
  <c r="M866" i="8"/>
  <c r="N866" i="8" s="1"/>
  <c r="M867" i="8"/>
  <c r="N867" i="8" s="1"/>
  <c r="M868" i="8"/>
  <c r="N868" i="8" s="1"/>
  <c r="M869" i="8"/>
  <c r="N869" i="8" s="1"/>
  <c r="M870" i="8"/>
  <c r="N870" i="8" s="1"/>
  <c r="M871" i="8"/>
  <c r="N871" i="8" s="1"/>
  <c r="M872" i="8"/>
  <c r="N872" i="8" s="1"/>
  <c r="M873" i="8"/>
  <c r="N873" i="8" s="1"/>
  <c r="M874" i="8"/>
  <c r="N874" i="8" s="1"/>
  <c r="M875" i="8"/>
  <c r="N875" i="8" s="1"/>
  <c r="M876" i="8"/>
  <c r="N876" i="8" s="1"/>
  <c r="M877" i="8"/>
  <c r="N877" i="8" s="1"/>
  <c r="M878" i="8"/>
  <c r="N878" i="8" s="1"/>
  <c r="M879" i="8"/>
  <c r="N879" i="8" s="1"/>
  <c r="M880" i="8"/>
  <c r="N880" i="8" s="1"/>
  <c r="M881" i="8"/>
  <c r="N881" i="8" s="1"/>
  <c r="M882" i="8"/>
  <c r="N882" i="8" s="1"/>
  <c r="M883" i="8"/>
  <c r="N883" i="8" s="1"/>
  <c r="M884" i="8"/>
  <c r="N884" i="8" s="1"/>
  <c r="M885" i="8"/>
  <c r="N885" i="8" s="1"/>
  <c r="M886" i="8"/>
  <c r="N886" i="8" s="1"/>
  <c r="M887" i="8"/>
  <c r="N887" i="8" s="1"/>
  <c r="M888" i="8"/>
  <c r="N888" i="8" s="1"/>
  <c r="M889" i="8"/>
  <c r="N889" i="8" s="1"/>
  <c r="M890" i="8"/>
  <c r="N890" i="8" s="1"/>
  <c r="M891" i="8"/>
  <c r="N891" i="8" s="1"/>
  <c r="M892" i="8"/>
  <c r="N892" i="8" s="1"/>
  <c r="M893" i="8"/>
  <c r="N893" i="8" s="1"/>
  <c r="M894" i="8"/>
  <c r="N894" i="8" s="1"/>
  <c r="M895" i="8"/>
  <c r="N895" i="8" s="1"/>
  <c r="M896" i="8"/>
  <c r="N896" i="8" s="1"/>
  <c r="M897" i="8"/>
  <c r="N897" i="8" s="1"/>
  <c r="M898" i="8"/>
  <c r="N898" i="8" s="1"/>
  <c r="M899" i="8"/>
  <c r="N899" i="8" s="1"/>
  <c r="M900" i="8"/>
  <c r="N900" i="8" s="1"/>
  <c r="M901" i="8"/>
  <c r="N901" i="8" s="1"/>
  <c r="M902" i="8"/>
  <c r="N902" i="8" s="1"/>
  <c r="M903" i="8"/>
  <c r="N903" i="8" s="1"/>
  <c r="M904" i="8"/>
  <c r="N904" i="8" s="1"/>
  <c r="M905" i="8"/>
  <c r="N905" i="8" s="1"/>
  <c r="M906" i="8"/>
  <c r="N906" i="8" s="1"/>
  <c r="M907" i="8"/>
  <c r="N907" i="8" s="1"/>
  <c r="M908" i="8"/>
  <c r="N908" i="8" s="1"/>
  <c r="M909" i="8"/>
  <c r="N909" i="8" s="1"/>
  <c r="M910" i="8"/>
  <c r="N910" i="8" s="1"/>
  <c r="M911" i="8"/>
  <c r="N911" i="8" s="1"/>
  <c r="M912" i="8"/>
  <c r="N912" i="8" s="1"/>
  <c r="M913" i="8"/>
  <c r="N913" i="8" s="1"/>
  <c r="M914" i="8"/>
  <c r="N914" i="8" s="1"/>
  <c r="M915" i="8"/>
  <c r="N915" i="8" s="1"/>
  <c r="M916" i="8"/>
  <c r="N916" i="8" s="1"/>
  <c r="M917" i="8"/>
  <c r="N917" i="8" s="1"/>
  <c r="M918" i="8"/>
  <c r="N918" i="8" s="1"/>
  <c r="M919" i="8"/>
  <c r="N919" i="8" s="1"/>
  <c r="M920" i="8"/>
  <c r="N920" i="8" s="1"/>
  <c r="M921" i="8"/>
  <c r="N921" i="8" s="1"/>
  <c r="M922" i="8"/>
  <c r="N922" i="8" s="1"/>
  <c r="M923" i="8"/>
  <c r="N923" i="8" s="1"/>
  <c r="M924" i="8"/>
  <c r="N924" i="8" s="1"/>
  <c r="M925" i="8"/>
  <c r="N925" i="8" s="1"/>
  <c r="M926" i="8"/>
  <c r="N926" i="8" s="1"/>
  <c r="M927" i="8"/>
  <c r="N927" i="8" s="1"/>
  <c r="M928" i="8"/>
  <c r="N928" i="8" s="1"/>
  <c r="M929" i="8"/>
  <c r="N929" i="8" s="1"/>
  <c r="M930" i="8"/>
  <c r="N930" i="8" s="1"/>
  <c r="M931" i="8"/>
  <c r="N931" i="8" s="1"/>
  <c r="M932" i="8"/>
  <c r="N932" i="8" s="1"/>
  <c r="M933" i="8"/>
  <c r="N933" i="8" s="1"/>
  <c r="M934" i="8"/>
  <c r="N934" i="8" s="1"/>
  <c r="M935" i="8"/>
  <c r="N935" i="8" s="1"/>
  <c r="M936" i="8"/>
  <c r="N936" i="8" s="1"/>
  <c r="M937" i="8"/>
  <c r="N937" i="8" s="1"/>
  <c r="M938" i="8"/>
  <c r="N938" i="8" s="1"/>
  <c r="M939" i="8"/>
  <c r="N939" i="8" s="1"/>
  <c r="M940" i="8"/>
  <c r="N940" i="8" s="1"/>
  <c r="M941" i="8"/>
  <c r="N941" i="8" s="1"/>
  <c r="M942" i="8"/>
  <c r="N942" i="8" s="1"/>
  <c r="M943" i="8"/>
  <c r="N943" i="8" s="1"/>
  <c r="M944" i="8"/>
  <c r="N944" i="8" s="1"/>
  <c r="M945" i="8"/>
  <c r="N945" i="8" s="1"/>
  <c r="M946" i="8"/>
  <c r="N946" i="8" s="1"/>
  <c r="M947" i="8"/>
  <c r="N947" i="8" s="1"/>
  <c r="M948" i="8"/>
  <c r="N948" i="8" s="1"/>
  <c r="M949" i="8"/>
  <c r="N949" i="8" s="1"/>
  <c r="M950" i="8"/>
  <c r="N950" i="8" s="1"/>
  <c r="M951" i="8"/>
  <c r="N951" i="8" s="1"/>
  <c r="M952" i="8"/>
  <c r="N952" i="8" s="1"/>
  <c r="M953" i="8"/>
  <c r="N953" i="8" s="1"/>
  <c r="M954" i="8"/>
  <c r="N954" i="8" s="1"/>
  <c r="M955" i="8"/>
  <c r="N955" i="8" s="1"/>
  <c r="M956" i="8"/>
  <c r="N956" i="8" s="1"/>
  <c r="M957" i="8"/>
  <c r="N957" i="8" s="1"/>
  <c r="M958" i="8"/>
  <c r="N958" i="8" s="1"/>
  <c r="M959" i="8"/>
  <c r="N959" i="8" s="1"/>
  <c r="M960" i="8"/>
  <c r="N960" i="8" s="1"/>
  <c r="M961" i="8"/>
  <c r="N961" i="8" s="1"/>
  <c r="M962" i="8"/>
  <c r="N962" i="8" s="1"/>
  <c r="M963" i="8"/>
  <c r="N963" i="8" s="1"/>
  <c r="M964" i="8"/>
  <c r="N964" i="8" s="1"/>
  <c r="M965" i="8"/>
  <c r="N965" i="8" s="1"/>
  <c r="M966" i="8"/>
  <c r="N966" i="8" s="1"/>
  <c r="M967" i="8"/>
  <c r="N967" i="8" s="1"/>
  <c r="M968" i="8"/>
  <c r="N968" i="8" s="1"/>
  <c r="M969" i="8"/>
  <c r="N969" i="8" s="1"/>
  <c r="M970" i="8"/>
  <c r="N970" i="8" s="1"/>
  <c r="M971" i="8"/>
  <c r="N971" i="8" s="1"/>
  <c r="M972" i="8"/>
  <c r="N972" i="8" s="1"/>
  <c r="M973" i="8"/>
  <c r="N973" i="8" s="1"/>
  <c r="M974" i="8"/>
  <c r="N974" i="8" s="1"/>
  <c r="M975" i="8"/>
  <c r="N975" i="8" s="1"/>
  <c r="M976" i="8"/>
  <c r="N976" i="8" s="1"/>
  <c r="M977" i="8"/>
  <c r="N977" i="8" s="1"/>
  <c r="M978" i="8"/>
  <c r="N978" i="8" s="1"/>
  <c r="M979" i="8"/>
  <c r="N979" i="8" s="1"/>
  <c r="M980" i="8"/>
  <c r="N980" i="8" s="1"/>
  <c r="M981" i="8"/>
  <c r="N981" i="8" s="1"/>
  <c r="M982" i="8"/>
  <c r="N982" i="8" s="1"/>
  <c r="M983" i="8"/>
  <c r="N983" i="8" s="1"/>
  <c r="M984" i="8"/>
  <c r="N984" i="8" s="1"/>
  <c r="M985" i="8"/>
  <c r="N985" i="8" s="1"/>
  <c r="M986" i="8"/>
  <c r="N986" i="8" s="1"/>
  <c r="M987" i="8"/>
  <c r="N987" i="8" s="1"/>
  <c r="M988" i="8"/>
  <c r="N988" i="8" s="1"/>
  <c r="M989" i="8"/>
  <c r="N989" i="8" s="1"/>
  <c r="M990" i="8"/>
  <c r="N990" i="8" s="1"/>
  <c r="M991" i="8"/>
  <c r="N991" i="8" s="1"/>
  <c r="M992" i="8"/>
  <c r="N992" i="8" s="1"/>
  <c r="M993" i="8"/>
  <c r="N993" i="8" s="1"/>
  <c r="M994" i="8"/>
  <c r="N994" i="8" s="1"/>
  <c r="M995" i="8"/>
  <c r="N995" i="8" s="1"/>
  <c r="M996" i="8"/>
  <c r="N996" i="8" s="1"/>
  <c r="M997" i="8"/>
  <c r="N997" i="8" s="1"/>
  <c r="M998" i="8"/>
  <c r="N998" i="8" s="1"/>
  <c r="M999" i="8"/>
  <c r="N999" i="8" s="1"/>
  <c r="M1000" i="8"/>
  <c r="N1000" i="8" s="1"/>
  <c r="M1001" i="8"/>
  <c r="N1001" i="8" s="1"/>
  <c r="M1002" i="8"/>
  <c r="N1002" i="8" s="1"/>
  <c r="M1003" i="8"/>
  <c r="N1003" i="8" s="1"/>
  <c r="M1004" i="8"/>
  <c r="N1004" i="8" s="1"/>
  <c r="M1005" i="8"/>
  <c r="N1005" i="8" s="1"/>
  <c r="M1006" i="8"/>
  <c r="N1006" i="8" s="1"/>
  <c r="M1007" i="8"/>
  <c r="N1007" i="8" s="1"/>
  <c r="M1008" i="8"/>
  <c r="N1008" i="8" s="1"/>
  <c r="M1009" i="8"/>
  <c r="N1009" i="8" s="1"/>
  <c r="M1010" i="8"/>
  <c r="N1010" i="8" s="1"/>
  <c r="M1011" i="8"/>
  <c r="N1011" i="8" s="1"/>
  <c r="M1012" i="8"/>
  <c r="N1012" i="8" s="1"/>
  <c r="M1013" i="8"/>
  <c r="N1013" i="8" s="1"/>
  <c r="M1014" i="8"/>
  <c r="N1014" i="8" s="1"/>
  <c r="M1015" i="8"/>
  <c r="N1015" i="8" s="1"/>
  <c r="M1016" i="8"/>
  <c r="N1016" i="8" s="1"/>
  <c r="M1017" i="8"/>
  <c r="N1017" i="8" s="1"/>
  <c r="M1018" i="8"/>
  <c r="N1018" i="8" s="1"/>
  <c r="M1019" i="8"/>
  <c r="N1019" i="8" s="1"/>
  <c r="M1020" i="8"/>
  <c r="N1020" i="8" s="1"/>
  <c r="M1021" i="8"/>
  <c r="N1021" i="8" s="1"/>
  <c r="M1022" i="8"/>
  <c r="N1022" i="8" s="1"/>
  <c r="M1023" i="8"/>
  <c r="N1023" i="8" s="1"/>
  <c r="M1024" i="8"/>
  <c r="N1024" i="8" s="1"/>
  <c r="M1025" i="8"/>
  <c r="N1025" i="8" s="1"/>
  <c r="M1026" i="8"/>
  <c r="N1026" i="8" s="1"/>
  <c r="M1027" i="8"/>
  <c r="N1027" i="8" s="1"/>
  <c r="M1028" i="8"/>
  <c r="N1028" i="8" s="1"/>
  <c r="M1029" i="8"/>
  <c r="N1029" i="8" s="1"/>
  <c r="M1030" i="8"/>
  <c r="N1030" i="8" s="1"/>
  <c r="M1031" i="8"/>
  <c r="N1031" i="8" s="1"/>
  <c r="M1032" i="8"/>
  <c r="N1032" i="8" s="1"/>
  <c r="M1033" i="8"/>
  <c r="N1033" i="8" s="1"/>
  <c r="M1034" i="8"/>
  <c r="N1034" i="8" s="1"/>
  <c r="M1035" i="8"/>
  <c r="N1035" i="8" s="1"/>
  <c r="M1036" i="8"/>
  <c r="N1036" i="8" s="1"/>
  <c r="M1037" i="8"/>
  <c r="N1037" i="8" s="1"/>
  <c r="M1038" i="8"/>
  <c r="N1038" i="8" s="1"/>
  <c r="M1039" i="8"/>
  <c r="N1039" i="8" s="1"/>
  <c r="M1040" i="8"/>
  <c r="N1040" i="8" s="1"/>
  <c r="M1041" i="8"/>
  <c r="N1041" i="8" s="1"/>
  <c r="M1042" i="8"/>
  <c r="N1042" i="8" s="1"/>
  <c r="M1043" i="8"/>
  <c r="N1043" i="8" s="1"/>
  <c r="M1044" i="8"/>
  <c r="N1044" i="8" s="1"/>
  <c r="M1045" i="8"/>
  <c r="N1045" i="8" s="1"/>
  <c r="M1046" i="8"/>
  <c r="N1046" i="8" s="1"/>
  <c r="M1047" i="8"/>
  <c r="N1047" i="8" s="1"/>
  <c r="M1048" i="8"/>
  <c r="N1048" i="8" s="1"/>
  <c r="M1049" i="8"/>
  <c r="N1049" i="8" s="1"/>
  <c r="M1050" i="8"/>
  <c r="N1050" i="8" s="1"/>
  <c r="M1051" i="8"/>
  <c r="N1051" i="8" s="1"/>
  <c r="M1052" i="8"/>
  <c r="N1052" i="8" s="1"/>
  <c r="M1053" i="8"/>
  <c r="N1053" i="8" s="1"/>
  <c r="M1054" i="8"/>
  <c r="N1054" i="8" s="1"/>
  <c r="M1055" i="8"/>
  <c r="N1055" i="8" s="1"/>
  <c r="M1056" i="8"/>
  <c r="N1056" i="8" s="1"/>
  <c r="M1057" i="8"/>
  <c r="N1057" i="8" s="1"/>
  <c r="M1058" i="8"/>
  <c r="N1058" i="8" s="1"/>
  <c r="M1059" i="8"/>
  <c r="N1059" i="8" s="1"/>
  <c r="M1060" i="8"/>
  <c r="N1060" i="8" s="1"/>
  <c r="M1061" i="8"/>
  <c r="N1061" i="8" s="1"/>
  <c r="M1062" i="8"/>
  <c r="N1062" i="8" s="1"/>
  <c r="M1063" i="8"/>
  <c r="N1063" i="8" s="1"/>
  <c r="M1064" i="8"/>
  <c r="N1064" i="8" s="1"/>
  <c r="M1065" i="8"/>
  <c r="N1065" i="8" s="1"/>
  <c r="M1066" i="8"/>
  <c r="N1066" i="8" s="1"/>
  <c r="M1067" i="8"/>
  <c r="N1067" i="8" s="1"/>
  <c r="M1068" i="8"/>
  <c r="N1068" i="8" s="1"/>
  <c r="M1069" i="8"/>
  <c r="N1069" i="8" s="1"/>
  <c r="M1070" i="8"/>
  <c r="N1070" i="8" s="1"/>
  <c r="M1071" i="8"/>
  <c r="N1071" i="8" s="1"/>
  <c r="M1072" i="8"/>
  <c r="N1072" i="8" s="1"/>
  <c r="M1073" i="8"/>
  <c r="N1073" i="8" s="1"/>
  <c r="M1074" i="8"/>
  <c r="N1074" i="8" s="1"/>
  <c r="M1075" i="8"/>
  <c r="N1075" i="8" s="1"/>
  <c r="M1076" i="8"/>
  <c r="N1076" i="8" s="1"/>
  <c r="M1077" i="8"/>
  <c r="N1077" i="8" s="1"/>
  <c r="M1078" i="8"/>
  <c r="N1078" i="8" s="1"/>
  <c r="M1079" i="8"/>
  <c r="N1079" i="8" s="1"/>
  <c r="M1080" i="8"/>
  <c r="N1080" i="8" s="1"/>
  <c r="M1081" i="8"/>
  <c r="N1081" i="8" s="1"/>
  <c r="M1082" i="8"/>
  <c r="N1082" i="8" s="1"/>
  <c r="M1083" i="8"/>
  <c r="N1083" i="8" s="1"/>
  <c r="M1084" i="8"/>
  <c r="N1084" i="8" s="1"/>
  <c r="M1085" i="8"/>
  <c r="N1085" i="8" s="1"/>
  <c r="M1086" i="8"/>
  <c r="N1086" i="8" s="1"/>
  <c r="M1087" i="8"/>
  <c r="N1087" i="8" s="1"/>
  <c r="M1088" i="8"/>
  <c r="N1088" i="8" s="1"/>
  <c r="M1089" i="8"/>
  <c r="N1089" i="8" s="1"/>
  <c r="M1090" i="8"/>
  <c r="N1090" i="8" s="1"/>
  <c r="M1091" i="8"/>
  <c r="N1091" i="8" s="1"/>
  <c r="M1092" i="8"/>
  <c r="N1092" i="8" s="1"/>
  <c r="M1093" i="8"/>
  <c r="N1093" i="8" s="1"/>
  <c r="M1094" i="8"/>
  <c r="N1094" i="8" s="1"/>
  <c r="M1095" i="8"/>
  <c r="N1095" i="8" s="1"/>
  <c r="M1096" i="8"/>
  <c r="N1096" i="8" s="1"/>
  <c r="M1097" i="8"/>
  <c r="N1097" i="8" s="1"/>
  <c r="M1098" i="8"/>
  <c r="N1098" i="8" s="1"/>
  <c r="M1099" i="8"/>
  <c r="N1099" i="8" s="1"/>
  <c r="M1100" i="8"/>
  <c r="N1100" i="8" s="1"/>
  <c r="M1101" i="8"/>
  <c r="N1101" i="8" s="1"/>
  <c r="M1102" i="8"/>
  <c r="N1102" i="8" s="1"/>
  <c r="M1103" i="8"/>
  <c r="N1103" i="8" s="1"/>
  <c r="M1104" i="8"/>
  <c r="N1104" i="8" s="1"/>
  <c r="M1105" i="8"/>
  <c r="N1105" i="8" s="1"/>
  <c r="M1106" i="8"/>
  <c r="N1106" i="8" s="1"/>
  <c r="M1107" i="8"/>
  <c r="N1107" i="8" s="1"/>
  <c r="M1108" i="8"/>
  <c r="N1108" i="8" s="1"/>
  <c r="M1109" i="8"/>
  <c r="N1109" i="8" s="1"/>
  <c r="M1110" i="8"/>
  <c r="N1110" i="8" s="1"/>
  <c r="M1111" i="8"/>
  <c r="N1111" i="8" s="1"/>
  <c r="M1112" i="8"/>
  <c r="N1112" i="8" s="1"/>
  <c r="M1113" i="8"/>
  <c r="N1113" i="8" s="1"/>
  <c r="M1114" i="8"/>
  <c r="N1114" i="8" s="1"/>
  <c r="M1115" i="8"/>
  <c r="N1115" i="8" s="1"/>
  <c r="M1116" i="8"/>
  <c r="N1116" i="8" s="1"/>
  <c r="M1117" i="8"/>
  <c r="N1117" i="8" s="1"/>
  <c r="M1118" i="8"/>
  <c r="N1118" i="8" s="1"/>
  <c r="M1119" i="8"/>
  <c r="N1119" i="8" s="1"/>
  <c r="M1120" i="8"/>
  <c r="N1120" i="8" s="1"/>
  <c r="M1121" i="8"/>
  <c r="N1121" i="8" s="1"/>
  <c r="M1122" i="8"/>
  <c r="N1122" i="8" s="1"/>
  <c r="M1123" i="8"/>
  <c r="N1123" i="8" s="1"/>
  <c r="M1124" i="8"/>
  <c r="N1124" i="8" s="1"/>
  <c r="M1125" i="8"/>
  <c r="N1125" i="8" s="1"/>
  <c r="M1126" i="8"/>
  <c r="N1126" i="8" s="1"/>
  <c r="M1127" i="8"/>
  <c r="N1127" i="8" s="1"/>
  <c r="M1128" i="8"/>
  <c r="N1128" i="8" s="1"/>
  <c r="M1129" i="8"/>
  <c r="N1129" i="8" s="1"/>
  <c r="M1130" i="8"/>
  <c r="N1130" i="8" s="1"/>
  <c r="M1131" i="8"/>
  <c r="N1131" i="8" s="1"/>
  <c r="M1132" i="8"/>
  <c r="N1132" i="8" s="1"/>
  <c r="M1133" i="8"/>
  <c r="N1133" i="8" s="1"/>
  <c r="M1134" i="8"/>
  <c r="N1134" i="8" s="1"/>
  <c r="M1135" i="8"/>
  <c r="N1135" i="8" s="1"/>
  <c r="M1136" i="8"/>
  <c r="N1136" i="8" s="1"/>
  <c r="M1137" i="8"/>
  <c r="N1137" i="8" s="1"/>
  <c r="M1138" i="8"/>
  <c r="N1138" i="8" s="1"/>
  <c r="M1139" i="8"/>
  <c r="N1139" i="8" s="1"/>
  <c r="M1140" i="8"/>
  <c r="N1140" i="8" s="1"/>
  <c r="M1141" i="8"/>
  <c r="N1141" i="8" s="1"/>
  <c r="M1142" i="8"/>
  <c r="N1142" i="8" s="1"/>
  <c r="M1143" i="8"/>
  <c r="N1143" i="8" s="1"/>
  <c r="M1144" i="8"/>
  <c r="N1144" i="8" s="1"/>
  <c r="M1145" i="8"/>
  <c r="N1145" i="8" s="1"/>
  <c r="M1146" i="8"/>
  <c r="N1146" i="8" s="1"/>
  <c r="M1147" i="8"/>
  <c r="N1147" i="8" s="1"/>
  <c r="M1148" i="8"/>
  <c r="N1148" i="8" s="1"/>
  <c r="M1149" i="8"/>
  <c r="N1149" i="8" s="1"/>
  <c r="M1150" i="8"/>
  <c r="N1150" i="8" s="1"/>
  <c r="M1151" i="8"/>
  <c r="N1151" i="8" s="1"/>
  <c r="M1152" i="8"/>
  <c r="N1152" i="8" s="1"/>
  <c r="M1153" i="8"/>
  <c r="N1153" i="8" s="1"/>
  <c r="M1154" i="8"/>
  <c r="N1154" i="8" s="1"/>
  <c r="M1155" i="8"/>
  <c r="N1155" i="8" s="1"/>
  <c r="M1156" i="8"/>
  <c r="N1156" i="8" s="1"/>
  <c r="M1157" i="8"/>
  <c r="N1157" i="8" s="1"/>
  <c r="M1158" i="8"/>
  <c r="N1158" i="8" s="1"/>
  <c r="M1159" i="8"/>
  <c r="N1159" i="8" s="1"/>
  <c r="M1160" i="8"/>
  <c r="N1160" i="8" s="1"/>
  <c r="M1161" i="8"/>
  <c r="N1161" i="8" s="1"/>
  <c r="M1162" i="8"/>
  <c r="N1162" i="8" s="1"/>
  <c r="M1163" i="8"/>
  <c r="N1163" i="8" s="1"/>
  <c r="M1164" i="8"/>
  <c r="N1164" i="8" s="1"/>
  <c r="M1165" i="8"/>
  <c r="N1165" i="8" s="1"/>
  <c r="M1166" i="8"/>
  <c r="N1166" i="8" s="1"/>
  <c r="M1167" i="8"/>
  <c r="N1167" i="8" s="1"/>
  <c r="M1168" i="8"/>
  <c r="N1168" i="8" s="1"/>
  <c r="M1169" i="8"/>
  <c r="N1169" i="8" s="1"/>
  <c r="M1170" i="8"/>
  <c r="N1170" i="8" s="1"/>
  <c r="M1171" i="8"/>
  <c r="N1171" i="8" s="1"/>
  <c r="M1172" i="8"/>
  <c r="N1172" i="8" s="1"/>
  <c r="M1173" i="8"/>
  <c r="N1173" i="8" s="1"/>
  <c r="M1174" i="8"/>
  <c r="N1174" i="8" s="1"/>
  <c r="M1175" i="8"/>
  <c r="N1175" i="8" s="1"/>
  <c r="M1176" i="8"/>
  <c r="N1176" i="8" s="1"/>
  <c r="M1177" i="8"/>
  <c r="N1177" i="8" s="1"/>
  <c r="M1178" i="8"/>
  <c r="N1178" i="8" s="1"/>
  <c r="M1179" i="8"/>
  <c r="N1179" i="8" s="1"/>
  <c r="M1180" i="8"/>
  <c r="N1180" i="8" s="1"/>
  <c r="M1181" i="8"/>
  <c r="N1181" i="8" s="1"/>
  <c r="M1182" i="8"/>
  <c r="N1182" i="8" s="1"/>
  <c r="M1183" i="8"/>
  <c r="N1183" i="8" s="1"/>
  <c r="M1184" i="8"/>
  <c r="N1184" i="8" s="1"/>
  <c r="M1185" i="8"/>
  <c r="N1185" i="8" s="1"/>
  <c r="M1186" i="8"/>
  <c r="N1186" i="8" s="1"/>
  <c r="M1187" i="8"/>
  <c r="N1187" i="8" s="1"/>
  <c r="M1188" i="8"/>
  <c r="N1188" i="8" s="1"/>
  <c r="M1189" i="8"/>
  <c r="N1189" i="8" s="1"/>
  <c r="M1190" i="8"/>
  <c r="N1190" i="8" s="1"/>
  <c r="M1191" i="8"/>
  <c r="N1191" i="8" s="1"/>
  <c r="M1192" i="8"/>
  <c r="N1192" i="8" s="1"/>
  <c r="M1193" i="8"/>
  <c r="N1193" i="8" s="1"/>
  <c r="M1194" i="8"/>
  <c r="N1194" i="8" s="1"/>
  <c r="M1195" i="8"/>
  <c r="N1195" i="8" s="1"/>
  <c r="M1196" i="8"/>
  <c r="N1196" i="8" s="1"/>
  <c r="M1197" i="8"/>
  <c r="N1197" i="8" s="1"/>
  <c r="M1198" i="8"/>
  <c r="N1198" i="8" s="1"/>
  <c r="M1199" i="8"/>
  <c r="N1199" i="8" s="1"/>
  <c r="M1200" i="8"/>
  <c r="N1200" i="8" s="1"/>
  <c r="M1201" i="8"/>
  <c r="N1201" i="8" s="1"/>
  <c r="M1202" i="8"/>
  <c r="N1202" i="8" s="1"/>
  <c r="M1203" i="8"/>
  <c r="N1203" i="8" s="1"/>
  <c r="M1204" i="8"/>
  <c r="N1204" i="8" s="1"/>
  <c r="M1205" i="8"/>
  <c r="N1205" i="8" s="1"/>
  <c r="M1206" i="8"/>
  <c r="N1206" i="8" s="1"/>
  <c r="M1207" i="8"/>
  <c r="N1207" i="8" s="1"/>
  <c r="M1208" i="8"/>
  <c r="N1208" i="8" s="1"/>
  <c r="M1209" i="8"/>
  <c r="N1209" i="8" s="1"/>
  <c r="M1210" i="8"/>
  <c r="N1210" i="8" s="1"/>
  <c r="M1211" i="8"/>
  <c r="N1211" i="8" s="1"/>
  <c r="M1212" i="8"/>
  <c r="N1212" i="8" s="1"/>
  <c r="M1213" i="8"/>
  <c r="N1213" i="8" s="1"/>
  <c r="M1214" i="8"/>
  <c r="N1214" i="8" s="1"/>
  <c r="M1215" i="8"/>
  <c r="N1215" i="8" s="1"/>
  <c r="M1216" i="8"/>
  <c r="N1216" i="8" s="1"/>
  <c r="M1217" i="8"/>
  <c r="N1217" i="8" s="1"/>
  <c r="M1218" i="8"/>
  <c r="N1218" i="8" s="1"/>
  <c r="M1219" i="8"/>
  <c r="N1219" i="8" s="1"/>
  <c r="M1220" i="8"/>
  <c r="N1220" i="8" s="1"/>
  <c r="M1221" i="8"/>
  <c r="N1221" i="8" s="1"/>
  <c r="M1222" i="8"/>
  <c r="N1222" i="8" s="1"/>
  <c r="M1223" i="8"/>
  <c r="N1223" i="8" s="1"/>
  <c r="M1224" i="8"/>
  <c r="N1224" i="8" s="1"/>
  <c r="M1225" i="8"/>
  <c r="N1225" i="8" s="1"/>
  <c r="M1226" i="8"/>
  <c r="N1226" i="8" s="1"/>
  <c r="M1227" i="8"/>
  <c r="N1227" i="8" s="1"/>
  <c r="M1228" i="8"/>
  <c r="N1228" i="8" s="1"/>
  <c r="M1229" i="8"/>
  <c r="N1229" i="8" s="1"/>
  <c r="M1230" i="8"/>
  <c r="N1230" i="8" s="1"/>
  <c r="M1231" i="8"/>
  <c r="N1231" i="8" s="1"/>
  <c r="M1232" i="8"/>
  <c r="N1232" i="8" s="1"/>
  <c r="M1233" i="8"/>
  <c r="N1233" i="8" s="1"/>
  <c r="M1234" i="8"/>
  <c r="N1234" i="8" s="1"/>
  <c r="M1235" i="8"/>
  <c r="N1235" i="8" s="1"/>
  <c r="M1236" i="8"/>
  <c r="N1236" i="8" s="1"/>
  <c r="M1237" i="8"/>
  <c r="N1237" i="8" s="1"/>
  <c r="M1238" i="8"/>
  <c r="N1238" i="8" s="1"/>
  <c r="M1239" i="8"/>
  <c r="N1239" i="8" s="1"/>
  <c r="M1240" i="8"/>
  <c r="N1240" i="8" s="1"/>
  <c r="M1241" i="8"/>
  <c r="N1241" i="8" s="1"/>
  <c r="M1242" i="8"/>
  <c r="N1242" i="8" s="1"/>
  <c r="M1243" i="8"/>
  <c r="N1243" i="8" s="1"/>
  <c r="M1244" i="8"/>
  <c r="N1244" i="8" s="1"/>
  <c r="M1245" i="8"/>
  <c r="N1245" i="8" s="1"/>
  <c r="M1246" i="8"/>
  <c r="N1246" i="8" s="1"/>
  <c r="M1247" i="8"/>
  <c r="N1247" i="8" s="1"/>
  <c r="M1248" i="8"/>
  <c r="N1248" i="8" s="1"/>
  <c r="M1249" i="8"/>
  <c r="N1249" i="8" s="1"/>
  <c r="M1250" i="8"/>
  <c r="N1250" i="8" s="1"/>
  <c r="M1251" i="8"/>
  <c r="N1251" i="8" s="1"/>
  <c r="M1252" i="8"/>
  <c r="N1252" i="8" s="1"/>
  <c r="M1253" i="8"/>
  <c r="N1253" i="8" s="1"/>
  <c r="M1254" i="8"/>
  <c r="N1254" i="8" s="1"/>
  <c r="M1255" i="8"/>
  <c r="N1255" i="8" s="1"/>
  <c r="M1256" i="8"/>
  <c r="N1256" i="8" s="1"/>
  <c r="M1257" i="8"/>
  <c r="N1257" i="8" s="1"/>
  <c r="M1258" i="8"/>
  <c r="N1258" i="8" s="1"/>
  <c r="M1259" i="8"/>
  <c r="N1259" i="8" s="1"/>
  <c r="M1260" i="8"/>
  <c r="N1260" i="8" s="1"/>
  <c r="M1261" i="8"/>
  <c r="N1261" i="8" s="1"/>
  <c r="M1262" i="8"/>
  <c r="N1262" i="8" s="1"/>
  <c r="M1263" i="8"/>
  <c r="N1263" i="8" s="1"/>
  <c r="M1264" i="8"/>
  <c r="N1264" i="8" s="1"/>
  <c r="M1265" i="8"/>
  <c r="N1265" i="8" s="1"/>
  <c r="M1266" i="8"/>
  <c r="N1266" i="8" s="1"/>
  <c r="M1267" i="8"/>
  <c r="N1267" i="8" s="1"/>
  <c r="M1268" i="8"/>
  <c r="N1268" i="8" s="1"/>
  <c r="M1269" i="8"/>
  <c r="N1269" i="8" s="1"/>
  <c r="M1270" i="8"/>
  <c r="N1270" i="8" s="1"/>
  <c r="M1271" i="8"/>
  <c r="N1271" i="8" s="1"/>
  <c r="M1272" i="8"/>
  <c r="N1272" i="8" s="1"/>
  <c r="M1273" i="8"/>
  <c r="N1273" i="8" s="1"/>
  <c r="M1274" i="8"/>
  <c r="N1274" i="8" s="1"/>
  <c r="M1275" i="8"/>
  <c r="N1275" i="8" s="1"/>
  <c r="M1276" i="8"/>
  <c r="N1276" i="8" s="1"/>
  <c r="M1277" i="8"/>
  <c r="N1277" i="8" s="1"/>
  <c r="M1278" i="8"/>
  <c r="N1278" i="8" s="1"/>
  <c r="M1279" i="8"/>
  <c r="N1279" i="8" s="1"/>
  <c r="M1280" i="8"/>
  <c r="N1280" i="8" s="1"/>
  <c r="M1281" i="8"/>
  <c r="N1281" i="8" s="1"/>
  <c r="M1282" i="8"/>
  <c r="N1282" i="8" s="1"/>
  <c r="M1283" i="8"/>
  <c r="N1283" i="8" s="1"/>
  <c r="M1284" i="8"/>
  <c r="N1284" i="8" s="1"/>
  <c r="M1285" i="8"/>
  <c r="N1285" i="8" s="1"/>
  <c r="M1286" i="8"/>
  <c r="N1286" i="8" s="1"/>
  <c r="M1287" i="8"/>
  <c r="N1287" i="8" s="1"/>
  <c r="M1288" i="8"/>
  <c r="N1288" i="8" s="1"/>
  <c r="M1289" i="8"/>
  <c r="N1289" i="8" s="1"/>
  <c r="M1290" i="8"/>
  <c r="N1290" i="8" s="1"/>
  <c r="M1291" i="8"/>
  <c r="N1291" i="8" s="1"/>
  <c r="M1292" i="8"/>
  <c r="N1292" i="8" s="1"/>
  <c r="M1293" i="8"/>
  <c r="N1293" i="8" s="1"/>
  <c r="M1294" i="8"/>
  <c r="N1294" i="8" s="1"/>
  <c r="M1295" i="8"/>
  <c r="N1295" i="8" s="1"/>
  <c r="M1296" i="8"/>
  <c r="N1296" i="8" s="1"/>
  <c r="M1297" i="8"/>
  <c r="N1297" i="8" s="1"/>
  <c r="M1298" i="8"/>
  <c r="N1298" i="8" s="1"/>
  <c r="M1299" i="8"/>
  <c r="N1299" i="8" s="1"/>
  <c r="M1300" i="8"/>
  <c r="N1300" i="8" s="1"/>
  <c r="M1301" i="8"/>
  <c r="N1301" i="8" s="1"/>
  <c r="M1302" i="8"/>
  <c r="N1302" i="8" s="1"/>
  <c r="M1303" i="8"/>
  <c r="N1303" i="8" s="1"/>
  <c r="M1304" i="8"/>
  <c r="N1304" i="8" s="1"/>
  <c r="M1305" i="8"/>
  <c r="N1305" i="8" s="1"/>
  <c r="M1306" i="8"/>
  <c r="N1306" i="8" s="1"/>
  <c r="M1307" i="8"/>
  <c r="N1307" i="8" s="1"/>
  <c r="M1308" i="8"/>
  <c r="N1308" i="8" s="1"/>
  <c r="M1309" i="8"/>
  <c r="N1309" i="8" s="1"/>
  <c r="M1310" i="8"/>
  <c r="N1310" i="8" s="1"/>
  <c r="M1311" i="8"/>
  <c r="N1311" i="8" s="1"/>
  <c r="M1312" i="8"/>
  <c r="N1312" i="8" s="1"/>
  <c r="M1313" i="8"/>
  <c r="N1313" i="8" s="1"/>
  <c r="M1314" i="8"/>
  <c r="N1314" i="8" s="1"/>
  <c r="M1315" i="8"/>
  <c r="N1315" i="8" s="1"/>
  <c r="M1316" i="8"/>
  <c r="N1316" i="8" s="1"/>
  <c r="M1317" i="8"/>
  <c r="N1317" i="8" s="1"/>
  <c r="M1318" i="8"/>
  <c r="N1318" i="8" s="1"/>
  <c r="M1319" i="8"/>
  <c r="N1319" i="8" s="1"/>
  <c r="M1320" i="8"/>
  <c r="N1320" i="8" s="1"/>
  <c r="M1321" i="8"/>
  <c r="N1321" i="8" s="1"/>
  <c r="M1322" i="8"/>
  <c r="N1322" i="8" s="1"/>
  <c r="M1323" i="8"/>
  <c r="N1323" i="8" s="1"/>
  <c r="M1324" i="8"/>
  <c r="N1324" i="8" s="1"/>
  <c r="M1325" i="8"/>
  <c r="N1325" i="8" s="1"/>
  <c r="M1326" i="8"/>
  <c r="N1326" i="8" s="1"/>
  <c r="M1327" i="8"/>
  <c r="N1327" i="8" s="1"/>
  <c r="M1328" i="8"/>
  <c r="N1328" i="8" s="1"/>
  <c r="M1329" i="8"/>
  <c r="N1329" i="8" s="1"/>
  <c r="M1330" i="8"/>
  <c r="N1330" i="8" s="1"/>
  <c r="M1331" i="8"/>
  <c r="N1331" i="8" s="1"/>
  <c r="M1332" i="8"/>
  <c r="N1332" i="8" s="1"/>
  <c r="M1333" i="8"/>
  <c r="N1333" i="8" s="1"/>
  <c r="M1334" i="8"/>
  <c r="N1334" i="8" s="1"/>
  <c r="M1335" i="8"/>
  <c r="N1335" i="8" s="1"/>
  <c r="M1336" i="8"/>
  <c r="N1336" i="8" s="1"/>
  <c r="M1337" i="8"/>
  <c r="N1337" i="8" s="1"/>
  <c r="M1338" i="8"/>
  <c r="N1338" i="8" s="1"/>
  <c r="M1339" i="8"/>
  <c r="N1339" i="8" s="1"/>
  <c r="M1340" i="8"/>
  <c r="N1340" i="8" s="1"/>
  <c r="M1341" i="8"/>
  <c r="N1341" i="8" s="1"/>
  <c r="M1342" i="8"/>
  <c r="N1342" i="8" s="1"/>
  <c r="M1343" i="8"/>
  <c r="N1343" i="8" s="1"/>
  <c r="M1344" i="8"/>
  <c r="N1344" i="8" s="1"/>
  <c r="M1345" i="8"/>
  <c r="N1345" i="8" s="1"/>
  <c r="M1346" i="8"/>
  <c r="N1346" i="8" s="1"/>
  <c r="M1347" i="8"/>
  <c r="N1347" i="8" s="1"/>
  <c r="M1348" i="8"/>
  <c r="N1348" i="8" s="1"/>
  <c r="M1349" i="8"/>
  <c r="N1349" i="8" s="1"/>
  <c r="M1350" i="8"/>
  <c r="N1350" i="8" s="1"/>
  <c r="M1351" i="8"/>
  <c r="N1351" i="8" s="1"/>
  <c r="M1352" i="8"/>
  <c r="N1352" i="8" s="1"/>
  <c r="M1353" i="8"/>
  <c r="N1353" i="8" s="1"/>
  <c r="M1354" i="8"/>
  <c r="N1354" i="8" s="1"/>
  <c r="M1355" i="8"/>
  <c r="N1355" i="8" s="1"/>
  <c r="M1356" i="8"/>
  <c r="N1356" i="8" s="1"/>
  <c r="M1357" i="8"/>
  <c r="N1357" i="8" s="1"/>
  <c r="M1358" i="8"/>
  <c r="N1358" i="8" s="1"/>
  <c r="M1359" i="8"/>
  <c r="N1359" i="8" s="1"/>
  <c r="M1360" i="8"/>
  <c r="N1360" i="8" s="1"/>
  <c r="M1361" i="8"/>
  <c r="N1361" i="8" s="1"/>
  <c r="M1362" i="8"/>
  <c r="N1362" i="8" s="1"/>
  <c r="M1363" i="8"/>
  <c r="N1363" i="8" s="1"/>
  <c r="M1364" i="8"/>
  <c r="N1364" i="8" s="1"/>
  <c r="M1365" i="8"/>
  <c r="N1365" i="8" s="1"/>
  <c r="M1366" i="8"/>
  <c r="N1366" i="8" s="1"/>
  <c r="M1367" i="8"/>
  <c r="N1367" i="8" s="1"/>
  <c r="M1368" i="8"/>
  <c r="N1368" i="8" s="1"/>
  <c r="M1369" i="8"/>
  <c r="N1369" i="8" s="1"/>
  <c r="M1370" i="8"/>
  <c r="N1370" i="8" s="1"/>
  <c r="M1371" i="8"/>
  <c r="N1371" i="8" s="1"/>
  <c r="M1372" i="8"/>
  <c r="N1372" i="8" s="1"/>
  <c r="M1373" i="8"/>
  <c r="N1373" i="8" s="1"/>
  <c r="M1374" i="8"/>
  <c r="N1374" i="8" s="1"/>
  <c r="M1375" i="8"/>
  <c r="N1375" i="8" s="1"/>
  <c r="M1376" i="8"/>
  <c r="N1376" i="8" s="1"/>
  <c r="M1377" i="8"/>
  <c r="N1377" i="8" s="1"/>
  <c r="M1378" i="8"/>
  <c r="N1378" i="8" s="1"/>
  <c r="M1379" i="8"/>
  <c r="N1379" i="8" s="1"/>
  <c r="M1380" i="8"/>
  <c r="N1380" i="8" s="1"/>
  <c r="M1381" i="8"/>
  <c r="N1381" i="8" s="1"/>
  <c r="M1382" i="8"/>
  <c r="N1382" i="8" s="1"/>
  <c r="M1383" i="8"/>
  <c r="N1383" i="8" s="1"/>
  <c r="M1384" i="8"/>
  <c r="N1384" i="8" s="1"/>
  <c r="M1385" i="8"/>
  <c r="N1385" i="8" s="1"/>
  <c r="M1386" i="8"/>
  <c r="N1386" i="8" s="1"/>
  <c r="M1387" i="8"/>
  <c r="N1387" i="8" s="1"/>
  <c r="M1388" i="8"/>
  <c r="N1388" i="8" s="1"/>
  <c r="M1389" i="8"/>
  <c r="N1389" i="8" s="1"/>
  <c r="M1390" i="8"/>
  <c r="N1390" i="8" s="1"/>
  <c r="M1391" i="8"/>
  <c r="N1391" i="8" s="1"/>
  <c r="M1392" i="8"/>
  <c r="N1392" i="8" s="1"/>
  <c r="M1393" i="8"/>
  <c r="N1393" i="8" s="1"/>
  <c r="M1394" i="8"/>
  <c r="N1394" i="8" s="1"/>
  <c r="M1395" i="8"/>
  <c r="N1395" i="8" s="1"/>
  <c r="M1396" i="8"/>
  <c r="N1396" i="8" s="1"/>
  <c r="M1397" i="8"/>
  <c r="N1397" i="8" s="1"/>
  <c r="M1398" i="8"/>
  <c r="N1398" i="8" s="1"/>
  <c r="M1399" i="8"/>
  <c r="N1399" i="8" s="1"/>
  <c r="M1400" i="8"/>
  <c r="N1400" i="8" s="1"/>
  <c r="M1401" i="8"/>
  <c r="N1401" i="8" s="1"/>
  <c r="M1402" i="8"/>
  <c r="N1402" i="8" s="1"/>
  <c r="M1403" i="8"/>
  <c r="N1403" i="8" s="1"/>
  <c r="M1404" i="8"/>
  <c r="N1404" i="8" s="1"/>
  <c r="M1405" i="8"/>
  <c r="N1405" i="8" s="1"/>
  <c r="M1406" i="8"/>
  <c r="N1406" i="8" s="1"/>
  <c r="M1407" i="8"/>
  <c r="N1407" i="8" s="1"/>
  <c r="M1408" i="8"/>
  <c r="N1408" i="8" s="1"/>
  <c r="M1409" i="8"/>
  <c r="N1409" i="8" s="1"/>
  <c r="M1410" i="8"/>
  <c r="N1410" i="8" s="1"/>
  <c r="M1411" i="8"/>
  <c r="N1411" i="8" s="1"/>
  <c r="M1412" i="8"/>
  <c r="N1412" i="8" s="1"/>
  <c r="M1413" i="8"/>
  <c r="N1413" i="8" s="1"/>
  <c r="M1414" i="8"/>
  <c r="N1414" i="8" s="1"/>
  <c r="M1415" i="8"/>
  <c r="N1415" i="8" s="1"/>
  <c r="M1416" i="8"/>
  <c r="N1416" i="8" s="1"/>
  <c r="M1417" i="8"/>
  <c r="N1417" i="8" s="1"/>
  <c r="M1418" i="8"/>
  <c r="N1418" i="8" s="1"/>
  <c r="M1419" i="8"/>
  <c r="N1419" i="8" s="1"/>
  <c r="M1420" i="8"/>
  <c r="N1420" i="8" s="1"/>
  <c r="M1421" i="8"/>
  <c r="N1421" i="8" s="1"/>
  <c r="M1422" i="8"/>
  <c r="N1422" i="8" s="1"/>
  <c r="M1423" i="8"/>
  <c r="N1423" i="8" s="1"/>
  <c r="M1424" i="8"/>
  <c r="N1424" i="8" s="1"/>
  <c r="M1425" i="8"/>
  <c r="N1425" i="8" s="1"/>
  <c r="M1426" i="8"/>
  <c r="N1426" i="8" s="1"/>
  <c r="M1427" i="8"/>
  <c r="N1427" i="8" s="1"/>
  <c r="M1428" i="8"/>
  <c r="N1428" i="8" s="1"/>
  <c r="M1429" i="8"/>
  <c r="N1429" i="8" s="1"/>
  <c r="M1430" i="8"/>
  <c r="N1430" i="8" s="1"/>
  <c r="M1431" i="8"/>
  <c r="N1431" i="8" s="1"/>
  <c r="M1432" i="8"/>
  <c r="N1432" i="8" s="1"/>
  <c r="M1433" i="8"/>
  <c r="N1433" i="8" s="1"/>
  <c r="M1434" i="8"/>
  <c r="N1434" i="8" s="1"/>
  <c r="M1435" i="8"/>
  <c r="N1435" i="8" s="1"/>
  <c r="M1436" i="8"/>
  <c r="N1436" i="8" s="1"/>
  <c r="M1437" i="8"/>
  <c r="N1437" i="8" s="1"/>
  <c r="M1438" i="8"/>
  <c r="N1438" i="8" s="1"/>
  <c r="M1439" i="8"/>
  <c r="N1439" i="8" s="1"/>
  <c r="M1440" i="8"/>
  <c r="N1440" i="8" s="1"/>
  <c r="M1441" i="8"/>
  <c r="N1441" i="8" s="1"/>
  <c r="M1442" i="8"/>
  <c r="N1442" i="8" s="1"/>
  <c r="M1443" i="8"/>
  <c r="N1443" i="8" s="1"/>
  <c r="M1444" i="8"/>
  <c r="N1444" i="8" s="1"/>
  <c r="M1445" i="8"/>
  <c r="N1445" i="8" s="1"/>
  <c r="M1446" i="8"/>
  <c r="N1446" i="8" s="1"/>
  <c r="M1447" i="8"/>
  <c r="N1447" i="8" s="1"/>
  <c r="M1448" i="8"/>
  <c r="N1448" i="8" s="1"/>
  <c r="M1449" i="8"/>
  <c r="N1449" i="8" s="1"/>
  <c r="M1450" i="8"/>
  <c r="N1450" i="8" s="1"/>
  <c r="M1451" i="8"/>
  <c r="N1451" i="8" s="1"/>
  <c r="M1452" i="8"/>
  <c r="N1452" i="8" s="1"/>
  <c r="M1453" i="8"/>
  <c r="N1453" i="8" s="1"/>
  <c r="M1454" i="8"/>
  <c r="N1454" i="8" s="1"/>
  <c r="M1455" i="8"/>
  <c r="N1455" i="8" s="1"/>
  <c r="M1456" i="8"/>
  <c r="N1456" i="8" s="1"/>
  <c r="M1457" i="8"/>
  <c r="N1457" i="8" s="1"/>
  <c r="M1458" i="8"/>
  <c r="N1458" i="8" s="1"/>
  <c r="M1459" i="8"/>
  <c r="N1459" i="8" s="1"/>
  <c r="M1460" i="8"/>
  <c r="N1460" i="8" s="1"/>
  <c r="M1461" i="8"/>
  <c r="N1461" i="8" s="1"/>
  <c r="M1462" i="8"/>
  <c r="N1462" i="8" s="1"/>
  <c r="M1463" i="8"/>
  <c r="N1463" i="8" s="1"/>
  <c r="M1464" i="8"/>
  <c r="N1464" i="8" s="1"/>
  <c r="M1465" i="8"/>
  <c r="N1465" i="8" s="1"/>
  <c r="M1466" i="8"/>
  <c r="N1466" i="8" s="1"/>
  <c r="M1467" i="8"/>
  <c r="N1467" i="8" s="1"/>
  <c r="M1468" i="8"/>
  <c r="N1468" i="8" s="1"/>
  <c r="M1469" i="8"/>
  <c r="N1469" i="8" s="1"/>
  <c r="M1470" i="8"/>
  <c r="N1470" i="8" s="1"/>
  <c r="M8" i="8"/>
  <c r="N8" i="8" s="1"/>
  <c r="H6" i="8"/>
  <c r="I6" i="8" s="1"/>
  <c r="H7" i="8"/>
  <c r="I7" i="8" s="1"/>
  <c r="H8" i="8"/>
  <c r="I8" i="8" s="1"/>
  <c r="H9" i="8"/>
  <c r="H10" i="8"/>
  <c r="I10" i="8" s="1"/>
  <c r="H11" i="8"/>
  <c r="I11" i="8" s="1"/>
  <c r="H12" i="8"/>
  <c r="I12" i="8" s="1"/>
  <c r="H13" i="8"/>
  <c r="I13" i="8" s="1"/>
  <c r="H14" i="8"/>
  <c r="I14" i="8" s="1"/>
  <c r="J14" i="8" s="1"/>
  <c r="H15" i="8"/>
  <c r="I15" i="8" s="1"/>
  <c r="J15" i="8" s="1"/>
  <c r="H16" i="8"/>
  <c r="I16" i="8" s="1"/>
  <c r="H17" i="8"/>
  <c r="I17" i="8" s="1"/>
  <c r="H18" i="8"/>
  <c r="I18" i="8" s="1"/>
  <c r="H19" i="8"/>
  <c r="I19" i="8" s="1"/>
  <c r="H20" i="8"/>
  <c r="I20" i="8" s="1"/>
  <c r="H21" i="8"/>
  <c r="I21" i="8" s="1"/>
  <c r="H22" i="8"/>
  <c r="I22" i="8" s="1"/>
  <c r="H23" i="8"/>
  <c r="I23" i="8" s="1"/>
  <c r="H24" i="8"/>
  <c r="I24" i="8" s="1"/>
  <c r="H25" i="8"/>
  <c r="I25" i="8" s="1"/>
  <c r="H26" i="8"/>
  <c r="I26" i="8" s="1"/>
  <c r="H27" i="8"/>
  <c r="I27" i="8" s="1"/>
  <c r="H28" i="8"/>
  <c r="I28" i="8" s="1"/>
  <c r="H29" i="8"/>
  <c r="I29" i="8" s="1"/>
  <c r="H30" i="8"/>
  <c r="I30" i="8" s="1"/>
  <c r="H31" i="8"/>
  <c r="I31" i="8" s="1"/>
  <c r="H32" i="8"/>
  <c r="I32" i="8" s="1"/>
  <c r="H33" i="8"/>
  <c r="I33" i="8" s="1"/>
  <c r="H34" i="8"/>
  <c r="I34" i="8" s="1"/>
  <c r="H35" i="8"/>
  <c r="I35" i="8" s="1"/>
  <c r="H36" i="8"/>
  <c r="I36" i="8" s="1"/>
  <c r="H37" i="8"/>
  <c r="I37" i="8" s="1"/>
  <c r="H38" i="8"/>
  <c r="I38" i="8" s="1"/>
  <c r="H39" i="8"/>
  <c r="I39" i="8" s="1"/>
  <c r="H40" i="8"/>
  <c r="I40" i="8" s="1"/>
  <c r="H41" i="8"/>
  <c r="I41" i="8" s="1"/>
  <c r="H42" i="8"/>
  <c r="I42" i="8" s="1"/>
  <c r="H43" i="8"/>
  <c r="I43" i="8" s="1"/>
  <c r="H44" i="8"/>
  <c r="I44" i="8" s="1"/>
  <c r="H45" i="8"/>
  <c r="I45" i="8" s="1"/>
  <c r="H46" i="8"/>
  <c r="I46" i="8" s="1"/>
  <c r="H47" i="8"/>
  <c r="I47" i="8" s="1"/>
  <c r="H48" i="8"/>
  <c r="I48" i="8" s="1"/>
  <c r="H49" i="8"/>
  <c r="I49" i="8" s="1"/>
  <c r="H50" i="8"/>
  <c r="I50" i="8" s="1"/>
  <c r="H51" i="8"/>
  <c r="I51" i="8" s="1"/>
  <c r="H52" i="8"/>
  <c r="I52" i="8" s="1"/>
  <c r="H53" i="8"/>
  <c r="I53" i="8" s="1"/>
  <c r="H54" i="8"/>
  <c r="I54" i="8" s="1"/>
  <c r="H55" i="8"/>
  <c r="I55" i="8" s="1"/>
  <c r="H56" i="8"/>
  <c r="I56" i="8" s="1"/>
  <c r="H57" i="8"/>
  <c r="I57" i="8" s="1"/>
  <c r="H58" i="8"/>
  <c r="I58" i="8" s="1"/>
  <c r="H59" i="8"/>
  <c r="I59" i="8" s="1"/>
  <c r="H60" i="8"/>
  <c r="I60" i="8" s="1"/>
  <c r="H61" i="8"/>
  <c r="I61" i="8" s="1"/>
  <c r="H62" i="8"/>
  <c r="I62" i="8" s="1"/>
  <c r="H63" i="8"/>
  <c r="I63" i="8" s="1"/>
  <c r="H64" i="8"/>
  <c r="I64" i="8" s="1"/>
  <c r="H65" i="8"/>
  <c r="I65" i="8" s="1"/>
  <c r="H66" i="8"/>
  <c r="I66" i="8" s="1"/>
  <c r="H67" i="8"/>
  <c r="I67" i="8" s="1"/>
  <c r="H68" i="8"/>
  <c r="I68" i="8" s="1"/>
  <c r="H69" i="8"/>
  <c r="I69" i="8" s="1"/>
  <c r="H70" i="8"/>
  <c r="I70" i="8" s="1"/>
  <c r="H71" i="8"/>
  <c r="I71" i="8" s="1"/>
  <c r="H72" i="8"/>
  <c r="I72" i="8" s="1"/>
  <c r="H73" i="8"/>
  <c r="I73" i="8" s="1"/>
  <c r="H74" i="8"/>
  <c r="I74" i="8" s="1"/>
  <c r="H75" i="8"/>
  <c r="I75" i="8" s="1"/>
  <c r="H76" i="8"/>
  <c r="I76" i="8" s="1"/>
  <c r="H77" i="8"/>
  <c r="I77" i="8" s="1"/>
  <c r="H78" i="8"/>
  <c r="I78" i="8" s="1"/>
  <c r="H79" i="8"/>
  <c r="I79" i="8" s="1"/>
  <c r="H80" i="8"/>
  <c r="I80" i="8" s="1"/>
  <c r="H81" i="8"/>
  <c r="I81" i="8" s="1"/>
  <c r="H82" i="8"/>
  <c r="I82" i="8" s="1"/>
  <c r="H83" i="8"/>
  <c r="I83" i="8" s="1"/>
  <c r="H84" i="8"/>
  <c r="I84" i="8" s="1"/>
  <c r="H85" i="8"/>
  <c r="I85" i="8" s="1"/>
  <c r="H86" i="8"/>
  <c r="I86" i="8" s="1"/>
  <c r="H87" i="8"/>
  <c r="I87" i="8" s="1"/>
  <c r="H88" i="8"/>
  <c r="I88" i="8" s="1"/>
  <c r="H89" i="8"/>
  <c r="I89" i="8" s="1"/>
  <c r="H90" i="8"/>
  <c r="I90" i="8" s="1"/>
  <c r="H91" i="8"/>
  <c r="I91" i="8" s="1"/>
  <c r="H92" i="8"/>
  <c r="I92" i="8" s="1"/>
  <c r="H93" i="8"/>
  <c r="I93" i="8" s="1"/>
  <c r="H94" i="8"/>
  <c r="I94" i="8" s="1"/>
  <c r="H95" i="8"/>
  <c r="I95" i="8" s="1"/>
  <c r="H96" i="8"/>
  <c r="I96" i="8" s="1"/>
  <c r="H97" i="8"/>
  <c r="I97" i="8" s="1"/>
  <c r="H98" i="8"/>
  <c r="I98" i="8" s="1"/>
  <c r="H99" i="8"/>
  <c r="I99" i="8" s="1"/>
  <c r="H100" i="8"/>
  <c r="I100" i="8" s="1"/>
  <c r="H101" i="8"/>
  <c r="I101" i="8" s="1"/>
  <c r="H102" i="8"/>
  <c r="I102" i="8" s="1"/>
  <c r="H103" i="8"/>
  <c r="I103" i="8" s="1"/>
  <c r="H104" i="8"/>
  <c r="I104" i="8" s="1"/>
  <c r="H105" i="8"/>
  <c r="I105" i="8" s="1"/>
  <c r="H106" i="8"/>
  <c r="I106" i="8" s="1"/>
  <c r="H107" i="8"/>
  <c r="I107" i="8" s="1"/>
  <c r="H108" i="8"/>
  <c r="I108" i="8" s="1"/>
  <c r="H109" i="8"/>
  <c r="I109" i="8" s="1"/>
  <c r="H110" i="8"/>
  <c r="I110" i="8" s="1"/>
  <c r="H111" i="8"/>
  <c r="I111" i="8" s="1"/>
  <c r="H112" i="8"/>
  <c r="I112" i="8" s="1"/>
  <c r="H113" i="8"/>
  <c r="I113" i="8" s="1"/>
  <c r="H114" i="8"/>
  <c r="I114" i="8" s="1"/>
  <c r="H115" i="8"/>
  <c r="I115" i="8" s="1"/>
  <c r="H116" i="8"/>
  <c r="I116" i="8" s="1"/>
  <c r="H117" i="8"/>
  <c r="I117" i="8" s="1"/>
  <c r="H118" i="8"/>
  <c r="I118" i="8" s="1"/>
  <c r="H119" i="8"/>
  <c r="I119" i="8" s="1"/>
  <c r="H120" i="8"/>
  <c r="I120" i="8" s="1"/>
  <c r="H121" i="8"/>
  <c r="I121" i="8" s="1"/>
  <c r="H122" i="8"/>
  <c r="I122" i="8" s="1"/>
  <c r="H123" i="8"/>
  <c r="I123" i="8" s="1"/>
  <c r="H124" i="8"/>
  <c r="I124" i="8" s="1"/>
  <c r="H125" i="8"/>
  <c r="I125" i="8" s="1"/>
  <c r="H126" i="8"/>
  <c r="I126" i="8" s="1"/>
  <c r="H127" i="8"/>
  <c r="I127" i="8" s="1"/>
  <c r="H128" i="8"/>
  <c r="I128" i="8" s="1"/>
  <c r="H129" i="8"/>
  <c r="I129" i="8" s="1"/>
  <c r="H130" i="8"/>
  <c r="I130" i="8" s="1"/>
  <c r="H131" i="8"/>
  <c r="I131" i="8" s="1"/>
  <c r="H132" i="8"/>
  <c r="I132" i="8" s="1"/>
  <c r="H133" i="8"/>
  <c r="I133" i="8" s="1"/>
  <c r="H134" i="8"/>
  <c r="I134" i="8" s="1"/>
  <c r="H135" i="8"/>
  <c r="I135" i="8" s="1"/>
  <c r="H136" i="8"/>
  <c r="I136" i="8" s="1"/>
  <c r="H137" i="8"/>
  <c r="I137" i="8" s="1"/>
  <c r="H138" i="8"/>
  <c r="I138" i="8" s="1"/>
  <c r="H139" i="8"/>
  <c r="I139" i="8" s="1"/>
  <c r="H140" i="8"/>
  <c r="I140" i="8" s="1"/>
  <c r="H141" i="8"/>
  <c r="I141" i="8" s="1"/>
  <c r="H142" i="8"/>
  <c r="I142" i="8" s="1"/>
  <c r="H143" i="8"/>
  <c r="I143" i="8" s="1"/>
  <c r="H144" i="8"/>
  <c r="I144" i="8" s="1"/>
  <c r="H145" i="8"/>
  <c r="I145" i="8" s="1"/>
  <c r="H146" i="8"/>
  <c r="I146" i="8" s="1"/>
  <c r="H147" i="8"/>
  <c r="I147" i="8" s="1"/>
  <c r="H148" i="8"/>
  <c r="I148" i="8" s="1"/>
  <c r="H149" i="8"/>
  <c r="I149" i="8" s="1"/>
  <c r="H150" i="8"/>
  <c r="I150" i="8" s="1"/>
  <c r="H151" i="8"/>
  <c r="I151" i="8" s="1"/>
  <c r="H152" i="8"/>
  <c r="I152" i="8" s="1"/>
  <c r="H153" i="8"/>
  <c r="I153" i="8" s="1"/>
  <c r="H154" i="8"/>
  <c r="I154" i="8" s="1"/>
  <c r="H155" i="8"/>
  <c r="I155" i="8" s="1"/>
  <c r="H156" i="8"/>
  <c r="I156" i="8" s="1"/>
  <c r="H157" i="8"/>
  <c r="I157" i="8" s="1"/>
  <c r="H158" i="8"/>
  <c r="I158" i="8" s="1"/>
  <c r="H159" i="8"/>
  <c r="I159" i="8" s="1"/>
  <c r="H160" i="8"/>
  <c r="I160" i="8" s="1"/>
  <c r="H161" i="8"/>
  <c r="I161" i="8" s="1"/>
  <c r="H162" i="8"/>
  <c r="I162" i="8" s="1"/>
  <c r="H163" i="8"/>
  <c r="I163" i="8" s="1"/>
  <c r="H164" i="8"/>
  <c r="I164" i="8" s="1"/>
  <c r="H165" i="8"/>
  <c r="I165" i="8" s="1"/>
  <c r="H166" i="8"/>
  <c r="I166" i="8" s="1"/>
  <c r="H167" i="8"/>
  <c r="I167" i="8" s="1"/>
  <c r="H168" i="8"/>
  <c r="I168" i="8" s="1"/>
  <c r="H169" i="8"/>
  <c r="I169" i="8" s="1"/>
  <c r="H170" i="8"/>
  <c r="I170" i="8" s="1"/>
  <c r="H171" i="8"/>
  <c r="I171" i="8" s="1"/>
  <c r="H172" i="8"/>
  <c r="I172" i="8" s="1"/>
  <c r="H173" i="8"/>
  <c r="I173" i="8" s="1"/>
  <c r="H174" i="8"/>
  <c r="I174" i="8" s="1"/>
  <c r="H175" i="8"/>
  <c r="I175" i="8" s="1"/>
  <c r="H176" i="8"/>
  <c r="I176" i="8" s="1"/>
  <c r="H177" i="8"/>
  <c r="I177" i="8" s="1"/>
  <c r="H178" i="8"/>
  <c r="I178" i="8" s="1"/>
  <c r="H179" i="8"/>
  <c r="I179" i="8" s="1"/>
  <c r="H180" i="8"/>
  <c r="I180" i="8" s="1"/>
  <c r="H181" i="8"/>
  <c r="I181" i="8" s="1"/>
  <c r="H182" i="8"/>
  <c r="I182" i="8" s="1"/>
  <c r="H183" i="8"/>
  <c r="I183" i="8" s="1"/>
  <c r="H184" i="8"/>
  <c r="I184" i="8" s="1"/>
  <c r="H185" i="8"/>
  <c r="I185" i="8" s="1"/>
  <c r="H186" i="8"/>
  <c r="I186" i="8" s="1"/>
  <c r="H187" i="8"/>
  <c r="I187" i="8" s="1"/>
  <c r="H188" i="8"/>
  <c r="I188" i="8" s="1"/>
  <c r="H189" i="8"/>
  <c r="I189" i="8" s="1"/>
  <c r="H190" i="8"/>
  <c r="I190" i="8" s="1"/>
  <c r="H191" i="8"/>
  <c r="I191" i="8" s="1"/>
  <c r="H192" i="8"/>
  <c r="I192" i="8" s="1"/>
  <c r="H193" i="8"/>
  <c r="I193" i="8" s="1"/>
  <c r="H194" i="8"/>
  <c r="I194" i="8" s="1"/>
  <c r="H195" i="8"/>
  <c r="I195" i="8" s="1"/>
  <c r="H196" i="8"/>
  <c r="I196" i="8" s="1"/>
  <c r="H197" i="8"/>
  <c r="I197" i="8" s="1"/>
  <c r="H198" i="8"/>
  <c r="I198" i="8" s="1"/>
  <c r="H199" i="8"/>
  <c r="I199" i="8" s="1"/>
  <c r="H200" i="8"/>
  <c r="I200" i="8" s="1"/>
  <c r="H201" i="8"/>
  <c r="I201" i="8" s="1"/>
  <c r="H202" i="8"/>
  <c r="I202" i="8" s="1"/>
  <c r="H203" i="8"/>
  <c r="I203" i="8" s="1"/>
  <c r="H204" i="8"/>
  <c r="I204" i="8" s="1"/>
  <c r="H205" i="8"/>
  <c r="I205" i="8" s="1"/>
  <c r="H206" i="8"/>
  <c r="I206" i="8" s="1"/>
  <c r="H207" i="8"/>
  <c r="I207" i="8" s="1"/>
  <c r="H208" i="8"/>
  <c r="I208" i="8" s="1"/>
  <c r="H209" i="8"/>
  <c r="I209" i="8" s="1"/>
  <c r="H210" i="8"/>
  <c r="I210" i="8" s="1"/>
  <c r="H211" i="8"/>
  <c r="I211" i="8" s="1"/>
  <c r="H212" i="8"/>
  <c r="I212" i="8" s="1"/>
  <c r="H213" i="8"/>
  <c r="I213" i="8" s="1"/>
  <c r="H214" i="8"/>
  <c r="I214" i="8" s="1"/>
  <c r="H215" i="8"/>
  <c r="I215" i="8" s="1"/>
  <c r="H216" i="8"/>
  <c r="I216" i="8" s="1"/>
  <c r="H217" i="8"/>
  <c r="I217" i="8" s="1"/>
  <c r="H218" i="8"/>
  <c r="I218" i="8" s="1"/>
  <c r="H219" i="8"/>
  <c r="I219" i="8" s="1"/>
  <c r="H220" i="8"/>
  <c r="I220" i="8" s="1"/>
  <c r="H221" i="8"/>
  <c r="I221" i="8" s="1"/>
  <c r="H222" i="8"/>
  <c r="I222" i="8" s="1"/>
  <c r="H223" i="8"/>
  <c r="I223" i="8" s="1"/>
  <c r="H224" i="8"/>
  <c r="I224" i="8" s="1"/>
  <c r="H225" i="8"/>
  <c r="I225" i="8" s="1"/>
  <c r="H226" i="8"/>
  <c r="I226" i="8" s="1"/>
  <c r="H227" i="8"/>
  <c r="I227" i="8" s="1"/>
  <c r="H228" i="8"/>
  <c r="I228" i="8" s="1"/>
  <c r="H229" i="8"/>
  <c r="I229" i="8" s="1"/>
  <c r="H230" i="8"/>
  <c r="I230" i="8" s="1"/>
  <c r="H231" i="8"/>
  <c r="I231" i="8" s="1"/>
  <c r="H232" i="8"/>
  <c r="I232" i="8" s="1"/>
  <c r="H233" i="8"/>
  <c r="I233" i="8" s="1"/>
  <c r="H234" i="8"/>
  <c r="I234" i="8" s="1"/>
  <c r="H235" i="8"/>
  <c r="I235" i="8" s="1"/>
  <c r="H236" i="8"/>
  <c r="I236" i="8" s="1"/>
  <c r="H237" i="8"/>
  <c r="I237" i="8" s="1"/>
  <c r="H238" i="8"/>
  <c r="I238" i="8" s="1"/>
  <c r="H239" i="8"/>
  <c r="I239" i="8" s="1"/>
  <c r="H240" i="8"/>
  <c r="I240" i="8" s="1"/>
  <c r="H241" i="8"/>
  <c r="I241" i="8" s="1"/>
  <c r="H242" i="8"/>
  <c r="I242" i="8" s="1"/>
  <c r="H243" i="8"/>
  <c r="I243" i="8" s="1"/>
  <c r="H244" i="8"/>
  <c r="I244" i="8" s="1"/>
  <c r="H245" i="8"/>
  <c r="I245" i="8" s="1"/>
  <c r="H246" i="8"/>
  <c r="I246" i="8" s="1"/>
  <c r="H247" i="8"/>
  <c r="I247" i="8" s="1"/>
  <c r="H248" i="8"/>
  <c r="I248" i="8" s="1"/>
  <c r="H249" i="8"/>
  <c r="I249" i="8" s="1"/>
  <c r="H250" i="8"/>
  <c r="I250" i="8" s="1"/>
  <c r="H251" i="8"/>
  <c r="I251" i="8" s="1"/>
  <c r="H252" i="8"/>
  <c r="I252" i="8" s="1"/>
  <c r="H253" i="8"/>
  <c r="I253" i="8" s="1"/>
  <c r="H254" i="8"/>
  <c r="I254" i="8" s="1"/>
  <c r="H255" i="8"/>
  <c r="I255" i="8" s="1"/>
  <c r="H256" i="8"/>
  <c r="I256" i="8" s="1"/>
  <c r="H257" i="8"/>
  <c r="I257" i="8" s="1"/>
  <c r="H258" i="8"/>
  <c r="I258" i="8" s="1"/>
  <c r="H259" i="8"/>
  <c r="I259" i="8" s="1"/>
  <c r="H260" i="8"/>
  <c r="I260" i="8" s="1"/>
  <c r="H261" i="8"/>
  <c r="I261" i="8" s="1"/>
  <c r="H262" i="8"/>
  <c r="I262" i="8" s="1"/>
  <c r="H263" i="8"/>
  <c r="I263" i="8" s="1"/>
  <c r="H264" i="8"/>
  <c r="I264" i="8" s="1"/>
  <c r="H265" i="8"/>
  <c r="I265" i="8" s="1"/>
  <c r="H266" i="8"/>
  <c r="I266" i="8" s="1"/>
  <c r="H267" i="8"/>
  <c r="I267" i="8" s="1"/>
  <c r="H268" i="8"/>
  <c r="I268" i="8" s="1"/>
  <c r="H269" i="8"/>
  <c r="I269" i="8" s="1"/>
  <c r="H270" i="8"/>
  <c r="I270" i="8" s="1"/>
  <c r="H271" i="8"/>
  <c r="I271" i="8" s="1"/>
  <c r="H272" i="8"/>
  <c r="I272" i="8" s="1"/>
  <c r="H273" i="8"/>
  <c r="I273" i="8" s="1"/>
  <c r="H274" i="8"/>
  <c r="I274" i="8" s="1"/>
  <c r="H275" i="8"/>
  <c r="I275" i="8" s="1"/>
  <c r="H276" i="8"/>
  <c r="I276" i="8" s="1"/>
  <c r="H277" i="8"/>
  <c r="I277" i="8" s="1"/>
  <c r="H278" i="8"/>
  <c r="I278" i="8" s="1"/>
  <c r="H279" i="8"/>
  <c r="I279" i="8" s="1"/>
  <c r="H280" i="8"/>
  <c r="I280" i="8" s="1"/>
  <c r="H281" i="8"/>
  <c r="I281" i="8" s="1"/>
  <c r="H282" i="8"/>
  <c r="I282" i="8" s="1"/>
  <c r="H283" i="8"/>
  <c r="I283" i="8" s="1"/>
  <c r="H284" i="8"/>
  <c r="I284" i="8" s="1"/>
  <c r="H285" i="8"/>
  <c r="I285" i="8" s="1"/>
  <c r="H286" i="8"/>
  <c r="I286" i="8" s="1"/>
  <c r="H287" i="8"/>
  <c r="I287" i="8" s="1"/>
  <c r="H288" i="8"/>
  <c r="I288" i="8" s="1"/>
  <c r="H289" i="8"/>
  <c r="I289" i="8" s="1"/>
  <c r="H290" i="8"/>
  <c r="I290" i="8" s="1"/>
  <c r="H291" i="8"/>
  <c r="I291" i="8" s="1"/>
  <c r="H292" i="8"/>
  <c r="I292" i="8" s="1"/>
  <c r="H293" i="8"/>
  <c r="I293" i="8" s="1"/>
  <c r="H294" i="8"/>
  <c r="I294" i="8" s="1"/>
  <c r="H295" i="8"/>
  <c r="I295" i="8" s="1"/>
  <c r="H296" i="8"/>
  <c r="I296" i="8" s="1"/>
  <c r="H297" i="8"/>
  <c r="I297" i="8" s="1"/>
  <c r="H298" i="8"/>
  <c r="I298" i="8" s="1"/>
  <c r="H299" i="8"/>
  <c r="I299" i="8" s="1"/>
  <c r="H300" i="8"/>
  <c r="I300" i="8" s="1"/>
  <c r="H301" i="8"/>
  <c r="I301" i="8" s="1"/>
  <c r="H302" i="8"/>
  <c r="I302" i="8" s="1"/>
  <c r="H303" i="8"/>
  <c r="I303" i="8" s="1"/>
  <c r="H304" i="8"/>
  <c r="I304" i="8" s="1"/>
  <c r="H305" i="8"/>
  <c r="I305" i="8" s="1"/>
  <c r="H306" i="8"/>
  <c r="I306" i="8" s="1"/>
  <c r="H307" i="8"/>
  <c r="I307" i="8" s="1"/>
  <c r="H308" i="8"/>
  <c r="I308" i="8" s="1"/>
  <c r="H309" i="8"/>
  <c r="I309" i="8" s="1"/>
  <c r="H310" i="8"/>
  <c r="I310" i="8" s="1"/>
  <c r="H311" i="8"/>
  <c r="I311" i="8" s="1"/>
  <c r="H312" i="8"/>
  <c r="I312" i="8" s="1"/>
  <c r="H313" i="8"/>
  <c r="I313" i="8" s="1"/>
  <c r="H314" i="8"/>
  <c r="I314" i="8" s="1"/>
  <c r="H315" i="8"/>
  <c r="I315" i="8" s="1"/>
  <c r="H316" i="8"/>
  <c r="I316" i="8" s="1"/>
  <c r="H317" i="8"/>
  <c r="I317" i="8" s="1"/>
  <c r="H318" i="8"/>
  <c r="I318" i="8" s="1"/>
  <c r="H319" i="8"/>
  <c r="I319" i="8" s="1"/>
  <c r="H320" i="8"/>
  <c r="I320" i="8" s="1"/>
  <c r="H321" i="8"/>
  <c r="I321" i="8" s="1"/>
  <c r="H322" i="8"/>
  <c r="I322" i="8" s="1"/>
  <c r="H323" i="8"/>
  <c r="I323" i="8" s="1"/>
  <c r="H324" i="8"/>
  <c r="I324" i="8" s="1"/>
  <c r="H325" i="8"/>
  <c r="I325" i="8" s="1"/>
  <c r="H326" i="8"/>
  <c r="I326" i="8" s="1"/>
  <c r="H327" i="8"/>
  <c r="I327" i="8" s="1"/>
  <c r="H328" i="8"/>
  <c r="I328" i="8" s="1"/>
  <c r="H329" i="8"/>
  <c r="I329" i="8" s="1"/>
  <c r="H330" i="8"/>
  <c r="I330" i="8" s="1"/>
  <c r="H331" i="8"/>
  <c r="I331" i="8" s="1"/>
  <c r="H332" i="8"/>
  <c r="I332" i="8" s="1"/>
  <c r="H333" i="8"/>
  <c r="I333" i="8" s="1"/>
  <c r="H334" i="8"/>
  <c r="I334" i="8" s="1"/>
  <c r="H335" i="8"/>
  <c r="I335" i="8" s="1"/>
  <c r="H336" i="8"/>
  <c r="I336" i="8" s="1"/>
  <c r="H337" i="8"/>
  <c r="I337" i="8" s="1"/>
  <c r="H338" i="8"/>
  <c r="I338" i="8" s="1"/>
  <c r="H339" i="8"/>
  <c r="I339" i="8" s="1"/>
  <c r="H340" i="8"/>
  <c r="I340" i="8" s="1"/>
  <c r="H341" i="8"/>
  <c r="I341" i="8" s="1"/>
  <c r="H342" i="8"/>
  <c r="I342" i="8" s="1"/>
  <c r="H343" i="8"/>
  <c r="I343" i="8" s="1"/>
  <c r="H344" i="8"/>
  <c r="I344" i="8" s="1"/>
  <c r="H345" i="8"/>
  <c r="I345" i="8" s="1"/>
  <c r="H346" i="8"/>
  <c r="I346" i="8" s="1"/>
  <c r="H347" i="8"/>
  <c r="I347" i="8" s="1"/>
  <c r="H348" i="8"/>
  <c r="I348" i="8" s="1"/>
  <c r="H349" i="8"/>
  <c r="I349" i="8" s="1"/>
  <c r="H350" i="8"/>
  <c r="I350" i="8" s="1"/>
  <c r="H351" i="8"/>
  <c r="I351" i="8" s="1"/>
  <c r="H352" i="8"/>
  <c r="I352" i="8" s="1"/>
  <c r="H353" i="8"/>
  <c r="I353" i="8" s="1"/>
  <c r="H354" i="8"/>
  <c r="I354" i="8" s="1"/>
  <c r="H355" i="8"/>
  <c r="I355" i="8" s="1"/>
  <c r="H356" i="8"/>
  <c r="I356" i="8" s="1"/>
  <c r="H357" i="8"/>
  <c r="I357" i="8" s="1"/>
  <c r="H358" i="8"/>
  <c r="I358" i="8" s="1"/>
  <c r="H359" i="8"/>
  <c r="I359" i="8" s="1"/>
  <c r="H360" i="8"/>
  <c r="I360" i="8" s="1"/>
  <c r="H361" i="8"/>
  <c r="I361" i="8" s="1"/>
  <c r="H362" i="8"/>
  <c r="I362" i="8" s="1"/>
  <c r="H363" i="8"/>
  <c r="I363" i="8" s="1"/>
  <c r="H364" i="8"/>
  <c r="I364" i="8" s="1"/>
  <c r="H365" i="8"/>
  <c r="I365" i="8" s="1"/>
  <c r="H366" i="8"/>
  <c r="I366" i="8" s="1"/>
  <c r="H367" i="8"/>
  <c r="I367" i="8" s="1"/>
  <c r="H368" i="8"/>
  <c r="I368" i="8" s="1"/>
  <c r="H369" i="8"/>
  <c r="I369" i="8" s="1"/>
  <c r="H370" i="8"/>
  <c r="I370" i="8" s="1"/>
  <c r="H371" i="8"/>
  <c r="I371" i="8" s="1"/>
  <c r="H372" i="8"/>
  <c r="I372" i="8" s="1"/>
  <c r="H373" i="8"/>
  <c r="I373" i="8" s="1"/>
  <c r="H374" i="8"/>
  <c r="I374" i="8" s="1"/>
  <c r="H375" i="8"/>
  <c r="I375" i="8" s="1"/>
  <c r="H376" i="8"/>
  <c r="I376" i="8" s="1"/>
  <c r="H377" i="8"/>
  <c r="I377" i="8" s="1"/>
  <c r="H378" i="8"/>
  <c r="I378" i="8" s="1"/>
  <c r="H379" i="8"/>
  <c r="I379" i="8" s="1"/>
  <c r="H380" i="8"/>
  <c r="I380" i="8" s="1"/>
  <c r="H381" i="8"/>
  <c r="I381" i="8" s="1"/>
  <c r="H382" i="8"/>
  <c r="I382" i="8" s="1"/>
  <c r="H383" i="8"/>
  <c r="I383" i="8" s="1"/>
  <c r="H384" i="8"/>
  <c r="I384" i="8" s="1"/>
  <c r="H385" i="8"/>
  <c r="I385" i="8" s="1"/>
  <c r="H386" i="8"/>
  <c r="I386" i="8" s="1"/>
  <c r="H387" i="8"/>
  <c r="I387" i="8" s="1"/>
  <c r="H388" i="8"/>
  <c r="I388" i="8" s="1"/>
  <c r="H389" i="8"/>
  <c r="I389" i="8" s="1"/>
  <c r="H390" i="8"/>
  <c r="I390" i="8" s="1"/>
  <c r="H391" i="8"/>
  <c r="I391" i="8" s="1"/>
  <c r="H392" i="8"/>
  <c r="I392" i="8" s="1"/>
  <c r="H393" i="8"/>
  <c r="I393" i="8" s="1"/>
  <c r="H394" i="8"/>
  <c r="I394" i="8" s="1"/>
  <c r="H395" i="8"/>
  <c r="I395" i="8" s="1"/>
  <c r="H396" i="8"/>
  <c r="I396" i="8" s="1"/>
  <c r="H397" i="8"/>
  <c r="I397" i="8" s="1"/>
  <c r="H398" i="8"/>
  <c r="I398" i="8" s="1"/>
  <c r="H399" i="8"/>
  <c r="I399" i="8" s="1"/>
  <c r="H400" i="8"/>
  <c r="I400" i="8" s="1"/>
  <c r="H401" i="8"/>
  <c r="I401" i="8" s="1"/>
  <c r="H402" i="8"/>
  <c r="I402" i="8" s="1"/>
  <c r="H403" i="8"/>
  <c r="I403" i="8" s="1"/>
  <c r="H404" i="8"/>
  <c r="I404" i="8" s="1"/>
  <c r="H405" i="8"/>
  <c r="I405" i="8" s="1"/>
  <c r="H406" i="8"/>
  <c r="I406" i="8" s="1"/>
  <c r="H407" i="8"/>
  <c r="I407" i="8" s="1"/>
  <c r="H408" i="8"/>
  <c r="I408" i="8" s="1"/>
  <c r="H409" i="8"/>
  <c r="I409" i="8" s="1"/>
  <c r="H410" i="8"/>
  <c r="I410" i="8" s="1"/>
  <c r="H411" i="8"/>
  <c r="I411" i="8" s="1"/>
  <c r="H412" i="8"/>
  <c r="I412" i="8" s="1"/>
  <c r="H413" i="8"/>
  <c r="I413" i="8" s="1"/>
  <c r="H414" i="8"/>
  <c r="I414" i="8" s="1"/>
  <c r="H415" i="8"/>
  <c r="I415" i="8" s="1"/>
  <c r="H416" i="8"/>
  <c r="I416" i="8" s="1"/>
  <c r="H417" i="8"/>
  <c r="I417" i="8" s="1"/>
  <c r="H418" i="8"/>
  <c r="I418" i="8" s="1"/>
  <c r="H419" i="8"/>
  <c r="I419" i="8" s="1"/>
  <c r="H420" i="8"/>
  <c r="I420" i="8" s="1"/>
  <c r="H421" i="8"/>
  <c r="I421" i="8" s="1"/>
  <c r="H422" i="8"/>
  <c r="I422" i="8" s="1"/>
  <c r="H423" i="8"/>
  <c r="I423" i="8" s="1"/>
  <c r="H424" i="8"/>
  <c r="I424" i="8" s="1"/>
  <c r="H425" i="8"/>
  <c r="I425" i="8" s="1"/>
  <c r="H426" i="8"/>
  <c r="I426" i="8" s="1"/>
  <c r="H427" i="8"/>
  <c r="I427" i="8" s="1"/>
  <c r="H428" i="8"/>
  <c r="I428" i="8" s="1"/>
  <c r="H429" i="8"/>
  <c r="I429" i="8" s="1"/>
  <c r="H430" i="8"/>
  <c r="I430" i="8" s="1"/>
  <c r="H431" i="8"/>
  <c r="I431" i="8" s="1"/>
  <c r="H432" i="8"/>
  <c r="I432" i="8" s="1"/>
  <c r="H433" i="8"/>
  <c r="I433" i="8" s="1"/>
  <c r="H434" i="8"/>
  <c r="I434" i="8" s="1"/>
  <c r="H435" i="8"/>
  <c r="I435" i="8" s="1"/>
  <c r="H436" i="8"/>
  <c r="I436" i="8" s="1"/>
  <c r="H437" i="8"/>
  <c r="I437" i="8" s="1"/>
  <c r="H438" i="8"/>
  <c r="I438" i="8" s="1"/>
  <c r="H439" i="8"/>
  <c r="I439" i="8" s="1"/>
  <c r="H440" i="8"/>
  <c r="I440" i="8" s="1"/>
  <c r="H441" i="8"/>
  <c r="I441" i="8" s="1"/>
  <c r="H442" i="8"/>
  <c r="I442" i="8" s="1"/>
  <c r="H443" i="8"/>
  <c r="I443" i="8" s="1"/>
  <c r="H444" i="8"/>
  <c r="I444" i="8" s="1"/>
  <c r="H445" i="8"/>
  <c r="I445" i="8" s="1"/>
  <c r="H446" i="8"/>
  <c r="I446" i="8" s="1"/>
  <c r="H447" i="8"/>
  <c r="I447" i="8" s="1"/>
  <c r="H448" i="8"/>
  <c r="I448" i="8" s="1"/>
  <c r="H449" i="8"/>
  <c r="I449" i="8" s="1"/>
  <c r="H450" i="8"/>
  <c r="I450" i="8" s="1"/>
  <c r="H451" i="8"/>
  <c r="I451" i="8" s="1"/>
  <c r="H452" i="8"/>
  <c r="I452" i="8" s="1"/>
  <c r="H453" i="8"/>
  <c r="I453" i="8" s="1"/>
  <c r="H454" i="8"/>
  <c r="I454" i="8" s="1"/>
  <c r="H455" i="8"/>
  <c r="I455" i="8" s="1"/>
  <c r="H456" i="8"/>
  <c r="I456" i="8" s="1"/>
  <c r="H457" i="8"/>
  <c r="I457" i="8" s="1"/>
  <c r="H458" i="8"/>
  <c r="I458" i="8" s="1"/>
  <c r="H459" i="8"/>
  <c r="I459" i="8" s="1"/>
  <c r="H460" i="8"/>
  <c r="I460" i="8" s="1"/>
  <c r="H461" i="8"/>
  <c r="I461" i="8" s="1"/>
  <c r="H462" i="8"/>
  <c r="I462" i="8" s="1"/>
  <c r="H463" i="8"/>
  <c r="I463" i="8" s="1"/>
  <c r="H464" i="8"/>
  <c r="I464" i="8" s="1"/>
  <c r="H465" i="8"/>
  <c r="I465" i="8" s="1"/>
  <c r="H466" i="8"/>
  <c r="I466" i="8" s="1"/>
  <c r="H467" i="8"/>
  <c r="I467" i="8" s="1"/>
  <c r="H468" i="8"/>
  <c r="I468" i="8" s="1"/>
  <c r="H469" i="8"/>
  <c r="I469" i="8" s="1"/>
  <c r="H470" i="8"/>
  <c r="I470" i="8" s="1"/>
  <c r="H471" i="8"/>
  <c r="I471" i="8" s="1"/>
  <c r="H472" i="8"/>
  <c r="I472" i="8" s="1"/>
  <c r="H473" i="8"/>
  <c r="I473" i="8" s="1"/>
  <c r="H474" i="8"/>
  <c r="I474" i="8" s="1"/>
  <c r="H475" i="8"/>
  <c r="I475" i="8" s="1"/>
  <c r="H476" i="8"/>
  <c r="I476" i="8" s="1"/>
  <c r="H477" i="8"/>
  <c r="I477" i="8" s="1"/>
  <c r="H478" i="8"/>
  <c r="I478" i="8" s="1"/>
  <c r="H479" i="8"/>
  <c r="I479" i="8" s="1"/>
  <c r="H480" i="8"/>
  <c r="I480" i="8" s="1"/>
  <c r="H481" i="8"/>
  <c r="I481" i="8" s="1"/>
  <c r="H482" i="8"/>
  <c r="I482" i="8" s="1"/>
  <c r="H483" i="8"/>
  <c r="I483" i="8" s="1"/>
  <c r="H484" i="8"/>
  <c r="I484" i="8" s="1"/>
  <c r="H485" i="8"/>
  <c r="I485" i="8" s="1"/>
  <c r="H486" i="8"/>
  <c r="I486" i="8" s="1"/>
  <c r="H487" i="8"/>
  <c r="I487" i="8" s="1"/>
  <c r="H488" i="8"/>
  <c r="I488" i="8" s="1"/>
  <c r="H489" i="8"/>
  <c r="I489" i="8" s="1"/>
  <c r="H490" i="8"/>
  <c r="I490" i="8" s="1"/>
  <c r="H491" i="8"/>
  <c r="I491" i="8" s="1"/>
  <c r="H492" i="8"/>
  <c r="I492" i="8" s="1"/>
  <c r="H493" i="8"/>
  <c r="I493" i="8" s="1"/>
  <c r="H494" i="8"/>
  <c r="I494" i="8" s="1"/>
  <c r="H495" i="8"/>
  <c r="I495" i="8" s="1"/>
  <c r="H496" i="8"/>
  <c r="I496" i="8" s="1"/>
  <c r="H497" i="8"/>
  <c r="I497" i="8" s="1"/>
  <c r="H498" i="8"/>
  <c r="I498" i="8" s="1"/>
  <c r="H499" i="8"/>
  <c r="I499" i="8" s="1"/>
  <c r="H500" i="8"/>
  <c r="I500" i="8" s="1"/>
  <c r="H501" i="8"/>
  <c r="I501" i="8" s="1"/>
  <c r="H502" i="8"/>
  <c r="I502" i="8" s="1"/>
  <c r="H503" i="8"/>
  <c r="I503" i="8" s="1"/>
  <c r="H504" i="8"/>
  <c r="I504" i="8" s="1"/>
  <c r="H505" i="8"/>
  <c r="I505" i="8" s="1"/>
  <c r="H506" i="8"/>
  <c r="I506" i="8" s="1"/>
  <c r="H507" i="8"/>
  <c r="I507" i="8" s="1"/>
  <c r="H508" i="8"/>
  <c r="I508" i="8" s="1"/>
  <c r="H509" i="8"/>
  <c r="I509" i="8" s="1"/>
  <c r="H510" i="8"/>
  <c r="I510" i="8" s="1"/>
  <c r="H511" i="8"/>
  <c r="I511" i="8" s="1"/>
  <c r="H512" i="8"/>
  <c r="I512" i="8" s="1"/>
  <c r="H513" i="8"/>
  <c r="I513" i="8" s="1"/>
  <c r="H514" i="8"/>
  <c r="I514" i="8" s="1"/>
  <c r="H515" i="8"/>
  <c r="I515" i="8" s="1"/>
  <c r="H516" i="8"/>
  <c r="I516" i="8" s="1"/>
  <c r="H517" i="8"/>
  <c r="I517" i="8" s="1"/>
  <c r="H518" i="8"/>
  <c r="I518" i="8" s="1"/>
  <c r="H519" i="8"/>
  <c r="I519" i="8" s="1"/>
  <c r="H520" i="8"/>
  <c r="I520" i="8" s="1"/>
  <c r="H521" i="8"/>
  <c r="I521" i="8" s="1"/>
  <c r="H522" i="8"/>
  <c r="I522" i="8" s="1"/>
  <c r="H523" i="8"/>
  <c r="I523" i="8" s="1"/>
  <c r="H524" i="8"/>
  <c r="I524" i="8" s="1"/>
  <c r="H525" i="8"/>
  <c r="I525" i="8" s="1"/>
  <c r="H526" i="8"/>
  <c r="I526" i="8" s="1"/>
  <c r="H527" i="8"/>
  <c r="I527" i="8" s="1"/>
  <c r="K527" i="8" s="1"/>
  <c r="L527" i="8" s="1"/>
  <c r="H528" i="8"/>
  <c r="I528" i="8" s="1"/>
  <c r="H529" i="8"/>
  <c r="I529" i="8" s="1"/>
  <c r="H530" i="8"/>
  <c r="I530" i="8" s="1"/>
  <c r="H531" i="8"/>
  <c r="I531" i="8" s="1"/>
  <c r="H532" i="8"/>
  <c r="I532" i="8" s="1"/>
  <c r="H533" i="8"/>
  <c r="I533" i="8" s="1"/>
  <c r="H534" i="8"/>
  <c r="I534" i="8" s="1"/>
  <c r="H535" i="8"/>
  <c r="I535" i="8" s="1"/>
  <c r="H536" i="8"/>
  <c r="I536" i="8" s="1"/>
  <c r="H537" i="8"/>
  <c r="I537" i="8" s="1"/>
  <c r="H538" i="8"/>
  <c r="I538" i="8" s="1"/>
  <c r="H539" i="8"/>
  <c r="I539" i="8" s="1"/>
  <c r="H540" i="8"/>
  <c r="I540" i="8" s="1"/>
  <c r="H541" i="8"/>
  <c r="I541" i="8" s="1"/>
  <c r="H542" i="8"/>
  <c r="I542" i="8" s="1"/>
  <c r="H543" i="8"/>
  <c r="I543" i="8" s="1"/>
  <c r="H544" i="8"/>
  <c r="I544" i="8" s="1"/>
  <c r="H545" i="8"/>
  <c r="I545" i="8" s="1"/>
  <c r="H546" i="8"/>
  <c r="I546" i="8" s="1"/>
  <c r="H547" i="8"/>
  <c r="I547" i="8" s="1"/>
  <c r="H548" i="8"/>
  <c r="I548" i="8" s="1"/>
  <c r="H549" i="8"/>
  <c r="I549" i="8" s="1"/>
  <c r="H550" i="8"/>
  <c r="I550" i="8" s="1"/>
  <c r="H551" i="8"/>
  <c r="I551" i="8" s="1"/>
  <c r="H552" i="8"/>
  <c r="I552" i="8" s="1"/>
  <c r="H553" i="8"/>
  <c r="I553" i="8" s="1"/>
  <c r="H554" i="8"/>
  <c r="I554" i="8" s="1"/>
  <c r="H555" i="8"/>
  <c r="I555" i="8" s="1"/>
  <c r="H556" i="8"/>
  <c r="I556" i="8" s="1"/>
  <c r="H557" i="8"/>
  <c r="I557" i="8" s="1"/>
  <c r="H558" i="8"/>
  <c r="I558" i="8" s="1"/>
  <c r="H559" i="8"/>
  <c r="I559" i="8" s="1"/>
  <c r="H560" i="8"/>
  <c r="I560" i="8" s="1"/>
  <c r="H561" i="8"/>
  <c r="I561" i="8" s="1"/>
  <c r="H562" i="8"/>
  <c r="I562" i="8" s="1"/>
  <c r="H563" i="8"/>
  <c r="I563" i="8" s="1"/>
  <c r="H564" i="8"/>
  <c r="I564" i="8" s="1"/>
  <c r="H565" i="8"/>
  <c r="I565" i="8" s="1"/>
  <c r="H566" i="8"/>
  <c r="I566" i="8" s="1"/>
  <c r="H567" i="8"/>
  <c r="I567" i="8" s="1"/>
  <c r="K567" i="8" s="1"/>
  <c r="L567" i="8" s="1"/>
  <c r="H568" i="8"/>
  <c r="I568" i="8" s="1"/>
  <c r="H569" i="8"/>
  <c r="I569" i="8" s="1"/>
  <c r="H570" i="8"/>
  <c r="I570" i="8" s="1"/>
  <c r="H571" i="8"/>
  <c r="I571" i="8" s="1"/>
  <c r="H572" i="8"/>
  <c r="I572" i="8" s="1"/>
  <c r="H573" i="8"/>
  <c r="I573" i="8" s="1"/>
  <c r="H574" i="8"/>
  <c r="I574" i="8" s="1"/>
  <c r="H575" i="8"/>
  <c r="I575" i="8" s="1"/>
  <c r="K575" i="8" s="1"/>
  <c r="L575" i="8" s="1"/>
  <c r="H576" i="8"/>
  <c r="I576" i="8" s="1"/>
  <c r="H577" i="8"/>
  <c r="I577" i="8" s="1"/>
  <c r="H578" i="8"/>
  <c r="I578" i="8" s="1"/>
  <c r="H579" i="8"/>
  <c r="I579" i="8" s="1"/>
  <c r="H580" i="8"/>
  <c r="I580" i="8" s="1"/>
  <c r="H581" i="8"/>
  <c r="I581" i="8" s="1"/>
  <c r="H582" i="8"/>
  <c r="I582" i="8" s="1"/>
  <c r="H583" i="8"/>
  <c r="I583" i="8" s="1"/>
  <c r="H584" i="8"/>
  <c r="I584" i="8" s="1"/>
  <c r="H585" i="8"/>
  <c r="I585" i="8" s="1"/>
  <c r="H586" i="8"/>
  <c r="I586" i="8" s="1"/>
  <c r="H587" i="8"/>
  <c r="I587" i="8" s="1"/>
  <c r="H588" i="8"/>
  <c r="I588" i="8" s="1"/>
  <c r="H589" i="8"/>
  <c r="I589" i="8" s="1"/>
  <c r="H590" i="8"/>
  <c r="I590" i="8" s="1"/>
  <c r="H591" i="8"/>
  <c r="I591" i="8" s="1"/>
  <c r="K591" i="8" s="1"/>
  <c r="L591" i="8" s="1"/>
  <c r="H592" i="8"/>
  <c r="I592" i="8" s="1"/>
  <c r="H593" i="8"/>
  <c r="I593" i="8" s="1"/>
  <c r="H594" i="8"/>
  <c r="I594" i="8" s="1"/>
  <c r="H595" i="8"/>
  <c r="I595" i="8" s="1"/>
  <c r="H596" i="8"/>
  <c r="I596" i="8" s="1"/>
  <c r="H597" i="8"/>
  <c r="I597" i="8" s="1"/>
  <c r="H598" i="8"/>
  <c r="I598" i="8" s="1"/>
  <c r="H599" i="8"/>
  <c r="I599" i="8" s="1"/>
  <c r="H600" i="8"/>
  <c r="I600" i="8" s="1"/>
  <c r="H601" i="8"/>
  <c r="I601" i="8" s="1"/>
  <c r="H602" i="8"/>
  <c r="I602" i="8" s="1"/>
  <c r="H603" i="8"/>
  <c r="I603" i="8" s="1"/>
  <c r="H604" i="8"/>
  <c r="I604" i="8" s="1"/>
  <c r="H605" i="8"/>
  <c r="I605" i="8" s="1"/>
  <c r="H606" i="8"/>
  <c r="I606" i="8" s="1"/>
  <c r="H607" i="8"/>
  <c r="I607" i="8" s="1"/>
  <c r="H608" i="8"/>
  <c r="I608" i="8" s="1"/>
  <c r="H609" i="8"/>
  <c r="I609" i="8" s="1"/>
  <c r="H610" i="8"/>
  <c r="I610" i="8" s="1"/>
  <c r="H611" i="8"/>
  <c r="I611" i="8" s="1"/>
  <c r="H612" i="8"/>
  <c r="I612" i="8" s="1"/>
  <c r="H613" i="8"/>
  <c r="I613" i="8" s="1"/>
  <c r="H614" i="8"/>
  <c r="I614" i="8" s="1"/>
  <c r="H615" i="8"/>
  <c r="I615" i="8" s="1"/>
  <c r="H616" i="8"/>
  <c r="I616" i="8" s="1"/>
  <c r="H617" i="8"/>
  <c r="I617" i="8" s="1"/>
  <c r="H618" i="8"/>
  <c r="I618" i="8" s="1"/>
  <c r="H619" i="8"/>
  <c r="I619" i="8" s="1"/>
  <c r="H620" i="8"/>
  <c r="I620" i="8" s="1"/>
  <c r="H621" i="8"/>
  <c r="I621" i="8" s="1"/>
  <c r="H622" i="8"/>
  <c r="I622" i="8" s="1"/>
  <c r="H623" i="8"/>
  <c r="I623" i="8" s="1"/>
  <c r="H624" i="8"/>
  <c r="I624" i="8" s="1"/>
  <c r="H625" i="8"/>
  <c r="I625" i="8" s="1"/>
  <c r="H626" i="8"/>
  <c r="I626" i="8" s="1"/>
  <c r="H627" i="8"/>
  <c r="I627" i="8" s="1"/>
  <c r="H628" i="8"/>
  <c r="I628" i="8" s="1"/>
  <c r="H629" i="8"/>
  <c r="I629" i="8" s="1"/>
  <c r="H630" i="8"/>
  <c r="I630" i="8" s="1"/>
  <c r="H631" i="8"/>
  <c r="I631" i="8" s="1"/>
  <c r="K631" i="8" s="1"/>
  <c r="L631" i="8" s="1"/>
  <c r="H632" i="8"/>
  <c r="I632" i="8" s="1"/>
  <c r="H633" i="8"/>
  <c r="I633" i="8" s="1"/>
  <c r="H634" i="8"/>
  <c r="I634" i="8" s="1"/>
  <c r="H635" i="8"/>
  <c r="I635" i="8" s="1"/>
  <c r="H636" i="8"/>
  <c r="I636" i="8" s="1"/>
  <c r="H637" i="8"/>
  <c r="I637" i="8" s="1"/>
  <c r="H638" i="8"/>
  <c r="I638" i="8" s="1"/>
  <c r="H639" i="8"/>
  <c r="I639" i="8" s="1"/>
  <c r="K639" i="8" s="1"/>
  <c r="L639" i="8" s="1"/>
  <c r="H640" i="8"/>
  <c r="I640" i="8" s="1"/>
  <c r="H641" i="8"/>
  <c r="I641" i="8" s="1"/>
  <c r="H642" i="8"/>
  <c r="I642" i="8" s="1"/>
  <c r="H643" i="8"/>
  <c r="I643" i="8" s="1"/>
  <c r="H644" i="8"/>
  <c r="I644" i="8" s="1"/>
  <c r="H645" i="8"/>
  <c r="I645" i="8" s="1"/>
  <c r="H646" i="8"/>
  <c r="I646" i="8" s="1"/>
  <c r="H647" i="8"/>
  <c r="I647" i="8" s="1"/>
  <c r="H648" i="8"/>
  <c r="I648" i="8" s="1"/>
  <c r="H649" i="8"/>
  <c r="I649" i="8" s="1"/>
  <c r="H650" i="8"/>
  <c r="I650" i="8" s="1"/>
  <c r="H651" i="8"/>
  <c r="I651" i="8" s="1"/>
  <c r="H652" i="8"/>
  <c r="I652" i="8" s="1"/>
  <c r="H653" i="8"/>
  <c r="I653" i="8" s="1"/>
  <c r="H654" i="8"/>
  <c r="I654" i="8" s="1"/>
  <c r="H655" i="8"/>
  <c r="I655" i="8" s="1"/>
  <c r="K655" i="8" s="1"/>
  <c r="L655" i="8" s="1"/>
  <c r="H656" i="8"/>
  <c r="I656" i="8" s="1"/>
  <c r="H657" i="8"/>
  <c r="I657" i="8" s="1"/>
  <c r="H658" i="8"/>
  <c r="I658" i="8" s="1"/>
  <c r="H659" i="8"/>
  <c r="I659" i="8" s="1"/>
  <c r="H660" i="8"/>
  <c r="I660" i="8" s="1"/>
  <c r="H661" i="8"/>
  <c r="I661" i="8" s="1"/>
  <c r="H662" i="8"/>
  <c r="I662" i="8" s="1"/>
  <c r="H663" i="8"/>
  <c r="I663" i="8" s="1"/>
  <c r="H664" i="8"/>
  <c r="I664" i="8" s="1"/>
  <c r="H665" i="8"/>
  <c r="I665" i="8" s="1"/>
  <c r="H666" i="8"/>
  <c r="I666" i="8" s="1"/>
  <c r="H667" i="8"/>
  <c r="I667" i="8" s="1"/>
  <c r="H668" i="8"/>
  <c r="I668" i="8" s="1"/>
  <c r="H669" i="8"/>
  <c r="I669" i="8" s="1"/>
  <c r="H670" i="8"/>
  <c r="I670" i="8" s="1"/>
  <c r="H671" i="8"/>
  <c r="I671" i="8" s="1"/>
  <c r="H672" i="8"/>
  <c r="I672" i="8" s="1"/>
  <c r="H673" i="8"/>
  <c r="I673" i="8" s="1"/>
  <c r="H674" i="8"/>
  <c r="I674" i="8" s="1"/>
  <c r="H675" i="8"/>
  <c r="I675" i="8" s="1"/>
  <c r="H676" i="8"/>
  <c r="I676" i="8" s="1"/>
  <c r="H677" i="8"/>
  <c r="I677" i="8" s="1"/>
  <c r="H678" i="8"/>
  <c r="I678" i="8" s="1"/>
  <c r="H679" i="8"/>
  <c r="I679" i="8" s="1"/>
  <c r="H680" i="8"/>
  <c r="I680" i="8" s="1"/>
  <c r="H681" i="8"/>
  <c r="I681" i="8" s="1"/>
  <c r="H682" i="8"/>
  <c r="I682" i="8" s="1"/>
  <c r="H683" i="8"/>
  <c r="I683" i="8" s="1"/>
  <c r="H684" i="8"/>
  <c r="I684" i="8" s="1"/>
  <c r="H685" i="8"/>
  <c r="I685" i="8" s="1"/>
  <c r="H686" i="8"/>
  <c r="I686" i="8" s="1"/>
  <c r="H687" i="8"/>
  <c r="I687" i="8" s="1"/>
  <c r="H688" i="8"/>
  <c r="I688" i="8" s="1"/>
  <c r="H689" i="8"/>
  <c r="I689" i="8" s="1"/>
  <c r="H690" i="8"/>
  <c r="I690" i="8" s="1"/>
  <c r="H691" i="8"/>
  <c r="I691" i="8" s="1"/>
  <c r="H692" i="8"/>
  <c r="I692" i="8" s="1"/>
  <c r="H693" i="8"/>
  <c r="I693" i="8" s="1"/>
  <c r="H694" i="8"/>
  <c r="I694" i="8" s="1"/>
  <c r="H695" i="8"/>
  <c r="I695" i="8" s="1"/>
  <c r="K695" i="8" s="1"/>
  <c r="L695" i="8" s="1"/>
  <c r="H696" i="8"/>
  <c r="I696" i="8" s="1"/>
  <c r="H697" i="8"/>
  <c r="I697" i="8" s="1"/>
  <c r="H698" i="8"/>
  <c r="I698" i="8" s="1"/>
  <c r="H699" i="8"/>
  <c r="I699" i="8" s="1"/>
  <c r="H700" i="8"/>
  <c r="I700" i="8" s="1"/>
  <c r="H701" i="8"/>
  <c r="I701" i="8" s="1"/>
  <c r="H702" i="8"/>
  <c r="I702" i="8" s="1"/>
  <c r="H703" i="8"/>
  <c r="I703" i="8" s="1"/>
  <c r="K703" i="8" s="1"/>
  <c r="L703" i="8" s="1"/>
  <c r="H704" i="8"/>
  <c r="I704" i="8" s="1"/>
  <c r="H705" i="8"/>
  <c r="I705" i="8" s="1"/>
  <c r="H706" i="8"/>
  <c r="I706" i="8" s="1"/>
  <c r="H707" i="8"/>
  <c r="I707" i="8" s="1"/>
  <c r="H708" i="8"/>
  <c r="I708" i="8" s="1"/>
  <c r="H709" i="8"/>
  <c r="I709" i="8" s="1"/>
  <c r="H710" i="8"/>
  <c r="I710" i="8" s="1"/>
  <c r="H711" i="8"/>
  <c r="I711" i="8" s="1"/>
  <c r="H712" i="8"/>
  <c r="I712" i="8" s="1"/>
  <c r="H713" i="8"/>
  <c r="I713" i="8" s="1"/>
  <c r="H714" i="8"/>
  <c r="I714" i="8" s="1"/>
  <c r="H715" i="8"/>
  <c r="I715" i="8" s="1"/>
  <c r="H716" i="8"/>
  <c r="I716" i="8" s="1"/>
  <c r="H717" i="8"/>
  <c r="I717" i="8" s="1"/>
  <c r="H718" i="8"/>
  <c r="I718" i="8" s="1"/>
  <c r="H719" i="8"/>
  <c r="I719" i="8" s="1"/>
  <c r="K719" i="8" s="1"/>
  <c r="L719" i="8" s="1"/>
  <c r="H720" i="8"/>
  <c r="I720" i="8" s="1"/>
  <c r="H721" i="8"/>
  <c r="I721" i="8" s="1"/>
  <c r="H722" i="8"/>
  <c r="I722" i="8" s="1"/>
  <c r="H723" i="8"/>
  <c r="I723" i="8" s="1"/>
  <c r="H724" i="8"/>
  <c r="I724" i="8" s="1"/>
  <c r="H725" i="8"/>
  <c r="I725" i="8" s="1"/>
  <c r="H726" i="8"/>
  <c r="I726" i="8" s="1"/>
  <c r="H727" i="8"/>
  <c r="I727" i="8" s="1"/>
  <c r="H728" i="8"/>
  <c r="I728" i="8" s="1"/>
  <c r="H729" i="8"/>
  <c r="I729" i="8" s="1"/>
  <c r="H730" i="8"/>
  <c r="I730" i="8" s="1"/>
  <c r="H731" i="8"/>
  <c r="I731" i="8" s="1"/>
  <c r="H732" i="8"/>
  <c r="I732" i="8" s="1"/>
  <c r="H733" i="8"/>
  <c r="I733" i="8" s="1"/>
  <c r="H734" i="8"/>
  <c r="I734" i="8" s="1"/>
  <c r="H735" i="8"/>
  <c r="I735" i="8" s="1"/>
  <c r="H736" i="8"/>
  <c r="I736" i="8" s="1"/>
  <c r="H737" i="8"/>
  <c r="I737" i="8" s="1"/>
  <c r="H738" i="8"/>
  <c r="I738" i="8" s="1"/>
  <c r="H739" i="8"/>
  <c r="I739" i="8" s="1"/>
  <c r="H740" i="8"/>
  <c r="I740" i="8" s="1"/>
  <c r="H741" i="8"/>
  <c r="I741" i="8" s="1"/>
  <c r="H742" i="8"/>
  <c r="I742" i="8" s="1"/>
  <c r="H743" i="8"/>
  <c r="I743" i="8" s="1"/>
  <c r="H744" i="8"/>
  <c r="I744" i="8" s="1"/>
  <c r="H745" i="8"/>
  <c r="I745" i="8" s="1"/>
  <c r="H746" i="8"/>
  <c r="I746" i="8" s="1"/>
  <c r="H747" i="8"/>
  <c r="I747" i="8" s="1"/>
  <c r="H748" i="8"/>
  <c r="I748" i="8" s="1"/>
  <c r="H749" i="8"/>
  <c r="I749" i="8" s="1"/>
  <c r="H750" i="8"/>
  <c r="I750" i="8" s="1"/>
  <c r="H751" i="8"/>
  <c r="I751" i="8" s="1"/>
  <c r="H752" i="8"/>
  <c r="I752" i="8" s="1"/>
  <c r="H753" i="8"/>
  <c r="I753" i="8" s="1"/>
  <c r="H754" i="8"/>
  <c r="I754" i="8" s="1"/>
  <c r="H755" i="8"/>
  <c r="I755" i="8" s="1"/>
  <c r="H756" i="8"/>
  <c r="I756" i="8" s="1"/>
  <c r="H757" i="8"/>
  <c r="I757" i="8" s="1"/>
  <c r="H758" i="8"/>
  <c r="I758" i="8" s="1"/>
  <c r="H759" i="8"/>
  <c r="I759" i="8" s="1"/>
  <c r="K759" i="8" s="1"/>
  <c r="L759" i="8" s="1"/>
  <c r="H760" i="8"/>
  <c r="I760" i="8" s="1"/>
  <c r="H761" i="8"/>
  <c r="I761" i="8" s="1"/>
  <c r="H762" i="8"/>
  <c r="I762" i="8" s="1"/>
  <c r="H763" i="8"/>
  <c r="I763" i="8" s="1"/>
  <c r="H764" i="8"/>
  <c r="I764" i="8" s="1"/>
  <c r="H765" i="8"/>
  <c r="I765" i="8" s="1"/>
  <c r="H766" i="8"/>
  <c r="I766" i="8" s="1"/>
  <c r="H767" i="8"/>
  <c r="I767" i="8" s="1"/>
  <c r="K767" i="8" s="1"/>
  <c r="L767" i="8" s="1"/>
  <c r="H768" i="8"/>
  <c r="I768" i="8" s="1"/>
  <c r="H769" i="8"/>
  <c r="I769" i="8" s="1"/>
  <c r="H770" i="8"/>
  <c r="I770" i="8" s="1"/>
  <c r="H771" i="8"/>
  <c r="I771" i="8" s="1"/>
  <c r="H772" i="8"/>
  <c r="I772" i="8" s="1"/>
  <c r="H773" i="8"/>
  <c r="I773" i="8" s="1"/>
  <c r="H774" i="8"/>
  <c r="I774" i="8" s="1"/>
  <c r="H775" i="8"/>
  <c r="I775" i="8" s="1"/>
  <c r="H776" i="8"/>
  <c r="I776" i="8" s="1"/>
  <c r="H777" i="8"/>
  <c r="I777" i="8" s="1"/>
  <c r="H778" i="8"/>
  <c r="I778" i="8" s="1"/>
  <c r="H779" i="8"/>
  <c r="I779" i="8" s="1"/>
  <c r="H780" i="8"/>
  <c r="I780" i="8" s="1"/>
  <c r="H781" i="8"/>
  <c r="I781" i="8" s="1"/>
  <c r="H782" i="8"/>
  <c r="I782" i="8" s="1"/>
  <c r="H783" i="8"/>
  <c r="I783" i="8" s="1"/>
  <c r="K783" i="8" s="1"/>
  <c r="L783" i="8" s="1"/>
  <c r="H784" i="8"/>
  <c r="I784" i="8" s="1"/>
  <c r="H785" i="8"/>
  <c r="I785" i="8" s="1"/>
  <c r="H786" i="8"/>
  <c r="I786" i="8" s="1"/>
  <c r="H787" i="8"/>
  <c r="I787" i="8" s="1"/>
  <c r="H788" i="8"/>
  <c r="I788" i="8" s="1"/>
  <c r="H789" i="8"/>
  <c r="I789" i="8" s="1"/>
  <c r="H790" i="8"/>
  <c r="I790" i="8" s="1"/>
  <c r="H791" i="8"/>
  <c r="I791" i="8" s="1"/>
  <c r="H792" i="8"/>
  <c r="I792" i="8" s="1"/>
  <c r="H793" i="8"/>
  <c r="I793" i="8" s="1"/>
  <c r="H794" i="8"/>
  <c r="I794" i="8" s="1"/>
  <c r="H795" i="8"/>
  <c r="I795" i="8" s="1"/>
  <c r="H796" i="8"/>
  <c r="I796" i="8" s="1"/>
  <c r="H797" i="8"/>
  <c r="I797" i="8" s="1"/>
  <c r="H798" i="8"/>
  <c r="I798" i="8" s="1"/>
  <c r="H799" i="8"/>
  <c r="I799" i="8" s="1"/>
  <c r="H800" i="8"/>
  <c r="I800" i="8" s="1"/>
  <c r="H801" i="8"/>
  <c r="I801" i="8" s="1"/>
  <c r="H802" i="8"/>
  <c r="I802" i="8" s="1"/>
  <c r="H803" i="8"/>
  <c r="I803" i="8" s="1"/>
  <c r="H804" i="8"/>
  <c r="I804" i="8" s="1"/>
  <c r="H805" i="8"/>
  <c r="I805" i="8" s="1"/>
  <c r="H806" i="8"/>
  <c r="I806" i="8" s="1"/>
  <c r="H807" i="8"/>
  <c r="I807" i="8" s="1"/>
  <c r="H808" i="8"/>
  <c r="I808" i="8" s="1"/>
  <c r="H809" i="8"/>
  <c r="I809" i="8" s="1"/>
  <c r="H810" i="8"/>
  <c r="I810" i="8" s="1"/>
  <c r="H811" i="8"/>
  <c r="I811" i="8" s="1"/>
  <c r="H812" i="8"/>
  <c r="I812" i="8" s="1"/>
  <c r="H813" i="8"/>
  <c r="I813" i="8" s="1"/>
  <c r="H814" i="8"/>
  <c r="I814" i="8" s="1"/>
  <c r="H815" i="8"/>
  <c r="I815" i="8" s="1"/>
  <c r="H816" i="8"/>
  <c r="I816" i="8" s="1"/>
  <c r="H817" i="8"/>
  <c r="I817" i="8" s="1"/>
  <c r="H818" i="8"/>
  <c r="I818" i="8" s="1"/>
  <c r="H819" i="8"/>
  <c r="I819" i="8" s="1"/>
  <c r="H820" i="8"/>
  <c r="I820" i="8" s="1"/>
  <c r="H821" i="8"/>
  <c r="I821" i="8" s="1"/>
  <c r="H822" i="8"/>
  <c r="I822" i="8" s="1"/>
  <c r="H823" i="8"/>
  <c r="I823" i="8" s="1"/>
  <c r="K823" i="8" s="1"/>
  <c r="L823" i="8" s="1"/>
  <c r="H824" i="8"/>
  <c r="I824" i="8" s="1"/>
  <c r="H825" i="8"/>
  <c r="I825" i="8" s="1"/>
  <c r="H826" i="8"/>
  <c r="I826" i="8" s="1"/>
  <c r="H827" i="8"/>
  <c r="I827" i="8" s="1"/>
  <c r="H828" i="8"/>
  <c r="I828" i="8" s="1"/>
  <c r="H829" i="8"/>
  <c r="I829" i="8" s="1"/>
  <c r="H830" i="8"/>
  <c r="I830" i="8" s="1"/>
  <c r="H831" i="8"/>
  <c r="I831" i="8" s="1"/>
  <c r="H832" i="8"/>
  <c r="I832" i="8" s="1"/>
  <c r="H833" i="8"/>
  <c r="I833" i="8" s="1"/>
  <c r="H834" i="8"/>
  <c r="I834" i="8" s="1"/>
  <c r="H835" i="8"/>
  <c r="I835" i="8" s="1"/>
  <c r="H836" i="8"/>
  <c r="I836" i="8" s="1"/>
  <c r="H837" i="8"/>
  <c r="I837" i="8" s="1"/>
  <c r="H838" i="8"/>
  <c r="I838" i="8" s="1"/>
  <c r="H839" i="8"/>
  <c r="I839" i="8" s="1"/>
  <c r="K839" i="8" s="1"/>
  <c r="L839" i="8" s="1"/>
  <c r="H840" i="8"/>
  <c r="I840" i="8" s="1"/>
  <c r="H841" i="8"/>
  <c r="I841" i="8" s="1"/>
  <c r="H842" i="8"/>
  <c r="I842" i="8" s="1"/>
  <c r="H843" i="8"/>
  <c r="I843" i="8" s="1"/>
  <c r="H844" i="8"/>
  <c r="I844" i="8" s="1"/>
  <c r="H845" i="8"/>
  <c r="I845" i="8" s="1"/>
  <c r="H846" i="8"/>
  <c r="I846" i="8" s="1"/>
  <c r="H847" i="8"/>
  <c r="I847" i="8" s="1"/>
  <c r="H848" i="8"/>
  <c r="I848" i="8" s="1"/>
  <c r="H849" i="8"/>
  <c r="I849" i="8" s="1"/>
  <c r="H850" i="8"/>
  <c r="I850" i="8" s="1"/>
  <c r="H851" i="8"/>
  <c r="I851" i="8" s="1"/>
  <c r="H852" i="8"/>
  <c r="I852" i="8" s="1"/>
  <c r="H853" i="8"/>
  <c r="I853" i="8" s="1"/>
  <c r="H854" i="8"/>
  <c r="I854" i="8" s="1"/>
  <c r="H855" i="8"/>
  <c r="I855" i="8" s="1"/>
  <c r="K855" i="8" s="1"/>
  <c r="L855" i="8" s="1"/>
  <c r="H856" i="8"/>
  <c r="I856" i="8" s="1"/>
  <c r="H857" i="8"/>
  <c r="I857" i="8" s="1"/>
  <c r="H858" i="8"/>
  <c r="I858" i="8" s="1"/>
  <c r="H859" i="8"/>
  <c r="I859" i="8" s="1"/>
  <c r="H860" i="8"/>
  <c r="I860" i="8" s="1"/>
  <c r="H861" i="8"/>
  <c r="I861" i="8" s="1"/>
  <c r="H862" i="8"/>
  <c r="I862" i="8" s="1"/>
  <c r="H863" i="8"/>
  <c r="I863" i="8" s="1"/>
  <c r="H864" i="8"/>
  <c r="I864" i="8" s="1"/>
  <c r="H865" i="8"/>
  <c r="I865" i="8" s="1"/>
  <c r="H866" i="8"/>
  <c r="I866" i="8" s="1"/>
  <c r="H867" i="8"/>
  <c r="I867" i="8" s="1"/>
  <c r="H868" i="8"/>
  <c r="I868" i="8" s="1"/>
  <c r="H869" i="8"/>
  <c r="I869" i="8" s="1"/>
  <c r="H870" i="8"/>
  <c r="I870" i="8" s="1"/>
  <c r="H871" i="8"/>
  <c r="I871" i="8" s="1"/>
  <c r="K871" i="8" s="1"/>
  <c r="L871" i="8" s="1"/>
  <c r="H872" i="8"/>
  <c r="I872" i="8" s="1"/>
  <c r="H873" i="8"/>
  <c r="I873" i="8" s="1"/>
  <c r="H874" i="8"/>
  <c r="I874" i="8" s="1"/>
  <c r="H875" i="8"/>
  <c r="I875" i="8" s="1"/>
  <c r="H876" i="8"/>
  <c r="I876" i="8" s="1"/>
  <c r="H877" i="8"/>
  <c r="I877" i="8" s="1"/>
  <c r="H878" i="8"/>
  <c r="I878" i="8" s="1"/>
  <c r="H879" i="8"/>
  <c r="I879" i="8" s="1"/>
  <c r="H880" i="8"/>
  <c r="I880" i="8" s="1"/>
  <c r="H881" i="8"/>
  <c r="I881" i="8" s="1"/>
  <c r="H882" i="8"/>
  <c r="I882" i="8" s="1"/>
  <c r="H883" i="8"/>
  <c r="I883" i="8" s="1"/>
  <c r="H884" i="8"/>
  <c r="I884" i="8" s="1"/>
  <c r="H885" i="8"/>
  <c r="I885" i="8" s="1"/>
  <c r="H886" i="8"/>
  <c r="I886" i="8" s="1"/>
  <c r="H887" i="8"/>
  <c r="I887" i="8" s="1"/>
  <c r="K887" i="8" s="1"/>
  <c r="L887" i="8" s="1"/>
  <c r="H888" i="8"/>
  <c r="I888" i="8" s="1"/>
  <c r="H889" i="8"/>
  <c r="I889" i="8" s="1"/>
  <c r="H890" i="8"/>
  <c r="I890" i="8" s="1"/>
  <c r="H891" i="8"/>
  <c r="I891" i="8" s="1"/>
  <c r="H892" i="8"/>
  <c r="I892" i="8" s="1"/>
  <c r="H893" i="8"/>
  <c r="I893" i="8" s="1"/>
  <c r="H894" i="8"/>
  <c r="I894" i="8" s="1"/>
  <c r="H895" i="8"/>
  <c r="I895" i="8" s="1"/>
  <c r="H896" i="8"/>
  <c r="I896" i="8" s="1"/>
  <c r="H897" i="8"/>
  <c r="I897" i="8" s="1"/>
  <c r="H898" i="8"/>
  <c r="I898" i="8" s="1"/>
  <c r="H899" i="8"/>
  <c r="I899" i="8" s="1"/>
  <c r="H900" i="8"/>
  <c r="I900" i="8" s="1"/>
  <c r="H901" i="8"/>
  <c r="I901" i="8" s="1"/>
  <c r="H902" i="8"/>
  <c r="I902" i="8" s="1"/>
  <c r="H903" i="8"/>
  <c r="I903" i="8" s="1"/>
  <c r="K903" i="8" s="1"/>
  <c r="L903" i="8" s="1"/>
  <c r="H904" i="8"/>
  <c r="I904" i="8" s="1"/>
  <c r="H905" i="8"/>
  <c r="I905" i="8" s="1"/>
  <c r="H906" i="8"/>
  <c r="I906" i="8" s="1"/>
  <c r="H907" i="8"/>
  <c r="I907" i="8" s="1"/>
  <c r="H908" i="8"/>
  <c r="I908" i="8" s="1"/>
  <c r="H909" i="8"/>
  <c r="I909" i="8" s="1"/>
  <c r="H910" i="8"/>
  <c r="I910" i="8" s="1"/>
  <c r="H911" i="8"/>
  <c r="I911" i="8" s="1"/>
  <c r="H912" i="8"/>
  <c r="I912" i="8" s="1"/>
  <c r="H913" i="8"/>
  <c r="I913" i="8" s="1"/>
  <c r="H914" i="8"/>
  <c r="I914" i="8" s="1"/>
  <c r="H915" i="8"/>
  <c r="I915" i="8" s="1"/>
  <c r="H916" i="8"/>
  <c r="I916" i="8" s="1"/>
  <c r="H917" i="8"/>
  <c r="I917" i="8" s="1"/>
  <c r="H918" i="8"/>
  <c r="I918" i="8" s="1"/>
  <c r="H919" i="8"/>
  <c r="I919" i="8" s="1"/>
  <c r="K919" i="8" s="1"/>
  <c r="L919" i="8" s="1"/>
  <c r="H920" i="8"/>
  <c r="I920" i="8" s="1"/>
  <c r="H921" i="8"/>
  <c r="I921" i="8" s="1"/>
  <c r="H922" i="8"/>
  <c r="I922" i="8" s="1"/>
  <c r="H923" i="8"/>
  <c r="I923" i="8" s="1"/>
  <c r="H924" i="8"/>
  <c r="I924" i="8" s="1"/>
  <c r="H925" i="8"/>
  <c r="I925" i="8" s="1"/>
  <c r="H926" i="8"/>
  <c r="I926" i="8" s="1"/>
  <c r="H927" i="8"/>
  <c r="I927" i="8" s="1"/>
  <c r="H928" i="8"/>
  <c r="I928" i="8" s="1"/>
  <c r="H929" i="8"/>
  <c r="I929" i="8" s="1"/>
  <c r="H930" i="8"/>
  <c r="I930" i="8" s="1"/>
  <c r="H931" i="8"/>
  <c r="I931" i="8" s="1"/>
  <c r="H932" i="8"/>
  <c r="I932" i="8" s="1"/>
  <c r="H933" i="8"/>
  <c r="I933" i="8" s="1"/>
  <c r="H934" i="8"/>
  <c r="I934" i="8" s="1"/>
  <c r="H935" i="8"/>
  <c r="I935" i="8" s="1"/>
  <c r="K935" i="8" s="1"/>
  <c r="L935" i="8" s="1"/>
  <c r="H936" i="8"/>
  <c r="I936" i="8" s="1"/>
  <c r="H937" i="8"/>
  <c r="I937" i="8" s="1"/>
  <c r="H938" i="8"/>
  <c r="I938" i="8" s="1"/>
  <c r="H939" i="8"/>
  <c r="I939" i="8" s="1"/>
  <c r="H940" i="8"/>
  <c r="I940" i="8" s="1"/>
  <c r="H941" i="8"/>
  <c r="I941" i="8" s="1"/>
  <c r="H942" i="8"/>
  <c r="I942" i="8" s="1"/>
  <c r="H943" i="8"/>
  <c r="I943" i="8" s="1"/>
  <c r="H944" i="8"/>
  <c r="I944" i="8" s="1"/>
  <c r="H945" i="8"/>
  <c r="I945" i="8" s="1"/>
  <c r="H946" i="8"/>
  <c r="I946" i="8" s="1"/>
  <c r="H947" i="8"/>
  <c r="I947" i="8" s="1"/>
  <c r="H948" i="8"/>
  <c r="I948" i="8" s="1"/>
  <c r="H949" i="8"/>
  <c r="I949" i="8" s="1"/>
  <c r="H950" i="8"/>
  <c r="I950" i="8" s="1"/>
  <c r="H951" i="8"/>
  <c r="I951" i="8" s="1"/>
  <c r="K951" i="8" s="1"/>
  <c r="L951" i="8" s="1"/>
  <c r="H952" i="8"/>
  <c r="I952" i="8" s="1"/>
  <c r="H953" i="8"/>
  <c r="I953" i="8" s="1"/>
  <c r="H954" i="8"/>
  <c r="I954" i="8" s="1"/>
  <c r="H955" i="8"/>
  <c r="I955" i="8" s="1"/>
  <c r="H956" i="8"/>
  <c r="I956" i="8" s="1"/>
  <c r="H957" i="8"/>
  <c r="I957" i="8" s="1"/>
  <c r="H958" i="8"/>
  <c r="I958" i="8" s="1"/>
  <c r="H959" i="8"/>
  <c r="I959" i="8" s="1"/>
  <c r="H960" i="8"/>
  <c r="I960" i="8" s="1"/>
  <c r="H961" i="8"/>
  <c r="I961" i="8" s="1"/>
  <c r="H962" i="8"/>
  <c r="I962" i="8" s="1"/>
  <c r="H963" i="8"/>
  <c r="I963" i="8" s="1"/>
  <c r="H964" i="8"/>
  <c r="I964" i="8" s="1"/>
  <c r="H965" i="8"/>
  <c r="I965" i="8" s="1"/>
  <c r="H966" i="8"/>
  <c r="I966" i="8" s="1"/>
  <c r="H967" i="8"/>
  <c r="I967" i="8" s="1"/>
  <c r="K967" i="8" s="1"/>
  <c r="L967" i="8" s="1"/>
  <c r="H968" i="8"/>
  <c r="I968" i="8" s="1"/>
  <c r="H969" i="8"/>
  <c r="I969" i="8" s="1"/>
  <c r="H970" i="8"/>
  <c r="I970" i="8" s="1"/>
  <c r="H971" i="8"/>
  <c r="I971" i="8" s="1"/>
  <c r="H972" i="8"/>
  <c r="I972" i="8" s="1"/>
  <c r="H973" i="8"/>
  <c r="I973" i="8" s="1"/>
  <c r="H974" i="8"/>
  <c r="I974" i="8" s="1"/>
  <c r="H975" i="8"/>
  <c r="I975" i="8" s="1"/>
  <c r="H976" i="8"/>
  <c r="I976" i="8" s="1"/>
  <c r="H977" i="8"/>
  <c r="I977" i="8" s="1"/>
  <c r="H978" i="8"/>
  <c r="I978" i="8" s="1"/>
  <c r="H979" i="8"/>
  <c r="I979" i="8" s="1"/>
  <c r="H980" i="8"/>
  <c r="I980" i="8" s="1"/>
  <c r="H981" i="8"/>
  <c r="I981" i="8" s="1"/>
  <c r="H982" i="8"/>
  <c r="I982" i="8" s="1"/>
  <c r="H983" i="8"/>
  <c r="I983" i="8" s="1"/>
  <c r="K983" i="8" s="1"/>
  <c r="L983" i="8" s="1"/>
  <c r="H984" i="8"/>
  <c r="I984" i="8" s="1"/>
  <c r="H985" i="8"/>
  <c r="I985" i="8" s="1"/>
  <c r="H986" i="8"/>
  <c r="I986" i="8" s="1"/>
  <c r="H987" i="8"/>
  <c r="I987" i="8" s="1"/>
  <c r="H988" i="8"/>
  <c r="I988" i="8" s="1"/>
  <c r="H989" i="8"/>
  <c r="I989" i="8" s="1"/>
  <c r="H990" i="8"/>
  <c r="I990" i="8" s="1"/>
  <c r="H991" i="8"/>
  <c r="I991" i="8" s="1"/>
  <c r="H992" i="8"/>
  <c r="I992" i="8" s="1"/>
  <c r="H993" i="8"/>
  <c r="I993" i="8" s="1"/>
  <c r="H994" i="8"/>
  <c r="I994" i="8" s="1"/>
  <c r="H995" i="8"/>
  <c r="I995" i="8" s="1"/>
  <c r="H996" i="8"/>
  <c r="I996" i="8" s="1"/>
  <c r="H997" i="8"/>
  <c r="I997" i="8" s="1"/>
  <c r="H998" i="8"/>
  <c r="I998" i="8" s="1"/>
  <c r="H999" i="8"/>
  <c r="I999" i="8" s="1"/>
  <c r="K999" i="8" s="1"/>
  <c r="L999" i="8" s="1"/>
  <c r="H1000" i="8"/>
  <c r="I1000" i="8" s="1"/>
  <c r="H1001" i="8"/>
  <c r="I1001" i="8" s="1"/>
  <c r="H1002" i="8"/>
  <c r="I1002" i="8" s="1"/>
  <c r="H1003" i="8"/>
  <c r="I1003" i="8" s="1"/>
  <c r="H1004" i="8"/>
  <c r="I1004" i="8" s="1"/>
  <c r="H1005" i="8"/>
  <c r="I1005" i="8" s="1"/>
  <c r="H1006" i="8"/>
  <c r="I1006" i="8" s="1"/>
  <c r="H1007" i="8"/>
  <c r="I1007" i="8" s="1"/>
  <c r="H1008" i="8"/>
  <c r="I1008" i="8" s="1"/>
  <c r="H1009" i="8"/>
  <c r="I1009" i="8" s="1"/>
  <c r="H1010" i="8"/>
  <c r="I1010" i="8" s="1"/>
  <c r="H1011" i="8"/>
  <c r="I1011" i="8" s="1"/>
  <c r="H1012" i="8"/>
  <c r="I1012" i="8" s="1"/>
  <c r="H1013" i="8"/>
  <c r="I1013" i="8" s="1"/>
  <c r="H1014" i="8"/>
  <c r="I1014" i="8" s="1"/>
  <c r="H1015" i="8"/>
  <c r="I1015" i="8" s="1"/>
  <c r="K1015" i="8" s="1"/>
  <c r="L1015" i="8" s="1"/>
  <c r="H1016" i="8"/>
  <c r="I1016" i="8" s="1"/>
  <c r="H1017" i="8"/>
  <c r="I1017" i="8" s="1"/>
  <c r="H1018" i="8"/>
  <c r="I1018" i="8" s="1"/>
  <c r="H1019" i="8"/>
  <c r="I1019" i="8" s="1"/>
  <c r="H1020" i="8"/>
  <c r="I1020" i="8" s="1"/>
  <c r="H1021" i="8"/>
  <c r="I1021" i="8" s="1"/>
  <c r="H1022" i="8"/>
  <c r="I1022" i="8" s="1"/>
  <c r="H1023" i="8"/>
  <c r="I1023" i="8" s="1"/>
  <c r="H1024" i="8"/>
  <c r="I1024" i="8" s="1"/>
  <c r="H1025" i="8"/>
  <c r="I1025" i="8" s="1"/>
  <c r="H1026" i="8"/>
  <c r="I1026" i="8" s="1"/>
  <c r="H1027" i="8"/>
  <c r="I1027" i="8" s="1"/>
  <c r="H1028" i="8"/>
  <c r="I1028" i="8" s="1"/>
  <c r="H1029" i="8"/>
  <c r="I1029" i="8" s="1"/>
  <c r="H1030" i="8"/>
  <c r="I1030" i="8" s="1"/>
  <c r="H1031" i="8"/>
  <c r="I1031" i="8" s="1"/>
  <c r="K1031" i="8" s="1"/>
  <c r="L1031" i="8" s="1"/>
  <c r="H1032" i="8"/>
  <c r="I1032" i="8" s="1"/>
  <c r="H1033" i="8"/>
  <c r="I1033" i="8" s="1"/>
  <c r="H1034" i="8"/>
  <c r="I1034" i="8" s="1"/>
  <c r="H1035" i="8"/>
  <c r="I1035" i="8" s="1"/>
  <c r="H1036" i="8"/>
  <c r="I1036" i="8" s="1"/>
  <c r="H1037" i="8"/>
  <c r="I1037" i="8" s="1"/>
  <c r="H1038" i="8"/>
  <c r="I1038" i="8" s="1"/>
  <c r="H1039" i="8"/>
  <c r="I1039" i="8" s="1"/>
  <c r="H1040" i="8"/>
  <c r="I1040" i="8" s="1"/>
  <c r="H1041" i="8"/>
  <c r="I1041" i="8" s="1"/>
  <c r="H1042" i="8"/>
  <c r="I1042" i="8" s="1"/>
  <c r="H1043" i="8"/>
  <c r="I1043" i="8" s="1"/>
  <c r="H1044" i="8"/>
  <c r="I1044" i="8" s="1"/>
  <c r="H1045" i="8"/>
  <c r="I1045" i="8" s="1"/>
  <c r="H1046" i="8"/>
  <c r="I1046" i="8" s="1"/>
  <c r="H1047" i="8"/>
  <c r="I1047" i="8" s="1"/>
  <c r="K1047" i="8" s="1"/>
  <c r="L1047" i="8" s="1"/>
  <c r="H1048" i="8"/>
  <c r="I1048" i="8" s="1"/>
  <c r="H1049" i="8"/>
  <c r="I1049" i="8" s="1"/>
  <c r="H1050" i="8"/>
  <c r="I1050" i="8" s="1"/>
  <c r="H1051" i="8"/>
  <c r="I1051" i="8" s="1"/>
  <c r="H1052" i="8"/>
  <c r="I1052" i="8" s="1"/>
  <c r="H1053" i="8"/>
  <c r="I1053" i="8" s="1"/>
  <c r="H1054" i="8"/>
  <c r="I1054" i="8" s="1"/>
  <c r="H1055" i="8"/>
  <c r="I1055" i="8" s="1"/>
  <c r="H1056" i="8"/>
  <c r="I1056" i="8" s="1"/>
  <c r="H1057" i="8"/>
  <c r="I1057" i="8" s="1"/>
  <c r="H1058" i="8"/>
  <c r="I1058" i="8" s="1"/>
  <c r="H1059" i="8"/>
  <c r="I1059" i="8" s="1"/>
  <c r="H1060" i="8"/>
  <c r="I1060" i="8" s="1"/>
  <c r="H1061" i="8"/>
  <c r="I1061" i="8" s="1"/>
  <c r="H1062" i="8"/>
  <c r="I1062" i="8" s="1"/>
  <c r="H1063" i="8"/>
  <c r="I1063" i="8" s="1"/>
  <c r="K1063" i="8" s="1"/>
  <c r="L1063" i="8" s="1"/>
  <c r="H1064" i="8"/>
  <c r="I1064" i="8" s="1"/>
  <c r="H1065" i="8"/>
  <c r="I1065" i="8" s="1"/>
  <c r="H1066" i="8"/>
  <c r="I1066" i="8" s="1"/>
  <c r="H1067" i="8"/>
  <c r="I1067" i="8" s="1"/>
  <c r="H1068" i="8"/>
  <c r="I1068" i="8" s="1"/>
  <c r="H1069" i="8"/>
  <c r="I1069" i="8" s="1"/>
  <c r="H1070" i="8"/>
  <c r="I1070" i="8" s="1"/>
  <c r="H1071" i="8"/>
  <c r="I1071" i="8" s="1"/>
  <c r="H1072" i="8"/>
  <c r="I1072" i="8" s="1"/>
  <c r="H1073" i="8"/>
  <c r="I1073" i="8" s="1"/>
  <c r="H1074" i="8"/>
  <c r="I1074" i="8" s="1"/>
  <c r="H1075" i="8"/>
  <c r="I1075" i="8" s="1"/>
  <c r="H1076" i="8"/>
  <c r="I1076" i="8" s="1"/>
  <c r="H1077" i="8"/>
  <c r="I1077" i="8" s="1"/>
  <c r="H1078" i="8"/>
  <c r="I1078" i="8" s="1"/>
  <c r="H1079" i="8"/>
  <c r="I1079" i="8" s="1"/>
  <c r="K1079" i="8" s="1"/>
  <c r="L1079" i="8" s="1"/>
  <c r="H1080" i="8"/>
  <c r="I1080" i="8" s="1"/>
  <c r="H1081" i="8"/>
  <c r="I1081" i="8" s="1"/>
  <c r="H1082" i="8"/>
  <c r="I1082" i="8" s="1"/>
  <c r="H1083" i="8"/>
  <c r="I1083" i="8" s="1"/>
  <c r="H1084" i="8"/>
  <c r="I1084" i="8" s="1"/>
  <c r="H1085" i="8"/>
  <c r="I1085" i="8" s="1"/>
  <c r="H1086" i="8"/>
  <c r="I1086" i="8" s="1"/>
  <c r="H1087" i="8"/>
  <c r="I1087" i="8" s="1"/>
  <c r="H1088" i="8"/>
  <c r="I1088" i="8" s="1"/>
  <c r="H1089" i="8"/>
  <c r="I1089" i="8" s="1"/>
  <c r="H1090" i="8"/>
  <c r="I1090" i="8" s="1"/>
  <c r="H1091" i="8"/>
  <c r="I1091" i="8" s="1"/>
  <c r="H1092" i="8"/>
  <c r="I1092" i="8" s="1"/>
  <c r="H1093" i="8"/>
  <c r="I1093" i="8" s="1"/>
  <c r="H1094" i="8"/>
  <c r="I1094" i="8" s="1"/>
  <c r="H1095" i="8"/>
  <c r="I1095" i="8" s="1"/>
  <c r="K1095" i="8" s="1"/>
  <c r="L1095" i="8" s="1"/>
  <c r="H1096" i="8"/>
  <c r="I1096" i="8" s="1"/>
  <c r="H1097" i="8"/>
  <c r="I1097" i="8" s="1"/>
  <c r="H1098" i="8"/>
  <c r="I1098" i="8" s="1"/>
  <c r="H1099" i="8"/>
  <c r="I1099" i="8" s="1"/>
  <c r="H1100" i="8"/>
  <c r="I1100" i="8" s="1"/>
  <c r="H1101" i="8"/>
  <c r="I1101" i="8" s="1"/>
  <c r="H1102" i="8"/>
  <c r="I1102" i="8" s="1"/>
  <c r="H1103" i="8"/>
  <c r="I1103" i="8" s="1"/>
  <c r="K1103" i="8" s="1"/>
  <c r="L1103" i="8" s="1"/>
  <c r="H1104" i="8"/>
  <c r="I1104" i="8" s="1"/>
  <c r="H1105" i="8"/>
  <c r="I1105" i="8" s="1"/>
  <c r="H1106" i="8"/>
  <c r="I1106" i="8" s="1"/>
  <c r="H1107" i="8"/>
  <c r="I1107" i="8" s="1"/>
  <c r="H1108" i="8"/>
  <c r="I1108" i="8" s="1"/>
  <c r="H1109" i="8"/>
  <c r="I1109" i="8" s="1"/>
  <c r="H1110" i="8"/>
  <c r="I1110" i="8" s="1"/>
  <c r="H1111" i="8"/>
  <c r="I1111" i="8" s="1"/>
  <c r="K1111" i="8" s="1"/>
  <c r="L1111" i="8" s="1"/>
  <c r="H1112" i="8"/>
  <c r="I1112" i="8" s="1"/>
  <c r="H1113" i="8"/>
  <c r="I1113" i="8" s="1"/>
  <c r="H1114" i="8"/>
  <c r="I1114" i="8" s="1"/>
  <c r="H1115" i="8"/>
  <c r="I1115" i="8" s="1"/>
  <c r="H1116" i="8"/>
  <c r="I1116" i="8" s="1"/>
  <c r="H1117" i="8"/>
  <c r="I1117" i="8" s="1"/>
  <c r="H1118" i="8"/>
  <c r="I1118" i="8" s="1"/>
  <c r="H1119" i="8"/>
  <c r="I1119" i="8" s="1"/>
  <c r="H1120" i="8"/>
  <c r="I1120" i="8" s="1"/>
  <c r="H1121" i="8"/>
  <c r="I1121" i="8" s="1"/>
  <c r="H1122" i="8"/>
  <c r="I1122" i="8" s="1"/>
  <c r="H1123" i="8"/>
  <c r="I1123" i="8" s="1"/>
  <c r="H1124" i="8"/>
  <c r="I1124" i="8" s="1"/>
  <c r="H1125" i="8"/>
  <c r="I1125" i="8" s="1"/>
  <c r="H1126" i="8"/>
  <c r="I1126" i="8" s="1"/>
  <c r="H1127" i="8"/>
  <c r="I1127" i="8" s="1"/>
  <c r="K1127" i="8" s="1"/>
  <c r="L1127" i="8" s="1"/>
  <c r="H1128" i="8"/>
  <c r="I1128" i="8" s="1"/>
  <c r="H1129" i="8"/>
  <c r="I1129" i="8" s="1"/>
  <c r="H1130" i="8"/>
  <c r="I1130" i="8" s="1"/>
  <c r="H1131" i="8"/>
  <c r="I1131" i="8" s="1"/>
  <c r="H1132" i="8"/>
  <c r="I1132" i="8" s="1"/>
  <c r="H1133" i="8"/>
  <c r="I1133" i="8" s="1"/>
  <c r="H1134" i="8"/>
  <c r="I1134" i="8" s="1"/>
  <c r="H1135" i="8"/>
  <c r="I1135" i="8" s="1"/>
  <c r="K1135" i="8" s="1"/>
  <c r="L1135" i="8" s="1"/>
  <c r="H1136" i="8"/>
  <c r="I1136" i="8" s="1"/>
  <c r="H1137" i="8"/>
  <c r="I1137" i="8" s="1"/>
  <c r="H1138" i="8"/>
  <c r="I1138" i="8" s="1"/>
  <c r="H1139" i="8"/>
  <c r="I1139" i="8" s="1"/>
  <c r="H1140" i="8"/>
  <c r="I1140" i="8" s="1"/>
  <c r="H1141" i="8"/>
  <c r="I1141" i="8" s="1"/>
  <c r="H1142" i="8"/>
  <c r="I1142" i="8" s="1"/>
  <c r="H1143" i="8"/>
  <c r="I1143" i="8" s="1"/>
  <c r="K1143" i="8" s="1"/>
  <c r="L1143" i="8" s="1"/>
  <c r="H1144" i="8"/>
  <c r="I1144" i="8" s="1"/>
  <c r="H1145" i="8"/>
  <c r="I1145" i="8" s="1"/>
  <c r="H1146" i="8"/>
  <c r="I1146" i="8" s="1"/>
  <c r="H1147" i="8"/>
  <c r="I1147" i="8" s="1"/>
  <c r="H1148" i="8"/>
  <c r="I1148" i="8" s="1"/>
  <c r="H1149" i="8"/>
  <c r="I1149" i="8" s="1"/>
  <c r="H1150" i="8"/>
  <c r="I1150" i="8" s="1"/>
  <c r="H1151" i="8"/>
  <c r="I1151" i="8" s="1"/>
  <c r="K1151" i="8" s="1"/>
  <c r="L1151" i="8" s="1"/>
  <c r="H1152" i="8"/>
  <c r="I1152" i="8" s="1"/>
  <c r="H1153" i="8"/>
  <c r="I1153" i="8" s="1"/>
  <c r="H1154" i="8"/>
  <c r="I1154" i="8" s="1"/>
  <c r="H1155" i="8"/>
  <c r="I1155" i="8" s="1"/>
  <c r="H1156" i="8"/>
  <c r="I1156" i="8" s="1"/>
  <c r="H1157" i="8"/>
  <c r="I1157" i="8" s="1"/>
  <c r="H1158" i="8"/>
  <c r="I1158" i="8" s="1"/>
  <c r="H1159" i="8"/>
  <c r="I1159" i="8" s="1"/>
  <c r="K1159" i="8" s="1"/>
  <c r="L1159" i="8" s="1"/>
  <c r="H1160" i="8"/>
  <c r="I1160" i="8" s="1"/>
  <c r="H1161" i="8"/>
  <c r="I1161" i="8" s="1"/>
  <c r="H1162" i="8"/>
  <c r="I1162" i="8" s="1"/>
  <c r="H1163" i="8"/>
  <c r="I1163" i="8" s="1"/>
  <c r="H1164" i="8"/>
  <c r="I1164" i="8" s="1"/>
  <c r="H1165" i="8"/>
  <c r="I1165" i="8" s="1"/>
  <c r="H1166" i="8"/>
  <c r="I1166" i="8" s="1"/>
  <c r="H1167" i="8"/>
  <c r="I1167" i="8" s="1"/>
  <c r="K1167" i="8" s="1"/>
  <c r="L1167" i="8" s="1"/>
  <c r="H1168" i="8"/>
  <c r="I1168" i="8" s="1"/>
  <c r="H1169" i="8"/>
  <c r="I1169" i="8" s="1"/>
  <c r="H1170" i="8"/>
  <c r="I1170" i="8" s="1"/>
  <c r="H1171" i="8"/>
  <c r="I1171" i="8" s="1"/>
  <c r="H1172" i="8"/>
  <c r="I1172" i="8" s="1"/>
  <c r="H1173" i="8"/>
  <c r="I1173" i="8" s="1"/>
  <c r="H1174" i="8"/>
  <c r="I1174" i="8" s="1"/>
  <c r="H1175" i="8"/>
  <c r="I1175" i="8" s="1"/>
  <c r="K1175" i="8" s="1"/>
  <c r="L1175" i="8" s="1"/>
  <c r="H1176" i="8"/>
  <c r="I1176" i="8" s="1"/>
  <c r="H1177" i="8"/>
  <c r="I1177" i="8" s="1"/>
  <c r="H1178" i="8"/>
  <c r="I1178" i="8" s="1"/>
  <c r="H1179" i="8"/>
  <c r="I1179" i="8" s="1"/>
  <c r="H1180" i="8"/>
  <c r="I1180" i="8" s="1"/>
  <c r="H1181" i="8"/>
  <c r="I1181" i="8" s="1"/>
  <c r="H1182" i="8"/>
  <c r="I1182" i="8" s="1"/>
  <c r="H1183" i="8"/>
  <c r="I1183" i="8" s="1"/>
  <c r="H1184" i="8"/>
  <c r="I1184" i="8" s="1"/>
  <c r="H1185" i="8"/>
  <c r="I1185" i="8" s="1"/>
  <c r="H1186" i="8"/>
  <c r="I1186" i="8" s="1"/>
  <c r="H1187" i="8"/>
  <c r="I1187" i="8" s="1"/>
  <c r="H1188" i="8"/>
  <c r="I1188" i="8" s="1"/>
  <c r="H1189" i="8"/>
  <c r="I1189" i="8" s="1"/>
  <c r="H1190" i="8"/>
  <c r="I1190" i="8" s="1"/>
  <c r="H1191" i="8"/>
  <c r="I1191" i="8" s="1"/>
  <c r="K1191" i="8" s="1"/>
  <c r="L1191" i="8" s="1"/>
  <c r="H1192" i="8"/>
  <c r="I1192" i="8" s="1"/>
  <c r="H1193" i="8"/>
  <c r="I1193" i="8" s="1"/>
  <c r="H1194" i="8"/>
  <c r="I1194" i="8" s="1"/>
  <c r="H1195" i="8"/>
  <c r="I1195" i="8" s="1"/>
  <c r="H1196" i="8"/>
  <c r="I1196" i="8" s="1"/>
  <c r="H1197" i="8"/>
  <c r="I1197" i="8" s="1"/>
  <c r="H1198" i="8"/>
  <c r="I1198" i="8" s="1"/>
  <c r="H1199" i="8"/>
  <c r="I1199" i="8" s="1"/>
  <c r="K1199" i="8" s="1"/>
  <c r="L1199" i="8" s="1"/>
  <c r="H1200" i="8"/>
  <c r="I1200" i="8" s="1"/>
  <c r="H1201" i="8"/>
  <c r="I1201" i="8" s="1"/>
  <c r="H1202" i="8"/>
  <c r="I1202" i="8" s="1"/>
  <c r="H1203" i="8"/>
  <c r="I1203" i="8" s="1"/>
  <c r="H1204" i="8"/>
  <c r="I1204" i="8" s="1"/>
  <c r="H1205" i="8"/>
  <c r="I1205" i="8" s="1"/>
  <c r="H1206" i="8"/>
  <c r="I1206" i="8" s="1"/>
  <c r="H1207" i="8"/>
  <c r="I1207" i="8" s="1"/>
  <c r="K1207" i="8" s="1"/>
  <c r="L1207" i="8" s="1"/>
  <c r="H1208" i="8"/>
  <c r="I1208" i="8" s="1"/>
  <c r="H1209" i="8"/>
  <c r="I1209" i="8" s="1"/>
  <c r="H1210" i="8"/>
  <c r="I1210" i="8" s="1"/>
  <c r="H1211" i="8"/>
  <c r="I1211" i="8" s="1"/>
  <c r="H1212" i="8"/>
  <c r="I1212" i="8" s="1"/>
  <c r="H1213" i="8"/>
  <c r="I1213" i="8" s="1"/>
  <c r="H1214" i="8"/>
  <c r="I1214" i="8" s="1"/>
  <c r="H1215" i="8"/>
  <c r="I1215" i="8" s="1"/>
  <c r="K1215" i="8" s="1"/>
  <c r="L1215" i="8" s="1"/>
  <c r="H1216" i="8"/>
  <c r="I1216" i="8" s="1"/>
  <c r="H1217" i="8"/>
  <c r="I1217" i="8" s="1"/>
  <c r="H1218" i="8"/>
  <c r="I1218" i="8" s="1"/>
  <c r="H1219" i="8"/>
  <c r="I1219" i="8" s="1"/>
  <c r="H1220" i="8"/>
  <c r="I1220" i="8" s="1"/>
  <c r="H1221" i="8"/>
  <c r="I1221" i="8" s="1"/>
  <c r="H1222" i="8"/>
  <c r="I1222" i="8" s="1"/>
  <c r="H1223" i="8"/>
  <c r="I1223" i="8" s="1"/>
  <c r="K1223" i="8" s="1"/>
  <c r="L1223" i="8" s="1"/>
  <c r="H1224" i="8"/>
  <c r="I1224" i="8" s="1"/>
  <c r="H1225" i="8"/>
  <c r="I1225" i="8" s="1"/>
  <c r="H1226" i="8"/>
  <c r="I1226" i="8" s="1"/>
  <c r="H1227" i="8"/>
  <c r="I1227" i="8" s="1"/>
  <c r="H1228" i="8"/>
  <c r="I1228" i="8" s="1"/>
  <c r="H1229" i="8"/>
  <c r="I1229" i="8" s="1"/>
  <c r="H1230" i="8"/>
  <c r="I1230" i="8" s="1"/>
  <c r="H1231" i="8"/>
  <c r="I1231" i="8" s="1"/>
  <c r="K1231" i="8" s="1"/>
  <c r="L1231" i="8" s="1"/>
  <c r="H1232" i="8"/>
  <c r="I1232" i="8" s="1"/>
  <c r="H1233" i="8"/>
  <c r="I1233" i="8" s="1"/>
  <c r="H1234" i="8"/>
  <c r="I1234" i="8" s="1"/>
  <c r="H1235" i="8"/>
  <c r="I1235" i="8" s="1"/>
  <c r="H1236" i="8"/>
  <c r="I1236" i="8" s="1"/>
  <c r="H1237" i="8"/>
  <c r="I1237" i="8" s="1"/>
  <c r="H1238" i="8"/>
  <c r="I1238" i="8" s="1"/>
  <c r="H1239" i="8"/>
  <c r="I1239" i="8" s="1"/>
  <c r="K1239" i="8" s="1"/>
  <c r="L1239" i="8" s="1"/>
  <c r="H1240" i="8"/>
  <c r="I1240" i="8" s="1"/>
  <c r="H1241" i="8"/>
  <c r="I1241" i="8" s="1"/>
  <c r="H1242" i="8"/>
  <c r="I1242" i="8" s="1"/>
  <c r="H1243" i="8"/>
  <c r="I1243" i="8" s="1"/>
  <c r="H1244" i="8"/>
  <c r="I1244" i="8" s="1"/>
  <c r="H1245" i="8"/>
  <c r="I1245" i="8" s="1"/>
  <c r="H1246" i="8"/>
  <c r="I1246" i="8" s="1"/>
  <c r="H1247" i="8"/>
  <c r="I1247" i="8" s="1"/>
  <c r="H1248" i="8"/>
  <c r="I1248" i="8" s="1"/>
  <c r="H1249" i="8"/>
  <c r="I1249" i="8" s="1"/>
  <c r="H1250" i="8"/>
  <c r="I1250" i="8" s="1"/>
  <c r="H1251" i="8"/>
  <c r="I1251" i="8" s="1"/>
  <c r="H1252" i="8"/>
  <c r="I1252" i="8" s="1"/>
  <c r="H1253" i="8"/>
  <c r="I1253" i="8" s="1"/>
  <c r="H1254" i="8"/>
  <c r="I1254" i="8" s="1"/>
  <c r="H1255" i="8"/>
  <c r="I1255" i="8" s="1"/>
  <c r="K1255" i="8" s="1"/>
  <c r="L1255" i="8" s="1"/>
  <c r="H1256" i="8"/>
  <c r="I1256" i="8" s="1"/>
  <c r="H1257" i="8"/>
  <c r="I1257" i="8" s="1"/>
  <c r="H1258" i="8"/>
  <c r="I1258" i="8" s="1"/>
  <c r="H1259" i="8"/>
  <c r="I1259" i="8" s="1"/>
  <c r="H1260" i="8"/>
  <c r="I1260" i="8" s="1"/>
  <c r="H1261" i="8"/>
  <c r="I1261" i="8" s="1"/>
  <c r="H1262" i="8"/>
  <c r="I1262" i="8" s="1"/>
  <c r="H1263" i="8"/>
  <c r="I1263" i="8" s="1"/>
  <c r="K1263" i="8" s="1"/>
  <c r="L1263" i="8" s="1"/>
  <c r="H1264" i="8"/>
  <c r="I1264" i="8" s="1"/>
  <c r="H1265" i="8"/>
  <c r="I1265" i="8" s="1"/>
  <c r="H1266" i="8"/>
  <c r="I1266" i="8" s="1"/>
  <c r="H1267" i="8"/>
  <c r="I1267" i="8" s="1"/>
  <c r="H1268" i="8"/>
  <c r="I1268" i="8" s="1"/>
  <c r="H1269" i="8"/>
  <c r="I1269" i="8" s="1"/>
  <c r="H1270" i="8"/>
  <c r="I1270" i="8" s="1"/>
  <c r="H1271" i="8"/>
  <c r="I1271" i="8" s="1"/>
  <c r="K1271" i="8" s="1"/>
  <c r="L1271" i="8" s="1"/>
  <c r="H1272" i="8"/>
  <c r="I1272" i="8" s="1"/>
  <c r="H1273" i="8"/>
  <c r="I1273" i="8" s="1"/>
  <c r="H1274" i="8"/>
  <c r="I1274" i="8" s="1"/>
  <c r="H1275" i="8"/>
  <c r="I1275" i="8" s="1"/>
  <c r="H1276" i="8"/>
  <c r="I1276" i="8" s="1"/>
  <c r="H1277" i="8"/>
  <c r="I1277" i="8" s="1"/>
  <c r="H1278" i="8"/>
  <c r="I1278" i="8" s="1"/>
  <c r="H1279" i="8"/>
  <c r="I1279" i="8" s="1"/>
  <c r="K1279" i="8" s="1"/>
  <c r="L1279" i="8" s="1"/>
  <c r="H1280" i="8"/>
  <c r="I1280" i="8" s="1"/>
  <c r="H1281" i="8"/>
  <c r="I1281" i="8" s="1"/>
  <c r="H1282" i="8"/>
  <c r="I1282" i="8" s="1"/>
  <c r="H1283" i="8"/>
  <c r="I1283" i="8" s="1"/>
  <c r="H1284" i="8"/>
  <c r="I1284" i="8" s="1"/>
  <c r="H1285" i="8"/>
  <c r="I1285" i="8" s="1"/>
  <c r="H1286" i="8"/>
  <c r="I1286" i="8" s="1"/>
  <c r="H1287" i="8"/>
  <c r="I1287" i="8" s="1"/>
  <c r="K1287" i="8" s="1"/>
  <c r="L1287" i="8" s="1"/>
  <c r="H1288" i="8"/>
  <c r="I1288" i="8" s="1"/>
  <c r="H1289" i="8"/>
  <c r="I1289" i="8" s="1"/>
  <c r="H1290" i="8"/>
  <c r="I1290" i="8" s="1"/>
  <c r="H1291" i="8"/>
  <c r="I1291" i="8" s="1"/>
  <c r="H1292" i="8"/>
  <c r="I1292" i="8" s="1"/>
  <c r="H1293" i="8"/>
  <c r="I1293" i="8" s="1"/>
  <c r="H1294" i="8"/>
  <c r="I1294" i="8" s="1"/>
  <c r="H1295" i="8"/>
  <c r="I1295" i="8" s="1"/>
  <c r="K1295" i="8" s="1"/>
  <c r="L1295" i="8" s="1"/>
  <c r="H1296" i="8"/>
  <c r="I1296" i="8" s="1"/>
  <c r="H1297" i="8"/>
  <c r="I1297" i="8" s="1"/>
  <c r="H1298" i="8"/>
  <c r="I1298" i="8" s="1"/>
  <c r="H1299" i="8"/>
  <c r="I1299" i="8" s="1"/>
  <c r="H1300" i="8"/>
  <c r="I1300" i="8" s="1"/>
  <c r="H1301" i="8"/>
  <c r="I1301" i="8" s="1"/>
  <c r="H1302" i="8"/>
  <c r="I1302" i="8" s="1"/>
  <c r="H1303" i="8"/>
  <c r="I1303" i="8" s="1"/>
  <c r="K1303" i="8" s="1"/>
  <c r="L1303" i="8" s="1"/>
  <c r="H1304" i="8"/>
  <c r="I1304" i="8" s="1"/>
  <c r="H1305" i="8"/>
  <c r="I1305" i="8" s="1"/>
  <c r="H1306" i="8"/>
  <c r="I1306" i="8" s="1"/>
  <c r="H1307" i="8"/>
  <c r="I1307" i="8" s="1"/>
  <c r="H1308" i="8"/>
  <c r="I1308" i="8" s="1"/>
  <c r="H1309" i="8"/>
  <c r="I1309" i="8" s="1"/>
  <c r="H1310" i="8"/>
  <c r="I1310" i="8" s="1"/>
  <c r="H1311" i="8"/>
  <c r="I1311" i="8" s="1"/>
  <c r="H1312" i="8"/>
  <c r="I1312" i="8" s="1"/>
  <c r="H1313" i="8"/>
  <c r="I1313" i="8" s="1"/>
  <c r="H1314" i="8"/>
  <c r="I1314" i="8" s="1"/>
  <c r="H1315" i="8"/>
  <c r="I1315" i="8" s="1"/>
  <c r="H1316" i="8"/>
  <c r="I1316" i="8" s="1"/>
  <c r="H1317" i="8"/>
  <c r="I1317" i="8" s="1"/>
  <c r="H1318" i="8"/>
  <c r="I1318" i="8" s="1"/>
  <c r="H1319" i="8"/>
  <c r="I1319" i="8" s="1"/>
  <c r="K1319" i="8" s="1"/>
  <c r="L1319" i="8" s="1"/>
  <c r="H1320" i="8"/>
  <c r="I1320" i="8" s="1"/>
  <c r="H1321" i="8"/>
  <c r="I1321" i="8" s="1"/>
  <c r="H1322" i="8"/>
  <c r="I1322" i="8" s="1"/>
  <c r="H1323" i="8"/>
  <c r="I1323" i="8" s="1"/>
  <c r="H1324" i="8"/>
  <c r="I1324" i="8" s="1"/>
  <c r="H1325" i="8"/>
  <c r="I1325" i="8" s="1"/>
  <c r="H1326" i="8"/>
  <c r="I1326" i="8" s="1"/>
  <c r="H1327" i="8"/>
  <c r="I1327" i="8" s="1"/>
  <c r="K1327" i="8" s="1"/>
  <c r="L1327" i="8" s="1"/>
  <c r="H1328" i="8"/>
  <c r="I1328" i="8" s="1"/>
  <c r="H1329" i="8"/>
  <c r="I1329" i="8" s="1"/>
  <c r="H1330" i="8"/>
  <c r="I1330" i="8" s="1"/>
  <c r="H1331" i="8"/>
  <c r="I1331" i="8" s="1"/>
  <c r="H1332" i="8"/>
  <c r="I1332" i="8" s="1"/>
  <c r="H1333" i="8"/>
  <c r="I1333" i="8" s="1"/>
  <c r="H1334" i="8"/>
  <c r="I1334" i="8" s="1"/>
  <c r="H1335" i="8"/>
  <c r="I1335" i="8" s="1"/>
  <c r="K1335" i="8" s="1"/>
  <c r="L1335" i="8" s="1"/>
  <c r="H1336" i="8"/>
  <c r="I1336" i="8" s="1"/>
  <c r="H1337" i="8"/>
  <c r="I1337" i="8" s="1"/>
  <c r="H1338" i="8"/>
  <c r="I1338" i="8" s="1"/>
  <c r="H1339" i="8"/>
  <c r="I1339" i="8" s="1"/>
  <c r="H1340" i="8"/>
  <c r="I1340" i="8" s="1"/>
  <c r="H1341" i="8"/>
  <c r="I1341" i="8" s="1"/>
  <c r="H1342" i="8"/>
  <c r="I1342" i="8" s="1"/>
  <c r="H1343" i="8"/>
  <c r="I1343" i="8" s="1"/>
  <c r="K1343" i="8" s="1"/>
  <c r="L1343" i="8" s="1"/>
  <c r="H1344" i="8"/>
  <c r="I1344" i="8" s="1"/>
  <c r="H1345" i="8"/>
  <c r="I1345" i="8" s="1"/>
  <c r="H1346" i="8"/>
  <c r="I1346" i="8" s="1"/>
  <c r="H1347" i="8"/>
  <c r="I1347" i="8" s="1"/>
  <c r="H1348" i="8"/>
  <c r="I1348" i="8" s="1"/>
  <c r="H1349" i="8"/>
  <c r="I1349" i="8" s="1"/>
  <c r="H1350" i="8"/>
  <c r="I1350" i="8" s="1"/>
  <c r="H1351" i="8"/>
  <c r="I1351" i="8" s="1"/>
  <c r="K1351" i="8" s="1"/>
  <c r="L1351" i="8" s="1"/>
  <c r="H1352" i="8"/>
  <c r="I1352" i="8" s="1"/>
  <c r="H1353" i="8"/>
  <c r="I1353" i="8" s="1"/>
  <c r="H1354" i="8"/>
  <c r="I1354" i="8" s="1"/>
  <c r="H1355" i="8"/>
  <c r="I1355" i="8" s="1"/>
  <c r="H1356" i="8"/>
  <c r="I1356" i="8" s="1"/>
  <c r="H1357" i="8"/>
  <c r="I1357" i="8" s="1"/>
  <c r="H1358" i="8"/>
  <c r="I1358" i="8" s="1"/>
  <c r="H1359" i="8"/>
  <c r="I1359" i="8" s="1"/>
  <c r="K1359" i="8" s="1"/>
  <c r="L1359" i="8" s="1"/>
  <c r="H1360" i="8"/>
  <c r="I1360" i="8" s="1"/>
  <c r="H1361" i="8"/>
  <c r="I1361" i="8" s="1"/>
  <c r="H1362" i="8"/>
  <c r="I1362" i="8" s="1"/>
  <c r="H1363" i="8"/>
  <c r="I1363" i="8" s="1"/>
  <c r="H1364" i="8"/>
  <c r="I1364" i="8" s="1"/>
  <c r="H1365" i="8"/>
  <c r="I1365" i="8" s="1"/>
  <c r="H1366" i="8"/>
  <c r="I1366" i="8" s="1"/>
  <c r="H1367" i="8"/>
  <c r="I1367" i="8" s="1"/>
  <c r="K1367" i="8" s="1"/>
  <c r="L1367" i="8" s="1"/>
  <c r="H1368" i="8"/>
  <c r="I1368" i="8" s="1"/>
  <c r="H1369" i="8"/>
  <c r="I1369" i="8" s="1"/>
  <c r="H1370" i="8"/>
  <c r="I1370" i="8" s="1"/>
  <c r="H1371" i="8"/>
  <c r="I1371" i="8" s="1"/>
  <c r="H1372" i="8"/>
  <c r="I1372" i="8" s="1"/>
  <c r="H1373" i="8"/>
  <c r="I1373" i="8" s="1"/>
  <c r="H1374" i="8"/>
  <c r="I1374" i="8" s="1"/>
  <c r="H1375" i="8"/>
  <c r="I1375" i="8" s="1"/>
  <c r="H1376" i="8"/>
  <c r="I1376" i="8" s="1"/>
  <c r="H1377" i="8"/>
  <c r="I1377" i="8" s="1"/>
  <c r="H1378" i="8"/>
  <c r="I1378" i="8" s="1"/>
  <c r="H1379" i="8"/>
  <c r="I1379" i="8" s="1"/>
  <c r="H1380" i="8"/>
  <c r="I1380" i="8" s="1"/>
  <c r="H1381" i="8"/>
  <c r="I1381" i="8" s="1"/>
  <c r="H1382" i="8"/>
  <c r="I1382" i="8" s="1"/>
  <c r="H1383" i="8"/>
  <c r="I1383" i="8" s="1"/>
  <c r="K1383" i="8" s="1"/>
  <c r="L1383" i="8" s="1"/>
  <c r="H1384" i="8"/>
  <c r="I1384" i="8" s="1"/>
  <c r="H1385" i="8"/>
  <c r="I1385" i="8" s="1"/>
  <c r="H1386" i="8"/>
  <c r="I1386" i="8" s="1"/>
  <c r="H1387" i="8"/>
  <c r="I1387" i="8" s="1"/>
  <c r="H1388" i="8"/>
  <c r="I1388" i="8" s="1"/>
  <c r="H1389" i="8"/>
  <c r="I1389" i="8" s="1"/>
  <c r="H1390" i="8"/>
  <c r="I1390" i="8" s="1"/>
  <c r="H1391" i="8"/>
  <c r="I1391" i="8" s="1"/>
  <c r="K1391" i="8" s="1"/>
  <c r="L1391" i="8" s="1"/>
  <c r="H1392" i="8"/>
  <c r="I1392" i="8" s="1"/>
  <c r="H1393" i="8"/>
  <c r="I1393" i="8" s="1"/>
  <c r="H1394" i="8"/>
  <c r="I1394" i="8" s="1"/>
  <c r="H1395" i="8"/>
  <c r="I1395" i="8" s="1"/>
  <c r="H1396" i="8"/>
  <c r="I1396" i="8" s="1"/>
  <c r="H1397" i="8"/>
  <c r="I1397" i="8" s="1"/>
  <c r="H1398" i="8"/>
  <c r="I1398" i="8" s="1"/>
  <c r="H1399" i="8"/>
  <c r="I1399" i="8" s="1"/>
  <c r="K1399" i="8" s="1"/>
  <c r="L1399" i="8" s="1"/>
  <c r="H1400" i="8"/>
  <c r="I1400" i="8" s="1"/>
  <c r="H1401" i="8"/>
  <c r="I1401" i="8" s="1"/>
  <c r="H1402" i="8"/>
  <c r="I1402" i="8" s="1"/>
  <c r="H1403" i="8"/>
  <c r="I1403" i="8" s="1"/>
  <c r="H1404" i="8"/>
  <c r="I1404" i="8" s="1"/>
  <c r="H1405" i="8"/>
  <c r="I1405" i="8" s="1"/>
  <c r="H1406" i="8"/>
  <c r="I1406" i="8" s="1"/>
  <c r="H1407" i="8"/>
  <c r="I1407" i="8" s="1"/>
  <c r="K1407" i="8" s="1"/>
  <c r="L1407" i="8" s="1"/>
  <c r="H1408" i="8"/>
  <c r="I1408" i="8" s="1"/>
  <c r="H1409" i="8"/>
  <c r="I1409" i="8" s="1"/>
  <c r="H1410" i="8"/>
  <c r="I1410" i="8" s="1"/>
  <c r="H1411" i="8"/>
  <c r="I1411" i="8" s="1"/>
  <c r="H1412" i="8"/>
  <c r="I1412" i="8" s="1"/>
  <c r="H1413" i="8"/>
  <c r="I1413" i="8" s="1"/>
  <c r="H1414" i="8"/>
  <c r="I1414" i="8" s="1"/>
  <c r="H1415" i="8"/>
  <c r="I1415" i="8" s="1"/>
  <c r="K1415" i="8" s="1"/>
  <c r="L1415" i="8" s="1"/>
  <c r="H1416" i="8"/>
  <c r="I1416" i="8" s="1"/>
  <c r="H1417" i="8"/>
  <c r="I1417" i="8" s="1"/>
  <c r="H1418" i="8"/>
  <c r="I1418" i="8" s="1"/>
  <c r="H1419" i="8"/>
  <c r="I1419" i="8" s="1"/>
  <c r="H1420" i="8"/>
  <c r="I1420" i="8" s="1"/>
  <c r="H1421" i="8"/>
  <c r="I1421" i="8" s="1"/>
  <c r="H1422" i="8"/>
  <c r="I1422" i="8" s="1"/>
  <c r="H1423" i="8"/>
  <c r="I1423" i="8" s="1"/>
  <c r="K1423" i="8" s="1"/>
  <c r="L1423" i="8" s="1"/>
  <c r="H1424" i="8"/>
  <c r="I1424" i="8" s="1"/>
  <c r="H1425" i="8"/>
  <c r="I1425" i="8" s="1"/>
  <c r="H1426" i="8"/>
  <c r="I1426" i="8" s="1"/>
  <c r="H1427" i="8"/>
  <c r="I1427" i="8" s="1"/>
  <c r="H1428" i="8"/>
  <c r="I1428" i="8" s="1"/>
  <c r="H1429" i="8"/>
  <c r="I1429" i="8" s="1"/>
  <c r="H1430" i="8"/>
  <c r="I1430" i="8" s="1"/>
  <c r="H1431" i="8"/>
  <c r="I1431" i="8" s="1"/>
  <c r="K1431" i="8" s="1"/>
  <c r="L1431" i="8" s="1"/>
  <c r="H1432" i="8"/>
  <c r="I1432" i="8" s="1"/>
  <c r="H1433" i="8"/>
  <c r="I1433" i="8" s="1"/>
  <c r="H1434" i="8"/>
  <c r="I1434" i="8" s="1"/>
  <c r="H1435" i="8"/>
  <c r="I1435" i="8" s="1"/>
  <c r="H1436" i="8"/>
  <c r="I1436" i="8" s="1"/>
  <c r="H1437" i="8"/>
  <c r="I1437" i="8" s="1"/>
  <c r="H1438" i="8"/>
  <c r="I1438" i="8" s="1"/>
  <c r="H1439" i="8"/>
  <c r="I1439" i="8" s="1"/>
  <c r="H1440" i="8"/>
  <c r="I1440" i="8" s="1"/>
  <c r="H1441" i="8"/>
  <c r="I1441" i="8" s="1"/>
  <c r="H1442" i="8"/>
  <c r="I1442" i="8" s="1"/>
  <c r="H1443" i="8"/>
  <c r="I1443" i="8" s="1"/>
  <c r="H1444" i="8"/>
  <c r="I1444" i="8" s="1"/>
  <c r="H1445" i="8"/>
  <c r="I1445" i="8" s="1"/>
  <c r="H1446" i="8"/>
  <c r="I1446" i="8" s="1"/>
  <c r="H1447" i="8"/>
  <c r="I1447" i="8" s="1"/>
  <c r="K1447" i="8" s="1"/>
  <c r="L1447" i="8" s="1"/>
  <c r="H1448" i="8"/>
  <c r="I1448" i="8" s="1"/>
  <c r="H1449" i="8"/>
  <c r="I1449" i="8" s="1"/>
  <c r="H1450" i="8"/>
  <c r="I1450" i="8" s="1"/>
  <c r="H1451" i="8"/>
  <c r="I1451" i="8" s="1"/>
  <c r="H1452" i="8"/>
  <c r="I1452" i="8" s="1"/>
  <c r="H1453" i="8"/>
  <c r="I1453" i="8" s="1"/>
  <c r="H1454" i="8"/>
  <c r="I1454" i="8" s="1"/>
  <c r="H1455" i="8"/>
  <c r="I1455" i="8" s="1"/>
  <c r="K1455" i="8" s="1"/>
  <c r="L1455" i="8" s="1"/>
  <c r="H1456" i="8"/>
  <c r="I1456" i="8" s="1"/>
  <c r="H1457" i="8"/>
  <c r="I1457" i="8" s="1"/>
  <c r="H1458" i="8"/>
  <c r="I1458" i="8" s="1"/>
  <c r="H1459" i="8"/>
  <c r="I1459" i="8" s="1"/>
  <c r="H1460" i="8"/>
  <c r="I1460" i="8" s="1"/>
  <c r="H1461" i="8"/>
  <c r="I1461" i="8" s="1"/>
  <c r="H1462" i="8"/>
  <c r="I1462" i="8" s="1"/>
  <c r="H1463" i="8"/>
  <c r="I1463" i="8" s="1"/>
  <c r="K1463" i="8" s="1"/>
  <c r="L1463" i="8" s="1"/>
  <c r="H1464" i="8"/>
  <c r="I1464" i="8" s="1"/>
  <c r="H1465" i="8"/>
  <c r="I1465" i="8" s="1"/>
  <c r="H1466" i="8"/>
  <c r="I1466" i="8" s="1"/>
  <c r="H1467" i="8"/>
  <c r="I1467" i="8" s="1"/>
  <c r="H1468" i="8"/>
  <c r="I1468" i="8" s="1"/>
  <c r="H1469" i="8"/>
  <c r="I1469" i="8" s="1"/>
  <c r="H1470" i="8"/>
  <c r="I1470" i="8" s="1"/>
  <c r="H5" i="8"/>
  <c r="I5" i="8" s="1"/>
  <c r="B16" i="8"/>
  <c r="A16" i="8"/>
  <c r="M3" i="7"/>
  <c r="M4" i="7"/>
  <c r="M5" i="7"/>
  <c r="M2" i="7"/>
  <c r="K6" i="7" s="1"/>
  <c r="M6" i="7" s="1"/>
  <c r="H1470" i="2"/>
  <c r="I1470" i="2" s="1"/>
  <c r="I1469" i="2"/>
  <c r="J1469" i="2" s="1"/>
  <c r="H1469" i="2"/>
  <c r="H1468" i="2"/>
  <c r="I1468" i="2" s="1"/>
  <c r="H1467" i="2"/>
  <c r="I1467" i="2" s="1"/>
  <c r="J1467" i="2" s="1"/>
  <c r="H1466" i="2"/>
  <c r="I1466" i="2" s="1"/>
  <c r="K1466" i="2" s="1"/>
  <c r="L1466" i="2" s="1"/>
  <c r="H1465" i="2"/>
  <c r="I1465" i="2" s="1"/>
  <c r="K1465" i="2" s="1"/>
  <c r="L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J1459" i="2" s="1"/>
  <c r="H1458" i="2"/>
  <c r="I1458" i="2" s="1"/>
  <c r="K1458" i="2" s="1"/>
  <c r="L1458" i="2" s="1"/>
  <c r="H1457" i="2"/>
  <c r="I1457" i="2" s="1"/>
  <c r="K1457" i="2" s="1"/>
  <c r="L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J1448" i="2" s="1"/>
  <c r="H1447" i="2"/>
  <c r="I1447" i="2" s="1"/>
  <c r="H1446" i="2"/>
  <c r="I1446" i="2" s="1"/>
  <c r="K1446" i="2" s="1"/>
  <c r="L1446" i="2" s="1"/>
  <c r="H1445" i="2"/>
  <c r="I1445" i="2" s="1"/>
  <c r="H1444" i="2"/>
  <c r="I1444" i="2" s="1"/>
  <c r="H1443" i="2"/>
  <c r="I1443" i="2" s="1"/>
  <c r="J1443" i="2" s="1"/>
  <c r="H1442" i="2"/>
  <c r="I1442" i="2" s="1"/>
  <c r="K1442" i="2" s="1"/>
  <c r="L1442" i="2" s="1"/>
  <c r="H1441" i="2"/>
  <c r="I1441" i="2" s="1"/>
  <c r="H1440" i="2"/>
  <c r="I1440" i="2" s="1"/>
  <c r="K1440" i="2" s="1"/>
  <c r="L1440" i="2" s="1"/>
  <c r="I1439" i="2"/>
  <c r="H1439" i="2"/>
  <c r="H1438" i="2"/>
  <c r="I1438" i="2" s="1"/>
  <c r="K1438" i="2" s="1"/>
  <c r="L1438" i="2" s="1"/>
  <c r="H1437" i="2"/>
  <c r="I1437" i="2" s="1"/>
  <c r="H1436" i="2"/>
  <c r="I1436" i="2" s="1"/>
  <c r="H1435" i="2"/>
  <c r="I1435" i="2" s="1"/>
  <c r="J1435" i="2" s="1"/>
  <c r="H1434" i="2"/>
  <c r="I1434" i="2" s="1"/>
  <c r="H1433" i="2"/>
  <c r="I1433" i="2" s="1"/>
  <c r="J1432" i="2"/>
  <c r="H1432" i="2"/>
  <c r="I1432" i="2" s="1"/>
  <c r="K1432" i="2" s="1"/>
  <c r="L1432" i="2" s="1"/>
  <c r="H1431" i="2"/>
  <c r="I1431" i="2" s="1"/>
  <c r="H1430" i="2"/>
  <c r="I1430" i="2" s="1"/>
  <c r="K1430" i="2" s="1"/>
  <c r="L1430" i="2" s="1"/>
  <c r="H1429" i="2"/>
  <c r="I1429" i="2" s="1"/>
  <c r="K1429" i="2" s="1"/>
  <c r="L1429" i="2" s="1"/>
  <c r="H1428" i="2"/>
  <c r="I1428" i="2" s="1"/>
  <c r="H1427" i="2"/>
  <c r="I1427" i="2" s="1"/>
  <c r="H1426" i="2"/>
  <c r="I1426" i="2" s="1"/>
  <c r="K1426" i="2" s="1"/>
  <c r="L1426" i="2" s="1"/>
  <c r="H1425" i="2"/>
  <c r="I1425" i="2" s="1"/>
  <c r="H1424" i="2"/>
  <c r="I1424" i="2" s="1"/>
  <c r="K1424" i="2" s="1"/>
  <c r="L1424" i="2" s="1"/>
  <c r="H1423" i="2"/>
  <c r="I1423" i="2" s="1"/>
  <c r="H1422" i="2"/>
  <c r="I1422" i="2" s="1"/>
  <c r="K1422" i="2" s="1"/>
  <c r="L1422" i="2" s="1"/>
  <c r="H1421" i="2"/>
  <c r="I1421" i="2" s="1"/>
  <c r="H1420" i="2"/>
  <c r="I1420" i="2" s="1"/>
  <c r="H1419" i="2"/>
  <c r="I1419" i="2" s="1"/>
  <c r="J1419" i="2" s="1"/>
  <c r="H1418" i="2"/>
  <c r="I1418" i="2" s="1"/>
  <c r="K1418" i="2" s="1"/>
  <c r="L1418" i="2" s="1"/>
  <c r="H1417" i="2"/>
  <c r="I1417" i="2" s="1"/>
  <c r="H1416" i="2"/>
  <c r="I1416" i="2" s="1"/>
  <c r="K1416" i="2" s="1"/>
  <c r="L1416" i="2" s="1"/>
  <c r="H1415" i="2"/>
  <c r="I1415" i="2" s="1"/>
  <c r="H1414" i="2"/>
  <c r="I1414" i="2" s="1"/>
  <c r="K1414" i="2" s="1"/>
  <c r="L1414" i="2" s="1"/>
  <c r="H1413" i="2"/>
  <c r="I1413" i="2" s="1"/>
  <c r="H1412" i="2"/>
  <c r="I1412" i="2" s="1"/>
  <c r="K1412" i="2" s="1"/>
  <c r="L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K1404" i="2" s="1"/>
  <c r="L1404" i="2" s="1"/>
  <c r="H1403" i="2"/>
  <c r="I1403" i="2" s="1"/>
  <c r="H1402" i="2"/>
  <c r="I1402" i="2" s="1"/>
  <c r="H1401" i="2"/>
  <c r="I1401" i="2" s="1"/>
  <c r="K1401" i="2" s="1"/>
  <c r="L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K1396" i="2" s="1"/>
  <c r="L1396" i="2" s="1"/>
  <c r="H1395" i="2"/>
  <c r="I1395" i="2" s="1"/>
  <c r="J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J1387" i="2" s="1"/>
  <c r="H1386" i="2"/>
  <c r="I1386" i="2" s="1"/>
  <c r="K1386" i="2" s="1"/>
  <c r="L1386" i="2" s="1"/>
  <c r="H1385" i="2"/>
  <c r="I1385" i="2" s="1"/>
  <c r="K1385" i="2" s="1"/>
  <c r="L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K1380" i="2" s="1"/>
  <c r="L1380" i="2" s="1"/>
  <c r="H1379" i="2"/>
  <c r="I1379" i="2" s="1"/>
  <c r="K1379" i="2" s="1"/>
  <c r="L1379" i="2" s="1"/>
  <c r="H1378" i="2"/>
  <c r="I1378" i="2" s="1"/>
  <c r="H1377" i="2"/>
  <c r="I1377" i="2" s="1"/>
  <c r="H1376" i="2"/>
  <c r="I1376" i="2" s="1"/>
  <c r="K1376" i="2" s="1"/>
  <c r="L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K1371" i="2" s="1"/>
  <c r="L1371" i="2" s="1"/>
  <c r="H1370" i="2"/>
  <c r="I1370" i="2" s="1"/>
  <c r="K1370" i="2" s="1"/>
  <c r="L1370" i="2" s="1"/>
  <c r="H1369" i="2"/>
  <c r="I1369" i="2" s="1"/>
  <c r="H1368" i="2"/>
  <c r="I1368" i="2" s="1"/>
  <c r="H1367" i="2"/>
  <c r="I1367" i="2" s="1"/>
  <c r="H1366" i="2"/>
  <c r="I1366" i="2" s="1"/>
  <c r="K1366" i="2" s="1"/>
  <c r="L1366" i="2" s="1"/>
  <c r="H1365" i="2"/>
  <c r="I1365" i="2" s="1"/>
  <c r="H1364" i="2"/>
  <c r="I1364" i="2" s="1"/>
  <c r="H1363" i="2"/>
  <c r="I1363" i="2" s="1"/>
  <c r="J1363" i="2" s="1"/>
  <c r="H1362" i="2"/>
  <c r="I1362" i="2" s="1"/>
  <c r="K1362" i="2" s="1"/>
  <c r="L1362" i="2" s="1"/>
  <c r="H1361" i="2"/>
  <c r="I1361" i="2" s="1"/>
  <c r="H1360" i="2"/>
  <c r="I1360" i="2" s="1"/>
  <c r="J1360" i="2" s="1"/>
  <c r="H1359" i="2"/>
  <c r="I1359" i="2" s="1"/>
  <c r="H1358" i="2"/>
  <c r="I1358" i="2" s="1"/>
  <c r="K1358" i="2" s="1"/>
  <c r="L1358" i="2" s="1"/>
  <c r="H1357" i="2"/>
  <c r="I1357" i="2" s="1"/>
  <c r="K1357" i="2" s="1"/>
  <c r="L1357" i="2" s="1"/>
  <c r="H1356" i="2"/>
  <c r="I1356" i="2" s="1"/>
  <c r="H1355" i="2"/>
  <c r="I1355" i="2" s="1"/>
  <c r="K1355" i="2" s="1"/>
  <c r="L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K1350" i="2" s="1"/>
  <c r="L1350" i="2" s="1"/>
  <c r="H1349" i="2"/>
  <c r="I1349" i="2" s="1"/>
  <c r="H1348" i="2"/>
  <c r="I1348" i="2" s="1"/>
  <c r="H1347" i="2"/>
  <c r="I1347" i="2" s="1"/>
  <c r="H1346" i="2"/>
  <c r="I1346" i="2" s="1"/>
  <c r="K1346" i="2" s="1"/>
  <c r="L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K1341" i="2" s="1"/>
  <c r="L1341" i="2" s="1"/>
  <c r="H1340" i="2"/>
  <c r="I1340" i="2" s="1"/>
  <c r="K1340" i="2" s="1"/>
  <c r="L1340" i="2" s="1"/>
  <c r="H1339" i="2"/>
  <c r="I1339" i="2" s="1"/>
  <c r="H1338" i="2"/>
  <c r="I1338" i="2" s="1"/>
  <c r="K1338" i="2" s="1"/>
  <c r="L1338" i="2" s="1"/>
  <c r="H1337" i="2"/>
  <c r="I1337" i="2" s="1"/>
  <c r="H1336" i="2"/>
  <c r="I1336" i="2" s="1"/>
  <c r="H1335" i="2"/>
  <c r="I1335" i="2" s="1"/>
  <c r="K1335" i="2" s="1"/>
  <c r="L1335" i="2" s="1"/>
  <c r="H1334" i="2"/>
  <c r="I1334" i="2" s="1"/>
  <c r="H1333" i="2"/>
  <c r="I1333" i="2" s="1"/>
  <c r="J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K1328" i="2" s="1"/>
  <c r="L1328" i="2" s="1"/>
  <c r="H1327" i="2"/>
  <c r="I1327" i="2" s="1"/>
  <c r="H1326" i="2"/>
  <c r="I1326" i="2" s="1"/>
  <c r="K1326" i="2" s="1"/>
  <c r="L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K1318" i="2" s="1"/>
  <c r="L1318" i="2" s="1"/>
  <c r="H1317" i="2"/>
  <c r="I1317" i="2" s="1"/>
  <c r="K1317" i="2" s="1"/>
  <c r="L1317" i="2" s="1"/>
  <c r="H1316" i="2"/>
  <c r="I1316" i="2" s="1"/>
  <c r="H1315" i="2"/>
  <c r="I1315" i="2" s="1"/>
  <c r="J1315" i="2" s="1"/>
  <c r="H1314" i="2"/>
  <c r="I1314" i="2" s="1"/>
  <c r="H1313" i="2"/>
  <c r="I1313" i="2" s="1"/>
  <c r="H1312" i="2"/>
  <c r="I1312" i="2" s="1"/>
  <c r="K1312" i="2" s="1"/>
  <c r="L1312" i="2" s="1"/>
  <c r="H1311" i="2"/>
  <c r="I1311" i="2" s="1"/>
  <c r="H1310" i="2"/>
  <c r="I1310" i="2" s="1"/>
  <c r="K1310" i="2" s="1"/>
  <c r="L1310" i="2" s="1"/>
  <c r="H1309" i="2"/>
  <c r="I1309" i="2" s="1"/>
  <c r="K1309" i="2" s="1"/>
  <c r="L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K1302" i="2" s="1"/>
  <c r="L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I1296" i="2"/>
  <c r="H1296" i="2"/>
  <c r="H1295" i="2"/>
  <c r="I1295" i="2" s="1"/>
  <c r="H1294" i="2"/>
  <c r="I1294" i="2" s="1"/>
  <c r="H1293" i="2"/>
  <c r="I1293" i="2" s="1"/>
  <c r="K1293" i="2" s="1"/>
  <c r="L1293" i="2" s="1"/>
  <c r="H1292" i="2"/>
  <c r="I1292" i="2" s="1"/>
  <c r="H1291" i="2"/>
  <c r="I1291" i="2" s="1"/>
  <c r="J1291" i="2" s="1"/>
  <c r="H1290" i="2"/>
  <c r="I1290" i="2" s="1"/>
  <c r="H1289" i="2"/>
  <c r="I1289" i="2" s="1"/>
  <c r="K1289" i="2" s="1"/>
  <c r="L1289" i="2" s="1"/>
  <c r="H1288" i="2"/>
  <c r="I1288" i="2" s="1"/>
  <c r="J1288" i="2" s="1"/>
  <c r="H1287" i="2"/>
  <c r="I1287" i="2" s="1"/>
  <c r="H1286" i="2"/>
  <c r="I1286" i="2" s="1"/>
  <c r="K1286" i="2" s="1"/>
  <c r="L1286" i="2" s="1"/>
  <c r="H1285" i="2"/>
  <c r="I1285" i="2" s="1"/>
  <c r="K1285" i="2" s="1"/>
  <c r="L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J1280" i="2" s="1"/>
  <c r="H1279" i="2"/>
  <c r="I1279" i="2" s="1"/>
  <c r="H1278" i="2"/>
  <c r="I1278" i="2" s="1"/>
  <c r="H1277" i="2"/>
  <c r="I1277" i="2" s="1"/>
  <c r="K1277" i="2" s="1"/>
  <c r="L1277" i="2" s="1"/>
  <c r="H1276" i="2"/>
  <c r="I1276" i="2" s="1"/>
  <c r="K1276" i="2" s="1"/>
  <c r="L1276" i="2" s="1"/>
  <c r="H1275" i="2"/>
  <c r="I1275" i="2" s="1"/>
  <c r="J1275" i="2" s="1"/>
  <c r="H1274" i="2"/>
  <c r="I1274" i="2" s="1"/>
  <c r="H1273" i="2"/>
  <c r="I1273" i="2" s="1"/>
  <c r="H1272" i="2"/>
  <c r="I1272" i="2" s="1"/>
  <c r="J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K1264" i="2" s="1"/>
  <c r="L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J1259" i="2" s="1"/>
  <c r="H1258" i="2"/>
  <c r="I1258" i="2" s="1"/>
  <c r="H1257" i="2"/>
  <c r="I1257" i="2" s="1"/>
  <c r="K1257" i="2" s="1"/>
  <c r="L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I1250" i="2"/>
  <c r="H1250" i="2"/>
  <c r="H1249" i="2"/>
  <c r="I1249" i="2" s="1"/>
  <c r="K1249" i="2" s="1"/>
  <c r="L1249" i="2" s="1"/>
  <c r="H1248" i="2"/>
  <c r="I1248" i="2" s="1"/>
  <c r="J1248" i="2" s="1"/>
  <c r="H1247" i="2"/>
  <c r="I1247" i="2" s="1"/>
  <c r="H1246" i="2"/>
  <c r="I1246" i="2" s="1"/>
  <c r="H1245" i="2"/>
  <c r="I1245" i="2" s="1"/>
  <c r="K1245" i="2" s="1"/>
  <c r="L1245" i="2" s="1"/>
  <c r="H1244" i="2"/>
  <c r="I1244" i="2" s="1"/>
  <c r="H1243" i="2"/>
  <c r="I1243" i="2" s="1"/>
  <c r="H1242" i="2"/>
  <c r="I1242" i="2" s="1"/>
  <c r="K1242" i="2" s="1"/>
  <c r="L1242" i="2" s="1"/>
  <c r="H1241" i="2"/>
  <c r="I1241" i="2" s="1"/>
  <c r="H1240" i="2"/>
  <c r="I1240" i="2" s="1"/>
  <c r="H1239" i="2"/>
  <c r="I1239" i="2" s="1"/>
  <c r="J1239" i="2" s="1"/>
  <c r="H1238" i="2"/>
  <c r="I1238" i="2" s="1"/>
  <c r="H1237" i="2"/>
  <c r="I1237" i="2" s="1"/>
  <c r="H1236" i="2"/>
  <c r="I1236" i="2" s="1"/>
  <c r="K1236" i="2" s="1"/>
  <c r="L1236" i="2" s="1"/>
  <c r="H1235" i="2"/>
  <c r="I1235" i="2" s="1"/>
  <c r="H1234" i="2"/>
  <c r="I1234" i="2" s="1"/>
  <c r="K1234" i="2" s="1"/>
  <c r="L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K1228" i="2" s="1"/>
  <c r="L1228" i="2" s="1"/>
  <c r="H1227" i="2"/>
  <c r="I1227" i="2" s="1"/>
  <c r="H1226" i="2"/>
  <c r="I1226" i="2" s="1"/>
  <c r="K1226" i="2" s="1"/>
  <c r="L1226" i="2" s="1"/>
  <c r="H1225" i="2"/>
  <c r="I1225" i="2" s="1"/>
  <c r="H1224" i="2"/>
  <c r="I1224" i="2" s="1"/>
  <c r="H1223" i="2"/>
  <c r="I1223" i="2" s="1"/>
  <c r="H1222" i="2"/>
  <c r="I1222" i="2" s="1"/>
  <c r="I1221" i="2"/>
  <c r="J1221" i="2" s="1"/>
  <c r="H1221" i="2"/>
  <c r="H1220" i="2"/>
  <c r="I1220" i="2" s="1"/>
  <c r="K1220" i="2" s="1"/>
  <c r="L1220" i="2" s="1"/>
  <c r="H1219" i="2"/>
  <c r="I1219" i="2" s="1"/>
  <c r="H1218" i="2"/>
  <c r="I1218" i="2" s="1"/>
  <c r="K1218" i="2" s="1"/>
  <c r="L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K1204" i="2" s="1"/>
  <c r="L1204" i="2" s="1"/>
  <c r="H1203" i="2"/>
  <c r="I1203" i="2" s="1"/>
  <c r="H1202" i="2"/>
  <c r="I1202" i="2" s="1"/>
  <c r="K1202" i="2" s="1"/>
  <c r="L1202" i="2" s="1"/>
  <c r="H1201" i="2"/>
  <c r="I1201" i="2" s="1"/>
  <c r="H1200" i="2"/>
  <c r="I1200" i="2" s="1"/>
  <c r="H1199" i="2"/>
  <c r="I1199" i="2" s="1"/>
  <c r="K1199" i="2" s="1"/>
  <c r="L1199" i="2" s="1"/>
  <c r="H1198" i="2"/>
  <c r="I1198" i="2" s="1"/>
  <c r="H1197" i="2"/>
  <c r="I1197" i="2" s="1"/>
  <c r="J1197" i="2" s="1"/>
  <c r="H1196" i="2"/>
  <c r="I1196" i="2" s="1"/>
  <c r="K1196" i="2" s="1"/>
  <c r="L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J1189" i="2" s="1"/>
  <c r="H1188" i="2"/>
  <c r="I1188" i="2" s="1"/>
  <c r="K1188" i="2" s="1"/>
  <c r="L1188" i="2" s="1"/>
  <c r="H1187" i="2"/>
  <c r="I1187" i="2" s="1"/>
  <c r="H1186" i="2"/>
  <c r="I1186" i="2" s="1"/>
  <c r="K1186" i="2" s="1"/>
  <c r="L1186" i="2" s="1"/>
  <c r="H1185" i="2"/>
  <c r="I1185" i="2" s="1"/>
  <c r="K1185" i="2" s="1"/>
  <c r="L1185" i="2" s="1"/>
  <c r="H1184" i="2"/>
  <c r="I1184" i="2" s="1"/>
  <c r="H1183" i="2"/>
  <c r="I1183" i="2" s="1"/>
  <c r="K1183" i="2" s="1"/>
  <c r="L1183" i="2" s="1"/>
  <c r="H1182" i="2"/>
  <c r="I1182" i="2" s="1"/>
  <c r="H1181" i="2"/>
  <c r="I1181" i="2" s="1"/>
  <c r="H1180" i="2"/>
  <c r="I1180" i="2" s="1"/>
  <c r="K1180" i="2" s="1"/>
  <c r="L1180" i="2" s="1"/>
  <c r="H1179" i="2"/>
  <c r="I1179" i="2" s="1"/>
  <c r="H1178" i="2"/>
  <c r="I1178" i="2" s="1"/>
  <c r="H1177" i="2"/>
  <c r="I1177" i="2" s="1"/>
  <c r="K1177" i="2" s="1"/>
  <c r="L1177" i="2" s="1"/>
  <c r="H1176" i="2"/>
  <c r="I1176" i="2" s="1"/>
  <c r="H1175" i="2"/>
  <c r="I1175" i="2" s="1"/>
  <c r="J1175" i="2" s="1"/>
  <c r="H1174" i="2"/>
  <c r="I1174" i="2" s="1"/>
  <c r="H1173" i="2"/>
  <c r="I1173" i="2" s="1"/>
  <c r="H1172" i="2"/>
  <c r="I1172" i="2" s="1"/>
  <c r="J1172" i="2" s="1"/>
  <c r="H1171" i="2"/>
  <c r="I1171" i="2" s="1"/>
  <c r="H1170" i="2"/>
  <c r="I1170" i="2" s="1"/>
  <c r="K1170" i="2" s="1"/>
  <c r="L1170" i="2" s="1"/>
  <c r="H1169" i="2"/>
  <c r="I1169" i="2" s="1"/>
  <c r="H1168" i="2"/>
  <c r="I1168" i="2" s="1"/>
  <c r="I1167" i="2"/>
  <c r="H1167" i="2"/>
  <c r="H1166" i="2"/>
  <c r="I1166" i="2" s="1"/>
  <c r="K1166" i="2" s="1"/>
  <c r="L1166" i="2" s="1"/>
  <c r="H1165" i="2"/>
  <c r="I1165" i="2" s="1"/>
  <c r="H1164" i="2"/>
  <c r="I1164" i="2" s="1"/>
  <c r="K1164" i="2" s="1"/>
  <c r="L1164" i="2" s="1"/>
  <c r="H1163" i="2"/>
  <c r="I1163" i="2" s="1"/>
  <c r="H1162" i="2"/>
  <c r="I1162" i="2" s="1"/>
  <c r="K1162" i="2" s="1"/>
  <c r="L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I1154" i="2"/>
  <c r="K1154" i="2" s="1"/>
  <c r="L1154" i="2" s="1"/>
  <c r="H1154" i="2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K1142" i="2" s="1"/>
  <c r="L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H1136" i="2"/>
  <c r="I1136" i="2" s="1"/>
  <c r="H1135" i="2"/>
  <c r="I1135" i="2" s="1"/>
  <c r="H1134" i="2"/>
  <c r="I1134" i="2" s="1"/>
  <c r="H1133" i="2"/>
  <c r="I1133" i="2" s="1"/>
  <c r="H1132" i="2"/>
  <c r="I1132" i="2" s="1"/>
  <c r="K1132" i="2" s="1"/>
  <c r="L1132" i="2" s="1"/>
  <c r="H1131" i="2"/>
  <c r="I1131" i="2" s="1"/>
  <c r="H1130" i="2"/>
  <c r="I1130" i="2" s="1"/>
  <c r="I1129" i="2"/>
  <c r="K1129" i="2" s="1"/>
  <c r="L1129" i="2" s="1"/>
  <c r="H1129" i="2"/>
  <c r="H1128" i="2"/>
  <c r="I1128" i="2" s="1"/>
  <c r="H1127" i="2"/>
  <c r="I1127" i="2" s="1"/>
  <c r="J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K1121" i="2" s="1"/>
  <c r="L1121" i="2" s="1"/>
  <c r="H1120" i="2"/>
  <c r="I1120" i="2" s="1"/>
  <c r="H1119" i="2"/>
  <c r="I1119" i="2" s="1"/>
  <c r="J1119" i="2" s="1"/>
  <c r="H1118" i="2"/>
  <c r="I1118" i="2" s="1"/>
  <c r="K1118" i="2" s="1"/>
  <c r="L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J1113" i="2" s="1"/>
  <c r="H1112" i="2"/>
  <c r="I1112" i="2" s="1"/>
  <c r="H1111" i="2"/>
  <c r="I1111" i="2" s="1"/>
  <c r="H1110" i="2"/>
  <c r="I1110" i="2" s="1"/>
  <c r="K1110" i="2" s="1"/>
  <c r="L1110" i="2" s="1"/>
  <c r="H1109" i="2"/>
  <c r="I1109" i="2" s="1"/>
  <c r="H1108" i="2"/>
  <c r="I1108" i="2" s="1"/>
  <c r="H1107" i="2"/>
  <c r="I1107" i="2" s="1"/>
  <c r="J1107" i="2" s="1"/>
  <c r="H1106" i="2"/>
  <c r="I1106" i="2" s="1"/>
  <c r="H1105" i="2"/>
  <c r="I1105" i="2" s="1"/>
  <c r="H1104" i="2"/>
  <c r="I1104" i="2" s="1"/>
  <c r="K1104" i="2" s="1"/>
  <c r="L1104" i="2" s="1"/>
  <c r="H1103" i="2"/>
  <c r="I1103" i="2" s="1"/>
  <c r="J1103" i="2" s="1"/>
  <c r="I1102" i="2"/>
  <c r="H1102" i="2"/>
  <c r="H1101" i="2"/>
  <c r="I1101" i="2" s="1"/>
  <c r="H1100" i="2"/>
  <c r="I1100" i="2" s="1"/>
  <c r="H1099" i="2"/>
  <c r="I1099" i="2" s="1"/>
  <c r="H1098" i="2"/>
  <c r="I1098" i="2" s="1"/>
  <c r="H1097" i="2"/>
  <c r="I1097" i="2" s="1"/>
  <c r="H1096" i="2"/>
  <c r="I1096" i="2" s="1"/>
  <c r="K1096" i="2" s="1"/>
  <c r="L1096" i="2" s="1"/>
  <c r="H1095" i="2"/>
  <c r="I1095" i="2" s="1"/>
  <c r="H1094" i="2"/>
  <c r="I1094" i="2" s="1"/>
  <c r="J1094" i="2" s="1"/>
  <c r="H1093" i="2"/>
  <c r="I1093" i="2" s="1"/>
  <c r="H1092" i="2"/>
  <c r="I1092" i="2" s="1"/>
  <c r="H1091" i="2"/>
  <c r="I1091" i="2" s="1"/>
  <c r="K1091" i="2" s="1"/>
  <c r="L1091" i="2" s="1"/>
  <c r="H1090" i="2"/>
  <c r="I1090" i="2" s="1"/>
  <c r="J1090" i="2" s="1"/>
  <c r="H1089" i="2"/>
  <c r="I1089" i="2" s="1"/>
  <c r="H1088" i="2"/>
  <c r="I1088" i="2" s="1"/>
  <c r="H1087" i="2"/>
  <c r="I1087" i="2" s="1"/>
  <c r="K1087" i="2" s="1"/>
  <c r="L1087" i="2" s="1"/>
  <c r="H1086" i="2"/>
  <c r="I1086" i="2" s="1"/>
  <c r="H1085" i="2"/>
  <c r="I1085" i="2" s="1"/>
  <c r="H1084" i="2"/>
  <c r="I1084" i="2" s="1"/>
  <c r="H1083" i="2"/>
  <c r="I1083" i="2" s="1"/>
  <c r="H1082" i="2"/>
  <c r="I1082" i="2" s="1"/>
  <c r="J1082" i="2" s="1"/>
  <c r="H1081" i="2"/>
  <c r="I1081" i="2" s="1"/>
  <c r="I1080" i="2"/>
  <c r="H1080" i="2"/>
  <c r="H1079" i="2"/>
  <c r="I1079" i="2" s="1"/>
  <c r="K1079" i="2" s="1"/>
  <c r="L1079" i="2" s="1"/>
  <c r="H1078" i="2"/>
  <c r="I1078" i="2" s="1"/>
  <c r="H1077" i="2"/>
  <c r="I1077" i="2" s="1"/>
  <c r="H1076" i="2"/>
  <c r="I1076" i="2" s="1"/>
  <c r="H1075" i="2"/>
  <c r="I1075" i="2" s="1"/>
  <c r="K1075" i="2" s="1"/>
  <c r="L1075" i="2" s="1"/>
  <c r="H1074" i="2"/>
  <c r="I1074" i="2" s="1"/>
  <c r="J1074" i="2" s="1"/>
  <c r="H1073" i="2"/>
  <c r="I1073" i="2" s="1"/>
  <c r="H1072" i="2"/>
  <c r="I1072" i="2" s="1"/>
  <c r="K1072" i="2" s="1"/>
  <c r="L1072" i="2" s="1"/>
  <c r="H1071" i="2"/>
  <c r="I1071" i="2" s="1"/>
  <c r="K1071" i="2" s="1"/>
  <c r="L1071" i="2" s="1"/>
  <c r="H1070" i="2"/>
  <c r="I1070" i="2" s="1"/>
  <c r="H1069" i="2"/>
  <c r="I1069" i="2" s="1"/>
  <c r="H1068" i="2"/>
  <c r="I1068" i="2" s="1"/>
  <c r="H1067" i="2"/>
  <c r="I1067" i="2" s="1"/>
  <c r="K1067" i="2" s="1"/>
  <c r="L1067" i="2" s="1"/>
  <c r="H1066" i="2"/>
  <c r="I1066" i="2" s="1"/>
  <c r="H1065" i="2"/>
  <c r="I1065" i="2" s="1"/>
  <c r="H1064" i="2"/>
  <c r="I1064" i="2" s="1"/>
  <c r="H1063" i="2"/>
  <c r="I1063" i="2" s="1"/>
  <c r="H1062" i="2"/>
  <c r="I1062" i="2" s="1"/>
  <c r="H1061" i="2"/>
  <c r="I1061" i="2" s="1"/>
  <c r="H1060" i="2"/>
  <c r="I1060" i="2" s="1"/>
  <c r="H1059" i="2"/>
  <c r="I1059" i="2" s="1"/>
  <c r="K1059" i="2" s="1"/>
  <c r="L1059" i="2" s="1"/>
  <c r="H1058" i="2"/>
  <c r="I1058" i="2" s="1"/>
  <c r="J1058" i="2" s="1"/>
  <c r="H1057" i="2"/>
  <c r="I1057" i="2" s="1"/>
  <c r="H1056" i="2"/>
  <c r="I1056" i="2" s="1"/>
  <c r="H1055" i="2"/>
  <c r="I1055" i="2" s="1"/>
  <c r="H1054" i="2"/>
  <c r="I1054" i="2" s="1"/>
  <c r="J1054" i="2" s="1"/>
  <c r="H1053" i="2"/>
  <c r="I1053" i="2" s="1"/>
  <c r="H1052" i="2"/>
  <c r="I1052" i="2" s="1"/>
  <c r="H1051" i="2"/>
  <c r="I1051" i="2" s="1"/>
  <c r="K1051" i="2" s="1"/>
  <c r="L1051" i="2" s="1"/>
  <c r="H1050" i="2"/>
  <c r="I1050" i="2" s="1"/>
  <c r="J1050" i="2" s="1"/>
  <c r="H1049" i="2"/>
  <c r="I1049" i="2" s="1"/>
  <c r="H1048" i="2"/>
  <c r="I1048" i="2" s="1"/>
  <c r="K1048" i="2" s="1"/>
  <c r="L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J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J1038" i="2" s="1"/>
  <c r="H1037" i="2"/>
  <c r="I1037" i="2" s="1"/>
  <c r="H1036" i="2"/>
  <c r="I1036" i="2" s="1"/>
  <c r="H1035" i="2"/>
  <c r="I1035" i="2" s="1"/>
  <c r="H1034" i="2"/>
  <c r="I1034" i="2" s="1"/>
  <c r="J1034" i="2" s="1"/>
  <c r="H1033" i="2"/>
  <c r="I1033" i="2" s="1"/>
  <c r="H1032" i="2"/>
  <c r="I1032" i="2" s="1"/>
  <c r="H1031" i="2"/>
  <c r="I1031" i="2" s="1"/>
  <c r="K1031" i="2" s="1"/>
  <c r="L1031" i="2" s="1"/>
  <c r="H1030" i="2"/>
  <c r="I1030" i="2" s="1"/>
  <c r="J1030" i="2" s="1"/>
  <c r="H1029" i="2"/>
  <c r="I1029" i="2" s="1"/>
  <c r="H1028" i="2"/>
  <c r="I1028" i="2" s="1"/>
  <c r="H1027" i="2"/>
  <c r="I1027" i="2" s="1"/>
  <c r="K1027" i="2" s="1"/>
  <c r="L1027" i="2" s="1"/>
  <c r="H1026" i="2"/>
  <c r="I1026" i="2" s="1"/>
  <c r="J1026" i="2" s="1"/>
  <c r="H1025" i="2"/>
  <c r="I1025" i="2" s="1"/>
  <c r="J1025" i="2" s="1"/>
  <c r="H1024" i="2"/>
  <c r="I1024" i="2" s="1"/>
  <c r="H1023" i="2"/>
  <c r="I1023" i="2" s="1"/>
  <c r="H1022" i="2"/>
  <c r="I1022" i="2" s="1"/>
  <c r="K1022" i="2" s="1"/>
  <c r="L1022" i="2" s="1"/>
  <c r="H1021" i="2"/>
  <c r="I1021" i="2" s="1"/>
  <c r="K1021" i="2" s="1"/>
  <c r="L1021" i="2" s="1"/>
  <c r="H1020" i="2"/>
  <c r="I1020" i="2" s="1"/>
  <c r="J1020" i="2" s="1"/>
  <c r="H1019" i="2"/>
  <c r="I1019" i="2" s="1"/>
  <c r="H1018" i="2"/>
  <c r="I1018" i="2" s="1"/>
  <c r="I1017" i="2"/>
  <c r="K1017" i="2" s="1"/>
  <c r="L1017" i="2" s="1"/>
  <c r="H1017" i="2"/>
  <c r="H1016" i="2"/>
  <c r="I1016" i="2" s="1"/>
  <c r="H1015" i="2"/>
  <c r="I1015" i="2" s="1"/>
  <c r="H1014" i="2"/>
  <c r="I1014" i="2" s="1"/>
  <c r="H1013" i="2"/>
  <c r="I1013" i="2" s="1"/>
  <c r="I1012" i="2"/>
  <c r="K1012" i="2" s="1"/>
  <c r="L1012" i="2" s="1"/>
  <c r="H1012" i="2"/>
  <c r="H1011" i="2"/>
  <c r="I1011" i="2" s="1"/>
  <c r="H1010" i="2"/>
  <c r="I1010" i="2" s="1"/>
  <c r="H1009" i="2"/>
  <c r="I1009" i="2" s="1"/>
  <c r="H1008" i="2"/>
  <c r="I1008" i="2" s="1"/>
  <c r="K1008" i="2" s="1"/>
  <c r="L1008" i="2" s="1"/>
  <c r="H1007" i="2"/>
  <c r="I1007" i="2" s="1"/>
  <c r="J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K1001" i="2" s="1"/>
  <c r="L1001" i="2" s="1"/>
  <c r="H1000" i="2"/>
  <c r="I1000" i="2" s="1"/>
  <c r="K1000" i="2" s="1"/>
  <c r="L1000" i="2" s="1"/>
  <c r="H999" i="2"/>
  <c r="I999" i="2" s="1"/>
  <c r="J999" i="2" s="1"/>
  <c r="H998" i="2"/>
  <c r="I998" i="2" s="1"/>
  <c r="H997" i="2"/>
  <c r="I997" i="2" s="1"/>
  <c r="H996" i="2"/>
  <c r="I996" i="2" s="1"/>
  <c r="K996" i="2" s="1"/>
  <c r="L996" i="2" s="1"/>
  <c r="H995" i="2"/>
  <c r="I995" i="2" s="1"/>
  <c r="H994" i="2"/>
  <c r="I994" i="2" s="1"/>
  <c r="H993" i="2"/>
  <c r="I993" i="2" s="1"/>
  <c r="H992" i="2"/>
  <c r="I992" i="2" s="1"/>
  <c r="K992" i="2" s="1"/>
  <c r="L992" i="2" s="1"/>
  <c r="H991" i="2"/>
  <c r="I991" i="2" s="1"/>
  <c r="J991" i="2" s="1"/>
  <c r="H990" i="2"/>
  <c r="I990" i="2" s="1"/>
  <c r="H989" i="2"/>
  <c r="I989" i="2" s="1"/>
  <c r="I988" i="2"/>
  <c r="K988" i="2" s="1"/>
  <c r="L988" i="2" s="1"/>
  <c r="H988" i="2"/>
  <c r="H987" i="2"/>
  <c r="I987" i="2" s="1"/>
  <c r="H986" i="2"/>
  <c r="I986" i="2" s="1"/>
  <c r="H985" i="2"/>
  <c r="I985" i="2" s="1"/>
  <c r="K985" i="2" s="1"/>
  <c r="L985" i="2" s="1"/>
  <c r="H984" i="2"/>
  <c r="I984" i="2" s="1"/>
  <c r="K984" i="2" s="1"/>
  <c r="L984" i="2" s="1"/>
  <c r="H983" i="2"/>
  <c r="I983" i="2" s="1"/>
  <c r="H982" i="2"/>
  <c r="I982" i="2" s="1"/>
  <c r="H981" i="2"/>
  <c r="I981" i="2" s="1"/>
  <c r="H980" i="2"/>
  <c r="I980" i="2" s="1"/>
  <c r="J980" i="2" s="1"/>
  <c r="H979" i="2"/>
  <c r="I979" i="2" s="1"/>
  <c r="K979" i="2" s="1"/>
  <c r="L979" i="2" s="1"/>
  <c r="H978" i="2"/>
  <c r="I978" i="2" s="1"/>
  <c r="H977" i="2"/>
  <c r="I977" i="2" s="1"/>
  <c r="K977" i="2" s="1"/>
  <c r="L977" i="2" s="1"/>
  <c r="H976" i="2"/>
  <c r="I976" i="2" s="1"/>
  <c r="H975" i="2"/>
  <c r="I975" i="2" s="1"/>
  <c r="J975" i="2" s="1"/>
  <c r="H974" i="2"/>
  <c r="I974" i="2" s="1"/>
  <c r="J974" i="2" s="1"/>
  <c r="H973" i="2"/>
  <c r="I973" i="2" s="1"/>
  <c r="H972" i="2"/>
  <c r="I972" i="2" s="1"/>
  <c r="K972" i="2" s="1"/>
  <c r="L972" i="2" s="1"/>
  <c r="H971" i="2"/>
  <c r="I971" i="2" s="1"/>
  <c r="K971" i="2" s="1"/>
  <c r="L971" i="2" s="1"/>
  <c r="H970" i="2"/>
  <c r="I970" i="2" s="1"/>
  <c r="H969" i="2"/>
  <c r="I969" i="2" s="1"/>
  <c r="K969" i="2" s="1"/>
  <c r="L969" i="2" s="1"/>
  <c r="H968" i="2"/>
  <c r="I968" i="2" s="1"/>
  <c r="K968" i="2" s="1"/>
  <c r="L968" i="2" s="1"/>
  <c r="H967" i="2"/>
  <c r="I967" i="2" s="1"/>
  <c r="J967" i="2" s="1"/>
  <c r="H966" i="2"/>
  <c r="I966" i="2" s="1"/>
  <c r="H965" i="2"/>
  <c r="I965" i="2" s="1"/>
  <c r="H964" i="2"/>
  <c r="I964" i="2" s="1"/>
  <c r="H963" i="2"/>
  <c r="I963" i="2" s="1"/>
  <c r="K963" i="2" s="1"/>
  <c r="L963" i="2" s="1"/>
  <c r="H962" i="2"/>
  <c r="I962" i="2" s="1"/>
  <c r="H961" i="2"/>
  <c r="I961" i="2" s="1"/>
  <c r="H960" i="2"/>
  <c r="I960" i="2" s="1"/>
  <c r="K960" i="2" s="1"/>
  <c r="L960" i="2" s="1"/>
  <c r="H959" i="2"/>
  <c r="I959" i="2" s="1"/>
  <c r="J959" i="2" s="1"/>
  <c r="H958" i="2"/>
  <c r="I958" i="2" s="1"/>
  <c r="J958" i="2" s="1"/>
  <c r="H957" i="2"/>
  <c r="I957" i="2" s="1"/>
  <c r="K957" i="2" s="1"/>
  <c r="L957" i="2" s="1"/>
  <c r="H956" i="2"/>
  <c r="I956" i="2" s="1"/>
  <c r="J956" i="2" s="1"/>
  <c r="H955" i="2"/>
  <c r="I955" i="2" s="1"/>
  <c r="H954" i="2"/>
  <c r="I954" i="2" s="1"/>
  <c r="I953" i="2"/>
  <c r="H953" i="2"/>
  <c r="H952" i="2"/>
  <c r="I952" i="2" s="1"/>
  <c r="H951" i="2"/>
  <c r="I951" i="2" s="1"/>
  <c r="J951" i="2" s="1"/>
  <c r="H950" i="2"/>
  <c r="I950" i="2" s="1"/>
  <c r="J950" i="2" s="1"/>
  <c r="H949" i="2"/>
  <c r="I949" i="2" s="1"/>
  <c r="K949" i="2" s="1"/>
  <c r="L949" i="2" s="1"/>
  <c r="H948" i="2"/>
  <c r="I948" i="2" s="1"/>
  <c r="J948" i="2" s="1"/>
  <c r="H947" i="2"/>
  <c r="I947" i="2" s="1"/>
  <c r="K947" i="2" s="1"/>
  <c r="L947" i="2" s="1"/>
  <c r="I946" i="2"/>
  <c r="H946" i="2"/>
  <c r="H945" i="2"/>
  <c r="I945" i="2" s="1"/>
  <c r="H944" i="2"/>
  <c r="I944" i="2" s="1"/>
  <c r="H943" i="2"/>
  <c r="I943" i="2" s="1"/>
  <c r="J943" i="2" s="1"/>
  <c r="H942" i="2"/>
  <c r="I942" i="2" s="1"/>
  <c r="J942" i="2" s="1"/>
  <c r="H941" i="2"/>
  <c r="I941" i="2" s="1"/>
  <c r="K941" i="2" s="1"/>
  <c r="L941" i="2" s="1"/>
  <c r="H940" i="2"/>
  <c r="I940" i="2" s="1"/>
  <c r="K940" i="2" s="1"/>
  <c r="L940" i="2" s="1"/>
  <c r="H939" i="2"/>
  <c r="I939" i="2" s="1"/>
  <c r="H938" i="2"/>
  <c r="I938" i="2" s="1"/>
  <c r="H937" i="2"/>
  <c r="I937" i="2" s="1"/>
  <c r="H936" i="2"/>
  <c r="I936" i="2" s="1"/>
  <c r="K936" i="2" s="1"/>
  <c r="L936" i="2" s="1"/>
  <c r="H935" i="2"/>
  <c r="I935" i="2" s="1"/>
  <c r="H934" i="2"/>
  <c r="I934" i="2" s="1"/>
  <c r="H933" i="2"/>
  <c r="I933" i="2" s="1"/>
  <c r="H932" i="2"/>
  <c r="I932" i="2" s="1"/>
  <c r="H931" i="2"/>
  <c r="I931" i="2" s="1"/>
  <c r="H930" i="2"/>
  <c r="I930" i="2" s="1"/>
  <c r="H929" i="2"/>
  <c r="I929" i="2" s="1"/>
  <c r="H928" i="2"/>
  <c r="I928" i="2" s="1"/>
  <c r="K928" i="2" s="1"/>
  <c r="L928" i="2" s="1"/>
  <c r="H927" i="2"/>
  <c r="I927" i="2" s="1"/>
  <c r="H926" i="2"/>
  <c r="I926" i="2" s="1"/>
  <c r="H925" i="2"/>
  <c r="I925" i="2" s="1"/>
  <c r="H924" i="2"/>
  <c r="I924" i="2" s="1"/>
  <c r="K924" i="2" s="1"/>
  <c r="L924" i="2" s="1"/>
  <c r="H923" i="2"/>
  <c r="I923" i="2" s="1"/>
  <c r="H922" i="2"/>
  <c r="I922" i="2" s="1"/>
  <c r="H921" i="2"/>
  <c r="I921" i="2" s="1"/>
  <c r="H920" i="2"/>
  <c r="I920" i="2" s="1"/>
  <c r="K920" i="2" s="1"/>
  <c r="L920" i="2" s="1"/>
  <c r="H919" i="2"/>
  <c r="I919" i="2" s="1"/>
  <c r="H918" i="2"/>
  <c r="I918" i="2" s="1"/>
  <c r="H917" i="2"/>
  <c r="I917" i="2" s="1"/>
  <c r="H916" i="2"/>
  <c r="I916" i="2" s="1"/>
  <c r="K916" i="2" s="1"/>
  <c r="L916" i="2" s="1"/>
  <c r="H915" i="2"/>
  <c r="I915" i="2" s="1"/>
  <c r="H914" i="2"/>
  <c r="I914" i="2" s="1"/>
  <c r="H913" i="2"/>
  <c r="I913" i="2" s="1"/>
  <c r="H912" i="2"/>
  <c r="I912" i="2" s="1"/>
  <c r="K912" i="2" s="1"/>
  <c r="L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K905" i="2" s="1"/>
  <c r="L905" i="2" s="1"/>
  <c r="H904" i="2"/>
  <c r="I904" i="2" s="1"/>
  <c r="K904" i="2" s="1"/>
  <c r="L904" i="2" s="1"/>
  <c r="H903" i="2"/>
  <c r="I903" i="2" s="1"/>
  <c r="H902" i="2"/>
  <c r="I902" i="2" s="1"/>
  <c r="H901" i="2"/>
  <c r="I901" i="2" s="1"/>
  <c r="H900" i="2"/>
  <c r="I900" i="2" s="1"/>
  <c r="K900" i="2" s="1"/>
  <c r="L900" i="2" s="1"/>
  <c r="H899" i="2"/>
  <c r="I899" i="2" s="1"/>
  <c r="H898" i="2"/>
  <c r="I898" i="2" s="1"/>
  <c r="H897" i="2"/>
  <c r="I897" i="2" s="1"/>
  <c r="H896" i="2"/>
  <c r="I896" i="2" s="1"/>
  <c r="K896" i="2" s="1"/>
  <c r="L896" i="2" s="1"/>
  <c r="H895" i="2"/>
  <c r="I895" i="2" s="1"/>
  <c r="J895" i="2" s="1"/>
  <c r="H894" i="2"/>
  <c r="I894" i="2" s="1"/>
  <c r="H893" i="2"/>
  <c r="I893" i="2" s="1"/>
  <c r="H892" i="2"/>
  <c r="I892" i="2" s="1"/>
  <c r="K892" i="2" s="1"/>
  <c r="L892" i="2" s="1"/>
  <c r="H891" i="2"/>
  <c r="I891" i="2" s="1"/>
  <c r="H890" i="2"/>
  <c r="I890" i="2" s="1"/>
  <c r="H889" i="2"/>
  <c r="I889" i="2" s="1"/>
  <c r="H888" i="2"/>
  <c r="I888" i="2" s="1"/>
  <c r="K888" i="2" s="1"/>
  <c r="L888" i="2" s="1"/>
  <c r="H887" i="2"/>
  <c r="I887" i="2" s="1"/>
  <c r="J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K880" i="2" s="1"/>
  <c r="L880" i="2" s="1"/>
  <c r="H879" i="2"/>
  <c r="I879" i="2" s="1"/>
  <c r="H878" i="2"/>
  <c r="I878" i="2" s="1"/>
  <c r="H877" i="2"/>
  <c r="I877" i="2" s="1"/>
  <c r="H876" i="2"/>
  <c r="I876" i="2" s="1"/>
  <c r="K876" i="2" s="1"/>
  <c r="L876" i="2" s="1"/>
  <c r="H875" i="2"/>
  <c r="I875" i="2" s="1"/>
  <c r="H874" i="2"/>
  <c r="I874" i="2" s="1"/>
  <c r="K874" i="2" s="1"/>
  <c r="L874" i="2" s="1"/>
  <c r="H873" i="2"/>
  <c r="I873" i="2" s="1"/>
  <c r="H872" i="2"/>
  <c r="I872" i="2" s="1"/>
  <c r="I871" i="2"/>
  <c r="J871" i="2" s="1"/>
  <c r="H871" i="2"/>
  <c r="H870" i="2"/>
  <c r="I870" i="2" s="1"/>
  <c r="H869" i="2"/>
  <c r="I869" i="2" s="1"/>
  <c r="J869" i="2" s="1"/>
  <c r="H868" i="2"/>
  <c r="I868" i="2" s="1"/>
  <c r="K868" i="2" s="1"/>
  <c r="L868" i="2" s="1"/>
  <c r="H867" i="2"/>
  <c r="I867" i="2" s="1"/>
  <c r="K867" i="2" s="1"/>
  <c r="L867" i="2" s="1"/>
  <c r="H866" i="2"/>
  <c r="I866" i="2" s="1"/>
  <c r="K866" i="2" s="1"/>
  <c r="L866" i="2" s="1"/>
  <c r="I865" i="2"/>
  <c r="H865" i="2"/>
  <c r="H864" i="2"/>
  <c r="I864" i="2" s="1"/>
  <c r="H863" i="2"/>
  <c r="I863" i="2" s="1"/>
  <c r="H862" i="2"/>
  <c r="I862" i="2" s="1"/>
  <c r="H861" i="2"/>
  <c r="I861" i="2" s="1"/>
  <c r="K861" i="2" s="1"/>
  <c r="L861" i="2" s="1"/>
  <c r="H860" i="2"/>
  <c r="I860" i="2" s="1"/>
  <c r="H859" i="2"/>
  <c r="I859" i="2" s="1"/>
  <c r="H858" i="2"/>
  <c r="I858" i="2" s="1"/>
  <c r="K858" i="2" s="1"/>
  <c r="L858" i="2" s="1"/>
  <c r="H857" i="2"/>
  <c r="I857" i="2" s="1"/>
  <c r="J857" i="2" s="1"/>
  <c r="H856" i="2"/>
  <c r="I856" i="2" s="1"/>
  <c r="H855" i="2"/>
  <c r="I855" i="2" s="1"/>
  <c r="H854" i="2"/>
  <c r="I854" i="2" s="1"/>
  <c r="H853" i="2"/>
  <c r="I853" i="2" s="1"/>
  <c r="H852" i="2"/>
  <c r="I852" i="2" s="1"/>
  <c r="J852" i="2" s="1"/>
  <c r="H851" i="2"/>
  <c r="I851" i="2" s="1"/>
  <c r="H850" i="2"/>
  <c r="I850" i="2" s="1"/>
  <c r="K850" i="2" s="1"/>
  <c r="L850" i="2" s="1"/>
  <c r="H849" i="2"/>
  <c r="I849" i="2" s="1"/>
  <c r="H848" i="2"/>
  <c r="I848" i="2" s="1"/>
  <c r="H847" i="2"/>
  <c r="I847" i="2" s="1"/>
  <c r="H846" i="2"/>
  <c r="I846" i="2" s="1"/>
  <c r="K846" i="2" s="1"/>
  <c r="L846" i="2" s="1"/>
  <c r="H845" i="2"/>
  <c r="I845" i="2" s="1"/>
  <c r="H844" i="2"/>
  <c r="I844" i="2" s="1"/>
  <c r="H843" i="2"/>
  <c r="I843" i="2" s="1"/>
  <c r="H842" i="2"/>
  <c r="I842" i="2" s="1"/>
  <c r="K842" i="2" s="1"/>
  <c r="L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J836" i="2" s="1"/>
  <c r="H835" i="2"/>
  <c r="I835" i="2" s="1"/>
  <c r="I834" i="2"/>
  <c r="K834" i="2" s="1"/>
  <c r="L834" i="2" s="1"/>
  <c r="H834" i="2"/>
  <c r="H833" i="2"/>
  <c r="I833" i="2" s="1"/>
  <c r="H832" i="2"/>
  <c r="I832" i="2" s="1"/>
  <c r="H831" i="2"/>
  <c r="I831" i="2" s="1"/>
  <c r="H830" i="2"/>
  <c r="I830" i="2" s="1"/>
  <c r="K830" i="2" s="1"/>
  <c r="L830" i="2" s="1"/>
  <c r="H829" i="2"/>
  <c r="I829" i="2" s="1"/>
  <c r="H828" i="2"/>
  <c r="I828" i="2" s="1"/>
  <c r="H827" i="2"/>
  <c r="I827" i="2" s="1"/>
  <c r="H826" i="2"/>
  <c r="I826" i="2" s="1"/>
  <c r="K826" i="2" s="1"/>
  <c r="L826" i="2" s="1"/>
  <c r="H825" i="2"/>
  <c r="I825" i="2" s="1"/>
  <c r="H824" i="2"/>
  <c r="I824" i="2" s="1"/>
  <c r="H823" i="2"/>
  <c r="I823" i="2" s="1"/>
  <c r="H822" i="2"/>
  <c r="I822" i="2" s="1"/>
  <c r="K822" i="2" s="1"/>
  <c r="L822" i="2" s="1"/>
  <c r="H821" i="2"/>
  <c r="I821" i="2" s="1"/>
  <c r="H820" i="2"/>
  <c r="I820" i="2" s="1"/>
  <c r="J820" i="2" s="1"/>
  <c r="H819" i="2"/>
  <c r="I819" i="2" s="1"/>
  <c r="H818" i="2"/>
  <c r="I818" i="2" s="1"/>
  <c r="K818" i="2" s="1"/>
  <c r="L818" i="2" s="1"/>
  <c r="H817" i="2"/>
  <c r="I817" i="2" s="1"/>
  <c r="J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K810" i="2" s="1"/>
  <c r="L810" i="2" s="1"/>
  <c r="H809" i="2"/>
  <c r="I809" i="2" s="1"/>
  <c r="K809" i="2" s="1"/>
  <c r="L809" i="2" s="1"/>
  <c r="H808" i="2"/>
  <c r="I808" i="2" s="1"/>
  <c r="H807" i="2"/>
  <c r="I807" i="2" s="1"/>
  <c r="H806" i="2"/>
  <c r="I806" i="2" s="1"/>
  <c r="K806" i="2" s="1"/>
  <c r="L806" i="2" s="1"/>
  <c r="H805" i="2"/>
  <c r="I805" i="2" s="1"/>
  <c r="H804" i="2"/>
  <c r="I804" i="2" s="1"/>
  <c r="H803" i="2"/>
  <c r="I803" i="2" s="1"/>
  <c r="H802" i="2"/>
  <c r="I802" i="2" s="1"/>
  <c r="K802" i="2" s="1"/>
  <c r="L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K794" i="2" s="1"/>
  <c r="L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K788" i="2" s="1"/>
  <c r="L788" i="2" s="1"/>
  <c r="H787" i="2"/>
  <c r="I787" i="2" s="1"/>
  <c r="H786" i="2"/>
  <c r="I786" i="2" s="1"/>
  <c r="K786" i="2" s="1"/>
  <c r="L786" i="2" s="1"/>
  <c r="H785" i="2"/>
  <c r="I785" i="2" s="1"/>
  <c r="J785" i="2" s="1"/>
  <c r="H784" i="2"/>
  <c r="I784" i="2" s="1"/>
  <c r="H783" i="2"/>
  <c r="I783" i="2" s="1"/>
  <c r="H782" i="2"/>
  <c r="I782" i="2" s="1"/>
  <c r="K782" i="2" s="1"/>
  <c r="L782" i="2" s="1"/>
  <c r="H781" i="2"/>
  <c r="I781" i="2" s="1"/>
  <c r="H780" i="2"/>
  <c r="I780" i="2" s="1"/>
  <c r="H779" i="2"/>
  <c r="I779" i="2" s="1"/>
  <c r="H778" i="2"/>
  <c r="I778" i="2" s="1"/>
  <c r="K778" i="2" s="1"/>
  <c r="L778" i="2" s="1"/>
  <c r="I777" i="2"/>
  <c r="K777" i="2" s="1"/>
  <c r="L777" i="2" s="1"/>
  <c r="H777" i="2"/>
  <c r="H776" i="2"/>
  <c r="I776" i="2" s="1"/>
  <c r="H775" i="2"/>
  <c r="I775" i="2" s="1"/>
  <c r="H774" i="2"/>
  <c r="I774" i="2" s="1"/>
  <c r="H773" i="2"/>
  <c r="I773" i="2" s="1"/>
  <c r="H772" i="2"/>
  <c r="I772" i="2" s="1"/>
  <c r="J772" i="2" s="1"/>
  <c r="H771" i="2"/>
  <c r="I771" i="2" s="1"/>
  <c r="H770" i="2"/>
  <c r="I770" i="2" s="1"/>
  <c r="K770" i="2" s="1"/>
  <c r="L770" i="2" s="1"/>
  <c r="H769" i="2"/>
  <c r="I769" i="2" s="1"/>
  <c r="H768" i="2"/>
  <c r="I768" i="2" s="1"/>
  <c r="H767" i="2"/>
  <c r="I767" i="2" s="1"/>
  <c r="H766" i="2"/>
  <c r="I766" i="2" s="1"/>
  <c r="K766" i="2" s="1"/>
  <c r="L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J760" i="2" s="1"/>
  <c r="H759" i="2"/>
  <c r="I759" i="2" s="1"/>
  <c r="H758" i="2"/>
  <c r="I758" i="2" s="1"/>
  <c r="H757" i="2"/>
  <c r="I757" i="2" s="1"/>
  <c r="H756" i="2"/>
  <c r="I756" i="2" s="1"/>
  <c r="J756" i="2" s="1"/>
  <c r="H755" i="2"/>
  <c r="I755" i="2" s="1"/>
  <c r="H754" i="2"/>
  <c r="I754" i="2" s="1"/>
  <c r="H753" i="2"/>
  <c r="I753" i="2" s="1"/>
  <c r="K753" i="2" s="1"/>
  <c r="L753" i="2" s="1"/>
  <c r="H752" i="2"/>
  <c r="I752" i="2" s="1"/>
  <c r="J752" i="2" s="1"/>
  <c r="H751" i="2"/>
  <c r="I751" i="2" s="1"/>
  <c r="H750" i="2"/>
  <c r="I750" i="2" s="1"/>
  <c r="H749" i="2"/>
  <c r="I749" i="2" s="1"/>
  <c r="K749" i="2" s="1"/>
  <c r="L749" i="2" s="1"/>
  <c r="H748" i="2"/>
  <c r="I748" i="2" s="1"/>
  <c r="H747" i="2"/>
  <c r="I747" i="2" s="1"/>
  <c r="H746" i="2"/>
  <c r="I746" i="2" s="1"/>
  <c r="H745" i="2"/>
  <c r="I745" i="2" s="1"/>
  <c r="K745" i="2" s="1"/>
  <c r="L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J737" i="2" s="1"/>
  <c r="H736" i="2"/>
  <c r="I736" i="2" s="1"/>
  <c r="J736" i="2" s="1"/>
  <c r="H735" i="2"/>
  <c r="I735" i="2" s="1"/>
  <c r="H734" i="2"/>
  <c r="I734" i="2" s="1"/>
  <c r="H733" i="2"/>
  <c r="I733" i="2" s="1"/>
  <c r="K733" i="2" s="1"/>
  <c r="L733" i="2" s="1"/>
  <c r="H732" i="2"/>
  <c r="I732" i="2" s="1"/>
  <c r="J732" i="2" s="1"/>
  <c r="H731" i="2"/>
  <c r="I731" i="2" s="1"/>
  <c r="H730" i="2"/>
  <c r="I730" i="2" s="1"/>
  <c r="H729" i="2"/>
  <c r="I729" i="2" s="1"/>
  <c r="K729" i="2" s="1"/>
  <c r="L729" i="2" s="1"/>
  <c r="H728" i="2"/>
  <c r="I728" i="2" s="1"/>
  <c r="J728" i="2" s="1"/>
  <c r="H727" i="2"/>
  <c r="I727" i="2" s="1"/>
  <c r="H726" i="2"/>
  <c r="I726" i="2" s="1"/>
  <c r="K726" i="2" s="1"/>
  <c r="L726" i="2" s="1"/>
  <c r="H725" i="2"/>
  <c r="I725" i="2" s="1"/>
  <c r="K725" i="2" s="1"/>
  <c r="L725" i="2" s="1"/>
  <c r="H724" i="2"/>
  <c r="I724" i="2" s="1"/>
  <c r="H723" i="2"/>
  <c r="I723" i="2" s="1"/>
  <c r="H722" i="2"/>
  <c r="I722" i="2" s="1"/>
  <c r="H721" i="2"/>
  <c r="I721" i="2" s="1"/>
  <c r="K721" i="2" s="1"/>
  <c r="L721" i="2" s="1"/>
  <c r="H720" i="2"/>
  <c r="I720" i="2" s="1"/>
  <c r="J720" i="2" s="1"/>
  <c r="H719" i="2"/>
  <c r="I719" i="2" s="1"/>
  <c r="H718" i="2"/>
  <c r="I718" i="2" s="1"/>
  <c r="H717" i="2"/>
  <c r="I717" i="2" s="1"/>
  <c r="K717" i="2" s="1"/>
  <c r="L717" i="2" s="1"/>
  <c r="H716" i="2"/>
  <c r="I716" i="2" s="1"/>
  <c r="H715" i="2"/>
  <c r="I715" i="2" s="1"/>
  <c r="H714" i="2"/>
  <c r="I714" i="2" s="1"/>
  <c r="H713" i="2"/>
  <c r="I713" i="2" s="1"/>
  <c r="K713" i="2" s="1"/>
  <c r="L713" i="2" s="1"/>
  <c r="H712" i="2"/>
  <c r="I712" i="2" s="1"/>
  <c r="J712" i="2" s="1"/>
  <c r="H711" i="2"/>
  <c r="I711" i="2" s="1"/>
  <c r="H710" i="2"/>
  <c r="I710" i="2" s="1"/>
  <c r="H709" i="2"/>
  <c r="I709" i="2" s="1"/>
  <c r="K709" i="2" s="1"/>
  <c r="L709" i="2" s="1"/>
  <c r="H708" i="2"/>
  <c r="I708" i="2" s="1"/>
  <c r="H707" i="2"/>
  <c r="I707" i="2" s="1"/>
  <c r="H706" i="2"/>
  <c r="I706" i="2" s="1"/>
  <c r="H705" i="2"/>
  <c r="I705" i="2" s="1"/>
  <c r="K705" i="2" s="1"/>
  <c r="L705" i="2" s="1"/>
  <c r="H704" i="2"/>
  <c r="I704" i="2" s="1"/>
  <c r="H703" i="2"/>
  <c r="I703" i="2" s="1"/>
  <c r="H702" i="2"/>
  <c r="I702" i="2" s="1"/>
  <c r="K702" i="2" s="1"/>
  <c r="L702" i="2" s="1"/>
  <c r="H701" i="2"/>
  <c r="I701" i="2" s="1"/>
  <c r="H700" i="2"/>
  <c r="I700" i="2" s="1"/>
  <c r="J700" i="2" s="1"/>
  <c r="H699" i="2"/>
  <c r="I699" i="2" s="1"/>
  <c r="H698" i="2"/>
  <c r="I698" i="2" s="1"/>
  <c r="H697" i="2"/>
  <c r="I697" i="2" s="1"/>
  <c r="J697" i="2" s="1"/>
  <c r="H696" i="2"/>
  <c r="I696" i="2" s="1"/>
  <c r="J696" i="2" s="1"/>
  <c r="H695" i="2"/>
  <c r="I695" i="2" s="1"/>
  <c r="I694" i="2"/>
  <c r="K694" i="2" s="1"/>
  <c r="L694" i="2" s="1"/>
  <c r="H694" i="2"/>
  <c r="H693" i="2"/>
  <c r="I693" i="2" s="1"/>
  <c r="H692" i="2"/>
  <c r="I692" i="2" s="1"/>
  <c r="J692" i="2" s="1"/>
  <c r="H691" i="2"/>
  <c r="I691" i="2" s="1"/>
  <c r="H690" i="2"/>
  <c r="I690" i="2" s="1"/>
  <c r="H689" i="2"/>
  <c r="I689" i="2" s="1"/>
  <c r="H688" i="2"/>
  <c r="I688" i="2" s="1"/>
  <c r="J688" i="2" s="1"/>
  <c r="H687" i="2"/>
  <c r="I687" i="2" s="1"/>
  <c r="H686" i="2"/>
  <c r="I686" i="2" s="1"/>
  <c r="H685" i="2"/>
  <c r="I685" i="2" s="1"/>
  <c r="K685" i="2" s="1"/>
  <c r="L685" i="2" s="1"/>
  <c r="H684" i="2"/>
  <c r="I684" i="2" s="1"/>
  <c r="H683" i="2"/>
  <c r="I683" i="2" s="1"/>
  <c r="H682" i="2"/>
  <c r="I682" i="2" s="1"/>
  <c r="H681" i="2"/>
  <c r="I681" i="2" s="1"/>
  <c r="J681" i="2" s="1"/>
  <c r="H680" i="2"/>
  <c r="I680" i="2" s="1"/>
  <c r="J680" i="2" s="1"/>
  <c r="H679" i="2"/>
  <c r="I679" i="2" s="1"/>
  <c r="H678" i="2"/>
  <c r="I678" i="2" s="1"/>
  <c r="K678" i="2" s="1"/>
  <c r="L678" i="2" s="1"/>
  <c r="H677" i="2"/>
  <c r="I677" i="2" s="1"/>
  <c r="K677" i="2" s="1"/>
  <c r="L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K670" i="2" s="1"/>
  <c r="L670" i="2" s="1"/>
  <c r="H669" i="2"/>
  <c r="I669" i="2" s="1"/>
  <c r="H668" i="2"/>
  <c r="I668" i="2" s="1"/>
  <c r="H667" i="2"/>
  <c r="I667" i="2" s="1"/>
  <c r="H666" i="2"/>
  <c r="I666" i="2" s="1"/>
  <c r="K666" i="2" s="1"/>
  <c r="L666" i="2" s="1"/>
  <c r="I665" i="2"/>
  <c r="H665" i="2"/>
  <c r="H664" i="2"/>
  <c r="I664" i="2" s="1"/>
  <c r="H663" i="2"/>
  <c r="I663" i="2" s="1"/>
  <c r="H662" i="2"/>
  <c r="I662" i="2" s="1"/>
  <c r="J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J654" i="2" s="1"/>
  <c r="H653" i="2"/>
  <c r="I653" i="2" s="1"/>
  <c r="H652" i="2"/>
  <c r="I652" i="2" s="1"/>
  <c r="K652" i="2" s="1"/>
  <c r="L652" i="2" s="1"/>
  <c r="H651" i="2"/>
  <c r="I651" i="2" s="1"/>
  <c r="H650" i="2"/>
  <c r="I650" i="2" s="1"/>
  <c r="H649" i="2"/>
  <c r="I649" i="2" s="1"/>
  <c r="H648" i="2"/>
  <c r="I648" i="2" s="1"/>
  <c r="H647" i="2"/>
  <c r="I647" i="2" s="1"/>
  <c r="J647" i="2" s="1"/>
  <c r="H646" i="2"/>
  <c r="I646" i="2" s="1"/>
  <c r="J646" i="2" s="1"/>
  <c r="H645" i="2"/>
  <c r="I645" i="2" s="1"/>
  <c r="H644" i="2"/>
  <c r="I644" i="2" s="1"/>
  <c r="K644" i="2" s="1"/>
  <c r="L644" i="2" s="1"/>
  <c r="H643" i="2"/>
  <c r="I643" i="2" s="1"/>
  <c r="K643" i="2" s="1"/>
  <c r="L643" i="2" s="1"/>
  <c r="H642" i="2"/>
  <c r="I642" i="2" s="1"/>
  <c r="H641" i="2"/>
  <c r="I641" i="2" s="1"/>
  <c r="H640" i="2"/>
  <c r="I640" i="2" s="1"/>
  <c r="H639" i="2"/>
  <c r="I639" i="2" s="1"/>
  <c r="J639" i="2" s="1"/>
  <c r="H638" i="2"/>
  <c r="I638" i="2" s="1"/>
  <c r="J638" i="2" s="1"/>
  <c r="H637" i="2"/>
  <c r="I637" i="2" s="1"/>
  <c r="H636" i="2"/>
  <c r="I636" i="2" s="1"/>
  <c r="K636" i="2" s="1"/>
  <c r="L636" i="2" s="1"/>
  <c r="H635" i="2"/>
  <c r="I635" i="2" s="1"/>
  <c r="H634" i="2"/>
  <c r="I634" i="2" s="1"/>
  <c r="H633" i="2"/>
  <c r="I633" i="2" s="1"/>
  <c r="I632" i="2"/>
  <c r="H632" i="2"/>
  <c r="H631" i="2"/>
  <c r="I631" i="2" s="1"/>
  <c r="J631" i="2" s="1"/>
  <c r="H630" i="2"/>
  <c r="I630" i="2" s="1"/>
  <c r="H629" i="2"/>
  <c r="I629" i="2" s="1"/>
  <c r="H628" i="2"/>
  <c r="I628" i="2" s="1"/>
  <c r="H627" i="2"/>
  <c r="I627" i="2" s="1"/>
  <c r="H626" i="2"/>
  <c r="I626" i="2" s="1"/>
  <c r="I625" i="2"/>
  <c r="H625" i="2"/>
  <c r="H624" i="2"/>
  <c r="I624" i="2" s="1"/>
  <c r="H623" i="2"/>
  <c r="I623" i="2" s="1"/>
  <c r="J623" i="2" s="1"/>
  <c r="H622" i="2"/>
  <c r="I622" i="2" s="1"/>
  <c r="J622" i="2" s="1"/>
  <c r="H621" i="2"/>
  <c r="I621" i="2" s="1"/>
  <c r="H620" i="2"/>
  <c r="I620" i="2" s="1"/>
  <c r="K620" i="2" s="1"/>
  <c r="L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K613" i="2" s="1"/>
  <c r="L613" i="2" s="1"/>
  <c r="H612" i="2"/>
  <c r="I612" i="2" s="1"/>
  <c r="H611" i="2"/>
  <c r="I611" i="2" s="1"/>
  <c r="H610" i="2"/>
  <c r="I610" i="2" s="1"/>
  <c r="H609" i="2"/>
  <c r="I609" i="2" s="1"/>
  <c r="H608" i="2"/>
  <c r="I608" i="2" s="1"/>
  <c r="K608" i="2" s="1"/>
  <c r="L608" i="2" s="1"/>
  <c r="H607" i="2"/>
  <c r="I607" i="2" s="1"/>
  <c r="H606" i="2"/>
  <c r="I606" i="2" s="1"/>
  <c r="H605" i="2"/>
  <c r="I605" i="2" s="1"/>
  <c r="J605" i="2" s="1"/>
  <c r="H604" i="2"/>
  <c r="I604" i="2" s="1"/>
  <c r="H603" i="2"/>
  <c r="I603" i="2" s="1"/>
  <c r="H602" i="2"/>
  <c r="I602" i="2" s="1"/>
  <c r="K602" i="2" s="1"/>
  <c r="L602" i="2" s="1"/>
  <c r="H601" i="2"/>
  <c r="I601" i="2" s="1"/>
  <c r="H600" i="2"/>
  <c r="I600" i="2" s="1"/>
  <c r="K600" i="2" s="1"/>
  <c r="L600" i="2" s="1"/>
  <c r="H599" i="2"/>
  <c r="I599" i="2" s="1"/>
  <c r="H598" i="2"/>
  <c r="I598" i="2" s="1"/>
  <c r="K598" i="2" s="1"/>
  <c r="L598" i="2" s="1"/>
  <c r="H597" i="2"/>
  <c r="I597" i="2" s="1"/>
  <c r="J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K590" i="2" s="1"/>
  <c r="L590" i="2" s="1"/>
  <c r="H589" i="2"/>
  <c r="I589" i="2" s="1"/>
  <c r="H588" i="2"/>
  <c r="I588" i="2" s="1"/>
  <c r="H587" i="2"/>
  <c r="I587" i="2" s="1"/>
  <c r="I586" i="2"/>
  <c r="K586" i="2" s="1"/>
  <c r="L586" i="2" s="1"/>
  <c r="H586" i="2"/>
  <c r="H585" i="2"/>
  <c r="I585" i="2" s="1"/>
  <c r="H584" i="2"/>
  <c r="I584" i="2" s="1"/>
  <c r="J584" i="2" s="1"/>
  <c r="H583" i="2"/>
  <c r="I583" i="2" s="1"/>
  <c r="H582" i="2"/>
  <c r="I582" i="2" s="1"/>
  <c r="K582" i="2" s="1"/>
  <c r="L582" i="2" s="1"/>
  <c r="H581" i="2"/>
  <c r="I581" i="2" s="1"/>
  <c r="K581" i="2" s="1"/>
  <c r="L581" i="2" s="1"/>
  <c r="H580" i="2"/>
  <c r="I580" i="2" s="1"/>
  <c r="H579" i="2"/>
  <c r="I579" i="2" s="1"/>
  <c r="H578" i="2"/>
  <c r="I578" i="2" s="1"/>
  <c r="H577" i="2"/>
  <c r="I577" i="2" s="1"/>
  <c r="H576" i="2"/>
  <c r="I576" i="2" s="1"/>
  <c r="J576" i="2" s="1"/>
  <c r="H575" i="2"/>
  <c r="I575" i="2" s="1"/>
  <c r="H574" i="2"/>
  <c r="I574" i="2" s="1"/>
  <c r="K574" i="2" s="1"/>
  <c r="L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J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J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K554" i="2" s="1"/>
  <c r="L554" i="2" s="1"/>
  <c r="H553" i="2"/>
  <c r="I553" i="2" s="1"/>
  <c r="H552" i="2"/>
  <c r="I552" i="2" s="1"/>
  <c r="J552" i="2" s="1"/>
  <c r="H551" i="2"/>
  <c r="I551" i="2" s="1"/>
  <c r="I550" i="2"/>
  <c r="K550" i="2" s="1"/>
  <c r="L550" i="2" s="1"/>
  <c r="H550" i="2"/>
  <c r="H549" i="2"/>
  <c r="I549" i="2" s="1"/>
  <c r="K549" i="2" s="1"/>
  <c r="L549" i="2" s="1"/>
  <c r="H548" i="2"/>
  <c r="I548" i="2" s="1"/>
  <c r="H547" i="2"/>
  <c r="I547" i="2" s="1"/>
  <c r="H546" i="2"/>
  <c r="I546" i="2" s="1"/>
  <c r="K546" i="2" s="1"/>
  <c r="L546" i="2" s="1"/>
  <c r="H545" i="2"/>
  <c r="I545" i="2" s="1"/>
  <c r="H544" i="2"/>
  <c r="I544" i="2" s="1"/>
  <c r="J544" i="2" s="1"/>
  <c r="H543" i="2"/>
  <c r="I543" i="2" s="1"/>
  <c r="H542" i="2"/>
  <c r="I542" i="2" s="1"/>
  <c r="K542" i="2" s="1"/>
  <c r="L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K534" i="2" s="1"/>
  <c r="L534" i="2" s="1"/>
  <c r="H533" i="2"/>
  <c r="I533" i="2" s="1"/>
  <c r="K533" i="2" s="1"/>
  <c r="L533" i="2" s="1"/>
  <c r="H532" i="2"/>
  <c r="I532" i="2" s="1"/>
  <c r="H531" i="2"/>
  <c r="I531" i="2" s="1"/>
  <c r="H530" i="2"/>
  <c r="I530" i="2" s="1"/>
  <c r="K530" i="2" s="1"/>
  <c r="L530" i="2" s="1"/>
  <c r="H529" i="2"/>
  <c r="I529" i="2" s="1"/>
  <c r="H528" i="2"/>
  <c r="I528" i="2" s="1"/>
  <c r="J528" i="2" s="1"/>
  <c r="H527" i="2"/>
  <c r="I527" i="2" s="1"/>
  <c r="H526" i="2"/>
  <c r="I526" i="2" s="1"/>
  <c r="H525" i="2"/>
  <c r="I525" i="2" s="1"/>
  <c r="K525" i="2" s="1"/>
  <c r="L525" i="2" s="1"/>
  <c r="H524" i="2"/>
  <c r="I524" i="2" s="1"/>
  <c r="H523" i="2"/>
  <c r="I523" i="2" s="1"/>
  <c r="J523" i="2" s="1"/>
  <c r="H522" i="2"/>
  <c r="I522" i="2" s="1"/>
  <c r="K522" i="2" s="1"/>
  <c r="L522" i="2" s="1"/>
  <c r="H521" i="2"/>
  <c r="I521" i="2" s="1"/>
  <c r="H520" i="2"/>
  <c r="I520" i="2" s="1"/>
  <c r="J520" i="2" s="1"/>
  <c r="H519" i="2"/>
  <c r="I519" i="2" s="1"/>
  <c r="H518" i="2"/>
  <c r="I518" i="2" s="1"/>
  <c r="H517" i="2"/>
  <c r="I517" i="2" s="1"/>
  <c r="K517" i="2" s="1"/>
  <c r="L517" i="2" s="1"/>
  <c r="H516" i="2"/>
  <c r="I516" i="2" s="1"/>
  <c r="H515" i="2"/>
  <c r="I515" i="2" s="1"/>
  <c r="H514" i="2"/>
  <c r="I514" i="2" s="1"/>
  <c r="K514" i="2" s="1"/>
  <c r="L514" i="2" s="1"/>
  <c r="H513" i="2"/>
  <c r="I513" i="2" s="1"/>
  <c r="H512" i="2"/>
  <c r="I512" i="2" s="1"/>
  <c r="J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K506" i="2" s="1"/>
  <c r="L506" i="2" s="1"/>
  <c r="H505" i="2"/>
  <c r="I505" i="2" s="1"/>
  <c r="H504" i="2"/>
  <c r="I504" i="2" s="1"/>
  <c r="H503" i="2"/>
  <c r="I503" i="2" s="1"/>
  <c r="H502" i="2"/>
  <c r="I502" i="2" s="1"/>
  <c r="K502" i="2" s="1"/>
  <c r="L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J496" i="2" s="1"/>
  <c r="H495" i="2"/>
  <c r="I495" i="2" s="1"/>
  <c r="H494" i="2"/>
  <c r="I494" i="2" s="1"/>
  <c r="K494" i="2" s="1"/>
  <c r="L494" i="2" s="1"/>
  <c r="H493" i="2"/>
  <c r="I493" i="2" s="1"/>
  <c r="H492" i="2"/>
  <c r="I492" i="2" s="1"/>
  <c r="H491" i="2"/>
  <c r="I491" i="2" s="1"/>
  <c r="I490" i="2"/>
  <c r="K490" i="2" s="1"/>
  <c r="L490" i="2" s="1"/>
  <c r="H490" i="2"/>
  <c r="H489" i="2"/>
  <c r="I489" i="2" s="1"/>
  <c r="H488" i="2"/>
  <c r="I488" i="2" s="1"/>
  <c r="J488" i="2" s="1"/>
  <c r="H487" i="2"/>
  <c r="I487" i="2" s="1"/>
  <c r="H486" i="2"/>
  <c r="I486" i="2" s="1"/>
  <c r="K486" i="2" s="1"/>
  <c r="L486" i="2" s="1"/>
  <c r="H485" i="2"/>
  <c r="I485" i="2" s="1"/>
  <c r="K485" i="2" s="1"/>
  <c r="L485" i="2" s="1"/>
  <c r="H484" i="2"/>
  <c r="I484" i="2" s="1"/>
  <c r="H483" i="2"/>
  <c r="I483" i="2" s="1"/>
  <c r="H482" i="2"/>
  <c r="I482" i="2" s="1"/>
  <c r="K482" i="2" s="1"/>
  <c r="L482" i="2" s="1"/>
  <c r="H481" i="2"/>
  <c r="I481" i="2" s="1"/>
  <c r="H480" i="2"/>
  <c r="I480" i="2" s="1"/>
  <c r="J480" i="2" s="1"/>
  <c r="H479" i="2"/>
  <c r="I479" i="2" s="1"/>
  <c r="H478" i="2"/>
  <c r="I478" i="2" s="1"/>
  <c r="K478" i="2" s="1"/>
  <c r="L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K470" i="2" s="1"/>
  <c r="L470" i="2" s="1"/>
  <c r="H469" i="2"/>
  <c r="I469" i="2" s="1"/>
  <c r="K469" i="2" s="1"/>
  <c r="L469" i="2" s="1"/>
  <c r="H468" i="2"/>
  <c r="I468" i="2" s="1"/>
  <c r="H467" i="2"/>
  <c r="I467" i="2" s="1"/>
  <c r="H466" i="2"/>
  <c r="I466" i="2" s="1"/>
  <c r="K466" i="2" s="1"/>
  <c r="L466" i="2" s="1"/>
  <c r="H465" i="2"/>
  <c r="I465" i="2" s="1"/>
  <c r="H464" i="2"/>
  <c r="I464" i="2" s="1"/>
  <c r="J464" i="2" s="1"/>
  <c r="H463" i="2"/>
  <c r="I463" i="2" s="1"/>
  <c r="K463" i="2" s="1"/>
  <c r="L463" i="2" s="1"/>
  <c r="H462" i="2"/>
  <c r="I462" i="2" s="1"/>
  <c r="K462" i="2" s="1"/>
  <c r="L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K456" i="2" s="1"/>
  <c r="L456" i="2" s="1"/>
  <c r="H455" i="2"/>
  <c r="I455" i="2" s="1"/>
  <c r="H454" i="2"/>
  <c r="I454" i="2" s="1"/>
  <c r="K454" i="2" s="1"/>
  <c r="L454" i="2" s="1"/>
  <c r="H453" i="2"/>
  <c r="I453" i="2" s="1"/>
  <c r="H452" i="2"/>
  <c r="I452" i="2" s="1"/>
  <c r="K451" i="2"/>
  <c r="L451" i="2" s="1"/>
  <c r="H451" i="2"/>
  <c r="I451" i="2" s="1"/>
  <c r="J451" i="2" s="1"/>
  <c r="H450" i="2"/>
  <c r="I450" i="2" s="1"/>
  <c r="H449" i="2"/>
  <c r="I449" i="2" s="1"/>
  <c r="H448" i="2"/>
  <c r="I448" i="2" s="1"/>
  <c r="K448" i="2" s="1"/>
  <c r="L448" i="2" s="1"/>
  <c r="H447" i="2"/>
  <c r="I447" i="2" s="1"/>
  <c r="K447" i="2" s="1"/>
  <c r="L447" i="2" s="1"/>
  <c r="H446" i="2"/>
  <c r="I446" i="2" s="1"/>
  <c r="H445" i="2"/>
  <c r="I445" i="2" s="1"/>
  <c r="K445" i="2" s="1"/>
  <c r="L445" i="2" s="1"/>
  <c r="H444" i="2"/>
  <c r="I444" i="2" s="1"/>
  <c r="H443" i="2"/>
  <c r="I443" i="2" s="1"/>
  <c r="J443" i="2" s="1"/>
  <c r="H442" i="2"/>
  <c r="I442" i="2" s="1"/>
  <c r="H441" i="2"/>
  <c r="I441" i="2" s="1"/>
  <c r="H440" i="2"/>
  <c r="I440" i="2" s="1"/>
  <c r="H439" i="2"/>
  <c r="I439" i="2" s="1"/>
  <c r="K439" i="2" s="1"/>
  <c r="L439" i="2" s="1"/>
  <c r="H438" i="2"/>
  <c r="I438" i="2" s="1"/>
  <c r="H437" i="2"/>
  <c r="I437" i="2" s="1"/>
  <c r="K437" i="2" s="1"/>
  <c r="L437" i="2" s="1"/>
  <c r="H436" i="2"/>
  <c r="I436" i="2" s="1"/>
  <c r="H435" i="2"/>
  <c r="I435" i="2" s="1"/>
  <c r="J435" i="2" s="1"/>
  <c r="H434" i="2"/>
  <c r="I434" i="2" s="1"/>
  <c r="H433" i="2"/>
  <c r="I433" i="2" s="1"/>
  <c r="H432" i="2"/>
  <c r="I432" i="2" s="1"/>
  <c r="H431" i="2"/>
  <c r="I431" i="2" s="1"/>
  <c r="K431" i="2" s="1"/>
  <c r="L431" i="2" s="1"/>
  <c r="H430" i="2"/>
  <c r="I430" i="2" s="1"/>
  <c r="H429" i="2"/>
  <c r="I429" i="2" s="1"/>
  <c r="K429" i="2" s="1"/>
  <c r="L429" i="2" s="1"/>
  <c r="H428" i="2"/>
  <c r="I428" i="2" s="1"/>
  <c r="H427" i="2"/>
  <c r="I427" i="2" s="1"/>
  <c r="J427" i="2" s="1"/>
  <c r="H426" i="2"/>
  <c r="I426" i="2" s="1"/>
  <c r="H425" i="2"/>
  <c r="I425" i="2" s="1"/>
  <c r="H424" i="2"/>
  <c r="I424" i="2" s="1"/>
  <c r="H423" i="2"/>
  <c r="I423" i="2" s="1"/>
  <c r="K423" i="2" s="1"/>
  <c r="L423" i="2" s="1"/>
  <c r="H422" i="2"/>
  <c r="I422" i="2" s="1"/>
  <c r="H421" i="2"/>
  <c r="I421" i="2" s="1"/>
  <c r="K421" i="2" s="1"/>
  <c r="L421" i="2" s="1"/>
  <c r="H420" i="2"/>
  <c r="I420" i="2" s="1"/>
  <c r="H419" i="2"/>
  <c r="I419" i="2" s="1"/>
  <c r="J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K411" i="2" s="1"/>
  <c r="L411" i="2" s="1"/>
  <c r="H410" i="2"/>
  <c r="I410" i="2" s="1"/>
  <c r="J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K403" i="2" s="1"/>
  <c r="L403" i="2" s="1"/>
  <c r="H402" i="2"/>
  <c r="I402" i="2" s="1"/>
  <c r="J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K395" i="2" s="1"/>
  <c r="L395" i="2" s="1"/>
  <c r="H394" i="2"/>
  <c r="I394" i="2" s="1"/>
  <c r="K394" i="2" s="1"/>
  <c r="L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K387" i="2" s="1"/>
  <c r="L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K379" i="2" s="1"/>
  <c r="L379" i="2" s="1"/>
  <c r="H378" i="2"/>
  <c r="I378" i="2" s="1"/>
  <c r="J378" i="2" s="1"/>
  <c r="H377" i="2"/>
  <c r="I377" i="2" s="1"/>
  <c r="H376" i="2"/>
  <c r="I376" i="2" s="1"/>
  <c r="H375" i="2"/>
  <c r="I375" i="2" s="1"/>
  <c r="K375" i="2" s="1"/>
  <c r="L375" i="2" s="1"/>
  <c r="H374" i="2"/>
  <c r="I374" i="2" s="1"/>
  <c r="H373" i="2"/>
  <c r="I373" i="2" s="1"/>
  <c r="H372" i="2"/>
  <c r="I372" i="2" s="1"/>
  <c r="K372" i="2" s="1"/>
  <c r="L372" i="2" s="1"/>
  <c r="H371" i="2"/>
  <c r="I371" i="2" s="1"/>
  <c r="K371" i="2" s="1"/>
  <c r="L371" i="2" s="1"/>
  <c r="H370" i="2"/>
  <c r="I370" i="2" s="1"/>
  <c r="H369" i="2"/>
  <c r="I369" i="2" s="1"/>
  <c r="H368" i="2"/>
  <c r="I368" i="2" s="1"/>
  <c r="H367" i="2"/>
  <c r="I367" i="2" s="1"/>
  <c r="K367" i="2" s="1"/>
  <c r="L367" i="2" s="1"/>
  <c r="H366" i="2"/>
  <c r="I366" i="2" s="1"/>
  <c r="H365" i="2"/>
  <c r="I365" i="2" s="1"/>
  <c r="H364" i="2"/>
  <c r="I364" i="2" s="1"/>
  <c r="K364" i="2" s="1"/>
  <c r="L364" i="2" s="1"/>
  <c r="H363" i="2"/>
  <c r="I363" i="2" s="1"/>
  <c r="K363" i="2" s="1"/>
  <c r="L363" i="2" s="1"/>
  <c r="H362" i="2"/>
  <c r="I362" i="2" s="1"/>
  <c r="H361" i="2"/>
  <c r="I361" i="2" s="1"/>
  <c r="H360" i="2"/>
  <c r="I360" i="2" s="1"/>
  <c r="H359" i="2"/>
  <c r="I359" i="2" s="1"/>
  <c r="K359" i="2" s="1"/>
  <c r="L359" i="2" s="1"/>
  <c r="H358" i="2"/>
  <c r="I358" i="2" s="1"/>
  <c r="H357" i="2"/>
  <c r="I357" i="2" s="1"/>
  <c r="H356" i="2"/>
  <c r="I356" i="2" s="1"/>
  <c r="H355" i="2"/>
  <c r="I355" i="2" s="1"/>
  <c r="K355" i="2" s="1"/>
  <c r="L355" i="2" s="1"/>
  <c r="H354" i="2"/>
  <c r="I354" i="2" s="1"/>
  <c r="H353" i="2"/>
  <c r="I353" i="2" s="1"/>
  <c r="H352" i="2"/>
  <c r="I352" i="2" s="1"/>
  <c r="H351" i="2"/>
  <c r="I351" i="2" s="1"/>
  <c r="K351" i="2" s="1"/>
  <c r="L351" i="2" s="1"/>
  <c r="H350" i="2"/>
  <c r="I350" i="2" s="1"/>
  <c r="H349" i="2"/>
  <c r="I349" i="2" s="1"/>
  <c r="H348" i="2"/>
  <c r="I348" i="2" s="1"/>
  <c r="K348" i="2" s="1"/>
  <c r="L348" i="2" s="1"/>
  <c r="H347" i="2"/>
  <c r="I347" i="2" s="1"/>
  <c r="K347" i="2" s="1"/>
  <c r="L347" i="2" s="1"/>
  <c r="H346" i="2"/>
  <c r="I346" i="2" s="1"/>
  <c r="J346" i="2" s="1"/>
  <c r="H345" i="2"/>
  <c r="I345" i="2" s="1"/>
  <c r="H344" i="2"/>
  <c r="I344" i="2" s="1"/>
  <c r="H343" i="2"/>
  <c r="I343" i="2" s="1"/>
  <c r="K343" i="2" s="1"/>
  <c r="L343" i="2" s="1"/>
  <c r="H342" i="2"/>
  <c r="I342" i="2" s="1"/>
  <c r="H341" i="2"/>
  <c r="I341" i="2" s="1"/>
  <c r="H340" i="2"/>
  <c r="I340" i="2" s="1"/>
  <c r="H339" i="2"/>
  <c r="I339" i="2" s="1"/>
  <c r="K339" i="2" s="1"/>
  <c r="L339" i="2" s="1"/>
  <c r="H338" i="2"/>
  <c r="I338" i="2" s="1"/>
  <c r="J338" i="2" s="1"/>
  <c r="H337" i="2"/>
  <c r="I337" i="2" s="1"/>
  <c r="H336" i="2"/>
  <c r="I336" i="2" s="1"/>
  <c r="H335" i="2"/>
  <c r="I335" i="2" s="1"/>
  <c r="H334" i="2"/>
  <c r="I334" i="2" s="1"/>
  <c r="H333" i="2"/>
  <c r="I333" i="2" s="1"/>
  <c r="K333" i="2" s="1"/>
  <c r="L333" i="2" s="1"/>
  <c r="H332" i="2"/>
  <c r="I332" i="2" s="1"/>
  <c r="K332" i="2" s="1"/>
  <c r="L332" i="2" s="1"/>
  <c r="I331" i="2"/>
  <c r="K331" i="2" s="1"/>
  <c r="L331" i="2" s="1"/>
  <c r="H331" i="2"/>
  <c r="H330" i="2"/>
  <c r="I330" i="2" s="1"/>
  <c r="J330" i="2" s="1"/>
  <c r="H329" i="2"/>
  <c r="I329" i="2" s="1"/>
  <c r="H328" i="2"/>
  <c r="I328" i="2" s="1"/>
  <c r="H327" i="2"/>
  <c r="I327" i="2" s="1"/>
  <c r="J327" i="2" s="1"/>
  <c r="H326" i="2"/>
  <c r="I326" i="2" s="1"/>
  <c r="H325" i="2"/>
  <c r="I325" i="2" s="1"/>
  <c r="K325" i="2" s="1"/>
  <c r="L325" i="2" s="1"/>
  <c r="H324" i="2"/>
  <c r="I324" i="2" s="1"/>
  <c r="K324" i="2" s="1"/>
  <c r="L324" i="2" s="1"/>
  <c r="H323" i="2"/>
  <c r="I323" i="2" s="1"/>
  <c r="K323" i="2" s="1"/>
  <c r="L323" i="2" s="1"/>
  <c r="H322" i="2"/>
  <c r="I322" i="2" s="1"/>
  <c r="H321" i="2"/>
  <c r="I321" i="2" s="1"/>
  <c r="H320" i="2"/>
  <c r="I320" i="2" s="1"/>
  <c r="H319" i="2"/>
  <c r="I319" i="2" s="1"/>
  <c r="J319" i="2" s="1"/>
  <c r="H318" i="2"/>
  <c r="I318" i="2" s="1"/>
  <c r="H317" i="2"/>
  <c r="I317" i="2" s="1"/>
  <c r="H316" i="2"/>
  <c r="I316" i="2" s="1"/>
  <c r="K316" i="2" s="1"/>
  <c r="L316" i="2" s="1"/>
  <c r="H315" i="2"/>
  <c r="I315" i="2" s="1"/>
  <c r="K315" i="2" s="1"/>
  <c r="L315" i="2" s="1"/>
  <c r="H314" i="2"/>
  <c r="I314" i="2" s="1"/>
  <c r="J314" i="2" s="1"/>
  <c r="H313" i="2"/>
  <c r="I313" i="2" s="1"/>
  <c r="H312" i="2"/>
  <c r="I312" i="2" s="1"/>
  <c r="H311" i="2"/>
  <c r="I311" i="2" s="1"/>
  <c r="K311" i="2" s="1"/>
  <c r="L311" i="2" s="1"/>
  <c r="H310" i="2"/>
  <c r="I310" i="2" s="1"/>
  <c r="H309" i="2"/>
  <c r="I309" i="2" s="1"/>
  <c r="H308" i="2"/>
  <c r="I308" i="2" s="1"/>
  <c r="H307" i="2"/>
  <c r="I307" i="2" s="1"/>
  <c r="K307" i="2" s="1"/>
  <c r="L307" i="2" s="1"/>
  <c r="H306" i="2"/>
  <c r="I306" i="2" s="1"/>
  <c r="H305" i="2"/>
  <c r="I305" i="2" s="1"/>
  <c r="H304" i="2"/>
  <c r="I304" i="2" s="1"/>
  <c r="H303" i="2"/>
  <c r="I303" i="2" s="1"/>
  <c r="K303" i="2" s="1"/>
  <c r="L303" i="2" s="1"/>
  <c r="H302" i="2"/>
  <c r="I302" i="2" s="1"/>
  <c r="H301" i="2"/>
  <c r="I301" i="2" s="1"/>
  <c r="K301" i="2" s="1"/>
  <c r="L301" i="2" s="1"/>
  <c r="H300" i="2"/>
  <c r="I300" i="2" s="1"/>
  <c r="H299" i="2"/>
  <c r="I299" i="2" s="1"/>
  <c r="K299" i="2" s="1"/>
  <c r="L299" i="2" s="1"/>
  <c r="H298" i="2"/>
  <c r="I298" i="2" s="1"/>
  <c r="J298" i="2" s="1"/>
  <c r="H297" i="2"/>
  <c r="I297" i="2" s="1"/>
  <c r="H296" i="2"/>
  <c r="I296" i="2" s="1"/>
  <c r="H295" i="2"/>
  <c r="I295" i="2" s="1"/>
  <c r="H294" i="2"/>
  <c r="I294" i="2" s="1"/>
  <c r="H293" i="2"/>
  <c r="I293" i="2" s="1"/>
  <c r="K293" i="2" s="1"/>
  <c r="L293" i="2" s="1"/>
  <c r="H292" i="2"/>
  <c r="I292" i="2" s="1"/>
  <c r="K292" i="2" s="1"/>
  <c r="L292" i="2" s="1"/>
  <c r="H291" i="2"/>
  <c r="I291" i="2" s="1"/>
  <c r="K291" i="2" s="1"/>
  <c r="L291" i="2" s="1"/>
  <c r="H290" i="2"/>
  <c r="I290" i="2" s="1"/>
  <c r="J290" i="2" s="1"/>
  <c r="H289" i="2"/>
  <c r="I289" i="2" s="1"/>
  <c r="H288" i="2"/>
  <c r="I288" i="2" s="1"/>
  <c r="H287" i="2"/>
  <c r="I287" i="2" s="1"/>
  <c r="J287" i="2" s="1"/>
  <c r="H286" i="2"/>
  <c r="I286" i="2" s="1"/>
  <c r="K286" i="2" s="1"/>
  <c r="L286" i="2" s="1"/>
  <c r="H285" i="2"/>
  <c r="I285" i="2" s="1"/>
  <c r="H284" i="2"/>
  <c r="I284" i="2" s="1"/>
  <c r="H283" i="2"/>
  <c r="I283" i="2" s="1"/>
  <c r="H282" i="2"/>
  <c r="I282" i="2" s="1"/>
  <c r="H281" i="2"/>
  <c r="I281" i="2" s="1"/>
  <c r="J281" i="2" s="1"/>
  <c r="H280" i="2"/>
  <c r="I280" i="2" s="1"/>
  <c r="H279" i="2"/>
  <c r="I279" i="2" s="1"/>
  <c r="K279" i="2" s="1"/>
  <c r="L279" i="2" s="1"/>
  <c r="H278" i="2"/>
  <c r="I278" i="2" s="1"/>
  <c r="K278" i="2" s="1"/>
  <c r="L278" i="2" s="1"/>
  <c r="H277" i="2"/>
  <c r="I277" i="2" s="1"/>
  <c r="H276" i="2"/>
  <c r="I276" i="2" s="1"/>
  <c r="K276" i="2" s="1"/>
  <c r="L276" i="2" s="1"/>
  <c r="H275" i="2"/>
  <c r="I275" i="2" s="1"/>
  <c r="H274" i="2"/>
  <c r="I274" i="2" s="1"/>
  <c r="H273" i="2"/>
  <c r="I273" i="2" s="1"/>
  <c r="H272" i="2"/>
  <c r="I272" i="2" s="1"/>
  <c r="H271" i="2"/>
  <c r="I271" i="2" s="1"/>
  <c r="J271" i="2" s="1"/>
  <c r="H270" i="2"/>
  <c r="I270" i="2" s="1"/>
  <c r="K270" i="2" s="1"/>
  <c r="L270" i="2" s="1"/>
  <c r="H269" i="2"/>
  <c r="I269" i="2" s="1"/>
  <c r="H268" i="2"/>
  <c r="I268" i="2" s="1"/>
  <c r="H267" i="2"/>
  <c r="I267" i="2" s="1"/>
  <c r="H266" i="2"/>
  <c r="I266" i="2" s="1"/>
  <c r="H265" i="2"/>
  <c r="I265" i="2" s="1"/>
  <c r="J265" i="2" s="1"/>
  <c r="H264" i="2"/>
  <c r="I264" i="2" s="1"/>
  <c r="H263" i="2"/>
  <c r="I263" i="2" s="1"/>
  <c r="K263" i="2" s="1"/>
  <c r="L263" i="2" s="1"/>
  <c r="H262" i="2"/>
  <c r="I262" i="2" s="1"/>
  <c r="K262" i="2" s="1"/>
  <c r="L262" i="2" s="1"/>
  <c r="H261" i="2"/>
  <c r="I261" i="2" s="1"/>
  <c r="K261" i="2" s="1"/>
  <c r="L261" i="2" s="1"/>
  <c r="H260" i="2"/>
  <c r="I260" i="2" s="1"/>
  <c r="H259" i="2"/>
  <c r="I259" i="2" s="1"/>
  <c r="H258" i="2"/>
  <c r="I258" i="2" s="1"/>
  <c r="H257" i="2"/>
  <c r="I257" i="2" s="1"/>
  <c r="J257" i="2" s="1"/>
  <c r="H256" i="2"/>
  <c r="I256" i="2" s="1"/>
  <c r="K256" i="2" s="1"/>
  <c r="L256" i="2" s="1"/>
  <c r="H255" i="2"/>
  <c r="I255" i="2" s="1"/>
  <c r="H254" i="2"/>
  <c r="I254" i="2" s="1"/>
  <c r="K254" i="2" s="1"/>
  <c r="L254" i="2" s="1"/>
  <c r="H253" i="2"/>
  <c r="I253" i="2" s="1"/>
  <c r="H252" i="2"/>
  <c r="I252" i="2" s="1"/>
  <c r="H251" i="2"/>
  <c r="I251" i="2" s="1"/>
  <c r="J251" i="2" s="1"/>
  <c r="H250" i="2"/>
  <c r="I250" i="2" s="1"/>
  <c r="H249" i="2"/>
  <c r="I249" i="2" s="1"/>
  <c r="J249" i="2" s="1"/>
  <c r="H248" i="2"/>
  <c r="I248" i="2" s="1"/>
  <c r="K248" i="2" s="1"/>
  <c r="L248" i="2" s="1"/>
  <c r="H247" i="2"/>
  <c r="I247" i="2" s="1"/>
  <c r="K247" i="2" s="1"/>
  <c r="L247" i="2" s="1"/>
  <c r="H246" i="2"/>
  <c r="I246" i="2" s="1"/>
  <c r="K246" i="2" s="1"/>
  <c r="L246" i="2" s="1"/>
  <c r="H245" i="2"/>
  <c r="I245" i="2" s="1"/>
  <c r="H244" i="2"/>
  <c r="I244" i="2" s="1"/>
  <c r="H243" i="2"/>
  <c r="I243" i="2" s="1"/>
  <c r="J243" i="2" s="1"/>
  <c r="H242" i="2"/>
  <c r="I242" i="2" s="1"/>
  <c r="H241" i="2"/>
  <c r="I241" i="2" s="1"/>
  <c r="H240" i="2"/>
  <c r="I240" i="2" s="1"/>
  <c r="K240" i="2" s="1"/>
  <c r="L240" i="2" s="1"/>
  <c r="H239" i="2"/>
  <c r="I239" i="2" s="1"/>
  <c r="K239" i="2" s="1"/>
  <c r="L239" i="2" s="1"/>
  <c r="H238" i="2"/>
  <c r="I238" i="2" s="1"/>
  <c r="K238" i="2" s="1"/>
  <c r="L238" i="2" s="1"/>
  <c r="H237" i="2"/>
  <c r="I237" i="2" s="1"/>
  <c r="H236" i="2"/>
  <c r="I236" i="2" s="1"/>
  <c r="H235" i="2"/>
  <c r="I235" i="2" s="1"/>
  <c r="J235" i="2" s="1"/>
  <c r="H234" i="2"/>
  <c r="I234" i="2" s="1"/>
  <c r="H233" i="2"/>
  <c r="I233" i="2" s="1"/>
  <c r="J233" i="2" s="1"/>
  <c r="H232" i="2"/>
  <c r="I232" i="2" s="1"/>
  <c r="K232" i="2" s="1"/>
  <c r="L232" i="2" s="1"/>
  <c r="H231" i="2"/>
  <c r="I231" i="2" s="1"/>
  <c r="K231" i="2" s="1"/>
  <c r="L231" i="2" s="1"/>
  <c r="H230" i="2"/>
  <c r="I230" i="2" s="1"/>
  <c r="K230" i="2" s="1"/>
  <c r="L230" i="2" s="1"/>
  <c r="H229" i="2"/>
  <c r="I229" i="2" s="1"/>
  <c r="H228" i="2"/>
  <c r="I228" i="2" s="1"/>
  <c r="H227" i="2"/>
  <c r="I227" i="2" s="1"/>
  <c r="J227" i="2" s="1"/>
  <c r="H226" i="2"/>
  <c r="I226" i="2" s="1"/>
  <c r="H225" i="2"/>
  <c r="I225" i="2" s="1"/>
  <c r="J225" i="2" s="1"/>
  <c r="H224" i="2"/>
  <c r="I224" i="2" s="1"/>
  <c r="K224" i="2" s="1"/>
  <c r="L224" i="2" s="1"/>
  <c r="H223" i="2"/>
  <c r="I223" i="2" s="1"/>
  <c r="K223" i="2" s="1"/>
  <c r="L223" i="2" s="1"/>
  <c r="H222" i="2"/>
  <c r="I222" i="2" s="1"/>
  <c r="K222" i="2" s="1"/>
  <c r="L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K216" i="2" s="1"/>
  <c r="L216" i="2" s="1"/>
  <c r="H215" i="2"/>
  <c r="I215" i="2" s="1"/>
  <c r="K215" i="2" s="1"/>
  <c r="L215" i="2" s="1"/>
  <c r="H214" i="2"/>
  <c r="I214" i="2" s="1"/>
  <c r="H213" i="2"/>
  <c r="I213" i="2" s="1"/>
  <c r="H212" i="2"/>
  <c r="I212" i="2" s="1"/>
  <c r="H211" i="2"/>
  <c r="I211" i="2" s="1"/>
  <c r="J211" i="2" s="1"/>
  <c r="H210" i="2"/>
  <c r="I210" i="2" s="1"/>
  <c r="H209" i="2"/>
  <c r="I209" i="2" s="1"/>
  <c r="J209" i="2" s="1"/>
  <c r="H208" i="2"/>
  <c r="I208" i="2" s="1"/>
  <c r="K208" i="2" s="1"/>
  <c r="L208" i="2" s="1"/>
  <c r="H207" i="2"/>
  <c r="I207" i="2" s="1"/>
  <c r="K207" i="2" s="1"/>
  <c r="L207" i="2" s="1"/>
  <c r="H206" i="2"/>
  <c r="I206" i="2" s="1"/>
  <c r="H205" i="2"/>
  <c r="I205" i="2" s="1"/>
  <c r="H204" i="2"/>
  <c r="I204" i="2" s="1"/>
  <c r="H203" i="2"/>
  <c r="I203" i="2" s="1"/>
  <c r="H202" i="2"/>
  <c r="I202" i="2" s="1"/>
  <c r="I201" i="2"/>
  <c r="J201" i="2" s="1"/>
  <c r="H201" i="2"/>
  <c r="H200" i="2"/>
  <c r="I200" i="2" s="1"/>
  <c r="K200" i="2" s="1"/>
  <c r="L200" i="2" s="1"/>
  <c r="H199" i="2"/>
  <c r="I199" i="2" s="1"/>
  <c r="K199" i="2" s="1"/>
  <c r="L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J193" i="2" s="1"/>
  <c r="H192" i="2"/>
  <c r="I192" i="2" s="1"/>
  <c r="K192" i="2" s="1"/>
  <c r="L192" i="2" s="1"/>
  <c r="H191" i="2"/>
  <c r="I191" i="2" s="1"/>
  <c r="K191" i="2" s="1"/>
  <c r="L191" i="2" s="1"/>
  <c r="H190" i="2"/>
  <c r="I190" i="2" s="1"/>
  <c r="I189" i="2"/>
  <c r="H189" i="2"/>
  <c r="H188" i="2"/>
  <c r="I188" i="2" s="1"/>
  <c r="H187" i="2"/>
  <c r="I187" i="2" s="1"/>
  <c r="J187" i="2" s="1"/>
  <c r="H186" i="2"/>
  <c r="I186" i="2" s="1"/>
  <c r="H185" i="2"/>
  <c r="I185" i="2" s="1"/>
  <c r="H184" i="2"/>
  <c r="I184" i="2" s="1"/>
  <c r="K184" i="2" s="1"/>
  <c r="L184" i="2" s="1"/>
  <c r="H183" i="2"/>
  <c r="I183" i="2" s="1"/>
  <c r="K183" i="2" s="1"/>
  <c r="L183" i="2" s="1"/>
  <c r="H182" i="2"/>
  <c r="I182" i="2" s="1"/>
  <c r="K182" i="2" s="1"/>
  <c r="L182" i="2" s="1"/>
  <c r="H181" i="2"/>
  <c r="I181" i="2" s="1"/>
  <c r="H180" i="2"/>
  <c r="I180" i="2" s="1"/>
  <c r="H179" i="2"/>
  <c r="I179" i="2" s="1"/>
  <c r="H178" i="2"/>
  <c r="I178" i="2" s="1"/>
  <c r="H177" i="2"/>
  <c r="I177" i="2" s="1"/>
  <c r="J177" i="2" s="1"/>
  <c r="H176" i="2"/>
  <c r="I176" i="2" s="1"/>
  <c r="K176" i="2" s="1"/>
  <c r="L176" i="2" s="1"/>
  <c r="H175" i="2"/>
  <c r="I175" i="2" s="1"/>
  <c r="K175" i="2" s="1"/>
  <c r="L175" i="2" s="1"/>
  <c r="I174" i="2"/>
  <c r="K174" i="2" s="1"/>
  <c r="L174" i="2" s="1"/>
  <c r="H174" i="2"/>
  <c r="H173" i="2"/>
  <c r="I173" i="2" s="1"/>
  <c r="H172" i="2"/>
  <c r="I172" i="2" s="1"/>
  <c r="H171" i="2"/>
  <c r="I171" i="2" s="1"/>
  <c r="J171" i="2" s="1"/>
  <c r="H170" i="2"/>
  <c r="I170" i="2" s="1"/>
  <c r="H169" i="2"/>
  <c r="I169" i="2" s="1"/>
  <c r="J169" i="2" s="1"/>
  <c r="H168" i="2"/>
  <c r="I168" i="2" s="1"/>
  <c r="K168" i="2" s="1"/>
  <c r="L168" i="2" s="1"/>
  <c r="I167" i="2"/>
  <c r="K167" i="2" s="1"/>
  <c r="L167" i="2" s="1"/>
  <c r="H167" i="2"/>
  <c r="H166" i="2"/>
  <c r="I166" i="2" s="1"/>
  <c r="H165" i="2"/>
  <c r="I165" i="2" s="1"/>
  <c r="H164" i="2"/>
  <c r="I164" i="2" s="1"/>
  <c r="H163" i="2"/>
  <c r="I163" i="2" s="1"/>
  <c r="J163" i="2" s="1"/>
  <c r="H162" i="2"/>
  <c r="I162" i="2" s="1"/>
  <c r="H161" i="2"/>
  <c r="I161" i="2" s="1"/>
  <c r="J161" i="2" s="1"/>
  <c r="H160" i="2"/>
  <c r="I160" i="2" s="1"/>
  <c r="K160" i="2" s="1"/>
  <c r="L160" i="2" s="1"/>
  <c r="H159" i="2"/>
  <c r="I159" i="2" s="1"/>
  <c r="K159" i="2" s="1"/>
  <c r="L159" i="2" s="1"/>
  <c r="H158" i="2"/>
  <c r="I158" i="2" s="1"/>
  <c r="K158" i="2" s="1"/>
  <c r="L158" i="2" s="1"/>
  <c r="H157" i="2"/>
  <c r="I157" i="2" s="1"/>
  <c r="H156" i="2"/>
  <c r="I156" i="2" s="1"/>
  <c r="H155" i="2"/>
  <c r="I155" i="2" s="1"/>
  <c r="H154" i="2"/>
  <c r="I154" i="2" s="1"/>
  <c r="H153" i="2"/>
  <c r="I153" i="2" s="1"/>
  <c r="J153" i="2" s="1"/>
  <c r="H152" i="2"/>
  <c r="I152" i="2" s="1"/>
  <c r="H151" i="2"/>
  <c r="I151" i="2" s="1"/>
  <c r="K151" i="2" s="1"/>
  <c r="L151" i="2" s="1"/>
  <c r="H150" i="2"/>
  <c r="I150" i="2" s="1"/>
  <c r="K150" i="2" s="1"/>
  <c r="L150" i="2" s="1"/>
  <c r="H149" i="2"/>
  <c r="I149" i="2" s="1"/>
  <c r="H148" i="2"/>
  <c r="I148" i="2" s="1"/>
  <c r="H147" i="2"/>
  <c r="I147" i="2" s="1"/>
  <c r="J147" i="2" s="1"/>
  <c r="H146" i="2"/>
  <c r="I146" i="2" s="1"/>
  <c r="H145" i="2"/>
  <c r="I145" i="2" s="1"/>
  <c r="H144" i="2"/>
  <c r="I144" i="2" s="1"/>
  <c r="K144" i="2" s="1"/>
  <c r="L144" i="2" s="1"/>
  <c r="H143" i="2"/>
  <c r="I143" i="2" s="1"/>
  <c r="K143" i="2" s="1"/>
  <c r="L143" i="2" s="1"/>
  <c r="H142" i="2"/>
  <c r="I142" i="2" s="1"/>
  <c r="K142" i="2" s="1"/>
  <c r="L142" i="2" s="1"/>
  <c r="H141" i="2"/>
  <c r="I141" i="2" s="1"/>
  <c r="H140" i="2"/>
  <c r="I140" i="2" s="1"/>
  <c r="H139" i="2"/>
  <c r="I139" i="2" s="1"/>
  <c r="J139" i="2" s="1"/>
  <c r="H138" i="2"/>
  <c r="I138" i="2" s="1"/>
  <c r="H137" i="2"/>
  <c r="I137" i="2" s="1"/>
  <c r="J137" i="2" s="1"/>
  <c r="H136" i="2"/>
  <c r="I136" i="2" s="1"/>
  <c r="K136" i="2" s="1"/>
  <c r="L136" i="2" s="1"/>
  <c r="H135" i="2"/>
  <c r="I135" i="2" s="1"/>
  <c r="K135" i="2" s="1"/>
  <c r="L135" i="2" s="1"/>
  <c r="H134" i="2"/>
  <c r="I134" i="2" s="1"/>
  <c r="K134" i="2" s="1"/>
  <c r="L134" i="2" s="1"/>
  <c r="H133" i="2"/>
  <c r="I133" i="2" s="1"/>
  <c r="H132" i="2"/>
  <c r="I132" i="2" s="1"/>
  <c r="H131" i="2"/>
  <c r="I131" i="2" s="1"/>
  <c r="J131" i="2" s="1"/>
  <c r="H130" i="2"/>
  <c r="I130" i="2" s="1"/>
  <c r="H129" i="2"/>
  <c r="I129" i="2" s="1"/>
  <c r="J129" i="2" s="1"/>
  <c r="H128" i="2"/>
  <c r="I128" i="2" s="1"/>
  <c r="K128" i="2" s="1"/>
  <c r="L128" i="2" s="1"/>
  <c r="H127" i="2"/>
  <c r="I127" i="2" s="1"/>
  <c r="H126" i="2"/>
  <c r="I126" i="2" s="1"/>
  <c r="H125" i="2"/>
  <c r="I125" i="2" s="1"/>
  <c r="H124" i="2"/>
  <c r="I124" i="2" s="1"/>
  <c r="H123" i="2"/>
  <c r="I123" i="2" s="1"/>
  <c r="J123" i="2" s="1"/>
  <c r="H122" i="2"/>
  <c r="I122" i="2" s="1"/>
  <c r="H121" i="2"/>
  <c r="I121" i="2" s="1"/>
  <c r="J121" i="2" s="1"/>
  <c r="H120" i="2"/>
  <c r="I120" i="2" s="1"/>
  <c r="K120" i="2" s="1"/>
  <c r="L120" i="2" s="1"/>
  <c r="H119" i="2"/>
  <c r="I119" i="2" s="1"/>
  <c r="H118" i="2"/>
  <c r="I118" i="2" s="1"/>
  <c r="K118" i="2" s="1"/>
  <c r="L118" i="2" s="1"/>
  <c r="H117" i="2"/>
  <c r="I117" i="2" s="1"/>
  <c r="H116" i="2"/>
  <c r="I116" i="2" s="1"/>
  <c r="H115" i="2"/>
  <c r="I115" i="2" s="1"/>
  <c r="J115" i="2" s="1"/>
  <c r="H114" i="2"/>
  <c r="I114" i="2" s="1"/>
  <c r="H113" i="2"/>
  <c r="I113" i="2" s="1"/>
  <c r="J113" i="2" s="1"/>
  <c r="H112" i="2"/>
  <c r="I112" i="2" s="1"/>
  <c r="K112" i="2" s="1"/>
  <c r="L112" i="2" s="1"/>
  <c r="H111" i="2"/>
  <c r="I111" i="2" s="1"/>
  <c r="H110" i="2"/>
  <c r="I110" i="2" s="1"/>
  <c r="H109" i="2"/>
  <c r="I109" i="2" s="1"/>
  <c r="H108" i="2"/>
  <c r="I108" i="2" s="1"/>
  <c r="H107" i="2"/>
  <c r="I107" i="2" s="1"/>
  <c r="J107" i="2" s="1"/>
  <c r="H106" i="2"/>
  <c r="I106" i="2" s="1"/>
  <c r="H105" i="2"/>
  <c r="I105" i="2" s="1"/>
  <c r="J105" i="2" s="1"/>
  <c r="H104" i="2"/>
  <c r="I104" i="2" s="1"/>
  <c r="K104" i="2" s="1"/>
  <c r="L104" i="2" s="1"/>
  <c r="H103" i="2"/>
  <c r="I103" i="2" s="1"/>
  <c r="K103" i="2" s="1"/>
  <c r="L103" i="2" s="1"/>
  <c r="H102" i="2"/>
  <c r="I102" i="2" s="1"/>
  <c r="H101" i="2"/>
  <c r="I101" i="2" s="1"/>
  <c r="H100" i="2"/>
  <c r="I100" i="2" s="1"/>
  <c r="H99" i="2"/>
  <c r="I99" i="2" s="1"/>
  <c r="J99" i="2" s="1"/>
  <c r="H98" i="2"/>
  <c r="I98" i="2" s="1"/>
  <c r="H97" i="2"/>
  <c r="I97" i="2" s="1"/>
  <c r="J97" i="2" s="1"/>
  <c r="H96" i="2"/>
  <c r="I96" i="2" s="1"/>
  <c r="K96" i="2" s="1"/>
  <c r="L96" i="2" s="1"/>
  <c r="H95" i="2"/>
  <c r="I95" i="2" s="1"/>
  <c r="K95" i="2" s="1"/>
  <c r="L95" i="2" s="1"/>
  <c r="H94" i="2"/>
  <c r="I94" i="2" s="1"/>
  <c r="H93" i="2"/>
  <c r="I93" i="2" s="1"/>
  <c r="H92" i="2"/>
  <c r="I92" i="2" s="1"/>
  <c r="H91" i="2"/>
  <c r="I91" i="2" s="1"/>
  <c r="J91" i="2" s="1"/>
  <c r="H90" i="2"/>
  <c r="I90" i="2" s="1"/>
  <c r="H89" i="2"/>
  <c r="I89" i="2" s="1"/>
  <c r="J89" i="2" s="1"/>
  <c r="H88" i="2"/>
  <c r="I88" i="2" s="1"/>
  <c r="K88" i="2" s="1"/>
  <c r="L88" i="2" s="1"/>
  <c r="H87" i="2"/>
  <c r="I87" i="2" s="1"/>
  <c r="H86" i="2"/>
  <c r="I86" i="2" s="1"/>
  <c r="J86" i="2" s="1"/>
  <c r="H85" i="2"/>
  <c r="I85" i="2" s="1"/>
  <c r="H84" i="2"/>
  <c r="I84" i="2" s="1"/>
  <c r="H83" i="2"/>
  <c r="I83" i="2" s="1"/>
  <c r="H82" i="2"/>
  <c r="I82" i="2" s="1"/>
  <c r="K82" i="2" s="1"/>
  <c r="L82" i="2" s="1"/>
  <c r="H81" i="2"/>
  <c r="I81" i="2" s="1"/>
  <c r="H80" i="2"/>
  <c r="I80" i="2" s="1"/>
  <c r="K80" i="2" s="1"/>
  <c r="L80" i="2" s="1"/>
  <c r="H79" i="2"/>
  <c r="I79" i="2" s="1"/>
  <c r="H78" i="2"/>
  <c r="I78" i="2" s="1"/>
  <c r="K78" i="2" s="1"/>
  <c r="L78" i="2" s="1"/>
  <c r="H77" i="2"/>
  <c r="I77" i="2" s="1"/>
  <c r="H76" i="2"/>
  <c r="I76" i="2" s="1"/>
  <c r="H75" i="2"/>
  <c r="I75" i="2" s="1"/>
  <c r="H74" i="2"/>
  <c r="I74" i="2" s="1"/>
  <c r="K74" i="2" s="1"/>
  <c r="L74" i="2" s="1"/>
  <c r="H73" i="2"/>
  <c r="I73" i="2" s="1"/>
  <c r="H72" i="2"/>
  <c r="I72" i="2" s="1"/>
  <c r="K72" i="2" s="1"/>
  <c r="L72" i="2" s="1"/>
  <c r="H71" i="2"/>
  <c r="I71" i="2" s="1"/>
  <c r="H70" i="2"/>
  <c r="I70" i="2" s="1"/>
  <c r="K70" i="2" s="1"/>
  <c r="L70" i="2" s="1"/>
  <c r="H69" i="2"/>
  <c r="I69" i="2" s="1"/>
  <c r="H68" i="2"/>
  <c r="I68" i="2" s="1"/>
  <c r="H67" i="2"/>
  <c r="I67" i="2" s="1"/>
  <c r="I66" i="2"/>
  <c r="K66" i="2" s="1"/>
  <c r="L66" i="2" s="1"/>
  <c r="H66" i="2"/>
  <c r="H65" i="2"/>
  <c r="I65" i="2" s="1"/>
  <c r="H64" i="2"/>
  <c r="I64" i="2" s="1"/>
  <c r="K64" i="2" s="1"/>
  <c r="L64" i="2" s="1"/>
  <c r="H63" i="2"/>
  <c r="I63" i="2" s="1"/>
  <c r="H62" i="2"/>
  <c r="I62" i="2" s="1"/>
  <c r="K62" i="2" s="1"/>
  <c r="L62" i="2" s="1"/>
  <c r="H61" i="2"/>
  <c r="I61" i="2" s="1"/>
  <c r="H60" i="2"/>
  <c r="I60" i="2" s="1"/>
  <c r="J60" i="2" s="1"/>
  <c r="H59" i="2"/>
  <c r="I59" i="2" s="1"/>
  <c r="H58" i="2"/>
  <c r="I58" i="2" s="1"/>
  <c r="H57" i="2"/>
  <c r="I57" i="2" s="1"/>
  <c r="H56" i="2"/>
  <c r="I56" i="2" s="1"/>
  <c r="K56" i="2" s="1"/>
  <c r="L56" i="2" s="1"/>
  <c r="H55" i="2"/>
  <c r="I55" i="2" s="1"/>
  <c r="H54" i="2"/>
  <c r="I54" i="2" s="1"/>
  <c r="K54" i="2" s="1"/>
  <c r="L54" i="2" s="1"/>
  <c r="H53" i="2"/>
  <c r="I53" i="2" s="1"/>
  <c r="H52" i="2"/>
  <c r="I52" i="2" s="1"/>
  <c r="H51" i="2"/>
  <c r="I51" i="2" s="1"/>
  <c r="H50" i="2"/>
  <c r="I50" i="2" s="1"/>
  <c r="K50" i="2" s="1"/>
  <c r="L50" i="2" s="1"/>
  <c r="H49" i="2"/>
  <c r="I49" i="2" s="1"/>
  <c r="H48" i="2"/>
  <c r="I48" i="2" s="1"/>
  <c r="K48" i="2" s="1"/>
  <c r="L48" i="2" s="1"/>
  <c r="H47" i="2"/>
  <c r="I47" i="2" s="1"/>
  <c r="H46" i="2"/>
  <c r="I46" i="2" s="1"/>
  <c r="K46" i="2" s="1"/>
  <c r="L46" i="2" s="1"/>
  <c r="H45" i="2"/>
  <c r="I45" i="2" s="1"/>
  <c r="H44" i="2"/>
  <c r="I44" i="2" s="1"/>
  <c r="J44" i="2" s="1"/>
  <c r="H43" i="2"/>
  <c r="I43" i="2" s="1"/>
  <c r="H42" i="2"/>
  <c r="I42" i="2" s="1"/>
  <c r="H41" i="2"/>
  <c r="I41" i="2" s="1"/>
  <c r="H40" i="2"/>
  <c r="I40" i="2" s="1"/>
  <c r="K40" i="2" s="1"/>
  <c r="L40" i="2" s="1"/>
  <c r="H39" i="2"/>
  <c r="I39" i="2" s="1"/>
  <c r="K39" i="2" s="1"/>
  <c r="L39" i="2" s="1"/>
  <c r="H38" i="2"/>
  <c r="I38" i="2" s="1"/>
  <c r="K38" i="2" s="1"/>
  <c r="L38" i="2" s="1"/>
  <c r="H37" i="2"/>
  <c r="I37" i="2" s="1"/>
  <c r="H36" i="2"/>
  <c r="I36" i="2" s="1"/>
  <c r="H35" i="2"/>
  <c r="I35" i="2" s="1"/>
  <c r="K35" i="2" s="1"/>
  <c r="L35" i="2" s="1"/>
  <c r="H34" i="2"/>
  <c r="I34" i="2" s="1"/>
  <c r="K34" i="2" s="1"/>
  <c r="L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J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K12" i="2" s="1"/>
  <c r="L12" i="2" s="1"/>
  <c r="H11" i="2"/>
  <c r="I11" i="2" s="1"/>
  <c r="H10" i="2"/>
  <c r="I10" i="2" s="1"/>
  <c r="K10" i="2" s="1"/>
  <c r="L10" i="2" s="1"/>
  <c r="H9" i="2"/>
  <c r="I9" i="2" s="1"/>
  <c r="K9" i="2" s="1"/>
  <c r="L9" i="2" s="1"/>
  <c r="H8" i="2"/>
  <c r="I8" i="2" s="1"/>
  <c r="K8" i="2" s="1"/>
  <c r="L8" i="2" s="1"/>
  <c r="H7" i="2"/>
  <c r="I7" i="2" s="1"/>
  <c r="H6" i="2"/>
  <c r="I6" i="2" s="1"/>
  <c r="K6" i="2" s="1"/>
  <c r="L6" i="2" s="1"/>
  <c r="H5" i="2"/>
  <c r="I5" i="2" s="1"/>
  <c r="H4" i="2"/>
  <c r="I4" i="2" s="1"/>
  <c r="H3" i="2"/>
  <c r="I3" i="2" s="1"/>
  <c r="E2" i="2"/>
  <c r="E3" i="2" s="1"/>
  <c r="M1471" i="1"/>
  <c r="O1471" i="1" s="1"/>
  <c r="H1471" i="1"/>
  <c r="I1471" i="1" s="1"/>
  <c r="K1471" i="1" s="1"/>
  <c r="M1470" i="1"/>
  <c r="O1470" i="1" s="1"/>
  <c r="H1470" i="1"/>
  <c r="C1470" i="1"/>
  <c r="M1469" i="1"/>
  <c r="O1469" i="1" s="1"/>
  <c r="H1469" i="1"/>
  <c r="C1469" i="1"/>
  <c r="D1469" i="1" s="1"/>
  <c r="F1469" i="1" s="1"/>
  <c r="G1469" i="1" s="1"/>
  <c r="M1468" i="1"/>
  <c r="N1468" i="1" s="1"/>
  <c r="P1468" i="1" s="1"/>
  <c r="Q1468" i="1" s="1"/>
  <c r="H1468" i="1"/>
  <c r="J1468" i="1" s="1"/>
  <c r="C1468" i="1"/>
  <c r="E1468" i="1" s="1"/>
  <c r="M1467" i="1"/>
  <c r="O1467" i="1" s="1"/>
  <c r="H1467" i="1"/>
  <c r="C1467" i="1"/>
  <c r="E1467" i="1" s="1"/>
  <c r="M1466" i="1"/>
  <c r="N1466" i="1" s="1"/>
  <c r="P1466" i="1" s="1"/>
  <c r="Q1466" i="1" s="1"/>
  <c r="H1466" i="1"/>
  <c r="I1466" i="1" s="1"/>
  <c r="K1466" i="1" s="1"/>
  <c r="L1466" i="1" s="1"/>
  <c r="C1466" i="1"/>
  <c r="M1465" i="1"/>
  <c r="N1465" i="1" s="1"/>
  <c r="P1465" i="1" s="1"/>
  <c r="Q1465" i="1" s="1"/>
  <c r="H1465" i="1"/>
  <c r="J1465" i="1" s="1"/>
  <c r="C1465" i="1"/>
  <c r="M1464" i="1"/>
  <c r="H1464" i="1"/>
  <c r="J1464" i="1" s="1"/>
  <c r="C1464" i="1"/>
  <c r="D1464" i="1" s="1"/>
  <c r="F1464" i="1" s="1"/>
  <c r="G1464" i="1" s="1"/>
  <c r="M1463" i="1"/>
  <c r="N1463" i="1" s="1"/>
  <c r="P1463" i="1" s="1"/>
  <c r="Q1463" i="1" s="1"/>
  <c r="H1463" i="1"/>
  <c r="J1463" i="1" s="1"/>
  <c r="C1463" i="1"/>
  <c r="E1463" i="1" s="1"/>
  <c r="M1462" i="1"/>
  <c r="O1462" i="1" s="1"/>
  <c r="H1462" i="1"/>
  <c r="J1462" i="1" s="1"/>
  <c r="C1462" i="1"/>
  <c r="M1461" i="1"/>
  <c r="O1461" i="1" s="1"/>
  <c r="H1461" i="1"/>
  <c r="I1461" i="1" s="1"/>
  <c r="K1461" i="1" s="1"/>
  <c r="L1461" i="1" s="1"/>
  <c r="C1461" i="1"/>
  <c r="D1461" i="1" s="1"/>
  <c r="F1461" i="1" s="1"/>
  <c r="G1461" i="1" s="1"/>
  <c r="M1460" i="1"/>
  <c r="O1460" i="1" s="1"/>
  <c r="H1460" i="1"/>
  <c r="J1460" i="1" s="1"/>
  <c r="C1460" i="1"/>
  <c r="M1459" i="1"/>
  <c r="O1459" i="1" s="1"/>
  <c r="H1459" i="1"/>
  <c r="C1459" i="1"/>
  <c r="E1459" i="1" s="1"/>
  <c r="M1458" i="1"/>
  <c r="H1458" i="1"/>
  <c r="I1458" i="1" s="1"/>
  <c r="K1458" i="1" s="1"/>
  <c r="L1458" i="1" s="1"/>
  <c r="C1458" i="1"/>
  <c r="E1458" i="1" s="1"/>
  <c r="M1457" i="1"/>
  <c r="O1457" i="1" s="1"/>
  <c r="H1457" i="1"/>
  <c r="J1457" i="1" s="1"/>
  <c r="C1457" i="1"/>
  <c r="E1457" i="1" s="1"/>
  <c r="M1456" i="1"/>
  <c r="H1456" i="1"/>
  <c r="C1456" i="1"/>
  <c r="D1456" i="1" s="1"/>
  <c r="F1456" i="1" s="1"/>
  <c r="G1456" i="1" s="1"/>
  <c r="M1455" i="1"/>
  <c r="N1455" i="1" s="1"/>
  <c r="P1455" i="1" s="1"/>
  <c r="Q1455" i="1" s="1"/>
  <c r="H1455" i="1"/>
  <c r="J1455" i="1" s="1"/>
  <c r="C1455" i="1"/>
  <c r="E1455" i="1" s="1"/>
  <c r="M1454" i="1"/>
  <c r="O1454" i="1" s="1"/>
  <c r="H1454" i="1"/>
  <c r="C1454" i="1"/>
  <c r="E1454" i="1" s="1"/>
  <c r="M1453" i="1"/>
  <c r="H1453" i="1"/>
  <c r="I1453" i="1" s="1"/>
  <c r="K1453" i="1" s="1"/>
  <c r="L1453" i="1" s="1"/>
  <c r="E1453" i="1"/>
  <c r="C1453" i="1"/>
  <c r="D1453" i="1" s="1"/>
  <c r="F1453" i="1" s="1"/>
  <c r="G1453" i="1" s="1"/>
  <c r="M1452" i="1"/>
  <c r="O1452" i="1" s="1"/>
  <c r="H1452" i="1"/>
  <c r="J1452" i="1" s="1"/>
  <c r="C1452" i="1"/>
  <c r="M1451" i="1"/>
  <c r="O1451" i="1" s="1"/>
  <c r="H1451" i="1"/>
  <c r="C1451" i="1"/>
  <c r="M1450" i="1"/>
  <c r="N1450" i="1" s="1"/>
  <c r="P1450" i="1" s="1"/>
  <c r="Q1450" i="1" s="1"/>
  <c r="H1450" i="1"/>
  <c r="I1450" i="1" s="1"/>
  <c r="K1450" i="1" s="1"/>
  <c r="L1450" i="1" s="1"/>
  <c r="C1450" i="1"/>
  <c r="E1450" i="1" s="1"/>
  <c r="M1449" i="1"/>
  <c r="O1449" i="1" s="1"/>
  <c r="H1449" i="1"/>
  <c r="J1449" i="1" s="1"/>
  <c r="C1449" i="1"/>
  <c r="E1449" i="1" s="1"/>
  <c r="M1448" i="1"/>
  <c r="H1448" i="1"/>
  <c r="C1448" i="1"/>
  <c r="M1447" i="1"/>
  <c r="N1447" i="1" s="1"/>
  <c r="P1447" i="1" s="1"/>
  <c r="Q1447" i="1" s="1"/>
  <c r="H1447" i="1"/>
  <c r="J1447" i="1" s="1"/>
  <c r="C1447" i="1"/>
  <c r="E1447" i="1" s="1"/>
  <c r="M1446" i="1"/>
  <c r="O1446" i="1" s="1"/>
  <c r="H1446" i="1"/>
  <c r="J1446" i="1" s="1"/>
  <c r="C1446" i="1"/>
  <c r="M1445" i="1"/>
  <c r="H1445" i="1"/>
  <c r="I1445" i="1" s="1"/>
  <c r="K1445" i="1" s="1"/>
  <c r="L1445" i="1" s="1"/>
  <c r="C1445" i="1"/>
  <c r="M1444" i="1"/>
  <c r="H1444" i="1"/>
  <c r="J1444" i="1" s="1"/>
  <c r="C1444" i="1"/>
  <c r="E1444" i="1" s="1"/>
  <c r="M1443" i="1"/>
  <c r="O1443" i="1" s="1"/>
  <c r="H1443" i="1"/>
  <c r="C1443" i="1"/>
  <c r="D1443" i="1" s="1"/>
  <c r="F1443" i="1" s="1"/>
  <c r="G1443" i="1" s="1"/>
  <c r="M1442" i="1"/>
  <c r="N1442" i="1" s="1"/>
  <c r="P1442" i="1" s="1"/>
  <c r="Q1442" i="1" s="1"/>
  <c r="H1442" i="1"/>
  <c r="J1442" i="1" s="1"/>
  <c r="C1442" i="1"/>
  <c r="E1442" i="1" s="1"/>
  <c r="M1441" i="1"/>
  <c r="O1441" i="1" s="1"/>
  <c r="H1441" i="1"/>
  <c r="J1441" i="1" s="1"/>
  <c r="C1441" i="1"/>
  <c r="E1441" i="1" s="1"/>
  <c r="M1440" i="1"/>
  <c r="O1440" i="1" s="1"/>
  <c r="H1440" i="1"/>
  <c r="I1440" i="1" s="1"/>
  <c r="K1440" i="1" s="1"/>
  <c r="L1440" i="1" s="1"/>
  <c r="C1440" i="1"/>
  <c r="D1440" i="1" s="1"/>
  <c r="F1440" i="1" s="1"/>
  <c r="G1440" i="1" s="1"/>
  <c r="M1439" i="1"/>
  <c r="O1439" i="1" s="1"/>
  <c r="H1439" i="1"/>
  <c r="J1439" i="1" s="1"/>
  <c r="C1439" i="1"/>
  <c r="E1439" i="1" s="1"/>
  <c r="M1438" i="1"/>
  <c r="H1438" i="1"/>
  <c r="C1438" i="1"/>
  <c r="E1438" i="1" s="1"/>
  <c r="M1437" i="1"/>
  <c r="H1437" i="1"/>
  <c r="I1437" i="1" s="1"/>
  <c r="K1437" i="1" s="1"/>
  <c r="L1437" i="1" s="1"/>
  <c r="C1437" i="1"/>
  <c r="M1436" i="1"/>
  <c r="H1436" i="1"/>
  <c r="J1436" i="1" s="1"/>
  <c r="C1436" i="1"/>
  <c r="E1436" i="1" s="1"/>
  <c r="M1435" i="1"/>
  <c r="H1435" i="1"/>
  <c r="J1435" i="1" s="1"/>
  <c r="C1435" i="1"/>
  <c r="D1435" i="1" s="1"/>
  <c r="F1435" i="1" s="1"/>
  <c r="G1435" i="1" s="1"/>
  <c r="M1434" i="1"/>
  <c r="N1434" i="1" s="1"/>
  <c r="P1434" i="1" s="1"/>
  <c r="Q1434" i="1" s="1"/>
  <c r="H1434" i="1"/>
  <c r="J1434" i="1" s="1"/>
  <c r="C1434" i="1"/>
  <c r="E1434" i="1" s="1"/>
  <c r="M1433" i="1"/>
  <c r="H1433" i="1"/>
  <c r="C1433" i="1"/>
  <c r="E1433" i="1" s="1"/>
  <c r="M1432" i="1"/>
  <c r="H1432" i="1"/>
  <c r="I1432" i="1" s="1"/>
  <c r="K1432" i="1" s="1"/>
  <c r="L1432" i="1" s="1"/>
  <c r="C1432" i="1"/>
  <c r="M1431" i="1"/>
  <c r="O1431" i="1" s="1"/>
  <c r="H1431" i="1"/>
  <c r="J1431" i="1" s="1"/>
  <c r="C1431" i="1"/>
  <c r="M1430" i="1"/>
  <c r="O1430" i="1" s="1"/>
  <c r="H1430" i="1"/>
  <c r="J1430" i="1" s="1"/>
  <c r="C1430" i="1"/>
  <c r="M1429" i="1"/>
  <c r="N1429" i="1" s="1"/>
  <c r="P1429" i="1" s="1"/>
  <c r="Q1429" i="1" s="1"/>
  <c r="H1429" i="1"/>
  <c r="C1429" i="1"/>
  <c r="E1429" i="1" s="1"/>
  <c r="M1428" i="1"/>
  <c r="O1428" i="1" s="1"/>
  <c r="H1428" i="1"/>
  <c r="C1428" i="1"/>
  <c r="E1428" i="1" s="1"/>
  <c r="M1427" i="1"/>
  <c r="H1427" i="1"/>
  <c r="J1427" i="1" s="1"/>
  <c r="C1427" i="1"/>
  <c r="D1427" i="1" s="1"/>
  <c r="F1427" i="1" s="1"/>
  <c r="G1427" i="1" s="1"/>
  <c r="M1426" i="1"/>
  <c r="H1426" i="1"/>
  <c r="J1426" i="1" s="1"/>
  <c r="C1426" i="1"/>
  <c r="D1426" i="1" s="1"/>
  <c r="F1426" i="1" s="1"/>
  <c r="G1426" i="1" s="1"/>
  <c r="M1425" i="1"/>
  <c r="O1425" i="1" s="1"/>
  <c r="H1425" i="1"/>
  <c r="J1425" i="1" s="1"/>
  <c r="C1425" i="1"/>
  <c r="E1425" i="1" s="1"/>
  <c r="M1424" i="1"/>
  <c r="O1424" i="1" s="1"/>
  <c r="H1424" i="1"/>
  <c r="I1424" i="1" s="1"/>
  <c r="K1424" i="1" s="1"/>
  <c r="L1424" i="1" s="1"/>
  <c r="C1424" i="1"/>
  <c r="M1423" i="1"/>
  <c r="O1423" i="1" s="1"/>
  <c r="H1423" i="1"/>
  <c r="I1423" i="1" s="1"/>
  <c r="K1423" i="1" s="1"/>
  <c r="L1423" i="1" s="1"/>
  <c r="C1423" i="1"/>
  <c r="E1423" i="1" s="1"/>
  <c r="M1422" i="1"/>
  <c r="O1422" i="1" s="1"/>
  <c r="H1422" i="1"/>
  <c r="J1422" i="1" s="1"/>
  <c r="C1422" i="1"/>
  <c r="M1421" i="1"/>
  <c r="N1421" i="1" s="1"/>
  <c r="P1421" i="1" s="1"/>
  <c r="Q1421" i="1" s="1"/>
  <c r="H1421" i="1"/>
  <c r="C1421" i="1"/>
  <c r="M1420" i="1"/>
  <c r="O1420" i="1" s="1"/>
  <c r="H1420" i="1"/>
  <c r="C1420" i="1"/>
  <c r="E1420" i="1" s="1"/>
  <c r="M1419" i="1"/>
  <c r="O1419" i="1" s="1"/>
  <c r="H1419" i="1"/>
  <c r="C1419" i="1"/>
  <c r="D1419" i="1" s="1"/>
  <c r="F1419" i="1" s="1"/>
  <c r="G1419" i="1" s="1"/>
  <c r="M1418" i="1"/>
  <c r="H1418" i="1"/>
  <c r="J1418" i="1" s="1"/>
  <c r="C1418" i="1"/>
  <c r="E1418" i="1" s="1"/>
  <c r="M1417" i="1"/>
  <c r="H1417" i="1"/>
  <c r="J1417" i="1" s="1"/>
  <c r="C1417" i="1"/>
  <c r="M1416" i="1"/>
  <c r="H1416" i="1"/>
  <c r="C1416" i="1"/>
  <c r="D1416" i="1" s="1"/>
  <c r="F1416" i="1" s="1"/>
  <c r="G1416" i="1" s="1"/>
  <c r="M1415" i="1"/>
  <c r="H1415" i="1"/>
  <c r="J1415" i="1" s="1"/>
  <c r="C1415" i="1"/>
  <c r="D1415" i="1" s="1"/>
  <c r="F1415" i="1" s="1"/>
  <c r="G1415" i="1" s="1"/>
  <c r="M1414" i="1"/>
  <c r="O1414" i="1" s="1"/>
  <c r="H1414" i="1"/>
  <c r="I1414" i="1" s="1"/>
  <c r="K1414" i="1" s="1"/>
  <c r="L1414" i="1" s="1"/>
  <c r="C1414" i="1"/>
  <c r="M1413" i="1"/>
  <c r="O1413" i="1" s="1"/>
  <c r="H1413" i="1"/>
  <c r="J1413" i="1" s="1"/>
  <c r="C1413" i="1"/>
  <c r="M1412" i="1"/>
  <c r="O1412" i="1" s="1"/>
  <c r="H1412" i="1"/>
  <c r="I1412" i="1" s="1"/>
  <c r="K1412" i="1" s="1"/>
  <c r="L1412" i="1" s="1"/>
  <c r="C1412" i="1"/>
  <c r="E1412" i="1" s="1"/>
  <c r="M1411" i="1"/>
  <c r="N1411" i="1" s="1"/>
  <c r="P1411" i="1" s="1"/>
  <c r="Q1411" i="1" s="1"/>
  <c r="H1411" i="1"/>
  <c r="J1411" i="1" s="1"/>
  <c r="C1411" i="1"/>
  <c r="E1411" i="1" s="1"/>
  <c r="M1410" i="1"/>
  <c r="O1410" i="1" s="1"/>
  <c r="H1410" i="1"/>
  <c r="C1410" i="1"/>
  <c r="E1410" i="1" s="1"/>
  <c r="M1409" i="1"/>
  <c r="N1409" i="1" s="1"/>
  <c r="P1409" i="1" s="1"/>
  <c r="Q1409" i="1" s="1"/>
  <c r="H1409" i="1"/>
  <c r="I1409" i="1" s="1"/>
  <c r="K1409" i="1" s="1"/>
  <c r="L1409" i="1" s="1"/>
  <c r="C1409" i="1"/>
  <c r="D1409" i="1" s="1"/>
  <c r="F1409" i="1" s="1"/>
  <c r="G1409" i="1" s="1"/>
  <c r="M1408" i="1"/>
  <c r="O1408" i="1" s="1"/>
  <c r="H1408" i="1"/>
  <c r="J1408" i="1" s="1"/>
  <c r="C1408" i="1"/>
  <c r="E1408" i="1" s="1"/>
  <c r="M1407" i="1"/>
  <c r="H1407" i="1"/>
  <c r="J1407" i="1" s="1"/>
  <c r="C1407" i="1"/>
  <c r="D1407" i="1" s="1"/>
  <c r="F1407" i="1" s="1"/>
  <c r="G1407" i="1" s="1"/>
  <c r="M1406" i="1"/>
  <c r="O1406" i="1" s="1"/>
  <c r="H1406" i="1"/>
  <c r="J1406" i="1" s="1"/>
  <c r="C1406" i="1"/>
  <c r="M1405" i="1"/>
  <c r="O1405" i="1" s="1"/>
  <c r="H1405" i="1"/>
  <c r="J1405" i="1" s="1"/>
  <c r="C1405" i="1"/>
  <c r="M1404" i="1"/>
  <c r="H1404" i="1"/>
  <c r="I1404" i="1" s="1"/>
  <c r="K1404" i="1" s="1"/>
  <c r="L1404" i="1" s="1"/>
  <c r="C1404" i="1"/>
  <c r="E1404" i="1" s="1"/>
  <c r="M1403" i="1"/>
  <c r="O1403" i="1" s="1"/>
  <c r="H1403" i="1"/>
  <c r="C1403" i="1"/>
  <c r="M1402" i="1"/>
  <c r="O1402" i="1" s="1"/>
  <c r="H1402" i="1"/>
  <c r="C1402" i="1"/>
  <c r="M1401" i="1"/>
  <c r="N1401" i="1" s="1"/>
  <c r="P1401" i="1" s="1"/>
  <c r="Q1401" i="1" s="1"/>
  <c r="H1401" i="1"/>
  <c r="J1401" i="1" s="1"/>
  <c r="C1401" i="1"/>
  <c r="E1401" i="1" s="1"/>
  <c r="M1400" i="1"/>
  <c r="H1400" i="1"/>
  <c r="C1400" i="1"/>
  <c r="E1400" i="1" s="1"/>
  <c r="M1399" i="1"/>
  <c r="H1399" i="1"/>
  <c r="I1399" i="1" s="1"/>
  <c r="K1399" i="1" s="1"/>
  <c r="L1399" i="1" s="1"/>
  <c r="C1399" i="1"/>
  <c r="D1399" i="1" s="1"/>
  <c r="F1399" i="1" s="1"/>
  <c r="G1399" i="1" s="1"/>
  <c r="M1398" i="1"/>
  <c r="H1398" i="1"/>
  <c r="J1398" i="1" s="1"/>
  <c r="C1398" i="1"/>
  <c r="E1398" i="1" s="1"/>
  <c r="M1397" i="1"/>
  <c r="O1397" i="1" s="1"/>
  <c r="H1397" i="1"/>
  <c r="J1397" i="1" s="1"/>
  <c r="C1397" i="1"/>
  <c r="M1396" i="1"/>
  <c r="H1396" i="1"/>
  <c r="C1396" i="1"/>
  <c r="E1396" i="1" s="1"/>
  <c r="M1395" i="1"/>
  <c r="H1395" i="1"/>
  <c r="C1395" i="1"/>
  <c r="D1395" i="1" s="1"/>
  <c r="F1395" i="1" s="1"/>
  <c r="G1395" i="1" s="1"/>
  <c r="M1394" i="1"/>
  <c r="O1394" i="1" s="1"/>
  <c r="H1394" i="1"/>
  <c r="C1394" i="1"/>
  <c r="D1394" i="1" s="1"/>
  <c r="F1394" i="1" s="1"/>
  <c r="G1394" i="1" s="1"/>
  <c r="M1393" i="1"/>
  <c r="N1393" i="1" s="1"/>
  <c r="P1393" i="1" s="1"/>
  <c r="Q1393" i="1" s="1"/>
  <c r="H1393" i="1"/>
  <c r="C1393" i="1"/>
  <c r="M1392" i="1"/>
  <c r="O1392" i="1" s="1"/>
  <c r="H1392" i="1"/>
  <c r="J1392" i="1" s="1"/>
  <c r="C1392" i="1"/>
  <c r="M1391" i="1"/>
  <c r="H1391" i="1"/>
  <c r="I1391" i="1" s="1"/>
  <c r="K1391" i="1" s="1"/>
  <c r="L1391" i="1" s="1"/>
  <c r="C1391" i="1"/>
  <c r="D1391" i="1" s="1"/>
  <c r="F1391" i="1" s="1"/>
  <c r="G1391" i="1" s="1"/>
  <c r="M1390" i="1"/>
  <c r="O1390" i="1" s="1"/>
  <c r="H1390" i="1"/>
  <c r="I1390" i="1" s="1"/>
  <c r="K1390" i="1" s="1"/>
  <c r="L1390" i="1" s="1"/>
  <c r="C1390" i="1"/>
  <c r="M1389" i="1"/>
  <c r="H1389" i="1"/>
  <c r="J1389" i="1" s="1"/>
  <c r="C1389" i="1"/>
  <c r="M1388" i="1"/>
  <c r="H1388" i="1"/>
  <c r="I1388" i="1" s="1"/>
  <c r="K1388" i="1" s="1"/>
  <c r="L1388" i="1" s="1"/>
  <c r="C1388" i="1"/>
  <c r="D1388" i="1" s="1"/>
  <c r="F1388" i="1" s="1"/>
  <c r="G1388" i="1" s="1"/>
  <c r="M1387" i="1"/>
  <c r="O1387" i="1" s="1"/>
  <c r="H1387" i="1"/>
  <c r="J1387" i="1" s="1"/>
  <c r="C1387" i="1"/>
  <c r="M1386" i="1"/>
  <c r="O1386" i="1" s="1"/>
  <c r="H1386" i="1"/>
  <c r="C1386" i="1"/>
  <c r="E1386" i="1" s="1"/>
  <c r="M1385" i="1"/>
  <c r="O1385" i="1" s="1"/>
  <c r="H1385" i="1"/>
  <c r="C1385" i="1"/>
  <c r="E1385" i="1" s="1"/>
  <c r="M1384" i="1"/>
  <c r="O1384" i="1" s="1"/>
  <c r="H1384" i="1"/>
  <c r="C1384" i="1"/>
  <c r="E1384" i="1" s="1"/>
  <c r="M1383" i="1"/>
  <c r="H1383" i="1"/>
  <c r="J1383" i="1" s="1"/>
  <c r="C1383" i="1"/>
  <c r="E1383" i="1" s="1"/>
  <c r="M1382" i="1"/>
  <c r="O1382" i="1" s="1"/>
  <c r="H1382" i="1"/>
  <c r="J1382" i="1" s="1"/>
  <c r="C1382" i="1"/>
  <c r="E1382" i="1" s="1"/>
  <c r="M1381" i="1"/>
  <c r="H1381" i="1"/>
  <c r="J1381" i="1" s="1"/>
  <c r="C1381" i="1"/>
  <c r="D1381" i="1" s="1"/>
  <c r="F1381" i="1" s="1"/>
  <c r="G1381" i="1" s="1"/>
  <c r="M1380" i="1"/>
  <c r="N1380" i="1" s="1"/>
  <c r="P1380" i="1" s="1"/>
  <c r="Q1380" i="1" s="1"/>
  <c r="I1380" i="1"/>
  <c r="K1380" i="1" s="1"/>
  <c r="L1380" i="1" s="1"/>
  <c r="H1380" i="1"/>
  <c r="J1380" i="1" s="1"/>
  <c r="C1380" i="1"/>
  <c r="M1379" i="1"/>
  <c r="O1379" i="1" s="1"/>
  <c r="H1379" i="1"/>
  <c r="J1379" i="1" s="1"/>
  <c r="C1379" i="1"/>
  <c r="M1378" i="1"/>
  <c r="O1378" i="1" s="1"/>
  <c r="H1378" i="1"/>
  <c r="I1378" i="1" s="1"/>
  <c r="K1378" i="1" s="1"/>
  <c r="L1378" i="1" s="1"/>
  <c r="C1378" i="1"/>
  <c r="M1377" i="1"/>
  <c r="O1377" i="1" s="1"/>
  <c r="H1377" i="1"/>
  <c r="J1377" i="1" s="1"/>
  <c r="C1377" i="1"/>
  <c r="E1377" i="1" s="1"/>
  <c r="M1376" i="1"/>
  <c r="O1376" i="1" s="1"/>
  <c r="H1376" i="1"/>
  <c r="C1376" i="1"/>
  <c r="E1376" i="1" s="1"/>
  <c r="M1375" i="1"/>
  <c r="N1375" i="1" s="1"/>
  <c r="P1375" i="1" s="1"/>
  <c r="Q1375" i="1" s="1"/>
  <c r="H1375" i="1"/>
  <c r="C1375" i="1"/>
  <c r="E1375" i="1" s="1"/>
  <c r="M1374" i="1"/>
  <c r="N1374" i="1" s="1"/>
  <c r="P1374" i="1" s="1"/>
  <c r="Q1374" i="1" s="1"/>
  <c r="H1374" i="1"/>
  <c r="C1374" i="1"/>
  <c r="E1374" i="1" s="1"/>
  <c r="M1373" i="1"/>
  <c r="H1373" i="1"/>
  <c r="J1373" i="1" s="1"/>
  <c r="C1373" i="1"/>
  <c r="M1372" i="1"/>
  <c r="O1372" i="1" s="1"/>
  <c r="H1372" i="1"/>
  <c r="J1372" i="1" s="1"/>
  <c r="C1372" i="1"/>
  <c r="M1371" i="1"/>
  <c r="O1371" i="1" s="1"/>
  <c r="H1371" i="1"/>
  <c r="J1371" i="1" s="1"/>
  <c r="C1371" i="1"/>
  <c r="M1370" i="1"/>
  <c r="O1370" i="1" s="1"/>
  <c r="H1370" i="1"/>
  <c r="I1370" i="1" s="1"/>
  <c r="K1370" i="1" s="1"/>
  <c r="L1370" i="1" s="1"/>
  <c r="C1370" i="1"/>
  <c r="E1370" i="1" s="1"/>
  <c r="M1369" i="1"/>
  <c r="O1369" i="1" s="1"/>
  <c r="H1369" i="1"/>
  <c r="C1369" i="1"/>
  <c r="E1369" i="1" s="1"/>
  <c r="M1368" i="1"/>
  <c r="O1368" i="1" s="1"/>
  <c r="H1368" i="1"/>
  <c r="C1368" i="1"/>
  <c r="E1368" i="1" s="1"/>
  <c r="M1367" i="1"/>
  <c r="N1367" i="1" s="1"/>
  <c r="P1367" i="1" s="1"/>
  <c r="Q1367" i="1" s="1"/>
  <c r="H1367" i="1"/>
  <c r="I1367" i="1" s="1"/>
  <c r="K1367" i="1" s="1"/>
  <c r="L1367" i="1" s="1"/>
  <c r="C1367" i="1"/>
  <c r="E1367" i="1" s="1"/>
  <c r="M1366" i="1"/>
  <c r="H1366" i="1"/>
  <c r="C1366" i="1"/>
  <c r="D1366" i="1" s="1"/>
  <c r="F1366" i="1" s="1"/>
  <c r="G1366" i="1" s="1"/>
  <c r="M1365" i="1"/>
  <c r="H1365" i="1"/>
  <c r="J1365" i="1" s="1"/>
  <c r="C1365" i="1"/>
  <c r="M1364" i="1"/>
  <c r="O1364" i="1" s="1"/>
  <c r="H1364" i="1"/>
  <c r="J1364" i="1" s="1"/>
  <c r="C1364" i="1"/>
  <c r="E1364" i="1" s="1"/>
  <c r="M1363" i="1"/>
  <c r="O1363" i="1" s="1"/>
  <c r="H1363" i="1"/>
  <c r="I1363" i="1" s="1"/>
  <c r="K1363" i="1" s="1"/>
  <c r="L1363" i="1" s="1"/>
  <c r="C1363" i="1"/>
  <c r="M1362" i="1"/>
  <c r="O1362" i="1" s="1"/>
  <c r="H1362" i="1"/>
  <c r="I1362" i="1" s="1"/>
  <c r="K1362" i="1" s="1"/>
  <c r="L1362" i="1" s="1"/>
  <c r="C1362" i="1"/>
  <c r="E1362" i="1" s="1"/>
  <c r="M1361" i="1"/>
  <c r="H1361" i="1"/>
  <c r="J1361" i="1" s="1"/>
  <c r="C1361" i="1"/>
  <c r="E1361" i="1" s="1"/>
  <c r="M1360" i="1"/>
  <c r="O1360" i="1" s="1"/>
  <c r="H1360" i="1"/>
  <c r="C1360" i="1"/>
  <c r="E1360" i="1" s="1"/>
  <c r="M1359" i="1"/>
  <c r="O1359" i="1" s="1"/>
  <c r="H1359" i="1"/>
  <c r="C1359" i="1"/>
  <c r="E1359" i="1" s="1"/>
  <c r="M1358" i="1"/>
  <c r="O1358" i="1" s="1"/>
  <c r="H1358" i="1"/>
  <c r="J1358" i="1" s="1"/>
  <c r="C1358" i="1"/>
  <c r="E1358" i="1" s="1"/>
  <c r="M1357" i="1"/>
  <c r="H1357" i="1"/>
  <c r="J1357" i="1" s="1"/>
  <c r="C1357" i="1"/>
  <c r="E1357" i="1" s="1"/>
  <c r="M1356" i="1"/>
  <c r="O1356" i="1" s="1"/>
  <c r="H1356" i="1"/>
  <c r="J1356" i="1" s="1"/>
  <c r="C1356" i="1"/>
  <c r="D1356" i="1" s="1"/>
  <c r="F1356" i="1" s="1"/>
  <c r="G1356" i="1" s="1"/>
  <c r="M1355" i="1"/>
  <c r="H1355" i="1"/>
  <c r="J1355" i="1" s="1"/>
  <c r="C1355" i="1"/>
  <c r="M1354" i="1"/>
  <c r="O1354" i="1" s="1"/>
  <c r="H1354" i="1"/>
  <c r="I1354" i="1" s="1"/>
  <c r="K1354" i="1" s="1"/>
  <c r="L1354" i="1" s="1"/>
  <c r="C1354" i="1"/>
  <c r="E1354" i="1" s="1"/>
  <c r="M1353" i="1"/>
  <c r="O1353" i="1" s="1"/>
  <c r="H1353" i="1"/>
  <c r="J1353" i="1" s="1"/>
  <c r="C1353" i="1"/>
  <c r="E1353" i="1" s="1"/>
  <c r="M1352" i="1"/>
  <c r="O1352" i="1" s="1"/>
  <c r="H1352" i="1"/>
  <c r="C1352" i="1"/>
  <c r="E1352" i="1" s="1"/>
  <c r="M1351" i="1"/>
  <c r="H1351" i="1"/>
  <c r="J1351" i="1" s="1"/>
  <c r="C1351" i="1"/>
  <c r="E1351" i="1" s="1"/>
  <c r="M1350" i="1"/>
  <c r="O1350" i="1" s="1"/>
  <c r="H1350" i="1"/>
  <c r="C1350" i="1"/>
  <c r="M1349" i="1"/>
  <c r="H1349" i="1"/>
  <c r="J1349" i="1" s="1"/>
  <c r="C1349" i="1"/>
  <c r="E1349" i="1" s="1"/>
  <c r="M1348" i="1"/>
  <c r="N1348" i="1" s="1"/>
  <c r="P1348" i="1" s="1"/>
  <c r="Q1348" i="1" s="1"/>
  <c r="H1348" i="1"/>
  <c r="J1348" i="1" s="1"/>
  <c r="C1348" i="1"/>
  <c r="M1347" i="1"/>
  <c r="O1347" i="1" s="1"/>
  <c r="H1347" i="1"/>
  <c r="J1347" i="1" s="1"/>
  <c r="C1347" i="1"/>
  <c r="M1346" i="1"/>
  <c r="O1346" i="1" s="1"/>
  <c r="H1346" i="1"/>
  <c r="I1346" i="1" s="1"/>
  <c r="K1346" i="1" s="1"/>
  <c r="L1346" i="1" s="1"/>
  <c r="C1346" i="1"/>
  <c r="M1345" i="1"/>
  <c r="O1345" i="1" s="1"/>
  <c r="H1345" i="1"/>
  <c r="J1345" i="1" s="1"/>
  <c r="C1345" i="1"/>
  <c r="E1345" i="1" s="1"/>
  <c r="M1344" i="1"/>
  <c r="O1344" i="1" s="1"/>
  <c r="H1344" i="1"/>
  <c r="C1344" i="1"/>
  <c r="E1344" i="1" s="1"/>
  <c r="M1343" i="1"/>
  <c r="N1343" i="1" s="1"/>
  <c r="P1343" i="1" s="1"/>
  <c r="Q1343" i="1" s="1"/>
  <c r="H1343" i="1"/>
  <c r="C1343" i="1"/>
  <c r="E1343" i="1" s="1"/>
  <c r="M1342" i="1"/>
  <c r="O1342" i="1" s="1"/>
  <c r="H1342" i="1"/>
  <c r="I1342" i="1" s="1"/>
  <c r="K1342" i="1" s="1"/>
  <c r="L1342" i="1" s="1"/>
  <c r="C1342" i="1"/>
  <c r="E1342" i="1" s="1"/>
  <c r="M1341" i="1"/>
  <c r="H1341" i="1"/>
  <c r="J1341" i="1" s="1"/>
  <c r="C1341" i="1"/>
  <c r="D1341" i="1" s="1"/>
  <c r="F1341" i="1" s="1"/>
  <c r="G1341" i="1" s="1"/>
  <c r="M1340" i="1"/>
  <c r="H1340" i="1"/>
  <c r="J1340" i="1" s="1"/>
  <c r="C1340" i="1"/>
  <c r="M1339" i="1"/>
  <c r="N1339" i="1" s="1"/>
  <c r="P1339" i="1" s="1"/>
  <c r="Q1339" i="1" s="1"/>
  <c r="H1339" i="1"/>
  <c r="J1339" i="1" s="1"/>
  <c r="C1339" i="1"/>
  <c r="M1338" i="1"/>
  <c r="O1338" i="1" s="1"/>
  <c r="H1338" i="1"/>
  <c r="I1338" i="1" s="1"/>
  <c r="K1338" i="1" s="1"/>
  <c r="L1338" i="1" s="1"/>
  <c r="C1338" i="1"/>
  <c r="D1338" i="1" s="1"/>
  <c r="F1338" i="1" s="1"/>
  <c r="G1338" i="1" s="1"/>
  <c r="M1337" i="1"/>
  <c r="O1337" i="1" s="1"/>
  <c r="H1337" i="1"/>
  <c r="J1337" i="1" s="1"/>
  <c r="C1337" i="1"/>
  <c r="E1337" i="1" s="1"/>
  <c r="M1336" i="1"/>
  <c r="O1336" i="1" s="1"/>
  <c r="H1336" i="1"/>
  <c r="C1336" i="1"/>
  <c r="E1336" i="1" s="1"/>
  <c r="M1335" i="1"/>
  <c r="H1335" i="1"/>
  <c r="I1335" i="1" s="1"/>
  <c r="K1335" i="1" s="1"/>
  <c r="L1335" i="1" s="1"/>
  <c r="C1335" i="1"/>
  <c r="D1335" i="1" s="1"/>
  <c r="F1335" i="1" s="1"/>
  <c r="G1335" i="1" s="1"/>
  <c r="M1334" i="1"/>
  <c r="O1334" i="1" s="1"/>
  <c r="H1334" i="1"/>
  <c r="I1334" i="1" s="1"/>
  <c r="K1334" i="1" s="1"/>
  <c r="L1334" i="1" s="1"/>
  <c r="C1334" i="1"/>
  <c r="E1334" i="1" s="1"/>
  <c r="M1333" i="1"/>
  <c r="H1333" i="1"/>
  <c r="C1333" i="1"/>
  <c r="E1333" i="1" s="1"/>
  <c r="O1332" i="1"/>
  <c r="M1332" i="1"/>
  <c r="N1332" i="1" s="1"/>
  <c r="P1332" i="1" s="1"/>
  <c r="Q1332" i="1" s="1"/>
  <c r="H1332" i="1"/>
  <c r="J1332" i="1" s="1"/>
  <c r="C1332" i="1"/>
  <c r="E1332" i="1" s="1"/>
  <c r="M1331" i="1"/>
  <c r="O1331" i="1" s="1"/>
  <c r="H1331" i="1"/>
  <c r="C1331" i="1"/>
  <c r="E1331" i="1" s="1"/>
  <c r="M1330" i="1"/>
  <c r="H1330" i="1"/>
  <c r="J1330" i="1" s="1"/>
  <c r="C1330" i="1"/>
  <c r="D1330" i="1" s="1"/>
  <c r="F1330" i="1" s="1"/>
  <c r="G1330" i="1" s="1"/>
  <c r="M1329" i="1"/>
  <c r="O1329" i="1" s="1"/>
  <c r="H1329" i="1"/>
  <c r="J1329" i="1" s="1"/>
  <c r="C1329" i="1"/>
  <c r="E1329" i="1" s="1"/>
  <c r="M1328" i="1"/>
  <c r="H1328" i="1"/>
  <c r="J1328" i="1" s="1"/>
  <c r="C1328" i="1"/>
  <c r="M1327" i="1"/>
  <c r="O1327" i="1" s="1"/>
  <c r="H1327" i="1"/>
  <c r="I1327" i="1" s="1"/>
  <c r="K1327" i="1" s="1"/>
  <c r="L1327" i="1" s="1"/>
  <c r="C1327" i="1"/>
  <c r="E1327" i="1" s="1"/>
  <c r="M1326" i="1"/>
  <c r="O1326" i="1" s="1"/>
  <c r="H1326" i="1"/>
  <c r="C1326" i="1"/>
  <c r="E1326" i="1" s="1"/>
  <c r="M1325" i="1"/>
  <c r="O1325" i="1" s="1"/>
  <c r="H1325" i="1"/>
  <c r="C1325" i="1"/>
  <c r="E1325" i="1" s="1"/>
  <c r="M1324" i="1"/>
  <c r="N1324" i="1" s="1"/>
  <c r="P1324" i="1" s="1"/>
  <c r="Q1324" i="1" s="1"/>
  <c r="H1324" i="1"/>
  <c r="C1324" i="1"/>
  <c r="E1324" i="1" s="1"/>
  <c r="M1323" i="1"/>
  <c r="O1323" i="1" s="1"/>
  <c r="H1323" i="1"/>
  <c r="C1323" i="1"/>
  <c r="E1323" i="1" s="1"/>
  <c r="M1322" i="1"/>
  <c r="H1322" i="1"/>
  <c r="J1322" i="1" s="1"/>
  <c r="C1322" i="1"/>
  <c r="D1322" i="1" s="1"/>
  <c r="F1322" i="1" s="1"/>
  <c r="G1322" i="1" s="1"/>
  <c r="M1321" i="1"/>
  <c r="O1321" i="1" s="1"/>
  <c r="H1321" i="1"/>
  <c r="J1321" i="1" s="1"/>
  <c r="C1321" i="1"/>
  <c r="E1321" i="1" s="1"/>
  <c r="M1320" i="1"/>
  <c r="H1320" i="1"/>
  <c r="J1320" i="1" s="1"/>
  <c r="C1320" i="1"/>
  <c r="M1319" i="1"/>
  <c r="O1319" i="1" s="1"/>
  <c r="H1319" i="1"/>
  <c r="J1319" i="1" s="1"/>
  <c r="C1319" i="1"/>
  <c r="M1318" i="1"/>
  <c r="O1318" i="1" s="1"/>
  <c r="H1318" i="1"/>
  <c r="J1318" i="1" s="1"/>
  <c r="C1318" i="1"/>
  <c r="E1318" i="1" s="1"/>
  <c r="M1317" i="1"/>
  <c r="H1317" i="1"/>
  <c r="C1317" i="1"/>
  <c r="E1317" i="1" s="1"/>
  <c r="M1316" i="1"/>
  <c r="N1316" i="1" s="1"/>
  <c r="P1316" i="1" s="1"/>
  <c r="Q1316" i="1" s="1"/>
  <c r="H1316" i="1"/>
  <c r="C1316" i="1"/>
  <c r="E1316" i="1" s="1"/>
  <c r="M1315" i="1"/>
  <c r="H1315" i="1"/>
  <c r="J1315" i="1" s="1"/>
  <c r="C1315" i="1"/>
  <c r="M1314" i="1"/>
  <c r="H1314" i="1"/>
  <c r="J1314" i="1" s="1"/>
  <c r="C1314" i="1"/>
  <c r="M1313" i="1"/>
  <c r="H1313" i="1"/>
  <c r="J1313" i="1" s="1"/>
  <c r="C1313" i="1"/>
  <c r="E1313" i="1" s="1"/>
  <c r="M1312" i="1"/>
  <c r="O1312" i="1" s="1"/>
  <c r="H1312" i="1"/>
  <c r="J1312" i="1" s="1"/>
  <c r="C1312" i="1"/>
  <c r="M1311" i="1"/>
  <c r="O1311" i="1" s="1"/>
  <c r="H1311" i="1"/>
  <c r="J1311" i="1" s="1"/>
  <c r="C1311" i="1"/>
  <c r="E1311" i="1" s="1"/>
  <c r="M1310" i="1"/>
  <c r="H1310" i="1"/>
  <c r="J1310" i="1" s="1"/>
  <c r="C1310" i="1"/>
  <c r="E1310" i="1" s="1"/>
  <c r="M1309" i="1"/>
  <c r="H1309" i="1"/>
  <c r="C1309" i="1"/>
  <c r="E1309" i="1" s="1"/>
  <c r="M1308" i="1"/>
  <c r="O1308" i="1" s="1"/>
  <c r="H1308" i="1"/>
  <c r="I1308" i="1" s="1"/>
  <c r="K1308" i="1" s="1"/>
  <c r="L1308" i="1" s="1"/>
  <c r="C1308" i="1"/>
  <c r="M1307" i="1"/>
  <c r="O1307" i="1" s="1"/>
  <c r="H1307" i="1"/>
  <c r="J1307" i="1" s="1"/>
  <c r="C1307" i="1"/>
  <c r="M1306" i="1"/>
  <c r="H1306" i="1"/>
  <c r="J1306" i="1" s="1"/>
  <c r="C1306" i="1"/>
  <c r="M1305" i="1"/>
  <c r="N1305" i="1" s="1"/>
  <c r="P1305" i="1" s="1"/>
  <c r="Q1305" i="1" s="1"/>
  <c r="H1305" i="1"/>
  <c r="J1305" i="1" s="1"/>
  <c r="C1305" i="1"/>
  <c r="E1305" i="1" s="1"/>
  <c r="M1304" i="1"/>
  <c r="H1304" i="1"/>
  <c r="C1304" i="1"/>
  <c r="M1303" i="1"/>
  <c r="O1303" i="1" s="1"/>
  <c r="H1303" i="1"/>
  <c r="C1303" i="1"/>
  <c r="D1303" i="1" s="1"/>
  <c r="F1303" i="1" s="1"/>
  <c r="G1303" i="1" s="1"/>
  <c r="M1302" i="1"/>
  <c r="O1302" i="1" s="1"/>
  <c r="H1302" i="1"/>
  <c r="J1302" i="1" s="1"/>
  <c r="C1302" i="1"/>
  <c r="M1301" i="1"/>
  <c r="H1301" i="1"/>
  <c r="C1301" i="1"/>
  <c r="E1301" i="1" s="1"/>
  <c r="M1300" i="1"/>
  <c r="N1300" i="1" s="1"/>
  <c r="P1300" i="1" s="1"/>
  <c r="Q1300" i="1" s="1"/>
  <c r="H1300" i="1"/>
  <c r="J1300" i="1" s="1"/>
  <c r="C1300" i="1"/>
  <c r="E1300" i="1" s="1"/>
  <c r="M1299" i="1"/>
  <c r="O1299" i="1" s="1"/>
  <c r="H1299" i="1"/>
  <c r="J1299" i="1" s="1"/>
  <c r="C1299" i="1"/>
  <c r="D1299" i="1" s="1"/>
  <c r="F1299" i="1" s="1"/>
  <c r="G1299" i="1" s="1"/>
  <c r="M1298" i="1"/>
  <c r="H1298" i="1"/>
  <c r="J1298" i="1" s="1"/>
  <c r="C1298" i="1"/>
  <c r="D1298" i="1" s="1"/>
  <c r="F1298" i="1" s="1"/>
  <c r="G1298" i="1" s="1"/>
  <c r="M1297" i="1"/>
  <c r="N1297" i="1" s="1"/>
  <c r="P1297" i="1" s="1"/>
  <c r="Q1297" i="1" s="1"/>
  <c r="H1297" i="1"/>
  <c r="J1297" i="1" s="1"/>
  <c r="C1297" i="1"/>
  <c r="E1297" i="1" s="1"/>
  <c r="M1296" i="1"/>
  <c r="O1296" i="1" s="1"/>
  <c r="H1296" i="1"/>
  <c r="I1296" i="1" s="1"/>
  <c r="K1296" i="1" s="1"/>
  <c r="L1296" i="1" s="1"/>
  <c r="C1296" i="1"/>
  <c r="M1295" i="1"/>
  <c r="O1295" i="1" s="1"/>
  <c r="H1295" i="1"/>
  <c r="I1295" i="1" s="1"/>
  <c r="K1295" i="1" s="1"/>
  <c r="L1295" i="1" s="1"/>
  <c r="C1295" i="1"/>
  <c r="D1295" i="1" s="1"/>
  <c r="F1295" i="1" s="1"/>
  <c r="G1295" i="1" s="1"/>
  <c r="M1294" i="1"/>
  <c r="O1294" i="1" s="1"/>
  <c r="H1294" i="1"/>
  <c r="J1294" i="1" s="1"/>
  <c r="C1294" i="1"/>
  <c r="M1293" i="1"/>
  <c r="H1293" i="1"/>
  <c r="C1293" i="1"/>
  <c r="E1293" i="1" s="1"/>
  <c r="M1292" i="1"/>
  <c r="H1292" i="1"/>
  <c r="I1292" i="1" s="1"/>
  <c r="K1292" i="1" s="1"/>
  <c r="L1292" i="1" s="1"/>
  <c r="C1292" i="1"/>
  <c r="E1292" i="1" s="1"/>
  <c r="M1291" i="1"/>
  <c r="O1291" i="1" s="1"/>
  <c r="H1291" i="1"/>
  <c r="J1291" i="1" s="1"/>
  <c r="C1291" i="1"/>
  <c r="D1291" i="1" s="1"/>
  <c r="F1291" i="1" s="1"/>
  <c r="G1291" i="1" s="1"/>
  <c r="M1290" i="1"/>
  <c r="H1290" i="1"/>
  <c r="J1290" i="1" s="1"/>
  <c r="C1290" i="1"/>
  <c r="M1289" i="1"/>
  <c r="N1289" i="1" s="1"/>
  <c r="P1289" i="1" s="1"/>
  <c r="Q1289" i="1" s="1"/>
  <c r="H1289" i="1"/>
  <c r="J1289" i="1" s="1"/>
  <c r="C1289" i="1"/>
  <c r="E1289" i="1" s="1"/>
  <c r="M1288" i="1"/>
  <c r="H1288" i="1"/>
  <c r="J1288" i="1" s="1"/>
  <c r="C1288" i="1"/>
  <c r="M1287" i="1"/>
  <c r="O1287" i="1" s="1"/>
  <c r="H1287" i="1"/>
  <c r="I1287" i="1" s="1"/>
  <c r="K1287" i="1" s="1"/>
  <c r="L1287" i="1" s="1"/>
  <c r="C1287" i="1"/>
  <c r="M1286" i="1"/>
  <c r="H1286" i="1"/>
  <c r="J1286" i="1" s="1"/>
  <c r="C1286" i="1"/>
  <c r="M1285" i="1"/>
  <c r="N1285" i="1" s="1"/>
  <c r="P1285" i="1" s="1"/>
  <c r="Q1285" i="1" s="1"/>
  <c r="H1285" i="1"/>
  <c r="C1285" i="1"/>
  <c r="E1285" i="1" s="1"/>
  <c r="M1284" i="1"/>
  <c r="N1284" i="1" s="1"/>
  <c r="P1284" i="1" s="1"/>
  <c r="Q1284" i="1" s="1"/>
  <c r="H1284" i="1"/>
  <c r="J1284" i="1" s="1"/>
  <c r="C1284" i="1"/>
  <c r="M1283" i="1"/>
  <c r="H1283" i="1"/>
  <c r="I1283" i="1" s="1"/>
  <c r="K1283" i="1" s="1"/>
  <c r="L1283" i="1" s="1"/>
  <c r="C1283" i="1"/>
  <c r="M1282" i="1"/>
  <c r="H1282" i="1"/>
  <c r="C1282" i="1"/>
  <c r="D1282" i="1" s="1"/>
  <c r="F1282" i="1" s="1"/>
  <c r="G1282" i="1" s="1"/>
  <c r="M1281" i="1"/>
  <c r="O1281" i="1" s="1"/>
  <c r="H1281" i="1"/>
  <c r="C1281" i="1"/>
  <c r="E1281" i="1" s="1"/>
  <c r="M1280" i="1"/>
  <c r="H1280" i="1"/>
  <c r="C1280" i="1"/>
  <c r="M1279" i="1"/>
  <c r="O1279" i="1" s="1"/>
  <c r="H1279" i="1"/>
  <c r="J1279" i="1" s="1"/>
  <c r="C1279" i="1"/>
  <c r="E1279" i="1" s="1"/>
  <c r="M1278" i="1"/>
  <c r="H1278" i="1"/>
  <c r="C1278" i="1"/>
  <c r="E1278" i="1" s="1"/>
  <c r="M1277" i="1"/>
  <c r="H1277" i="1"/>
  <c r="I1277" i="1" s="1"/>
  <c r="K1277" i="1" s="1"/>
  <c r="L1277" i="1" s="1"/>
  <c r="C1277" i="1"/>
  <c r="E1277" i="1" s="1"/>
  <c r="M1276" i="1"/>
  <c r="N1276" i="1" s="1"/>
  <c r="P1276" i="1" s="1"/>
  <c r="Q1276" i="1" s="1"/>
  <c r="H1276" i="1"/>
  <c r="C1276" i="1"/>
  <c r="E1276" i="1" s="1"/>
  <c r="M1275" i="1"/>
  <c r="H1275" i="1"/>
  <c r="I1275" i="1" s="1"/>
  <c r="K1275" i="1" s="1"/>
  <c r="L1275" i="1" s="1"/>
  <c r="C1275" i="1"/>
  <c r="M1274" i="1"/>
  <c r="H1274" i="1"/>
  <c r="J1274" i="1" s="1"/>
  <c r="C1274" i="1"/>
  <c r="E1274" i="1" s="1"/>
  <c r="M1273" i="1"/>
  <c r="H1273" i="1"/>
  <c r="J1273" i="1" s="1"/>
  <c r="C1273" i="1"/>
  <c r="M1272" i="1"/>
  <c r="H1272" i="1"/>
  <c r="I1272" i="1" s="1"/>
  <c r="K1272" i="1" s="1"/>
  <c r="L1272" i="1" s="1"/>
  <c r="C1272" i="1"/>
  <c r="M1271" i="1"/>
  <c r="H1271" i="1"/>
  <c r="J1271" i="1" s="1"/>
  <c r="C1271" i="1"/>
  <c r="M1270" i="1"/>
  <c r="O1270" i="1" s="1"/>
  <c r="H1270" i="1"/>
  <c r="C1270" i="1"/>
  <c r="E1270" i="1" s="1"/>
  <c r="M1269" i="1"/>
  <c r="O1269" i="1" s="1"/>
  <c r="H1269" i="1"/>
  <c r="C1269" i="1"/>
  <c r="E1269" i="1" s="1"/>
  <c r="M1268" i="1"/>
  <c r="H1268" i="1"/>
  <c r="C1268" i="1"/>
  <c r="E1268" i="1" s="1"/>
  <c r="M1267" i="1"/>
  <c r="N1267" i="1" s="1"/>
  <c r="P1267" i="1" s="1"/>
  <c r="Q1267" i="1" s="1"/>
  <c r="H1267" i="1"/>
  <c r="J1267" i="1" s="1"/>
  <c r="C1267" i="1"/>
  <c r="D1267" i="1" s="1"/>
  <c r="F1267" i="1" s="1"/>
  <c r="G1267" i="1" s="1"/>
  <c r="M1266" i="1"/>
  <c r="H1266" i="1"/>
  <c r="J1266" i="1" s="1"/>
  <c r="C1266" i="1"/>
  <c r="M1265" i="1"/>
  <c r="H1265" i="1"/>
  <c r="J1265" i="1" s="1"/>
  <c r="C1265" i="1"/>
  <c r="D1265" i="1" s="1"/>
  <c r="F1265" i="1" s="1"/>
  <c r="G1265" i="1" s="1"/>
  <c r="M1264" i="1"/>
  <c r="O1264" i="1" s="1"/>
  <c r="H1264" i="1"/>
  <c r="I1264" i="1" s="1"/>
  <c r="K1264" i="1" s="1"/>
  <c r="L1264" i="1" s="1"/>
  <c r="C1264" i="1"/>
  <c r="M1263" i="1"/>
  <c r="O1263" i="1" s="1"/>
  <c r="H1263" i="1"/>
  <c r="J1263" i="1" s="1"/>
  <c r="C1263" i="1"/>
  <c r="M1262" i="1"/>
  <c r="O1262" i="1" s="1"/>
  <c r="H1262" i="1"/>
  <c r="I1262" i="1" s="1"/>
  <c r="K1262" i="1" s="1"/>
  <c r="L1262" i="1" s="1"/>
  <c r="C1262" i="1"/>
  <c r="M1261" i="1"/>
  <c r="N1261" i="1" s="1"/>
  <c r="P1261" i="1" s="1"/>
  <c r="Q1261" i="1" s="1"/>
  <c r="H1261" i="1"/>
  <c r="J1261" i="1" s="1"/>
  <c r="C1261" i="1"/>
  <c r="E1261" i="1" s="1"/>
  <c r="M1260" i="1"/>
  <c r="O1260" i="1" s="1"/>
  <c r="H1260" i="1"/>
  <c r="C1260" i="1"/>
  <c r="E1260" i="1" s="1"/>
  <c r="M1259" i="1"/>
  <c r="N1259" i="1" s="1"/>
  <c r="P1259" i="1" s="1"/>
  <c r="Q1259" i="1" s="1"/>
  <c r="H1259" i="1"/>
  <c r="J1259" i="1" s="1"/>
  <c r="C1259" i="1"/>
  <c r="M1258" i="1"/>
  <c r="H1258" i="1"/>
  <c r="C1258" i="1"/>
  <c r="E1258" i="1" s="1"/>
  <c r="M1257" i="1"/>
  <c r="H1257" i="1"/>
  <c r="J1257" i="1" s="1"/>
  <c r="C1257" i="1"/>
  <c r="E1257" i="1" s="1"/>
  <c r="M1256" i="1"/>
  <c r="O1256" i="1" s="1"/>
  <c r="H1256" i="1"/>
  <c r="C1256" i="1"/>
  <c r="M1255" i="1"/>
  <c r="H1255" i="1"/>
  <c r="J1255" i="1" s="1"/>
  <c r="C1255" i="1"/>
  <c r="M1254" i="1"/>
  <c r="O1254" i="1" s="1"/>
  <c r="H1254" i="1"/>
  <c r="I1254" i="1" s="1"/>
  <c r="K1254" i="1" s="1"/>
  <c r="L1254" i="1" s="1"/>
  <c r="C1254" i="1"/>
  <c r="M1253" i="1"/>
  <c r="H1253" i="1"/>
  <c r="J1253" i="1" s="1"/>
  <c r="C1253" i="1"/>
  <c r="E1253" i="1" s="1"/>
  <c r="M1252" i="1"/>
  <c r="H1252" i="1"/>
  <c r="C1252" i="1"/>
  <c r="E1252" i="1" s="1"/>
  <c r="M1251" i="1"/>
  <c r="N1251" i="1" s="1"/>
  <c r="P1251" i="1" s="1"/>
  <c r="Q1251" i="1" s="1"/>
  <c r="H1251" i="1"/>
  <c r="J1251" i="1" s="1"/>
  <c r="C1251" i="1"/>
  <c r="E1251" i="1" s="1"/>
  <c r="M1250" i="1"/>
  <c r="H1250" i="1"/>
  <c r="J1250" i="1" s="1"/>
  <c r="C1250" i="1"/>
  <c r="M1249" i="1"/>
  <c r="H1249" i="1"/>
  <c r="J1249" i="1" s="1"/>
  <c r="C1249" i="1"/>
  <c r="E1249" i="1" s="1"/>
  <c r="M1248" i="1"/>
  <c r="O1248" i="1" s="1"/>
  <c r="H1248" i="1"/>
  <c r="J1248" i="1" s="1"/>
  <c r="C1248" i="1"/>
  <c r="E1248" i="1" s="1"/>
  <c r="M1247" i="1"/>
  <c r="O1247" i="1" s="1"/>
  <c r="H1247" i="1"/>
  <c r="J1247" i="1" s="1"/>
  <c r="C1247" i="1"/>
  <c r="M1246" i="1"/>
  <c r="O1246" i="1" s="1"/>
  <c r="H1246" i="1"/>
  <c r="J1246" i="1" s="1"/>
  <c r="C1246" i="1"/>
  <c r="D1246" i="1" s="1"/>
  <c r="F1246" i="1" s="1"/>
  <c r="G1246" i="1" s="1"/>
  <c r="M1245" i="1"/>
  <c r="O1245" i="1" s="1"/>
  <c r="H1245" i="1"/>
  <c r="J1245" i="1" s="1"/>
  <c r="C1245" i="1"/>
  <c r="M1244" i="1"/>
  <c r="H1244" i="1"/>
  <c r="C1244" i="1"/>
  <c r="E1244" i="1" s="1"/>
  <c r="M1243" i="1"/>
  <c r="O1243" i="1" s="1"/>
  <c r="H1243" i="1"/>
  <c r="I1243" i="1" s="1"/>
  <c r="K1243" i="1" s="1"/>
  <c r="L1243" i="1" s="1"/>
  <c r="C1243" i="1"/>
  <c r="D1243" i="1" s="1"/>
  <c r="F1243" i="1" s="1"/>
  <c r="G1243" i="1" s="1"/>
  <c r="M1242" i="1"/>
  <c r="O1242" i="1" s="1"/>
  <c r="H1242" i="1"/>
  <c r="I1242" i="1" s="1"/>
  <c r="K1242" i="1" s="1"/>
  <c r="L1242" i="1" s="1"/>
  <c r="C1242" i="1"/>
  <c r="E1242" i="1" s="1"/>
  <c r="M1241" i="1"/>
  <c r="H1241" i="1"/>
  <c r="J1241" i="1" s="1"/>
  <c r="C1241" i="1"/>
  <c r="M1240" i="1"/>
  <c r="N1240" i="1" s="1"/>
  <c r="P1240" i="1" s="1"/>
  <c r="Q1240" i="1" s="1"/>
  <c r="H1240" i="1"/>
  <c r="J1240" i="1" s="1"/>
  <c r="C1240" i="1"/>
  <c r="M1239" i="1"/>
  <c r="O1239" i="1" s="1"/>
  <c r="H1239" i="1"/>
  <c r="I1239" i="1" s="1"/>
  <c r="K1239" i="1" s="1"/>
  <c r="L1239" i="1" s="1"/>
  <c r="C1239" i="1"/>
  <c r="M1238" i="1"/>
  <c r="O1238" i="1" s="1"/>
  <c r="H1238" i="1"/>
  <c r="J1238" i="1" s="1"/>
  <c r="C1238" i="1"/>
  <c r="D1238" i="1" s="1"/>
  <c r="F1238" i="1" s="1"/>
  <c r="G1238" i="1" s="1"/>
  <c r="M1237" i="1"/>
  <c r="O1237" i="1" s="1"/>
  <c r="H1237" i="1"/>
  <c r="J1237" i="1" s="1"/>
  <c r="C1237" i="1"/>
  <c r="D1237" i="1" s="1"/>
  <c r="F1237" i="1" s="1"/>
  <c r="G1237" i="1" s="1"/>
  <c r="M1236" i="1"/>
  <c r="H1236" i="1"/>
  <c r="C1236" i="1"/>
  <c r="E1236" i="1" s="1"/>
  <c r="M1235" i="1"/>
  <c r="N1235" i="1" s="1"/>
  <c r="P1235" i="1" s="1"/>
  <c r="Q1235" i="1" s="1"/>
  <c r="H1235" i="1"/>
  <c r="J1235" i="1" s="1"/>
  <c r="C1235" i="1"/>
  <c r="E1235" i="1" s="1"/>
  <c r="M1234" i="1"/>
  <c r="O1234" i="1" s="1"/>
  <c r="H1234" i="1"/>
  <c r="J1234" i="1" s="1"/>
  <c r="C1234" i="1"/>
  <c r="E1234" i="1" s="1"/>
  <c r="M1233" i="1"/>
  <c r="H1233" i="1"/>
  <c r="J1233" i="1" s="1"/>
  <c r="C1233" i="1"/>
  <c r="D1233" i="1" s="1"/>
  <c r="F1233" i="1" s="1"/>
  <c r="G1233" i="1" s="1"/>
  <c r="M1232" i="1"/>
  <c r="O1232" i="1" s="1"/>
  <c r="H1232" i="1"/>
  <c r="J1232" i="1" s="1"/>
  <c r="C1232" i="1"/>
  <c r="M1231" i="1"/>
  <c r="O1231" i="1" s="1"/>
  <c r="H1231" i="1"/>
  <c r="J1231" i="1" s="1"/>
  <c r="C1231" i="1"/>
  <c r="M1230" i="1"/>
  <c r="O1230" i="1" s="1"/>
  <c r="H1230" i="1"/>
  <c r="I1230" i="1" s="1"/>
  <c r="K1230" i="1" s="1"/>
  <c r="L1230" i="1" s="1"/>
  <c r="C1230" i="1"/>
  <c r="E1230" i="1" s="1"/>
  <c r="M1229" i="1"/>
  <c r="O1229" i="1" s="1"/>
  <c r="H1229" i="1"/>
  <c r="C1229" i="1"/>
  <c r="E1229" i="1" s="1"/>
  <c r="M1228" i="1"/>
  <c r="O1228" i="1" s="1"/>
  <c r="H1228" i="1"/>
  <c r="C1228" i="1"/>
  <c r="E1228" i="1" s="1"/>
  <c r="M1227" i="1"/>
  <c r="N1227" i="1" s="1"/>
  <c r="P1227" i="1" s="1"/>
  <c r="Q1227" i="1" s="1"/>
  <c r="H1227" i="1"/>
  <c r="J1227" i="1" s="1"/>
  <c r="C1227" i="1"/>
  <c r="E1227" i="1" s="1"/>
  <c r="M1226" i="1"/>
  <c r="H1226" i="1"/>
  <c r="J1226" i="1" s="1"/>
  <c r="C1226" i="1"/>
  <c r="E1226" i="1" s="1"/>
  <c r="M1225" i="1"/>
  <c r="H1225" i="1"/>
  <c r="J1225" i="1" s="1"/>
  <c r="C1225" i="1"/>
  <c r="D1225" i="1" s="1"/>
  <c r="F1225" i="1" s="1"/>
  <c r="G1225" i="1" s="1"/>
  <c r="M1224" i="1"/>
  <c r="O1224" i="1" s="1"/>
  <c r="H1224" i="1"/>
  <c r="J1224" i="1" s="1"/>
  <c r="C1224" i="1"/>
  <c r="E1224" i="1" s="1"/>
  <c r="M1223" i="1"/>
  <c r="N1223" i="1" s="1"/>
  <c r="P1223" i="1" s="1"/>
  <c r="Q1223" i="1" s="1"/>
  <c r="H1223" i="1"/>
  <c r="J1223" i="1" s="1"/>
  <c r="C1223" i="1"/>
  <c r="M1222" i="1"/>
  <c r="O1222" i="1" s="1"/>
  <c r="H1222" i="1"/>
  <c r="J1222" i="1" s="1"/>
  <c r="C1222" i="1"/>
  <c r="D1222" i="1" s="1"/>
  <c r="F1222" i="1" s="1"/>
  <c r="G1222" i="1" s="1"/>
  <c r="M1221" i="1"/>
  <c r="O1221" i="1" s="1"/>
  <c r="H1221" i="1"/>
  <c r="J1221" i="1" s="1"/>
  <c r="C1221" i="1"/>
  <c r="D1221" i="1" s="1"/>
  <c r="F1221" i="1" s="1"/>
  <c r="G1221" i="1" s="1"/>
  <c r="M1220" i="1"/>
  <c r="H1220" i="1"/>
  <c r="J1220" i="1" s="1"/>
  <c r="C1220" i="1"/>
  <c r="M1219" i="1"/>
  <c r="N1219" i="1" s="1"/>
  <c r="P1219" i="1" s="1"/>
  <c r="Q1219" i="1" s="1"/>
  <c r="H1219" i="1"/>
  <c r="I1219" i="1" s="1"/>
  <c r="K1219" i="1" s="1"/>
  <c r="L1219" i="1" s="1"/>
  <c r="C1219" i="1"/>
  <c r="E1219" i="1" s="1"/>
  <c r="M1218" i="1"/>
  <c r="O1218" i="1" s="1"/>
  <c r="H1218" i="1"/>
  <c r="J1218" i="1" s="1"/>
  <c r="C1218" i="1"/>
  <c r="D1218" i="1" s="1"/>
  <c r="F1218" i="1" s="1"/>
  <c r="G1218" i="1" s="1"/>
  <c r="M1217" i="1"/>
  <c r="O1217" i="1" s="1"/>
  <c r="H1217" i="1"/>
  <c r="J1217" i="1" s="1"/>
  <c r="C1217" i="1"/>
  <c r="M1216" i="1"/>
  <c r="O1216" i="1" s="1"/>
  <c r="H1216" i="1"/>
  <c r="C1216" i="1"/>
  <c r="D1216" i="1" s="1"/>
  <c r="F1216" i="1" s="1"/>
  <c r="G1216" i="1" s="1"/>
  <c r="M1215" i="1"/>
  <c r="N1215" i="1" s="1"/>
  <c r="P1215" i="1" s="1"/>
  <c r="Q1215" i="1" s="1"/>
  <c r="H1215" i="1"/>
  <c r="J1215" i="1" s="1"/>
  <c r="C1215" i="1"/>
  <c r="E1215" i="1" s="1"/>
  <c r="M1214" i="1"/>
  <c r="H1214" i="1"/>
  <c r="I1214" i="1" s="1"/>
  <c r="K1214" i="1" s="1"/>
  <c r="L1214" i="1" s="1"/>
  <c r="C1214" i="1"/>
  <c r="D1214" i="1" s="1"/>
  <c r="F1214" i="1" s="1"/>
  <c r="G1214" i="1" s="1"/>
  <c r="M1213" i="1"/>
  <c r="O1213" i="1" s="1"/>
  <c r="H1213" i="1"/>
  <c r="J1213" i="1" s="1"/>
  <c r="C1213" i="1"/>
  <c r="M1212" i="1"/>
  <c r="O1212" i="1" s="1"/>
  <c r="H1212" i="1"/>
  <c r="J1212" i="1" s="1"/>
  <c r="C1212" i="1"/>
  <c r="M1211" i="1"/>
  <c r="N1211" i="1" s="1"/>
  <c r="P1211" i="1" s="1"/>
  <c r="Q1211" i="1" s="1"/>
  <c r="H1211" i="1"/>
  <c r="C1211" i="1"/>
  <c r="E1211" i="1" s="1"/>
  <c r="M1210" i="1"/>
  <c r="H1210" i="1"/>
  <c r="J1210" i="1" s="1"/>
  <c r="C1210" i="1"/>
  <c r="E1210" i="1" s="1"/>
  <c r="M1209" i="1"/>
  <c r="O1209" i="1" s="1"/>
  <c r="H1209" i="1"/>
  <c r="C1209" i="1"/>
  <c r="M1208" i="1"/>
  <c r="N1208" i="1" s="1"/>
  <c r="P1208" i="1" s="1"/>
  <c r="Q1208" i="1" s="1"/>
  <c r="H1208" i="1"/>
  <c r="I1208" i="1" s="1"/>
  <c r="K1208" i="1" s="1"/>
  <c r="L1208" i="1" s="1"/>
  <c r="C1208" i="1"/>
  <c r="M1207" i="1"/>
  <c r="O1207" i="1" s="1"/>
  <c r="H1207" i="1"/>
  <c r="J1207" i="1" s="1"/>
  <c r="C1207" i="1"/>
  <c r="E1207" i="1" s="1"/>
  <c r="M1206" i="1"/>
  <c r="H1206" i="1"/>
  <c r="C1206" i="1"/>
  <c r="D1206" i="1" s="1"/>
  <c r="F1206" i="1" s="1"/>
  <c r="G1206" i="1" s="1"/>
  <c r="M1205" i="1"/>
  <c r="H1205" i="1"/>
  <c r="C1205" i="1"/>
  <c r="E1205" i="1" s="1"/>
  <c r="M1204" i="1"/>
  <c r="O1204" i="1" s="1"/>
  <c r="H1204" i="1"/>
  <c r="J1204" i="1" s="1"/>
  <c r="C1204" i="1"/>
  <c r="M1203" i="1"/>
  <c r="H1203" i="1"/>
  <c r="I1203" i="1" s="1"/>
  <c r="K1203" i="1" s="1"/>
  <c r="L1203" i="1" s="1"/>
  <c r="C1203" i="1"/>
  <c r="E1203" i="1" s="1"/>
  <c r="M1202" i="1"/>
  <c r="H1202" i="1"/>
  <c r="J1202" i="1" s="1"/>
  <c r="C1202" i="1"/>
  <c r="E1202" i="1" s="1"/>
  <c r="M1201" i="1"/>
  <c r="O1201" i="1" s="1"/>
  <c r="H1201" i="1"/>
  <c r="C1201" i="1"/>
  <c r="M1200" i="1"/>
  <c r="H1200" i="1"/>
  <c r="J1200" i="1" s="1"/>
  <c r="C1200" i="1"/>
  <c r="E1200" i="1" s="1"/>
  <c r="M1199" i="1"/>
  <c r="N1199" i="1" s="1"/>
  <c r="P1199" i="1" s="1"/>
  <c r="Q1199" i="1" s="1"/>
  <c r="H1199" i="1"/>
  <c r="J1199" i="1" s="1"/>
  <c r="C1199" i="1"/>
  <c r="E1199" i="1" s="1"/>
  <c r="M1198" i="1"/>
  <c r="H1198" i="1"/>
  <c r="I1198" i="1" s="1"/>
  <c r="K1198" i="1" s="1"/>
  <c r="L1198" i="1" s="1"/>
  <c r="C1198" i="1"/>
  <c r="D1198" i="1" s="1"/>
  <c r="F1198" i="1" s="1"/>
  <c r="G1198" i="1" s="1"/>
  <c r="M1197" i="1"/>
  <c r="O1197" i="1" s="1"/>
  <c r="H1197" i="1"/>
  <c r="J1197" i="1" s="1"/>
  <c r="C1197" i="1"/>
  <c r="E1197" i="1" s="1"/>
  <c r="M1196" i="1"/>
  <c r="O1196" i="1" s="1"/>
  <c r="H1196" i="1"/>
  <c r="J1196" i="1" s="1"/>
  <c r="C1196" i="1"/>
  <c r="M1195" i="1"/>
  <c r="N1195" i="1" s="1"/>
  <c r="P1195" i="1" s="1"/>
  <c r="Q1195" i="1" s="1"/>
  <c r="H1195" i="1"/>
  <c r="I1195" i="1" s="1"/>
  <c r="K1195" i="1" s="1"/>
  <c r="L1195" i="1" s="1"/>
  <c r="C1195" i="1"/>
  <c r="E1195" i="1" s="1"/>
  <c r="M1194" i="1"/>
  <c r="O1194" i="1" s="1"/>
  <c r="H1194" i="1"/>
  <c r="J1194" i="1" s="1"/>
  <c r="C1194" i="1"/>
  <c r="E1194" i="1" s="1"/>
  <c r="M1193" i="1"/>
  <c r="O1193" i="1" s="1"/>
  <c r="H1193" i="1"/>
  <c r="C1193" i="1"/>
  <c r="D1193" i="1" s="1"/>
  <c r="F1193" i="1" s="1"/>
  <c r="G1193" i="1" s="1"/>
  <c r="M1192" i="1"/>
  <c r="N1192" i="1" s="1"/>
  <c r="P1192" i="1" s="1"/>
  <c r="Q1192" i="1" s="1"/>
  <c r="H1192" i="1"/>
  <c r="J1192" i="1" s="1"/>
  <c r="C1192" i="1"/>
  <c r="E1192" i="1" s="1"/>
  <c r="M1191" i="1"/>
  <c r="O1191" i="1" s="1"/>
  <c r="H1191" i="1"/>
  <c r="J1191" i="1" s="1"/>
  <c r="C1191" i="1"/>
  <c r="E1191" i="1" s="1"/>
  <c r="M1190" i="1"/>
  <c r="H1190" i="1"/>
  <c r="I1190" i="1" s="1"/>
  <c r="K1190" i="1" s="1"/>
  <c r="L1190" i="1" s="1"/>
  <c r="C1190" i="1"/>
  <c r="M1189" i="1"/>
  <c r="H1189" i="1"/>
  <c r="I1189" i="1" s="1"/>
  <c r="K1189" i="1" s="1"/>
  <c r="L1189" i="1" s="1"/>
  <c r="C1189" i="1"/>
  <c r="D1189" i="1" s="1"/>
  <c r="F1189" i="1" s="1"/>
  <c r="G1189" i="1" s="1"/>
  <c r="M1188" i="1"/>
  <c r="O1188" i="1" s="1"/>
  <c r="H1188" i="1"/>
  <c r="J1188" i="1" s="1"/>
  <c r="C1188" i="1"/>
  <c r="M1187" i="1"/>
  <c r="H1187" i="1"/>
  <c r="I1187" i="1" s="1"/>
  <c r="K1187" i="1" s="1"/>
  <c r="L1187" i="1" s="1"/>
  <c r="C1187" i="1"/>
  <c r="E1187" i="1" s="1"/>
  <c r="M1186" i="1"/>
  <c r="H1186" i="1"/>
  <c r="J1186" i="1" s="1"/>
  <c r="C1186" i="1"/>
  <c r="E1186" i="1" s="1"/>
  <c r="M1185" i="1"/>
  <c r="O1185" i="1" s="1"/>
  <c r="H1185" i="1"/>
  <c r="C1185" i="1"/>
  <c r="M1184" i="1"/>
  <c r="N1184" i="1" s="1"/>
  <c r="P1184" i="1" s="1"/>
  <c r="Q1184" i="1" s="1"/>
  <c r="H1184" i="1"/>
  <c r="C1184" i="1"/>
  <c r="D1184" i="1" s="1"/>
  <c r="F1184" i="1" s="1"/>
  <c r="G1184" i="1" s="1"/>
  <c r="M1183" i="1"/>
  <c r="N1183" i="1" s="1"/>
  <c r="P1183" i="1" s="1"/>
  <c r="Q1183" i="1" s="1"/>
  <c r="H1183" i="1"/>
  <c r="J1183" i="1" s="1"/>
  <c r="C1183" i="1"/>
  <c r="E1183" i="1" s="1"/>
  <c r="M1182" i="1"/>
  <c r="H1182" i="1"/>
  <c r="J1182" i="1" s="1"/>
  <c r="C1182" i="1"/>
  <c r="D1182" i="1" s="1"/>
  <c r="F1182" i="1" s="1"/>
  <c r="G1182" i="1" s="1"/>
  <c r="M1181" i="1"/>
  <c r="N1181" i="1" s="1"/>
  <c r="P1181" i="1" s="1"/>
  <c r="Q1181" i="1" s="1"/>
  <c r="H1181" i="1"/>
  <c r="I1181" i="1" s="1"/>
  <c r="K1181" i="1" s="1"/>
  <c r="L1181" i="1" s="1"/>
  <c r="C1181" i="1"/>
  <c r="D1181" i="1" s="1"/>
  <c r="F1181" i="1" s="1"/>
  <c r="G1181" i="1" s="1"/>
  <c r="M1180" i="1"/>
  <c r="O1180" i="1" s="1"/>
  <c r="H1180" i="1"/>
  <c r="J1180" i="1" s="1"/>
  <c r="C1180" i="1"/>
  <c r="M1179" i="1"/>
  <c r="O1179" i="1" s="1"/>
  <c r="H1179" i="1"/>
  <c r="C1179" i="1"/>
  <c r="M1178" i="1"/>
  <c r="O1178" i="1" s="1"/>
  <c r="H1178" i="1"/>
  <c r="I1178" i="1" s="1"/>
  <c r="K1178" i="1" s="1"/>
  <c r="L1178" i="1" s="1"/>
  <c r="C1178" i="1"/>
  <c r="E1178" i="1" s="1"/>
  <c r="M1177" i="1"/>
  <c r="O1177" i="1" s="1"/>
  <c r="H1177" i="1"/>
  <c r="C1177" i="1"/>
  <c r="E1177" i="1" s="1"/>
  <c r="M1176" i="1"/>
  <c r="H1176" i="1"/>
  <c r="I1176" i="1" s="1"/>
  <c r="K1176" i="1" s="1"/>
  <c r="L1176" i="1" s="1"/>
  <c r="C1176" i="1"/>
  <c r="M1175" i="1"/>
  <c r="O1175" i="1" s="1"/>
  <c r="H1175" i="1"/>
  <c r="J1175" i="1" s="1"/>
  <c r="C1175" i="1"/>
  <c r="E1175" i="1" s="1"/>
  <c r="M1174" i="1"/>
  <c r="H1174" i="1"/>
  <c r="J1174" i="1" s="1"/>
  <c r="C1174" i="1"/>
  <c r="M1173" i="1"/>
  <c r="H1173" i="1"/>
  <c r="J1173" i="1" s="1"/>
  <c r="C1173" i="1"/>
  <c r="D1173" i="1" s="1"/>
  <c r="F1173" i="1" s="1"/>
  <c r="G1173" i="1" s="1"/>
  <c r="M1172" i="1"/>
  <c r="O1172" i="1" s="1"/>
  <c r="H1172" i="1"/>
  <c r="C1172" i="1"/>
  <c r="M1171" i="1"/>
  <c r="O1171" i="1" s="1"/>
  <c r="H1171" i="1"/>
  <c r="I1171" i="1" s="1"/>
  <c r="K1171" i="1" s="1"/>
  <c r="L1171" i="1" s="1"/>
  <c r="C1171" i="1"/>
  <c r="D1171" i="1" s="1"/>
  <c r="F1171" i="1" s="1"/>
  <c r="G1171" i="1" s="1"/>
  <c r="M1170" i="1"/>
  <c r="O1170" i="1" s="1"/>
  <c r="H1170" i="1"/>
  <c r="I1170" i="1" s="1"/>
  <c r="K1170" i="1" s="1"/>
  <c r="L1170" i="1" s="1"/>
  <c r="C1170" i="1"/>
  <c r="E1170" i="1" s="1"/>
  <c r="M1169" i="1"/>
  <c r="H1169" i="1"/>
  <c r="C1169" i="1"/>
  <c r="E1169" i="1" s="1"/>
  <c r="M1168" i="1"/>
  <c r="N1168" i="1" s="1"/>
  <c r="P1168" i="1" s="1"/>
  <c r="Q1168" i="1" s="1"/>
  <c r="H1168" i="1"/>
  <c r="C1168" i="1"/>
  <c r="D1168" i="1" s="1"/>
  <c r="F1168" i="1" s="1"/>
  <c r="G1168" i="1" s="1"/>
  <c r="M1167" i="1"/>
  <c r="H1167" i="1"/>
  <c r="J1167" i="1" s="1"/>
  <c r="C1167" i="1"/>
  <c r="E1167" i="1" s="1"/>
  <c r="M1166" i="1"/>
  <c r="H1166" i="1"/>
  <c r="J1166" i="1" s="1"/>
  <c r="C1166" i="1"/>
  <c r="M1165" i="1"/>
  <c r="O1165" i="1" s="1"/>
  <c r="H1165" i="1"/>
  <c r="J1165" i="1" s="1"/>
  <c r="C1165" i="1"/>
  <c r="E1165" i="1" s="1"/>
  <c r="M1164" i="1"/>
  <c r="O1164" i="1" s="1"/>
  <c r="H1164" i="1"/>
  <c r="J1164" i="1" s="1"/>
  <c r="C1164" i="1"/>
  <c r="M1163" i="1"/>
  <c r="O1163" i="1" s="1"/>
  <c r="H1163" i="1"/>
  <c r="C1163" i="1"/>
  <c r="M1162" i="1"/>
  <c r="O1162" i="1" s="1"/>
  <c r="H1162" i="1"/>
  <c r="I1162" i="1" s="1"/>
  <c r="K1162" i="1" s="1"/>
  <c r="L1162" i="1" s="1"/>
  <c r="C1162" i="1"/>
  <c r="E1162" i="1" s="1"/>
  <c r="M1161" i="1"/>
  <c r="O1161" i="1" s="1"/>
  <c r="H1161" i="1"/>
  <c r="C1161" i="1"/>
  <c r="E1161" i="1" s="1"/>
  <c r="M1160" i="1"/>
  <c r="H1160" i="1"/>
  <c r="I1160" i="1" s="1"/>
  <c r="K1160" i="1" s="1"/>
  <c r="L1160" i="1" s="1"/>
  <c r="C1160" i="1"/>
  <c r="M1159" i="1"/>
  <c r="H1159" i="1"/>
  <c r="J1159" i="1" s="1"/>
  <c r="C1159" i="1"/>
  <c r="M1158" i="1"/>
  <c r="H1158" i="1"/>
  <c r="J1158" i="1" s="1"/>
  <c r="C1158" i="1"/>
  <c r="D1158" i="1" s="1"/>
  <c r="F1158" i="1" s="1"/>
  <c r="G1158" i="1" s="1"/>
  <c r="M1157" i="1"/>
  <c r="O1157" i="1" s="1"/>
  <c r="H1157" i="1"/>
  <c r="J1157" i="1" s="1"/>
  <c r="C1157" i="1"/>
  <c r="E1157" i="1" s="1"/>
  <c r="M1156" i="1"/>
  <c r="O1156" i="1" s="1"/>
  <c r="H1156" i="1"/>
  <c r="C1156" i="1"/>
  <c r="M1155" i="1"/>
  <c r="O1155" i="1" s="1"/>
  <c r="H1155" i="1"/>
  <c r="I1155" i="1" s="1"/>
  <c r="K1155" i="1" s="1"/>
  <c r="L1155" i="1" s="1"/>
  <c r="C1155" i="1"/>
  <c r="E1155" i="1" s="1"/>
  <c r="M1154" i="1"/>
  <c r="N1154" i="1" s="1"/>
  <c r="P1154" i="1" s="1"/>
  <c r="Q1154" i="1" s="1"/>
  <c r="H1154" i="1"/>
  <c r="I1154" i="1" s="1"/>
  <c r="K1154" i="1" s="1"/>
  <c r="L1154" i="1" s="1"/>
  <c r="C1154" i="1"/>
  <c r="E1154" i="1" s="1"/>
  <c r="M1153" i="1"/>
  <c r="O1153" i="1" s="1"/>
  <c r="H1153" i="1"/>
  <c r="C1153" i="1"/>
  <c r="E1153" i="1" s="1"/>
  <c r="M1152" i="1"/>
  <c r="H1152" i="1"/>
  <c r="J1152" i="1" s="1"/>
  <c r="C1152" i="1"/>
  <c r="E1152" i="1" s="1"/>
  <c r="M1151" i="1"/>
  <c r="O1151" i="1" s="1"/>
  <c r="H1151" i="1"/>
  <c r="J1151" i="1" s="1"/>
  <c r="C1151" i="1"/>
  <c r="E1151" i="1" s="1"/>
  <c r="M1150" i="1"/>
  <c r="H1150" i="1"/>
  <c r="J1150" i="1" s="1"/>
  <c r="C1150" i="1"/>
  <c r="M1149" i="1"/>
  <c r="H1149" i="1"/>
  <c r="J1149" i="1" s="1"/>
  <c r="C1149" i="1"/>
  <c r="E1149" i="1" s="1"/>
  <c r="M1148" i="1"/>
  <c r="O1148" i="1" s="1"/>
  <c r="H1148" i="1"/>
  <c r="C1148" i="1"/>
  <c r="M1147" i="1"/>
  <c r="O1147" i="1" s="1"/>
  <c r="H1147" i="1"/>
  <c r="C1147" i="1"/>
  <c r="M1146" i="1"/>
  <c r="O1146" i="1" s="1"/>
  <c r="H1146" i="1"/>
  <c r="I1146" i="1" s="1"/>
  <c r="K1146" i="1" s="1"/>
  <c r="L1146" i="1" s="1"/>
  <c r="C1146" i="1"/>
  <c r="E1146" i="1" s="1"/>
  <c r="M1145" i="1"/>
  <c r="O1145" i="1" s="1"/>
  <c r="H1145" i="1"/>
  <c r="C1145" i="1"/>
  <c r="M1144" i="1"/>
  <c r="H1144" i="1"/>
  <c r="J1144" i="1" s="1"/>
  <c r="C1144" i="1"/>
  <c r="E1144" i="1" s="1"/>
  <c r="M1143" i="1"/>
  <c r="H1143" i="1"/>
  <c r="C1143" i="1"/>
  <c r="E1143" i="1" s="1"/>
  <c r="M1142" i="1"/>
  <c r="H1142" i="1"/>
  <c r="C1142" i="1"/>
  <c r="D1142" i="1" s="1"/>
  <c r="F1142" i="1" s="1"/>
  <c r="G1142" i="1" s="1"/>
  <c r="M1141" i="1"/>
  <c r="O1141" i="1" s="1"/>
  <c r="H1141" i="1"/>
  <c r="C1141" i="1"/>
  <c r="M1140" i="1"/>
  <c r="O1140" i="1" s="1"/>
  <c r="H1140" i="1"/>
  <c r="J1140" i="1" s="1"/>
  <c r="C1140" i="1"/>
  <c r="D1140" i="1" s="1"/>
  <c r="F1140" i="1" s="1"/>
  <c r="G1140" i="1" s="1"/>
  <c r="M1139" i="1"/>
  <c r="H1139" i="1"/>
  <c r="C1139" i="1"/>
  <c r="E1139" i="1" s="1"/>
  <c r="M1138" i="1"/>
  <c r="H1138" i="1"/>
  <c r="J1138" i="1" s="1"/>
  <c r="C1138" i="1"/>
  <c r="E1138" i="1" s="1"/>
  <c r="M1137" i="1"/>
  <c r="H1137" i="1"/>
  <c r="I1137" i="1" s="1"/>
  <c r="K1137" i="1" s="1"/>
  <c r="L1137" i="1" s="1"/>
  <c r="C1137" i="1"/>
  <c r="M1136" i="1"/>
  <c r="H1136" i="1"/>
  <c r="J1136" i="1" s="1"/>
  <c r="C1136" i="1"/>
  <c r="E1136" i="1" s="1"/>
  <c r="M1135" i="1"/>
  <c r="O1135" i="1" s="1"/>
  <c r="H1135" i="1"/>
  <c r="C1135" i="1"/>
  <c r="E1135" i="1" s="1"/>
  <c r="M1134" i="1"/>
  <c r="H1134" i="1"/>
  <c r="I1134" i="1" s="1"/>
  <c r="K1134" i="1" s="1"/>
  <c r="L1134" i="1" s="1"/>
  <c r="C1134" i="1"/>
  <c r="D1134" i="1" s="1"/>
  <c r="F1134" i="1" s="1"/>
  <c r="G1134" i="1" s="1"/>
  <c r="M1133" i="1"/>
  <c r="O1133" i="1" s="1"/>
  <c r="H1133" i="1"/>
  <c r="J1133" i="1" s="1"/>
  <c r="C1133" i="1"/>
  <c r="E1133" i="1" s="1"/>
  <c r="M1132" i="1"/>
  <c r="H1132" i="1"/>
  <c r="C1132" i="1"/>
  <c r="D1132" i="1" s="1"/>
  <c r="F1132" i="1" s="1"/>
  <c r="G1132" i="1" s="1"/>
  <c r="M1131" i="1"/>
  <c r="H1131" i="1"/>
  <c r="I1131" i="1" s="1"/>
  <c r="K1131" i="1" s="1"/>
  <c r="L1131" i="1" s="1"/>
  <c r="C1131" i="1"/>
  <c r="E1131" i="1" s="1"/>
  <c r="M1130" i="1"/>
  <c r="N1130" i="1" s="1"/>
  <c r="P1130" i="1" s="1"/>
  <c r="Q1130" i="1" s="1"/>
  <c r="H1130" i="1"/>
  <c r="J1130" i="1" s="1"/>
  <c r="C1130" i="1"/>
  <c r="M1129" i="1"/>
  <c r="H1129" i="1"/>
  <c r="J1129" i="1" s="1"/>
  <c r="C1129" i="1"/>
  <c r="D1129" i="1" s="1"/>
  <c r="F1129" i="1" s="1"/>
  <c r="G1129" i="1" s="1"/>
  <c r="M1128" i="1"/>
  <c r="N1128" i="1" s="1"/>
  <c r="P1128" i="1" s="1"/>
  <c r="Q1128" i="1" s="1"/>
  <c r="H1128" i="1"/>
  <c r="J1128" i="1" s="1"/>
  <c r="C1128" i="1"/>
  <c r="D1128" i="1" s="1"/>
  <c r="F1128" i="1" s="1"/>
  <c r="G1128" i="1" s="1"/>
  <c r="M1127" i="1"/>
  <c r="O1127" i="1" s="1"/>
  <c r="H1127" i="1"/>
  <c r="J1127" i="1" s="1"/>
  <c r="C1127" i="1"/>
  <c r="M1126" i="1"/>
  <c r="H1126" i="1"/>
  <c r="C1126" i="1"/>
  <c r="M1125" i="1"/>
  <c r="O1125" i="1" s="1"/>
  <c r="H1125" i="1"/>
  <c r="J1125" i="1" s="1"/>
  <c r="C1125" i="1"/>
  <c r="M1124" i="1"/>
  <c r="O1124" i="1" s="1"/>
  <c r="H1124" i="1"/>
  <c r="I1124" i="1" s="1"/>
  <c r="K1124" i="1" s="1"/>
  <c r="L1124" i="1" s="1"/>
  <c r="C1124" i="1"/>
  <c r="D1124" i="1" s="1"/>
  <c r="F1124" i="1" s="1"/>
  <c r="G1124" i="1" s="1"/>
  <c r="M1123" i="1"/>
  <c r="H1123" i="1"/>
  <c r="C1123" i="1"/>
  <c r="M1122" i="1"/>
  <c r="O1122" i="1" s="1"/>
  <c r="H1122" i="1"/>
  <c r="C1122" i="1"/>
  <c r="E1122" i="1" s="1"/>
  <c r="M1121" i="1"/>
  <c r="N1121" i="1" s="1"/>
  <c r="P1121" i="1" s="1"/>
  <c r="Q1121" i="1" s="1"/>
  <c r="H1121" i="1"/>
  <c r="C1121" i="1"/>
  <c r="E1121" i="1" s="1"/>
  <c r="M1120" i="1"/>
  <c r="H1120" i="1"/>
  <c r="J1120" i="1" s="1"/>
  <c r="C1120" i="1"/>
  <c r="E1120" i="1" s="1"/>
  <c r="M1119" i="1"/>
  <c r="H1119" i="1"/>
  <c r="J1119" i="1" s="1"/>
  <c r="C1119" i="1"/>
  <c r="E1119" i="1" s="1"/>
  <c r="M1118" i="1"/>
  <c r="O1118" i="1" s="1"/>
  <c r="H1118" i="1"/>
  <c r="C1118" i="1"/>
  <c r="M1117" i="1"/>
  <c r="O1117" i="1" s="1"/>
  <c r="H1117" i="1"/>
  <c r="J1117" i="1" s="1"/>
  <c r="C1117" i="1"/>
  <c r="M1116" i="1"/>
  <c r="O1116" i="1" s="1"/>
  <c r="H1116" i="1"/>
  <c r="C1116" i="1"/>
  <c r="M1115" i="1"/>
  <c r="H1115" i="1"/>
  <c r="J1115" i="1" s="1"/>
  <c r="C1115" i="1"/>
  <c r="M1114" i="1"/>
  <c r="O1114" i="1" s="1"/>
  <c r="H1114" i="1"/>
  <c r="C1114" i="1"/>
  <c r="E1114" i="1" s="1"/>
  <c r="M1113" i="1"/>
  <c r="O1113" i="1" s="1"/>
  <c r="H1113" i="1"/>
  <c r="J1113" i="1" s="1"/>
  <c r="C1113" i="1"/>
  <c r="E1113" i="1" s="1"/>
  <c r="M1112" i="1"/>
  <c r="H1112" i="1"/>
  <c r="C1112" i="1"/>
  <c r="E1112" i="1" s="1"/>
  <c r="M1111" i="1"/>
  <c r="H1111" i="1"/>
  <c r="J1111" i="1" s="1"/>
  <c r="C1111" i="1"/>
  <c r="E1111" i="1" s="1"/>
  <c r="M1110" i="1"/>
  <c r="O1110" i="1" s="1"/>
  <c r="H1110" i="1"/>
  <c r="J1110" i="1" s="1"/>
  <c r="C1110" i="1"/>
  <c r="M1109" i="1"/>
  <c r="O1109" i="1" s="1"/>
  <c r="H1109" i="1"/>
  <c r="J1109" i="1" s="1"/>
  <c r="C1109" i="1"/>
  <c r="M1108" i="1"/>
  <c r="O1108" i="1" s="1"/>
  <c r="H1108" i="1"/>
  <c r="J1108" i="1" s="1"/>
  <c r="C1108" i="1"/>
  <c r="E1108" i="1" s="1"/>
  <c r="M1107" i="1"/>
  <c r="H1107" i="1"/>
  <c r="C1107" i="1"/>
  <c r="M1106" i="1"/>
  <c r="O1106" i="1" s="1"/>
  <c r="H1106" i="1"/>
  <c r="C1106" i="1"/>
  <c r="E1106" i="1" s="1"/>
  <c r="M1105" i="1"/>
  <c r="O1105" i="1" s="1"/>
  <c r="H1105" i="1"/>
  <c r="C1105" i="1"/>
  <c r="M1104" i="1"/>
  <c r="H1104" i="1"/>
  <c r="C1104" i="1"/>
  <c r="E1104" i="1" s="1"/>
  <c r="M1103" i="1"/>
  <c r="H1103" i="1"/>
  <c r="J1103" i="1" s="1"/>
  <c r="C1103" i="1"/>
  <c r="E1103" i="1" s="1"/>
  <c r="M1102" i="1"/>
  <c r="O1102" i="1" s="1"/>
  <c r="H1102" i="1"/>
  <c r="J1102" i="1" s="1"/>
  <c r="C1102" i="1"/>
  <c r="M1101" i="1"/>
  <c r="O1101" i="1" s="1"/>
  <c r="H1101" i="1"/>
  <c r="J1101" i="1" s="1"/>
  <c r="C1101" i="1"/>
  <c r="M1100" i="1"/>
  <c r="O1100" i="1" s="1"/>
  <c r="H1100" i="1"/>
  <c r="C1100" i="1"/>
  <c r="E1100" i="1" s="1"/>
  <c r="M1099" i="1"/>
  <c r="H1099" i="1"/>
  <c r="J1099" i="1" s="1"/>
  <c r="C1099" i="1"/>
  <c r="E1099" i="1" s="1"/>
  <c r="M1098" i="1"/>
  <c r="O1098" i="1" s="1"/>
  <c r="H1098" i="1"/>
  <c r="C1098" i="1"/>
  <c r="E1098" i="1" s="1"/>
  <c r="M1097" i="1"/>
  <c r="O1097" i="1" s="1"/>
  <c r="H1097" i="1"/>
  <c r="C1097" i="1"/>
  <c r="E1097" i="1" s="1"/>
  <c r="M1096" i="1"/>
  <c r="O1096" i="1" s="1"/>
  <c r="H1096" i="1"/>
  <c r="C1096" i="1"/>
  <c r="E1096" i="1" s="1"/>
  <c r="M1095" i="1"/>
  <c r="H1095" i="1"/>
  <c r="J1095" i="1" s="1"/>
  <c r="C1095" i="1"/>
  <c r="E1095" i="1" s="1"/>
  <c r="M1094" i="1"/>
  <c r="H1094" i="1"/>
  <c r="J1094" i="1" s="1"/>
  <c r="C1094" i="1"/>
  <c r="M1093" i="1"/>
  <c r="O1093" i="1" s="1"/>
  <c r="H1093" i="1"/>
  <c r="J1093" i="1" s="1"/>
  <c r="C1093" i="1"/>
  <c r="M1092" i="1"/>
  <c r="O1092" i="1" s="1"/>
  <c r="H1092" i="1"/>
  <c r="J1092" i="1" s="1"/>
  <c r="C1092" i="1"/>
  <c r="E1092" i="1" s="1"/>
  <c r="M1091" i="1"/>
  <c r="O1091" i="1" s="1"/>
  <c r="H1091" i="1"/>
  <c r="J1091" i="1" s="1"/>
  <c r="C1091" i="1"/>
  <c r="E1091" i="1" s="1"/>
  <c r="M1090" i="1"/>
  <c r="N1090" i="1" s="1"/>
  <c r="P1090" i="1" s="1"/>
  <c r="Q1090" i="1" s="1"/>
  <c r="H1090" i="1"/>
  <c r="C1090" i="1"/>
  <c r="E1090" i="1" s="1"/>
  <c r="M1089" i="1"/>
  <c r="O1089" i="1" s="1"/>
  <c r="H1089" i="1"/>
  <c r="J1089" i="1" s="1"/>
  <c r="C1089" i="1"/>
  <c r="E1089" i="1" s="1"/>
  <c r="M1088" i="1"/>
  <c r="O1088" i="1" s="1"/>
  <c r="H1088" i="1"/>
  <c r="I1088" i="1" s="1"/>
  <c r="K1088" i="1" s="1"/>
  <c r="L1088" i="1" s="1"/>
  <c r="C1088" i="1"/>
  <c r="D1088" i="1" s="1"/>
  <c r="F1088" i="1" s="1"/>
  <c r="G1088" i="1" s="1"/>
  <c r="M1087" i="1"/>
  <c r="H1087" i="1"/>
  <c r="J1087" i="1" s="1"/>
  <c r="C1087" i="1"/>
  <c r="E1087" i="1" s="1"/>
  <c r="M1086" i="1"/>
  <c r="H1086" i="1"/>
  <c r="J1086" i="1" s="1"/>
  <c r="C1086" i="1"/>
  <c r="E1086" i="1" s="1"/>
  <c r="M1085" i="1"/>
  <c r="O1085" i="1" s="1"/>
  <c r="H1085" i="1"/>
  <c r="I1085" i="1" s="1"/>
  <c r="K1085" i="1" s="1"/>
  <c r="L1085" i="1" s="1"/>
  <c r="C1085" i="1"/>
  <c r="M1084" i="1"/>
  <c r="O1084" i="1" s="1"/>
  <c r="H1084" i="1"/>
  <c r="J1084" i="1" s="1"/>
  <c r="C1084" i="1"/>
  <c r="E1084" i="1" s="1"/>
  <c r="M1083" i="1"/>
  <c r="O1083" i="1" s="1"/>
  <c r="H1083" i="1"/>
  <c r="J1083" i="1" s="1"/>
  <c r="C1083" i="1"/>
  <c r="E1083" i="1" s="1"/>
  <c r="M1082" i="1"/>
  <c r="N1082" i="1" s="1"/>
  <c r="P1082" i="1" s="1"/>
  <c r="Q1082" i="1" s="1"/>
  <c r="H1082" i="1"/>
  <c r="C1082" i="1"/>
  <c r="E1082" i="1" s="1"/>
  <c r="M1081" i="1"/>
  <c r="O1081" i="1" s="1"/>
  <c r="H1081" i="1"/>
  <c r="J1081" i="1" s="1"/>
  <c r="C1081" i="1"/>
  <c r="E1081" i="1" s="1"/>
  <c r="M1080" i="1"/>
  <c r="O1080" i="1" s="1"/>
  <c r="H1080" i="1"/>
  <c r="I1080" i="1" s="1"/>
  <c r="K1080" i="1" s="1"/>
  <c r="L1080" i="1" s="1"/>
  <c r="C1080" i="1"/>
  <c r="D1080" i="1" s="1"/>
  <c r="F1080" i="1" s="1"/>
  <c r="G1080" i="1" s="1"/>
  <c r="M1079" i="1"/>
  <c r="H1079" i="1"/>
  <c r="J1079" i="1" s="1"/>
  <c r="C1079" i="1"/>
  <c r="E1079" i="1" s="1"/>
  <c r="M1078" i="1"/>
  <c r="O1078" i="1" s="1"/>
  <c r="H1078" i="1"/>
  <c r="J1078" i="1" s="1"/>
  <c r="C1078" i="1"/>
  <c r="M1077" i="1"/>
  <c r="O1077" i="1" s="1"/>
  <c r="H1077" i="1"/>
  <c r="I1077" i="1" s="1"/>
  <c r="K1077" i="1" s="1"/>
  <c r="L1077" i="1" s="1"/>
  <c r="C1077" i="1"/>
  <c r="M1076" i="1"/>
  <c r="O1076" i="1" s="1"/>
  <c r="H1076" i="1"/>
  <c r="J1076" i="1" s="1"/>
  <c r="C1076" i="1"/>
  <c r="D1076" i="1" s="1"/>
  <c r="F1076" i="1" s="1"/>
  <c r="G1076" i="1" s="1"/>
  <c r="M1075" i="1"/>
  <c r="H1075" i="1"/>
  <c r="J1075" i="1" s="1"/>
  <c r="C1075" i="1"/>
  <c r="E1075" i="1" s="1"/>
  <c r="M1074" i="1"/>
  <c r="N1074" i="1" s="1"/>
  <c r="P1074" i="1" s="1"/>
  <c r="Q1074" i="1" s="1"/>
  <c r="H1074" i="1"/>
  <c r="C1074" i="1"/>
  <c r="E1074" i="1" s="1"/>
  <c r="M1073" i="1"/>
  <c r="H1073" i="1"/>
  <c r="J1073" i="1" s="1"/>
  <c r="C1073" i="1"/>
  <c r="E1073" i="1" s="1"/>
  <c r="M1072" i="1"/>
  <c r="O1072" i="1" s="1"/>
  <c r="H1072" i="1"/>
  <c r="J1072" i="1" s="1"/>
  <c r="C1072" i="1"/>
  <c r="D1072" i="1" s="1"/>
  <c r="F1072" i="1" s="1"/>
  <c r="G1072" i="1" s="1"/>
  <c r="M1071" i="1"/>
  <c r="H1071" i="1"/>
  <c r="J1071" i="1" s="1"/>
  <c r="C1071" i="1"/>
  <c r="E1071" i="1" s="1"/>
  <c r="M1070" i="1"/>
  <c r="H1070" i="1"/>
  <c r="J1070" i="1" s="1"/>
  <c r="C1070" i="1"/>
  <c r="E1070" i="1" s="1"/>
  <c r="M1069" i="1"/>
  <c r="H1069" i="1"/>
  <c r="I1069" i="1" s="1"/>
  <c r="K1069" i="1" s="1"/>
  <c r="L1069" i="1" s="1"/>
  <c r="C1069" i="1"/>
  <c r="M1068" i="1"/>
  <c r="O1068" i="1" s="1"/>
  <c r="H1068" i="1"/>
  <c r="C1068" i="1"/>
  <c r="E1068" i="1" s="1"/>
  <c r="M1067" i="1"/>
  <c r="O1067" i="1" s="1"/>
  <c r="H1067" i="1"/>
  <c r="J1067" i="1" s="1"/>
  <c r="C1067" i="1"/>
  <c r="E1067" i="1" s="1"/>
  <c r="M1066" i="1"/>
  <c r="N1066" i="1" s="1"/>
  <c r="P1066" i="1" s="1"/>
  <c r="Q1066" i="1" s="1"/>
  <c r="H1066" i="1"/>
  <c r="C1066" i="1"/>
  <c r="E1066" i="1" s="1"/>
  <c r="M1065" i="1"/>
  <c r="O1065" i="1" s="1"/>
  <c r="H1065" i="1"/>
  <c r="I1065" i="1" s="1"/>
  <c r="K1065" i="1" s="1"/>
  <c r="L1065" i="1" s="1"/>
  <c r="C1065" i="1"/>
  <c r="E1065" i="1" s="1"/>
  <c r="M1064" i="1"/>
  <c r="O1064" i="1" s="1"/>
  <c r="H1064" i="1"/>
  <c r="J1064" i="1" s="1"/>
  <c r="C1064" i="1"/>
  <c r="M1063" i="1"/>
  <c r="H1063" i="1"/>
  <c r="J1063" i="1" s="1"/>
  <c r="C1063" i="1"/>
  <c r="D1063" i="1" s="1"/>
  <c r="F1063" i="1" s="1"/>
  <c r="G1063" i="1" s="1"/>
  <c r="M1062" i="1"/>
  <c r="N1062" i="1" s="1"/>
  <c r="P1062" i="1" s="1"/>
  <c r="Q1062" i="1" s="1"/>
  <c r="H1062" i="1"/>
  <c r="I1062" i="1" s="1"/>
  <c r="K1062" i="1" s="1"/>
  <c r="L1062" i="1" s="1"/>
  <c r="C1062" i="1"/>
  <c r="E1062" i="1" s="1"/>
  <c r="M1061" i="1"/>
  <c r="H1061" i="1"/>
  <c r="C1061" i="1"/>
  <c r="M1060" i="1"/>
  <c r="O1060" i="1" s="1"/>
  <c r="H1060" i="1"/>
  <c r="J1060" i="1" s="1"/>
  <c r="C1060" i="1"/>
  <c r="D1060" i="1" s="1"/>
  <c r="F1060" i="1" s="1"/>
  <c r="G1060" i="1" s="1"/>
  <c r="M1059" i="1"/>
  <c r="O1059" i="1" s="1"/>
  <c r="H1059" i="1"/>
  <c r="C1059" i="1"/>
  <c r="E1059" i="1" s="1"/>
  <c r="M1058" i="1"/>
  <c r="N1058" i="1" s="1"/>
  <c r="P1058" i="1" s="1"/>
  <c r="Q1058" i="1" s="1"/>
  <c r="H1058" i="1"/>
  <c r="C1058" i="1"/>
  <c r="E1058" i="1" s="1"/>
  <c r="M1057" i="1"/>
  <c r="O1057" i="1" s="1"/>
  <c r="H1057" i="1"/>
  <c r="I1057" i="1" s="1"/>
  <c r="K1057" i="1" s="1"/>
  <c r="L1057" i="1" s="1"/>
  <c r="C1057" i="1"/>
  <c r="M1056" i="1"/>
  <c r="O1056" i="1" s="1"/>
  <c r="H1056" i="1"/>
  <c r="J1056" i="1" s="1"/>
  <c r="C1056" i="1"/>
  <c r="D1056" i="1" s="1"/>
  <c r="F1056" i="1" s="1"/>
  <c r="G1056" i="1" s="1"/>
  <c r="M1055" i="1"/>
  <c r="H1055" i="1"/>
  <c r="J1055" i="1" s="1"/>
  <c r="C1055" i="1"/>
  <c r="E1055" i="1" s="1"/>
  <c r="M1054" i="1"/>
  <c r="N1054" i="1" s="1"/>
  <c r="P1054" i="1" s="1"/>
  <c r="Q1054" i="1" s="1"/>
  <c r="H1054" i="1"/>
  <c r="J1054" i="1" s="1"/>
  <c r="C1054" i="1"/>
  <c r="E1054" i="1" s="1"/>
  <c r="M1053" i="1"/>
  <c r="O1053" i="1" s="1"/>
  <c r="H1053" i="1"/>
  <c r="C1053" i="1"/>
  <c r="M1052" i="1"/>
  <c r="O1052" i="1" s="1"/>
  <c r="H1052" i="1"/>
  <c r="J1052" i="1" s="1"/>
  <c r="C1052" i="1"/>
  <c r="D1052" i="1" s="1"/>
  <c r="F1052" i="1" s="1"/>
  <c r="G1052" i="1" s="1"/>
  <c r="M1051" i="1"/>
  <c r="O1051" i="1" s="1"/>
  <c r="H1051" i="1"/>
  <c r="J1051" i="1" s="1"/>
  <c r="C1051" i="1"/>
  <c r="M1050" i="1"/>
  <c r="N1050" i="1" s="1"/>
  <c r="P1050" i="1" s="1"/>
  <c r="Q1050" i="1" s="1"/>
  <c r="H1050" i="1"/>
  <c r="C1050" i="1"/>
  <c r="E1050" i="1" s="1"/>
  <c r="M1049" i="1"/>
  <c r="H1049" i="1"/>
  <c r="I1049" i="1" s="1"/>
  <c r="K1049" i="1" s="1"/>
  <c r="L1049" i="1" s="1"/>
  <c r="C1049" i="1"/>
  <c r="M1048" i="1"/>
  <c r="O1048" i="1" s="1"/>
  <c r="H1048" i="1"/>
  <c r="J1048" i="1" s="1"/>
  <c r="C1048" i="1"/>
  <c r="M1047" i="1"/>
  <c r="H1047" i="1"/>
  <c r="J1047" i="1" s="1"/>
  <c r="C1047" i="1"/>
  <c r="E1047" i="1" s="1"/>
  <c r="M1046" i="1"/>
  <c r="N1046" i="1" s="1"/>
  <c r="P1046" i="1" s="1"/>
  <c r="Q1046" i="1" s="1"/>
  <c r="H1046" i="1"/>
  <c r="I1046" i="1" s="1"/>
  <c r="K1046" i="1" s="1"/>
  <c r="L1046" i="1" s="1"/>
  <c r="C1046" i="1"/>
  <c r="E1046" i="1" s="1"/>
  <c r="M1045" i="1"/>
  <c r="H1045" i="1"/>
  <c r="I1045" i="1" s="1"/>
  <c r="K1045" i="1" s="1"/>
  <c r="L1045" i="1" s="1"/>
  <c r="C1045" i="1"/>
  <c r="M1044" i="1"/>
  <c r="O1044" i="1" s="1"/>
  <c r="H1044" i="1"/>
  <c r="J1044" i="1" s="1"/>
  <c r="C1044" i="1"/>
  <c r="M1043" i="1"/>
  <c r="N1043" i="1" s="1"/>
  <c r="P1043" i="1" s="1"/>
  <c r="Q1043" i="1" s="1"/>
  <c r="H1043" i="1"/>
  <c r="C1043" i="1"/>
  <c r="E1043" i="1" s="1"/>
  <c r="M1042" i="1"/>
  <c r="O1042" i="1" s="1"/>
  <c r="H1042" i="1"/>
  <c r="C1042" i="1"/>
  <c r="E1042" i="1" s="1"/>
  <c r="M1041" i="1"/>
  <c r="N1041" i="1" s="1"/>
  <c r="P1041" i="1" s="1"/>
  <c r="Q1041" i="1" s="1"/>
  <c r="H1041" i="1"/>
  <c r="I1041" i="1" s="1"/>
  <c r="K1041" i="1" s="1"/>
  <c r="L1041" i="1" s="1"/>
  <c r="C1041" i="1"/>
  <c r="E1041" i="1" s="1"/>
  <c r="M1040" i="1"/>
  <c r="H1040" i="1"/>
  <c r="J1040" i="1" s="1"/>
  <c r="C1040" i="1"/>
  <c r="D1040" i="1" s="1"/>
  <c r="F1040" i="1" s="1"/>
  <c r="G1040" i="1" s="1"/>
  <c r="M1039" i="1"/>
  <c r="H1039" i="1"/>
  <c r="J1039" i="1" s="1"/>
  <c r="C1039" i="1"/>
  <c r="M1038" i="1"/>
  <c r="N1038" i="1" s="1"/>
  <c r="P1038" i="1" s="1"/>
  <c r="Q1038" i="1" s="1"/>
  <c r="H1038" i="1"/>
  <c r="J1038" i="1" s="1"/>
  <c r="C1038" i="1"/>
  <c r="M1037" i="1"/>
  <c r="O1037" i="1" s="1"/>
  <c r="H1037" i="1"/>
  <c r="J1037" i="1" s="1"/>
  <c r="C1037" i="1"/>
  <c r="M1036" i="1"/>
  <c r="O1036" i="1" s="1"/>
  <c r="H1036" i="1"/>
  <c r="J1036" i="1" s="1"/>
  <c r="C1036" i="1"/>
  <c r="E1036" i="1" s="1"/>
  <c r="M1035" i="1"/>
  <c r="H1035" i="1"/>
  <c r="J1035" i="1" s="1"/>
  <c r="C1035" i="1"/>
  <c r="E1035" i="1" s="1"/>
  <c r="M1034" i="1"/>
  <c r="O1034" i="1" s="1"/>
  <c r="H1034" i="1"/>
  <c r="C1034" i="1"/>
  <c r="E1034" i="1" s="1"/>
  <c r="M1033" i="1"/>
  <c r="H1033" i="1"/>
  <c r="J1033" i="1" s="1"/>
  <c r="C1033" i="1"/>
  <c r="M1032" i="1"/>
  <c r="H1032" i="1"/>
  <c r="J1032" i="1" s="1"/>
  <c r="C1032" i="1"/>
  <c r="M1031" i="1"/>
  <c r="H1031" i="1"/>
  <c r="C1031" i="1"/>
  <c r="M1030" i="1"/>
  <c r="N1030" i="1" s="1"/>
  <c r="P1030" i="1" s="1"/>
  <c r="Q1030" i="1" s="1"/>
  <c r="H1030" i="1"/>
  <c r="I1030" i="1" s="1"/>
  <c r="K1030" i="1" s="1"/>
  <c r="L1030" i="1" s="1"/>
  <c r="C1030" i="1"/>
  <c r="E1030" i="1" s="1"/>
  <c r="M1029" i="1"/>
  <c r="O1029" i="1" s="1"/>
  <c r="H1029" i="1"/>
  <c r="J1029" i="1" s="1"/>
  <c r="C1029" i="1"/>
  <c r="M1028" i="1"/>
  <c r="H1028" i="1"/>
  <c r="C1028" i="1"/>
  <c r="M1027" i="1"/>
  <c r="O1027" i="1" s="1"/>
  <c r="H1027" i="1"/>
  <c r="J1027" i="1" s="1"/>
  <c r="C1027" i="1"/>
  <c r="E1027" i="1" s="1"/>
  <c r="M1026" i="1"/>
  <c r="O1026" i="1" s="1"/>
  <c r="H1026" i="1"/>
  <c r="J1026" i="1" s="1"/>
  <c r="C1026" i="1"/>
  <c r="D1026" i="1" s="1"/>
  <c r="F1026" i="1" s="1"/>
  <c r="G1026" i="1" s="1"/>
  <c r="M1025" i="1"/>
  <c r="H1025" i="1"/>
  <c r="J1025" i="1" s="1"/>
  <c r="C1025" i="1"/>
  <c r="E1025" i="1" s="1"/>
  <c r="M1024" i="1"/>
  <c r="H1024" i="1"/>
  <c r="J1024" i="1" s="1"/>
  <c r="C1024" i="1"/>
  <c r="E1024" i="1" s="1"/>
  <c r="M1023" i="1"/>
  <c r="O1023" i="1" s="1"/>
  <c r="H1023" i="1"/>
  <c r="J1023" i="1" s="1"/>
  <c r="C1023" i="1"/>
  <c r="M1022" i="1"/>
  <c r="O1022" i="1" s="1"/>
  <c r="H1022" i="1"/>
  <c r="C1022" i="1"/>
  <c r="E1022" i="1" s="1"/>
  <c r="M1021" i="1"/>
  <c r="N1021" i="1" s="1"/>
  <c r="P1021" i="1" s="1"/>
  <c r="Q1021" i="1" s="1"/>
  <c r="H1021" i="1"/>
  <c r="C1021" i="1"/>
  <c r="E1021" i="1" s="1"/>
  <c r="M1020" i="1"/>
  <c r="O1020" i="1" s="1"/>
  <c r="H1020" i="1"/>
  <c r="J1020" i="1" s="1"/>
  <c r="C1020" i="1"/>
  <c r="D1020" i="1" s="1"/>
  <c r="F1020" i="1" s="1"/>
  <c r="G1020" i="1" s="1"/>
  <c r="M1019" i="1"/>
  <c r="H1019" i="1"/>
  <c r="C1019" i="1"/>
  <c r="E1019" i="1" s="1"/>
  <c r="M1018" i="1"/>
  <c r="O1018" i="1" s="1"/>
  <c r="H1018" i="1"/>
  <c r="J1018" i="1" s="1"/>
  <c r="C1018" i="1"/>
  <c r="E1018" i="1" s="1"/>
  <c r="M1017" i="1"/>
  <c r="O1017" i="1" s="1"/>
  <c r="H1017" i="1"/>
  <c r="J1017" i="1" s="1"/>
  <c r="C1017" i="1"/>
  <c r="M1016" i="1"/>
  <c r="O1016" i="1" s="1"/>
  <c r="H1016" i="1"/>
  <c r="C1016" i="1"/>
  <c r="D1016" i="1" s="1"/>
  <c r="F1016" i="1" s="1"/>
  <c r="G1016" i="1" s="1"/>
  <c r="M1015" i="1"/>
  <c r="O1015" i="1" s="1"/>
  <c r="H1015" i="1"/>
  <c r="J1015" i="1" s="1"/>
  <c r="C1015" i="1"/>
  <c r="M1014" i="1"/>
  <c r="O1014" i="1" s="1"/>
  <c r="H1014" i="1"/>
  <c r="C1014" i="1"/>
  <c r="E1014" i="1" s="1"/>
  <c r="M1013" i="1"/>
  <c r="O1013" i="1" s="1"/>
  <c r="H1013" i="1"/>
  <c r="C1013" i="1"/>
  <c r="E1013" i="1" s="1"/>
  <c r="M1012" i="1"/>
  <c r="H1012" i="1"/>
  <c r="J1012" i="1" s="1"/>
  <c r="C1012" i="1"/>
  <c r="E1012" i="1" s="1"/>
  <c r="M1011" i="1"/>
  <c r="H1011" i="1"/>
  <c r="J1011" i="1" s="1"/>
  <c r="C1011" i="1"/>
  <c r="E1011" i="1" s="1"/>
  <c r="M1010" i="1"/>
  <c r="O1010" i="1" s="1"/>
  <c r="H1010" i="1"/>
  <c r="J1010" i="1" s="1"/>
  <c r="C1010" i="1"/>
  <c r="M1009" i="1"/>
  <c r="H1009" i="1"/>
  <c r="J1009" i="1" s="1"/>
  <c r="C1009" i="1"/>
  <c r="M1008" i="1"/>
  <c r="O1008" i="1" s="1"/>
  <c r="H1008" i="1"/>
  <c r="J1008" i="1" s="1"/>
  <c r="C1008" i="1"/>
  <c r="M1007" i="1"/>
  <c r="O1007" i="1" s="1"/>
  <c r="H1007" i="1"/>
  <c r="C1007" i="1"/>
  <c r="E1007" i="1" s="1"/>
  <c r="M1006" i="1"/>
  <c r="O1006" i="1" s="1"/>
  <c r="H1006" i="1"/>
  <c r="C1006" i="1"/>
  <c r="E1006" i="1" s="1"/>
  <c r="M1005" i="1"/>
  <c r="N1005" i="1" s="1"/>
  <c r="P1005" i="1" s="1"/>
  <c r="Q1005" i="1" s="1"/>
  <c r="H1005" i="1"/>
  <c r="J1005" i="1" s="1"/>
  <c r="C1005" i="1"/>
  <c r="E1005" i="1" s="1"/>
  <c r="M1004" i="1"/>
  <c r="O1004" i="1" s="1"/>
  <c r="H1004" i="1"/>
  <c r="I1004" i="1" s="1"/>
  <c r="K1004" i="1" s="1"/>
  <c r="L1004" i="1" s="1"/>
  <c r="C1004" i="1"/>
  <c r="E1004" i="1" s="1"/>
  <c r="M1003" i="1"/>
  <c r="H1003" i="1"/>
  <c r="J1003" i="1" s="1"/>
  <c r="C1003" i="1"/>
  <c r="M1002" i="1"/>
  <c r="O1002" i="1" s="1"/>
  <c r="H1002" i="1"/>
  <c r="J1002" i="1" s="1"/>
  <c r="C1002" i="1"/>
  <c r="E1002" i="1" s="1"/>
  <c r="M1001" i="1"/>
  <c r="O1001" i="1" s="1"/>
  <c r="H1001" i="1"/>
  <c r="J1001" i="1" s="1"/>
  <c r="C1001" i="1"/>
  <c r="M1000" i="1"/>
  <c r="O1000" i="1" s="1"/>
  <c r="H1000" i="1"/>
  <c r="I1000" i="1" s="1"/>
  <c r="K1000" i="1" s="1"/>
  <c r="L1000" i="1" s="1"/>
  <c r="C1000" i="1"/>
  <c r="E1000" i="1" s="1"/>
  <c r="M999" i="1"/>
  <c r="O999" i="1" s="1"/>
  <c r="H999" i="1"/>
  <c r="J999" i="1" s="1"/>
  <c r="C999" i="1"/>
  <c r="M998" i="1"/>
  <c r="O998" i="1" s="1"/>
  <c r="H998" i="1"/>
  <c r="C998" i="1"/>
  <c r="M997" i="1"/>
  <c r="N997" i="1" s="1"/>
  <c r="P997" i="1" s="1"/>
  <c r="Q997" i="1" s="1"/>
  <c r="H997" i="1"/>
  <c r="J997" i="1" s="1"/>
  <c r="C997" i="1"/>
  <c r="E997" i="1" s="1"/>
  <c r="M996" i="1"/>
  <c r="H996" i="1"/>
  <c r="J996" i="1" s="1"/>
  <c r="C996" i="1"/>
  <c r="E996" i="1" s="1"/>
  <c r="M995" i="1"/>
  <c r="H995" i="1"/>
  <c r="J995" i="1" s="1"/>
  <c r="C995" i="1"/>
  <c r="E995" i="1" s="1"/>
  <c r="M994" i="1"/>
  <c r="N994" i="1" s="1"/>
  <c r="P994" i="1" s="1"/>
  <c r="Q994" i="1" s="1"/>
  <c r="H994" i="1"/>
  <c r="J994" i="1" s="1"/>
  <c r="C994" i="1"/>
  <c r="E994" i="1" s="1"/>
  <c r="M993" i="1"/>
  <c r="O993" i="1" s="1"/>
  <c r="H993" i="1"/>
  <c r="J993" i="1" s="1"/>
  <c r="C993" i="1"/>
  <c r="M992" i="1"/>
  <c r="O992" i="1" s="1"/>
  <c r="H992" i="1"/>
  <c r="I992" i="1" s="1"/>
  <c r="K992" i="1" s="1"/>
  <c r="L992" i="1" s="1"/>
  <c r="C992" i="1"/>
  <c r="D992" i="1" s="1"/>
  <c r="F992" i="1" s="1"/>
  <c r="G992" i="1" s="1"/>
  <c r="M991" i="1"/>
  <c r="O991" i="1" s="1"/>
  <c r="H991" i="1"/>
  <c r="J991" i="1" s="1"/>
  <c r="C991" i="1"/>
  <c r="E991" i="1" s="1"/>
  <c r="M990" i="1"/>
  <c r="O990" i="1" s="1"/>
  <c r="H990" i="1"/>
  <c r="C990" i="1"/>
  <c r="E990" i="1" s="1"/>
  <c r="M989" i="1"/>
  <c r="H989" i="1"/>
  <c r="C989" i="1"/>
  <c r="E989" i="1" s="1"/>
  <c r="M988" i="1"/>
  <c r="O988" i="1" s="1"/>
  <c r="H988" i="1"/>
  <c r="J988" i="1" s="1"/>
  <c r="C988" i="1"/>
  <c r="E988" i="1" s="1"/>
  <c r="M987" i="1"/>
  <c r="H987" i="1"/>
  <c r="J987" i="1" s="1"/>
  <c r="C987" i="1"/>
  <c r="D987" i="1" s="1"/>
  <c r="F987" i="1" s="1"/>
  <c r="G987" i="1" s="1"/>
  <c r="M986" i="1"/>
  <c r="H986" i="1"/>
  <c r="J986" i="1" s="1"/>
  <c r="C986" i="1"/>
  <c r="M985" i="1"/>
  <c r="O985" i="1" s="1"/>
  <c r="H985" i="1"/>
  <c r="J985" i="1" s="1"/>
  <c r="C985" i="1"/>
  <c r="M984" i="1"/>
  <c r="O984" i="1" s="1"/>
  <c r="H984" i="1"/>
  <c r="C984" i="1"/>
  <c r="M983" i="1"/>
  <c r="O983" i="1" s="1"/>
  <c r="H983" i="1"/>
  <c r="J983" i="1" s="1"/>
  <c r="C983" i="1"/>
  <c r="E983" i="1" s="1"/>
  <c r="M982" i="1"/>
  <c r="O982" i="1" s="1"/>
  <c r="H982" i="1"/>
  <c r="C982" i="1"/>
  <c r="E982" i="1" s="1"/>
  <c r="M981" i="1"/>
  <c r="O981" i="1" s="1"/>
  <c r="H981" i="1"/>
  <c r="J981" i="1" s="1"/>
  <c r="C981" i="1"/>
  <c r="E981" i="1" s="1"/>
  <c r="M980" i="1"/>
  <c r="H980" i="1"/>
  <c r="I980" i="1" s="1"/>
  <c r="K980" i="1" s="1"/>
  <c r="L980" i="1" s="1"/>
  <c r="C980" i="1"/>
  <c r="E980" i="1" s="1"/>
  <c r="M979" i="1"/>
  <c r="H979" i="1"/>
  <c r="J979" i="1" s="1"/>
  <c r="C979" i="1"/>
  <c r="E979" i="1" s="1"/>
  <c r="M978" i="1"/>
  <c r="H978" i="1"/>
  <c r="J978" i="1" s="1"/>
  <c r="C978" i="1"/>
  <c r="E978" i="1" s="1"/>
  <c r="M977" i="1"/>
  <c r="O977" i="1" s="1"/>
  <c r="H977" i="1"/>
  <c r="J977" i="1" s="1"/>
  <c r="C977" i="1"/>
  <c r="M976" i="1"/>
  <c r="O976" i="1" s="1"/>
  <c r="H976" i="1"/>
  <c r="J976" i="1" s="1"/>
  <c r="C976" i="1"/>
  <c r="E976" i="1" s="1"/>
  <c r="M975" i="1"/>
  <c r="O975" i="1" s="1"/>
  <c r="H975" i="1"/>
  <c r="J975" i="1" s="1"/>
  <c r="C975" i="1"/>
  <c r="M974" i="1"/>
  <c r="O974" i="1" s="1"/>
  <c r="H974" i="1"/>
  <c r="C974" i="1"/>
  <c r="E974" i="1" s="1"/>
  <c r="M973" i="1"/>
  <c r="N973" i="1" s="1"/>
  <c r="P973" i="1" s="1"/>
  <c r="Q973" i="1" s="1"/>
  <c r="H973" i="1"/>
  <c r="C973" i="1"/>
  <c r="E973" i="1" s="1"/>
  <c r="M972" i="1"/>
  <c r="O972" i="1" s="1"/>
  <c r="H972" i="1"/>
  <c r="I972" i="1" s="1"/>
  <c r="K972" i="1" s="1"/>
  <c r="L972" i="1" s="1"/>
  <c r="C972" i="1"/>
  <c r="E972" i="1" s="1"/>
  <c r="M971" i="1"/>
  <c r="H971" i="1"/>
  <c r="J971" i="1" s="1"/>
  <c r="C971" i="1"/>
  <c r="M970" i="1"/>
  <c r="N970" i="1" s="1"/>
  <c r="P970" i="1" s="1"/>
  <c r="Q970" i="1" s="1"/>
  <c r="H970" i="1"/>
  <c r="J970" i="1" s="1"/>
  <c r="C970" i="1"/>
  <c r="M969" i="1"/>
  <c r="H969" i="1"/>
  <c r="J969" i="1" s="1"/>
  <c r="C969" i="1"/>
  <c r="M968" i="1"/>
  <c r="O968" i="1" s="1"/>
  <c r="H968" i="1"/>
  <c r="J968" i="1" s="1"/>
  <c r="C968" i="1"/>
  <c r="D968" i="1" s="1"/>
  <c r="F968" i="1" s="1"/>
  <c r="G968" i="1" s="1"/>
  <c r="M967" i="1"/>
  <c r="O967" i="1" s="1"/>
  <c r="H967" i="1"/>
  <c r="J967" i="1" s="1"/>
  <c r="C967" i="1"/>
  <c r="E967" i="1" s="1"/>
  <c r="M966" i="1"/>
  <c r="O966" i="1" s="1"/>
  <c r="H966" i="1"/>
  <c r="C966" i="1"/>
  <c r="E966" i="1" s="1"/>
  <c r="M965" i="1"/>
  <c r="H965" i="1"/>
  <c r="I965" i="1" s="1"/>
  <c r="K965" i="1" s="1"/>
  <c r="L965" i="1" s="1"/>
  <c r="C965" i="1"/>
  <c r="E965" i="1" s="1"/>
  <c r="M964" i="1"/>
  <c r="O964" i="1" s="1"/>
  <c r="H964" i="1"/>
  <c r="C964" i="1"/>
  <c r="E964" i="1" s="1"/>
  <c r="M963" i="1"/>
  <c r="H963" i="1"/>
  <c r="J963" i="1" s="1"/>
  <c r="C963" i="1"/>
  <c r="E963" i="1" s="1"/>
  <c r="M962" i="1"/>
  <c r="H962" i="1"/>
  <c r="J962" i="1" s="1"/>
  <c r="C962" i="1"/>
  <c r="E962" i="1" s="1"/>
  <c r="M961" i="1"/>
  <c r="O961" i="1" s="1"/>
  <c r="H961" i="1"/>
  <c r="J961" i="1" s="1"/>
  <c r="C961" i="1"/>
  <c r="M960" i="1"/>
  <c r="O960" i="1" s="1"/>
  <c r="H960" i="1"/>
  <c r="J960" i="1" s="1"/>
  <c r="C960" i="1"/>
  <c r="D960" i="1" s="1"/>
  <c r="F960" i="1" s="1"/>
  <c r="G960" i="1" s="1"/>
  <c r="M959" i="1"/>
  <c r="O959" i="1" s="1"/>
  <c r="H959" i="1"/>
  <c r="J959" i="1" s="1"/>
  <c r="C959" i="1"/>
  <c r="D959" i="1" s="1"/>
  <c r="F959" i="1" s="1"/>
  <c r="G959" i="1" s="1"/>
  <c r="M958" i="1"/>
  <c r="O958" i="1" s="1"/>
  <c r="H958" i="1"/>
  <c r="C958" i="1"/>
  <c r="M957" i="1"/>
  <c r="H957" i="1"/>
  <c r="I957" i="1" s="1"/>
  <c r="K957" i="1" s="1"/>
  <c r="L957" i="1" s="1"/>
  <c r="C957" i="1"/>
  <c r="E957" i="1" s="1"/>
  <c r="M956" i="1"/>
  <c r="H956" i="1"/>
  <c r="C956" i="1"/>
  <c r="E956" i="1" s="1"/>
  <c r="M955" i="1"/>
  <c r="H955" i="1"/>
  <c r="J955" i="1" s="1"/>
  <c r="C955" i="1"/>
  <c r="M954" i="1"/>
  <c r="N954" i="1" s="1"/>
  <c r="P954" i="1" s="1"/>
  <c r="Q954" i="1" s="1"/>
  <c r="H954" i="1"/>
  <c r="J954" i="1" s="1"/>
  <c r="C954" i="1"/>
  <c r="E954" i="1" s="1"/>
  <c r="M953" i="1"/>
  <c r="O953" i="1" s="1"/>
  <c r="H953" i="1"/>
  <c r="J953" i="1" s="1"/>
  <c r="C953" i="1"/>
  <c r="M952" i="1"/>
  <c r="O952" i="1" s="1"/>
  <c r="H952" i="1"/>
  <c r="J952" i="1" s="1"/>
  <c r="C952" i="1"/>
  <c r="D952" i="1" s="1"/>
  <c r="F952" i="1" s="1"/>
  <c r="G952" i="1" s="1"/>
  <c r="M951" i="1"/>
  <c r="O951" i="1" s="1"/>
  <c r="H951" i="1"/>
  <c r="J951" i="1" s="1"/>
  <c r="C951" i="1"/>
  <c r="E951" i="1" s="1"/>
  <c r="M950" i="1"/>
  <c r="O950" i="1" s="1"/>
  <c r="H950" i="1"/>
  <c r="C950" i="1"/>
  <c r="E950" i="1" s="1"/>
  <c r="M949" i="1"/>
  <c r="O949" i="1" s="1"/>
  <c r="H949" i="1"/>
  <c r="I949" i="1" s="1"/>
  <c r="K949" i="1" s="1"/>
  <c r="L949" i="1" s="1"/>
  <c r="C949" i="1"/>
  <c r="E949" i="1" s="1"/>
  <c r="M948" i="1"/>
  <c r="O948" i="1" s="1"/>
  <c r="H948" i="1"/>
  <c r="J948" i="1" s="1"/>
  <c r="C948" i="1"/>
  <c r="E948" i="1" s="1"/>
  <c r="M947" i="1"/>
  <c r="H947" i="1"/>
  <c r="J947" i="1" s="1"/>
  <c r="C947" i="1"/>
  <c r="E947" i="1" s="1"/>
  <c r="M946" i="1"/>
  <c r="H946" i="1"/>
  <c r="J946" i="1" s="1"/>
  <c r="C946" i="1"/>
  <c r="M945" i="1"/>
  <c r="O945" i="1" s="1"/>
  <c r="H945" i="1"/>
  <c r="J945" i="1" s="1"/>
  <c r="C945" i="1"/>
  <c r="M944" i="1"/>
  <c r="O944" i="1" s="1"/>
  <c r="H944" i="1"/>
  <c r="C944" i="1"/>
  <c r="D944" i="1" s="1"/>
  <c r="F944" i="1" s="1"/>
  <c r="G944" i="1" s="1"/>
  <c r="M943" i="1"/>
  <c r="O943" i="1" s="1"/>
  <c r="H943" i="1"/>
  <c r="C943" i="1"/>
  <c r="M942" i="1"/>
  <c r="O942" i="1" s="1"/>
  <c r="H942" i="1"/>
  <c r="C942" i="1"/>
  <c r="E942" i="1" s="1"/>
  <c r="M941" i="1"/>
  <c r="N941" i="1" s="1"/>
  <c r="P941" i="1" s="1"/>
  <c r="Q941" i="1" s="1"/>
  <c r="H941" i="1"/>
  <c r="I941" i="1" s="1"/>
  <c r="K941" i="1" s="1"/>
  <c r="L941" i="1" s="1"/>
  <c r="C941" i="1"/>
  <c r="E941" i="1" s="1"/>
  <c r="M940" i="1"/>
  <c r="O940" i="1" s="1"/>
  <c r="H940" i="1"/>
  <c r="J940" i="1" s="1"/>
  <c r="C940" i="1"/>
  <c r="E940" i="1" s="1"/>
  <c r="M939" i="1"/>
  <c r="H939" i="1"/>
  <c r="J939" i="1" s="1"/>
  <c r="C939" i="1"/>
  <c r="E939" i="1" s="1"/>
  <c r="M938" i="1"/>
  <c r="N938" i="1" s="1"/>
  <c r="P938" i="1" s="1"/>
  <c r="Q938" i="1" s="1"/>
  <c r="H938" i="1"/>
  <c r="J938" i="1" s="1"/>
  <c r="C938" i="1"/>
  <c r="M937" i="1"/>
  <c r="O937" i="1" s="1"/>
  <c r="H937" i="1"/>
  <c r="J937" i="1" s="1"/>
  <c r="C937" i="1"/>
  <c r="M936" i="1"/>
  <c r="O936" i="1" s="1"/>
  <c r="H936" i="1"/>
  <c r="J936" i="1" s="1"/>
  <c r="C936" i="1"/>
  <c r="M935" i="1"/>
  <c r="O935" i="1" s="1"/>
  <c r="H935" i="1"/>
  <c r="C935" i="1"/>
  <c r="D935" i="1" s="1"/>
  <c r="F935" i="1" s="1"/>
  <c r="G935" i="1" s="1"/>
  <c r="M934" i="1"/>
  <c r="O934" i="1" s="1"/>
  <c r="H934" i="1"/>
  <c r="C934" i="1"/>
  <c r="M933" i="1"/>
  <c r="O933" i="1" s="1"/>
  <c r="H933" i="1"/>
  <c r="I933" i="1" s="1"/>
  <c r="K933" i="1" s="1"/>
  <c r="L933" i="1" s="1"/>
  <c r="C933" i="1"/>
  <c r="M932" i="1"/>
  <c r="H932" i="1"/>
  <c r="J932" i="1" s="1"/>
  <c r="C932" i="1"/>
  <c r="E932" i="1" s="1"/>
  <c r="M931" i="1"/>
  <c r="H931" i="1"/>
  <c r="J931" i="1" s="1"/>
  <c r="C931" i="1"/>
  <c r="E931" i="1" s="1"/>
  <c r="M930" i="1"/>
  <c r="N930" i="1" s="1"/>
  <c r="P930" i="1" s="1"/>
  <c r="Q930" i="1" s="1"/>
  <c r="H930" i="1"/>
  <c r="C930" i="1"/>
  <c r="M929" i="1"/>
  <c r="N929" i="1" s="1"/>
  <c r="P929" i="1" s="1"/>
  <c r="Q929" i="1" s="1"/>
  <c r="H929" i="1"/>
  <c r="J929" i="1" s="1"/>
  <c r="C929" i="1"/>
  <c r="M928" i="1"/>
  <c r="O928" i="1" s="1"/>
  <c r="H928" i="1"/>
  <c r="I928" i="1" s="1"/>
  <c r="K928" i="1" s="1"/>
  <c r="L928" i="1" s="1"/>
  <c r="C928" i="1"/>
  <c r="D928" i="1" s="1"/>
  <c r="F928" i="1" s="1"/>
  <c r="G928" i="1" s="1"/>
  <c r="M927" i="1"/>
  <c r="H927" i="1"/>
  <c r="C927" i="1"/>
  <c r="D927" i="1" s="1"/>
  <c r="F927" i="1" s="1"/>
  <c r="G927" i="1" s="1"/>
  <c r="M926" i="1"/>
  <c r="O926" i="1" s="1"/>
  <c r="H926" i="1"/>
  <c r="C926" i="1"/>
  <c r="M925" i="1"/>
  <c r="O925" i="1" s="1"/>
  <c r="H925" i="1"/>
  <c r="I925" i="1" s="1"/>
  <c r="K925" i="1" s="1"/>
  <c r="L925" i="1" s="1"/>
  <c r="C925" i="1"/>
  <c r="M924" i="1"/>
  <c r="O924" i="1" s="1"/>
  <c r="H924" i="1"/>
  <c r="J924" i="1" s="1"/>
  <c r="C924" i="1"/>
  <c r="E924" i="1" s="1"/>
  <c r="M923" i="1"/>
  <c r="H923" i="1"/>
  <c r="J923" i="1" s="1"/>
  <c r="C923" i="1"/>
  <c r="M922" i="1"/>
  <c r="N922" i="1" s="1"/>
  <c r="P922" i="1" s="1"/>
  <c r="Q922" i="1" s="1"/>
  <c r="H922" i="1"/>
  <c r="C922" i="1"/>
  <c r="M921" i="1"/>
  <c r="H921" i="1"/>
  <c r="C921" i="1"/>
  <c r="M920" i="1"/>
  <c r="O920" i="1" s="1"/>
  <c r="H920" i="1"/>
  <c r="J920" i="1" s="1"/>
  <c r="C920" i="1"/>
  <c r="D920" i="1" s="1"/>
  <c r="F920" i="1" s="1"/>
  <c r="G920" i="1" s="1"/>
  <c r="M919" i="1"/>
  <c r="O919" i="1" s="1"/>
  <c r="H919" i="1"/>
  <c r="J919" i="1" s="1"/>
  <c r="C919" i="1"/>
  <c r="M918" i="1"/>
  <c r="H918" i="1"/>
  <c r="C918" i="1"/>
  <c r="M917" i="1"/>
  <c r="O917" i="1" s="1"/>
  <c r="H917" i="1"/>
  <c r="I917" i="1" s="1"/>
  <c r="K917" i="1" s="1"/>
  <c r="L917" i="1" s="1"/>
  <c r="C917" i="1"/>
  <c r="E917" i="1" s="1"/>
  <c r="M916" i="1"/>
  <c r="H916" i="1"/>
  <c r="J916" i="1" s="1"/>
  <c r="C916" i="1"/>
  <c r="M915" i="1"/>
  <c r="N915" i="1" s="1"/>
  <c r="P915" i="1" s="1"/>
  <c r="Q915" i="1" s="1"/>
  <c r="H915" i="1"/>
  <c r="I915" i="1" s="1"/>
  <c r="K915" i="1" s="1"/>
  <c r="L915" i="1" s="1"/>
  <c r="C915" i="1"/>
  <c r="E915" i="1" s="1"/>
  <c r="M914" i="1"/>
  <c r="O914" i="1" s="1"/>
  <c r="H914" i="1"/>
  <c r="J914" i="1" s="1"/>
  <c r="C914" i="1"/>
  <c r="M913" i="1"/>
  <c r="O913" i="1" s="1"/>
  <c r="H913" i="1"/>
  <c r="C913" i="1"/>
  <c r="E913" i="1" s="1"/>
  <c r="M912" i="1"/>
  <c r="H912" i="1"/>
  <c r="J912" i="1" s="1"/>
  <c r="C912" i="1"/>
  <c r="E912" i="1" s="1"/>
  <c r="M911" i="1"/>
  <c r="O911" i="1" s="1"/>
  <c r="H911" i="1"/>
  <c r="C911" i="1"/>
  <c r="E911" i="1" s="1"/>
  <c r="M910" i="1"/>
  <c r="O910" i="1" s="1"/>
  <c r="H910" i="1"/>
  <c r="C910" i="1"/>
  <c r="E910" i="1" s="1"/>
  <c r="M909" i="1"/>
  <c r="O909" i="1" s="1"/>
  <c r="H909" i="1"/>
  <c r="J909" i="1" s="1"/>
  <c r="C909" i="1"/>
  <c r="D909" i="1" s="1"/>
  <c r="F909" i="1" s="1"/>
  <c r="G909" i="1" s="1"/>
  <c r="M908" i="1"/>
  <c r="H908" i="1"/>
  <c r="J908" i="1" s="1"/>
  <c r="C908" i="1"/>
  <c r="M907" i="1"/>
  <c r="N907" i="1" s="1"/>
  <c r="P907" i="1" s="1"/>
  <c r="Q907" i="1" s="1"/>
  <c r="H907" i="1"/>
  <c r="I907" i="1" s="1"/>
  <c r="K907" i="1" s="1"/>
  <c r="L907" i="1" s="1"/>
  <c r="C907" i="1"/>
  <c r="E907" i="1" s="1"/>
  <c r="M906" i="1"/>
  <c r="O906" i="1" s="1"/>
  <c r="H906" i="1"/>
  <c r="J906" i="1" s="1"/>
  <c r="C906" i="1"/>
  <c r="M905" i="1"/>
  <c r="O905" i="1" s="1"/>
  <c r="H905" i="1"/>
  <c r="C905" i="1"/>
  <c r="E905" i="1" s="1"/>
  <c r="M904" i="1"/>
  <c r="N904" i="1" s="1"/>
  <c r="P904" i="1" s="1"/>
  <c r="Q904" i="1" s="1"/>
  <c r="H904" i="1"/>
  <c r="C904" i="1"/>
  <c r="E904" i="1" s="1"/>
  <c r="M903" i="1"/>
  <c r="O903" i="1" s="1"/>
  <c r="H903" i="1"/>
  <c r="C903" i="1"/>
  <c r="E903" i="1" s="1"/>
  <c r="M902" i="1"/>
  <c r="O902" i="1" s="1"/>
  <c r="H902" i="1"/>
  <c r="J902" i="1" s="1"/>
  <c r="C902" i="1"/>
  <c r="D902" i="1" s="1"/>
  <c r="F902" i="1" s="1"/>
  <c r="G902" i="1" s="1"/>
  <c r="M901" i="1"/>
  <c r="O901" i="1" s="1"/>
  <c r="H901" i="1"/>
  <c r="J901" i="1" s="1"/>
  <c r="C901" i="1"/>
  <c r="D901" i="1" s="1"/>
  <c r="F901" i="1" s="1"/>
  <c r="G901" i="1" s="1"/>
  <c r="M900" i="1"/>
  <c r="H900" i="1"/>
  <c r="J900" i="1" s="1"/>
  <c r="C900" i="1"/>
  <c r="D900" i="1" s="1"/>
  <c r="F900" i="1" s="1"/>
  <c r="G900" i="1" s="1"/>
  <c r="M899" i="1"/>
  <c r="O899" i="1" s="1"/>
  <c r="H899" i="1"/>
  <c r="C899" i="1"/>
  <c r="E899" i="1" s="1"/>
  <c r="M898" i="1"/>
  <c r="O898" i="1" s="1"/>
  <c r="H898" i="1"/>
  <c r="J898" i="1" s="1"/>
  <c r="C898" i="1"/>
  <c r="M897" i="1"/>
  <c r="O897" i="1" s="1"/>
  <c r="H897" i="1"/>
  <c r="J897" i="1" s="1"/>
  <c r="C897" i="1"/>
  <c r="E897" i="1" s="1"/>
  <c r="M896" i="1"/>
  <c r="N896" i="1" s="1"/>
  <c r="P896" i="1" s="1"/>
  <c r="Q896" i="1" s="1"/>
  <c r="H896" i="1"/>
  <c r="J896" i="1" s="1"/>
  <c r="C896" i="1"/>
  <c r="E896" i="1" s="1"/>
  <c r="M895" i="1"/>
  <c r="H895" i="1"/>
  <c r="C895" i="1"/>
  <c r="E895" i="1" s="1"/>
  <c r="M894" i="1"/>
  <c r="O894" i="1" s="1"/>
  <c r="H894" i="1"/>
  <c r="C894" i="1"/>
  <c r="E894" i="1" s="1"/>
  <c r="M893" i="1"/>
  <c r="H893" i="1"/>
  <c r="J893" i="1" s="1"/>
  <c r="E893" i="1"/>
  <c r="C893" i="1"/>
  <c r="D893" i="1" s="1"/>
  <c r="F893" i="1" s="1"/>
  <c r="G893" i="1" s="1"/>
  <c r="M892" i="1"/>
  <c r="H892" i="1"/>
  <c r="J892" i="1" s="1"/>
  <c r="C892" i="1"/>
  <c r="M891" i="1"/>
  <c r="O891" i="1" s="1"/>
  <c r="H891" i="1"/>
  <c r="J891" i="1" s="1"/>
  <c r="C891" i="1"/>
  <c r="M890" i="1"/>
  <c r="O890" i="1" s="1"/>
  <c r="H890" i="1"/>
  <c r="I890" i="1" s="1"/>
  <c r="K890" i="1" s="1"/>
  <c r="L890" i="1" s="1"/>
  <c r="C890" i="1"/>
  <c r="M889" i="1"/>
  <c r="O889" i="1" s="1"/>
  <c r="H889" i="1"/>
  <c r="J889" i="1" s="1"/>
  <c r="C889" i="1"/>
  <c r="E889" i="1" s="1"/>
  <c r="M888" i="1"/>
  <c r="H888" i="1"/>
  <c r="J888" i="1" s="1"/>
  <c r="C888" i="1"/>
  <c r="E888" i="1" s="1"/>
  <c r="M887" i="1"/>
  <c r="N887" i="1" s="1"/>
  <c r="P887" i="1" s="1"/>
  <c r="Q887" i="1" s="1"/>
  <c r="H887" i="1"/>
  <c r="C887" i="1"/>
  <c r="E887" i="1" s="1"/>
  <c r="M886" i="1"/>
  <c r="N886" i="1" s="1"/>
  <c r="P886" i="1" s="1"/>
  <c r="Q886" i="1" s="1"/>
  <c r="H886" i="1"/>
  <c r="J886" i="1" s="1"/>
  <c r="C886" i="1"/>
  <c r="D886" i="1" s="1"/>
  <c r="F886" i="1" s="1"/>
  <c r="G886" i="1" s="1"/>
  <c r="M885" i="1"/>
  <c r="H885" i="1"/>
  <c r="J885" i="1" s="1"/>
  <c r="C885" i="1"/>
  <c r="M884" i="1"/>
  <c r="H884" i="1"/>
  <c r="J884" i="1" s="1"/>
  <c r="C884" i="1"/>
  <c r="E884" i="1" s="1"/>
  <c r="M883" i="1"/>
  <c r="H883" i="1"/>
  <c r="J883" i="1" s="1"/>
  <c r="C883" i="1"/>
  <c r="E883" i="1" s="1"/>
  <c r="M882" i="1"/>
  <c r="O882" i="1" s="1"/>
  <c r="H882" i="1"/>
  <c r="C882" i="1"/>
  <c r="M881" i="1"/>
  <c r="O881" i="1" s="1"/>
  <c r="H881" i="1"/>
  <c r="J881" i="1" s="1"/>
  <c r="C881" i="1"/>
  <c r="M880" i="1"/>
  <c r="O880" i="1" s="1"/>
  <c r="H880" i="1"/>
  <c r="C880" i="1"/>
  <c r="E880" i="1" s="1"/>
  <c r="M879" i="1"/>
  <c r="N879" i="1" s="1"/>
  <c r="P879" i="1" s="1"/>
  <c r="Q879" i="1" s="1"/>
  <c r="H879" i="1"/>
  <c r="C879" i="1"/>
  <c r="E879" i="1" s="1"/>
  <c r="M878" i="1"/>
  <c r="O878" i="1" s="1"/>
  <c r="H878" i="1"/>
  <c r="J878" i="1" s="1"/>
  <c r="C878" i="1"/>
  <c r="E878" i="1" s="1"/>
  <c r="M877" i="1"/>
  <c r="O877" i="1" s="1"/>
  <c r="H877" i="1"/>
  <c r="J877" i="1" s="1"/>
  <c r="C877" i="1"/>
  <c r="D877" i="1" s="1"/>
  <c r="F877" i="1" s="1"/>
  <c r="G877" i="1" s="1"/>
  <c r="M876" i="1"/>
  <c r="H876" i="1"/>
  <c r="J876" i="1" s="1"/>
  <c r="C876" i="1"/>
  <c r="M875" i="1"/>
  <c r="O875" i="1" s="1"/>
  <c r="H875" i="1"/>
  <c r="C875" i="1"/>
  <c r="M874" i="1"/>
  <c r="O874" i="1" s="1"/>
  <c r="H874" i="1"/>
  <c r="C874" i="1"/>
  <c r="M873" i="1"/>
  <c r="O873" i="1" s="1"/>
  <c r="H873" i="1"/>
  <c r="J873" i="1" s="1"/>
  <c r="C873" i="1"/>
  <c r="M872" i="1"/>
  <c r="O872" i="1" s="1"/>
  <c r="H872" i="1"/>
  <c r="J872" i="1" s="1"/>
  <c r="C872" i="1"/>
  <c r="E872" i="1" s="1"/>
  <c r="M871" i="1"/>
  <c r="H871" i="1"/>
  <c r="C871" i="1"/>
  <c r="E871" i="1" s="1"/>
  <c r="M870" i="1"/>
  <c r="N870" i="1" s="1"/>
  <c r="P870" i="1" s="1"/>
  <c r="Q870" i="1" s="1"/>
  <c r="H870" i="1"/>
  <c r="C870" i="1"/>
  <c r="D870" i="1" s="1"/>
  <c r="F870" i="1" s="1"/>
  <c r="G870" i="1" s="1"/>
  <c r="M869" i="1"/>
  <c r="H869" i="1"/>
  <c r="J869" i="1" s="1"/>
  <c r="C869" i="1"/>
  <c r="D869" i="1" s="1"/>
  <c r="F869" i="1" s="1"/>
  <c r="G869" i="1" s="1"/>
  <c r="M868" i="1"/>
  <c r="H868" i="1"/>
  <c r="J868" i="1" s="1"/>
  <c r="C868" i="1"/>
  <c r="E868" i="1" s="1"/>
  <c r="M867" i="1"/>
  <c r="O867" i="1" s="1"/>
  <c r="H867" i="1"/>
  <c r="J867" i="1" s="1"/>
  <c r="C867" i="1"/>
  <c r="E867" i="1" s="1"/>
  <c r="M866" i="1"/>
  <c r="O866" i="1" s="1"/>
  <c r="H866" i="1"/>
  <c r="C866" i="1"/>
  <c r="M865" i="1"/>
  <c r="O865" i="1" s="1"/>
  <c r="H865" i="1"/>
  <c r="J865" i="1" s="1"/>
  <c r="C865" i="1"/>
  <c r="M864" i="1"/>
  <c r="O864" i="1" s="1"/>
  <c r="H864" i="1"/>
  <c r="C864" i="1"/>
  <c r="E864" i="1" s="1"/>
  <c r="M863" i="1"/>
  <c r="O863" i="1" s="1"/>
  <c r="H863" i="1"/>
  <c r="C863" i="1"/>
  <c r="E863" i="1" s="1"/>
  <c r="M862" i="1"/>
  <c r="O862" i="1" s="1"/>
  <c r="H862" i="1"/>
  <c r="J862" i="1" s="1"/>
  <c r="C862" i="1"/>
  <c r="E862" i="1" s="1"/>
  <c r="M861" i="1"/>
  <c r="O861" i="1" s="1"/>
  <c r="H861" i="1"/>
  <c r="J861" i="1" s="1"/>
  <c r="C861" i="1"/>
  <c r="M860" i="1"/>
  <c r="H860" i="1"/>
  <c r="J860" i="1" s="1"/>
  <c r="C860" i="1"/>
  <c r="E860" i="1" s="1"/>
  <c r="M859" i="1"/>
  <c r="H859" i="1"/>
  <c r="J859" i="1" s="1"/>
  <c r="C859" i="1"/>
  <c r="M858" i="1"/>
  <c r="H858" i="1"/>
  <c r="J858" i="1" s="1"/>
  <c r="C858" i="1"/>
  <c r="D858" i="1" s="1"/>
  <c r="F858" i="1" s="1"/>
  <c r="G858" i="1" s="1"/>
  <c r="M857" i="1"/>
  <c r="O857" i="1" s="1"/>
  <c r="H857" i="1"/>
  <c r="I857" i="1" s="1"/>
  <c r="K857" i="1" s="1"/>
  <c r="L857" i="1" s="1"/>
  <c r="C857" i="1"/>
  <c r="E857" i="1" s="1"/>
  <c r="M856" i="1"/>
  <c r="O856" i="1" s="1"/>
  <c r="H856" i="1"/>
  <c r="J856" i="1" s="1"/>
  <c r="C856" i="1"/>
  <c r="M855" i="1"/>
  <c r="N855" i="1" s="1"/>
  <c r="P855" i="1" s="1"/>
  <c r="Q855" i="1" s="1"/>
  <c r="H855" i="1"/>
  <c r="I855" i="1" s="1"/>
  <c r="K855" i="1" s="1"/>
  <c r="L855" i="1" s="1"/>
  <c r="C855" i="1"/>
  <c r="E855" i="1" s="1"/>
  <c r="M854" i="1"/>
  <c r="H854" i="1"/>
  <c r="J854" i="1" s="1"/>
  <c r="C854" i="1"/>
  <c r="E854" i="1" s="1"/>
  <c r="M853" i="1"/>
  <c r="O853" i="1" s="1"/>
  <c r="H853" i="1"/>
  <c r="C853" i="1"/>
  <c r="E853" i="1" s="1"/>
  <c r="M852" i="1"/>
  <c r="N852" i="1" s="1"/>
  <c r="P852" i="1" s="1"/>
  <c r="Q852" i="1" s="1"/>
  <c r="H852" i="1"/>
  <c r="J852" i="1" s="1"/>
  <c r="C852" i="1"/>
  <c r="M851" i="1"/>
  <c r="N851" i="1" s="1"/>
  <c r="P851" i="1" s="1"/>
  <c r="Q851" i="1" s="1"/>
  <c r="H851" i="1"/>
  <c r="J851" i="1" s="1"/>
  <c r="C851" i="1"/>
  <c r="M850" i="1"/>
  <c r="H850" i="1"/>
  <c r="I850" i="1" s="1"/>
  <c r="K850" i="1" s="1"/>
  <c r="L850" i="1" s="1"/>
  <c r="C850" i="1"/>
  <c r="D850" i="1" s="1"/>
  <c r="F850" i="1" s="1"/>
  <c r="G850" i="1" s="1"/>
  <c r="M849" i="1"/>
  <c r="O849" i="1" s="1"/>
  <c r="H849" i="1"/>
  <c r="J849" i="1" s="1"/>
  <c r="C849" i="1"/>
  <c r="E849" i="1" s="1"/>
  <c r="M848" i="1"/>
  <c r="H848" i="1"/>
  <c r="J848" i="1" s="1"/>
  <c r="C848" i="1"/>
  <c r="M847" i="1"/>
  <c r="H847" i="1"/>
  <c r="I847" i="1" s="1"/>
  <c r="K847" i="1" s="1"/>
  <c r="L847" i="1" s="1"/>
  <c r="C847" i="1"/>
  <c r="E847" i="1" s="1"/>
  <c r="M846" i="1"/>
  <c r="O846" i="1" s="1"/>
  <c r="H846" i="1"/>
  <c r="I846" i="1" s="1"/>
  <c r="K846" i="1" s="1"/>
  <c r="L846" i="1" s="1"/>
  <c r="C846" i="1"/>
  <c r="D846" i="1" s="1"/>
  <c r="F846" i="1" s="1"/>
  <c r="G846" i="1" s="1"/>
  <c r="M845" i="1"/>
  <c r="H845" i="1"/>
  <c r="C845" i="1"/>
  <c r="M844" i="1"/>
  <c r="N844" i="1" s="1"/>
  <c r="P844" i="1" s="1"/>
  <c r="Q844" i="1" s="1"/>
  <c r="H844" i="1"/>
  <c r="J844" i="1" s="1"/>
  <c r="C844" i="1"/>
  <c r="D844" i="1" s="1"/>
  <c r="F844" i="1" s="1"/>
  <c r="G844" i="1" s="1"/>
  <c r="M843" i="1"/>
  <c r="O843" i="1" s="1"/>
  <c r="H843" i="1"/>
  <c r="C843" i="1"/>
  <c r="E843" i="1" s="1"/>
  <c r="M842" i="1"/>
  <c r="H842" i="1"/>
  <c r="J842" i="1" s="1"/>
  <c r="C842" i="1"/>
  <c r="M841" i="1"/>
  <c r="O841" i="1" s="1"/>
  <c r="H841" i="1"/>
  <c r="J841" i="1" s="1"/>
  <c r="C841" i="1"/>
  <c r="M840" i="1"/>
  <c r="N840" i="1" s="1"/>
  <c r="P840" i="1" s="1"/>
  <c r="Q840" i="1" s="1"/>
  <c r="H840" i="1"/>
  <c r="J840" i="1" s="1"/>
  <c r="C840" i="1"/>
  <c r="M839" i="1"/>
  <c r="O839" i="1" s="1"/>
  <c r="H839" i="1"/>
  <c r="C839" i="1"/>
  <c r="E839" i="1" s="1"/>
  <c r="M838" i="1"/>
  <c r="N838" i="1" s="1"/>
  <c r="P838" i="1" s="1"/>
  <c r="Q838" i="1" s="1"/>
  <c r="H838" i="1"/>
  <c r="I838" i="1" s="1"/>
  <c r="K838" i="1" s="1"/>
  <c r="L838" i="1" s="1"/>
  <c r="C838" i="1"/>
  <c r="D838" i="1" s="1"/>
  <c r="F838" i="1" s="1"/>
  <c r="G838" i="1" s="1"/>
  <c r="M837" i="1"/>
  <c r="O837" i="1" s="1"/>
  <c r="H837" i="1"/>
  <c r="C837" i="1"/>
  <c r="E837" i="1" s="1"/>
  <c r="M836" i="1"/>
  <c r="N836" i="1" s="1"/>
  <c r="P836" i="1" s="1"/>
  <c r="Q836" i="1" s="1"/>
  <c r="H836" i="1"/>
  <c r="J836" i="1" s="1"/>
  <c r="C836" i="1"/>
  <c r="E836" i="1" s="1"/>
  <c r="M835" i="1"/>
  <c r="O835" i="1" s="1"/>
  <c r="H835" i="1"/>
  <c r="I835" i="1" s="1"/>
  <c r="K835" i="1" s="1"/>
  <c r="L835" i="1" s="1"/>
  <c r="C835" i="1"/>
  <c r="M834" i="1"/>
  <c r="H834" i="1"/>
  <c r="J834" i="1" s="1"/>
  <c r="C834" i="1"/>
  <c r="M833" i="1"/>
  <c r="O833" i="1" s="1"/>
  <c r="H833" i="1"/>
  <c r="C833" i="1"/>
  <c r="E833" i="1" s="1"/>
  <c r="M832" i="1"/>
  <c r="H832" i="1"/>
  <c r="J832" i="1" s="1"/>
  <c r="C832" i="1"/>
  <c r="M831" i="1"/>
  <c r="O831" i="1" s="1"/>
  <c r="H831" i="1"/>
  <c r="I831" i="1" s="1"/>
  <c r="K831" i="1" s="1"/>
  <c r="L831" i="1" s="1"/>
  <c r="C831" i="1"/>
  <c r="M830" i="1"/>
  <c r="O830" i="1" s="1"/>
  <c r="H830" i="1"/>
  <c r="J830" i="1" s="1"/>
  <c r="C830" i="1"/>
  <c r="D830" i="1" s="1"/>
  <c r="F830" i="1" s="1"/>
  <c r="G830" i="1" s="1"/>
  <c r="M829" i="1"/>
  <c r="O829" i="1" s="1"/>
  <c r="H829" i="1"/>
  <c r="J829" i="1" s="1"/>
  <c r="C829" i="1"/>
  <c r="E829" i="1" s="1"/>
  <c r="M828" i="1"/>
  <c r="N828" i="1" s="1"/>
  <c r="P828" i="1" s="1"/>
  <c r="Q828" i="1" s="1"/>
  <c r="H828" i="1"/>
  <c r="C828" i="1"/>
  <c r="E828" i="1" s="1"/>
  <c r="M827" i="1"/>
  <c r="N827" i="1" s="1"/>
  <c r="P827" i="1" s="1"/>
  <c r="Q827" i="1" s="1"/>
  <c r="H827" i="1"/>
  <c r="I827" i="1" s="1"/>
  <c r="K827" i="1" s="1"/>
  <c r="L827" i="1" s="1"/>
  <c r="C827" i="1"/>
  <c r="E827" i="1" s="1"/>
  <c r="M826" i="1"/>
  <c r="O826" i="1" s="1"/>
  <c r="H826" i="1"/>
  <c r="I826" i="1" s="1"/>
  <c r="K826" i="1" s="1"/>
  <c r="L826" i="1" s="1"/>
  <c r="C826" i="1"/>
  <c r="M825" i="1"/>
  <c r="H825" i="1"/>
  <c r="C825" i="1"/>
  <c r="D825" i="1" s="1"/>
  <c r="F825" i="1" s="1"/>
  <c r="G825" i="1" s="1"/>
  <c r="M824" i="1"/>
  <c r="N824" i="1" s="1"/>
  <c r="P824" i="1" s="1"/>
  <c r="Q824" i="1" s="1"/>
  <c r="H824" i="1"/>
  <c r="C824" i="1"/>
  <c r="E824" i="1" s="1"/>
  <c r="M823" i="1"/>
  <c r="H823" i="1"/>
  <c r="I823" i="1" s="1"/>
  <c r="K823" i="1" s="1"/>
  <c r="L823" i="1" s="1"/>
  <c r="C823" i="1"/>
  <c r="M822" i="1"/>
  <c r="N822" i="1" s="1"/>
  <c r="P822" i="1" s="1"/>
  <c r="Q822" i="1" s="1"/>
  <c r="H822" i="1"/>
  <c r="J822" i="1" s="1"/>
  <c r="C822" i="1"/>
  <c r="M821" i="1"/>
  <c r="O821" i="1" s="1"/>
  <c r="H821" i="1"/>
  <c r="J821" i="1" s="1"/>
  <c r="C821" i="1"/>
  <c r="E821" i="1" s="1"/>
  <c r="M820" i="1"/>
  <c r="H820" i="1"/>
  <c r="C820" i="1"/>
  <c r="M819" i="1"/>
  <c r="O819" i="1" s="1"/>
  <c r="H819" i="1"/>
  <c r="J819" i="1" s="1"/>
  <c r="C819" i="1"/>
  <c r="E819" i="1" s="1"/>
  <c r="M818" i="1"/>
  <c r="O818" i="1" s="1"/>
  <c r="H818" i="1"/>
  <c r="C818" i="1"/>
  <c r="E818" i="1" s="1"/>
  <c r="M817" i="1"/>
  <c r="O817" i="1" s="1"/>
  <c r="H817" i="1"/>
  <c r="J817" i="1" s="1"/>
  <c r="C817" i="1"/>
  <c r="D817" i="1" s="1"/>
  <c r="F817" i="1" s="1"/>
  <c r="G817" i="1" s="1"/>
  <c r="M816" i="1"/>
  <c r="O816" i="1" s="1"/>
  <c r="H816" i="1"/>
  <c r="J816" i="1" s="1"/>
  <c r="C816" i="1"/>
  <c r="M815" i="1"/>
  <c r="H815" i="1"/>
  <c r="J815" i="1" s="1"/>
  <c r="C815" i="1"/>
  <c r="E815" i="1" s="1"/>
  <c r="M814" i="1"/>
  <c r="N814" i="1" s="1"/>
  <c r="P814" i="1" s="1"/>
  <c r="Q814" i="1" s="1"/>
  <c r="H814" i="1"/>
  <c r="J814" i="1" s="1"/>
  <c r="C814" i="1"/>
  <c r="E814" i="1" s="1"/>
  <c r="M813" i="1"/>
  <c r="O813" i="1" s="1"/>
  <c r="H813" i="1"/>
  <c r="C813" i="1"/>
  <c r="M812" i="1"/>
  <c r="O812" i="1" s="1"/>
  <c r="H812" i="1"/>
  <c r="C812" i="1"/>
  <c r="M811" i="1"/>
  <c r="N811" i="1" s="1"/>
  <c r="P811" i="1" s="1"/>
  <c r="Q811" i="1" s="1"/>
  <c r="H811" i="1"/>
  <c r="J811" i="1" s="1"/>
  <c r="C811" i="1"/>
  <c r="M810" i="1"/>
  <c r="N810" i="1" s="1"/>
  <c r="P810" i="1" s="1"/>
  <c r="Q810" i="1" s="1"/>
  <c r="H810" i="1"/>
  <c r="C810" i="1"/>
  <c r="E810" i="1" s="1"/>
  <c r="M809" i="1"/>
  <c r="N809" i="1" s="1"/>
  <c r="P809" i="1" s="1"/>
  <c r="Q809" i="1" s="1"/>
  <c r="H809" i="1"/>
  <c r="I809" i="1" s="1"/>
  <c r="K809" i="1" s="1"/>
  <c r="L809" i="1" s="1"/>
  <c r="C809" i="1"/>
  <c r="M808" i="1"/>
  <c r="O808" i="1" s="1"/>
  <c r="H808" i="1"/>
  <c r="J808" i="1" s="1"/>
  <c r="C808" i="1"/>
  <c r="M807" i="1"/>
  <c r="H807" i="1"/>
  <c r="J807" i="1" s="1"/>
  <c r="C807" i="1"/>
  <c r="E807" i="1" s="1"/>
  <c r="M806" i="1"/>
  <c r="H806" i="1"/>
  <c r="I806" i="1" s="1"/>
  <c r="K806" i="1" s="1"/>
  <c r="L806" i="1" s="1"/>
  <c r="C806" i="1"/>
  <c r="E806" i="1" s="1"/>
  <c r="M805" i="1"/>
  <c r="H805" i="1"/>
  <c r="I805" i="1" s="1"/>
  <c r="K805" i="1" s="1"/>
  <c r="L805" i="1" s="1"/>
  <c r="C805" i="1"/>
  <c r="M804" i="1"/>
  <c r="O804" i="1" s="1"/>
  <c r="H804" i="1"/>
  <c r="J804" i="1" s="1"/>
  <c r="C804" i="1"/>
  <c r="D804" i="1" s="1"/>
  <c r="F804" i="1" s="1"/>
  <c r="G804" i="1" s="1"/>
  <c r="M803" i="1"/>
  <c r="H803" i="1"/>
  <c r="J803" i="1" s="1"/>
  <c r="C803" i="1"/>
  <c r="E803" i="1" s="1"/>
  <c r="M802" i="1"/>
  <c r="N802" i="1" s="1"/>
  <c r="P802" i="1" s="1"/>
  <c r="Q802" i="1" s="1"/>
  <c r="H802" i="1"/>
  <c r="C802" i="1"/>
  <c r="E802" i="1" s="1"/>
  <c r="M801" i="1"/>
  <c r="O801" i="1" s="1"/>
  <c r="H801" i="1"/>
  <c r="I801" i="1" s="1"/>
  <c r="K801" i="1" s="1"/>
  <c r="L801" i="1" s="1"/>
  <c r="C801" i="1"/>
  <c r="D801" i="1" s="1"/>
  <c r="F801" i="1" s="1"/>
  <c r="G801" i="1" s="1"/>
  <c r="M800" i="1"/>
  <c r="O800" i="1" s="1"/>
  <c r="H800" i="1"/>
  <c r="C800" i="1"/>
  <c r="D800" i="1" s="1"/>
  <c r="F800" i="1" s="1"/>
  <c r="G800" i="1" s="1"/>
  <c r="M799" i="1"/>
  <c r="H799" i="1"/>
  <c r="J799" i="1" s="1"/>
  <c r="C799" i="1"/>
  <c r="D799" i="1" s="1"/>
  <c r="F799" i="1" s="1"/>
  <c r="G799" i="1" s="1"/>
  <c r="M798" i="1"/>
  <c r="N798" i="1" s="1"/>
  <c r="P798" i="1" s="1"/>
  <c r="Q798" i="1" s="1"/>
  <c r="H798" i="1"/>
  <c r="C798" i="1"/>
  <c r="E798" i="1" s="1"/>
  <c r="M797" i="1"/>
  <c r="O797" i="1" s="1"/>
  <c r="H797" i="1"/>
  <c r="I797" i="1" s="1"/>
  <c r="K797" i="1" s="1"/>
  <c r="L797" i="1" s="1"/>
  <c r="C797" i="1"/>
  <c r="M796" i="1"/>
  <c r="O796" i="1" s="1"/>
  <c r="H796" i="1"/>
  <c r="I796" i="1" s="1"/>
  <c r="K796" i="1" s="1"/>
  <c r="L796" i="1" s="1"/>
  <c r="C796" i="1"/>
  <c r="D796" i="1" s="1"/>
  <c r="F796" i="1" s="1"/>
  <c r="G796" i="1" s="1"/>
  <c r="M795" i="1"/>
  <c r="N795" i="1" s="1"/>
  <c r="P795" i="1" s="1"/>
  <c r="Q795" i="1" s="1"/>
  <c r="H795" i="1"/>
  <c r="J795" i="1" s="1"/>
  <c r="C795" i="1"/>
  <c r="M794" i="1"/>
  <c r="N794" i="1" s="1"/>
  <c r="P794" i="1" s="1"/>
  <c r="Q794" i="1" s="1"/>
  <c r="H794" i="1"/>
  <c r="C794" i="1"/>
  <c r="E794" i="1" s="1"/>
  <c r="M793" i="1"/>
  <c r="H793" i="1"/>
  <c r="I793" i="1" s="1"/>
  <c r="K793" i="1" s="1"/>
  <c r="L793" i="1" s="1"/>
  <c r="C793" i="1"/>
  <c r="D793" i="1" s="1"/>
  <c r="F793" i="1" s="1"/>
  <c r="G793" i="1" s="1"/>
  <c r="M792" i="1"/>
  <c r="O792" i="1" s="1"/>
  <c r="H792" i="1"/>
  <c r="J792" i="1" s="1"/>
  <c r="C792" i="1"/>
  <c r="M791" i="1"/>
  <c r="H791" i="1"/>
  <c r="J791" i="1" s="1"/>
  <c r="C791" i="1"/>
  <c r="D791" i="1" s="1"/>
  <c r="F791" i="1" s="1"/>
  <c r="G791" i="1" s="1"/>
  <c r="M790" i="1"/>
  <c r="O790" i="1" s="1"/>
  <c r="H790" i="1"/>
  <c r="I790" i="1" s="1"/>
  <c r="K790" i="1" s="1"/>
  <c r="L790" i="1" s="1"/>
  <c r="C790" i="1"/>
  <c r="E790" i="1" s="1"/>
  <c r="M789" i="1"/>
  <c r="O789" i="1" s="1"/>
  <c r="H789" i="1"/>
  <c r="I789" i="1" s="1"/>
  <c r="K789" i="1" s="1"/>
  <c r="L789" i="1" s="1"/>
  <c r="C789" i="1"/>
  <c r="M788" i="1"/>
  <c r="O788" i="1" s="1"/>
  <c r="H788" i="1"/>
  <c r="J788" i="1" s="1"/>
  <c r="C788" i="1"/>
  <c r="D788" i="1" s="1"/>
  <c r="F788" i="1" s="1"/>
  <c r="G788" i="1" s="1"/>
  <c r="M787" i="1"/>
  <c r="N787" i="1" s="1"/>
  <c r="P787" i="1" s="1"/>
  <c r="Q787" i="1" s="1"/>
  <c r="H787" i="1"/>
  <c r="J787" i="1" s="1"/>
  <c r="C787" i="1"/>
  <c r="M786" i="1"/>
  <c r="H786" i="1"/>
  <c r="C786" i="1"/>
  <c r="E786" i="1" s="1"/>
  <c r="M785" i="1"/>
  <c r="O785" i="1" s="1"/>
  <c r="H785" i="1"/>
  <c r="J785" i="1" s="1"/>
  <c r="C785" i="1"/>
  <c r="D785" i="1" s="1"/>
  <c r="F785" i="1" s="1"/>
  <c r="G785" i="1" s="1"/>
  <c r="M784" i="1"/>
  <c r="O784" i="1" s="1"/>
  <c r="H784" i="1"/>
  <c r="J784" i="1" s="1"/>
  <c r="C784" i="1"/>
  <c r="D784" i="1" s="1"/>
  <c r="F784" i="1" s="1"/>
  <c r="G784" i="1" s="1"/>
  <c r="M783" i="1"/>
  <c r="H783" i="1"/>
  <c r="J783" i="1" s="1"/>
  <c r="C783" i="1"/>
  <c r="D783" i="1" s="1"/>
  <c r="F783" i="1" s="1"/>
  <c r="G783" i="1" s="1"/>
  <c r="M782" i="1"/>
  <c r="N782" i="1" s="1"/>
  <c r="P782" i="1" s="1"/>
  <c r="Q782" i="1" s="1"/>
  <c r="H782" i="1"/>
  <c r="I782" i="1" s="1"/>
  <c r="K782" i="1" s="1"/>
  <c r="L782" i="1" s="1"/>
  <c r="C782" i="1"/>
  <c r="E782" i="1" s="1"/>
  <c r="M781" i="1"/>
  <c r="H781" i="1"/>
  <c r="I781" i="1" s="1"/>
  <c r="K781" i="1" s="1"/>
  <c r="L781" i="1" s="1"/>
  <c r="C781" i="1"/>
  <c r="M780" i="1"/>
  <c r="O780" i="1" s="1"/>
  <c r="H780" i="1"/>
  <c r="J780" i="1" s="1"/>
  <c r="C780" i="1"/>
  <c r="D780" i="1" s="1"/>
  <c r="F780" i="1" s="1"/>
  <c r="G780" i="1" s="1"/>
  <c r="M779" i="1"/>
  <c r="O779" i="1" s="1"/>
  <c r="H779" i="1"/>
  <c r="J779" i="1" s="1"/>
  <c r="C779" i="1"/>
  <c r="E779" i="1" s="1"/>
  <c r="M778" i="1"/>
  <c r="O778" i="1" s="1"/>
  <c r="H778" i="1"/>
  <c r="C778" i="1"/>
  <c r="E778" i="1" s="1"/>
  <c r="M777" i="1"/>
  <c r="N777" i="1" s="1"/>
  <c r="P777" i="1" s="1"/>
  <c r="Q777" i="1" s="1"/>
  <c r="H777" i="1"/>
  <c r="J777" i="1" s="1"/>
  <c r="C777" i="1"/>
  <c r="M776" i="1"/>
  <c r="O776" i="1" s="1"/>
  <c r="H776" i="1"/>
  <c r="J776" i="1" s="1"/>
  <c r="C776" i="1"/>
  <c r="E776" i="1" s="1"/>
  <c r="M775" i="1"/>
  <c r="H775" i="1"/>
  <c r="J775" i="1" s="1"/>
  <c r="C775" i="1"/>
  <c r="D775" i="1" s="1"/>
  <c r="F775" i="1" s="1"/>
  <c r="G775" i="1" s="1"/>
  <c r="M774" i="1"/>
  <c r="O774" i="1" s="1"/>
  <c r="H774" i="1"/>
  <c r="J774" i="1" s="1"/>
  <c r="C774" i="1"/>
  <c r="E774" i="1" s="1"/>
  <c r="M773" i="1"/>
  <c r="O773" i="1" s="1"/>
  <c r="H773" i="1"/>
  <c r="J773" i="1" s="1"/>
  <c r="C773" i="1"/>
  <c r="M772" i="1"/>
  <c r="O772" i="1" s="1"/>
  <c r="H772" i="1"/>
  <c r="I772" i="1" s="1"/>
  <c r="K772" i="1" s="1"/>
  <c r="L772" i="1" s="1"/>
  <c r="C772" i="1"/>
  <c r="E772" i="1" s="1"/>
  <c r="M771" i="1"/>
  <c r="H771" i="1"/>
  <c r="J771" i="1" s="1"/>
  <c r="C771" i="1"/>
  <c r="E771" i="1" s="1"/>
  <c r="M770" i="1"/>
  <c r="N770" i="1" s="1"/>
  <c r="P770" i="1" s="1"/>
  <c r="Q770" i="1" s="1"/>
  <c r="H770" i="1"/>
  <c r="C770" i="1"/>
  <c r="E770" i="1" s="1"/>
  <c r="M769" i="1"/>
  <c r="O769" i="1" s="1"/>
  <c r="H769" i="1"/>
  <c r="I769" i="1" s="1"/>
  <c r="K769" i="1" s="1"/>
  <c r="L769" i="1" s="1"/>
  <c r="C769" i="1"/>
  <c r="E769" i="1" s="1"/>
  <c r="M768" i="1"/>
  <c r="O768" i="1" s="1"/>
  <c r="H768" i="1"/>
  <c r="J768" i="1" s="1"/>
  <c r="C768" i="1"/>
  <c r="E768" i="1" s="1"/>
  <c r="M767" i="1"/>
  <c r="H767" i="1"/>
  <c r="J767" i="1" s="1"/>
  <c r="C767" i="1"/>
  <c r="M766" i="1"/>
  <c r="O766" i="1" s="1"/>
  <c r="H766" i="1"/>
  <c r="J766" i="1" s="1"/>
  <c r="C766" i="1"/>
  <c r="E766" i="1" s="1"/>
  <c r="M765" i="1"/>
  <c r="O765" i="1" s="1"/>
  <c r="H765" i="1"/>
  <c r="J765" i="1" s="1"/>
  <c r="C765" i="1"/>
  <c r="M764" i="1"/>
  <c r="O764" i="1" s="1"/>
  <c r="H764" i="1"/>
  <c r="J764" i="1" s="1"/>
  <c r="C764" i="1"/>
  <c r="E764" i="1" s="1"/>
  <c r="M763" i="1"/>
  <c r="O763" i="1" s="1"/>
  <c r="H763" i="1"/>
  <c r="J763" i="1" s="1"/>
  <c r="C763" i="1"/>
  <c r="E763" i="1" s="1"/>
  <c r="M762" i="1"/>
  <c r="O762" i="1" s="1"/>
  <c r="H762" i="1"/>
  <c r="C762" i="1"/>
  <c r="E762" i="1" s="1"/>
  <c r="M761" i="1"/>
  <c r="N761" i="1" s="1"/>
  <c r="P761" i="1" s="1"/>
  <c r="Q761" i="1" s="1"/>
  <c r="H761" i="1"/>
  <c r="J761" i="1" s="1"/>
  <c r="C761" i="1"/>
  <c r="E761" i="1" s="1"/>
  <c r="M760" i="1"/>
  <c r="O760" i="1" s="1"/>
  <c r="H760" i="1"/>
  <c r="J760" i="1" s="1"/>
  <c r="C760" i="1"/>
  <c r="E760" i="1" s="1"/>
  <c r="M759" i="1"/>
  <c r="H759" i="1"/>
  <c r="J759" i="1" s="1"/>
  <c r="C759" i="1"/>
  <c r="M758" i="1"/>
  <c r="O758" i="1" s="1"/>
  <c r="H758" i="1"/>
  <c r="J758" i="1" s="1"/>
  <c r="C758" i="1"/>
  <c r="E758" i="1" s="1"/>
  <c r="M757" i="1"/>
  <c r="O757" i="1" s="1"/>
  <c r="H757" i="1"/>
  <c r="J757" i="1" s="1"/>
  <c r="C757" i="1"/>
  <c r="M756" i="1"/>
  <c r="N756" i="1" s="1"/>
  <c r="P756" i="1" s="1"/>
  <c r="Q756" i="1" s="1"/>
  <c r="H756" i="1"/>
  <c r="J756" i="1" s="1"/>
  <c r="C756" i="1"/>
  <c r="M755" i="1"/>
  <c r="N755" i="1" s="1"/>
  <c r="P755" i="1" s="1"/>
  <c r="Q755" i="1" s="1"/>
  <c r="H755" i="1"/>
  <c r="J755" i="1" s="1"/>
  <c r="C755" i="1"/>
  <c r="E755" i="1" s="1"/>
  <c r="M754" i="1"/>
  <c r="N754" i="1" s="1"/>
  <c r="P754" i="1" s="1"/>
  <c r="Q754" i="1" s="1"/>
  <c r="H754" i="1"/>
  <c r="C754" i="1"/>
  <c r="D754" i="1" s="1"/>
  <c r="F754" i="1" s="1"/>
  <c r="G754" i="1" s="1"/>
  <c r="M753" i="1"/>
  <c r="N753" i="1" s="1"/>
  <c r="P753" i="1" s="1"/>
  <c r="Q753" i="1" s="1"/>
  <c r="H753" i="1"/>
  <c r="J753" i="1" s="1"/>
  <c r="C753" i="1"/>
  <c r="E753" i="1" s="1"/>
  <c r="M752" i="1"/>
  <c r="O752" i="1" s="1"/>
  <c r="H752" i="1"/>
  <c r="C752" i="1"/>
  <c r="E752" i="1" s="1"/>
  <c r="M751" i="1"/>
  <c r="H751" i="1"/>
  <c r="I751" i="1" s="1"/>
  <c r="K751" i="1" s="1"/>
  <c r="L751" i="1" s="1"/>
  <c r="C751" i="1"/>
  <c r="M750" i="1"/>
  <c r="N750" i="1" s="1"/>
  <c r="P750" i="1" s="1"/>
  <c r="Q750" i="1" s="1"/>
  <c r="H750" i="1"/>
  <c r="J750" i="1" s="1"/>
  <c r="C750" i="1"/>
  <c r="E750" i="1" s="1"/>
  <c r="M749" i="1"/>
  <c r="O749" i="1" s="1"/>
  <c r="H749" i="1"/>
  <c r="J749" i="1" s="1"/>
  <c r="C749" i="1"/>
  <c r="M748" i="1"/>
  <c r="N748" i="1" s="1"/>
  <c r="P748" i="1" s="1"/>
  <c r="Q748" i="1" s="1"/>
  <c r="H748" i="1"/>
  <c r="J748" i="1" s="1"/>
  <c r="C748" i="1"/>
  <c r="D748" i="1" s="1"/>
  <c r="F748" i="1" s="1"/>
  <c r="G748" i="1" s="1"/>
  <c r="M747" i="1"/>
  <c r="O747" i="1" s="1"/>
  <c r="H747" i="1"/>
  <c r="J747" i="1" s="1"/>
  <c r="C747" i="1"/>
  <c r="E747" i="1" s="1"/>
  <c r="M746" i="1"/>
  <c r="H746" i="1"/>
  <c r="C746" i="1"/>
  <c r="D746" i="1" s="1"/>
  <c r="F746" i="1" s="1"/>
  <c r="G746" i="1" s="1"/>
  <c r="M745" i="1"/>
  <c r="O745" i="1" s="1"/>
  <c r="H745" i="1"/>
  <c r="J745" i="1" s="1"/>
  <c r="C745" i="1"/>
  <c r="D745" i="1" s="1"/>
  <c r="F745" i="1" s="1"/>
  <c r="G745" i="1" s="1"/>
  <c r="M744" i="1"/>
  <c r="O744" i="1" s="1"/>
  <c r="H744" i="1"/>
  <c r="J744" i="1" s="1"/>
  <c r="C744" i="1"/>
  <c r="D744" i="1" s="1"/>
  <c r="F744" i="1" s="1"/>
  <c r="G744" i="1" s="1"/>
  <c r="M743" i="1"/>
  <c r="H743" i="1"/>
  <c r="C743" i="1"/>
  <c r="D743" i="1" s="1"/>
  <c r="F743" i="1" s="1"/>
  <c r="G743" i="1" s="1"/>
  <c r="M742" i="1"/>
  <c r="O742" i="1" s="1"/>
  <c r="H742" i="1"/>
  <c r="J742" i="1" s="1"/>
  <c r="C742" i="1"/>
  <c r="E742" i="1" s="1"/>
  <c r="M741" i="1"/>
  <c r="O741" i="1" s="1"/>
  <c r="H741" i="1"/>
  <c r="J741" i="1" s="1"/>
  <c r="C741" i="1"/>
  <c r="M740" i="1"/>
  <c r="N740" i="1" s="1"/>
  <c r="P740" i="1" s="1"/>
  <c r="Q740" i="1" s="1"/>
  <c r="H740" i="1"/>
  <c r="J740" i="1" s="1"/>
  <c r="C740" i="1"/>
  <c r="E740" i="1" s="1"/>
  <c r="M739" i="1"/>
  <c r="O739" i="1" s="1"/>
  <c r="H739" i="1"/>
  <c r="J739" i="1" s="1"/>
  <c r="C739" i="1"/>
  <c r="E739" i="1" s="1"/>
  <c r="M738" i="1"/>
  <c r="O738" i="1" s="1"/>
  <c r="H738" i="1"/>
  <c r="C738" i="1"/>
  <c r="M737" i="1"/>
  <c r="O737" i="1" s="1"/>
  <c r="H737" i="1"/>
  <c r="J737" i="1" s="1"/>
  <c r="C737" i="1"/>
  <c r="E737" i="1" s="1"/>
  <c r="M736" i="1"/>
  <c r="O736" i="1" s="1"/>
  <c r="H736" i="1"/>
  <c r="J736" i="1" s="1"/>
  <c r="C736" i="1"/>
  <c r="D736" i="1" s="1"/>
  <c r="F736" i="1" s="1"/>
  <c r="G736" i="1" s="1"/>
  <c r="M735" i="1"/>
  <c r="H735" i="1"/>
  <c r="I735" i="1" s="1"/>
  <c r="K735" i="1" s="1"/>
  <c r="L735" i="1" s="1"/>
  <c r="C735" i="1"/>
  <c r="M734" i="1"/>
  <c r="N734" i="1" s="1"/>
  <c r="P734" i="1" s="1"/>
  <c r="Q734" i="1" s="1"/>
  <c r="H734" i="1"/>
  <c r="J734" i="1" s="1"/>
  <c r="C734" i="1"/>
  <c r="E734" i="1" s="1"/>
  <c r="M733" i="1"/>
  <c r="H733" i="1"/>
  <c r="I733" i="1" s="1"/>
  <c r="K733" i="1" s="1"/>
  <c r="L733" i="1" s="1"/>
  <c r="C733" i="1"/>
  <c r="M732" i="1"/>
  <c r="N732" i="1" s="1"/>
  <c r="P732" i="1" s="1"/>
  <c r="Q732" i="1" s="1"/>
  <c r="H732" i="1"/>
  <c r="J732" i="1" s="1"/>
  <c r="C732" i="1"/>
  <c r="D732" i="1" s="1"/>
  <c r="F732" i="1" s="1"/>
  <c r="G732" i="1" s="1"/>
  <c r="M731" i="1"/>
  <c r="O731" i="1" s="1"/>
  <c r="H731" i="1"/>
  <c r="J731" i="1" s="1"/>
  <c r="C731" i="1"/>
  <c r="M730" i="1"/>
  <c r="O730" i="1" s="1"/>
  <c r="H730" i="1"/>
  <c r="C730" i="1"/>
  <c r="D730" i="1" s="1"/>
  <c r="F730" i="1" s="1"/>
  <c r="G730" i="1" s="1"/>
  <c r="M729" i="1"/>
  <c r="N729" i="1" s="1"/>
  <c r="P729" i="1" s="1"/>
  <c r="Q729" i="1" s="1"/>
  <c r="H729" i="1"/>
  <c r="J729" i="1" s="1"/>
  <c r="C729" i="1"/>
  <c r="E729" i="1" s="1"/>
  <c r="M728" i="1"/>
  <c r="H728" i="1"/>
  <c r="J728" i="1" s="1"/>
  <c r="C728" i="1"/>
  <c r="E728" i="1" s="1"/>
  <c r="M727" i="1"/>
  <c r="H727" i="1"/>
  <c r="I727" i="1" s="1"/>
  <c r="K727" i="1" s="1"/>
  <c r="L727" i="1" s="1"/>
  <c r="C727" i="1"/>
  <c r="D727" i="1" s="1"/>
  <c r="F727" i="1" s="1"/>
  <c r="G727" i="1" s="1"/>
  <c r="M726" i="1"/>
  <c r="O726" i="1" s="1"/>
  <c r="H726" i="1"/>
  <c r="J726" i="1" s="1"/>
  <c r="C726" i="1"/>
  <c r="E726" i="1" s="1"/>
  <c r="M725" i="1"/>
  <c r="H725" i="1"/>
  <c r="I725" i="1" s="1"/>
  <c r="K725" i="1" s="1"/>
  <c r="L725" i="1" s="1"/>
  <c r="C725" i="1"/>
  <c r="D725" i="1" s="1"/>
  <c r="F725" i="1" s="1"/>
  <c r="G725" i="1" s="1"/>
  <c r="M724" i="1"/>
  <c r="N724" i="1" s="1"/>
  <c r="P724" i="1" s="1"/>
  <c r="Q724" i="1" s="1"/>
  <c r="H724" i="1"/>
  <c r="C724" i="1"/>
  <c r="E724" i="1" s="1"/>
  <c r="M723" i="1"/>
  <c r="H723" i="1"/>
  <c r="J723" i="1" s="1"/>
  <c r="C723" i="1"/>
  <c r="D723" i="1" s="1"/>
  <c r="F723" i="1" s="1"/>
  <c r="G723" i="1" s="1"/>
  <c r="M722" i="1"/>
  <c r="H722" i="1"/>
  <c r="I722" i="1" s="1"/>
  <c r="K722" i="1" s="1"/>
  <c r="L722" i="1" s="1"/>
  <c r="C722" i="1"/>
  <c r="E722" i="1" s="1"/>
  <c r="M721" i="1"/>
  <c r="H721" i="1"/>
  <c r="J721" i="1" s="1"/>
  <c r="C721" i="1"/>
  <c r="M720" i="1"/>
  <c r="O720" i="1" s="1"/>
  <c r="H720" i="1"/>
  <c r="I720" i="1" s="1"/>
  <c r="K720" i="1" s="1"/>
  <c r="L720" i="1" s="1"/>
  <c r="C720" i="1"/>
  <c r="M719" i="1"/>
  <c r="N719" i="1" s="1"/>
  <c r="P719" i="1" s="1"/>
  <c r="Q719" i="1" s="1"/>
  <c r="H719" i="1"/>
  <c r="J719" i="1" s="1"/>
  <c r="C719" i="1"/>
  <c r="E719" i="1" s="1"/>
  <c r="M718" i="1"/>
  <c r="H718" i="1"/>
  <c r="C718" i="1"/>
  <c r="E718" i="1" s="1"/>
  <c r="M717" i="1"/>
  <c r="N717" i="1" s="1"/>
  <c r="P717" i="1" s="1"/>
  <c r="Q717" i="1" s="1"/>
  <c r="H717" i="1"/>
  <c r="I717" i="1" s="1"/>
  <c r="K717" i="1" s="1"/>
  <c r="L717" i="1" s="1"/>
  <c r="C717" i="1"/>
  <c r="M716" i="1"/>
  <c r="O716" i="1" s="1"/>
  <c r="H716" i="1"/>
  <c r="J716" i="1" s="1"/>
  <c r="C716" i="1"/>
  <c r="D716" i="1" s="1"/>
  <c r="F716" i="1" s="1"/>
  <c r="G716" i="1" s="1"/>
  <c r="M715" i="1"/>
  <c r="H715" i="1"/>
  <c r="J715" i="1" s="1"/>
  <c r="C715" i="1"/>
  <c r="D715" i="1" s="1"/>
  <c r="F715" i="1" s="1"/>
  <c r="G715" i="1" s="1"/>
  <c r="M714" i="1"/>
  <c r="N714" i="1" s="1"/>
  <c r="P714" i="1" s="1"/>
  <c r="Q714" i="1" s="1"/>
  <c r="H714" i="1"/>
  <c r="I714" i="1" s="1"/>
  <c r="K714" i="1" s="1"/>
  <c r="L714" i="1" s="1"/>
  <c r="C714" i="1"/>
  <c r="M713" i="1"/>
  <c r="H713" i="1"/>
  <c r="I713" i="1" s="1"/>
  <c r="K713" i="1" s="1"/>
  <c r="L713" i="1" s="1"/>
  <c r="C713" i="1"/>
  <c r="M712" i="1"/>
  <c r="O712" i="1" s="1"/>
  <c r="H712" i="1"/>
  <c r="C712" i="1"/>
  <c r="D712" i="1" s="1"/>
  <c r="F712" i="1" s="1"/>
  <c r="G712" i="1" s="1"/>
  <c r="M711" i="1"/>
  <c r="N711" i="1" s="1"/>
  <c r="P711" i="1" s="1"/>
  <c r="Q711" i="1" s="1"/>
  <c r="H711" i="1"/>
  <c r="J711" i="1" s="1"/>
  <c r="C711" i="1"/>
  <c r="E711" i="1" s="1"/>
  <c r="M710" i="1"/>
  <c r="H710" i="1"/>
  <c r="C710" i="1"/>
  <c r="E710" i="1" s="1"/>
  <c r="M709" i="1"/>
  <c r="H709" i="1"/>
  <c r="I709" i="1" s="1"/>
  <c r="K709" i="1" s="1"/>
  <c r="L709" i="1" s="1"/>
  <c r="C709" i="1"/>
  <c r="D709" i="1" s="1"/>
  <c r="F709" i="1" s="1"/>
  <c r="G709" i="1" s="1"/>
  <c r="M708" i="1"/>
  <c r="O708" i="1" s="1"/>
  <c r="H708" i="1"/>
  <c r="J708" i="1" s="1"/>
  <c r="C708" i="1"/>
  <c r="E708" i="1" s="1"/>
  <c r="M707" i="1"/>
  <c r="H707" i="1"/>
  <c r="J707" i="1" s="1"/>
  <c r="C707" i="1"/>
  <c r="D707" i="1" s="1"/>
  <c r="F707" i="1" s="1"/>
  <c r="G707" i="1" s="1"/>
  <c r="M706" i="1"/>
  <c r="H706" i="1"/>
  <c r="I706" i="1" s="1"/>
  <c r="K706" i="1" s="1"/>
  <c r="L706" i="1" s="1"/>
  <c r="C706" i="1"/>
  <c r="M705" i="1"/>
  <c r="O705" i="1" s="1"/>
  <c r="H705" i="1"/>
  <c r="J705" i="1" s="1"/>
  <c r="C705" i="1"/>
  <c r="M704" i="1"/>
  <c r="O704" i="1" s="1"/>
  <c r="H704" i="1"/>
  <c r="I704" i="1" s="1"/>
  <c r="K704" i="1" s="1"/>
  <c r="L704" i="1" s="1"/>
  <c r="C704" i="1"/>
  <c r="M703" i="1"/>
  <c r="N703" i="1" s="1"/>
  <c r="P703" i="1" s="1"/>
  <c r="Q703" i="1" s="1"/>
  <c r="H703" i="1"/>
  <c r="J703" i="1" s="1"/>
  <c r="C703" i="1"/>
  <c r="E703" i="1" s="1"/>
  <c r="M702" i="1"/>
  <c r="O702" i="1" s="1"/>
  <c r="H702" i="1"/>
  <c r="C702" i="1"/>
  <c r="E702" i="1" s="1"/>
  <c r="M701" i="1"/>
  <c r="N701" i="1" s="1"/>
  <c r="P701" i="1" s="1"/>
  <c r="Q701" i="1" s="1"/>
  <c r="H701" i="1"/>
  <c r="I701" i="1" s="1"/>
  <c r="K701" i="1" s="1"/>
  <c r="L701" i="1" s="1"/>
  <c r="C701" i="1"/>
  <c r="D701" i="1" s="1"/>
  <c r="F701" i="1" s="1"/>
  <c r="G701" i="1" s="1"/>
  <c r="M700" i="1"/>
  <c r="O700" i="1" s="1"/>
  <c r="H700" i="1"/>
  <c r="J700" i="1" s="1"/>
  <c r="C700" i="1"/>
  <c r="E700" i="1" s="1"/>
  <c r="M699" i="1"/>
  <c r="H699" i="1"/>
  <c r="J699" i="1" s="1"/>
  <c r="C699" i="1"/>
  <c r="D699" i="1" s="1"/>
  <c r="F699" i="1" s="1"/>
  <c r="G699" i="1" s="1"/>
  <c r="M698" i="1"/>
  <c r="N698" i="1" s="1"/>
  <c r="P698" i="1" s="1"/>
  <c r="Q698" i="1" s="1"/>
  <c r="H698" i="1"/>
  <c r="I698" i="1" s="1"/>
  <c r="K698" i="1" s="1"/>
  <c r="L698" i="1" s="1"/>
  <c r="C698" i="1"/>
  <c r="E698" i="1" s="1"/>
  <c r="M697" i="1"/>
  <c r="O697" i="1" s="1"/>
  <c r="H697" i="1"/>
  <c r="I697" i="1" s="1"/>
  <c r="K697" i="1" s="1"/>
  <c r="L697" i="1" s="1"/>
  <c r="C697" i="1"/>
  <c r="M696" i="1"/>
  <c r="O696" i="1" s="1"/>
  <c r="H696" i="1"/>
  <c r="I696" i="1" s="1"/>
  <c r="K696" i="1" s="1"/>
  <c r="L696" i="1" s="1"/>
  <c r="C696" i="1"/>
  <c r="D696" i="1" s="1"/>
  <c r="F696" i="1" s="1"/>
  <c r="G696" i="1" s="1"/>
  <c r="M695" i="1"/>
  <c r="H695" i="1"/>
  <c r="J695" i="1" s="1"/>
  <c r="C695" i="1"/>
  <c r="E695" i="1" s="1"/>
  <c r="M694" i="1"/>
  <c r="O694" i="1" s="1"/>
  <c r="H694" i="1"/>
  <c r="C694" i="1"/>
  <c r="E694" i="1" s="1"/>
  <c r="M693" i="1"/>
  <c r="O693" i="1" s="1"/>
  <c r="H693" i="1"/>
  <c r="I693" i="1" s="1"/>
  <c r="K693" i="1" s="1"/>
  <c r="L693" i="1" s="1"/>
  <c r="C693" i="1"/>
  <c r="D693" i="1" s="1"/>
  <c r="F693" i="1" s="1"/>
  <c r="G693" i="1" s="1"/>
  <c r="M692" i="1"/>
  <c r="O692" i="1" s="1"/>
  <c r="H692" i="1"/>
  <c r="J692" i="1" s="1"/>
  <c r="C692" i="1"/>
  <c r="M691" i="1"/>
  <c r="H691" i="1"/>
  <c r="J691" i="1" s="1"/>
  <c r="C691" i="1"/>
  <c r="E691" i="1" s="1"/>
  <c r="M690" i="1"/>
  <c r="N690" i="1" s="1"/>
  <c r="P690" i="1" s="1"/>
  <c r="Q690" i="1" s="1"/>
  <c r="H690" i="1"/>
  <c r="I690" i="1" s="1"/>
  <c r="K690" i="1" s="1"/>
  <c r="L690" i="1" s="1"/>
  <c r="C690" i="1"/>
  <c r="E690" i="1" s="1"/>
  <c r="M689" i="1"/>
  <c r="O689" i="1" s="1"/>
  <c r="H689" i="1"/>
  <c r="J689" i="1" s="1"/>
  <c r="C689" i="1"/>
  <c r="M688" i="1"/>
  <c r="O688" i="1" s="1"/>
  <c r="H688" i="1"/>
  <c r="J688" i="1" s="1"/>
  <c r="C688" i="1"/>
  <c r="M687" i="1"/>
  <c r="N687" i="1" s="1"/>
  <c r="P687" i="1" s="1"/>
  <c r="Q687" i="1" s="1"/>
  <c r="H687" i="1"/>
  <c r="J687" i="1" s="1"/>
  <c r="C687" i="1"/>
  <c r="E687" i="1" s="1"/>
  <c r="M686" i="1"/>
  <c r="H686" i="1"/>
  <c r="C686" i="1"/>
  <c r="E686" i="1" s="1"/>
  <c r="M685" i="1"/>
  <c r="O685" i="1" s="1"/>
  <c r="H685" i="1"/>
  <c r="I685" i="1" s="1"/>
  <c r="K685" i="1" s="1"/>
  <c r="L685" i="1" s="1"/>
  <c r="C685" i="1"/>
  <c r="M684" i="1"/>
  <c r="O684" i="1" s="1"/>
  <c r="H684" i="1"/>
  <c r="J684" i="1" s="1"/>
  <c r="C684" i="1"/>
  <c r="D684" i="1" s="1"/>
  <c r="F684" i="1" s="1"/>
  <c r="G684" i="1" s="1"/>
  <c r="M683" i="1"/>
  <c r="H683" i="1"/>
  <c r="J683" i="1" s="1"/>
  <c r="C683" i="1"/>
  <c r="D683" i="1" s="1"/>
  <c r="F683" i="1" s="1"/>
  <c r="G683" i="1" s="1"/>
  <c r="M682" i="1"/>
  <c r="H682" i="1"/>
  <c r="I682" i="1" s="1"/>
  <c r="K682" i="1" s="1"/>
  <c r="L682" i="1" s="1"/>
  <c r="C682" i="1"/>
  <c r="E682" i="1" s="1"/>
  <c r="M681" i="1"/>
  <c r="O681" i="1" s="1"/>
  <c r="H681" i="1"/>
  <c r="J681" i="1" s="1"/>
  <c r="C681" i="1"/>
  <c r="M680" i="1"/>
  <c r="O680" i="1" s="1"/>
  <c r="H680" i="1"/>
  <c r="I680" i="1" s="1"/>
  <c r="K680" i="1" s="1"/>
  <c r="L680" i="1" s="1"/>
  <c r="C680" i="1"/>
  <c r="M679" i="1"/>
  <c r="N679" i="1" s="1"/>
  <c r="P679" i="1" s="1"/>
  <c r="Q679" i="1" s="1"/>
  <c r="H679" i="1"/>
  <c r="J679" i="1" s="1"/>
  <c r="C679" i="1"/>
  <c r="M678" i="1"/>
  <c r="N678" i="1" s="1"/>
  <c r="P678" i="1" s="1"/>
  <c r="Q678" i="1" s="1"/>
  <c r="H678" i="1"/>
  <c r="C678" i="1"/>
  <c r="E678" i="1" s="1"/>
  <c r="M677" i="1"/>
  <c r="H677" i="1"/>
  <c r="I677" i="1" s="1"/>
  <c r="K677" i="1" s="1"/>
  <c r="L677" i="1" s="1"/>
  <c r="C677" i="1"/>
  <c r="D677" i="1" s="1"/>
  <c r="F677" i="1" s="1"/>
  <c r="G677" i="1" s="1"/>
  <c r="M676" i="1"/>
  <c r="O676" i="1" s="1"/>
  <c r="H676" i="1"/>
  <c r="C676" i="1"/>
  <c r="M675" i="1"/>
  <c r="H675" i="1"/>
  <c r="J675" i="1" s="1"/>
  <c r="C675" i="1"/>
  <c r="M674" i="1"/>
  <c r="N674" i="1" s="1"/>
  <c r="P674" i="1" s="1"/>
  <c r="Q674" i="1" s="1"/>
  <c r="H674" i="1"/>
  <c r="I674" i="1" s="1"/>
  <c r="K674" i="1" s="1"/>
  <c r="L674" i="1" s="1"/>
  <c r="C674" i="1"/>
  <c r="M673" i="1"/>
  <c r="H673" i="1"/>
  <c r="I673" i="1" s="1"/>
  <c r="K673" i="1" s="1"/>
  <c r="L673" i="1" s="1"/>
  <c r="C673" i="1"/>
  <c r="M672" i="1"/>
  <c r="O672" i="1" s="1"/>
  <c r="H672" i="1"/>
  <c r="C672" i="1"/>
  <c r="D672" i="1" s="1"/>
  <c r="F672" i="1" s="1"/>
  <c r="G672" i="1" s="1"/>
  <c r="M671" i="1"/>
  <c r="H671" i="1"/>
  <c r="J671" i="1" s="1"/>
  <c r="C671" i="1"/>
  <c r="E671" i="1" s="1"/>
  <c r="M670" i="1"/>
  <c r="O670" i="1" s="1"/>
  <c r="H670" i="1"/>
  <c r="C670" i="1"/>
  <c r="E670" i="1" s="1"/>
  <c r="M669" i="1"/>
  <c r="N669" i="1" s="1"/>
  <c r="P669" i="1" s="1"/>
  <c r="Q669" i="1" s="1"/>
  <c r="H669" i="1"/>
  <c r="I669" i="1" s="1"/>
  <c r="K669" i="1" s="1"/>
  <c r="L669" i="1" s="1"/>
  <c r="C669" i="1"/>
  <c r="M668" i="1"/>
  <c r="O668" i="1" s="1"/>
  <c r="H668" i="1"/>
  <c r="J668" i="1" s="1"/>
  <c r="C668" i="1"/>
  <c r="M667" i="1"/>
  <c r="H667" i="1"/>
  <c r="J667" i="1" s="1"/>
  <c r="C667" i="1"/>
  <c r="D667" i="1" s="1"/>
  <c r="F667" i="1" s="1"/>
  <c r="G667" i="1" s="1"/>
  <c r="M666" i="1"/>
  <c r="H666" i="1"/>
  <c r="C666" i="1"/>
  <c r="E666" i="1" s="1"/>
  <c r="M665" i="1"/>
  <c r="O665" i="1" s="1"/>
  <c r="H665" i="1"/>
  <c r="J665" i="1" s="1"/>
  <c r="C665" i="1"/>
  <c r="M664" i="1"/>
  <c r="O664" i="1" s="1"/>
  <c r="H664" i="1"/>
  <c r="I664" i="1" s="1"/>
  <c r="K664" i="1" s="1"/>
  <c r="L664" i="1" s="1"/>
  <c r="C664" i="1"/>
  <c r="D664" i="1" s="1"/>
  <c r="F664" i="1" s="1"/>
  <c r="G664" i="1" s="1"/>
  <c r="M663" i="1"/>
  <c r="N663" i="1" s="1"/>
  <c r="P663" i="1" s="1"/>
  <c r="Q663" i="1" s="1"/>
  <c r="H663" i="1"/>
  <c r="C663" i="1"/>
  <c r="E663" i="1" s="1"/>
  <c r="M662" i="1"/>
  <c r="H662" i="1"/>
  <c r="C662" i="1"/>
  <c r="E662" i="1" s="1"/>
  <c r="M661" i="1"/>
  <c r="N661" i="1" s="1"/>
  <c r="P661" i="1" s="1"/>
  <c r="Q661" i="1" s="1"/>
  <c r="H661" i="1"/>
  <c r="I661" i="1" s="1"/>
  <c r="K661" i="1" s="1"/>
  <c r="L661" i="1" s="1"/>
  <c r="C661" i="1"/>
  <c r="D661" i="1" s="1"/>
  <c r="F661" i="1" s="1"/>
  <c r="G661" i="1" s="1"/>
  <c r="M660" i="1"/>
  <c r="O660" i="1" s="1"/>
  <c r="H660" i="1"/>
  <c r="C660" i="1"/>
  <c r="E660" i="1" s="1"/>
  <c r="M659" i="1"/>
  <c r="H659" i="1"/>
  <c r="J659" i="1" s="1"/>
  <c r="C659" i="1"/>
  <c r="D659" i="1" s="1"/>
  <c r="F659" i="1" s="1"/>
  <c r="G659" i="1" s="1"/>
  <c r="M658" i="1"/>
  <c r="N658" i="1" s="1"/>
  <c r="P658" i="1" s="1"/>
  <c r="Q658" i="1" s="1"/>
  <c r="H658" i="1"/>
  <c r="I658" i="1" s="1"/>
  <c r="K658" i="1" s="1"/>
  <c r="L658" i="1" s="1"/>
  <c r="C658" i="1"/>
  <c r="E658" i="1" s="1"/>
  <c r="M657" i="1"/>
  <c r="O657" i="1" s="1"/>
  <c r="H657" i="1"/>
  <c r="I657" i="1" s="1"/>
  <c r="K657" i="1" s="1"/>
  <c r="L657" i="1" s="1"/>
  <c r="C657" i="1"/>
  <c r="M656" i="1"/>
  <c r="O656" i="1" s="1"/>
  <c r="J656" i="1"/>
  <c r="H656" i="1"/>
  <c r="I656" i="1" s="1"/>
  <c r="K656" i="1" s="1"/>
  <c r="L656" i="1" s="1"/>
  <c r="C656" i="1"/>
  <c r="D656" i="1" s="1"/>
  <c r="F656" i="1" s="1"/>
  <c r="G656" i="1" s="1"/>
  <c r="M655" i="1"/>
  <c r="N655" i="1" s="1"/>
  <c r="P655" i="1" s="1"/>
  <c r="Q655" i="1" s="1"/>
  <c r="H655" i="1"/>
  <c r="J655" i="1" s="1"/>
  <c r="C655" i="1"/>
  <c r="E655" i="1" s="1"/>
  <c r="M654" i="1"/>
  <c r="H654" i="1"/>
  <c r="C654" i="1"/>
  <c r="E654" i="1" s="1"/>
  <c r="M653" i="1"/>
  <c r="N653" i="1" s="1"/>
  <c r="P653" i="1" s="1"/>
  <c r="Q653" i="1" s="1"/>
  <c r="H653" i="1"/>
  <c r="C653" i="1"/>
  <c r="D653" i="1" s="1"/>
  <c r="F653" i="1" s="1"/>
  <c r="G653" i="1" s="1"/>
  <c r="M652" i="1"/>
  <c r="O652" i="1" s="1"/>
  <c r="H652" i="1"/>
  <c r="J652" i="1" s="1"/>
  <c r="C652" i="1"/>
  <c r="M651" i="1"/>
  <c r="H651" i="1"/>
  <c r="J651" i="1" s="1"/>
  <c r="C651" i="1"/>
  <c r="D651" i="1" s="1"/>
  <c r="F651" i="1" s="1"/>
  <c r="G651" i="1" s="1"/>
  <c r="M650" i="1"/>
  <c r="H650" i="1"/>
  <c r="C650" i="1"/>
  <c r="E650" i="1" s="1"/>
  <c r="M649" i="1"/>
  <c r="O649" i="1" s="1"/>
  <c r="H649" i="1"/>
  <c r="J649" i="1" s="1"/>
  <c r="C649" i="1"/>
  <c r="M648" i="1"/>
  <c r="O648" i="1" s="1"/>
  <c r="H648" i="1"/>
  <c r="I648" i="1" s="1"/>
  <c r="K648" i="1" s="1"/>
  <c r="L648" i="1" s="1"/>
  <c r="C648" i="1"/>
  <c r="D648" i="1" s="1"/>
  <c r="F648" i="1" s="1"/>
  <c r="G648" i="1" s="1"/>
  <c r="M647" i="1"/>
  <c r="N647" i="1" s="1"/>
  <c r="P647" i="1" s="1"/>
  <c r="Q647" i="1" s="1"/>
  <c r="H647" i="1"/>
  <c r="J647" i="1" s="1"/>
  <c r="C647" i="1"/>
  <c r="E647" i="1" s="1"/>
  <c r="M646" i="1"/>
  <c r="O646" i="1" s="1"/>
  <c r="H646" i="1"/>
  <c r="C646" i="1"/>
  <c r="E646" i="1" s="1"/>
  <c r="M645" i="1"/>
  <c r="N645" i="1" s="1"/>
  <c r="P645" i="1" s="1"/>
  <c r="Q645" i="1" s="1"/>
  <c r="H645" i="1"/>
  <c r="C645" i="1"/>
  <c r="M644" i="1"/>
  <c r="O644" i="1" s="1"/>
  <c r="H644" i="1"/>
  <c r="J644" i="1" s="1"/>
  <c r="C644" i="1"/>
  <c r="M643" i="1"/>
  <c r="H643" i="1"/>
  <c r="C643" i="1"/>
  <c r="D643" i="1" s="1"/>
  <c r="F643" i="1" s="1"/>
  <c r="G643" i="1" s="1"/>
  <c r="M642" i="1"/>
  <c r="H642" i="1"/>
  <c r="J642" i="1" s="1"/>
  <c r="C642" i="1"/>
  <c r="E642" i="1" s="1"/>
  <c r="M641" i="1"/>
  <c r="O641" i="1" s="1"/>
  <c r="H641" i="1"/>
  <c r="I641" i="1" s="1"/>
  <c r="K641" i="1" s="1"/>
  <c r="L641" i="1" s="1"/>
  <c r="C641" i="1"/>
  <c r="M640" i="1"/>
  <c r="H640" i="1"/>
  <c r="I640" i="1" s="1"/>
  <c r="K640" i="1" s="1"/>
  <c r="L640" i="1" s="1"/>
  <c r="C640" i="1"/>
  <c r="D640" i="1" s="1"/>
  <c r="F640" i="1" s="1"/>
  <c r="G640" i="1" s="1"/>
  <c r="M639" i="1"/>
  <c r="H639" i="1"/>
  <c r="J639" i="1" s="1"/>
  <c r="C639" i="1"/>
  <c r="M638" i="1"/>
  <c r="O638" i="1" s="1"/>
  <c r="H638" i="1"/>
  <c r="C638" i="1"/>
  <c r="M637" i="1"/>
  <c r="N637" i="1" s="1"/>
  <c r="P637" i="1" s="1"/>
  <c r="Q637" i="1" s="1"/>
  <c r="H637" i="1"/>
  <c r="I637" i="1" s="1"/>
  <c r="K637" i="1" s="1"/>
  <c r="L637" i="1" s="1"/>
  <c r="C637" i="1"/>
  <c r="D637" i="1" s="1"/>
  <c r="F637" i="1" s="1"/>
  <c r="G637" i="1" s="1"/>
  <c r="M636" i="1"/>
  <c r="O636" i="1" s="1"/>
  <c r="H636" i="1"/>
  <c r="J636" i="1" s="1"/>
  <c r="C636" i="1"/>
  <c r="E636" i="1" s="1"/>
  <c r="M635" i="1"/>
  <c r="H635" i="1"/>
  <c r="C635" i="1"/>
  <c r="M634" i="1"/>
  <c r="N634" i="1" s="1"/>
  <c r="P634" i="1" s="1"/>
  <c r="Q634" i="1" s="1"/>
  <c r="H634" i="1"/>
  <c r="J634" i="1" s="1"/>
  <c r="C634" i="1"/>
  <c r="E634" i="1" s="1"/>
  <c r="M633" i="1"/>
  <c r="H633" i="1"/>
  <c r="J633" i="1" s="1"/>
  <c r="C633" i="1"/>
  <c r="M632" i="1"/>
  <c r="H632" i="1"/>
  <c r="I632" i="1" s="1"/>
  <c r="K632" i="1" s="1"/>
  <c r="L632" i="1" s="1"/>
  <c r="C632" i="1"/>
  <c r="D632" i="1" s="1"/>
  <c r="F632" i="1" s="1"/>
  <c r="G632" i="1" s="1"/>
  <c r="M631" i="1"/>
  <c r="H631" i="1"/>
  <c r="J631" i="1" s="1"/>
  <c r="C631" i="1"/>
  <c r="M630" i="1"/>
  <c r="H630" i="1"/>
  <c r="C630" i="1"/>
  <c r="M629" i="1"/>
  <c r="H629" i="1"/>
  <c r="I629" i="1" s="1"/>
  <c r="K629" i="1" s="1"/>
  <c r="L629" i="1" s="1"/>
  <c r="C629" i="1"/>
  <c r="E629" i="1" s="1"/>
  <c r="M628" i="1"/>
  <c r="O628" i="1" s="1"/>
  <c r="H628" i="1"/>
  <c r="J628" i="1" s="1"/>
  <c r="C628" i="1"/>
  <c r="E628" i="1" s="1"/>
  <c r="M627" i="1"/>
  <c r="H627" i="1"/>
  <c r="C627" i="1"/>
  <c r="E627" i="1" s="1"/>
  <c r="M626" i="1"/>
  <c r="N626" i="1" s="1"/>
  <c r="P626" i="1" s="1"/>
  <c r="Q626" i="1" s="1"/>
  <c r="H626" i="1"/>
  <c r="I626" i="1" s="1"/>
  <c r="K626" i="1" s="1"/>
  <c r="L626" i="1" s="1"/>
  <c r="C626" i="1"/>
  <c r="E626" i="1" s="1"/>
  <c r="M625" i="1"/>
  <c r="H625" i="1"/>
  <c r="I625" i="1" s="1"/>
  <c r="K625" i="1" s="1"/>
  <c r="L625" i="1" s="1"/>
  <c r="C625" i="1"/>
  <c r="M624" i="1"/>
  <c r="H624" i="1"/>
  <c r="I624" i="1" s="1"/>
  <c r="K624" i="1" s="1"/>
  <c r="L624" i="1" s="1"/>
  <c r="C624" i="1"/>
  <c r="D624" i="1" s="1"/>
  <c r="F624" i="1" s="1"/>
  <c r="G624" i="1" s="1"/>
  <c r="M623" i="1"/>
  <c r="O623" i="1" s="1"/>
  <c r="H623" i="1"/>
  <c r="J623" i="1" s="1"/>
  <c r="C623" i="1"/>
  <c r="M622" i="1"/>
  <c r="N622" i="1" s="1"/>
  <c r="P622" i="1" s="1"/>
  <c r="Q622" i="1" s="1"/>
  <c r="H622" i="1"/>
  <c r="C622" i="1"/>
  <c r="M621" i="1"/>
  <c r="O621" i="1" s="1"/>
  <c r="H621" i="1"/>
  <c r="I621" i="1" s="1"/>
  <c r="K621" i="1" s="1"/>
  <c r="L621" i="1" s="1"/>
  <c r="C621" i="1"/>
  <c r="N620" i="1"/>
  <c r="P620" i="1" s="1"/>
  <c r="Q620" i="1" s="1"/>
  <c r="M620" i="1"/>
  <c r="O620" i="1" s="1"/>
  <c r="H620" i="1"/>
  <c r="J620" i="1" s="1"/>
  <c r="C620" i="1"/>
  <c r="M619" i="1"/>
  <c r="H619" i="1"/>
  <c r="C619" i="1"/>
  <c r="E619" i="1" s="1"/>
  <c r="M618" i="1"/>
  <c r="N618" i="1" s="1"/>
  <c r="P618" i="1" s="1"/>
  <c r="Q618" i="1" s="1"/>
  <c r="H618" i="1"/>
  <c r="C618" i="1"/>
  <c r="M617" i="1"/>
  <c r="O617" i="1" s="1"/>
  <c r="H617" i="1"/>
  <c r="C617" i="1"/>
  <c r="M616" i="1"/>
  <c r="H616" i="1"/>
  <c r="C616" i="1"/>
  <c r="D616" i="1" s="1"/>
  <c r="F616" i="1" s="1"/>
  <c r="G616" i="1" s="1"/>
  <c r="M615" i="1"/>
  <c r="N615" i="1" s="1"/>
  <c r="P615" i="1" s="1"/>
  <c r="Q615" i="1" s="1"/>
  <c r="H615" i="1"/>
  <c r="C615" i="1"/>
  <c r="M614" i="1"/>
  <c r="H614" i="1"/>
  <c r="C614" i="1"/>
  <c r="M613" i="1"/>
  <c r="H613" i="1"/>
  <c r="C613" i="1"/>
  <c r="D613" i="1" s="1"/>
  <c r="F613" i="1" s="1"/>
  <c r="G613" i="1" s="1"/>
  <c r="M612" i="1"/>
  <c r="H612" i="1"/>
  <c r="J612" i="1" s="1"/>
  <c r="C612" i="1"/>
  <c r="M611" i="1"/>
  <c r="O611" i="1" s="1"/>
  <c r="H611" i="1"/>
  <c r="I611" i="1" s="1"/>
  <c r="K611" i="1" s="1"/>
  <c r="L611" i="1" s="1"/>
  <c r="C611" i="1"/>
  <c r="D611" i="1" s="1"/>
  <c r="F611" i="1" s="1"/>
  <c r="G611" i="1" s="1"/>
  <c r="M610" i="1"/>
  <c r="N610" i="1" s="1"/>
  <c r="P610" i="1" s="1"/>
  <c r="Q610" i="1" s="1"/>
  <c r="H610" i="1"/>
  <c r="I610" i="1" s="1"/>
  <c r="K610" i="1" s="1"/>
  <c r="L610" i="1" s="1"/>
  <c r="C610" i="1"/>
  <c r="M609" i="1"/>
  <c r="O609" i="1" s="1"/>
  <c r="H609" i="1"/>
  <c r="J609" i="1" s="1"/>
  <c r="C609" i="1"/>
  <c r="M608" i="1"/>
  <c r="H608" i="1"/>
  <c r="J608" i="1" s="1"/>
  <c r="C608" i="1"/>
  <c r="E608" i="1" s="1"/>
  <c r="M607" i="1"/>
  <c r="O607" i="1" s="1"/>
  <c r="H607" i="1"/>
  <c r="J607" i="1" s="1"/>
  <c r="C607" i="1"/>
  <c r="E607" i="1" s="1"/>
  <c r="M606" i="1"/>
  <c r="O606" i="1" s="1"/>
  <c r="H606" i="1"/>
  <c r="C606" i="1"/>
  <c r="M605" i="1"/>
  <c r="N605" i="1" s="1"/>
  <c r="P605" i="1" s="1"/>
  <c r="Q605" i="1" s="1"/>
  <c r="H605" i="1"/>
  <c r="J605" i="1" s="1"/>
  <c r="C605" i="1"/>
  <c r="D605" i="1" s="1"/>
  <c r="F605" i="1" s="1"/>
  <c r="G605" i="1" s="1"/>
  <c r="M604" i="1"/>
  <c r="O604" i="1" s="1"/>
  <c r="H604" i="1"/>
  <c r="J604" i="1" s="1"/>
  <c r="C604" i="1"/>
  <c r="M603" i="1"/>
  <c r="H603" i="1"/>
  <c r="J603" i="1" s="1"/>
  <c r="C603" i="1"/>
  <c r="E603" i="1" s="1"/>
  <c r="M602" i="1"/>
  <c r="O602" i="1" s="1"/>
  <c r="H602" i="1"/>
  <c r="I602" i="1" s="1"/>
  <c r="K602" i="1" s="1"/>
  <c r="L602" i="1" s="1"/>
  <c r="C602" i="1"/>
  <c r="E602" i="1" s="1"/>
  <c r="M601" i="1"/>
  <c r="O601" i="1" s="1"/>
  <c r="H601" i="1"/>
  <c r="J601" i="1" s="1"/>
  <c r="C601" i="1"/>
  <c r="M600" i="1"/>
  <c r="O600" i="1" s="1"/>
  <c r="H600" i="1"/>
  <c r="I600" i="1" s="1"/>
  <c r="K600" i="1" s="1"/>
  <c r="L600" i="1" s="1"/>
  <c r="C600" i="1"/>
  <c r="E600" i="1" s="1"/>
  <c r="M599" i="1"/>
  <c r="N599" i="1" s="1"/>
  <c r="P599" i="1" s="1"/>
  <c r="Q599" i="1" s="1"/>
  <c r="H599" i="1"/>
  <c r="C599" i="1"/>
  <c r="E599" i="1" s="1"/>
  <c r="M598" i="1"/>
  <c r="O598" i="1" s="1"/>
  <c r="H598" i="1"/>
  <c r="C598" i="1"/>
  <c r="E598" i="1" s="1"/>
  <c r="M597" i="1"/>
  <c r="O597" i="1" s="1"/>
  <c r="H597" i="1"/>
  <c r="J597" i="1" s="1"/>
  <c r="C597" i="1"/>
  <c r="D597" i="1" s="1"/>
  <c r="F597" i="1" s="1"/>
  <c r="G597" i="1" s="1"/>
  <c r="M596" i="1"/>
  <c r="O596" i="1" s="1"/>
  <c r="H596" i="1"/>
  <c r="J596" i="1" s="1"/>
  <c r="C596" i="1"/>
  <c r="M595" i="1"/>
  <c r="H595" i="1"/>
  <c r="J595" i="1" s="1"/>
  <c r="C595" i="1"/>
  <c r="E595" i="1" s="1"/>
  <c r="M594" i="1"/>
  <c r="O594" i="1" s="1"/>
  <c r="H594" i="1"/>
  <c r="I594" i="1" s="1"/>
  <c r="K594" i="1" s="1"/>
  <c r="L594" i="1" s="1"/>
  <c r="C594" i="1"/>
  <c r="E594" i="1" s="1"/>
  <c r="M593" i="1"/>
  <c r="O593" i="1" s="1"/>
  <c r="H593" i="1"/>
  <c r="I593" i="1" s="1"/>
  <c r="K593" i="1" s="1"/>
  <c r="L593" i="1" s="1"/>
  <c r="C593" i="1"/>
  <c r="M592" i="1"/>
  <c r="O592" i="1" s="1"/>
  <c r="H592" i="1"/>
  <c r="J592" i="1" s="1"/>
  <c r="C592" i="1"/>
  <c r="D592" i="1" s="1"/>
  <c r="F592" i="1" s="1"/>
  <c r="G592" i="1" s="1"/>
  <c r="M591" i="1"/>
  <c r="N591" i="1" s="1"/>
  <c r="P591" i="1" s="1"/>
  <c r="Q591" i="1" s="1"/>
  <c r="H591" i="1"/>
  <c r="J591" i="1" s="1"/>
  <c r="C591" i="1"/>
  <c r="E591" i="1" s="1"/>
  <c r="M590" i="1"/>
  <c r="O590" i="1" s="1"/>
  <c r="H590" i="1"/>
  <c r="C590" i="1"/>
  <c r="E590" i="1" s="1"/>
  <c r="M589" i="1"/>
  <c r="N589" i="1" s="1"/>
  <c r="P589" i="1" s="1"/>
  <c r="Q589" i="1" s="1"/>
  <c r="H589" i="1"/>
  <c r="J589" i="1" s="1"/>
  <c r="C589" i="1"/>
  <c r="D589" i="1" s="1"/>
  <c r="F589" i="1" s="1"/>
  <c r="G589" i="1" s="1"/>
  <c r="M588" i="1"/>
  <c r="O588" i="1" s="1"/>
  <c r="H588" i="1"/>
  <c r="J588" i="1" s="1"/>
  <c r="C588" i="1"/>
  <c r="D588" i="1" s="1"/>
  <c r="F588" i="1" s="1"/>
  <c r="G588" i="1" s="1"/>
  <c r="M587" i="1"/>
  <c r="H587" i="1"/>
  <c r="J587" i="1" s="1"/>
  <c r="C587" i="1"/>
  <c r="E587" i="1" s="1"/>
  <c r="M586" i="1"/>
  <c r="N586" i="1" s="1"/>
  <c r="P586" i="1" s="1"/>
  <c r="Q586" i="1" s="1"/>
  <c r="H586" i="1"/>
  <c r="J586" i="1" s="1"/>
  <c r="C586" i="1"/>
  <c r="E586" i="1" s="1"/>
  <c r="M585" i="1"/>
  <c r="O585" i="1" s="1"/>
  <c r="H585" i="1"/>
  <c r="J585" i="1" s="1"/>
  <c r="C585" i="1"/>
  <c r="M584" i="1"/>
  <c r="O584" i="1" s="1"/>
  <c r="H584" i="1"/>
  <c r="C584" i="1"/>
  <c r="E584" i="1" s="1"/>
  <c r="M583" i="1"/>
  <c r="O583" i="1" s="1"/>
  <c r="H583" i="1"/>
  <c r="J583" i="1" s="1"/>
  <c r="C583" i="1"/>
  <c r="E583" i="1" s="1"/>
  <c r="M582" i="1"/>
  <c r="N582" i="1" s="1"/>
  <c r="P582" i="1" s="1"/>
  <c r="Q582" i="1" s="1"/>
  <c r="H582" i="1"/>
  <c r="C582" i="1"/>
  <c r="E582" i="1" s="1"/>
  <c r="M581" i="1"/>
  <c r="O581" i="1" s="1"/>
  <c r="H581" i="1"/>
  <c r="I581" i="1" s="1"/>
  <c r="K581" i="1" s="1"/>
  <c r="L581" i="1" s="1"/>
  <c r="C581" i="1"/>
  <c r="E581" i="1" s="1"/>
  <c r="M580" i="1"/>
  <c r="O580" i="1" s="1"/>
  <c r="H580" i="1"/>
  <c r="J580" i="1" s="1"/>
  <c r="C580" i="1"/>
  <c r="E580" i="1" s="1"/>
  <c r="M579" i="1"/>
  <c r="H579" i="1"/>
  <c r="J579" i="1" s="1"/>
  <c r="C579" i="1"/>
  <c r="E579" i="1" s="1"/>
  <c r="M578" i="1"/>
  <c r="H578" i="1"/>
  <c r="J578" i="1" s="1"/>
  <c r="C578" i="1"/>
  <c r="E578" i="1" s="1"/>
  <c r="M577" i="1"/>
  <c r="H577" i="1"/>
  <c r="I577" i="1" s="1"/>
  <c r="K577" i="1" s="1"/>
  <c r="L577" i="1" s="1"/>
  <c r="C577" i="1"/>
  <c r="M576" i="1"/>
  <c r="O576" i="1" s="1"/>
  <c r="H576" i="1"/>
  <c r="J576" i="1" s="1"/>
  <c r="C576" i="1"/>
  <c r="M575" i="1"/>
  <c r="O575" i="1" s="1"/>
  <c r="H575" i="1"/>
  <c r="J575" i="1" s="1"/>
  <c r="C575" i="1"/>
  <c r="E575" i="1" s="1"/>
  <c r="M574" i="1"/>
  <c r="N574" i="1" s="1"/>
  <c r="P574" i="1" s="1"/>
  <c r="Q574" i="1" s="1"/>
  <c r="H574" i="1"/>
  <c r="J574" i="1" s="1"/>
  <c r="C574" i="1"/>
  <c r="E574" i="1" s="1"/>
  <c r="M573" i="1"/>
  <c r="O573" i="1" s="1"/>
  <c r="H573" i="1"/>
  <c r="C573" i="1"/>
  <c r="E573" i="1" s="1"/>
  <c r="M572" i="1"/>
  <c r="O572" i="1" s="1"/>
  <c r="H572" i="1"/>
  <c r="J572" i="1" s="1"/>
  <c r="C572" i="1"/>
  <c r="E572" i="1" s="1"/>
  <c r="M571" i="1"/>
  <c r="O571" i="1" s="1"/>
  <c r="H571" i="1"/>
  <c r="J571" i="1" s="1"/>
  <c r="C571" i="1"/>
  <c r="E571" i="1" s="1"/>
  <c r="M570" i="1"/>
  <c r="H570" i="1"/>
  <c r="J570" i="1" s="1"/>
  <c r="C570" i="1"/>
  <c r="D570" i="1" s="1"/>
  <c r="F570" i="1" s="1"/>
  <c r="G570" i="1" s="1"/>
  <c r="M569" i="1"/>
  <c r="O569" i="1" s="1"/>
  <c r="H569" i="1"/>
  <c r="J569" i="1" s="1"/>
  <c r="C569" i="1"/>
  <c r="M568" i="1"/>
  <c r="O568" i="1" s="1"/>
  <c r="H568" i="1"/>
  <c r="J568" i="1" s="1"/>
  <c r="C568" i="1"/>
  <c r="M567" i="1"/>
  <c r="O567" i="1" s="1"/>
  <c r="H567" i="1"/>
  <c r="J567" i="1" s="1"/>
  <c r="C567" i="1"/>
  <c r="E567" i="1" s="1"/>
  <c r="M566" i="1"/>
  <c r="O566" i="1" s="1"/>
  <c r="H566" i="1"/>
  <c r="J566" i="1" s="1"/>
  <c r="C566" i="1"/>
  <c r="E566" i="1" s="1"/>
  <c r="M565" i="1"/>
  <c r="N565" i="1" s="1"/>
  <c r="P565" i="1" s="1"/>
  <c r="Q565" i="1" s="1"/>
  <c r="H565" i="1"/>
  <c r="C565" i="1"/>
  <c r="E565" i="1" s="1"/>
  <c r="M564" i="1"/>
  <c r="N564" i="1" s="1"/>
  <c r="P564" i="1" s="1"/>
  <c r="Q564" i="1" s="1"/>
  <c r="H564" i="1"/>
  <c r="J564" i="1" s="1"/>
  <c r="C564" i="1"/>
  <c r="D564" i="1" s="1"/>
  <c r="F564" i="1" s="1"/>
  <c r="G564" i="1" s="1"/>
  <c r="M563" i="1"/>
  <c r="H563" i="1"/>
  <c r="J563" i="1" s="1"/>
  <c r="C563" i="1"/>
  <c r="D563" i="1" s="1"/>
  <c r="F563" i="1" s="1"/>
  <c r="G563" i="1" s="1"/>
  <c r="M562" i="1"/>
  <c r="H562" i="1"/>
  <c r="J562" i="1" s="1"/>
  <c r="C562" i="1"/>
  <c r="D562" i="1" s="1"/>
  <c r="F562" i="1" s="1"/>
  <c r="G562" i="1" s="1"/>
  <c r="M561" i="1"/>
  <c r="O561" i="1" s="1"/>
  <c r="H561" i="1"/>
  <c r="C561" i="1"/>
  <c r="E561" i="1" s="1"/>
  <c r="M560" i="1"/>
  <c r="O560" i="1" s="1"/>
  <c r="H560" i="1"/>
  <c r="J560" i="1" s="1"/>
  <c r="C560" i="1"/>
  <c r="M559" i="1"/>
  <c r="O559" i="1" s="1"/>
  <c r="H559" i="1"/>
  <c r="C559" i="1"/>
  <c r="E559" i="1" s="1"/>
  <c r="M558" i="1"/>
  <c r="N558" i="1" s="1"/>
  <c r="P558" i="1" s="1"/>
  <c r="Q558" i="1" s="1"/>
  <c r="H558" i="1"/>
  <c r="C558" i="1"/>
  <c r="E558" i="1" s="1"/>
  <c r="M557" i="1"/>
  <c r="H557" i="1"/>
  <c r="C557" i="1"/>
  <c r="E557" i="1" s="1"/>
  <c r="M556" i="1"/>
  <c r="O556" i="1" s="1"/>
  <c r="H556" i="1"/>
  <c r="J556" i="1" s="1"/>
  <c r="C556" i="1"/>
  <c r="D556" i="1" s="1"/>
  <c r="F556" i="1" s="1"/>
  <c r="G556" i="1" s="1"/>
  <c r="M555" i="1"/>
  <c r="O555" i="1" s="1"/>
  <c r="H555" i="1"/>
  <c r="J555" i="1" s="1"/>
  <c r="C555" i="1"/>
  <c r="D555" i="1" s="1"/>
  <c r="F555" i="1" s="1"/>
  <c r="G555" i="1" s="1"/>
  <c r="M554" i="1"/>
  <c r="H554" i="1"/>
  <c r="J554" i="1" s="1"/>
  <c r="C554" i="1"/>
  <c r="E554" i="1" s="1"/>
  <c r="M553" i="1"/>
  <c r="O553" i="1" s="1"/>
  <c r="H553" i="1"/>
  <c r="C553" i="1"/>
  <c r="M552" i="1"/>
  <c r="O552" i="1" s="1"/>
  <c r="H552" i="1"/>
  <c r="I552" i="1" s="1"/>
  <c r="K552" i="1" s="1"/>
  <c r="L552" i="1" s="1"/>
  <c r="C552" i="1"/>
  <c r="M551" i="1"/>
  <c r="N551" i="1" s="1"/>
  <c r="P551" i="1" s="1"/>
  <c r="Q551" i="1" s="1"/>
  <c r="H551" i="1"/>
  <c r="J551" i="1" s="1"/>
  <c r="C551" i="1"/>
  <c r="E551" i="1" s="1"/>
  <c r="M550" i="1"/>
  <c r="N550" i="1" s="1"/>
  <c r="P550" i="1" s="1"/>
  <c r="Q550" i="1" s="1"/>
  <c r="H550" i="1"/>
  <c r="J550" i="1" s="1"/>
  <c r="C550" i="1"/>
  <c r="E550" i="1" s="1"/>
  <c r="M549" i="1"/>
  <c r="O549" i="1" s="1"/>
  <c r="H549" i="1"/>
  <c r="C549" i="1"/>
  <c r="E549" i="1" s="1"/>
  <c r="M548" i="1"/>
  <c r="N548" i="1" s="1"/>
  <c r="P548" i="1" s="1"/>
  <c r="Q548" i="1" s="1"/>
  <c r="H548" i="1"/>
  <c r="J548" i="1" s="1"/>
  <c r="C548" i="1"/>
  <c r="E548" i="1" s="1"/>
  <c r="M547" i="1"/>
  <c r="H547" i="1"/>
  <c r="J547" i="1" s="1"/>
  <c r="C547" i="1"/>
  <c r="E547" i="1" s="1"/>
  <c r="M546" i="1"/>
  <c r="H546" i="1"/>
  <c r="I546" i="1" s="1"/>
  <c r="K546" i="1" s="1"/>
  <c r="L546" i="1" s="1"/>
  <c r="C546" i="1"/>
  <c r="E546" i="1" s="1"/>
  <c r="M545" i="1"/>
  <c r="O545" i="1" s="1"/>
  <c r="H545" i="1"/>
  <c r="J545" i="1" s="1"/>
  <c r="C545" i="1"/>
  <c r="E545" i="1" s="1"/>
  <c r="M544" i="1"/>
  <c r="O544" i="1" s="1"/>
  <c r="H544" i="1"/>
  <c r="C544" i="1"/>
  <c r="M543" i="1"/>
  <c r="N543" i="1" s="1"/>
  <c r="P543" i="1" s="1"/>
  <c r="Q543" i="1" s="1"/>
  <c r="H543" i="1"/>
  <c r="J543" i="1" s="1"/>
  <c r="C543" i="1"/>
  <c r="E543" i="1" s="1"/>
  <c r="M542" i="1"/>
  <c r="O542" i="1" s="1"/>
  <c r="H542" i="1"/>
  <c r="J542" i="1" s="1"/>
  <c r="C542" i="1"/>
  <c r="E542" i="1" s="1"/>
  <c r="M541" i="1"/>
  <c r="N541" i="1" s="1"/>
  <c r="P541" i="1" s="1"/>
  <c r="Q541" i="1" s="1"/>
  <c r="H541" i="1"/>
  <c r="C541" i="1"/>
  <c r="M540" i="1"/>
  <c r="O540" i="1" s="1"/>
  <c r="H540" i="1"/>
  <c r="J540" i="1" s="1"/>
  <c r="C540" i="1"/>
  <c r="D540" i="1" s="1"/>
  <c r="F540" i="1" s="1"/>
  <c r="G540" i="1" s="1"/>
  <c r="M539" i="1"/>
  <c r="O539" i="1" s="1"/>
  <c r="H539" i="1"/>
  <c r="J539" i="1" s="1"/>
  <c r="C539" i="1"/>
  <c r="E539" i="1" s="1"/>
  <c r="M538" i="1"/>
  <c r="H538" i="1"/>
  <c r="J538" i="1" s="1"/>
  <c r="C538" i="1"/>
  <c r="D538" i="1" s="1"/>
  <c r="F538" i="1" s="1"/>
  <c r="G538" i="1" s="1"/>
  <c r="M537" i="1"/>
  <c r="O537" i="1" s="1"/>
  <c r="H537" i="1"/>
  <c r="J537" i="1" s="1"/>
  <c r="C537" i="1"/>
  <c r="E537" i="1" s="1"/>
  <c r="M536" i="1"/>
  <c r="O536" i="1" s="1"/>
  <c r="H536" i="1"/>
  <c r="J536" i="1" s="1"/>
  <c r="C536" i="1"/>
  <c r="M535" i="1"/>
  <c r="O535" i="1" s="1"/>
  <c r="H535" i="1"/>
  <c r="J535" i="1" s="1"/>
  <c r="C535" i="1"/>
  <c r="M534" i="1"/>
  <c r="O534" i="1" s="1"/>
  <c r="H534" i="1"/>
  <c r="C534" i="1"/>
  <c r="E534" i="1" s="1"/>
  <c r="M533" i="1"/>
  <c r="H533" i="1"/>
  <c r="C533" i="1"/>
  <c r="D533" i="1" s="1"/>
  <c r="F533" i="1" s="1"/>
  <c r="G533" i="1" s="1"/>
  <c r="M532" i="1"/>
  <c r="O532" i="1" s="1"/>
  <c r="H532" i="1"/>
  <c r="J532" i="1" s="1"/>
  <c r="C532" i="1"/>
  <c r="E532" i="1" s="1"/>
  <c r="M531" i="1"/>
  <c r="O531" i="1" s="1"/>
  <c r="H531" i="1"/>
  <c r="J531" i="1" s="1"/>
  <c r="C531" i="1"/>
  <c r="D531" i="1" s="1"/>
  <c r="F531" i="1" s="1"/>
  <c r="G531" i="1" s="1"/>
  <c r="M530" i="1"/>
  <c r="H530" i="1"/>
  <c r="J530" i="1" s="1"/>
  <c r="C530" i="1"/>
  <c r="E530" i="1" s="1"/>
  <c r="M529" i="1"/>
  <c r="O529" i="1" s="1"/>
  <c r="H529" i="1"/>
  <c r="I529" i="1" s="1"/>
  <c r="K529" i="1" s="1"/>
  <c r="L529" i="1" s="1"/>
  <c r="C529" i="1"/>
  <c r="E529" i="1" s="1"/>
  <c r="M528" i="1"/>
  <c r="O528" i="1" s="1"/>
  <c r="H528" i="1"/>
  <c r="I528" i="1" s="1"/>
  <c r="K528" i="1" s="1"/>
  <c r="L528" i="1" s="1"/>
  <c r="C528" i="1"/>
  <c r="M527" i="1"/>
  <c r="O527" i="1" s="1"/>
  <c r="H527" i="1"/>
  <c r="J527" i="1" s="1"/>
  <c r="C527" i="1"/>
  <c r="E527" i="1" s="1"/>
  <c r="M526" i="1"/>
  <c r="O526" i="1" s="1"/>
  <c r="H526" i="1"/>
  <c r="J526" i="1" s="1"/>
  <c r="C526" i="1"/>
  <c r="E526" i="1" s="1"/>
  <c r="M525" i="1"/>
  <c r="N525" i="1" s="1"/>
  <c r="P525" i="1" s="1"/>
  <c r="Q525" i="1" s="1"/>
  <c r="H525" i="1"/>
  <c r="C525" i="1"/>
  <c r="E525" i="1" s="1"/>
  <c r="M524" i="1"/>
  <c r="N524" i="1" s="1"/>
  <c r="P524" i="1" s="1"/>
  <c r="Q524" i="1" s="1"/>
  <c r="H524" i="1"/>
  <c r="J524" i="1" s="1"/>
  <c r="C524" i="1"/>
  <c r="M523" i="1"/>
  <c r="O523" i="1" s="1"/>
  <c r="H523" i="1"/>
  <c r="J523" i="1" s="1"/>
  <c r="C523" i="1"/>
  <c r="D523" i="1" s="1"/>
  <c r="F523" i="1" s="1"/>
  <c r="G523" i="1" s="1"/>
  <c r="M522" i="1"/>
  <c r="H522" i="1"/>
  <c r="J522" i="1" s="1"/>
  <c r="C522" i="1"/>
  <c r="E522" i="1" s="1"/>
  <c r="M521" i="1"/>
  <c r="O521" i="1" s="1"/>
  <c r="H521" i="1"/>
  <c r="J521" i="1" s="1"/>
  <c r="C521" i="1"/>
  <c r="M520" i="1"/>
  <c r="O520" i="1" s="1"/>
  <c r="H520" i="1"/>
  <c r="I520" i="1" s="1"/>
  <c r="K520" i="1" s="1"/>
  <c r="L520" i="1" s="1"/>
  <c r="C520" i="1"/>
  <c r="M519" i="1"/>
  <c r="N519" i="1" s="1"/>
  <c r="P519" i="1" s="1"/>
  <c r="Q519" i="1" s="1"/>
  <c r="H519" i="1"/>
  <c r="J519" i="1" s="1"/>
  <c r="C519" i="1"/>
  <c r="E519" i="1" s="1"/>
  <c r="M518" i="1"/>
  <c r="N518" i="1" s="1"/>
  <c r="P518" i="1" s="1"/>
  <c r="Q518" i="1" s="1"/>
  <c r="H518" i="1"/>
  <c r="J518" i="1" s="1"/>
  <c r="C518" i="1"/>
  <c r="E518" i="1" s="1"/>
  <c r="M517" i="1"/>
  <c r="H517" i="1"/>
  <c r="C517" i="1"/>
  <c r="E517" i="1" s="1"/>
  <c r="M516" i="1"/>
  <c r="N516" i="1" s="1"/>
  <c r="P516" i="1" s="1"/>
  <c r="Q516" i="1" s="1"/>
  <c r="H516" i="1"/>
  <c r="J516" i="1" s="1"/>
  <c r="C516" i="1"/>
  <c r="E516" i="1" s="1"/>
  <c r="M515" i="1"/>
  <c r="O515" i="1" s="1"/>
  <c r="H515" i="1"/>
  <c r="J515" i="1" s="1"/>
  <c r="C515" i="1"/>
  <c r="D515" i="1" s="1"/>
  <c r="F515" i="1" s="1"/>
  <c r="G515" i="1" s="1"/>
  <c r="M514" i="1"/>
  <c r="H514" i="1"/>
  <c r="J514" i="1" s="1"/>
  <c r="C514" i="1"/>
  <c r="M513" i="1"/>
  <c r="O513" i="1" s="1"/>
  <c r="H513" i="1"/>
  <c r="J513" i="1" s="1"/>
  <c r="C513" i="1"/>
  <c r="E513" i="1" s="1"/>
  <c r="M512" i="1"/>
  <c r="O512" i="1" s="1"/>
  <c r="H512" i="1"/>
  <c r="C512" i="1"/>
  <c r="M511" i="1"/>
  <c r="O511" i="1" s="1"/>
  <c r="H511" i="1"/>
  <c r="C511" i="1"/>
  <c r="E511" i="1" s="1"/>
  <c r="M510" i="1"/>
  <c r="O510" i="1" s="1"/>
  <c r="H510" i="1"/>
  <c r="C510" i="1"/>
  <c r="E510" i="1" s="1"/>
  <c r="M509" i="1"/>
  <c r="O509" i="1" s="1"/>
  <c r="H509" i="1"/>
  <c r="C509" i="1"/>
  <c r="E509" i="1" s="1"/>
  <c r="M508" i="1"/>
  <c r="H508" i="1"/>
  <c r="C508" i="1"/>
  <c r="E508" i="1" s="1"/>
  <c r="M507" i="1"/>
  <c r="O507" i="1" s="1"/>
  <c r="H507" i="1"/>
  <c r="J507" i="1" s="1"/>
  <c r="C507" i="1"/>
  <c r="E507" i="1" s="1"/>
  <c r="M506" i="1"/>
  <c r="H506" i="1"/>
  <c r="C506" i="1"/>
  <c r="D506" i="1" s="1"/>
  <c r="F506" i="1" s="1"/>
  <c r="G506" i="1" s="1"/>
  <c r="M505" i="1"/>
  <c r="O505" i="1" s="1"/>
  <c r="H505" i="1"/>
  <c r="J505" i="1" s="1"/>
  <c r="C505" i="1"/>
  <c r="E505" i="1" s="1"/>
  <c r="M504" i="1"/>
  <c r="O504" i="1" s="1"/>
  <c r="H504" i="1"/>
  <c r="J504" i="1" s="1"/>
  <c r="C504" i="1"/>
  <c r="M503" i="1"/>
  <c r="O503" i="1" s="1"/>
  <c r="H503" i="1"/>
  <c r="J503" i="1" s="1"/>
  <c r="C503" i="1"/>
  <c r="E503" i="1" s="1"/>
  <c r="M502" i="1"/>
  <c r="H502" i="1"/>
  <c r="J502" i="1" s="1"/>
  <c r="C502" i="1"/>
  <c r="E502" i="1" s="1"/>
  <c r="M501" i="1"/>
  <c r="N501" i="1" s="1"/>
  <c r="P501" i="1" s="1"/>
  <c r="Q501" i="1" s="1"/>
  <c r="H501" i="1"/>
  <c r="C501" i="1"/>
  <c r="E501" i="1" s="1"/>
  <c r="M500" i="1"/>
  <c r="H500" i="1"/>
  <c r="J500" i="1" s="1"/>
  <c r="C500" i="1"/>
  <c r="M499" i="1"/>
  <c r="O499" i="1" s="1"/>
  <c r="H499" i="1"/>
  <c r="J499" i="1" s="1"/>
  <c r="C499" i="1"/>
  <c r="E499" i="1" s="1"/>
  <c r="M498" i="1"/>
  <c r="H498" i="1"/>
  <c r="C498" i="1"/>
  <c r="D498" i="1" s="1"/>
  <c r="F498" i="1" s="1"/>
  <c r="G498" i="1" s="1"/>
  <c r="M497" i="1"/>
  <c r="O497" i="1" s="1"/>
  <c r="H497" i="1"/>
  <c r="J497" i="1" s="1"/>
  <c r="C497" i="1"/>
  <c r="E497" i="1" s="1"/>
  <c r="M496" i="1"/>
  <c r="O496" i="1" s="1"/>
  <c r="H496" i="1"/>
  <c r="I496" i="1" s="1"/>
  <c r="K496" i="1" s="1"/>
  <c r="L496" i="1" s="1"/>
  <c r="C496" i="1"/>
  <c r="M495" i="1"/>
  <c r="O495" i="1" s="1"/>
  <c r="H495" i="1"/>
  <c r="C495" i="1"/>
  <c r="E495" i="1" s="1"/>
  <c r="M494" i="1"/>
  <c r="O494" i="1" s="1"/>
  <c r="H494" i="1"/>
  <c r="J494" i="1" s="1"/>
  <c r="C494" i="1"/>
  <c r="D494" i="1" s="1"/>
  <c r="F494" i="1" s="1"/>
  <c r="G494" i="1" s="1"/>
  <c r="M493" i="1"/>
  <c r="O493" i="1" s="1"/>
  <c r="H493" i="1"/>
  <c r="I493" i="1" s="1"/>
  <c r="K493" i="1" s="1"/>
  <c r="L493" i="1" s="1"/>
  <c r="C493" i="1"/>
  <c r="E493" i="1" s="1"/>
  <c r="M492" i="1"/>
  <c r="O492" i="1" s="1"/>
  <c r="H492" i="1"/>
  <c r="J492" i="1" s="1"/>
  <c r="C492" i="1"/>
  <c r="E492" i="1" s="1"/>
  <c r="M491" i="1"/>
  <c r="N491" i="1" s="1"/>
  <c r="P491" i="1" s="1"/>
  <c r="Q491" i="1" s="1"/>
  <c r="H491" i="1"/>
  <c r="I491" i="1" s="1"/>
  <c r="K491" i="1" s="1"/>
  <c r="L491" i="1" s="1"/>
  <c r="C491" i="1"/>
  <c r="D491" i="1" s="1"/>
  <c r="F491" i="1" s="1"/>
  <c r="G491" i="1" s="1"/>
  <c r="M490" i="1"/>
  <c r="H490" i="1"/>
  <c r="J490" i="1" s="1"/>
  <c r="C490" i="1"/>
  <c r="E490" i="1" s="1"/>
  <c r="M489" i="1"/>
  <c r="O489" i="1" s="1"/>
  <c r="H489" i="1"/>
  <c r="I489" i="1" s="1"/>
  <c r="K489" i="1" s="1"/>
  <c r="L489" i="1" s="1"/>
  <c r="C489" i="1"/>
  <c r="E489" i="1" s="1"/>
  <c r="M488" i="1"/>
  <c r="N488" i="1" s="1"/>
  <c r="P488" i="1" s="1"/>
  <c r="Q488" i="1" s="1"/>
  <c r="H488" i="1"/>
  <c r="J488" i="1" s="1"/>
  <c r="C488" i="1"/>
  <c r="E488" i="1" s="1"/>
  <c r="M487" i="1"/>
  <c r="H487" i="1"/>
  <c r="C487" i="1"/>
  <c r="E487" i="1" s="1"/>
  <c r="M486" i="1"/>
  <c r="H486" i="1"/>
  <c r="J486" i="1" s="1"/>
  <c r="C486" i="1"/>
  <c r="D486" i="1" s="1"/>
  <c r="F486" i="1" s="1"/>
  <c r="G486" i="1" s="1"/>
  <c r="O485" i="1"/>
  <c r="M485" i="1"/>
  <c r="N485" i="1" s="1"/>
  <c r="P485" i="1" s="1"/>
  <c r="Q485" i="1" s="1"/>
  <c r="H485" i="1"/>
  <c r="J485" i="1" s="1"/>
  <c r="C485" i="1"/>
  <c r="E485" i="1" s="1"/>
  <c r="M484" i="1"/>
  <c r="H484" i="1"/>
  <c r="C484" i="1"/>
  <c r="D484" i="1" s="1"/>
  <c r="F484" i="1" s="1"/>
  <c r="G484" i="1" s="1"/>
  <c r="M483" i="1"/>
  <c r="O483" i="1" s="1"/>
  <c r="H483" i="1"/>
  <c r="I483" i="1" s="1"/>
  <c r="K483" i="1" s="1"/>
  <c r="L483" i="1" s="1"/>
  <c r="C483" i="1"/>
  <c r="E483" i="1" s="1"/>
  <c r="M482" i="1"/>
  <c r="O482" i="1" s="1"/>
  <c r="H482" i="1"/>
  <c r="C482" i="1"/>
  <c r="M481" i="1"/>
  <c r="O481" i="1" s="1"/>
  <c r="H481" i="1"/>
  <c r="I481" i="1" s="1"/>
  <c r="K481" i="1" s="1"/>
  <c r="L481" i="1" s="1"/>
  <c r="C481" i="1"/>
  <c r="E481" i="1" s="1"/>
  <c r="M480" i="1"/>
  <c r="N480" i="1" s="1"/>
  <c r="P480" i="1" s="1"/>
  <c r="Q480" i="1" s="1"/>
  <c r="H480" i="1"/>
  <c r="J480" i="1" s="1"/>
  <c r="C480" i="1"/>
  <c r="E480" i="1" s="1"/>
  <c r="M479" i="1"/>
  <c r="H479" i="1"/>
  <c r="C479" i="1"/>
  <c r="E479" i="1" s="1"/>
  <c r="M478" i="1"/>
  <c r="H478" i="1"/>
  <c r="J478" i="1" s="1"/>
  <c r="C478" i="1"/>
  <c r="M477" i="1"/>
  <c r="N477" i="1" s="1"/>
  <c r="P477" i="1" s="1"/>
  <c r="Q477" i="1" s="1"/>
  <c r="H477" i="1"/>
  <c r="J477" i="1" s="1"/>
  <c r="C477" i="1"/>
  <c r="E477" i="1" s="1"/>
  <c r="M476" i="1"/>
  <c r="H476" i="1"/>
  <c r="C476" i="1"/>
  <c r="D476" i="1" s="1"/>
  <c r="F476" i="1" s="1"/>
  <c r="G476" i="1" s="1"/>
  <c r="M475" i="1"/>
  <c r="O475" i="1" s="1"/>
  <c r="H475" i="1"/>
  <c r="I475" i="1" s="1"/>
  <c r="K475" i="1" s="1"/>
  <c r="L475" i="1" s="1"/>
  <c r="C475" i="1"/>
  <c r="D475" i="1" s="1"/>
  <c r="F475" i="1" s="1"/>
  <c r="G475" i="1" s="1"/>
  <c r="M474" i="1"/>
  <c r="O474" i="1" s="1"/>
  <c r="H474" i="1"/>
  <c r="J474" i="1" s="1"/>
  <c r="C474" i="1"/>
  <c r="M473" i="1"/>
  <c r="O473" i="1" s="1"/>
  <c r="H473" i="1"/>
  <c r="I473" i="1" s="1"/>
  <c r="K473" i="1" s="1"/>
  <c r="L473" i="1" s="1"/>
  <c r="C473" i="1"/>
  <c r="E473" i="1" s="1"/>
  <c r="M472" i="1"/>
  <c r="N472" i="1" s="1"/>
  <c r="P472" i="1" s="1"/>
  <c r="Q472" i="1" s="1"/>
  <c r="H472" i="1"/>
  <c r="C472" i="1"/>
  <c r="E472" i="1" s="1"/>
  <c r="M471" i="1"/>
  <c r="O471" i="1" s="1"/>
  <c r="H471" i="1"/>
  <c r="C471" i="1"/>
  <c r="E471" i="1" s="1"/>
  <c r="M470" i="1"/>
  <c r="N470" i="1" s="1"/>
  <c r="P470" i="1" s="1"/>
  <c r="Q470" i="1" s="1"/>
  <c r="H470" i="1"/>
  <c r="J470" i="1" s="1"/>
  <c r="C470" i="1"/>
  <c r="D470" i="1" s="1"/>
  <c r="F470" i="1" s="1"/>
  <c r="G470" i="1" s="1"/>
  <c r="M469" i="1"/>
  <c r="O469" i="1" s="1"/>
  <c r="H469" i="1"/>
  <c r="J469" i="1" s="1"/>
  <c r="C469" i="1"/>
  <c r="M468" i="1"/>
  <c r="H468" i="1"/>
  <c r="J468" i="1" s="1"/>
  <c r="C468" i="1"/>
  <c r="D468" i="1" s="1"/>
  <c r="F468" i="1" s="1"/>
  <c r="G468" i="1" s="1"/>
  <c r="M467" i="1"/>
  <c r="O467" i="1" s="1"/>
  <c r="J467" i="1"/>
  <c r="H467" i="1"/>
  <c r="I467" i="1" s="1"/>
  <c r="K467" i="1" s="1"/>
  <c r="L467" i="1" s="1"/>
  <c r="C467" i="1"/>
  <c r="E467" i="1" s="1"/>
  <c r="M466" i="1"/>
  <c r="O466" i="1" s="1"/>
  <c r="H466" i="1"/>
  <c r="J466" i="1" s="1"/>
  <c r="C466" i="1"/>
  <c r="M465" i="1"/>
  <c r="O465" i="1" s="1"/>
  <c r="H465" i="1"/>
  <c r="I465" i="1" s="1"/>
  <c r="K465" i="1" s="1"/>
  <c r="L465" i="1" s="1"/>
  <c r="D465" i="1"/>
  <c r="F465" i="1" s="1"/>
  <c r="G465" i="1" s="1"/>
  <c r="C465" i="1"/>
  <c r="E465" i="1" s="1"/>
  <c r="M464" i="1"/>
  <c r="H464" i="1"/>
  <c r="C464" i="1"/>
  <c r="E464" i="1" s="1"/>
  <c r="M463" i="1"/>
  <c r="H463" i="1"/>
  <c r="C463" i="1"/>
  <c r="E463" i="1" s="1"/>
  <c r="O462" i="1"/>
  <c r="M462" i="1"/>
  <c r="N462" i="1" s="1"/>
  <c r="P462" i="1" s="1"/>
  <c r="Q462" i="1" s="1"/>
  <c r="H462" i="1"/>
  <c r="C462" i="1"/>
  <c r="D462" i="1" s="1"/>
  <c r="F462" i="1" s="1"/>
  <c r="G462" i="1" s="1"/>
  <c r="M461" i="1"/>
  <c r="O461" i="1" s="1"/>
  <c r="H461" i="1"/>
  <c r="J461" i="1" s="1"/>
  <c r="C461" i="1"/>
  <c r="D461" i="1" s="1"/>
  <c r="F461" i="1" s="1"/>
  <c r="G461" i="1" s="1"/>
  <c r="M460" i="1"/>
  <c r="H460" i="1"/>
  <c r="C460" i="1"/>
  <c r="D460" i="1" s="1"/>
  <c r="F460" i="1" s="1"/>
  <c r="G460" i="1" s="1"/>
  <c r="M459" i="1"/>
  <c r="O459" i="1" s="1"/>
  <c r="H459" i="1"/>
  <c r="C459" i="1"/>
  <c r="E459" i="1" s="1"/>
  <c r="M458" i="1"/>
  <c r="O458" i="1" s="1"/>
  <c r="H458" i="1"/>
  <c r="J458" i="1" s="1"/>
  <c r="C458" i="1"/>
  <c r="M457" i="1"/>
  <c r="O457" i="1" s="1"/>
  <c r="H457" i="1"/>
  <c r="C457" i="1"/>
  <c r="E457" i="1" s="1"/>
  <c r="M456" i="1"/>
  <c r="H456" i="1"/>
  <c r="C456" i="1"/>
  <c r="M455" i="1"/>
  <c r="H455" i="1"/>
  <c r="I455" i="1" s="1"/>
  <c r="K455" i="1" s="1"/>
  <c r="L455" i="1" s="1"/>
  <c r="C455" i="1"/>
  <c r="M454" i="1"/>
  <c r="N454" i="1" s="1"/>
  <c r="P454" i="1" s="1"/>
  <c r="Q454" i="1" s="1"/>
  <c r="H454" i="1"/>
  <c r="J454" i="1" s="1"/>
  <c r="C454" i="1"/>
  <c r="D454" i="1" s="1"/>
  <c r="F454" i="1" s="1"/>
  <c r="G454" i="1" s="1"/>
  <c r="M453" i="1"/>
  <c r="O453" i="1" s="1"/>
  <c r="H453" i="1"/>
  <c r="C453" i="1"/>
  <c r="E453" i="1" s="1"/>
  <c r="M452" i="1"/>
  <c r="N452" i="1" s="1"/>
  <c r="P452" i="1" s="1"/>
  <c r="Q452" i="1" s="1"/>
  <c r="H452" i="1"/>
  <c r="J452" i="1" s="1"/>
  <c r="C452" i="1"/>
  <c r="D452" i="1" s="1"/>
  <c r="F452" i="1" s="1"/>
  <c r="G452" i="1" s="1"/>
  <c r="M451" i="1"/>
  <c r="H451" i="1"/>
  <c r="I451" i="1" s="1"/>
  <c r="K451" i="1" s="1"/>
  <c r="L451" i="1" s="1"/>
  <c r="C451" i="1"/>
  <c r="D451" i="1" s="1"/>
  <c r="F451" i="1" s="1"/>
  <c r="G451" i="1" s="1"/>
  <c r="M450" i="1"/>
  <c r="H450" i="1"/>
  <c r="J450" i="1" s="1"/>
  <c r="C450" i="1"/>
  <c r="M449" i="1"/>
  <c r="O449" i="1" s="1"/>
  <c r="H449" i="1"/>
  <c r="C449" i="1"/>
  <c r="M448" i="1"/>
  <c r="N448" i="1" s="1"/>
  <c r="P448" i="1" s="1"/>
  <c r="Q448" i="1" s="1"/>
  <c r="H448" i="1"/>
  <c r="J448" i="1" s="1"/>
  <c r="C448" i="1"/>
  <c r="M447" i="1"/>
  <c r="N447" i="1" s="1"/>
  <c r="P447" i="1" s="1"/>
  <c r="Q447" i="1" s="1"/>
  <c r="H447" i="1"/>
  <c r="C447" i="1"/>
  <c r="E447" i="1" s="1"/>
  <c r="M446" i="1"/>
  <c r="H446" i="1"/>
  <c r="J446" i="1" s="1"/>
  <c r="C446" i="1"/>
  <c r="D446" i="1" s="1"/>
  <c r="F446" i="1" s="1"/>
  <c r="G446" i="1" s="1"/>
  <c r="M445" i="1"/>
  <c r="H445" i="1"/>
  <c r="C445" i="1"/>
  <c r="M444" i="1"/>
  <c r="N444" i="1" s="1"/>
  <c r="P444" i="1" s="1"/>
  <c r="Q444" i="1" s="1"/>
  <c r="H444" i="1"/>
  <c r="J444" i="1" s="1"/>
  <c r="C444" i="1"/>
  <c r="E444" i="1" s="1"/>
  <c r="M443" i="1"/>
  <c r="H443" i="1"/>
  <c r="I443" i="1" s="1"/>
  <c r="K443" i="1" s="1"/>
  <c r="L443" i="1" s="1"/>
  <c r="C443" i="1"/>
  <c r="E443" i="1" s="1"/>
  <c r="M442" i="1"/>
  <c r="H442" i="1"/>
  <c r="J442" i="1" s="1"/>
  <c r="C442" i="1"/>
  <c r="D442" i="1" s="1"/>
  <c r="F442" i="1" s="1"/>
  <c r="G442" i="1" s="1"/>
  <c r="M441" i="1"/>
  <c r="H441" i="1"/>
  <c r="J441" i="1" s="1"/>
  <c r="C441" i="1"/>
  <c r="M440" i="1"/>
  <c r="H440" i="1"/>
  <c r="J440" i="1" s="1"/>
  <c r="C440" i="1"/>
  <c r="M439" i="1"/>
  <c r="N439" i="1" s="1"/>
  <c r="P439" i="1" s="1"/>
  <c r="Q439" i="1" s="1"/>
  <c r="H439" i="1"/>
  <c r="I439" i="1" s="1"/>
  <c r="K439" i="1" s="1"/>
  <c r="L439" i="1" s="1"/>
  <c r="C439" i="1"/>
  <c r="E439" i="1" s="1"/>
  <c r="M438" i="1"/>
  <c r="H438" i="1"/>
  <c r="J438" i="1" s="1"/>
  <c r="C438" i="1"/>
  <c r="D438" i="1" s="1"/>
  <c r="F438" i="1" s="1"/>
  <c r="G438" i="1" s="1"/>
  <c r="M437" i="1"/>
  <c r="H437" i="1"/>
  <c r="C437" i="1"/>
  <c r="E437" i="1" s="1"/>
  <c r="M436" i="1"/>
  <c r="N436" i="1" s="1"/>
  <c r="P436" i="1" s="1"/>
  <c r="Q436" i="1" s="1"/>
  <c r="H436" i="1"/>
  <c r="J436" i="1" s="1"/>
  <c r="C436" i="1"/>
  <c r="E436" i="1" s="1"/>
  <c r="M435" i="1"/>
  <c r="O435" i="1" s="1"/>
  <c r="H435" i="1"/>
  <c r="I435" i="1" s="1"/>
  <c r="K435" i="1" s="1"/>
  <c r="L435" i="1" s="1"/>
  <c r="C435" i="1"/>
  <c r="E435" i="1" s="1"/>
  <c r="M434" i="1"/>
  <c r="H434" i="1"/>
  <c r="J434" i="1" s="1"/>
  <c r="C434" i="1"/>
  <c r="M433" i="1"/>
  <c r="O433" i="1" s="1"/>
  <c r="H433" i="1"/>
  <c r="J433" i="1" s="1"/>
  <c r="C433" i="1"/>
  <c r="E433" i="1" s="1"/>
  <c r="M432" i="1"/>
  <c r="N432" i="1" s="1"/>
  <c r="P432" i="1" s="1"/>
  <c r="Q432" i="1" s="1"/>
  <c r="H432" i="1"/>
  <c r="J432" i="1" s="1"/>
  <c r="C432" i="1"/>
  <c r="M431" i="1"/>
  <c r="N431" i="1" s="1"/>
  <c r="P431" i="1" s="1"/>
  <c r="Q431" i="1" s="1"/>
  <c r="H431" i="1"/>
  <c r="I431" i="1" s="1"/>
  <c r="K431" i="1" s="1"/>
  <c r="L431" i="1" s="1"/>
  <c r="C431" i="1"/>
  <c r="E431" i="1" s="1"/>
  <c r="M430" i="1"/>
  <c r="H430" i="1"/>
  <c r="J430" i="1" s="1"/>
  <c r="C430" i="1"/>
  <c r="D430" i="1" s="1"/>
  <c r="F430" i="1" s="1"/>
  <c r="G430" i="1" s="1"/>
  <c r="M429" i="1"/>
  <c r="O429" i="1" s="1"/>
  <c r="H429" i="1"/>
  <c r="C429" i="1"/>
  <c r="E429" i="1" s="1"/>
  <c r="M428" i="1"/>
  <c r="N428" i="1" s="1"/>
  <c r="P428" i="1" s="1"/>
  <c r="Q428" i="1" s="1"/>
  <c r="H428" i="1"/>
  <c r="J428" i="1" s="1"/>
  <c r="C428" i="1"/>
  <c r="E428" i="1" s="1"/>
  <c r="M427" i="1"/>
  <c r="H427" i="1"/>
  <c r="I427" i="1" s="1"/>
  <c r="K427" i="1" s="1"/>
  <c r="L427" i="1" s="1"/>
  <c r="C427" i="1"/>
  <c r="E427" i="1" s="1"/>
  <c r="M426" i="1"/>
  <c r="H426" i="1"/>
  <c r="J426" i="1" s="1"/>
  <c r="C426" i="1"/>
  <c r="D426" i="1" s="1"/>
  <c r="F426" i="1" s="1"/>
  <c r="G426" i="1" s="1"/>
  <c r="M425" i="1"/>
  <c r="O425" i="1" s="1"/>
  <c r="H425" i="1"/>
  <c r="I425" i="1" s="1"/>
  <c r="K425" i="1" s="1"/>
  <c r="L425" i="1" s="1"/>
  <c r="C425" i="1"/>
  <c r="E425" i="1" s="1"/>
  <c r="M424" i="1"/>
  <c r="N424" i="1" s="1"/>
  <c r="P424" i="1" s="1"/>
  <c r="Q424" i="1" s="1"/>
  <c r="H424" i="1"/>
  <c r="J424" i="1" s="1"/>
  <c r="C424" i="1"/>
  <c r="M423" i="1"/>
  <c r="O423" i="1" s="1"/>
  <c r="H423" i="1"/>
  <c r="I423" i="1" s="1"/>
  <c r="K423" i="1" s="1"/>
  <c r="L423" i="1" s="1"/>
  <c r="C423" i="1"/>
  <c r="E423" i="1" s="1"/>
  <c r="M422" i="1"/>
  <c r="H422" i="1"/>
  <c r="I422" i="1" s="1"/>
  <c r="K422" i="1" s="1"/>
  <c r="L422" i="1" s="1"/>
  <c r="C422" i="1"/>
  <c r="M421" i="1"/>
  <c r="O421" i="1" s="1"/>
  <c r="H421" i="1"/>
  <c r="C421" i="1"/>
  <c r="D421" i="1" s="1"/>
  <c r="F421" i="1" s="1"/>
  <c r="G421" i="1" s="1"/>
  <c r="M420" i="1"/>
  <c r="H420" i="1"/>
  <c r="J420" i="1" s="1"/>
  <c r="C420" i="1"/>
  <c r="E420" i="1" s="1"/>
  <c r="M419" i="1"/>
  <c r="N419" i="1" s="1"/>
  <c r="P419" i="1" s="1"/>
  <c r="Q419" i="1" s="1"/>
  <c r="H419" i="1"/>
  <c r="I419" i="1" s="1"/>
  <c r="K419" i="1" s="1"/>
  <c r="L419" i="1" s="1"/>
  <c r="C419" i="1"/>
  <c r="M418" i="1"/>
  <c r="H418" i="1"/>
  <c r="I418" i="1" s="1"/>
  <c r="K418" i="1" s="1"/>
  <c r="L418" i="1" s="1"/>
  <c r="C418" i="1"/>
  <c r="D418" i="1" s="1"/>
  <c r="F418" i="1" s="1"/>
  <c r="G418" i="1" s="1"/>
  <c r="M417" i="1"/>
  <c r="O417" i="1" s="1"/>
  <c r="H417" i="1"/>
  <c r="J417" i="1" s="1"/>
  <c r="C417" i="1"/>
  <c r="D417" i="1" s="1"/>
  <c r="F417" i="1" s="1"/>
  <c r="G417" i="1" s="1"/>
  <c r="M416" i="1"/>
  <c r="N416" i="1" s="1"/>
  <c r="P416" i="1" s="1"/>
  <c r="Q416" i="1" s="1"/>
  <c r="H416" i="1"/>
  <c r="J416" i="1" s="1"/>
  <c r="C416" i="1"/>
  <c r="M415" i="1"/>
  <c r="H415" i="1"/>
  <c r="I415" i="1" s="1"/>
  <c r="K415" i="1" s="1"/>
  <c r="L415" i="1" s="1"/>
  <c r="C415" i="1"/>
  <c r="E415" i="1" s="1"/>
  <c r="M414" i="1"/>
  <c r="N414" i="1" s="1"/>
  <c r="P414" i="1" s="1"/>
  <c r="Q414" i="1" s="1"/>
  <c r="H414" i="1"/>
  <c r="J414" i="1" s="1"/>
  <c r="C414" i="1"/>
  <c r="M413" i="1"/>
  <c r="H413" i="1"/>
  <c r="C413" i="1"/>
  <c r="D413" i="1" s="1"/>
  <c r="F413" i="1" s="1"/>
  <c r="G413" i="1" s="1"/>
  <c r="M412" i="1"/>
  <c r="N412" i="1" s="1"/>
  <c r="P412" i="1" s="1"/>
  <c r="Q412" i="1" s="1"/>
  <c r="H412" i="1"/>
  <c r="J412" i="1" s="1"/>
  <c r="C412" i="1"/>
  <c r="E412" i="1" s="1"/>
  <c r="M411" i="1"/>
  <c r="O411" i="1" s="1"/>
  <c r="H411" i="1"/>
  <c r="I411" i="1" s="1"/>
  <c r="K411" i="1" s="1"/>
  <c r="L411" i="1" s="1"/>
  <c r="C411" i="1"/>
  <c r="E411" i="1" s="1"/>
  <c r="M410" i="1"/>
  <c r="H410" i="1"/>
  <c r="I410" i="1" s="1"/>
  <c r="K410" i="1" s="1"/>
  <c r="L410" i="1" s="1"/>
  <c r="C410" i="1"/>
  <c r="D410" i="1" s="1"/>
  <c r="F410" i="1" s="1"/>
  <c r="G410" i="1" s="1"/>
  <c r="M409" i="1"/>
  <c r="O409" i="1" s="1"/>
  <c r="H409" i="1"/>
  <c r="J409" i="1" s="1"/>
  <c r="C409" i="1"/>
  <c r="D409" i="1" s="1"/>
  <c r="F409" i="1" s="1"/>
  <c r="G409" i="1" s="1"/>
  <c r="M408" i="1"/>
  <c r="N408" i="1" s="1"/>
  <c r="P408" i="1" s="1"/>
  <c r="Q408" i="1" s="1"/>
  <c r="H408" i="1"/>
  <c r="J408" i="1" s="1"/>
  <c r="C408" i="1"/>
  <c r="M407" i="1"/>
  <c r="N407" i="1" s="1"/>
  <c r="P407" i="1" s="1"/>
  <c r="Q407" i="1" s="1"/>
  <c r="H407" i="1"/>
  <c r="I407" i="1" s="1"/>
  <c r="K407" i="1" s="1"/>
  <c r="L407" i="1" s="1"/>
  <c r="C407" i="1"/>
  <c r="E407" i="1" s="1"/>
  <c r="M406" i="1"/>
  <c r="N406" i="1" s="1"/>
  <c r="P406" i="1" s="1"/>
  <c r="Q406" i="1" s="1"/>
  <c r="H406" i="1"/>
  <c r="J406" i="1" s="1"/>
  <c r="C406" i="1"/>
  <c r="D406" i="1" s="1"/>
  <c r="F406" i="1" s="1"/>
  <c r="G406" i="1" s="1"/>
  <c r="M405" i="1"/>
  <c r="O405" i="1" s="1"/>
  <c r="H405" i="1"/>
  <c r="C405" i="1"/>
  <c r="D405" i="1" s="1"/>
  <c r="F405" i="1" s="1"/>
  <c r="G405" i="1" s="1"/>
  <c r="M404" i="1"/>
  <c r="N404" i="1" s="1"/>
  <c r="P404" i="1" s="1"/>
  <c r="Q404" i="1" s="1"/>
  <c r="H404" i="1"/>
  <c r="J404" i="1" s="1"/>
  <c r="C404" i="1"/>
  <c r="D404" i="1" s="1"/>
  <c r="F404" i="1" s="1"/>
  <c r="G404" i="1" s="1"/>
  <c r="M403" i="1"/>
  <c r="O403" i="1" s="1"/>
  <c r="H403" i="1"/>
  <c r="I403" i="1" s="1"/>
  <c r="K403" i="1" s="1"/>
  <c r="L403" i="1" s="1"/>
  <c r="C403" i="1"/>
  <c r="E403" i="1" s="1"/>
  <c r="M402" i="1"/>
  <c r="H402" i="1"/>
  <c r="J402" i="1" s="1"/>
  <c r="C402" i="1"/>
  <c r="D402" i="1" s="1"/>
  <c r="F402" i="1" s="1"/>
  <c r="G402" i="1" s="1"/>
  <c r="M401" i="1"/>
  <c r="O401" i="1" s="1"/>
  <c r="H401" i="1"/>
  <c r="J401" i="1" s="1"/>
  <c r="C401" i="1"/>
  <c r="E401" i="1" s="1"/>
  <c r="M400" i="1"/>
  <c r="N400" i="1" s="1"/>
  <c r="P400" i="1" s="1"/>
  <c r="Q400" i="1" s="1"/>
  <c r="H400" i="1"/>
  <c r="J400" i="1" s="1"/>
  <c r="C400" i="1"/>
  <c r="M399" i="1"/>
  <c r="O399" i="1" s="1"/>
  <c r="H399" i="1"/>
  <c r="I399" i="1" s="1"/>
  <c r="K399" i="1" s="1"/>
  <c r="L399" i="1" s="1"/>
  <c r="C399" i="1"/>
  <c r="E399" i="1" s="1"/>
  <c r="M398" i="1"/>
  <c r="H398" i="1"/>
  <c r="J398" i="1" s="1"/>
  <c r="C398" i="1"/>
  <c r="D398" i="1" s="1"/>
  <c r="F398" i="1" s="1"/>
  <c r="G398" i="1" s="1"/>
  <c r="M397" i="1"/>
  <c r="O397" i="1" s="1"/>
  <c r="H397" i="1"/>
  <c r="C397" i="1"/>
  <c r="D397" i="1" s="1"/>
  <c r="F397" i="1" s="1"/>
  <c r="G397" i="1" s="1"/>
  <c r="M396" i="1"/>
  <c r="N396" i="1" s="1"/>
  <c r="P396" i="1" s="1"/>
  <c r="Q396" i="1" s="1"/>
  <c r="H396" i="1"/>
  <c r="J396" i="1" s="1"/>
  <c r="C396" i="1"/>
  <c r="E396" i="1" s="1"/>
  <c r="M395" i="1"/>
  <c r="O395" i="1" s="1"/>
  <c r="H395" i="1"/>
  <c r="I395" i="1" s="1"/>
  <c r="K395" i="1" s="1"/>
  <c r="L395" i="1" s="1"/>
  <c r="C395" i="1"/>
  <c r="E395" i="1" s="1"/>
  <c r="M394" i="1"/>
  <c r="O394" i="1" s="1"/>
  <c r="H394" i="1"/>
  <c r="J394" i="1" s="1"/>
  <c r="C394" i="1"/>
  <c r="D394" i="1" s="1"/>
  <c r="F394" i="1" s="1"/>
  <c r="G394" i="1" s="1"/>
  <c r="M393" i="1"/>
  <c r="H393" i="1"/>
  <c r="J393" i="1" s="1"/>
  <c r="C393" i="1"/>
  <c r="E393" i="1" s="1"/>
  <c r="M392" i="1"/>
  <c r="N392" i="1" s="1"/>
  <c r="P392" i="1" s="1"/>
  <c r="Q392" i="1" s="1"/>
  <c r="H392" i="1"/>
  <c r="J392" i="1" s="1"/>
  <c r="C392" i="1"/>
  <c r="E392" i="1" s="1"/>
  <c r="M391" i="1"/>
  <c r="N391" i="1" s="1"/>
  <c r="P391" i="1" s="1"/>
  <c r="Q391" i="1" s="1"/>
  <c r="H391" i="1"/>
  <c r="I391" i="1" s="1"/>
  <c r="K391" i="1" s="1"/>
  <c r="L391" i="1" s="1"/>
  <c r="C391" i="1"/>
  <c r="E391" i="1" s="1"/>
  <c r="M390" i="1"/>
  <c r="O390" i="1" s="1"/>
  <c r="H390" i="1"/>
  <c r="C390" i="1"/>
  <c r="D390" i="1" s="1"/>
  <c r="F390" i="1" s="1"/>
  <c r="G390" i="1" s="1"/>
  <c r="M389" i="1"/>
  <c r="O389" i="1" s="1"/>
  <c r="H389" i="1"/>
  <c r="J389" i="1" s="1"/>
  <c r="C389" i="1"/>
  <c r="D389" i="1" s="1"/>
  <c r="F389" i="1" s="1"/>
  <c r="G389" i="1" s="1"/>
  <c r="M388" i="1"/>
  <c r="H388" i="1"/>
  <c r="C388" i="1"/>
  <c r="M387" i="1"/>
  <c r="O387" i="1" s="1"/>
  <c r="H387" i="1"/>
  <c r="I387" i="1" s="1"/>
  <c r="K387" i="1" s="1"/>
  <c r="L387" i="1" s="1"/>
  <c r="C387" i="1"/>
  <c r="E387" i="1" s="1"/>
  <c r="M386" i="1"/>
  <c r="N386" i="1" s="1"/>
  <c r="P386" i="1" s="1"/>
  <c r="Q386" i="1" s="1"/>
  <c r="H386" i="1"/>
  <c r="I386" i="1" s="1"/>
  <c r="K386" i="1" s="1"/>
  <c r="L386" i="1" s="1"/>
  <c r="C386" i="1"/>
  <c r="E386" i="1" s="1"/>
  <c r="M385" i="1"/>
  <c r="N385" i="1" s="1"/>
  <c r="P385" i="1" s="1"/>
  <c r="Q385" i="1" s="1"/>
  <c r="H385" i="1"/>
  <c r="C385" i="1"/>
  <c r="E385" i="1" s="1"/>
  <c r="M384" i="1"/>
  <c r="N384" i="1" s="1"/>
  <c r="P384" i="1" s="1"/>
  <c r="Q384" i="1" s="1"/>
  <c r="H384" i="1"/>
  <c r="C384" i="1"/>
  <c r="D384" i="1" s="1"/>
  <c r="F384" i="1" s="1"/>
  <c r="G384" i="1" s="1"/>
  <c r="M383" i="1"/>
  <c r="O383" i="1" s="1"/>
  <c r="H383" i="1"/>
  <c r="J383" i="1" s="1"/>
  <c r="C383" i="1"/>
  <c r="E383" i="1" s="1"/>
  <c r="M382" i="1"/>
  <c r="H382" i="1"/>
  <c r="J382" i="1" s="1"/>
  <c r="C382" i="1"/>
  <c r="M381" i="1"/>
  <c r="H381" i="1"/>
  <c r="I381" i="1" s="1"/>
  <c r="K381" i="1" s="1"/>
  <c r="L381" i="1" s="1"/>
  <c r="C381" i="1"/>
  <c r="E381" i="1" s="1"/>
  <c r="M380" i="1"/>
  <c r="O380" i="1" s="1"/>
  <c r="H380" i="1"/>
  <c r="I380" i="1" s="1"/>
  <c r="K380" i="1" s="1"/>
  <c r="L380" i="1" s="1"/>
  <c r="C380" i="1"/>
  <c r="M379" i="1"/>
  <c r="O379" i="1" s="1"/>
  <c r="H379" i="1"/>
  <c r="I379" i="1" s="1"/>
  <c r="K379" i="1" s="1"/>
  <c r="L379" i="1" s="1"/>
  <c r="C379" i="1"/>
  <c r="E379" i="1" s="1"/>
  <c r="M378" i="1"/>
  <c r="O378" i="1" s="1"/>
  <c r="H378" i="1"/>
  <c r="J378" i="1" s="1"/>
  <c r="C378" i="1"/>
  <c r="E378" i="1" s="1"/>
  <c r="M377" i="1"/>
  <c r="O377" i="1" s="1"/>
  <c r="H377" i="1"/>
  <c r="C377" i="1"/>
  <c r="E377" i="1" s="1"/>
  <c r="M376" i="1"/>
  <c r="N376" i="1" s="1"/>
  <c r="P376" i="1" s="1"/>
  <c r="Q376" i="1" s="1"/>
  <c r="H376" i="1"/>
  <c r="J376" i="1" s="1"/>
  <c r="C376" i="1"/>
  <c r="D376" i="1" s="1"/>
  <c r="F376" i="1" s="1"/>
  <c r="G376" i="1" s="1"/>
  <c r="M375" i="1"/>
  <c r="O375" i="1" s="1"/>
  <c r="H375" i="1"/>
  <c r="J375" i="1" s="1"/>
  <c r="C375" i="1"/>
  <c r="E375" i="1" s="1"/>
  <c r="M374" i="1"/>
  <c r="H374" i="1"/>
  <c r="J374" i="1" s="1"/>
  <c r="C374" i="1"/>
  <c r="D374" i="1" s="1"/>
  <c r="F374" i="1" s="1"/>
  <c r="G374" i="1" s="1"/>
  <c r="M373" i="1"/>
  <c r="H373" i="1"/>
  <c r="J373" i="1" s="1"/>
  <c r="C373" i="1"/>
  <c r="D373" i="1" s="1"/>
  <c r="F373" i="1" s="1"/>
  <c r="G373" i="1" s="1"/>
  <c r="M372" i="1"/>
  <c r="O372" i="1" s="1"/>
  <c r="H372" i="1"/>
  <c r="J372" i="1" s="1"/>
  <c r="C372" i="1"/>
  <c r="M371" i="1"/>
  <c r="O371" i="1" s="1"/>
  <c r="H371" i="1"/>
  <c r="I371" i="1" s="1"/>
  <c r="K371" i="1" s="1"/>
  <c r="L371" i="1" s="1"/>
  <c r="C371" i="1"/>
  <c r="E371" i="1" s="1"/>
  <c r="M370" i="1"/>
  <c r="N370" i="1" s="1"/>
  <c r="P370" i="1" s="1"/>
  <c r="Q370" i="1" s="1"/>
  <c r="H370" i="1"/>
  <c r="I370" i="1" s="1"/>
  <c r="K370" i="1" s="1"/>
  <c r="L370" i="1" s="1"/>
  <c r="C370" i="1"/>
  <c r="E370" i="1" s="1"/>
  <c r="M369" i="1"/>
  <c r="H369" i="1"/>
  <c r="C369" i="1"/>
  <c r="E369" i="1" s="1"/>
  <c r="M368" i="1"/>
  <c r="H368" i="1"/>
  <c r="I368" i="1" s="1"/>
  <c r="K368" i="1" s="1"/>
  <c r="L368" i="1" s="1"/>
  <c r="C368" i="1"/>
  <c r="E368" i="1" s="1"/>
  <c r="M367" i="1"/>
  <c r="O367" i="1" s="1"/>
  <c r="H367" i="1"/>
  <c r="J367" i="1" s="1"/>
  <c r="C367" i="1"/>
  <c r="D367" i="1" s="1"/>
  <c r="F367" i="1" s="1"/>
  <c r="G367" i="1" s="1"/>
  <c r="M366" i="1"/>
  <c r="H366" i="1"/>
  <c r="J366" i="1" s="1"/>
  <c r="C366" i="1"/>
  <c r="D366" i="1" s="1"/>
  <c r="F366" i="1" s="1"/>
  <c r="G366" i="1" s="1"/>
  <c r="M365" i="1"/>
  <c r="N365" i="1" s="1"/>
  <c r="P365" i="1" s="1"/>
  <c r="Q365" i="1" s="1"/>
  <c r="H365" i="1"/>
  <c r="I365" i="1" s="1"/>
  <c r="K365" i="1" s="1"/>
  <c r="L365" i="1" s="1"/>
  <c r="C365" i="1"/>
  <c r="D365" i="1" s="1"/>
  <c r="F365" i="1" s="1"/>
  <c r="G365" i="1" s="1"/>
  <c r="M364" i="1"/>
  <c r="O364" i="1" s="1"/>
  <c r="H364" i="1"/>
  <c r="I364" i="1" s="1"/>
  <c r="K364" i="1" s="1"/>
  <c r="L364" i="1" s="1"/>
  <c r="C364" i="1"/>
  <c r="M363" i="1"/>
  <c r="O363" i="1" s="1"/>
  <c r="H363" i="1"/>
  <c r="I363" i="1" s="1"/>
  <c r="K363" i="1" s="1"/>
  <c r="L363" i="1" s="1"/>
  <c r="C363" i="1"/>
  <c r="D363" i="1" s="1"/>
  <c r="F363" i="1" s="1"/>
  <c r="G363" i="1" s="1"/>
  <c r="M362" i="1"/>
  <c r="H362" i="1"/>
  <c r="J362" i="1" s="1"/>
  <c r="C362" i="1"/>
  <c r="E362" i="1" s="1"/>
  <c r="M361" i="1"/>
  <c r="H361" i="1"/>
  <c r="C361" i="1"/>
  <c r="E361" i="1" s="1"/>
  <c r="M360" i="1"/>
  <c r="N360" i="1" s="1"/>
  <c r="P360" i="1" s="1"/>
  <c r="Q360" i="1" s="1"/>
  <c r="H360" i="1"/>
  <c r="I360" i="1" s="1"/>
  <c r="K360" i="1" s="1"/>
  <c r="L360" i="1" s="1"/>
  <c r="C360" i="1"/>
  <c r="E360" i="1" s="1"/>
  <c r="M359" i="1"/>
  <c r="N359" i="1" s="1"/>
  <c r="P359" i="1" s="1"/>
  <c r="Q359" i="1" s="1"/>
  <c r="H359" i="1"/>
  <c r="J359" i="1" s="1"/>
  <c r="C359" i="1"/>
  <c r="D359" i="1" s="1"/>
  <c r="F359" i="1" s="1"/>
  <c r="G359" i="1" s="1"/>
  <c r="M358" i="1"/>
  <c r="H358" i="1"/>
  <c r="J358" i="1" s="1"/>
  <c r="C358" i="1"/>
  <c r="D358" i="1" s="1"/>
  <c r="F358" i="1" s="1"/>
  <c r="G358" i="1" s="1"/>
  <c r="M357" i="1"/>
  <c r="N357" i="1" s="1"/>
  <c r="P357" i="1" s="1"/>
  <c r="Q357" i="1" s="1"/>
  <c r="H357" i="1"/>
  <c r="J357" i="1" s="1"/>
  <c r="C357" i="1"/>
  <c r="E357" i="1" s="1"/>
  <c r="M356" i="1"/>
  <c r="O356" i="1" s="1"/>
  <c r="H356" i="1"/>
  <c r="I356" i="1" s="1"/>
  <c r="K356" i="1" s="1"/>
  <c r="L356" i="1" s="1"/>
  <c r="C356" i="1"/>
  <c r="M355" i="1"/>
  <c r="O355" i="1" s="1"/>
  <c r="H355" i="1"/>
  <c r="I355" i="1" s="1"/>
  <c r="K355" i="1" s="1"/>
  <c r="L355" i="1" s="1"/>
  <c r="C355" i="1"/>
  <c r="D355" i="1" s="1"/>
  <c r="F355" i="1" s="1"/>
  <c r="G355" i="1" s="1"/>
  <c r="M354" i="1"/>
  <c r="N354" i="1" s="1"/>
  <c r="P354" i="1" s="1"/>
  <c r="Q354" i="1" s="1"/>
  <c r="H354" i="1"/>
  <c r="I354" i="1" s="1"/>
  <c r="K354" i="1" s="1"/>
  <c r="L354" i="1" s="1"/>
  <c r="C354" i="1"/>
  <c r="E354" i="1" s="1"/>
  <c r="M353" i="1"/>
  <c r="H353" i="1"/>
  <c r="C353" i="1"/>
  <c r="E353" i="1" s="1"/>
  <c r="M352" i="1"/>
  <c r="N352" i="1" s="1"/>
  <c r="P352" i="1" s="1"/>
  <c r="Q352" i="1" s="1"/>
  <c r="H352" i="1"/>
  <c r="I352" i="1" s="1"/>
  <c r="K352" i="1" s="1"/>
  <c r="L352" i="1" s="1"/>
  <c r="C352" i="1"/>
  <c r="E352" i="1" s="1"/>
  <c r="M351" i="1"/>
  <c r="O351" i="1" s="1"/>
  <c r="H351" i="1"/>
  <c r="J351" i="1" s="1"/>
  <c r="C351" i="1"/>
  <c r="M350" i="1"/>
  <c r="H350" i="1"/>
  <c r="J350" i="1" s="1"/>
  <c r="C350" i="1"/>
  <c r="D350" i="1" s="1"/>
  <c r="F350" i="1" s="1"/>
  <c r="G350" i="1" s="1"/>
  <c r="M349" i="1"/>
  <c r="N349" i="1" s="1"/>
  <c r="P349" i="1" s="1"/>
  <c r="Q349" i="1" s="1"/>
  <c r="H349" i="1"/>
  <c r="J349" i="1" s="1"/>
  <c r="C349" i="1"/>
  <c r="D349" i="1" s="1"/>
  <c r="F349" i="1" s="1"/>
  <c r="G349" i="1" s="1"/>
  <c r="M348" i="1"/>
  <c r="O348" i="1" s="1"/>
  <c r="H348" i="1"/>
  <c r="I348" i="1" s="1"/>
  <c r="K348" i="1" s="1"/>
  <c r="L348" i="1" s="1"/>
  <c r="C348" i="1"/>
  <c r="M347" i="1"/>
  <c r="O347" i="1" s="1"/>
  <c r="H347" i="1"/>
  <c r="I347" i="1" s="1"/>
  <c r="K347" i="1" s="1"/>
  <c r="L347" i="1" s="1"/>
  <c r="C347" i="1"/>
  <c r="D347" i="1" s="1"/>
  <c r="F347" i="1" s="1"/>
  <c r="G347" i="1" s="1"/>
  <c r="M346" i="1"/>
  <c r="O346" i="1" s="1"/>
  <c r="H346" i="1"/>
  <c r="J346" i="1" s="1"/>
  <c r="C346" i="1"/>
  <c r="E346" i="1" s="1"/>
  <c r="M345" i="1"/>
  <c r="N345" i="1" s="1"/>
  <c r="P345" i="1" s="1"/>
  <c r="Q345" i="1" s="1"/>
  <c r="H345" i="1"/>
  <c r="C345" i="1"/>
  <c r="E345" i="1" s="1"/>
  <c r="M344" i="1"/>
  <c r="N344" i="1" s="1"/>
  <c r="P344" i="1" s="1"/>
  <c r="Q344" i="1" s="1"/>
  <c r="H344" i="1"/>
  <c r="I344" i="1" s="1"/>
  <c r="K344" i="1" s="1"/>
  <c r="L344" i="1" s="1"/>
  <c r="C344" i="1"/>
  <c r="E344" i="1" s="1"/>
  <c r="M343" i="1"/>
  <c r="N343" i="1" s="1"/>
  <c r="P343" i="1" s="1"/>
  <c r="Q343" i="1" s="1"/>
  <c r="H343" i="1"/>
  <c r="J343" i="1" s="1"/>
  <c r="C343" i="1"/>
  <c r="M342" i="1"/>
  <c r="H342" i="1"/>
  <c r="J342" i="1" s="1"/>
  <c r="C342" i="1"/>
  <c r="D342" i="1" s="1"/>
  <c r="F342" i="1" s="1"/>
  <c r="G342" i="1" s="1"/>
  <c r="M341" i="1"/>
  <c r="N341" i="1" s="1"/>
  <c r="P341" i="1" s="1"/>
  <c r="Q341" i="1" s="1"/>
  <c r="H341" i="1"/>
  <c r="C341" i="1"/>
  <c r="E341" i="1" s="1"/>
  <c r="M340" i="1"/>
  <c r="O340" i="1" s="1"/>
  <c r="H340" i="1"/>
  <c r="C340" i="1"/>
  <c r="M339" i="1"/>
  <c r="O339" i="1" s="1"/>
  <c r="H339" i="1"/>
  <c r="I339" i="1" s="1"/>
  <c r="K339" i="1" s="1"/>
  <c r="L339" i="1" s="1"/>
  <c r="C339" i="1"/>
  <c r="D339" i="1" s="1"/>
  <c r="F339" i="1" s="1"/>
  <c r="G339" i="1" s="1"/>
  <c r="M338" i="1"/>
  <c r="O338" i="1" s="1"/>
  <c r="H338" i="1"/>
  <c r="I338" i="1" s="1"/>
  <c r="K338" i="1" s="1"/>
  <c r="L338" i="1" s="1"/>
  <c r="C338" i="1"/>
  <c r="E338" i="1" s="1"/>
  <c r="M337" i="1"/>
  <c r="N337" i="1" s="1"/>
  <c r="P337" i="1" s="1"/>
  <c r="Q337" i="1" s="1"/>
  <c r="H337" i="1"/>
  <c r="C337" i="1"/>
  <c r="E337" i="1" s="1"/>
  <c r="M336" i="1"/>
  <c r="N336" i="1" s="1"/>
  <c r="P336" i="1" s="1"/>
  <c r="Q336" i="1" s="1"/>
  <c r="H336" i="1"/>
  <c r="I336" i="1" s="1"/>
  <c r="K336" i="1" s="1"/>
  <c r="L336" i="1" s="1"/>
  <c r="C336" i="1"/>
  <c r="E336" i="1" s="1"/>
  <c r="M335" i="1"/>
  <c r="O335" i="1" s="1"/>
  <c r="H335" i="1"/>
  <c r="J335" i="1" s="1"/>
  <c r="C335" i="1"/>
  <c r="D335" i="1" s="1"/>
  <c r="F335" i="1" s="1"/>
  <c r="G335" i="1" s="1"/>
  <c r="M334" i="1"/>
  <c r="H334" i="1"/>
  <c r="J334" i="1" s="1"/>
  <c r="C334" i="1"/>
  <c r="D334" i="1" s="1"/>
  <c r="F334" i="1" s="1"/>
  <c r="G334" i="1" s="1"/>
  <c r="M333" i="1"/>
  <c r="N333" i="1" s="1"/>
  <c r="P333" i="1" s="1"/>
  <c r="Q333" i="1" s="1"/>
  <c r="H333" i="1"/>
  <c r="I333" i="1" s="1"/>
  <c r="K333" i="1" s="1"/>
  <c r="L333" i="1" s="1"/>
  <c r="C333" i="1"/>
  <c r="D333" i="1" s="1"/>
  <c r="F333" i="1" s="1"/>
  <c r="G333" i="1" s="1"/>
  <c r="M332" i="1"/>
  <c r="O332" i="1" s="1"/>
  <c r="H332" i="1"/>
  <c r="C332" i="1"/>
  <c r="M331" i="1"/>
  <c r="O331" i="1" s="1"/>
  <c r="H331" i="1"/>
  <c r="I331" i="1" s="1"/>
  <c r="K331" i="1" s="1"/>
  <c r="L331" i="1" s="1"/>
  <c r="C331" i="1"/>
  <c r="D331" i="1" s="1"/>
  <c r="F331" i="1" s="1"/>
  <c r="G331" i="1" s="1"/>
  <c r="M330" i="1"/>
  <c r="H330" i="1"/>
  <c r="J330" i="1" s="1"/>
  <c r="C330" i="1"/>
  <c r="E330" i="1" s="1"/>
  <c r="M329" i="1"/>
  <c r="N329" i="1" s="1"/>
  <c r="P329" i="1" s="1"/>
  <c r="Q329" i="1" s="1"/>
  <c r="H329" i="1"/>
  <c r="C329" i="1"/>
  <c r="E329" i="1" s="1"/>
  <c r="M328" i="1"/>
  <c r="N328" i="1" s="1"/>
  <c r="P328" i="1" s="1"/>
  <c r="Q328" i="1" s="1"/>
  <c r="H328" i="1"/>
  <c r="I328" i="1" s="1"/>
  <c r="K328" i="1" s="1"/>
  <c r="L328" i="1" s="1"/>
  <c r="C328" i="1"/>
  <c r="E328" i="1" s="1"/>
  <c r="M327" i="1"/>
  <c r="N327" i="1" s="1"/>
  <c r="P327" i="1" s="1"/>
  <c r="Q327" i="1" s="1"/>
  <c r="H327" i="1"/>
  <c r="J327" i="1" s="1"/>
  <c r="C327" i="1"/>
  <c r="D327" i="1" s="1"/>
  <c r="F327" i="1" s="1"/>
  <c r="G327" i="1" s="1"/>
  <c r="M326" i="1"/>
  <c r="H326" i="1"/>
  <c r="J326" i="1" s="1"/>
  <c r="C326" i="1"/>
  <c r="D326" i="1" s="1"/>
  <c r="F326" i="1" s="1"/>
  <c r="G326" i="1" s="1"/>
  <c r="M325" i="1"/>
  <c r="N325" i="1" s="1"/>
  <c r="P325" i="1" s="1"/>
  <c r="Q325" i="1" s="1"/>
  <c r="H325" i="1"/>
  <c r="J325" i="1" s="1"/>
  <c r="C325" i="1"/>
  <c r="E325" i="1" s="1"/>
  <c r="M324" i="1"/>
  <c r="O324" i="1" s="1"/>
  <c r="H324" i="1"/>
  <c r="I324" i="1" s="1"/>
  <c r="K324" i="1" s="1"/>
  <c r="L324" i="1" s="1"/>
  <c r="C324" i="1"/>
  <c r="M323" i="1"/>
  <c r="O323" i="1" s="1"/>
  <c r="H323" i="1"/>
  <c r="I323" i="1" s="1"/>
  <c r="K323" i="1" s="1"/>
  <c r="L323" i="1" s="1"/>
  <c r="C323" i="1"/>
  <c r="D323" i="1" s="1"/>
  <c r="F323" i="1" s="1"/>
  <c r="G323" i="1" s="1"/>
  <c r="M322" i="1"/>
  <c r="N322" i="1" s="1"/>
  <c r="P322" i="1" s="1"/>
  <c r="Q322" i="1" s="1"/>
  <c r="H322" i="1"/>
  <c r="I322" i="1" s="1"/>
  <c r="K322" i="1" s="1"/>
  <c r="L322" i="1" s="1"/>
  <c r="C322" i="1"/>
  <c r="E322" i="1" s="1"/>
  <c r="M321" i="1"/>
  <c r="N321" i="1" s="1"/>
  <c r="P321" i="1" s="1"/>
  <c r="Q321" i="1" s="1"/>
  <c r="H321" i="1"/>
  <c r="C321" i="1"/>
  <c r="E321" i="1" s="1"/>
  <c r="M320" i="1"/>
  <c r="N320" i="1" s="1"/>
  <c r="P320" i="1" s="1"/>
  <c r="Q320" i="1" s="1"/>
  <c r="H320" i="1"/>
  <c r="I320" i="1" s="1"/>
  <c r="K320" i="1" s="1"/>
  <c r="L320" i="1" s="1"/>
  <c r="C320" i="1"/>
  <c r="M319" i="1"/>
  <c r="O319" i="1" s="1"/>
  <c r="H319" i="1"/>
  <c r="J319" i="1" s="1"/>
  <c r="C319" i="1"/>
  <c r="M318" i="1"/>
  <c r="H318" i="1"/>
  <c r="J318" i="1" s="1"/>
  <c r="C318" i="1"/>
  <c r="D318" i="1" s="1"/>
  <c r="F318" i="1" s="1"/>
  <c r="G318" i="1" s="1"/>
  <c r="M317" i="1"/>
  <c r="N317" i="1" s="1"/>
  <c r="P317" i="1" s="1"/>
  <c r="Q317" i="1" s="1"/>
  <c r="H317" i="1"/>
  <c r="I317" i="1" s="1"/>
  <c r="K317" i="1" s="1"/>
  <c r="L317" i="1" s="1"/>
  <c r="C317" i="1"/>
  <c r="D317" i="1" s="1"/>
  <c r="F317" i="1" s="1"/>
  <c r="G317" i="1" s="1"/>
  <c r="M316" i="1"/>
  <c r="O316" i="1" s="1"/>
  <c r="H316" i="1"/>
  <c r="I316" i="1" s="1"/>
  <c r="K316" i="1" s="1"/>
  <c r="L316" i="1" s="1"/>
  <c r="C316" i="1"/>
  <c r="M315" i="1"/>
  <c r="O315" i="1" s="1"/>
  <c r="H315" i="1"/>
  <c r="I315" i="1" s="1"/>
  <c r="K315" i="1" s="1"/>
  <c r="L315" i="1" s="1"/>
  <c r="C315" i="1"/>
  <c r="D315" i="1" s="1"/>
  <c r="F315" i="1" s="1"/>
  <c r="G315" i="1" s="1"/>
  <c r="M314" i="1"/>
  <c r="O314" i="1" s="1"/>
  <c r="H314" i="1"/>
  <c r="J314" i="1" s="1"/>
  <c r="C314" i="1"/>
  <c r="E314" i="1" s="1"/>
  <c r="M313" i="1"/>
  <c r="N313" i="1" s="1"/>
  <c r="P313" i="1" s="1"/>
  <c r="Q313" i="1" s="1"/>
  <c r="H313" i="1"/>
  <c r="C313" i="1"/>
  <c r="E313" i="1" s="1"/>
  <c r="M312" i="1"/>
  <c r="N312" i="1" s="1"/>
  <c r="P312" i="1" s="1"/>
  <c r="Q312" i="1" s="1"/>
  <c r="H312" i="1"/>
  <c r="J312" i="1" s="1"/>
  <c r="C312" i="1"/>
  <c r="E312" i="1" s="1"/>
  <c r="M311" i="1"/>
  <c r="H311" i="1"/>
  <c r="J311" i="1" s="1"/>
  <c r="C311" i="1"/>
  <c r="D311" i="1" s="1"/>
  <c r="F311" i="1" s="1"/>
  <c r="G311" i="1" s="1"/>
  <c r="M310" i="1"/>
  <c r="H310" i="1"/>
  <c r="J310" i="1" s="1"/>
  <c r="C310" i="1"/>
  <c r="D310" i="1" s="1"/>
  <c r="F310" i="1" s="1"/>
  <c r="G310" i="1" s="1"/>
  <c r="M309" i="1"/>
  <c r="O309" i="1" s="1"/>
  <c r="H309" i="1"/>
  <c r="J309" i="1" s="1"/>
  <c r="C309" i="1"/>
  <c r="D309" i="1" s="1"/>
  <c r="F309" i="1" s="1"/>
  <c r="G309" i="1" s="1"/>
  <c r="M308" i="1"/>
  <c r="O308" i="1" s="1"/>
  <c r="H308" i="1"/>
  <c r="I308" i="1" s="1"/>
  <c r="K308" i="1" s="1"/>
  <c r="L308" i="1" s="1"/>
  <c r="C308" i="1"/>
  <c r="M307" i="1"/>
  <c r="O307" i="1" s="1"/>
  <c r="H307" i="1"/>
  <c r="I307" i="1" s="1"/>
  <c r="K307" i="1" s="1"/>
  <c r="L307" i="1" s="1"/>
  <c r="C307" i="1"/>
  <c r="E307" i="1" s="1"/>
  <c r="M306" i="1"/>
  <c r="N306" i="1" s="1"/>
  <c r="P306" i="1" s="1"/>
  <c r="Q306" i="1" s="1"/>
  <c r="H306" i="1"/>
  <c r="J306" i="1" s="1"/>
  <c r="C306" i="1"/>
  <c r="M305" i="1"/>
  <c r="O305" i="1" s="1"/>
  <c r="H305" i="1"/>
  <c r="C305" i="1"/>
  <c r="E305" i="1" s="1"/>
  <c r="M304" i="1"/>
  <c r="N304" i="1" s="1"/>
  <c r="P304" i="1" s="1"/>
  <c r="Q304" i="1" s="1"/>
  <c r="H304" i="1"/>
  <c r="J304" i="1" s="1"/>
  <c r="C304" i="1"/>
  <c r="E304" i="1" s="1"/>
  <c r="M303" i="1"/>
  <c r="N303" i="1" s="1"/>
  <c r="P303" i="1" s="1"/>
  <c r="Q303" i="1" s="1"/>
  <c r="H303" i="1"/>
  <c r="J303" i="1" s="1"/>
  <c r="C303" i="1"/>
  <c r="D303" i="1" s="1"/>
  <c r="F303" i="1" s="1"/>
  <c r="G303" i="1" s="1"/>
  <c r="M302" i="1"/>
  <c r="H302" i="1"/>
  <c r="J302" i="1" s="1"/>
  <c r="C302" i="1"/>
  <c r="D302" i="1" s="1"/>
  <c r="F302" i="1" s="1"/>
  <c r="G302" i="1" s="1"/>
  <c r="M301" i="1"/>
  <c r="O301" i="1" s="1"/>
  <c r="H301" i="1"/>
  <c r="I301" i="1" s="1"/>
  <c r="K301" i="1" s="1"/>
  <c r="L301" i="1" s="1"/>
  <c r="C301" i="1"/>
  <c r="E301" i="1" s="1"/>
  <c r="M300" i="1"/>
  <c r="O300" i="1" s="1"/>
  <c r="H300" i="1"/>
  <c r="C300" i="1"/>
  <c r="M299" i="1"/>
  <c r="O299" i="1" s="1"/>
  <c r="H299" i="1"/>
  <c r="I299" i="1" s="1"/>
  <c r="K299" i="1" s="1"/>
  <c r="L299" i="1" s="1"/>
  <c r="C299" i="1"/>
  <c r="E299" i="1" s="1"/>
  <c r="M298" i="1"/>
  <c r="O298" i="1" s="1"/>
  <c r="H298" i="1"/>
  <c r="I298" i="1" s="1"/>
  <c r="K298" i="1" s="1"/>
  <c r="L298" i="1" s="1"/>
  <c r="C298" i="1"/>
  <c r="E298" i="1" s="1"/>
  <c r="M297" i="1"/>
  <c r="O297" i="1" s="1"/>
  <c r="H297" i="1"/>
  <c r="C297" i="1"/>
  <c r="E297" i="1" s="1"/>
  <c r="M296" i="1"/>
  <c r="N296" i="1" s="1"/>
  <c r="P296" i="1" s="1"/>
  <c r="Q296" i="1" s="1"/>
  <c r="H296" i="1"/>
  <c r="J296" i="1" s="1"/>
  <c r="C296" i="1"/>
  <c r="D296" i="1" s="1"/>
  <c r="F296" i="1" s="1"/>
  <c r="G296" i="1" s="1"/>
  <c r="M295" i="1"/>
  <c r="O295" i="1" s="1"/>
  <c r="H295" i="1"/>
  <c r="J295" i="1" s="1"/>
  <c r="C295" i="1"/>
  <c r="M294" i="1"/>
  <c r="H294" i="1"/>
  <c r="J294" i="1" s="1"/>
  <c r="C294" i="1"/>
  <c r="D294" i="1" s="1"/>
  <c r="F294" i="1" s="1"/>
  <c r="G294" i="1" s="1"/>
  <c r="M293" i="1"/>
  <c r="O293" i="1" s="1"/>
  <c r="H293" i="1"/>
  <c r="J293" i="1" s="1"/>
  <c r="C293" i="1"/>
  <c r="E293" i="1" s="1"/>
  <c r="M292" i="1"/>
  <c r="O292" i="1" s="1"/>
  <c r="H292" i="1"/>
  <c r="I292" i="1" s="1"/>
  <c r="K292" i="1" s="1"/>
  <c r="L292" i="1" s="1"/>
  <c r="C292" i="1"/>
  <c r="M291" i="1"/>
  <c r="O291" i="1" s="1"/>
  <c r="H291" i="1"/>
  <c r="I291" i="1" s="1"/>
  <c r="K291" i="1" s="1"/>
  <c r="L291" i="1" s="1"/>
  <c r="C291" i="1"/>
  <c r="E291" i="1" s="1"/>
  <c r="M290" i="1"/>
  <c r="N290" i="1" s="1"/>
  <c r="P290" i="1" s="1"/>
  <c r="Q290" i="1" s="1"/>
  <c r="H290" i="1"/>
  <c r="I290" i="1" s="1"/>
  <c r="K290" i="1" s="1"/>
  <c r="L290" i="1" s="1"/>
  <c r="C290" i="1"/>
  <c r="E290" i="1" s="1"/>
  <c r="M289" i="1"/>
  <c r="O289" i="1" s="1"/>
  <c r="H289" i="1"/>
  <c r="C289" i="1"/>
  <c r="E289" i="1" s="1"/>
  <c r="M288" i="1"/>
  <c r="N288" i="1" s="1"/>
  <c r="P288" i="1" s="1"/>
  <c r="Q288" i="1" s="1"/>
  <c r="H288" i="1"/>
  <c r="J288" i="1" s="1"/>
  <c r="C288" i="1"/>
  <c r="D288" i="1" s="1"/>
  <c r="F288" i="1" s="1"/>
  <c r="G288" i="1" s="1"/>
  <c r="M287" i="1"/>
  <c r="N287" i="1" s="1"/>
  <c r="P287" i="1" s="1"/>
  <c r="Q287" i="1" s="1"/>
  <c r="H287" i="1"/>
  <c r="J287" i="1" s="1"/>
  <c r="C287" i="1"/>
  <c r="E287" i="1" s="1"/>
  <c r="M286" i="1"/>
  <c r="H286" i="1"/>
  <c r="J286" i="1" s="1"/>
  <c r="C286" i="1"/>
  <c r="D286" i="1" s="1"/>
  <c r="F286" i="1" s="1"/>
  <c r="G286" i="1" s="1"/>
  <c r="M285" i="1"/>
  <c r="O285" i="1" s="1"/>
  <c r="H285" i="1"/>
  <c r="I285" i="1" s="1"/>
  <c r="K285" i="1" s="1"/>
  <c r="L285" i="1" s="1"/>
  <c r="C285" i="1"/>
  <c r="E285" i="1" s="1"/>
  <c r="M284" i="1"/>
  <c r="O284" i="1" s="1"/>
  <c r="H284" i="1"/>
  <c r="J284" i="1" s="1"/>
  <c r="C284" i="1"/>
  <c r="M283" i="1"/>
  <c r="O283" i="1" s="1"/>
  <c r="H283" i="1"/>
  <c r="I283" i="1" s="1"/>
  <c r="K283" i="1" s="1"/>
  <c r="L283" i="1" s="1"/>
  <c r="C283" i="1"/>
  <c r="E283" i="1" s="1"/>
  <c r="M282" i="1"/>
  <c r="N282" i="1" s="1"/>
  <c r="P282" i="1" s="1"/>
  <c r="Q282" i="1" s="1"/>
  <c r="H282" i="1"/>
  <c r="I282" i="1" s="1"/>
  <c r="K282" i="1" s="1"/>
  <c r="L282" i="1" s="1"/>
  <c r="C282" i="1"/>
  <c r="E282" i="1" s="1"/>
  <c r="M281" i="1"/>
  <c r="N281" i="1" s="1"/>
  <c r="P281" i="1" s="1"/>
  <c r="Q281" i="1" s="1"/>
  <c r="H281" i="1"/>
  <c r="C281" i="1"/>
  <c r="E281" i="1" s="1"/>
  <c r="M280" i="1"/>
  <c r="N280" i="1" s="1"/>
  <c r="P280" i="1" s="1"/>
  <c r="Q280" i="1" s="1"/>
  <c r="H280" i="1"/>
  <c r="J280" i="1" s="1"/>
  <c r="C280" i="1"/>
  <c r="D280" i="1" s="1"/>
  <c r="F280" i="1" s="1"/>
  <c r="G280" i="1" s="1"/>
  <c r="M279" i="1"/>
  <c r="N279" i="1" s="1"/>
  <c r="P279" i="1" s="1"/>
  <c r="Q279" i="1" s="1"/>
  <c r="H279" i="1"/>
  <c r="J279" i="1" s="1"/>
  <c r="C279" i="1"/>
  <c r="D279" i="1" s="1"/>
  <c r="F279" i="1" s="1"/>
  <c r="G279" i="1" s="1"/>
  <c r="M278" i="1"/>
  <c r="H278" i="1"/>
  <c r="J278" i="1" s="1"/>
  <c r="C278" i="1"/>
  <c r="D278" i="1" s="1"/>
  <c r="F278" i="1" s="1"/>
  <c r="G278" i="1" s="1"/>
  <c r="M277" i="1"/>
  <c r="O277" i="1" s="1"/>
  <c r="H277" i="1"/>
  <c r="I277" i="1" s="1"/>
  <c r="K277" i="1" s="1"/>
  <c r="L277" i="1" s="1"/>
  <c r="C277" i="1"/>
  <c r="D277" i="1" s="1"/>
  <c r="F277" i="1" s="1"/>
  <c r="G277" i="1" s="1"/>
  <c r="M276" i="1"/>
  <c r="O276" i="1" s="1"/>
  <c r="H276" i="1"/>
  <c r="I276" i="1" s="1"/>
  <c r="K276" i="1" s="1"/>
  <c r="L276" i="1" s="1"/>
  <c r="C276" i="1"/>
  <c r="M275" i="1"/>
  <c r="O275" i="1" s="1"/>
  <c r="H275" i="1"/>
  <c r="J275" i="1" s="1"/>
  <c r="C275" i="1"/>
  <c r="E275" i="1" s="1"/>
  <c r="M274" i="1"/>
  <c r="N274" i="1" s="1"/>
  <c r="P274" i="1" s="1"/>
  <c r="Q274" i="1" s="1"/>
  <c r="H274" i="1"/>
  <c r="J274" i="1" s="1"/>
  <c r="C274" i="1"/>
  <c r="E274" i="1" s="1"/>
  <c r="M273" i="1"/>
  <c r="O273" i="1" s="1"/>
  <c r="H273" i="1"/>
  <c r="C273" i="1"/>
  <c r="E273" i="1" s="1"/>
  <c r="M272" i="1"/>
  <c r="O272" i="1" s="1"/>
  <c r="H272" i="1"/>
  <c r="J272" i="1" s="1"/>
  <c r="C272" i="1"/>
  <c r="D272" i="1" s="1"/>
  <c r="F272" i="1" s="1"/>
  <c r="G272" i="1" s="1"/>
  <c r="M271" i="1"/>
  <c r="N271" i="1" s="1"/>
  <c r="P271" i="1" s="1"/>
  <c r="Q271" i="1" s="1"/>
  <c r="H271" i="1"/>
  <c r="J271" i="1" s="1"/>
  <c r="C271" i="1"/>
  <c r="E271" i="1" s="1"/>
  <c r="M270" i="1"/>
  <c r="H270" i="1"/>
  <c r="J270" i="1" s="1"/>
  <c r="C270" i="1"/>
  <c r="D270" i="1" s="1"/>
  <c r="F270" i="1" s="1"/>
  <c r="G270" i="1" s="1"/>
  <c r="M269" i="1"/>
  <c r="O269" i="1" s="1"/>
  <c r="H269" i="1"/>
  <c r="I269" i="1" s="1"/>
  <c r="K269" i="1" s="1"/>
  <c r="L269" i="1" s="1"/>
  <c r="C269" i="1"/>
  <c r="E269" i="1" s="1"/>
  <c r="M268" i="1"/>
  <c r="O268" i="1" s="1"/>
  <c r="H268" i="1"/>
  <c r="I268" i="1" s="1"/>
  <c r="K268" i="1" s="1"/>
  <c r="L268" i="1" s="1"/>
  <c r="C268" i="1"/>
  <c r="M267" i="1"/>
  <c r="O267" i="1" s="1"/>
  <c r="H267" i="1"/>
  <c r="J267" i="1" s="1"/>
  <c r="C267" i="1"/>
  <c r="E267" i="1" s="1"/>
  <c r="M266" i="1"/>
  <c r="N266" i="1" s="1"/>
  <c r="P266" i="1" s="1"/>
  <c r="Q266" i="1" s="1"/>
  <c r="H266" i="1"/>
  <c r="I266" i="1" s="1"/>
  <c r="K266" i="1" s="1"/>
  <c r="L266" i="1" s="1"/>
  <c r="C266" i="1"/>
  <c r="E266" i="1" s="1"/>
  <c r="M265" i="1"/>
  <c r="O265" i="1" s="1"/>
  <c r="H265" i="1"/>
  <c r="C265" i="1"/>
  <c r="E265" i="1" s="1"/>
  <c r="M264" i="1"/>
  <c r="N264" i="1" s="1"/>
  <c r="P264" i="1" s="1"/>
  <c r="Q264" i="1" s="1"/>
  <c r="H264" i="1"/>
  <c r="J264" i="1" s="1"/>
  <c r="C264" i="1"/>
  <c r="D264" i="1" s="1"/>
  <c r="F264" i="1" s="1"/>
  <c r="G264" i="1" s="1"/>
  <c r="M263" i="1"/>
  <c r="O263" i="1" s="1"/>
  <c r="H263" i="1"/>
  <c r="J263" i="1" s="1"/>
  <c r="C263" i="1"/>
  <c r="E263" i="1" s="1"/>
  <c r="M262" i="1"/>
  <c r="H262" i="1"/>
  <c r="J262" i="1" s="1"/>
  <c r="C262" i="1"/>
  <c r="E262" i="1" s="1"/>
  <c r="M261" i="1"/>
  <c r="O261" i="1" s="1"/>
  <c r="H261" i="1"/>
  <c r="J261" i="1" s="1"/>
  <c r="C261" i="1"/>
  <c r="D261" i="1" s="1"/>
  <c r="F261" i="1" s="1"/>
  <c r="G261" i="1" s="1"/>
  <c r="M260" i="1"/>
  <c r="O260" i="1" s="1"/>
  <c r="H260" i="1"/>
  <c r="I260" i="1" s="1"/>
  <c r="K260" i="1" s="1"/>
  <c r="L260" i="1" s="1"/>
  <c r="C260" i="1"/>
  <c r="M259" i="1"/>
  <c r="O259" i="1" s="1"/>
  <c r="H259" i="1"/>
  <c r="J259" i="1" s="1"/>
  <c r="C259" i="1"/>
  <c r="E259" i="1" s="1"/>
  <c r="M258" i="1"/>
  <c r="N258" i="1" s="1"/>
  <c r="P258" i="1" s="1"/>
  <c r="Q258" i="1" s="1"/>
  <c r="H258" i="1"/>
  <c r="J258" i="1" s="1"/>
  <c r="C258" i="1"/>
  <c r="E258" i="1" s="1"/>
  <c r="M257" i="1"/>
  <c r="O257" i="1" s="1"/>
  <c r="H257" i="1"/>
  <c r="C257" i="1"/>
  <c r="E257" i="1" s="1"/>
  <c r="M256" i="1"/>
  <c r="O256" i="1" s="1"/>
  <c r="H256" i="1"/>
  <c r="J256" i="1" s="1"/>
  <c r="C256" i="1"/>
  <c r="D256" i="1" s="1"/>
  <c r="F256" i="1" s="1"/>
  <c r="G256" i="1" s="1"/>
  <c r="M255" i="1"/>
  <c r="N255" i="1" s="1"/>
  <c r="P255" i="1" s="1"/>
  <c r="Q255" i="1" s="1"/>
  <c r="H255" i="1"/>
  <c r="J255" i="1" s="1"/>
  <c r="C255" i="1"/>
  <c r="D255" i="1" s="1"/>
  <c r="F255" i="1" s="1"/>
  <c r="G255" i="1" s="1"/>
  <c r="M254" i="1"/>
  <c r="H254" i="1"/>
  <c r="J254" i="1" s="1"/>
  <c r="C254" i="1"/>
  <c r="D254" i="1" s="1"/>
  <c r="F254" i="1" s="1"/>
  <c r="G254" i="1" s="1"/>
  <c r="M253" i="1"/>
  <c r="O253" i="1" s="1"/>
  <c r="H253" i="1"/>
  <c r="J253" i="1" s="1"/>
  <c r="C253" i="1"/>
  <c r="D253" i="1" s="1"/>
  <c r="F253" i="1" s="1"/>
  <c r="G253" i="1" s="1"/>
  <c r="M252" i="1"/>
  <c r="O252" i="1" s="1"/>
  <c r="H252" i="1"/>
  <c r="J252" i="1" s="1"/>
  <c r="C252" i="1"/>
  <c r="M251" i="1"/>
  <c r="O251" i="1" s="1"/>
  <c r="H251" i="1"/>
  <c r="J251" i="1" s="1"/>
  <c r="C251" i="1"/>
  <c r="E251" i="1" s="1"/>
  <c r="M250" i="1"/>
  <c r="O250" i="1" s="1"/>
  <c r="H250" i="1"/>
  <c r="J250" i="1" s="1"/>
  <c r="C250" i="1"/>
  <c r="E250" i="1" s="1"/>
  <c r="M249" i="1"/>
  <c r="N249" i="1" s="1"/>
  <c r="P249" i="1" s="1"/>
  <c r="Q249" i="1" s="1"/>
  <c r="H249" i="1"/>
  <c r="C249" i="1"/>
  <c r="E249" i="1" s="1"/>
  <c r="M248" i="1"/>
  <c r="N248" i="1" s="1"/>
  <c r="P248" i="1" s="1"/>
  <c r="Q248" i="1" s="1"/>
  <c r="H248" i="1"/>
  <c r="J248" i="1" s="1"/>
  <c r="C248" i="1"/>
  <c r="D248" i="1" s="1"/>
  <c r="F248" i="1" s="1"/>
  <c r="G248" i="1" s="1"/>
  <c r="M247" i="1"/>
  <c r="O247" i="1" s="1"/>
  <c r="H247" i="1"/>
  <c r="J247" i="1" s="1"/>
  <c r="C247" i="1"/>
  <c r="E247" i="1" s="1"/>
  <c r="M246" i="1"/>
  <c r="H246" i="1"/>
  <c r="J246" i="1" s="1"/>
  <c r="C246" i="1"/>
  <c r="E246" i="1" s="1"/>
  <c r="M245" i="1"/>
  <c r="O245" i="1" s="1"/>
  <c r="H245" i="1"/>
  <c r="J245" i="1" s="1"/>
  <c r="C245" i="1"/>
  <c r="D245" i="1" s="1"/>
  <c r="F245" i="1" s="1"/>
  <c r="G245" i="1" s="1"/>
  <c r="M244" i="1"/>
  <c r="O244" i="1" s="1"/>
  <c r="H244" i="1"/>
  <c r="J244" i="1" s="1"/>
  <c r="C244" i="1"/>
  <c r="M243" i="1"/>
  <c r="O243" i="1" s="1"/>
  <c r="H243" i="1"/>
  <c r="I243" i="1" s="1"/>
  <c r="K243" i="1" s="1"/>
  <c r="L243" i="1" s="1"/>
  <c r="C243" i="1"/>
  <c r="E243" i="1" s="1"/>
  <c r="M242" i="1"/>
  <c r="N242" i="1" s="1"/>
  <c r="P242" i="1" s="1"/>
  <c r="Q242" i="1" s="1"/>
  <c r="H242" i="1"/>
  <c r="J242" i="1" s="1"/>
  <c r="C242" i="1"/>
  <c r="E242" i="1" s="1"/>
  <c r="M241" i="1"/>
  <c r="O241" i="1" s="1"/>
  <c r="H241" i="1"/>
  <c r="C241" i="1"/>
  <c r="E241" i="1" s="1"/>
  <c r="M240" i="1"/>
  <c r="O240" i="1" s="1"/>
  <c r="H240" i="1"/>
  <c r="J240" i="1" s="1"/>
  <c r="C240" i="1"/>
  <c r="E240" i="1" s="1"/>
  <c r="M239" i="1"/>
  <c r="N239" i="1" s="1"/>
  <c r="P239" i="1" s="1"/>
  <c r="Q239" i="1" s="1"/>
  <c r="H239" i="1"/>
  <c r="J239" i="1" s="1"/>
  <c r="C239" i="1"/>
  <c r="D239" i="1" s="1"/>
  <c r="F239" i="1" s="1"/>
  <c r="G239" i="1" s="1"/>
  <c r="M238" i="1"/>
  <c r="H238" i="1"/>
  <c r="J238" i="1" s="1"/>
  <c r="C238" i="1"/>
  <c r="E238" i="1" s="1"/>
  <c r="M237" i="1"/>
  <c r="O237" i="1" s="1"/>
  <c r="H237" i="1"/>
  <c r="I237" i="1" s="1"/>
  <c r="K237" i="1" s="1"/>
  <c r="L237" i="1" s="1"/>
  <c r="C237" i="1"/>
  <c r="E237" i="1" s="1"/>
  <c r="M236" i="1"/>
  <c r="O236" i="1" s="1"/>
  <c r="H236" i="1"/>
  <c r="I236" i="1" s="1"/>
  <c r="K236" i="1" s="1"/>
  <c r="L236" i="1" s="1"/>
  <c r="C236" i="1"/>
  <c r="M235" i="1"/>
  <c r="O235" i="1" s="1"/>
  <c r="H235" i="1"/>
  <c r="J235" i="1" s="1"/>
  <c r="C235" i="1"/>
  <c r="E235" i="1" s="1"/>
  <c r="M234" i="1"/>
  <c r="N234" i="1" s="1"/>
  <c r="P234" i="1" s="1"/>
  <c r="Q234" i="1" s="1"/>
  <c r="H234" i="1"/>
  <c r="I234" i="1" s="1"/>
  <c r="K234" i="1" s="1"/>
  <c r="L234" i="1" s="1"/>
  <c r="C234" i="1"/>
  <c r="E234" i="1" s="1"/>
  <c r="M233" i="1"/>
  <c r="N233" i="1" s="1"/>
  <c r="P233" i="1" s="1"/>
  <c r="Q233" i="1" s="1"/>
  <c r="H233" i="1"/>
  <c r="C233" i="1"/>
  <c r="E233" i="1" s="1"/>
  <c r="M232" i="1"/>
  <c r="N232" i="1" s="1"/>
  <c r="P232" i="1" s="1"/>
  <c r="Q232" i="1" s="1"/>
  <c r="H232" i="1"/>
  <c r="J232" i="1" s="1"/>
  <c r="C232" i="1"/>
  <c r="E232" i="1" s="1"/>
  <c r="M231" i="1"/>
  <c r="O231" i="1" s="1"/>
  <c r="H231" i="1"/>
  <c r="J231" i="1" s="1"/>
  <c r="C231" i="1"/>
  <c r="E231" i="1" s="1"/>
  <c r="M230" i="1"/>
  <c r="H230" i="1"/>
  <c r="J230" i="1" s="1"/>
  <c r="C230" i="1"/>
  <c r="D230" i="1" s="1"/>
  <c r="F230" i="1" s="1"/>
  <c r="G230" i="1" s="1"/>
  <c r="M229" i="1"/>
  <c r="O229" i="1" s="1"/>
  <c r="H229" i="1"/>
  <c r="J229" i="1" s="1"/>
  <c r="C229" i="1"/>
  <c r="E229" i="1" s="1"/>
  <c r="M228" i="1"/>
  <c r="O228" i="1" s="1"/>
  <c r="H228" i="1"/>
  <c r="I228" i="1" s="1"/>
  <c r="K228" i="1" s="1"/>
  <c r="L228" i="1" s="1"/>
  <c r="C228" i="1"/>
  <c r="M227" i="1"/>
  <c r="O227" i="1" s="1"/>
  <c r="H227" i="1"/>
  <c r="I227" i="1" s="1"/>
  <c r="K227" i="1" s="1"/>
  <c r="L227" i="1" s="1"/>
  <c r="C227" i="1"/>
  <c r="E227" i="1" s="1"/>
  <c r="M226" i="1"/>
  <c r="N226" i="1" s="1"/>
  <c r="P226" i="1" s="1"/>
  <c r="Q226" i="1" s="1"/>
  <c r="H226" i="1"/>
  <c r="J226" i="1" s="1"/>
  <c r="C226" i="1"/>
  <c r="E226" i="1" s="1"/>
  <c r="M225" i="1"/>
  <c r="N225" i="1" s="1"/>
  <c r="P225" i="1" s="1"/>
  <c r="Q225" i="1" s="1"/>
  <c r="H225" i="1"/>
  <c r="C225" i="1"/>
  <c r="E225" i="1" s="1"/>
  <c r="M224" i="1"/>
  <c r="O224" i="1" s="1"/>
  <c r="H224" i="1"/>
  <c r="J224" i="1" s="1"/>
  <c r="C224" i="1"/>
  <c r="D224" i="1" s="1"/>
  <c r="F224" i="1" s="1"/>
  <c r="G224" i="1" s="1"/>
  <c r="M223" i="1"/>
  <c r="O223" i="1" s="1"/>
  <c r="H223" i="1"/>
  <c r="J223" i="1" s="1"/>
  <c r="C223" i="1"/>
  <c r="D223" i="1" s="1"/>
  <c r="F223" i="1" s="1"/>
  <c r="G223" i="1" s="1"/>
  <c r="M222" i="1"/>
  <c r="H222" i="1"/>
  <c r="J222" i="1" s="1"/>
  <c r="C222" i="1"/>
  <c r="E222" i="1" s="1"/>
  <c r="M221" i="1"/>
  <c r="O221" i="1" s="1"/>
  <c r="H221" i="1"/>
  <c r="J221" i="1" s="1"/>
  <c r="C221" i="1"/>
  <c r="D221" i="1" s="1"/>
  <c r="F221" i="1" s="1"/>
  <c r="G221" i="1" s="1"/>
  <c r="M220" i="1"/>
  <c r="O220" i="1" s="1"/>
  <c r="H220" i="1"/>
  <c r="I220" i="1" s="1"/>
  <c r="K220" i="1" s="1"/>
  <c r="L220" i="1" s="1"/>
  <c r="C220" i="1"/>
  <c r="M219" i="1"/>
  <c r="O219" i="1" s="1"/>
  <c r="H219" i="1"/>
  <c r="I219" i="1" s="1"/>
  <c r="K219" i="1" s="1"/>
  <c r="L219" i="1" s="1"/>
  <c r="C219" i="1"/>
  <c r="E219" i="1" s="1"/>
  <c r="M218" i="1"/>
  <c r="O218" i="1" s="1"/>
  <c r="H218" i="1"/>
  <c r="J218" i="1" s="1"/>
  <c r="C218" i="1"/>
  <c r="E218" i="1" s="1"/>
  <c r="M217" i="1"/>
  <c r="N217" i="1" s="1"/>
  <c r="P217" i="1" s="1"/>
  <c r="Q217" i="1" s="1"/>
  <c r="H217" i="1"/>
  <c r="C217" i="1"/>
  <c r="E217" i="1" s="1"/>
  <c r="M216" i="1"/>
  <c r="N216" i="1" s="1"/>
  <c r="P216" i="1" s="1"/>
  <c r="Q216" i="1" s="1"/>
  <c r="H216" i="1"/>
  <c r="J216" i="1" s="1"/>
  <c r="C216" i="1"/>
  <c r="E216" i="1" s="1"/>
  <c r="M215" i="1"/>
  <c r="N215" i="1" s="1"/>
  <c r="P215" i="1" s="1"/>
  <c r="Q215" i="1" s="1"/>
  <c r="H215" i="1"/>
  <c r="J215" i="1" s="1"/>
  <c r="C215" i="1"/>
  <c r="D215" i="1" s="1"/>
  <c r="F215" i="1" s="1"/>
  <c r="G215" i="1" s="1"/>
  <c r="M214" i="1"/>
  <c r="H214" i="1"/>
  <c r="J214" i="1" s="1"/>
  <c r="C214" i="1"/>
  <c r="D214" i="1" s="1"/>
  <c r="F214" i="1" s="1"/>
  <c r="G214" i="1" s="1"/>
  <c r="M213" i="1"/>
  <c r="O213" i="1" s="1"/>
  <c r="H213" i="1"/>
  <c r="I213" i="1" s="1"/>
  <c r="K213" i="1" s="1"/>
  <c r="L213" i="1" s="1"/>
  <c r="C213" i="1"/>
  <c r="E213" i="1" s="1"/>
  <c r="M212" i="1"/>
  <c r="O212" i="1" s="1"/>
  <c r="H212" i="1"/>
  <c r="I212" i="1" s="1"/>
  <c r="K212" i="1" s="1"/>
  <c r="L212" i="1" s="1"/>
  <c r="C212" i="1"/>
  <c r="M211" i="1"/>
  <c r="O211" i="1" s="1"/>
  <c r="H211" i="1"/>
  <c r="J211" i="1" s="1"/>
  <c r="C211" i="1"/>
  <c r="E211" i="1" s="1"/>
  <c r="M210" i="1"/>
  <c r="N210" i="1" s="1"/>
  <c r="P210" i="1" s="1"/>
  <c r="Q210" i="1" s="1"/>
  <c r="H210" i="1"/>
  <c r="I210" i="1" s="1"/>
  <c r="K210" i="1" s="1"/>
  <c r="L210" i="1" s="1"/>
  <c r="C210" i="1"/>
  <c r="E210" i="1" s="1"/>
  <c r="M209" i="1"/>
  <c r="N209" i="1" s="1"/>
  <c r="P209" i="1" s="1"/>
  <c r="Q209" i="1" s="1"/>
  <c r="H209" i="1"/>
  <c r="C209" i="1"/>
  <c r="E209" i="1" s="1"/>
  <c r="M208" i="1"/>
  <c r="O208" i="1" s="1"/>
  <c r="H208" i="1"/>
  <c r="J208" i="1" s="1"/>
  <c r="C208" i="1"/>
  <c r="D208" i="1" s="1"/>
  <c r="F208" i="1" s="1"/>
  <c r="G208" i="1" s="1"/>
  <c r="M207" i="1"/>
  <c r="O207" i="1" s="1"/>
  <c r="H207" i="1"/>
  <c r="J207" i="1" s="1"/>
  <c r="C207" i="1"/>
  <c r="D207" i="1" s="1"/>
  <c r="F207" i="1" s="1"/>
  <c r="G207" i="1" s="1"/>
  <c r="M206" i="1"/>
  <c r="H206" i="1"/>
  <c r="J206" i="1" s="1"/>
  <c r="C206" i="1"/>
  <c r="D206" i="1" s="1"/>
  <c r="F206" i="1" s="1"/>
  <c r="G206" i="1" s="1"/>
  <c r="M205" i="1"/>
  <c r="O205" i="1" s="1"/>
  <c r="H205" i="1"/>
  <c r="J205" i="1" s="1"/>
  <c r="C205" i="1"/>
  <c r="E205" i="1" s="1"/>
  <c r="M204" i="1"/>
  <c r="O204" i="1" s="1"/>
  <c r="H204" i="1"/>
  <c r="I204" i="1" s="1"/>
  <c r="K204" i="1" s="1"/>
  <c r="L204" i="1" s="1"/>
  <c r="C204" i="1"/>
  <c r="M203" i="1"/>
  <c r="O203" i="1" s="1"/>
  <c r="H203" i="1"/>
  <c r="I203" i="1" s="1"/>
  <c r="K203" i="1" s="1"/>
  <c r="L203" i="1" s="1"/>
  <c r="C203" i="1"/>
  <c r="E203" i="1" s="1"/>
  <c r="M202" i="1"/>
  <c r="O202" i="1" s="1"/>
  <c r="H202" i="1"/>
  <c r="J202" i="1" s="1"/>
  <c r="C202" i="1"/>
  <c r="E202" i="1" s="1"/>
  <c r="M201" i="1"/>
  <c r="O201" i="1" s="1"/>
  <c r="H201" i="1"/>
  <c r="C201" i="1"/>
  <c r="E201" i="1" s="1"/>
  <c r="M200" i="1"/>
  <c r="N200" i="1" s="1"/>
  <c r="P200" i="1" s="1"/>
  <c r="Q200" i="1" s="1"/>
  <c r="H200" i="1"/>
  <c r="C200" i="1"/>
  <c r="D200" i="1" s="1"/>
  <c r="F200" i="1" s="1"/>
  <c r="G200" i="1" s="1"/>
  <c r="M199" i="1"/>
  <c r="O199" i="1" s="1"/>
  <c r="H199" i="1"/>
  <c r="J199" i="1" s="1"/>
  <c r="C199" i="1"/>
  <c r="E199" i="1" s="1"/>
  <c r="M198" i="1"/>
  <c r="O198" i="1" s="1"/>
  <c r="H198" i="1"/>
  <c r="C198" i="1"/>
  <c r="E198" i="1" s="1"/>
  <c r="M197" i="1"/>
  <c r="N197" i="1" s="1"/>
  <c r="P197" i="1" s="1"/>
  <c r="Q197" i="1" s="1"/>
  <c r="H197" i="1"/>
  <c r="J197" i="1" s="1"/>
  <c r="C197" i="1"/>
  <c r="E197" i="1" s="1"/>
  <c r="M196" i="1"/>
  <c r="O196" i="1" s="1"/>
  <c r="H196" i="1"/>
  <c r="C196" i="1"/>
  <c r="E196" i="1" s="1"/>
  <c r="M195" i="1"/>
  <c r="H195" i="1"/>
  <c r="J195" i="1" s="1"/>
  <c r="C195" i="1"/>
  <c r="D195" i="1" s="1"/>
  <c r="F195" i="1" s="1"/>
  <c r="G195" i="1" s="1"/>
  <c r="M194" i="1"/>
  <c r="O194" i="1" s="1"/>
  <c r="H194" i="1"/>
  <c r="J194" i="1" s="1"/>
  <c r="C194" i="1"/>
  <c r="E194" i="1" s="1"/>
  <c r="M193" i="1"/>
  <c r="O193" i="1" s="1"/>
  <c r="H193" i="1"/>
  <c r="J193" i="1" s="1"/>
  <c r="C193" i="1"/>
  <c r="D193" i="1" s="1"/>
  <c r="F193" i="1" s="1"/>
  <c r="G193" i="1" s="1"/>
  <c r="M192" i="1"/>
  <c r="H192" i="1"/>
  <c r="I192" i="1" s="1"/>
  <c r="K192" i="1" s="1"/>
  <c r="L192" i="1" s="1"/>
  <c r="C192" i="1"/>
  <c r="D192" i="1" s="1"/>
  <c r="F192" i="1" s="1"/>
  <c r="G192" i="1" s="1"/>
  <c r="M191" i="1"/>
  <c r="O191" i="1" s="1"/>
  <c r="H191" i="1"/>
  <c r="J191" i="1" s="1"/>
  <c r="C191" i="1"/>
  <c r="E191" i="1" s="1"/>
  <c r="M190" i="1"/>
  <c r="O190" i="1" s="1"/>
  <c r="H190" i="1"/>
  <c r="I190" i="1" s="1"/>
  <c r="K190" i="1" s="1"/>
  <c r="L190" i="1" s="1"/>
  <c r="C190" i="1"/>
  <c r="M189" i="1"/>
  <c r="N189" i="1" s="1"/>
  <c r="P189" i="1" s="1"/>
  <c r="Q189" i="1" s="1"/>
  <c r="H189" i="1"/>
  <c r="I189" i="1" s="1"/>
  <c r="K189" i="1" s="1"/>
  <c r="L189" i="1" s="1"/>
  <c r="C189" i="1"/>
  <c r="E189" i="1" s="1"/>
  <c r="M188" i="1"/>
  <c r="O188" i="1" s="1"/>
  <c r="H188" i="1"/>
  <c r="J188" i="1" s="1"/>
  <c r="C188" i="1"/>
  <c r="E188" i="1" s="1"/>
  <c r="M187" i="1"/>
  <c r="N187" i="1" s="1"/>
  <c r="P187" i="1" s="1"/>
  <c r="Q187" i="1" s="1"/>
  <c r="H187" i="1"/>
  <c r="C187" i="1"/>
  <c r="E187" i="1" s="1"/>
  <c r="M186" i="1"/>
  <c r="N186" i="1" s="1"/>
  <c r="P186" i="1" s="1"/>
  <c r="Q186" i="1" s="1"/>
  <c r="H186" i="1"/>
  <c r="I186" i="1" s="1"/>
  <c r="K186" i="1" s="1"/>
  <c r="L186" i="1" s="1"/>
  <c r="C186" i="1"/>
  <c r="E186" i="1" s="1"/>
  <c r="M185" i="1"/>
  <c r="O185" i="1" s="1"/>
  <c r="H185" i="1"/>
  <c r="I185" i="1" s="1"/>
  <c r="K185" i="1" s="1"/>
  <c r="L185" i="1" s="1"/>
  <c r="C185" i="1"/>
  <c r="D185" i="1" s="1"/>
  <c r="F185" i="1" s="1"/>
  <c r="G185" i="1" s="1"/>
  <c r="M184" i="1"/>
  <c r="O184" i="1" s="1"/>
  <c r="H184" i="1"/>
  <c r="J184" i="1" s="1"/>
  <c r="C184" i="1"/>
  <c r="D184" i="1" s="1"/>
  <c r="F184" i="1" s="1"/>
  <c r="G184" i="1" s="1"/>
  <c r="M183" i="1"/>
  <c r="N183" i="1" s="1"/>
  <c r="P183" i="1" s="1"/>
  <c r="Q183" i="1" s="1"/>
  <c r="H183" i="1"/>
  <c r="J183" i="1" s="1"/>
  <c r="C183" i="1"/>
  <c r="E183" i="1" s="1"/>
  <c r="M182" i="1"/>
  <c r="O182" i="1" s="1"/>
  <c r="H182" i="1"/>
  <c r="J182" i="1" s="1"/>
  <c r="C182" i="1"/>
  <c r="E182" i="1" s="1"/>
  <c r="M181" i="1"/>
  <c r="O181" i="1" s="1"/>
  <c r="H181" i="1"/>
  <c r="J181" i="1" s="1"/>
  <c r="C181" i="1"/>
  <c r="M180" i="1"/>
  <c r="O180" i="1" s="1"/>
  <c r="H180" i="1"/>
  <c r="C180" i="1"/>
  <c r="M179" i="1"/>
  <c r="H179" i="1"/>
  <c r="C179" i="1"/>
  <c r="E179" i="1" s="1"/>
  <c r="M178" i="1"/>
  <c r="O178" i="1" s="1"/>
  <c r="H178" i="1"/>
  <c r="J178" i="1" s="1"/>
  <c r="C178" i="1"/>
  <c r="D178" i="1" s="1"/>
  <c r="F178" i="1" s="1"/>
  <c r="G178" i="1" s="1"/>
  <c r="M177" i="1"/>
  <c r="O177" i="1" s="1"/>
  <c r="H177" i="1"/>
  <c r="J177" i="1" s="1"/>
  <c r="C177" i="1"/>
  <c r="E177" i="1" s="1"/>
  <c r="M176" i="1"/>
  <c r="N176" i="1" s="1"/>
  <c r="P176" i="1" s="1"/>
  <c r="Q176" i="1" s="1"/>
  <c r="H176" i="1"/>
  <c r="J176" i="1" s="1"/>
  <c r="C176" i="1"/>
  <c r="E176" i="1" s="1"/>
  <c r="M175" i="1"/>
  <c r="N175" i="1" s="1"/>
  <c r="P175" i="1" s="1"/>
  <c r="Q175" i="1" s="1"/>
  <c r="H175" i="1"/>
  <c r="C175" i="1"/>
  <c r="E175" i="1" s="1"/>
  <c r="M174" i="1"/>
  <c r="O174" i="1" s="1"/>
  <c r="H174" i="1"/>
  <c r="J174" i="1" s="1"/>
  <c r="C174" i="1"/>
  <c r="E174" i="1" s="1"/>
  <c r="M173" i="1"/>
  <c r="O173" i="1" s="1"/>
  <c r="H173" i="1"/>
  <c r="J173" i="1" s="1"/>
  <c r="C173" i="1"/>
  <c r="D173" i="1" s="1"/>
  <c r="F173" i="1" s="1"/>
  <c r="G173" i="1" s="1"/>
  <c r="M172" i="1"/>
  <c r="H172" i="1"/>
  <c r="J172" i="1" s="1"/>
  <c r="C172" i="1"/>
  <c r="E172" i="1" s="1"/>
  <c r="M171" i="1"/>
  <c r="O171" i="1" s="1"/>
  <c r="H171" i="1"/>
  <c r="I171" i="1" s="1"/>
  <c r="K171" i="1" s="1"/>
  <c r="L171" i="1" s="1"/>
  <c r="C171" i="1"/>
  <c r="E171" i="1" s="1"/>
  <c r="M170" i="1"/>
  <c r="O170" i="1" s="1"/>
  <c r="H170" i="1"/>
  <c r="I170" i="1" s="1"/>
  <c r="K170" i="1" s="1"/>
  <c r="L170" i="1" s="1"/>
  <c r="C170" i="1"/>
  <c r="M169" i="1"/>
  <c r="O169" i="1" s="1"/>
  <c r="H169" i="1"/>
  <c r="J169" i="1" s="1"/>
  <c r="C169" i="1"/>
  <c r="E169" i="1" s="1"/>
  <c r="M168" i="1"/>
  <c r="N168" i="1" s="1"/>
  <c r="P168" i="1" s="1"/>
  <c r="Q168" i="1" s="1"/>
  <c r="H168" i="1"/>
  <c r="J168" i="1" s="1"/>
  <c r="C168" i="1"/>
  <c r="E168" i="1" s="1"/>
  <c r="M167" i="1"/>
  <c r="N167" i="1" s="1"/>
  <c r="P167" i="1" s="1"/>
  <c r="Q167" i="1" s="1"/>
  <c r="H167" i="1"/>
  <c r="C167" i="1"/>
  <c r="E167" i="1" s="1"/>
  <c r="M166" i="1"/>
  <c r="O166" i="1" s="1"/>
  <c r="H166" i="1"/>
  <c r="J166" i="1" s="1"/>
  <c r="C166" i="1"/>
  <c r="D166" i="1" s="1"/>
  <c r="F166" i="1" s="1"/>
  <c r="G166" i="1" s="1"/>
  <c r="M165" i="1"/>
  <c r="O165" i="1" s="1"/>
  <c r="H165" i="1"/>
  <c r="J165" i="1" s="1"/>
  <c r="C165" i="1"/>
  <c r="D165" i="1" s="1"/>
  <c r="F165" i="1" s="1"/>
  <c r="G165" i="1" s="1"/>
  <c r="M164" i="1"/>
  <c r="H164" i="1"/>
  <c r="I164" i="1" s="1"/>
  <c r="K164" i="1" s="1"/>
  <c r="L164" i="1" s="1"/>
  <c r="C164" i="1"/>
  <c r="E164" i="1" s="1"/>
  <c r="M163" i="1"/>
  <c r="O163" i="1" s="1"/>
  <c r="H163" i="1"/>
  <c r="I163" i="1" s="1"/>
  <c r="K163" i="1" s="1"/>
  <c r="L163" i="1" s="1"/>
  <c r="C163" i="1"/>
  <c r="E163" i="1" s="1"/>
  <c r="M162" i="1"/>
  <c r="O162" i="1" s="1"/>
  <c r="H162" i="1"/>
  <c r="I162" i="1" s="1"/>
  <c r="K162" i="1" s="1"/>
  <c r="L162" i="1" s="1"/>
  <c r="C162" i="1"/>
  <c r="E162" i="1" s="1"/>
  <c r="M161" i="1"/>
  <c r="N161" i="1" s="1"/>
  <c r="P161" i="1" s="1"/>
  <c r="Q161" i="1" s="1"/>
  <c r="H161" i="1"/>
  <c r="C161" i="1"/>
  <c r="M160" i="1"/>
  <c r="N160" i="1" s="1"/>
  <c r="P160" i="1" s="1"/>
  <c r="Q160" i="1" s="1"/>
  <c r="H160" i="1"/>
  <c r="J160" i="1" s="1"/>
  <c r="C160" i="1"/>
  <c r="E160" i="1" s="1"/>
  <c r="M159" i="1"/>
  <c r="O159" i="1" s="1"/>
  <c r="H159" i="1"/>
  <c r="I159" i="1" s="1"/>
  <c r="K159" i="1" s="1"/>
  <c r="L159" i="1" s="1"/>
  <c r="C159" i="1"/>
  <c r="D159" i="1" s="1"/>
  <c r="F159" i="1" s="1"/>
  <c r="G159" i="1" s="1"/>
  <c r="M158" i="1"/>
  <c r="H158" i="1"/>
  <c r="C158" i="1"/>
  <c r="D158" i="1" s="1"/>
  <c r="F158" i="1" s="1"/>
  <c r="G158" i="1" s="1"/>
  <c r="M157" i="1"/>
  <c r="O157" i="1" s="1"/>
  <c r="H157" i="1"/>
  <c r="J157" i="1" s="1"/>
  <c r="C157" i="1"/>
  <c r="E157" i="1" s="1"/>
  <c r="M156" i="1"/>
  <c r="N156" i="1" s="1"/>
  <c r="P156" i="1" s="1"/>
  <c r="Q156" i="1" s="1"/>
  <c r="H156" i="1"/>
  <c r="I156" i="1" s="1"/>
  <c r="K156" i="1" s="1"/>
  <c r="L156" i="1" s="1"/>
  <c r="C156" i="1"/>
  <c r="M155" i="1"/>
  <c r="H155" i="1"/>
  <c r="I155" i="1" s="1"/>
  <c r="K155" i="1" s="1"/>
  <c r="L155" i="1" s="1"/>
  <c r="C155" i="1"/>
  <c r="E155" i="1" s="1"/>
  <c r="M154" i="1"/>
  <c r="O154" i="1" s="1"/>
  <c r="H154" i="1"/>
  <c r="J154" i="1" s="1"/>
  <c r="C154" i="1"/>
  <c r="D154" i="1" s="1"/>
  <c r="F154" i="1" s="1"/>
  <c r="G154" i="1" s="1"/>
  <c r="M153" i="1"/>
  <c r="N153" i="1" s="1"/>
  <c r="P153" i="1" s="1"/>
  <c r="Q153" i="1" s="1"/>
  <c r="H153" i="1"/>
  <c r="J153" i="1" s="1"/>
  <c r="C153" i="1"/>
  <c r="M152" i="1"/>
  <c r="N152" i="1" s="1"/>
  <c r="P152" i="1" s="1"/>
  <c r="Q152" i="1" s="1"/>
  <c r="H152" i="1"/>
  <c r="J152" i="1" s="1"/>
  <c r="C152" i="1"/>
  <c r="E152" i="1" s="1"/>
  <c r="M151" i="1"/>
  <c r="O151" i="1" s="1"/>
  <c r="H151" i="1"/>
  <c r="I151" i="1" s="1"/>
  <c r="K151" i="1" s="1"/>
  <c r="L151" i="1" s="1"/>
  <c r="C151" i="1"/>
  <c r="D151" i="1" s="1"/>
  <c r="F151" i="1" s="1"/>
  <c r="G151" i="1" s="1"/>
  <c r="M150" i="1"/>
  <c r="H150" i="1"/>
  <c r="C150" i="1"/>
  <c r="D150" i="1" s="1"/>
  <c r="F150" i="1" s="1"/>
  <c r="G150" i="1" s="1"/>
  <c r="M149" i="1"/>
  <c r="O149" i="1" s="1"/>
  <c r="H149" i="1"/>
  <c r="J149" i="1" s="1"/>
  <c r="C149" i="1"/>
  <c r="E149" i="1" s="1"/>
  <c r="M148" i="1"/>
  <c r="N148" i="1" s="1"/>
  <c r="P148" i="1" s="1"/>
  <c r="Q148" i="1" s="1"/>
  <c r="H148" i="1"/>
  <c r="J148" i="1" s="1"/>
  <c r="C148" i="1"/>
  <c r="E148" i="1" s="1"/>
  <c r="M147" i="1"/>
  <c r="O147" i="1" s="1"/>
  <c r="H147" i="1"/>
  <c r="J147" i="1" s="1"/>
  <c r="C147" i="1"/>
  <c r="E147" i="1" s="1"/>
  <c r="M146" i="1"/>
  <c r="O146" i="1" s="1"/>
  <c r="H146" i="1"/>
  <c r="J146" i="1" s="1"/>
  <c r="C146" i="1"/>
  <c r="E146" i="1" s="1"/>
  <c r="M145" i="1"/>
  <c r="O145" i="1" s="1"/>
  <c r="H145" i="1"/>
  <c r="J145" i="1" s="1"/>
  <c r="C145" i="1"/>
  <c r="E145" i="1" s="1"/>
  <c r="M144" i="1"/>
  <c r="N144" i="1" s="1"/>
  <c r="P144" i="1" s="1"/>
  <c r="Q144" i="1" s="1"/>
  <c r="H144" i="1"/>
  <c r="J144" i="1" s="1"/>
  <c r="C144" i="1"/>
  <c r="E144" i="1" s="1"/>
  <c r="M143" i="1"/>
  <c r="N143" i="1" s="1"/>
  <c r="P143" i="1" s="1"/>
  <c r="Q143" i="1" s="1"/>
  <c r="H143" i="1"/>
  <c r="I143" i="1" s="1"/>
  <c r="K143" i="1" s="1"/>
  <c r="L143" i="1" s="1"/>
  <c r="C143" i="1"/>
  <c r="E143" i="1" s="1"/>
  <c r="M142" i="1"/>
  <c r="O142" i="1" s="1"/>
  <c r="H142" i="1"/>
  <c r="J142" i="1" s="1"/>
  <c r="C142" i="1"/>
  <c r="E142" i="1" s="1"/>
  <c r="M141" i="1"/>
  <c r="O141" i="1" s="1"/>
  <c r="H141" i="1"/>
  <c r="J141" i="1" s="1"/>
  <c r="C141" i="1"/>
  <c r="E141" i="1" s="1"/>
  <c r="M140" i="1"/>
  <c r="N140" i="1" s="1"/>
  <c r="P140" i="1" s="1"/>
  <c r="Q140" i="1" s="1"/>
  <c r="H140" i="1"/>
  <c r="I140" i="1" s="1"/>
  <c r="K140" i="1" s="1"/>
  <c r="L140" i="1" s="1"/>
  <c r="C140" i="1"/>
  <c r="E140" i="1" s="1"/>
  <c r="M139" i="1"/>
  <c r="O139" i="1" s="1"/>
  <c r="H139" i="1"/>
  <c r="I139" i="1" s="1"/>
  <c r="K139" i="1" s="1"/>
  <c r="L139" i="1" s="1"/>
  <c r="C139" i="1"/>
  <c r="E139" i="1" s="1"/>
  <c r="M138" i="1"/>
  <c r="O138" i="1" s="1"/>
  <c r="H138" i="1"/>
  <c r="J138" i="1" s="1"/>
  <c r="C138" i="1"/>
  <c r="D138" i="1" s="1"/>
  <c r="F138" i="1" s="1"/>
  <c r="G138" i="1" s="1"/>
  <c r="M137" i="1"/>
  <c r="O137" i="1" s="1"/>
  <c r="H137" i="1"/>
  <c r="J137" i="1" s="1"/>
  <c r="C137" i="1"/>
  <c r="E137" i="1" s="1"/>
  <c r="M136" i="1"/>
  <c r="N136" i="1" s="1"/>
  <c r="P136" i="1" s="1"/>
  <c r="Q136" i="1" s="1"/>
  <c r="H136" i="1"/>
  <c r="J136" i="1" s="1"/>
  <c r="C136" i="1"/>
  <c r="E136" i="1" s="1"/>
  <c r="M135" i="1"/>
  <c r="N135" i="1" s="1"/>
  <c r="P135" i="1" s="1"/>
  <c r="Q135" i="1" s="1"/>
  <c r="H135" i="1"/>
  <c r="J135" i="1" s="1"/>
  <c r="C135" i="1"/>
  <c r="D135" i="1" s="1"/>
  <c r="F135" i="1" s="1"/>
  <c r="G135" i="1" s="1"/>
  <c r="M134" i="1"/>
  <c r="O134" i="1" s="1"/>
  <c r="H134" i="1"/>
  <c r="J134" i="1" s="1"/>
  <c r="C134" i="1"/>
  <c r="D134" i="1" s="1"/>
  <c r="F134" i="1" s="1"/>
  <c r="G134" i="1" s="1"/>
  <c r="M133" i="1"/>
  <c r="O133" i="1" s="1"/>
  <c r="H133" i="1"/>
  <c r="J133" i="1" s="1"/>
  <c r="C133" i="1"/>
  <c r="E133" i="1" s="1"/>
  <c r="M132" i="1"/>
  <c r="N132" i="1" s="1"/>
  <c r="P132" i="1" s="1"/>
  <c r="Q132" i="1" s="1"/>
  <c r="H132" i="1"/>
  <c r="J132" i="1" s="1"/>
  <c r="C132" i="1"/>
  <c r="E132" i="1" s="1"/>
  <c r="M131" i="1"/>
  <c r="O131" i="1" s="1"/>
  <c r="H131" i="1"/>
  <c r="I131" i="1" s="1"/>
  <c r="K131" i="1" s="1"/>
  <c r="L131" i="1" s="1"/>
  <c r="C131" i="1"/>
  <c r="E131" i="1" s="1"/>
  <c r="M130" i="1"/>
  <c r="O130" i="1" s="1"/>
  <c r="H130" i="1"/>
  <c r="I130" i="1" s="1"/>
  <c r="K130" i="1" s="1"/>
  <c r="L130" i="1" s="1"/>
  <c r="C130" i="1"/>
  <c r="E130" i="1" s="1"/>
  <c r="M129" i="1"/>
  <c r="N129" i="1" s="1"/>
  <c r="P129" i="1" s="1"/>
  <c r="Q129" i="1" s="1"/>
  <c r="H129" i="1"/>
  <c r="J129" i="1" s="1"/>
  <c r="C129" i="1"/>
  <c r="E129" i="1" s="1"/>
  <c r="M128" i="1"/>
  <c r="N128" i="1" s="1"/>
  <c r="P128" i="1" s="1"/>
  <c r="Q128" i="1" s="1"/>
  <c r="H128" i="1"/>
  <c r="J128" i="1" s="1"/>
  <c r="C128" i="1"/>
  <c r="E128" i="1" s="1"/>
  <c r="M127" i="1"/>
  <c r="O127" i="1" s="1"/>
  <c r="H127" i="1"/>
  <c r="I127" i="1" s="1"/>
  <c r="K127" i="1" s="1"/>
  <c r="L127" i="1" s="1"/>
  <c r="C127" i="1"/>
  <c r="E127" i="1" s="1"/>
  <c r="M126" i="1"/>
  <c r="O126" i="1" s="1"/>
  <c r="H126" i="1"/>
  <c r="J126" i="1" s="1"/>
  <c r="C126" i="1"/>
  <c r="E126" i="1" s="1"/>
  <c r="M125" i="1"/>
  <c r="O125" i="1" s="1"/>
  <c r="H125" i="1"/>
  <c r="J125" i="1" s="1"/>
  <c r="C125" i="1"/>
  <c r="D125" i="1" s="1"/>
  <c r="F125" i="1" s="1"/>
  <c r="G125" i="1" s="1"/>
  <c r="M124" i="1"/>
  <c r="O124" i="1" s="1"/>
  <c r="H124" i="1"/>
  <c r="I124" i="1" s="1"/>
  <c r="K124" i="1" s="1"/>
  <c r="L124" i="1" s="1"/>
  <c r="C124" i="1"/>
  <c r="E124" i="1" s="1"/>
  <c r="M123" i="1"/>
  <c r="O123" i="1" s="1"/>
  <c r="H123" i="1"/>
  <c r="I123" i="1" s="1"/>
  <c r="K123" i="1" s="1"/>
  <c r="L123" i="1" s="1"/>
  <c r="C123" i="1"/>
  <c r="E123" i="1" s="1"/>
  <c r="M122" i="1"/>
  <c r="O122" i="1" s="1"/>
  <c r="H122" i="1"/>
  <c r="I122" i="1" s="1"/>
  <c r="K122" i="1" s="1"/>
  <c r="L122" i="1" s="1"/>
  <c r="C122" i="1"/>
  <c r="D122" i="1" s="1"/>
  <c r="F122" i="1" s="1"/>
  <c r="G122" i="1" s="1"/>
  <c r="M121" i="1"/>
  <c r="O121" i="1" s="1"/>
  <c r="H121" i="1"/>
  <c r="J121" i="1" s="1"/>
  <c r="C121" i="1"/>
  <c r="E121" i="1" s="1"/>
  <c r="M120" i="1"/>
  <c r="N120" i="1" s="1"/>
  <c r="P120" i="1" s="1"/>
  <c r="Q120" i="1" s="1"/>
  <c r="H120" i="1"/>
  <c r="J120" i="1" s="1"/>
  <c r="C120" i="1"/>
  <c r="E120" i="1" s="1"/>
  <c r="M119" i="1"/>
  <c r="O119" i="1" s="1"/>
  <c r="H119" i="1"/>
  <c r="J119" i="1" s="1"/>
  <c r="C119" i="1"/>
  <c r="E119" i="1" s="1"/>
  <c r="M118" i="1"/>
  <c r="O118" i="1" s="1"/>
  <c r="H118" i="1"/>
  <c r="J118" i="1" s="1"/>
  <c r="C118" i="1"/>
  <c r="E118" i="1" s="1"/>
  <c r="M117" i="1"/>
  <c r="O117" i="1" s="1"/>
  <c r="H117" i="1"/>
  <c r="J117" i="1" s="1"/>
  <c r="C117" i="1"/>
  <c r="E117" i="1" s="1"/>
  <c r="M116" i="1"/>
  <c r="O116" i="1" s="1"/>
  <c r="H116" i="1"/>
  <c r="J116" i="1" s="1"/>
  <c r="C116" i="1"/>
  <c r="E116" i="1" s="1"/>
  <c r="M115" i="1"/>
  <c r="O115" i="1" s="1"/>
  <c r="H115" i="1"/>
  <c r="J115" i="1" s="1"/>
  <c r="C115" i="1"/>
  <c r="E115" i="1" s="1"/>
  <c r="M114" i="1"/>
  <c r="O114" i="1" s="1"/>
  <c r="H114" i="1"/>
  <c r="J114" i="1" s="1"/>
  <c r="C114" i="1"/>
  <c r="E114" i="1" s="1"/>
  <c r="M113" i="1"/>
  <c r="O113" i="1" s="1"/>
  <c r="H113" i="1"/>
  <c r="J113" i="1" s="1"/>
  <c r="C113" i="1"/>
  <c r="E113" i="1" s="1"/>
  <c r="M112" i="1"/>
  <c r="O112" i="1" s="1"/>
  <c r="H112" i="1"/>
  <c r="J112" i="1" s="1"/>
  <c r="C112" i="1"/>
  <c r="E112" i="1" s="1"/>
  <c r="M111" i="1"/>
  <c r="O111" i="1" s="1"/>
  <c r="H111" i="1"/>
  <c r="J111" i="1" s="1"/>
  <c r="C111" i="1"/>
  <c r="E111" i="1" s="1"/>
  <c r="M110" i="1"/>
  <c r="O110" i="1" s="1"/>
  <c r="H110" i="1"/>
  <c r="J110" i="1" s="1"/>
  <c r="C110" i="1"/>
  <c r="E110" i="1" s="1"/>
  <c r="M109" i="1"/>
  <c r="O109" i="1" s="1"/>
  <c r="H109" i="1"/>
  <c r="J109" i="1" s="1"/>
  <c r="C109" i="1"/>
  <c r="D109" i="1" s="1"/>
  <c r="F109" i="1" s="1"/>
  <c r="G109" i="1" s="1"/>
  <c r="M108" i="1"/>
  <c r="O108" i="1" s="1"/>
  <c r="H108" i="1"/>
  <c r="I108" i="1" s="1"/>
  <c r="K108" i="1" s="1"/>
  <c r="L108" i="1" s="1"/>
  <c r="C108" i="1"/>
  <c r="E108" i="1" s="1"/>
  <c r="M107" i="1"/>
  <c r="O107" i="1" s="1"/>
  <c r="H107" i="1"/>
  <c r="I107" i="1" s="1"/>
  <c r="K107" i="1" s="1"/>
  <c r="L107" i="1" s="1"/>
  <c r="C107" i="1"/>
  <c r="E107" i="1" s="1"/>
  <c r="M106" i="1"/>
  <c r="O106" i="1" s="1"/>
  <c r="H106" i="1"/>
  <c r="I106" i="1" s="1"/>
  <c r="K106" i="1" s="1"/>
  <c r="L106" i="1" s="1"/>
  <c r="C106" i="1"/>
  <c r="D106" i="1" s="1"/>
  <c r="F106" i="1" s="1"/>
  <c r="G106" i="1" s="1"/>
  <c r="M105" i="1"/>
  <c r="N105" i="1" s="1"/>
  <c r="P105" i="1" s="1"/>
  <c r="Q105" i="1" s="1"/>
  <c r="H105" i="1"/>
  <c r="J105" i="1" s="1"/>
  <c r="C105" i="1"/>
  <c r="E105" i="1" s="1"/>
  <c r="M104" i="1"/>
  <c r="N104" i="1" s="1"/>
  <c r="P104" i="1" s="1"/>
  <c r="Q104" i="1" s="1"/>
  <c r="H104" i="1"/>
  <c r="J104" i="1" s="1"/>
  <c r="C104" i="1"/>
  <c r="E104" i="1" s="1"/>
  <c r="M103" i="1"/>
  <c r="N103" i="1" s="1"/>
  <c r="P103" i="1" s="1"/>
  <c r="Q103" i="1" s="1"/>
  <c r="H103" i="1"/>
  <c r="I103" i="1" s="1"/>
  <c r="K103" i="1" s="1"/>
  <c r="L103" i="1" s="1"/>
  <c r="C103" i="1"/>
  <c r="D103" i="1" s="1"/>
  <c r="F103" i="1" s="1"/>
  <c r="G103" i="1" s="1"/>
  <c r="M102" i="1"/>
  <c r="O102" i="1" s="1"/>
  <c r="H102" i="1"/>
  <c r="J102" i="1" s="1"/>
  <c r="C102" i="1"/>
  <c r="D102" i="1" s="1"/>
  <c r="F102" i="1" s="1"/>
  <c r="G102" i="1" s="1"/>
  <c r="M101" i="1"/>
  <c r="O101" i="1" s="1"/>
  <c r="H101" i="1"/>
  <c r="J101" i="1" s="1"/>
  <c r="C101" i="1"/>
  <c r="E101" i="1" s="1"/>
  <c r="M100" i="1"/>
  <c r="N100" i="1" s="1"/>
  <c r="P100" i="1" s="1"/>
  <c r="Q100" i="1" s="1"/>
  <c r="H100" i="1"/>
  <c r="J100" i="1" s="1"/>
  <c r="C100" i="1"/>
  <c r="E100" i="1" s="1"/>
  <c r="M99" i="1"/>
  <c r="O99" i="1" s="1"/>
  <c r="H99" i="1"/>
  <c r="J99" i="1" s="1"/>
  <c r="C99" i="1"/>
  <c r="E99" i="1" s="1"/>
  <c r="M98" i="1"/>
  <c r="O98" i="1" s="1"/>
  <c r="H98" i="1"/>
  <c r="J98" i="1" s="1"/>
  <c r="C98" i="1"/>
  <c r="D98" i="1" s="1"/>
  <c r="F98" i="1" s="1"/>
  <c r="G98" i="1" s="1"/>
  <c r="M97" i="1"/>
  <c r="O97" i="1" s="1"/>
  <c r="H97" i="1"/>
  <c r="J97" i="1" s="1"/>
  <c r="C97" i="1"/>
  <c r="E97" i="1" s="1"/>
  <c r="M96" i="1"/>
  <c r="O96" i="1" s="1"/>
  <c r="H96" i="1"/>
  <c r="J96" i="1" s="1"/>
  <c r="C96" i="1"/>
  <c r="E96" i="1" s="1"/>
  <c r="M95" i="1"/>
  <c r="O95" i="1" s="1"/>
  <c r="H95" i="1"/>
  <c r="J95" i="1" s="1"/>
  <c r="C95" i="1"/>
  <c r="E95" i="1" s="1"/>
  <c r="M94" i="1"/>
  <c r="O94" i="1" s="1"/>
  <c r="H94" i="1"/>
  <c r="J94" i="1" s="1"/>
  <c r="C94" i="1"/>
  <c r="E94" i="1" s="1"/>
  <c r="M93" i="1"/>
  <c r="O93" i="1" s="1"/>
  <c r="H93" i="1"/>
  <c r="J93" i="1" s="1"/>
  <c r="C93" i="1"/>
  <c r="E93" i="1" s="1"/>
  <c r="M92" i="1"/>
  <c r="O92" i="1" s="1"/>
  <c r="H92" i="1"/>
  <c r="J92" i="1" s="1"/>
  <c r="C92" i="1"/>
  <c r="E92" i="1" s="1"/>
  <c r="M91" i="1"/>
  <c r="O91" i="1" s="1"/>
  <c r="H91" i="1"/>
  <c r="J91" i="1" s="1"/>
  <c r="C91" i="1"/>
  <c r="E91" i="1" s="1"/>
  <c r="M90" i="1"/>
  <c r="O90" i="1" s="1"/>
  <c r="H90" i="1"/>
  <c r="J90" i="1" s="1"/>
  <c r="C90" i="1"/>
  <c r="E90" i="1" s="1"/>
  <c r="M89" i="1"/>
  <c r="O89" i="1" s="1"/>
  <c r="H89" i="1"/>
  <c r="J89" i="1" s="1"/>
  <c r="C89" i="1"/>
  <c r="E89" i="1" s="1"/>
  <c r="M88" i="1"/>
  <c r="O88" i="1" s="1"/>
  <c r="H88" i="1"/>
  <c r="J88" i="1" s="1"/>
  <c r="C88" i="1"/>
  <c r="E88" i="1" s="1"/>
  <c r="M87" i="1"/>
  <c r="N87" i="1" s="1"/>
  <c r="P87" i="1" s="1"/>
  <c r="Q87" i="1" s="1"/>
  <c r="H87" i="1"/>
  <c r="J87" i="1" s="1"/>
  <c r="C87" i="1"/>
  <c r="D87" i="1" s="1"/>
  <c r="F87" i="1" s="1"/>
  <c r="G87" i="1" s="1"/>
  <c r="M86" i="1"/>
  <c r="O86" i="1" s="1"/>
  <c r="H86" i="1"/>
  <c r="J86" i="1" s="1"/>
  <c r="C86" i="1"/>
  <c r="D86" i="1" s="1"/>
  <c r="F86" i="1" s="1"/>
  <c r="G86" i="1" s="1"/>
  <c r="M85" i="1"/>
  <c r="O85" i="1" s="1"/>
  <c r="H85" i="1"/>
  <c r="J85" i="1" s="1"/>
  <c r="C85" i="1"/>
  <c r="D85" i="1" s="1"/>
  <c r="F85" i="1" s="1"/>
  <c r="G85" i="1" s="1"/>
  <c r="M84" i="1"/>
  <c r="N84" i="1" s="1"/>
  <c r="P84" i="1" s="1"/>
  <c r="Q84" i="1" s="1"/>
  <c r="H84" i="1"/>
  <c r="I84" i="1" s="1"/>
  <c r="K84" i="1" s="1"/>
  <c r="L84" i="1" s="1"/>
  <c r="C84" i="1"/>
  <c r="E84" i="1" s="1"/>
  <c r="M83" i="1"/>
  <c r="O83" i="1" s="1"/>
  <c r="H83" i="1"/>
  <c r="I83" i="1" s="1"/>
  <c r="K83" i="1" s="1"/>
  <c r="L83" i="1" s="1"/>
  <c r="C83" i="1"/>
  <c r="E83" i="1" s="1"/>
  <c r="M82" i="1"/>
  <c r="O82" i="1" s="1"/>
  <c r="H82" i="1"/>
  <c r="I82" i="1" s="1"/>
  <c r="K82" i="1" s="1"/>
  <c r="L82" i="1" s="1"/>
  <c r="C82" i="1"/>
  <c r="E82" i="1" s="1"/>
  <c r="M81" i="1"/>
  <c r="N81" i="1" s="1"/>
  <c r="P81" i="1" s="1"/>
  <c r="Q81" i="1" s="1"/>
  <c r="H81" i="1"/>
  <c r="J81" i="1" s="1"/>
  <c r="C81" i="1"/>
  <c r="E81" i="1" s="1"/>
  <c r="M80" i="1"/>
  <c r="N80" i="1" s="1"/>
  <c r="P80" i="1" s="1"/>
  <c r="Q80" i="1" s="1"/>
  <c r="H80" i="1"/>
  <c r="J80" i="1" s="1"/>
  <c r="C80" i="1"/>
  <c r="E80" i="1" s="1"/>
  <c r="M79" i="1"/>
  <c r="N79" i="1" s="1"/>
  <c r="P79" i="1" s="1"/>
  <c r="Q79" i="1" s="1"/>
  <c r="H79" i="1"/>
  <c r="I79" i="1" s="1"/>
  <c r="K79" i="1" s="1"/>
  <c r="L79" i="1" s="1"/>
  <c r="C79" i="1"/>
  <c r="D79" i="1" s="1"/>
  <c r="F79" i="1" s="1"/>
  <c r="G79" i="1" s="1"/>
  <c r="M78" i="1"/>
  <c r="O78" i="1" s="1"/>
  <c r="H78" i="1"/>
  <c r="J78" i="1" s="1"/>
  <c r="C78" i="1"/>
  <c r="D78" i="1" s="1"/>
  <c r="F78" i="1" s="1"/>
  <c r="G78" i="1" s="1"/>
  <c r="M77" i="1"/>
  <c r="O77" i="1" s="1"/>
  <c r="H77" i="1"/>
  <c r="J77" i="1" s="1"/>
  <c r="C77" i="1"/>
  <c r="D77" i="1" s="1"/>
  <c r="F77" i="1" s="1"/>
  <c r="G77" i="1" s="1"/>
  <c r="M76" i="1"/>
  <c r="N76" i="1" s="1"/>
  <c r="P76" i="1" s="1"/>
  <c r="Q76" i="1" s="1"/>
  <c r="H76" i="1"/>
  <c r="I76" i="1" s="1"/>
  <c r="K76" i="1" s="1"/>
  <c r="L76" i="1" s="1"/>
  <c r="C76" i="1"/>
  <c r="E76" i="1" s="1"/>
  <c r="M75" i="1"/>
  <c r="O75" i="1" s="1"/>
  <c r="H75" i="1"/>
  <c r="I75" i="1" s="1"/>
  <c r="K75" i="1" s="1"/>
  <c r="L75" i="1" s="1"/>
  <c r="C75" i="1"/>
  <c r="E75" i="1" s="1"/>
  <c r="M74" i="1"/>
  <c r="O74" i="1" s="1"/>
  <c r="H74" i="1"/>
  <c r="J74" i="1" s="1"/>
  <c r="C74" i="1"/>
  <c r="D74" i="1" s="1"/>
  <c r="F74" i="1" s="1"/>
  <c r="G74" i="1" s="1"/>
  <c r="M73" i="1"/>
  <c r="N73" i="1" s="1"/>
  <c r="P73" i="1" s="1"/>
  <c r="Q73" i="1" s="1"/>
  <c r="H73" i="1"/>
  <c r="J73" i="1" s="1"/>
  <c r="C73" i="1"/>
  <c r="E73" i="1" s="1"/>
  <c r="M72" i="1"/>
  <c r="O72" i="1" s="1"/>
  <c r="H72" i="1"/>
  <c r="J72" i="1" s="1"/>
  <c r="C72" i="1"/>
  <c r="E72" i="1" s="1"/>
  <c r="M71" i="1"/>
  <c r="O71" i="1" s="1"/>
  <c r="H71" i="1"/>
  <c r="J71" i="1" s="1"/>
  <c r="D71" i="1"/>
  <c r="F71" i="1" s="1"/>
  <c r="G71" i="1" s="1"/>
  <c r="C71" i="1"/>
  <c r="E71" i="1" s="1"/>
  <c r="M70" i="1"/>
  <c r="O70" i="1" s="1"/>
  <c r="H70" i="1"/>
  <c r="J70" i="1" s="1"/>
  <c r="C70" i="1"/>
  <c r="E70" i="1" s="1"/>
  <c r="M69" i="1"/>
  <c r="O69" i="1" s="1"/>
  <c r="H69" i="1"/>
  <c r="J69" i="1" s="1"/>
  <c r="C69" i="1"/>
  <c r="D69" i="1" s="1"/>
  <c r="F69" i="1" s="1"/>
  <c r="G69" i="1" s="1"/>
  <c r="M68" i="1"/>
  <c r="O68" i="1" s="1"/>
  <c r="H68" i="1"/>
  <c r="J68" i="1" s="1"/>
  <c r="C68" i="1"/>
  <c r="E68" i="1" s="1"/>
  <c r="M67" i="1"/>
  <c r="O67" i="1" s="1"/>
  <c r="H67" i="1"/>
  <c r="J67" i="1" s="1"/>
  <c r="C67" i="1"/>
  <c r="E67" i="1" s="1"/>
  <c r="M66" i="1"/>
  <c r="O66" i="1" s="1"/>
  <c r="H66" i="1"/>
  <c r="J66" i="1" s="1"/>
  <c r="C66" i="1"/>
  <c r="D66" i="1" s="1"/>
  <c r="F66" i="1" s="1"/>
  <c r="G66" i="1" s="1"/>
  <c r="M65" i="1"/>
  <c r="O65" i="1" s="1"/>
  <c r="H65" i="1"/>
  <c r="J65" i="1" s="1"/>
  <c r="C65" i="1"/>
  <c r="E65" i="1" s="1"/>
  <c r="M64" i="1"/>
  <c r="H64" i="1"/>
  <c r="J64" i="1" s="1"/>
  <c r="C64" i="1"/>
  <c r="E64" i="1" s="1"/>
  <c r="M63" i="1"/>
  <c r="O63" i="1" s="1"/>
  <c r="H63" i="1"/>
  <c r="C63" i="1"/>
  <c r="E63" i="1" s="1"/>
  <c r="M62" i="1"/>
  <c r="O62" i="1" s="1"/>
  <c r="H62" i="1"/>
  <c r="J62" i="1" s="1"/>
  <c r="C62" i="1"/>
  <c r="E62" i="1" s="1"/>
  <c r="M61" i="1"/>
  <c r="O61" i="1" s="1"/>
  <c r="H61" i="1"/>
  <c r="J61" i="1" s="1"/>
  <c r="C61" i="1"/>
  <c r="D61" i="1" s="1"/>
  <c r="F61" i="1" s="1"/>
  <c r="G61" i="1" s="1"/>
  <c r="M60" i="1"/>
  <c r="O60" i="1" s="1"/>
  <c r="H60" i="1"/>
  <c r="I60" i="1" s="1"/>
  <c r="K60" i="1" s="1"/>
  <c r="L60" i="1" s="1"/>
  <c r="C60" i="1"/>
  <c r="E60" i="1" s="1"/>
  <c r="M59" i="1"/>
  <c r="O59" i="1" s="1"/>
  <c r="H59" i="1"/>
  <c r="I59" i="1" s="1"/>
  <c r="K59" i="1" s="1"/>
  <c r="L59" i="1" s="1"/>
  <c r="C59" i="1"/>
  <c r="E59" i="1" s="1"/>
  <c r="M58" i="1"/>
  <c r="O58" i="1" s="1"/>
  <c r="H58" i="1"/>
  <c r="I58" i="1" s="1"/>
  <c r="K58" i="1" s="1"/>
  <c r="L58" i="1" s="1"/>
  <c r="E58" i="1"/>
  <c r="C58" i="1"/>
  <c r="D58" i="1" s="1"/>
  <c r="F58" i="1" s="1"/>
  <c r="G58" i="1" s="1"/>
  <c r="M57" i="1"/>
  <c r="N57" i="1" s="1"/>
  <c r="P57" i="1" s="1"/>
  <c r="Q57" i="1" s="1"/>
  <c r="H57" i="1"/>
  <c r="J57" i="1" s="1"/>
  <c r="C57" i="1"/>
  <c r="E57" i="1" s="1"/>
  <c r="M56" i="1"/>
  <c r="N56" i="1" s="1"/>
  <c r="P56" i="1" s="1"/>
  <c r="Q56" i="1" s="1"/>
  <c r="H56" i="1"/>
  <c r="J56" i="1" s="1"/>
  <c r="C56" i="1"/>
  <c r="E56" i="1" s="1"/>
  <c r="M55" i="1"/>
  <c r="N55" i="1" s="1"/>
  <c r="P55" i="1" s="1"/>
  <c r="Q55" i="1" s="1"/>
  <c r="H55" i="1"/>
  <c r="I55" i="1" s="1"/>
  <c r="K55" i="1" s="1"/>
  <c r="L55" i="1" s="1"/>
  <c r="C55" i="1"/>
  <c r="D55" i="1" s="1"/>
  <c r="F55" i="1" s="1"/>
  <c r="G55" i="1" s="1"/>
  <c r="M54" i="1"/>
  <c r="O54" i="1" s="1"/>
  <c r="H54" i="1"/>
  <c r="C54" i="1"/>
  <c r="D54" i="1" s="1"/>
  <c r="F54" i="1" s="1"/>
  <c r="G54" i="1" s="1"/>
  <c r="M53" i="1"/>
  <c r="O53" i="1" s="1"/>
  <c r="H53" i="1"/>
  <c r="J53" i="1" s="1"/>
  <c r="C53" i="1"/>
  <c r="E53" i="1" s="1"/>
  <c r="M52" i="1"/>
  <c r="N52" i="1" s="1"/>
  <c r="P52" i="1" s="1"/>
  <c r="Q52" i="1" s="1"/>
  <c r="H52" i="1"/>
  <c r="J52" i="1" s="1"/>
  <c r="C52" i="1"/>
  <c r="E52" i="1" s="1"/>
  <c r="M51" i="1"/>
  <c r="O51" i="1" s="1"/>
  <c r="H51" i="1"/>
  <c r="J51" i="1" s="1"/>
  <c r="C51" i="1"/>
  <c r="E51" i="1" s="1"/>
  <c r="M50" i="1"/>
  <c r="O50" i="1" s="1"/>
  <c r="H50" i="1"/>
  <c r="J50" i="1" s="1"/>
  <c r="C50" i="1"/>
  <c r="E50" i="1" s="1"/>
  <c r="M49" i="1"/>
  <c r="O49" i="1" s="1"/>
  <c r="H49" i="1"/>
  <c r="C49" i="1"/>
  <c r="E49" i="1" s="1"/>
  <c r="M48" i="1"/>
  <c r="O48" i="1" s="1"/>
  <c r="H48" i="1"/>
  <c r="J48" i="1" s="1"/>
  <c r="C48" i="1"/>
  <c r="E48" i="1" s="1"/>
  <c r="M47" i="1"/>
  <c r="O47" i="1" s="1"/>
  <c r="H47" i="1"/>
  <c r="J47" i="1" s="1"/>
  <c r="C47" i="1"/>
  <c r="E47" i="1" s="1"/>
  <c r="M46" i="1"/>
  <c r="H46" i="1"/>
  <c r="J46" i="1" s="1"/>
  <c r="C46" i="1"/>
  <c r="E46" i="1" s="1"/>
  <c r="M45" i="1"/>
  <c r="O45" i="1" s="1"/>
  <c r="H45" i="1"/>
  <c r="J45" i="1" s="1"/>
  <c r="C45" i="1"/>
  <c r="M44" i="1"/>
  <c r="O44" i="1" s="1"/>
  <c r="H44" i="1"/>
  <c r="C44" i="1"/>
  <c r="M43" i="1"/>
  <c r="O43" i="1" s="1"/>
  <c r="H43" i="1"/>
  <c r="I43" i="1" s="1"/>
  <c r="K43" i="1" s="1"/>
  <c r="L43" i="1" s="1"/>
  <c r="C43" i="1"/>
  <c r="E43" i="1" s="1"/>
  <c r="M42" i="1"/>
  <c r="O42" i="1" s="1"/>
  <c r="H42" i="1"/>
  <c r="J42" i="1" s="1"/>
  <c r="C42" i="1"/>
  <c r="E42" i="1" s="1"/>
  <c r="M41" i="1"/>
  <c r="O41" i="1" s="1"/>
  <c r="H41" i="1"/>
  <c r="C41" i="1"/>
  <c r="E41" i="1" s="1"/>
  <c r="M40" i="1"/>
  <c r="O40" i="1" s="1"/>
  <c r="H40" i="1"/>
  <c r="J40" i="1" s="1"/>
  <c r="C40" i="1"/>
  <c r="E40" i="1" s="1"/>
  <c r="M39" i="1"/>
  <c r="N39" i="1" s="1"/>
  <c r="P39" i="1" s="1"/>
  <c r="Q39" i="1" s="1"/>
  <c r="H39" i="1"/>
  <c r="J39" i="1" s="1"/>
  <c r="C39" i="1"/>
  <c r="D39" i="1" s="1"/>
  <c r="F39" i="1" s="1"/>
  <c r="G39" i="1" s="1"/>
  <c r="M38" i="1"/>
  <c r="H38" i="1"/>
  <c r="J38" i="1" s="1"/>
  <c r="C38" i="1"/>
  <c r="D38" i="1" s="1"/>
  <c r="F38" i="1" s="1"/>
  <c r="G38" i="1" s="1"/>
  <c r="M37" i="1"/>
  <c r="O37" i="1" s="1"/>
  <c r="H37" i="1"/>
  <c r="J37" i="1" s="1"/>
  <c r="C37" i="1"/>
  <c r="M36" i="1"/>
  <c r="N36" i="1" s="1"/>
  <c r="P36" i="1" s="1"/>
  <c r="Q36" i="1" s="1"/>
  <c r="H36" i="1"/>
  <c r="C36" i="1"/>
  <c r="E36" i="1" s="1"/>
  <c r="M35" i="1"/>
  <c r="O35" i="1" s="1"/>
  <c r="H35" i="1"/>
  <c r="C35" i="1"/>
  <c r="E35" i="1" s="1"/>
  <c r="M34" i="1"/>
  <c r="O34" i="1" s="1"/>
  <c r="H34" i="1"/>
  <c r="I34" i="1" s="1"/>
  <c r="K34" i="1" s="1"/>
  <c r="L34" i="1" s="1"/>
  <c r="C34" i="1"/>
  <c r="M33" i="1"/>
  <c r="N33" i="1" s="1"/>
  <c r="P33" i="1" s="1"/>
  <c r="Q33" i="1" s="1"/>
  <c r="H33" i="1"/>
  <c r="J33" i="1" s="1"/>
  <c r="C33" i="1"/>
  <c r="E33" i="1" s="1"/>
  <c r="M32" i="1"/>
  <c r="N32" i="1" s="1"/>
  <c r="P32" i="1" s="1"/>
  <c r="Q32" i="1" s="1"/>
  <c r="H32" i="1"/>
  <c r="J32" i="1" s="1"/>
  <c r="C32" i="1"/>
  <c r="E32" i="1" s="1"/>
  <c r="M31" i="1"/>
  <c r="O31" i="1" s="1"/>
  <c r="H31" i="1"/>
  <c r="I31" i="1" s="1"/>
  <c r="K31" i="1" s="1"/>
  <c r="L31" i="1" s="1"/>
  <c r="C31" i="1"/>
  <c r="E31" i="1" s="1"/>
  <c r="M30" i="1"/>
  <c r="O30" i="1" s="1"/>
  <c r="H30" i="1"/>
  <c r="J30" i="1" s="1"/>
  <c r="C30" i="1"/>
  <c r="D30" i="1" s="1"/>
  <c r="F30" i="1" s="1"/>
  <c r="G30" i="1" s="1"/>
  <c r="M29" i="1"/>
  <c r="O29" i="1" s="1"/>
  <c r="H29" i="1"/>
  <c r="J29" i="1" s="1"/>
  <c r="C29" i="1"/>
  <c r="D29" i="1" s="1"/>
  <c r="F29" i="1" s="1"/>
  <c r="G29" i="1" s="1"/>
  <c r="M28" i="1"/>
  <c r="O28" i="1" s="1"/>
  <c r="H28" i="1"/>
  <c r="I28" i="1" s="1"/>
  <c r="K28" i="1" s="1"/>
  <c r="L28" i="1" s="1"/>
  <c r="C28" i="1"/>
  <c r="E28" i="1" s="1"/>
  <c r="M27" i="1"/>
  <c r="H27" i="1"/>
  <c r="I27" i="1" s="1"/>
  <c r="K27" i="1" s="1"/>
  <c r="L27" i="1" s="1"/>
  <c r="C27" i="1"/>
  <c r="E27" i="1" s="1"/>
  <c r="M26" i="1"/>
  <c r="O26" i="1" s="1"/>
  <c r="H26" i="1"/>
  <c r="J26" i="1" s="1"/>
  <c r="C26" i="1"/>
  <c r="D26" i="1" s="1"/>
  <c r="F26" i="1" s="1"/>
  <c r="G26" i="1" s="1"/>
  <c r="M25" i="1"/>
  <c r="N25" i="1" s="1"/>
  <c r="P25" i="1" s="1"/>
  <c r="Q25" i="1" s="1"/>
  <c r="H25" i="1"/>
  <c r="J25" i="1" s="1"/>
  <c r="C25" i="1"/>
  <c r="E25" i="1" s="1"/>
  <c r="M24" i="1"/>
  <c r="O24" i="1" s="1"/>
  <c r="H24" i="1"/>
  <c r="J24" i="1" s="1"/>
  <c r="C24" i="1"/>
  <c r="E24" i="1" s="1"/>
  <c r="M23" i="1"/>
  <c r="O23" i="1" s="1"/>
  <c r="H23" i="1"/>
  <c r="J23" i="1" s="1"/>
  <c r="C23" i="1"/>
  <c r="E23" i="1" s="1"/>
  <c r="M22" i="1"/>
  <c r="O22" i="1" s="1"/>
  <c r="H22" i="1"/>
  <c r="C22" i="1"/>
  <c r="E22" i="1" s="1"/>
  <c r="M21" i="1"/>
  <c r="O21" i="1" s="1"/>
  <c r="H21" i="1"/>
  <c r="J21" i="1" s="1"/>
  <c r="C21" i="1"/>
  <c r="E21" i="1" s="1"/>
  <c r="M20" i="1"/>
  <c r="O20" i="1" s="1"/>
  <c r="H20" i="1"/>
  <c r="I20" i="1" s="1"/>
  <c r="K20" i="1" s="1"/>
  <c r="L20" i="1" s="1"/>
  <c r="C20" i="1"/>
  <c r="M19" i="1"/>
  <c r="H19" i="1"/>
  <c r="I19" i="1" s="1"/>
  <c r="K19" i="1" s="1"/>
  <c r="L19" i="1" s="1"/>
  <c r="C19" i="1"/>
  <c r="E19" i="1" s="1"/>
  <c r="M18" i="1"/>
  <c r="O18" i="1" s="1"/>
  <c r="H18" i="1"/>
  <c r="J18" i="1" s="1"/>
  <c r="C18" i="1"/>
  <c r="D18" i="1" s="1"/>
  <c r="F18" i="1" s="1"/>
  <c r="G18" i="1" s="1"/>
  <c r="M17" i="1"/>
  <c r="H17" i="1"/>
  <c r="C17" i="1"/>
  <c r="E17" i="1" s="1"/>
  <c r="M16" i="1"/>
  <c r="N16" i="1" s="1"/>
  <c r="P16" i="1" s="1"/>
  <c r="Q16" i="1" s="1"/>
  <c r="H16" i="1"/>
  <c r="J16" i="1" s="1"/>
  <c r="C16" i="1"/>
  <c r="E16" i="1" s="1"/>
  <c r="M15" i="1"/>
  <c r="O15" i="1" s="1"/>
  <c r="H15" i="1"/>
  <c r="I15" i="1" s="1"/>
  <c r="K15" i="1" s="1"/>
  <c r="L15" i="1" s="1"/>
  <c r="C15" i="1"/>
  <c r="M14" i="1"/>
  <c r="O14" i="1" s="1"/>
  <c r="H14" i="1"/>
  <c r="J14" i="1" s="1"/>
  <c r="C14" i="1"/>
  <c r="D14" i="1" s="1"/>
  <c r="F14" i="1" s="1"/>
  <c r="G14" i="1" s="1"/>
  <c r="M13" i="1"/>
  <c r="O13" i="1" s="1"/>
  <c r="H13" i="1"/>
  <c r="J13" i="1" s="1"/>
  <c r="C13" i="1"/>
  <c r="E13" i="1" s="1"/>
  <c r="M12" i="1"/>
  <c r="N12" i="1" s="1"/>
  <c r="P12" i="1" s="1"/>
  <c r="Q12" i="1" s="1"/>
  <c r="H12" i="1"/>
  <c r="I12" i="1" s="1"/>
  <c r="K12" i="1" s="1"/>
  <c r="L12" i="1" s="1"/>
  <c r="C12" i="1"/>
  <c r="E12" i="1" s="1"/>
  <c r="M11" i="1"/>
  <c r="O11" i="1" s="1"/>
  <c r="H11" i="1"/>
  <c r="J11" i="1" s="1"/>
  <c r="C11" i="1"/>
  <c r="E11" i="1" s="1"/>
  <c r="M10" i="1"/>
  <c r="O10" i="1" s="1"/>
  <c r="H10" i="1"/>
  <c r="J10" i="1" s="1"/>
  <c r="C10" i="1"/>
  <c r="E10" i="1" s="1"/>
  <c r="M9" i="1"/>
  <c r="N9" i="1" s="1"/>
  <c r="P9" i="1" s="1"/>
  <c r="Q9" i="1" s="1"/>
  <c r="H9" i="1"/>
  <c r="J9" i="1" s="1"/>
  <c r="C9" i="1"/>
  <c r="E9" i="1" s="1"/>
  <c r="M8" i="1"/>
  <c r="O8" i="1" s="1"/>
  <c r="H8" i="1"/>
  <c r="J8" i="1" s="1"/>
  <c r="C8" i="1"/>
  <c r="E8" i="1" s="1"/>
  <c r="H7" i="1"/>
  <c r="J7" i="1" s="1"/>
  <c r="C7" i="1"/>
  <c r="E7" i="1" s="1"/>
  <c r="H6" i="1"/>
  <c r="J6" i="1" s="1"/>
  <c r="C6" i="1"/>
  <c r="D6" i="1" s="1"/>
  <c r="F6" i="1" s="1"/>
  <c r="G6" i="1" s="1"/>
  <c r="H5" i="1"/>
  <c r="J5" i="1" s="1"/>
  <c r="C5" i="1"/>
  <c r="E5" i="1" s="1"/>
  <c r="C4" i="1"/>
  <c r="E4" i="1" s="1"/>
  <c r="C3" i="1"/>
  <c r="E3" i="1" s="1"/>
  <c r="D572" i="1" l="1"/>
  <c r="F572" i="1" s="1"/>
  <c r="G572" i="1" s="1"/>
  <c r="E935" i="1"/>
  <c r="K16" i="6"/>
  <c r="G5" i="13"/>
  <c r="F6" i="13" s="1"/>
  <c r="J4" i="13"/>
  <c r="L4" i="13" s="1"/>
  <c r="G5" i="11"/>
  <c r="F6" i="11" s="1"/>
  <c r="H5" i="11"/>
  <c r="I5" i="11" s="1"/>
  <c r="J4" i="11"/>
  <c r="L4" i="11" s="1"/>
  <c r="D77" i="10"/>
  <c r="L5" i="10"/>
  <c r="K5" i="10"/>
  <c r="H5" i="10"/>
  <c r="G6" i="10" s="1"/>
  <c r="K4" i="9"/>
  <c r="J5" i="9"/>
  <c r="J6" i="9" s="1"/>
  <c r="K6" i="9" s="1"/>
  <c r="K1421" i="2"/>
  <c r="L1421" i="2" s="1"/>
  <c r="J1421" i="2"/>
  <c r="K1016" i="2"/>
  <c r="L1016" i="2" s="1"/>
  <c r="J1016" i="2"/>
  <c r="K999" i="2"/>
  <c r="L999" i="2" s="1"/>
  <c r="J1162" i="2"/>
  <c r="J1226" i="2"/>
  <c r="J745" i="2"/>
  <c r="J868" i="2"/>
  <c r="J972" i="2"/>
  <c r="J636" i="2"/>
  <c r="K817" i="2"/>
  <c r="L817" i="2" s="1"/>
  <c r="J1186" i="2"/>
  <c r="K26" i="2"/>
  <c r="L26" i="2" s="1"/>
  <c r="J1418" i="2"/>
  <c r="J240" i="2"/>
  <c r="L6" i="7"/>
  <c r="K7" i="7" s="1"/>
  <c r="J17" i="6"/>
  <c r="K461" i="2"/>
  <c r="L461" i="2" s="1"/>
  <c r="J461" i="2"/>
  <c r="J693" i="2"/>
  <c r="K693" i="2"/>
  <c r="L693" i="2" s="1"/>
  <c r="K589" i="2"/>
  <c r="L589" i="2" s="1"/>
  <c r="J589" i="2"/>
  <c r="K781" i="2"/>
  <c r="L781" i="2" s="1"/>
  <c r="J781" i="2"/>
  <c r="K190" i="2"/>
  <c r="L190" i="2" s="1"/>
  <c r="J190" i="2"/>
  <c r="K1349" i="2"/>
  <c r="L1349" i="2" s="1"/>
  <c r="J1349" i="2"/>
  <c r="J362" i="2"/>
  <c r="K362" i="2"/>
  <c r="L362" i="2" s="1"/>
  <c r="J761" i="2"/>
  <c r="K761" i="2"/>
  <c r="L761" i="2" s="1"/>
  <c r="K1450" i="2"/>
  <c r="L1450" i="2" s="1"/>
  <c r="J1450" i="2"/>
  <c r="K937" i="2"/>
  <c r="L937" i="2" s="1"/>
  <c r="J937" i="2"/>
  <c r="J399" i="2"/>
  <c r="K399" i="2"/>
  <c r="L399" i="2" s="1"/>
  <c r="K660" i="2"/>
  <c r="L660" i="2" s="1"/>
  <c r="J660" i="2"/>
  <c r="K741" i="2"/>
  <c r="L741" i="2" s="1"/>
  <c r="J741" i="2"/>
  <c r="K1023" i="2"/>
  <c r="L1023" i="2" s="1"/>
  <c r="J1023" i="2"/>
  <c r="K1055" i="2"/>
  <c r="L1055" i="2" s="1"/>
  <c r="J1055" i="2"/>
  <c r="K1453" i="2"/>
  <c r="L1453" i="2" s="1"/>
  <c r="J1453" i="2"/>
  <c r="K948" i="2"/>
  <c r="L948" i="2" s="1"/>
  <c r="J270" i="2"/>
  <c r="K327" i="2"/>
  <c r="L327" i="2" s="1"/>
  <c r="K584" i="2"/>
  <c r="L584" i="2" s="1"/>
  <c r="K662" i="2"/>
  <c r="L662" i="2" s="1"/>
  <c r="K681" i="2"/>
  <c r="L681" i="2" s="1"/>
  <c r="J729" i="2"/>
  <c r="J861" i="2"/>
  <c r="K1119" i="2"/>
  <c r="L1119" i="2" s="1"/>
  <c r="K1448" i="2"/>
  <c r="L1448" i="2" s="1"/>
  <c r="K605" i="2"/>
  <c r="L605" i="2" s="1"/>
  <c r="J1218" i="2"/>
  <c r="K785" i="2"/>
  <c r="L785" i="2" s="1"/>
  <c r="K1043" i="2"/>
  <c r="L1043" i="2" s="1"/>
  <c r="J1132" i="2"/>
  <c r="J1188" i="2"/>
  <c r="J1424" i="2"/>
  <c r="K1459" i="2"/>
  <c r="L1459" i="2" s="1"/>
  <c r="K201" i="2"/>
  <c r="L201" i="2" s="1"/>
  <c r="K697" i="2"/>
  <c r="L697" i="2" s="1"/>
  <c r="K443" i="2"/>
  <c r="L443" i="2" s="1"/>
  <c r="K956" i="2"/>
  <c r="L956" i="2" s="1"/>
  <c r="K1020" i="2"/>
  <c r="L1020" i="2" s="1"/>
  <c r="K1030" i="2"/>
  <c r="L1030" i="2" s="1"/>
  <c r="K1050" i="2"/>
  <c r="L1050" i="2" s="1"/>
  <c r="K1127" i="2"/>
  <c r="L1127" i="2" s="1"/>
  <c r="J1358" i="2"/>
  <c r="K1443" i="2"/>
  <c r="L1443" i="2" s="1"/>
  <c r="K99" i="2"/>
  <c r="L99" i="2" s="1"/>
  <c r="K857" i="2"/>
  <c r="L857" i="2" s="1"/>
  <c r="K1172" i="2"/>
  <c r="L1172" i="2" s="1"/>
  <c r="J1242" i="2"/>
  <c r="J1416" i="2"/>
  <c r="K44" i="2"/>
  <c r="L44" i="2" s="1"/>
  <c r="K597" i="2"/>
  <c r="L597" i="2" s="1"/>
  <c r="K646" i="2"/>
  <c r="L646" i="2" s="1"/>
  <c r="K1291" i="2"/>
  <c r="L1291" i="2" s="1"/>
  <c r="J1414" i="2"/>
  <c r="K193" i="2"/>
  <c r="L193" i="2" s="1"/>
  <c r="K346" i="2"/>
  <c r="L346" i="2" s="1"/>
  <c r="K692" i="2"/>
  <c r="L692" i="2" s="1"/>
  <c r="K696" i="2"/>
  <c r="L696" i="2" s="1"/>
  <c r="K700" i="2"/>
  <c r="L700" i="2" s="1"/>
  <c r="J721" i="2"/>
  <c r="J830" i="2"/>
  <c r="J1012" i="2"/>
  <c r="J1022" i="2"/>
  <c r="J1027" i="2"/>
  <c r="J1202" i="2"/>
  <c r="J1355" i="2"/>
  <c r="J1401" i="2"/>
  <c r="I78" i="1"/>
  <c r="K78" i="1" s="1"/>
  <c r="L78" i="1" s="1"/>
  <c r="E311" i="1"/>
  <c r="N604" i="1"/>
  <c r="P604" i="1" s="1"/>
  <c r="Q604" i="1" s="1"/>
  <c r="N298" i="1"/>
  <c r="P298" i="1" s="1"/>
  <c r="Q298" i="1" s="1"/>
  <c r="O941" i="1"/>
  <c r="J1069" i="1"/>
  <c r="J19" i="1"/>
  <c r="D262" i="1"/>
  <c r="F262" i="1" s="1"/>
  <c r="G262" i="1" s="1"/>
  <c r="D453" i="1"/>
  <c r="F453" i="1" s="1"/>
  <c r="G453" i="1" s="1"/>
  <c r="E54" i="1"/>
  <c r="J79" i="1"/>
  <c r="O153" i="1"/>
  <c r="D172" i="1"/>
  <c r="F172" i="1" s="1"/>
  <c r="G172" i="1" s="1"/>
  <c r="N861" i="1"/>
  <c r="P861" i="1" s="1"/>
  <c r="Q861" i="1" s="1"/>
  <c r="N911" i="1"/>
  <c r="P911" i="1" s="1"/>
  <c r="Q911" i="1" s="1"/>
  <c r="J1230" i="1"/>
  <c r="I679" i="1"/>
  <c r="K679" i="1" s="1"/>
  <c r="L679" i="1" s="1"/>
  <c r="J782" i="1"/>
  <c r="D31" i="1"/>
  <c r="F31" i="1" s="1"/>
  <c r="G31" i="1" s="1"/>
  <c r="D33" i="1"/>
  <c r="F33" i="1" s="1"/>
  <c r="G33" i="1" s="1"/>
  <c r="N231" i="1"/>
  <c r="P231" i="1" s="1"/>
  <c r="Q231" i="1" s="1"/>
  <c r="D516" i="1"/>
  <c r="F516" i="1" s="1"/>
  <c r="G516" i="1" s="1"/>
  <c r="N692" i="1"/>
  <c r="P692" i="1" s="1"/>
  <c r="Q692" i="1" s="1"/>
  <c r="N1113" i="1"/>
  <c r="P1113" i="1" s="1"/>
  <c r="Q1113" i="1" s="1"/>
  <c r="E253" i="1"/>
  <c r="E208" i="1"/>
  <c r="J236" i="1"/>
  <c r="D191" i="1"/>
  <c r="F191" i="1" s="1"/>
  <c r="G191" i="1" s="1"/>
  <c r="D752" i="1"/>
  <c r="F752" i="1" s="1"/>
  <c r="G752" i="1" s="1"/>
  <c r="E1435" i="1"/>
  <c r="J220" i="1"/>
  <c r="N1157" i="1"/>
  <c r="P1157" i="1" s="1"/>
  <c r="Q1157" i="1" s="1"/>
  <c r="N1162" i="1"/>
  <c r="P1162" i="1" s="1"/>
  <c r="Q1162" i="1" s="1"/>
  <c r="I1422" i="1"/>
  <c r="K1422" i="1" s="1"/>
  <c r="L1422" i="1" s="1"/>
  <c r="D57" i="1"/>
  <c r="F57" i="1" s="1"/>
  <c r="G57" i="1" s="1"/>
  <c r="J170" i="1"/>
  <c r="I172" i="1"/>
  <c r="K172" i="1" s="1"/>
  <c r="L172" i="1" s="1"/>
  <c r="I177" i="1"/>
  <c r="K177" i="1" s="1"/>
  <c r="L177" i="1" s="1"/>
  <c r="O605" i="1"/>
  <c r="O618" i="1"/>
  <c r="N773" i="1"/>
  <c r="P773" i="1" s="1"/>
  <c r="Q773" i="1" s="1"/>
  <c r="D899" i="1"/>
  <c r="F899" i="1" s="1"/>
  <c r="G899" i="1" s="1"/>
  <c r="I1151" i="1"/>
  <c r="K1151" i="1" s="1"/>
  <c r="L1151" i="1" s="1"/>
  <c r="D1324" i="1"/>
  <c r="F1324" i="1" s="1"/>
  <c r="G1324" i="1" s="1"/>
  <c r="J55" i="1"/>
  <c r="D114" i="1"/>
  <c r="F114" i="1" s="1"/>
  <c r="G114" i="1" s="1"/>
  <c r="I121" i="1"/>
  <c r="K121" i="1" s="1"/>
  <c r="L121" i="1" s="1"/>
  <c r="O234" i="1"/>
  <c r="N338" i="1"/>
  <c r="P338" i="1" s="1"/>
  <c r="Q338" i="1" s="1"/>
  <c r="I642" i="1"/>
  <c r="K642" i="1" s="1"/>
  <c r="L642" i="1" s="1"/>
  <c r="J720" i="1"/>
  <c r="D764" i="1"/>
  <c r="F764" i="1" s="1"/>
  <c r="G764" i="1" s="1"/>
  <c r="D897" i="1"/>
  <c r="F897" i="1" s="1"/>
  <c r="G897" i="1" s="1"/>
  <c r="N953" i="1"/>
  <c r="P953" i="1" s="1"/>
  <c r="Q953" i="1" s="1"/>
  <c r="J1062" i="1"/>
  <c r="J1088" i="1"/>
  <c r="D1447" i="1"/>
  <c r="F1447" i="1" s="1"/>
  <c r="G1447" i="1" s="1"/>
  <c r="D368" i="1"/>
  <c r="F368" i="1" s="1"/>
  <c r="G368" i="1" s="1"/>
  <c r="J928" i="1"/>
  <c r="I1361" i="1"/>
  <c r="K1361" i="1" s="1"/>
  <c r="L1361" i="1" s="1"/>
  <c r="N1439" i="1"/>
  <c r="P1439" i="1" s="1"/>
  <c r="Q1439" i="1" s="1"/>
  <c r="O55" i="1"/>
  <c r="I166" i="1"/>
  <c r="K166" i="1" s="1"/>
  <c r="L166" i="1" s="1"/>
  <c r="O447" i="1"/>
  <c r="D81" i="1"/>
  <c r="F81" i="1" s="1"/>
  <c r="G81" i="1" s="1"/>
  <c r="J122" i="1"/>
  <c r="J277" i="1"/>
  <c r="J324" i="1"/>
  <c r="E438" i="1"/>
  <c r="N597" i="1"/>
  <c r="P597" i="1" s="1"/>
  <c r="Q597" i="1" s="1"/>
  <c r="N602" i="1"/>
  <c r="P602" i="1" s="1"/>
  <c r="Q602" i="1" s="1"/>
  <c r="J685" i="1"/>
  <c r="N726" i="1"/>
  <c r="P726" i="1" s="1"/>
  <c r="Q726" i="1" s="1"/>
  <c r="D729" i="1"/>
  <c r="F729" i="1" s="1"/>
  <c r="G729" i="1" s="1"/>
  <c r="N864" i="1"/>
  <c r="P864" i="1" s="1"/>
  <c r="Q864" i="1" s="1"/>
  <c r="J1189" i="1"/>
  <c r="N1191" i="1"/>
  <c r="P1191" i="1" s="1"/>
  <c r="Q1191" i="1" s="1"/>
  <c r="J1262" i="1"/>
  <c r="O120" i="1"/>
  <c r="O719" i="1"/>
  <c r="I750" i="1"/>
  <c r="K750" i="1" s="1"/>
  <c r="L750" i="1" s="1"/>
  <c r="I765" i="1"/>
  <c r="K765" i="1" s="1"/>
  <c r="L765" i="1" s="1"/>
  <c r="O809" i="1"/>
  <c r="E870" i="1"/>
  <c r="D1035" i="1"/>
  <c r="F1035" i="1" s="1"/>
  <c r="G1035" i="1" s="1"/>
  <c r="E1394" i="1"/>
  <c r="E78" i="1"/>
  <c r="O143" i="1"/>
  <c r="E173" i="1"/>
  <c r="E206" i="1"/>
  <c r="O210" i="1"/>
  <c r="O215" i="1"/>
  <c r="O281" i="1"/>
  <c r="O345" i="1"/>
  <c r="D387" i="1"/>
  <c r="F387" i="1" s="1"/>
  <c r="G387" i="1" s="1"/>
  <c r="O391" i="1"/>
  <c r="N453" i="1"/>
  <c r="P453" i="1" s="1"/>
  <c r="Q453" i="1" s="1"/>
  <c r="E461" i="1"/>
  <c r="D691" i="1"/>
  <c r="F691" i="1" s="1"/>
  <c r="G691" i="1" s="1"/>
  <c r="N738" i="1"/>
  <c r="P738" i="1" s="1"/>
  <c r="Q738" i="1" s="1"/>
  <c r="O750" i="1"/>
  <c r="O770" i="1"/>
  <c r="E791" i="1"/>
  <c r="E804" i="1"/>
  <c r="N831" i="1"/>
  <c r="P831" i="1" s="1"/>
  <c r="Q831" i="1" s="1"/>
  <c r="N928" i="1"/>
  <c r="P928" i="1" s="1"/>
  <c r="Q928" i="1" s="1"/>
  <c r="D931" i="1"/>
  <c r="F931" i="1" s="1"/>
  <c r="G931" i="1" s="1"/>
  <c r="E992" i="1"/>
  <c r="N1170" i="1"/>
  <c r="P1170" i="1" s="1"/>
  <c r="Q1170" i="1" s="1"/>
  <c r="N1175" i="1"/>
  <c r="P1175" i="1" s="1"/>
  <c r="Q1175" i="1" s="1"/>
  <c r="O1195" i="1"/>
  <c r="E1214" i="1"/>
  <c r="O1374" i="1"/>
  <c r="D1433" i="1"/>
  <c r="F1433" i="1" s="1"/>
  <c r="G1433" i="1" s="1"/>
  <c r="D1455" i="1"/>
  <c r="F1455" i="1" s="1"/>
  <c r="G1455" i="1" s="1"/>
  <c r="E74" i="1"/>
  <c r="E98" i="1"/>
  <c r="E154" i="1"/>
  <c r="O175" i="1"/>
  <c r="J292" i="1"/>
  <c r="I426" i="1"/>
  <c r="K426" i="1" s="1"/>
  <c r="L426" i="1" s="1"/>
  <c r="N465" i="1"/>
  <c r="P465" i="1" s="1"/>
  <c r="Q465" i="1" s="1"/>
  <c r="J602" i="1"/>
  <c r="E693" i="1"/>
  <c r="E825" i="1"/>
  <c r="E901" i="1"/>
  <c r="I1048" i="1"/>
  <c r="K1048" i="1" s="1"/>
  <c r="L1048" i="1" s="1"/>
  <c r="O1050" i="1"/>
  <c r="D1089" i="1"/>
  <c r="F1089" i="1" s="1"/>
  <c r="G1089" i="1" s="1"/>
  <c r="N1242" i="1"/>
  <c r="P1242" i="1" s="1"/>
  <c r="Q1242" i="1" s="1"/>
  <c r="D1357" i="1"/>
  <c r="F1357" i="1" s="1"/>
  <c r="G1357" i="1" s="1"/>
  <c r="I1418" i="1"/>
  <c r="K1418" i="1" s="1"/>
  <c r="L1418" i="1" s="1"/>
  <c r="O1465" i="1"/>
  <c r="O79" i="1"/>
  <c r="N169" i="1"/>
  <c r="P169" i="1" s="1"/>
  <c r="Q169" i="1" s="1"/>
  <c r="N223" i="1"/>
  <c r="P223" i="1" s="1"/>
  <c r="Q223" i="1" s="1"/>
  <c r="E454" i="1"/>
  <c r="I486" i="1"/>
  <c r="K486" i="1" s="1"/>
  <c r="L486" i="1" s="1"/>
  <c r="D525" i="1"/>
  <c r="F525" i="1" s="1"/>
  <c r="G525" i="1" s="1"/>
  <c r="I545" i="1"/>
  <c r="K545" i="1" s="1"/>
  <c r="L545" i="1" s="1"/>
  <c r="D76" i="1"/>
  <c r="F76" i="1" s="1"/>
  <c r="G76" i="1" s="1"/>
  <c r="O76" i="1"/>
  <c r="E303" i="1"/>
  <c r="I527" i="1"/>
  <c r="K527" i="1" s="1"/>
  <c r="L527" i="1" s="1"/>
  <c r="D828" i="1"/>
  <c r="F828" i="1" s="1"/>
  <c r="G828" i="1" s="1"/>
  <c r="D939" i="1"/>
  <c r="F939" i="1" s="1"/>
  <c r="G939" i="1" s="1"/>
  <c r="J941" i="1"/>
  <c r="N945" i="1"/>
  <c r="P945" i="1" s="1"/>
  <c r="Q945" i="1" s="1"/>
  <c r="N1029" i="1"/>
  <c r="P1029" i="1" s="1"/>
  <c r="Q1029" i="1" s="1"/>
  <c r="N1034" i="1"/>
  <c r="P1034" i="1" s="1"/>
  <c r="Q1034" i="1" s="1"/>
  <c r="I1036" i="1"/>
  <c r="K1036" i="1" s="1"/>
  <c r="L1036" i="1" s="1"/>
  <c r="I1056" i="1"/>
  <c r="K1056" i="1" s="1"/>
  <c r="L1056" i="1" s="1"/>
  <c r="J1342" i="1"/>
  <c r="N1344" i="1"/>
  <c r="P1344" i="1" s="1"/>
  <c r="Q1344" i="1" s="1"/>
  <c r="D1383" i="1"/>
  <c r="F1383" i="1" s="1"/>
  <c r="G1383" i="1" s="1"/>
  <c r="D1398" i="1"/>
  <c r="F1398" i="1" s="1"/>
  <c r="G1398" i="1" s="1"/>
  <c r="N1423" i="1"/>
  <c r="P1423" i="1" s="1"/>
  <c r="Q1423" i="1" s="1"/>
  <c r="D1441" i="1"/>
  <c r="F1441" i="1" s="1"/>
  <c r="G1441" i="1" s="1"/>
  <c r="I23" i="1"/>
  <c r="K23" i="1" s="1"/>
  <c r="L23" i="1" s="1"/>
  <c r="J28" i="1"/>
  <c r="I57" i="1"/>
  <c r="K57" i="1" s="1"/>
  <c r="L57" i="1" s="1"/>
  <c r="N121" i="1"/>
  <c r="P121" i="1" s="1"/>
  <c r="Q121" i="1" s="1"/>
  <c r="O186" i="1"/>
  <c r="I252" i="1"/>
  <c r="K252" i="1" s="1"/>
  <c r="L252" i="1" s="1"/>
  <c r="D360" i="1"/>
  <c r="F360" i="1" s="1"/>
  <c r="G360" i="1" s="1"/>
  <c r="I383" i="1"/>
  <c r="K383" i="1" s="1"/>
  <c r="L383" i="1" s="1"/>
  <c r="D580" i="1"/>
  <c r="F580" i="1" s="1"/>
  <c r="G580" i="1" s="1"/>
  <c r="O661" i="1"/>
  <c r="J682" i="1"/>
  <c r="N1097" i="1"/>
  <c r="P1097" i="1" s="1"/>
  <c r="Q1097" i="1" s="1"/>
  <c r="N1110" i="1"/>
  <c r="P1110" i="1" s="1"/>
  <c r="Q1110" i="1" s="1"/>
  <c r="D1113" i="1"/>
  <c r="F1113" i="1" s="1"/>
  <c r="G1113" i="1" s="1"/>
  <c r="I1136" i="1"/>
  <c r="K1136" i="1" s="1"/>
  <c r="L1136" i="1" s="1"/>
  <c r="I1259" i="1"/>
  <c r="K1259" i="1" s="1"/>
  <c r="L1259" i="1" s="1"/>
  <c r="J838" i="1"/>
  <c r="I920" i="1"/>
  <c r="K920" i="1" s="1"/>
  <c r="L920" i="1" s="1"/>
  <c r="D1152" i="1"/>
  <c r="F1152" i="1" s="1"/>
  <c r="G1152" i="1" s="1"/>
  <c r="E87" i="1"/>
  <c r="N174" i="1"/>
  <c r="P174" i="1" s="1"/>
  <c r="Q174" i="1" s="1"/>
  <c r="J212" i="1"/>
  <c r="O239" i="1"/>
  <c r="J317" i="1"/>
  <c r="O354" i="1"/>
  <c r="N457" i="1"/>
  <c r="P457" i="1" s="1"/>
  <c r="Q457" i="1" s="1"/>
  <c r="N461" i="1"/>
  <c r="P461" i="1" s="1"/>
  <c r="Q461" i="1" s="1"/>
  <c r="O470" i="1"/>
  <c r="D483" i="1"/>
  <c r="F483" i="1" s="1"/>
  <c r="G483" i="1" s="1"/>
  <c r="N494" i="1"/>
  <c r="P494" i="1" s="1"/>
  <c r="Q494" i="1" s="1"/>
  <c r="O501" i="1"/>
  <c r="D547" i="1"/>
  <c r="F547" i="1" s="1"/>
  <c r="G547" i="1" s="1"/>
  <c r="D549" i="1"/>
  <c r="F549" i="1" s="1"/>
  <c r="G549" i="1" s="1"/>
  <c r="E562" i="1"/>
  <c r="E564" i="1"/>
  <c r="D586" i="1"/>
  <c r="F586" i="1" s="1"/>
  <c r="G586" i="1" s="1"/>
  <c r="I588" i="1"/>
  <c r="K588" i="1" s="1"/>
  <c r="L588" i="1" s="1"/>
  <c r="D647" i="1"/>
  <c r="F647" i="1" s="1"/>
  <c r="G647" i="1" s="1"/>
  <c r="D671" i="1"/>
  <c r="F671" i="1" s="1"/>
  <c r="G671" i="1" s="1"/>
  <c r="I703" i="1"/>
  <c r="K703" i="1" s="1"/>
  <c r="L703" i="1" s="1"/>
  <c r="I708" i="1"/>
  <c r="K708" i="1" s="1"/>
  <c r="L708" i="1" s="1"/>
  <c r="I739" i="1"/>
  <c r="K739" i="1" s="1"/>
  <c r="L739" i="1" s="1"/>
  <c r="N741" i="1"/>
  <c r="P741" i="1" s="1"/>
  <c r="Q741" i="1" s="1"/>
  <c r="J781" i="1"/>
  <c r="I788" i="1"/>
  <c r="K788" i="1" s="1"/>
  <c r="L788" i="1" s="1"/>
  <c r="N846" i="1"/>
  <c r="P846" i="1" s="1"/>
  <c r="Q846" i="1" s="1"/>
  <c r="O851" i="1"/>
  <c r="O870" i="1"/>
  <c r="N880" i="1"/>
  <c r="P880" i="1" s="1"/>
  <c r="Q880" i="1" s="1"/>
  <c r="I999" i="1"/>
  <c r="K999" i="1" s="1"/>
  <c r="L999" i="1" s="1"/>
  <c r="J1046" i="1"/>
  <c r="I1072" i="1"/>
  <c r="K1072" i="1" s="1"/>
  <c r="L1072" i="1" s="1"/>
  <c r="O1074" i="1"/>
  <c r="O1219" i="1"/>
  <c r="E1282" i="1"/>
  <c r="E1295" i="1"/>
  <c r="I1353" i="1"/>
  <c r="K1353" i="1" s="1"/>
  <c r="L1353" i="1" s="1"/>
  <c r="O1411" i="1"/>
  <c r="I1426" i="1"/>
  <c r="K1426" i="1" s="1"/>
  <c r="L1426" i="1" s="1"/>
  <c r="D1449" i="1"/>
  <c r="F1449" i="1" s="1"/>
  <c r="G1449" i="1" s="1"/>
  <c r="N1460" i="1"/>
  <c r="P1460" i="1" s="1"/>
  <c r="Q1460" i="1" s="1"/>
  <c r="D1463" i="1"/>
  <c r="F1463" i="1" s="1"/>
  <c r="G1463" i="1" s="1"/>
  <c r="O12" i="1"/>
  <c r="D132" i="1"/>
  <c r="F132" i="1" s="1"/>
  <c r="G132" i="1" s="1"/>
  <c r="D8" i="1"/>
  <c r="F8" i="1" s="1"/>
  <c r="G8" i="1" s="1"/>
  <c r="D41" i="1"/>
  <c r="F41" i="1" s="1"/>
  <c r="G41" i="1" s="1"/>
  <c r="J43" i="1"/>
  <c r="J58" i="1"/>
  <c r="E77" i="1"/>
  <c r="N78" i="1"/>
  <c r="P78" i="1" s="1"/>
  <c r="Q78" i="1" s="1"/>
  <c r="I154" i="1"/>
  <c r="K154" i="1" s="1"/>
  <c r="L154" i="1" s="1"/>
  <c r="J171" i="1"/>
  <c r="J219" i="1"/>
  <c r="I242" i="1"/>
  <c r="K242" i="1" s="1"/>
  <c r="L242" i="1" s="1"/>
  <c r="E256" i="1"/>
  <c r="D258" i="1"/>
  <c r="F258" i="1" s="1"/>
  <c r="G258" i="1" s="1"/>
  <c r="J260" i="1"/>
  <c r="O287" i="1"/>
  <c r="D290" i="1"/>
  <c r="F290" i="1" s="1"/>
  <c r="G290" i="1" s="1"/>
  <c r="D304" i="1"/>
  <c r="F304" i="1" s="1"/>
  <c r="G304" i="1" s="1"/>
  <c r="I306" i="1"/>
  <c r="K306" i="1" s="1"/>
  <c r="L306" i="1" s="1"/>
  <c r="O322" i="1"/>
  <c r="E327" i="1"/>
  <c r="E367" i="1"/>
  <c r="N383" i="1"/>
  <c r="P383" i="1" s="1"/>
  <c r="Q383" i="1" s="1"/>
  <c r="J418" i="1"/>
  <c r="E460" i="1"/>
  <c r="N475" i="1"/>
  <c r="P475" i="1" s="1"/>
  <c r="Q475" i="1" s="1"/>
  <c r="I497" i="1"/>
  <c r="K497" i="1" s="1"/>
  <c r="L497" i="1" s="1"/>
  <c r="O525" i="1"/>
  <c r="I530" i="1"/>
  <c r="K530" i="1" s="1"/>
  <c r="L530" i="1" s="1"/>
  <c r="D579" i="1"/>
  <c r="F579" i="1" s="1"/>
  <c r="G579" i="1" s="1"/>
  <c r="I601" i="1"/>
  <c r="K601" i="1" s="1"/>
  <c r="L601" i="1" s="1"/>
  <c r="D603" i="1"/>
  <c r="F603" i="1" s="1"/>
  <c r="G603" i="1" s="1"/>
  <c r="E605" i="1"/>
  <c r="E624" i="1"/>
  <c r="N628" i="1"/>
  <c r="P628" i="1" s="1"/>
  <c r="Q628" i="1" s="1"/>
  <c r="N649" i="1"/>
  <c r="P649" i="1" s="1"/>
  <c r="Q649" i="1" s="1"/>
  <c r="N685" i="1"/>
  <c r="P685" i="1" s="1"/>
  <c r="Q685" i="1" s="1"/>
  <c r="D711" i="1"/>
  <c r="F711" i="1" s="1"/>
  <c r="G711" i="1" s="1"/>
  <c r="D760" i="1"/>
  <c r="F760" i="1" s="1"/>
  <c r="G760" i="1" s="1"/>
  <c r="E793" i="1"/>
  <c r="I804" i="1"/>
  <c r="K804" i="1" s="1"/>
  <c r="L804" i="1" s="1"/>
  <c r="I873" i="1"/>
  <c r="K873" i="1" s="1"/>
  <c r="L873" i="1" s="1"/>
  <c r="J915" i="1"/>
  <c r="N924" i="1"/>
  <c r="P924" i="1" s="1"/>
  <c r="Q924" i="1" s="1"/>
  <c r="D967" i="1"/>
  <c r="F967" i="1" s="1"/>
  <c r="G967" i="1" s="1"/>
  <c r="J992" i="1"/>
  <c r="O994" i="1"/>
  <c r="D1002" i="1"/>
  <c r="F1002" i="1" s="1"/>
  <c r="G1002" i="1" s="1"/>
  <c r="O1041" i="1"/>
  <c r="I1140" i="1"/>
  <c r="K1140" i="1" s="1"/>
  <c r="L1140" i="1" s="1"/>
  <c r="D1155" i="1"/>
  <c r="F1155" i="1" s="1"/>
  <c r="G1155" i="1" s="1"/>
  <c r="I1157" i="1"/>
  <c r="K1157" i="1" s="1"/>
  <c r="L1157" i="1" s="1"/>
  <c r="E1225" i="1"/>
  <c r="I1246" i="1"/>
  <c r="K1246" i="1" s="1"/>
  <c r="L1246" i="1" s="1"/>
  <c r="N1440" i="1"/>
  <c r="P1440" i="1" s="1"/>
  <c r="Q1440" i="1" s="1"/>
  <c r="I1447" i="1"/>
  <c r="K1447" i="1" s="1"/>
  <c r="L1447" i="1" s="1"/>
  <c r="O690" i="1"/>
  <c r="I692" i="1"/>
  <c r="K692" i="1" s="1"/>
  <c r="L692" i="1" s="1"/>
  <c r="D1251" i="1"/>
  <c r="F1251" i="1" s="1"/>
  <c r="G1251" i="1" s="1"/>
  <c r="I1255" i="1"/>
  <c r="K1255" i="1" s="1"/>
  <c r="L1255" i="1" s="1"/>
  <c r="D1321" i="1"/>
  <c r="F1321" i="1" s="1"/>
  <c r="G1321" i="1" s="1"/>
  <c r="I1436" i="1"/>
  <c r="K1436" i="1" s="1"/>
  <c r="L1436" i="1" s="1"/>
  <c r="I50" i="1"/>
  <c r="K50" i="1" s="1"/>
  <c r="L50" i="1" s="1"/>
  <c r="J164" i="1"/>
  <c r="E30" i="1"/>
  <c r="E69" i="1"/>
  <c r="O73" i="1"/>
  <c r="E79" i="1"/>
  <c r="O80" i="1"/>
  <c r="I148" i="1"/>
  <c r="K148" i="1" s="1"/>
  <c r="L148" i="1" s="1"/>
  <c r="N171" i="1"/>
  <c r="P171" i="1" s="1"/>
  <c r="Q171" i="1" s="1"/>
  <c r="I195" i="1"/>
  <c r="K195" i="1" s="1"/>
  <c r="L195" i="1" s="1"/>
  <c r="E200" i="1"/>
  <c r="D222" i="1"/>
  <c r="F222" i="1" s="1"/>
  <c r="G222" i="1" s="1"/>
  <c r="I231" i="1"/>
  <c r="K231" i="1" s="1"/>
  <c r="L231" i="1" s="1"/>
  <c r="J283" i="1"/>
  <c r="I325" i="1"/>
  <c r="K325" i="1" s="1"/>
  <c r="L325" i="1" s="1"/>
  <c r="D375" i="1"/>
  <c r="F375" i="1" s="1"/>
  <c r="G375" i="1" s="1"/>
  <c r="I458" i="1"/>
  <c r="K458" i="1" s="1"/>
  <c r="L458" i="1" s="1"/>
  <c r="N483" i="1"/>
  <c r="P483" i="1" s="1"/>
  <c r="Q483" i="1" s="1"/>
  <c r="O524" i="1"/>
  <c r="I538" i="1"/>
  <c r="K538" i="1" s="1"/>
  <c r="L538" i="1" s="1"/>
  <c r="O574" i="1"/>
  <c r="D629" i="1"/>
  <c r="F629" i="1" s="1"/>
  <c r="G629" i="1" s="1"/>
  <c r="I631" i="1"/>
  <c r="K631" i="1" s="1"/>
  <c r="L631" i="1" s="1"/>
  <c r="J641" i="1"/>
  <c r="J657" i="1"/>
  <c r="J664" i="1"/>
  <c r="D682" i="1"/>
  <c r="F682" i="1" s="1"/>
  <c r="G682" i="1" s="1"/>
  <c r="J733" i="1"/>
  <c r="E745" i="1"/>
  <c r="N758" i="1"/>
  <c r="P758" i="1" s="1"/>
  <c r="Q758" i="1" s="1"/>
  <c r="D763" i="1"/>
  <c r="F763" i="1" s="1"/>
  <c r="G763" i="1" s="1"/>
  <c r="E780" i="1"/>
  <c r="J793" i="1"/>
  <c r="O795" i="1"/>
  <c r="D807" i="1"/>
  <c r="F807" i="1" s="1"/>
  <c r="G807" i="1" s="1"/>
  <c r="O811" i="1"/>
  <c r="N862" i="1"/>
  <c r="P862" i="1" s="1"/>
  <c r="Q862" i="1" s="1"/>
  <c r="I867" i="1"/>
  <c r="K867" i="1" s="1"/>
  <c r="L867" i="1" s="1"/>
  <c r="D951" i="1"/>
  <c r="F951" i="1" s="1"/>
  <c r="G951" i="1" s="1"/>
  <c r="D963" i="1"/>
  <c r="F963" i="1" s="1"/>
  <c r="G963" i="1" s="1"/>
  <c r="J965" i="1"/>
  <c r="I1054" i="1"/>
  <c r="K1054" i="1" s="1"/>
  <c r="L1054" i="1" s="1"/>
  <c r="I1075" i="1"/>
  <c r="K1075" i="1" s="1"/>
  <c r="L1075" i="1" s="1"/>
  <c r="J1080" i="1"/>
  <c r="D1146" i="1"/>
  <c r="F1146" i="1" s="1"/>
  <c r="G1146" i="1" s="1"/>
  <c r="I1218" i="1"/>
  <c r="K1218" i="1" s="1"/>
  <c r="L1218" i="1" s="1"/>
  <c r="J1242" i="1"/>
  <c r="D1249" i="1"/>
  <c r="F1249" i="1" s="1"/>
  <c r="G1249" i="1" s="1"/>
  <c r="J1264" i="1"/>
  <c r="I1266" i="1"/>
  <c r="K1266" i="1" s="1"/>
  <c r="L1266" i="1" s="1"/>
  <c r="I1271" i="1"/>
  <c r="K1271" i="1" s="1"/>
  <c r="L1271" i="1" s="1"/>
  <c r="O1297" i="1"/>
  <c r="J1363" i="1"/>
  <c r="O1375" i="1"/>
  <c r="N1454" i="1"/>
  <c r="P1454" i="1" s="1"/>
  <c r="Q1454" i="1" s="1"/>
  <c r="J27" i="1"/>
  <c r="O56" i="1"/>
  <c r="I110" i="1"/>
  <c r="K110" i="1" s="1"/>
  <c r="L110" i="1" s="1"/>
  <c r="J213" i="1"/>
  <c r="N252" i="1"/>
  <c r="P252" i="1" s="1"/>
  <c r="Q252" i="1" s="1"/>
  <c r="N256" i="1"/>
  <c r="P256" i="1" s="1"/>
  <c r="Q256" i="1" s="1"/>
  <c r="J316" i="1"/>
  <c r="J386" i="1"/>
  <c r="I406" i="1"/>
  <c r="K406" i="1" s="1"/>
  <c r="L406" i="1" s="1"/>
  <c r="E498" i="1"/>
  <c r="E563" i="1"/>
  <c r="D660" i="1"/>
  <c r="F660" i="1" s="1"/>
  <c r="G660" i="1" s="1"/>
  <c r="N1443" i="1"/>
  <c r="P1443" i="1" s="1"/>
  <c r="Q1443" i="1" s="1"/>
  <c r="N1260" i="1"/>
  <c r="P1260" i="1" s="1"/>
  <c r="Q1260" i="1" s="1"/>
  <c r="N1281" i="1"/>
  <c r="P1281" i="1" s="1"/>
  <c r="Q1281" i="1" s="1"/>
  <c r="J1296" i="1"/>
  <c r="N28" i="1"/>
  <c r="P28" i="1" s="1"/>
  <c r="Q28" i="1" s="1"/>
  <c r="I47" i="1"/>
  <c r="K47" i="1" s="1"/>
  <c r="L47" i="1" s="1"/>
  <c r="N59" i="1"/>
  <c r="P59" i="1" s="1"/>
  <c r="Q59" i="1" s="1"/>
  <c r="N119" i="1"/>
  <c r="P119" i="1" s="1"/>
  <c r="Q119" i="1" s="1"/>
  <c r="E230" i="1"/>
  <c r="O248" i="1"/>
  <c r="O266" i="1"/>
  <c r="I293" i="1"/>
  <c r="K293" i="1" s="1"/>
  <c r="L293" i="1" s="1"/>
  <c r="E310" i="1"/>
  <c r="D344" i="1"/>
  <c r="F344" i="1" s="1"/>
  <c r="G344" i="1" s="1"/>
  <c r="E359" i="1"/>
  <c r="N375" i="1"/>
  <c r="P375" i="1" s="1"/>
  <c r="Q375" i="1" s="1"/>
  <c r="N380" i="1"/>
  <c r="P380" i="1" s="1"/>
  <c r="Q380" i="1" s="1"/>
  <c r="I450" i="1"/>
  <c r="K450" i="1" s="1"/>
  <c r="L450" i="1" s="1"/>
  <c r="E475" i="1"/>
  <c r="I503" i="1"/>
  <c r="K503" i="1" s="1"/>
  <c r="L503" i="1" s="1"/>
  <c r="N505" i="1"/>
  <c r="P505" i="1" s="1"/>
  <c r="Q505" i="1" s="1"/>
  <c r="D508" i="1"/>
  <c r="F508" i="1" s="1"/>
  <c r="G508" i="1" s="1"/>
  <c r="D537" i="1"/>
  <c r="F537" i="1" s="1"/>
  <c r="G537" i="1" s="1"/>
  <c r="D539" i="1"/>
  <c r="F539" i="1" s="1"/>
  <c r="G539" i="1" s="1"/>
  <c r="O548" i="1"/>
  <c r="I568" i="1"/>
  <c r="K568" i="1" s="1"/>
  <c r="L568" i="1" s="1"/>
  <c r="N623" i="1"/>
  <c r="P623" i="1" s="1"/>
  <c r="Q623" i="1" s="1"/>
  <c r="J625" i="1"/>
  <c r="J637" i="1"/>
  <c r="O653" i="1"/>
  <c r="N689" i="1"/>
  <c r="P689" i="1" s="1"/>
  <c r="Q689" i="1" s="1"/>
  <c r="N697" i="1"/>
  <c r="P697" i="1" s="1"/>
  <c r="Q697" i="1" s="1"/>
  <c r="E732" i="1"/>
  <c r="I757" i="1"/>
  <c r="K757" i="1" s="1"/>
  <c r="L757" i="1" s="1"/>
  <c r="I785" i="1"/>
  <c r="K785" i="1" s="1"/>
  <c r="L785" i="1" s="1"/>
  <c r="J796" i="1"/>
  <c r="J801" i="1"/>
  <c r="N817" i="1"/>
  <c r="P817" i="1" s="1"/>
  <c r="Q817" i="1" s="1"/>
  <c r="N829" i="1"/>
  <c r="P829" i="1" s="1"/>
  <c r="Q829" i="1" s="1"/>
  <c r="E844" i="1"/>
  <c r="J846" i="1"/>
  <c r="D868" i="1"/>
  <c r="F868" i="1" s="1"/>
  <c r="G868" i="1" s="1"/>
  <c r="D954" i="1"/>
  <c r="F954" i="1" s="1"/>
  <c r="G954" i="1" s="1"/>
  <c r="N961" i="1"/>
  <c r="P961" i="1" s="1"/>
  <c r="Q961" i="1" s="1"/>
  <c r="E987" i="1"/>
  <c r="I1024" i="1"/>
  <c r="K1024" i="1" s="1"/>
  <c r="L1024" i="1" s="1"/>
  <c r="I1067" i="1"/>
  <c r="K1067" i="1" s="1"/>
  <c r="L1067" i="1" s="1"/>
  <c r="E1124" i="1"/>
  <c r="I1226" i="1"/>
  <c r="K1226" i="1" s="1"/>
  <c r="L1226" i="1" s="1"/>
  <c r="N1228" i="1"/>
  <c r="P1228" i="1" s="1"/>
  <c r="Q1228" i="1" s="1"/>
  <c r="I1238" i="1"/>
  <c r="K1238" i="1" s="1"/>
  <c r="L1238" i="1" s="1"/>
  <c r="N1247" i="1"/>
  <c r="P1247" i="1" s="1"/>
  <c r="Q1247" i="1" s="1"/>
  <c r="O1251" i="1"/>
  <c r="D1277" i="1"/>
  <c r="F1277" i="1" s="1"/>
  <c r="G1277" i="1" s="1"/>
  <c r="D1401" i="1"/>
  <c r="F1401" i="1" s="1"/>
  <c r="G1401" i="1" s="1"/>
  <c r="I1411" i="1"/>
  <c r="K1411" i="1" s="1"/>
  <c r="L1411" i="1" s="1"/>
  <c r="D52" i="1"/>
  <c r="F52" i="1" s="1"/>
  <c r="G52" i="1" s="1"/>
  <c r="D70" i="1"/>
  <c r="F70" i="1" s="1"/>
  <c r="G70" i="1" s="1"/>
  <c r="J82" i="1"/>
  <c r="I100" i="1"/>
  <c r="K100" i="1" s="1"/>
  <c r="L100" i="1" s="1"/>
  <c r="J123" i="1"/>
  <c r="I134" i="1"/>
  <c r="K134" i="1" s="1"/>
  <c r="L134" i="1" s="1"/>
  <c r="E159" i="1"/>
  <c r="J163" i="1"/>
  <c r="D169" i="1"/>
  <c r="F169" i="1" s="1"/>
  <c r="G169" i="1" s="1"/>
  <c r="D174" i="1"/>
  <c r="F174" i="1" s="1"/>
  <c r="G174" i="1" s="1"/>
  <c r="I182" i="1"/>
  <c r="K182" i="1" s="1"/>
  <c r="L182" i="1" s="1"/>
  <c r="E184" i="1"/>
  <c r="J186" i="1"/>
  <c r="D197" i="1"/>
  <c r="F197" i="1" s="1"/>
  <c r="G197" i="1" s="1"/>
  <c r="D199" i="1"/>
  <c r="F199" i="1" s="1"/>
  <c r="G199" i="1" s="1"/>
  <c r="I223" i="1"/>
  <c r="K223" i="1" s="1"/>
  <c r="L223" i="1" s="1"/>
  <c r="D242" i="1"/>
  <c r="F242" i="1" s="1"/>
  <c r="G242" i="1" s="1"/>
  <c r="I261" i="1"/>
  <c r="K261" i="1" s="1"/>
  <c r="L261" i="1" s="1"/>
  <c r="I274" i="1"/>
  <c r="K274" i="1" s="1"/>
  <c r="L274" i="1" s="1"/>
  <c r="O282" i="1"/>
  <c r="D301" i="1"/>
  <c r="F301" i="1" s="1"/>
  <c r="G301" i="1" s="1"/>
  <c r="I309" i="1"/>
  <c r="K309" i="1" s="1"/>
  <c r="L309" i="1" s="1"/>
  <c r="D336" i="1"/>
  <c r="F336" i="1" s="1"/>
  <c r="G336" i="1" s="1"/>
  <c r="I349" i="1"/>
  <c r="K349" i="1" s="1"/>
  <c r="L349" i="1" s="1"/>
  <c r="D370" i="1"/>
  <c r="F370" i="1" s="1"/>
  <c r="G370" i="1" s="1"/>
  <c r="I376" i="1"/>
  <c r="K376" i="1" s="1"/>
  <c r="L376" i="1" s="1"/>
  <c r="N378" i="1"/>
  <c r="P378" i="1" s="1"/>
  <c r="Q378" i="1" s="1"/>
  <c r="D463" i="1"/>
  <c r="F463" i="1" s="1"/>
  <c r="G463" i="1" s="1"/>
  <c r="J496" i="1"/>
  <c r="J498" i="1"/>
  <c r="I498" i="1"/>
  <c r="K498" i="1" s="1"/>
  <c r="L498" i="1" s="1"/>
  <c r="E541" i="1"/>
  <c r="D541" i="1"/>
  <c r="F541" i="1" s="1"/>
  <c r="G541" i="1" s="1"/>
  <c r="I584" i="1"/>
  <c r="K584" i="1" s="1"/>
  <c r="L584" i="1" s="1"/>
  <c r="J584" i="1"/>
  <c r="J617" i="1"/>
  <c r="I617" i="1"/>
  <c r="K617" i="1" s="1"/>
  <c r="L617" i="1" s="1"/>
  <c r="O625" i="1"/>
  <c r="N625" i="1"/>
  <c r="P625" i="1" s="1"/>
  <c r="Q625" i="1" s="1"/>
  <c r="N695" i="1"/>
  <c r="P695" i="1" s="1"/>
  <c r="Q695" i="1" s="1"/>
  <c r="O695" i="1"/>
  <c r="D240" i="1"/>
  <c r="F240" i="1" s="1"/>
  <c r="G240" i="1" s="1"/>
  <c r="I263" i="1"/>
  <c r="K263" i="1" s="1"/>
  <c r="L263" i="1" s="1"/>
  <c r="E277" i="1"/>
  <c r="E279" i="1"/>
  <c r="D285" i="1"/>
  <c r="F285" i="1" s="1"/>
  <c r="G285" i="1" s="1"/>
  <c r="J290" i="1"/>
  <c r="I396" i="1"/>
  <c r="K396" i="1" s="1"/>
  <c r="L396" i="1" s="1"/>
  <c r="I401" i="1"/>
  <c r="K401" i="1" s="1"/>
  <c r="L401" i="1" s="1"/>
  <c r="J455" i="1"/>
  <c r="J561" i="1"/>
  <c r="I561" i="1"/>
  <c r="K561" i="1" s="1"/>
  <c r="L561" i="1" s="1"/>
  <c r="D688" i="1"/>
  <c r="F688" i="1" s="1"/>
  <c r="G688" i="1" s="1"/>
  <c r="E688" i="1"/>
  <c r="E751" i="1"/>
  <c r="D751" i="1"/>
  <c r="F751" i="1" s="1"/>
  <c r="G751" i="1" s="1"/>
  <c r="N771" i="1"/>
  <c r="P771" i="1" s="1"/>
  <c r="Q771" i="1" s="1"/>
  <c r="O771" i="1"/>
  <c r="J864" i="1"/>
  <c r="I864" i="1"/>
  <c r="K864" i="1" s="1"/>
  <c r="L864" i="1" s="1"/>
  <c r="J910" i="1"/>
  <c r="I910" i="1"/>
  <c r="K910" i="1" s="1"/>
  <c r="L910" i="1" s="1"/>
  <c r="N15" i="1"/>
  <c r="P15" i="1" s="1"/>
  <c r="Q15" i="1" s="1"/>
  <c r="N41" i="1"/>
  <c r="P41" i="1" s="1"/>
  <c r="Q41" i="1" s="1"/>
  <c r="I52" i="1"/>
  <c r="K52" i="1" s="1"/>
  <c r="L52" i="1" s="1"/>
  <c r="E61" i="1"/>
  <c r="E66" i="1"/>
  <c r="N92" i="1"/>
  <c r="P92" i="1" s="1"/>
  <c r="Q92" i="1" s="1"/>
  <c r="D95" i="1"/>
  <c r="F95" i="1" s="1"/>
  <c r="G95" i="1" s="1"/>
  <c r="I99" i="1"/>
  <c r="K99" i="1" s="1"/>
  <c r="L99" i="1" s="1"/>
  <c r="J108" i="1"/>
  <c r="D162" i="1"/>
  <c r="F162" i="1" s="1"/>
  <c r="G162" i="1" s="1"/>
  <c r="E166" i="1"/>
  <c r="O167" i="1"/>
  <c r="I169" i="1"/>
  <c r="K169" i="1" s="1"/>
  <c r="L169" i="1" s="1"/>
  <c r="I174" i="1"/>
  <c r="K174" i="1" s="1"/>
  <c r="L174" i="1" s="1"/>
  <c r="D287" i="1"/>
  <c r="F287" i="1" s="1"/>
  <c r="G287" i="1" s="1"/>
  <c r="J299" i="1"/>
  <c r="N469" i="1"/>
  <c r="P469" i="1" s="1"/>
  <c r="Q469" i="1" s="1"/>
  <c r="E610" i="1"/>
  <c r="D610" i="1"/>
  <c r="F610" i="1" s="1"/>
  <c r="G610" i="1" s="1"/>
  <c r="N654" i="1"/>
  <c r="P654" i="1" s="1"/>
  <c r="Q654" i="1" s="1"/>
  <c r="O654" i="1"/>
  <c r="E674" i="1"/>
  <c r="D674" i="1"/>
  <c r="F674" i="1" s="1"/>
  <c r="G674" i="1" s="1"/>
  <c r="O854" i="1"/>
  <c r="N854" i="1"/>
  <c r="P854" i="1" s="1"/>
  <c r="Q854" i="1" s="1"/>
  <c r="D876" i="1"/>
  <c r="F876" i="1" s="1"/>
  <c r="G876" i="1" s="1"/>
  <c r="E876" i="1"/>
  <c r="J905" i="1"/>
  <c r="I905" i="1"/>
  <c r="K905" i="1" s="1"/>
  <c r="L905" i="1" s="1"/>
  <c r="N957" i="1"/>
  <c r="P957" i="1" s="1"/>
  <c r="Q957" i="1" s="1"/>
  <c r="O957" i="1"/>
  <c r="E6" i="1"/>
  <c r="I18" i="1"/>
  <c r="K18" i="1" s="1"/>
  <c r="L18" i="1" s="1"/>
  <c r="O25" i="1"/>
  <c r="D36" i="1"/>
  <c r="F36" i="1" s="1"/>
  <c r="G36" i="1" s="1"/>
  <c r="E38" i="1"/>
  <c r="O57" i="1"/>
  <c r="J59" i="1"/>
  <c r="I74" i="1"/>
  <c r="K74" i="1" s="1"/>
  <c r="L74" i="1" s="1"/>
  <c r="J76" i="1"/>
  <c r="I147" i="1"/>
  <c r="K147" i="1" s="1"/>
  <c r="L147" i="1" s="1"/>
  <c r="J151" i="1"/>
  <c r="I153" i="1"/>
  <c r="K153" i="1" s="1"/>
  <c r="L153" i="1" s="1"/>
  <c r="D183" i="1"/>
  <c r="F183" i="1" s="1"/>
  <c r="G183" i="1" s="1"/>
  <c r="I191" i="1"/>
  <c r="K191" i="1" s="1"/>
  <c r="L191" i="1" s="1"/>
  <c r="N199" i="1"/>
  <c r="P199" i="1" s="1"/>
  <c r="Q199" i="1" s="1"/>
  <c r="D231" i="1"/>
  <c r="F231" i="1" s="1"/>
  <c r="G231" i="1" s="1"/>
  <c r="N263" i="1"/>
  <c r="P263" i="1" s="1"/>
  <c r="Q263" i="1" s="1"/>
  <c r="J268" i="1"/>
  <c r="I357" i="1"/>
  <c r="K357" i="1" s="1"/>
  <c r="L357" i="1" s="1"/>
  <c r="O370" i="1"/>
  <c r="E373" i="1"/>
  <c r="J422" i="1"/>
  <c r="D429" i="1"/>
  <c r="F429" i="1" s="1"/>
  <c r="G429" i="1" s="1"/>
  <c r="O487" i="1"/>
  <c r="N487" i="1"/>
  <c r="P487" i="1" s="1"/>
  <c r="Q487" i="1" s="1"/>
  <c r="O508" i="1"/>
  <c r="N508" i="1"/>
  <c r="P508" i="1" s="1"/>
  <c r="Q508" i="1" s="1"/>
  <c r="E535" i="1"/>
  <c r="D535" i="1"/>
  <c r="F535" i="1" s="1"/>
  <c r="G535" i="1" s="1"/>
  <c r="J559" i="1"/>
  <c r="I559" i="1"/>
  <c r="K559" i="1" s="1"/>
  <c r="L559" i="1" s="1"/>
  <c r="O622" i="1"/>
  <c r="N642" i="1"/>
  <c r="P642" i="1" s="1"/>
  <c r="Q642" i="1" s="1"/>
  <c r="O642" i="1"/>
  <c r="N666" i="1"/>
  <c r="P666" i="1" s="1"/>
  <c r="Q666" i="1" s="1"/>
  <c r="O666" i="1"/>
  <c r="N706" i="1"/>
  <c r="P706" i="1" s="1"/>
  <c r="Q706" i="1" s="1"/>
  <c r="O706" i="1"/>
  <c r="O980" i="1"/>
  <c r="N980" i="1"/>
  <c r="P980" i="1" s="1"/>
  <c r="Q980" i="1" s="1"/>
  <c r="D194" i="1"/>
  <c r="F194" i="1" s="1"/>
  <c r="G194" i="1" s="1"/>
  <c r="D198" i="1"/>
  <c r="F198" i="1" s="1"/>
  <c r="G198" i="1" s="1"/>
  <c r="N236" i="1"/>
  <c r="P236" i="1" s="1"/>
  <c r="Q236" i="1" s="1"/>
  <c r="I258" i="1"/>
  <c r="K258" i="1" s="1"/>
  <c r="L258" i="1" s="1"/>
  <c r="O279" i="1"/>
  <c r="I287" i="1"/>
  <c r="K287" i="1" s="1"/>
  <c r="L287" i="1" s="1"/>
  <c r="I295" i="1"/>
  <c r="K295" i="1" s="1"/>
  <c r="L295" i="1" s="1"/>
  <c r="N314" i="1"/>
  <c r="P314" i="1" s="1"/>
  <c r="Q314" i="1" s="1"/>
  <c r="E335" i="1"/>
  <c r="J348" i="1"/>
  <c r="J364" i="1"/>
  <c r="O406" i="1"/>
  <c r="O408" i="1"/>
  <c r="E413" i="1"/>
  <c r="D427" i="1"/>
  <c r="F427" i="1" s="1"/>
  <c r="G427" i="1" s="1"/>
  <c r="D444" i="1"/>
  <c r="F444" i="1" s="1"/>
  <c r="G444" i="1" s="1"/>
  <c r="I446" i="1"/>
  <c r="K446" i="1" s="1"/>
  <c r="L446" i="1" s="1"/>
  <c r="I454" i="1"/>
  <c r="K454" i="1" s="1"/>
  <c r="L454" i="1" s="1"/>
  <c r="D600" i="1"/>
  <c r="F600" i="1" s="1"/>
  <c r="G600" i="1" s="1"/>
  <c r="I724" i="1"/>
  <c r="K724" i="1" s="1"/>
  <c r="L724" i="1" s="1"/>
  <c r="J724" i="1"/>
  <c r="N871" i="1"/>
  <c r="P871" i="1" s="1"/>
  <c r="Q871" i="1" s="1"/>
  <c r="O871" i="1"/>
  <c r="E923" i="1"/>
  <c r="D923" i="1"/>
  <c r="F923" i="1" s="1"/>
  <c r="G923" i="1" s="1"/>
  <c r="D22" i="1"/>
  <c r="F22" i="1" s="1"/>
  <c r="G22" i="1" s="1"/>
  <c r="D21" i="1"/>
  <c r="F21" i="1" s="1"/>
  <c r="G21" i="1" s="1"/>
  <c r="D23" i="1"/>
  <c r="F23" i="1" s="1"/>
  <c r="G23" i="1" s="1"/>
  <c r="N24" i="1"/>
  <c r="P24" i="1" s="1"/>
  <c r="Q24" i="1" s="1"/>
  <c r="N40" i="1"/>
  <c r="P40" i="1" s="1"/>
  <c r="Q40" i="1" s="1"/>
  <c r="I42" i="1"/>
  <c r="K42" i="1" s="1"/>
  <c r="L42" i="1" s="1"/>
  <c r="D47" i="1"/>
  <c r="F47" i="1" s="1"/>
  <c r="G47" i="1" s="1"/>
  <c r="I51" i="1"/>
  <c r="K51" i="1" s="1"/>
  <c r="L51" i="1" s="1"/>
  <c r="N131" i="1"/>
  <c r="P131" i="1" s="1"/>
  <c r="Q131" i="1" s="1"/>
  <c r="O135" i="1"/>
  <c r="E138" i="1"/>
  <c r="N151" i="1"/>
  <c r="P151" i="1" s="1"/>
  <c r="Q151" i="1" s="1"/>
  <c r="O321" i="1"/>
  <c r="D328" i="1"/>
  <c r="F328" i="1" s="1"/>
  <c r="G328" i="1" s="1"/>
  <c r="I466" i="1"/>
  <c r="K466" i="1" s="1"/>
  <c r="L466" i="1" s="1"/>
  <c r="I468" i="1"/>
  <c r="K468" i="1" s="1"/>
  <c r="L468" i="1" s="1"/>
  <c r="I470" i="1"/>
  <c r="K470" i="1" s="1"/>
  <c r="L470" i="1" s="1"/>
  <c r="E486" i="1"/>
  <c r="I514" i="1"/>
  <c r="K514" i="1" s="1"/>
  <c r="L514" i="1" s="1"/>
  <c r="N571" i="1"/>
  <c r="P571" i="1" s="1"/>
  <c r="Q571" i="1" s="1"/>
  <c r="N573" i="1"/>
  <c r="P573" i="1" s="1"/>
  <c r="Q573" i="1" s="1"/>
  <c r="O578" i="1"/>
  <c r="N578" i="1"/>
  <c r="P578" i="1" s="1"/>
  <c r="Q578" i="1" s="1"/>
  <c r="D621" i="1"/>
  <c r="F621" i="1" s="1"/>
  <c r="G621" i="1" s="1"/>
  <c r="E621" i="1"/>
  <c r="O631" i="1"/>
  <c r="N631" i="1"/>
  <c r="P631" i="1" s="1"/>
  <c r="Q631" i="1" s="1"/>
  <c r="O686" i="1"/>
  <c r="N686" i="1"/>
  <c r="P686" i="1" s="1"/>
  <c r="Q686" i="1" s="1"/>
  <c r="O793" i="1"/>
  <c r="N793" i="1"/>
  <c r="P793" i="1" s="1"/>
  <c r="Q793" i="1" s="1"/>
  <c r="E919" i="1"/>
  <c r="D919" i="1"/>
  <c r="F919" i="1" s="1"/>
  <c r="G919" i="1" s="1"/>
  <c r="I973" i="1"/>
  <c r="K973" i="1" s="1"/>
  <c r="L973" i="1" s="1"/>
  <c r="J973" i="1"/>
  <c r="E1003" i="1"/>
  <c r="D1003" i="1"/>
  <c r="F1003" i="1" s="1"/>
  <c r="G1003" i="1" s="1"/>
  <c r="I25" i="1"/>
  <c r="K25" i="1" s="1"/>
  <c r="L25" i="1" s="1"/>
  <c r="I7" i="1"/>
  <c r="K7" i="1" s="1"/>
  <c r="L7" i="1" s="1"/>
  <c r="J12" i="1"/>
  <c r="O36" i="1"/>
  <c r="I71" i="1"/>
  <c r="K71" i="1" s="1"/>
  <c r="L71" i="1" s="1"/>
  <c r="D89" i="1"/>
  <c r="F89" i="1" s="1"/>
  <c r="G89" i="1" s="1"/>
  <c r="I98" i="1"/>
  <c r="K98" i="1" s="1"/>
  <c r="L98" i="1" s="1"/>
  <c r="D100" i="1"/>
  <c r="F100" i="1" s="1"/>
  <c r="G100" i="1" s="1"/>
  <c r="E102" i="1"/>
  <c r="E125" i="1"/>
  <c r="J127" i="1"/>
  <c r="O129" i="1"/>
  <c r="E134" i="1"/>
  <c r="E150" i="1"/>
  <c r="N166" i="1"/>
  <c r="P166" i="1" s="1"/>
  <c r="Q166" i="1" s="1"/>
  <c r="O168" i="1"/>
  <c r="D175" i="1"/>
  <c r="F175" i="1" s="1"/>
  <c r="G175" i="1" s="1"/>
  <c r="D182" i="1"/>
  <c r="F182" i="1" s="1"/>
  <c r="G182" i="1" s="1"/>
  <c r="O183" i="1"/>
  <c r="I205" i="1"/>
  <c r="K205" i="1" s="1"/>
  <c r="L205" i="1" s="1"/>
  <c r="N208" i="1"/>
  <c r="P208" i="1" s="1"/>
  <c r="Q208" i="1" s="1"/>
  <c r="O216" i="1"/>
  <c r="E223" i="1"/>
  <c r="J227" i="1"/>
  <c r="I235" i="1"/>
  <c r="K235" i="1" s="1"/>
  <c r="L235" i="1" s="1"/>
  <c r="D237" i="1"/>
  <c r="F237" i="1" s="1"/>
  <c r="G237" i="1" s="1"/>
  <c r="E261" i="1"/>
  <c r="O271" i="1"/>
  <c r="J282" i="1"/>
  <c r="E286" i="1"/>
  <c r="O306" i="1"/>
  <c r="E309" i="1"/>
  <c r="J333" i="1"/>
  <c r="O337" i="1"/>
  <c r="N346" i="1"/>
  <c r="P346" i="1" s="1"/>
  <c r="Q346" i="1" s="1"/>
  <c r="J411" i="1"/>
  <c r="E421" i="1"/>
  <c r="E451" i="1"/>
  <c r="O454" i="1"/>
  <c r="O472" i="1"/>
  <c r="D477" i="1"/>
  <c r="F477" i="1" s="1"/>
  <c r="G477" i="1" s="1"/>
  <c r="I482" i="1"/>
  <c r="K482" i="1" s="1"/>
  <c r="L482" i="1" s="1"/>
  <c r="J482" i="1"/>
  <c r="I512" i="1"/>
  <c r="K512" i="1" s="1"/>
  <c r="L512" i="1" s="1"/>
  <c r="J512" i="1"/>
  <c r="O547" i="1"/>
  <c r="N547" i="1"/>
  <c r="P547" i="1" s="1"/>
  <c r="Q547" i="1" s="1"/>
  <c r="N639" i="1"/>
  <c r="P639" i="1" s="1"/>
  <c r="Q639" i="1" s="1"/>
  <c r="O639" i="1"/>
  <c r="O662" i="1"/>
  <c r="N662" i="1"/>
  <c r="P662" i="1" s="1"/>
  <c r="Q662" i="1" s="1"/>
  <c r="D685" i="1"/>
  <c r="F685" i="1" s="1"/>
  <c r="G685" i="1" s="1"/>
  <c r="E685" i="1"/>
  <c r="D720" i="1"/>
  <c r="F720" i="1" s="1"/>
  <c r="G720" i="1" s="1"/>
  <c r="E720" i="1"/>
  <c r="I743" i="1"/>
  <c r="K743" i="1" s="1"/>
  <c r="L743" i="1" s="1"/>
  <c r="J743" i="1"/>
  <c r="E792" i="1"/>
  <c r="D792" i="1"/>
  <c r="F792" i="1" s="1"/>
  <c r="G792" i="1" s="1"/>
  <c r="N803" i="1"/>
  <c r="P803" i="1" s="1"/>
  <c r="Q803" i="1" s="1"/>
  <c r="O803" i="1"/>
  <c r="D834" i="1"/>
  <c r="F834" i="1" s="1"/>
  <c r="G834" i="1" s="1"/>
  <c r="E834" i="1"/>
  <c r="D971" i="1"/>
  <c r="F971" i="1" s="1"/>
  <c r="G971" i="1" s="1"/>
  <c r="E971" i="1"/>
  <c r="O386" i="1"/>
  <c r="D391" i="1"/>
  <c r="F391" i="1" s="1"/>
  <c r="G391" i="1" s="1"/>
  <c r="N405" i="1"/>
  <c r="P405" i="1" s="1"/>
  <c r="Q405" i="1" s="1"/>
  <c r="J407" i="1"/>
  <c r="I409" i="1"/>
  <c r="K409" i="1" s="1"/>
  <c r="L409" i="1" s="1"/>
  <c r="O432" i="1"/>
  <c r="D435" i="1"/>
  <c r="F435" i="1" s="1"/>
  <c r="G435" i="1" s="1"/>
  <c r="D457" i="1"/>
  <c r="F457" i="1" s="1"/>
  <c r="G457" i="1" s="1"/>
  <c r="D591" i="1"/>
  <c r="F591" i="1" s="1"/>
  <c r="G591" i="1" s="1"/>
  <c r="J870" i="1"/>
  <c r="I870" i="1"/>
  <c r="K870" i="1" s="1"/>
  <c r="L870" i="1" s="1"/>
  <c r="D999" i="1"/>
  <c r="F999" i="1" s="1"/>
  <c r="G999" i="1" s="1"/>
  <c r="E999" i="1"/>
  <c r="O687" i="1"/>
  <c r="J769" i="1"/>
  <c r="J857" i="1"/>
  <c r="E968" i="1"/>
  <c r="J980" i="1"/>
  <c r="J1000" i="1"/>
  <c r="J1004" i="1"/>
  <c r="N1067" i="1"/>
  <c r="P1067" i="1" s="1"/>
  <c r="Q1067" i="1" s="1"/>
  <c r="E1076" i="1"/>
  <c r="I1084" i="1"/>
  <c r="K1084" i="1" s="1"/>
  <c r="L1084" i="1" s="1"/>
  <c r="O1090" i="1"/>
  <c r="O1121" i="1"/>
  <c r="N1125" i="1"/>
  <c r="P1125" i="1" s="1"/>
  <c r="Q1125" i="1" s="1"/>
  <c r="I1138" i="1"/>
  <c r="K1138" i="1" s="1"/>
  <c r="L1138" i="1" s="1"/>
  <c r="D1144" i="1"/>
  <c r="F1144" i="1" s="1"/>
  <c r="G1144" i="1" s="1"/>
  <c r="D1154" i="1"/>
  <c r="F1154" i="1" s="1"/>
  <c r="G1154" i="1" s="1"/>
  <c r="O1199" i="1"/>
  <c r="E1216" i="1"/>
  <c r="E1237" i="1"/>
  <c r="O1259" i="1"/>
  <c r="D1270" i="1"/>
  <c r="F1270" i="1" s="1"/>
  <c r="G1270" i="1" s="1"/>
  <c r="D1279" i="1"/>
  <c r="F1279" i="1" s="1"/>
  <c r="G1279" i="1" s="1"/>
  <c r="D1285" i="1"/>
  <c r="F1285" i="1" s="1"/>
  <c r="G1285" i="1" s="1"/>
  <c r="O1316" i="1"/>
  <c r="D1326" i="1"/>
  <c r="F1326" i="1" s="1"/>
  <c r="G1326" i="1" s="1"/>
  <c r="E1341" i="1"/>
  <c r="N1359" i="1"/>
  <c r="P1359" i="1" s="1"/>
  <c r="Q1359" i="1" s="1"/>
  <c r="E1366" i="1"/>
  <c r="J1388" i="1"/>
  <c r="N1390" i="1"/>
  <c r="P1390" i="1" s="1"/>
  <c r="Q1390" i="1" s="1"/>
  <c r="N1413" i="1"/>
  <c r="P1413" i="1" s="1"/>
  <c r="Q1413" i="1" s="1"/>
  <c r="I1439" i="1"/>
  <c r="K1439" i="1" s="1"/>
  <c r="L1439" i="1" s="1"/>
  <c r="I1029" i="1"/>
  <c r="K1029" i="1" s="1"/>
  <c r="L1029" i="1" s="1"/>
  <c r="I1076" i="1"/>
  <c r="K1076" i="1" s="1"/>
  <c r="L1076" i="1" s="1"/>
  <c r="I1128" i="1"/>
  <c r="K1128" i="1" s="1"/>
  <c r="L1128" i="1" s="1"/>
  <c r="I1130" i="1"/>
  <c r="K1130" i="1" s="1"/>
  <c r="L1130" i="1" s="1"/>
  <c r="I1144" i="1"/>
  <c r="K1144" i="1" s="1"/>
  <c r="L1144" i="1" s="1"/>
  <c r="J1154" i="1"/>
  <c r="D1165" i="1"/>
  <c r="F1165" i="1" s="1"/>
  <c r="G1165" i="1" s="1"/>
  <c r="N1178" i="1"/>
  <c r="P1178" i="1" s="1"/>
  <c r="Q1178" i="1" s="1"/>
  <c r="I1194" i="1"/>
  <c r="K1194" i="1" s="1"/>
  <c r="L1194" i="1" s="1"/>
  <c r="E1198" i="1"/>
  <c r="D1205" i="1"/>
  <c r="F1205" i="1" s="1"/>
  <c r="G1205" i="1" s="1"/>
  <c r="I1223" i="1"/>
  <c r="K1223" i="1" s="1"/>
  <c r="L1223" i="1" s="1"/>
  <c r="O1235" i="1"/>
  <c r="I1237" i="1"/>
  <c r="K1237" i="1" s="1"/>
  <c r="L1237" i="1" s="1"/>
  <c r="N1243" i="1"/>
  <c r="P1243" i="1" s="1"/>
  <c r="Q1243" i="1" s="1"/>
  <c r="E1246" i="1"/>
  <c r="O1261" i="1"/>
  <c r="J1283" i="1"/>
  <c r="D1297" i="1"/>
  <c r="F1297" i="1" s="1"/>
  <c r="G1297" i="1" s="1"/>
  <c r="I1300" i="1"/>
  <c r="K1300" i="1" s="1"/>
  <c r="L1300" i="1" s="1"/>
  <c r="N1307" i="1"/>
  <c r="P1307" i="1" s="1"/>
  <c r="Q1307" i="1" s="1"/>
  <c r="E1322" i="1"/>
  <c r="I1337" i="1"/>
  <c r="K1337" i="1" s="1"/>
  <c r="L1337" i="1" s="1"/>
  <c r="I1339" i="1"/>
  <c r="K1339" i="1" s="1"/>
  <c r="L1339" i="1" s="1"/>
  <c r="I1364" i="1"/>
  <c r="K1364" i="1" s="1"/>
  <c r="L1364" i="1" s="1"/>
  <c r="N1377" i="1"/>
  <c r="P1377" i="1" s="1"/>
  <c r="Q1377" i="1" s="1"/>
  <c r="D1423" i="1"/>
  <c r="F1423" i="1" s="1"/>
  <c r="G1423" i="1" s="1"/>
  <c r="I1431" i="1"/>
  <c r="K1431" i="1" s="1"/>
  <c r="L1431" i="1" s="1"/>
  <c r="O1463" i="1"/>
  <c r="J1471" i="1"/>
  <c r="D636" i="1"/>
  <c r="F636" i="1" s="1"/>
  <c r="G636" i="1" s="1"/>
  <c r="O637" i="1"/>
  <c r="N676" i="1"/>
  <c r="P676" i="1" s="1"/>
  <c r="Q676" i="1" s="1"/>
  <c r="I681" i="1"/>
  <c r="K681" i="1" s="1"/>
  <c r="L681" i="1" s="1"/>
  <c r="N700" i="1"/>
  <c r="P700" i="1" s="1"/>
  <c r="Q700" i="1" s="1"/>
  <c r="N702" i="1"/>
  <c r="P702" i="1" s="1"/>
  <c r="Q702" i="1" s="1"/>
  <c r="I711" i="1"/>
  <c r="K711" i="1" s="1"/>
  <c r="L711" i="1" s="1"/>
  <c r="E716" i="1"/>
  <c r="I728" i="1"/>
  <c r="K728" i="1" s="1"/>
  <c r="L728" i="1" s="1"/>
  <c r="O734" i="1"/>
  <c r="I745" i="1"/>
  <c r="K745" i="1" s="1"/>
  <c r="L745" i="1" s="1"/>
  <c r="O761" i="1"/>
  <c r="I768" i="1"/>
  <c r="K768" i="1" s="1"/>
  <c r="L768" i="1" s="1"/>
  <c r="D776" i="1"/>
  <c r="F776" i="1" s="1"/>
  <c r="G776" i="1" s="1"/>
  <c r="I780" i="1"/>
  <c r="K780" i="1" s="1"/>
  <c r="L780" i="1" s="1"/>
  <c r="E784" i="1"/>
  <c r="N785" i="1"/>
  <c r="P785" i="1" s="1"/>
  <c r="Q785" i="1" s="1"/>
  <c r="E796" i="1"/>
  <c r="E800" i="1"/>
  <c r="N801" i="1"/>
  <c r="P801" i="1" s="1"/>
  <c r="Q801" i="1" s="1"/>
  <c r="O814" i="1"/>
  <c r="J826" i="1"/>
  <c r="E830" i="1"/>
  <c r="O838" i="1"/>
  <c r="D853" i="1"/>
  <c r="F853" i="1" s="1"/>
  <c r="G853" i="1" s="1"/>
  <c r="N856" i="1"/>
  <c r="P856" i="1" s="1"/>
  <c r="Q856" i="1" s="1"/>
  <c r="E858" i="1"/>
  <c r="E886" i="1"/>
  <c r="D915" i="1"/>
  <c r="F915" i="1" s="1"/>
  <c r="G915" i="1" s="1"/>
  <c r="N933" i="1"/>
  <c r="P933" i="1" s="1"/>
  <c r="Q933" i="1" s="1"/>
  <c r="D947" i="1"/>
  <c r="F947" i="1" s="1"/>
  <c r="G947" i="1" s="1"/>
  <c r="J949" i="1"/>
  <c r="E960" i="1"/>
  <c r="D995" i="1"/>
  <c r="F995" i="1" s="1"/>
  <c r="G995" i="1" s="1"/>
  <c r="E1040" i="1"/>
  <c r="O1046" i="1"/>
  <c r="N1064" i="1"/>
  <c r="P1064" i="1" s="1"/>
  <c r="Q1064" i="1" s="1"/>
  <c r="D1075" i="1"/>
  <c r="F1075" i="1" s="1"/>
  <c r="G1075" i="1" s="1"/>
  <c r="D1079" i="1"/>
  <c r="F1079" i="1" s="1"/>
  <c r="G1079" i="1" s="1"/>
  <c r="N1080" i="1"/>
  <c r="P1080" i="1" s="1"/>
  <c r="Q1080" i="1" s="1"/>
  <c r="I1089" i="1"/>
  <c r="K1089" i="1" s="1"/>
  <c r="L1089" i="1" s="1"/>
  <c r="I1091" i="1"/>
  <c r="K1091" i="1" s="1"/>
  <c r="L1091" i="1" s="1"/>
  <c r="J1124" i="1"/>
  <c r="D1133" i="1"/>
  <c r="F1133" i="1" s="1"/>
  <c r="G1133" i="1" s="1"/>
  <c r="D1139" i="1"/>
  <c r="F1139" i="1" s="1"/>
  <c r="G1139" i="1" s="1"/>
  <c r="D1143" i="1"/>
  <c r="F1143" i="1" s="1"/>
  <c r="G1143" i="1" s="1"/>
  <c r="J1146" i="1"/>
  <c r="I1186" i="1"/>
  <c r="K1186" i="1" s="1"/>
  <c r="L1186" i="1" s="1"/>
  <c r="O1192" i="1"/>
  <c r="D1203" i="1"/>
  <c r="F1203" i="1" s="1"/>
  <c r="G1203" i="1" s="1"/>
  <c r="N1207" i="1"/>
  <c r="P1207" i="1" s="1"/>
  <c r="Q1207" i="1" s="1"/>
  <c r="N1231" i="1"/>
  <c r="P1231" i="1" s="1"/>
  <c r="Q1231" i="1" s="1"/>
  <c r="D1234" i="1"/>
  <c r="F1234" i="1" s="1"/>
  <c r="G1234" i="1" s="1"/>
  <c r="N1256" i="1"/>
  <c r="P1256" i="1" s="1"/>
  <c r="Q1256" i="1" s="1"/>
  <c r="J1275" i="1"/>
  <c r="E1299" i="1"/>
  <c r="I1310" i="1"/>
  <c r="K1310" i="1" s="1"/>
  <c r="L1310" i="1" s="1"/>
  <c r="I1315" i="1"/>
  <c r="K1315" i="1" s="1"/>
  <c r="L1315" i="1" s="1"/>
  <c r="N1451" i="1"/>
  <c r="P1451" i="1" s="1"/>
  <c r="Q1451" i="1" s="1"/>
  <c r="N1459" i="1"/>
  <c r="P1459" i="1" s="1"/>
  <c r="Q1459" i="1" s="1"/>
  <c r="D522" i="1"/>
  <c r="F522" i="1" s="1"/>
  <c r="G522" i="1" s="1"/>
  <c r="J600" i="1"/>
  <c r="J624" i="1"/>
  <c r="I628" i="1"/>
  <c r="K628" i="1" s="1"/>
  <c r="L628" i="1" s="1"/>
  <c r="E640" i="1"/>
  <c r="D642" i="1"/>
  <c r="F642" i="1" s="1"/>
  <c r="G642" i="1" s="1"/>
  <c r="D655" i="1"/>
  <c r="F655" i="1" s="1"/>
  <c r="G655" i="1" s="1"/>
  <c r="E659" i="1"/>
  <c r="D1054" i="1"/>
  <c r="F1054" i="1" s="1"/>
  <c r="G1054" i="1" s="1"/>
  <c r="O1062" i="1"/>
  <c r="D1067" i="1"/>
  <c r="F1067" i="1" s="1"/>
  <c r="G1067" i="1" s="1"/>
  <c r="D1103" i="1"/>
  <c r="F1103" i="1" s="1"/>
  <c r="G1103" i="1" s="1"/>
  <c r="I1110" i="1"/>
  <c r="K1110" i="1" s="1"/>
  <c r="L1110" i="1" s="1"/>
  <c r="D1119" i="1"/>
  <c r="F1119" i="1" s="1"/>
  <c r="G1119" i="1" s="1"/>
  <c r="D1121" i="1"/>
  <c r="F1121" i="1" s="1"/>
  <c r="G1121" i="1" s="1"/>
  <c r="D1149" i="1"/>
  <c r="F1149" i="1" s="1"/>
  <c r="G1149" i="1" s="1"/>
  <c r="O1154" i="1"/>
  <c r="J1170" i="1"/>
  <c r="N1329" i="1"/>
  <c r="P1329" i="1" s="1"/>
  <c r="Q1329" i="1" s="1"/>
  <c r="I1408" i="1"/>
  <c r="K1408" i="1" s="1"/>
  <c r="L1408" i="1" s="1"/>
  <c r="N1414" i="1"/>
  <c r="P1414" i="1" s="1"/>
  <c r="Q1414" i="1" s="1"/>
  <c r="O1429" i="1"/>
  <c r="N1431" i="1"/>
  <c r="P1431" i="1" s="1"/>
  <c r="Q1431" i="1" s="1"/>
  <c r="O1447" i="1"/>
  <c r="N1457" i="1"/>
  <c r="P1457" i="1" s="1"/>
  <c r="Q1457" i="1" s="1"/>
  <c r="D490" i="1"/>
  <c r="F490" i="1" s="1"/>
  <c r="G490" i="1" s="1"/>
  <c r="N537" i="1"/>
  <c r="P537" i="1" s="1"/>
  <c r="Q537" i="1" s="1"/>
  <c r="J546" i="1"/>
  <c r="J552" i="1"/>
  <c r="O582" i="1"/>
  <c r="E597" i="1"/>
  <c r="N598" i="1"/>
  <c r="P598" i="1" s="1"/>
  <c r="Q598" i="1" s="1"/>
  <c r="I608" i="1"/>
  <c r="K608" i="1" s="1"/>
  <c r="L608" i="1" s="1"/>
  <c r="O615" i="1"/>
  <c r="J621" i="1"/>
  <c r="E632" i="1"/>
  <c r="I665" i="1"/>
  <c r="K665" i="1" s="1"/>
  <c r="L665" i="1" s="1"/>
  <c r="E701" i="1"/>
  <c r="I705" i="1"/>
  <c r="K705" i="1" s="1"/>
  <c r="L705" i="1" s="1"/>
  <c r="I716" i="1"/>
  <c r="K716" i="1" s="1"/>
  <c r="L716" i="1" s="1"/>
  <c r="E723" i="1"/>
  <c r="E744" i="1"/>
  <c r="E748" i="1"/>
  <c r="N774" i="1"/>
  <c r="P774" i="1" s="1"/>
  <c r="Q774" i="1" s="1"/>
  <c r="D779" i="1"/>
  <c r="F779" i="1" s="1"/>
  <c r="G779" i="1" s="1"/>
  <c r="I784" i="1"/>
  <c r="K784" i="1" s="1"/>
  <c r="L784" i="1" s="1"/>
  <c r="O810" i="1"/>
  <c r="D815" i="1"/>
  <c r="F815" i="1" s="1"/>
  <c r="G815" i="1" s="1"/>
  <c r="I822" i="1"/>
  <c r="K822" i="1" s="1"/>
  <c r="L822" i="1" s="1"/>
  <c r="J855" i="1"/>
  <c r="I858" i="1"/>
  <c r="K858" i="1" s="1"/>
  <c r="L858" i="1" s="1"/>
  <c r="I872" i="1"/>
  <c r="K872" i="1" s="1"/>
  <c r="L872" i="1" s="1"/>
  <c r="E900" i="1"/>
  <c r="N901" i="1"/>
  <c r="P901" i="1" s="1"/>
  <c r="Q901" i="1" s="1"/>
  <c r="N925" i="1"/>
  <c r="P925" i="1" s="1"/>
  <c r="Q925" i="1" s="1"/>
  <c r="E952" i="1"/>
  <c r="O997" i="1"/>
  <c r="O1005" i="1"/>
  <c r="J1045" i="1"/>
  <c r="D1081" i="1"/>
  <c r="F1081" i="1" s="1"/>
  <c r="G1081" i="1" s="1"/>
  <c r="N1096" i="1"/>
  <c r="P1096" i="1" s="1"/>
  <c r="Q1096" i="1" s="1"/>
  <c r="I1108" i="1"/>
  <c r="K1108" i="1" s="1"/>
  <c r="L1108" i="1" s="1"/>
  <c r="I1133" i="1"/>
  <c r="K1133" i="1" s="1"/>
  <c r="L1133" i="1" s="1"/>
  <c r="D1175" i="1"/>
  <c r="F1175" i="1" s="1"/>
  <c r="G1175" i="1" s="1"/>
  <c r="E1182" i="1"/>
  <c r="E1193" i="1"/>
  <c r="N1194" i="1"/>
  <c r="P1194" i="1" s="1"/>
  <c r="Q1194" i="1" s="1"/>
  <c r="I1294" i="1"/>
  <c r="K1294" i="1" s="1"/>
  <c r="L1294" i="1" s="1"/>
  <c r="N1331" i="1"/>
  <c r="P1331" i="1" s="1"/>
  <c r="Q1331" i="1" s="1"/>
  <c r="E1338" i="1"/>
  <c r="J1367" i="1"/>
  <c r="N1369" i="1"/>
  <c r="P1369" i="1" s="1"/>
  <c r="Q1369" i="1" s="1"/>
  <c r="I1406" i="1"/>
  <c r="K1406" i="1" s="1"/>
  <c r="L1406" i="1" s="1"/>
  <c r="N1425" i="1"/>
  <c r="P1425" i="1" s="1"/>
  <c r="Q1425" i="1" s="1"/>
  <c r="D1442" i="1"/>
  <c r="F1442" i="1" s="1"/>
  <c r="G1442" i="1" s="1"/>
  <c r="D1444" i="1"/>
  <c r="F1444" i="1" s="1"/>
  <c r="G1444" i="1" s="1"/>
  <c r="D1450" i="1"/>
  <c r="F1450" i="1" s="1"/>
  <c r="G1450" i="1" s="1"/>
  <c r="I1452" i="1"/>
  <c r="K1452" i="1" s="1"/>
  <c r="L1452" i="1" s="1"/>
  <c r="E1456" i="1"/>
  <c r="E538" i="1"/>
  <c r="I560" i="1"/>
  <c r="K560" i="1" s="1"/>
  <c r="L560" i="1" s="1"/>
  <c r="I597" i="1"/>
  <c r="K597" i="1" s="1"/>
  <c r="L597" i="1" s="1"/>
  <c r="I620" i="1"/>
  <c r="K620" i="1" s="1"/>
  <c r="L620" i="1" s="1"/>
  <c r="D627" i="1"/>
  <c r="F627" i="1" s="1"/>
  <c r="G627" i="1" s="1"/>
  <c r="J632" i="1"/>
  <c r="E637" i="1"/>
  <c r="I684" i="1"/>
  <c r="K684" i="1" s="1"/>
  <c r="L684" i="1" s="1"/>
  <c r="E715" i="1"/>
  <c r="J725" i="1"/>
  <c r="I748" i="1"/>
  <c r="K748" i="1" s="1"/>
  <c r="L748" i="1" s="1"/>
  <c r="E775" i="1"/>
  <c r="E783" i="1"/>
  <c r="E799" i="1"/>
  <c r="E801" i="1"/>
  <c r="O855" i="1"/>
  <c r="I865" i="1"/>
  <c r="K865" i="1" s="1"/>
  <c r="L865" i="1" s="1"/>
  <c r="O886" i="1"/>
  <c r="N891" i="1"/>
  <c r="P891" i="1" s="1"/>
  <c r="Q891" i="1" s="1"/>
  <c r="E902" i="1"/>
  <c r="O930" i="1"/>
  <c r="I952" i="1"/>
  <c r="K952" i="1" s="1"/>
  <c r="L952" i="1" s="1"/>
  <c r="E959" i="1"/>
  <c r="D1006" i="1"/>
  <c r="F1006" i="1" s="1"/>
  <c r="G1006" i="1" s="1"/>
  <c r="D1024" i="1"/>
  <c r="F1024" i="1" s="1"/>
  <c r="G1024" i="1" s="1"/>
  <c r="N1065" i="1"/>
  <c r="P1065" i="1" s="1"/>
  <c r="Q1065" i="1" s="1"/>
  <c r="I1092" i="1"/>
  <c r="K1092" i="1" s="1"/>
  <c r="L1092" i="1" s="1"/>
  <c r="I1099" i="1"/>
  <c r="K1099" i="1" s="1"/>
  <c r="L1099" i="1" s="1"/>
  <c r="N1101" i="1"/>
  <c r="P1101" i="1" s="1"/>
  <c r="Q1101" i="1" s="1"/>
  <c r="N1117" i="1"/>
  <c r="P1117" i="1" s="1"/>
  <c r="Q1117" i="1" s="1"/>
  <c r="N1127" i="1"/>
  <c r="P1127" i="1" s="1"/>
  <c r="Q1127" i="1" s="1"/>
  <c r="N1133" i="1"/>
  <c r="P1133" i="1" s="1"/>
  <c r="Q1133" i="1" s="1"/>
  <c r="D1136" i="1"/>
  <c r="F1136" i="1" s="1"/>
  <c r="G1136" i="1" s="1"/>
  <c r="E1142" i="1"/>
  <c r="N1145" i="1"/>
  <c r="P1145" i="1" s="1"/>
  <c r="Q1145" i="1" s="1"/>
  <c r="I1149" i="1"/>
  <c r="K1149" i="1" s="1"/>
  <c r="L1149" i="1" s="1"/>
  <c r="I1164" i="1"/>
  <c r="K1164" i="1" s="1"/>
  <c r="L1164" i="1" s="1"/>
  <c r="I1173" i="1"/>
  <c r="K1173" i="1" s="1"/>
  <c r="L1173" i="1" s="1"/>
  <c r="J1187" i="1"/>
  <c r="I1197" i="1"/>
  <c r="K1197" i="1" s="1"/>
  <c r="L1197" i="1" s="1"/>
  <c r="D1211" i="1"/>
  <c r="F1211" i="1" s="1"/>
  <c r="G1211" i="1" s="1"/>
  <c r="E1218" i="1"/>
  <c r="I1253" i="1"/>
  <c r="K1253" i="1" s="1"/>
  <c r="L1253" i="1" s="1"/>
  <c r="D1261" i="1"/>
  <c r="F1261" i="1" s="1"/>
  <c r="G1261" i="1" s="1"/>
  <c r="N1299" i="1"/>
  <c r="P1299" i="1" s="1"/>
  <c r="Q1299" i="1" s="1"/>
  <c r="J1334" i="1"/>
  <c r="N1336" i="1"/>
  <c r="P1336" i="1" s="1"/>
  <c r="Q1336" i="1" s="1"/>
  <c r="D1370" i="1"/>
  <c r="F1370" i="1" s="1"/>
  <c r="G1370" i="1" s="1"/>
  <c r="E1381" i="1"/>
  <c r="N1392" i="1"/>
  <c r="P1392" i="1" s="1"/>
  <c r="Q1392" i="1" s="1"/>
  <c r="D414" i="1"/>
  <c r="F414" i="1" s="1"/>
  <c r="G414" i="1" s="1"/>
  <c r="E414" i="1"/>
  <c r="E524" i="1"/>
  <c r="D524" i="1"/>
  <c r="F524" i="1" s="1"/>
  <c r="G524" i="1" s="1"/>
  <c r="O1395" i="1"/>
  <c r="N1395" i="1"/>
  <c r="P1395" i="1" s="1"/>
  <c r="Q1395" i="1" s="1"/>
  <c r="N47" i="1"/>
  <c r="P47" i="1" s="1"/>
  <c r="Q47" i="1" s="1"/>
  <c r="N49" i="1"/>
  <c r="P49" i="1" s="1"/>
  <c r="Q49" i="1" s="1"/>
  <c r="O84" i="1"/>
  <c r="I86" i="1"/>
  <c r="K86" i="1" s="1"/>
  <c r="L86" i="1" s="1"/>
  <c r="O100" i="1"/>
  <c r="O103" i="1"/>
  <c r="I105" i="1"/>
  <c r="K105" i="1" s="1"/>
  <c r="L105" i="1" s="1"/>
  <c r="I115" i="1"/>
  <c r="K115" i="1" s="1"/>
  <c r="L115" i="1" s="1"/>
  <c r="N116" i="1"/>
  <c r="P116" i="1" s="1"/>
  <c r="Q116" i="1" s="1"/>
  <c r="J124" i="1"/>
  <c r="I126" i="1"/>
  <c r="K126" i="1" s="1"/>
  <c r="L126" i="1" s="1"/>
  <c r="I137" i="1"/>
  <c r="K137" i="1" s="1"/>
  <c r="L137" i="1" s="1"/>
  <c r="N145" i="1"/>
  <c r="P145" i="1" s="1"/>
  <c r="Q145" i="1" s="1"/>
  <c r="O156" i="1"/>
  <c r="N177" i="1"/>
  <c r="P177" i="1" s="1"/>
  <c r="Q177" i="1" s="1"/>
  <c r="D188" i="1"/>
  <c r="F188" i="1" s="1"/>
  <c r="G188" i="1" s="1"/>
  <c r="O189" i="1"/>
  <c r="I194" i="1"/>
  <c r="K194" i="1" s="1"/>
  <c r="L194" i="1" s="1"/>
  <c r="I197" i="1"/>
  <c r="K197" i="1" s="1"/>
  <c r="L197" i="1" s="1"/>
  <c r="E207" i="1"/>
  <c r="O209" i="1"/>
  <c r="N212" i="1"/>
  <c r="P212" i="1" s="1"/>
  <c r="Q212" i="1" s="1"/>
  <c r="I221" i="1"/>
  <c r="K221" i="1" s="1"/>
  <c r="L221" i="1" s="1"/>
  <c r="I226" i="1"/>
  <c r="K226" i="1" s="1"/>
  <c r="L226" i="1" s="1"/>
  <c r="D246" i="1"/>
  <c r="F246" i="1" s="1"/>
  <c r="G246" i="1" s="1"/>
  <c r="I247" i="1"/>
  <c r="K247" i="1" s="1"/>
  <c r="L247" i="1" s="1"/>
  <c r="E254" i="1"/>
  <c r="E272" i="1"/>
  <c r="J276" i="1"/>
  <c r="E280" i="1"/>
  <c r="O288" i="1"/>
  <c r="E294" i="1"/>
  <c r="N295" i="1"/>
  <c r="P295" i="1" s="1"/>
  <c r="Q295" i="1" s="1"/>
  <c r="N305" i="1"/>
  <c r="P305" i="1" s="1"/>
  <c r="Q305" i="1" s="1"/>
  <c r="O330" i="1"/>
  <c r="N330" i="1"/>
  <c r="P330" i="1" s="1"/>
  <c r="Q330" i="1" s="1"/>
  <c r="N361" i="1"/>
  <c r="P361" i="1" s="1"/>
  <c r="Q361" i="1" s="1"/>
  <c r="O361" i="1"/>
  <c r="J380" i="1"/>
  <c r="J387" i="1"/>
  <c r="O413" i="1"/>
  <c r="N413" i="1"/>
  <c r="P413" i="1" s="1"/>
  <c r="Q413" i="1" s="1"/>
  <c r="N422" i="1"/>
  <c r="P422" i="1" s="1"/>
  <c r="Q422" i="1" s="1"/>
  <c r="O422" i="1"/>
  <c r="O441" i="1"/>
  <c r="N441" i="1"/>
  <c r="P441" i="1" s="1"/>
  <c r="Q441" i="1" s="1"/>
  <c r="I456" i="1"/>
  <c r="K456" i="1" s="1"/>
  <c r="L456" i="1" s="1"/>
  <c r="J456" i="1"/>
  <c r="J460" i="1"/>
  <c r="I460" i="1"/>
  <c r="K460" i="1" s="1"/>
  <c r="L460" i="1" s="1"/>
  <c r="I464" i="1"/>
  <c r="K464" i="1" s="1"/>
  <c r="L464" i="1" s="1"/>
  <c r="J464" i="1"/>
  <c r="J472" i="1"/>
  <c r="I472" i="1"/>
  <c r="K472" i="1" s="1"/>
  <c r="L472" i="1" s="1"/>
  <c r="E569" i="1"/>
  <c r="D569" i="1"/>
  <c r="F569" i="1" s="1"/>
  <c r="G569" i="1" s="1"/>
  <c r="E596" i="1"/>
  <c r="D596" i="1"/>
  <c r="F596" i="1" s="1"/>
  <c r="G596" i="1" s="1"/>
  <c r="O614" i="1"/>
  <c r="N614" i="1"/>
  <c r="P614" i="1" s="1"/>
  <c r="Q614" i="1" s="1"/>
  <c r="J660" i="1"/>
  <c r="I660" i="1"/>
  <c r="K660" i="1" s="1"/>
  <c r="L660" i="1" s="1"/>
  <c r="D704" i="1"/>
  <c r="F704" i="1" s="1"/>
  <c r="G704" i="1" s="1"/>
  <c r="E704" i="1"/>
  <c r="E320" i="1"/>
  <c r="D320" i="1"/>
  <c r="F320" i="1" s="1"/>
  <c r="G320" i="1" s="1"/>
  <c r="D351" i="1"/>
  <c r="F351" i="1" s="1"/>
  <c r="G351" i="1" s="1"/>
  <c r="E351" i="1"/>
  <c r="E449" i="1"/>
  <c r="D449" i="1"/>
  <c r="F449" i="1" s="1"/>
  <c r="G449" i="1" s="1"/>
  <c r="E1116" i="1"/>
  <c r="D1116" i="1"/>
  <c r="F1116" i="1" s="1"/>
  <c r="G1116" i="1" s="1"/>
  <c r="E1254" i="1"/>
  <c r="D1254" i="1"/>
  <c r="F1254" i="1" s="1"/>
  <c r="G1254" i="1" s="1"/>
  <c r="I1270" i="1"/>
  <c r="K1270" i="1" s="1"/>
  <c r="L1270" i="1" s="1"/>
  <c r="J1270" i="1"/>
  <c r="N14" i="1"/>
  <c r="P14" i="1" s="1"/>
  <c r="Q14" i="1" s="1"/>
  <c r="N20" i="1"/>
  <c r="P20" i="1" s="1"/>
  <c r="Q20" i="1" s="1"/>
  <c r="E26" i="1"/>
  <c r="I30" i="1"/>
  <c r="K30" i="1" s="1"/>
  <c r="L30" i="1" s="1"/>
  <c r="N31" i="1"/>
  <c r="P31" i="1" s="1"/>
  <c r="Q31" i="1" s="1"/>
  <c r="N44" i="1"/>
  <c r="P44" i="1" s="1"/>
  <c r="Q44" i="1" s="1"/>
  <c r="D50" i="1"/>
  <c r="F50" i="1" s="1"/>
  <c r="G50" i="1" s="1"/>
  <c r="O52" i="1"/>
  <c r="J60" i="1"/>
  <c r="I62" i="1"/>
  <c r="K62" i="1" s="1"/>
  <c r="L62" i="1" s="1"/>
  <c r="I68" i="1"/>
  <c r="K68" i="1" s="1"/>
  <c r="L68" i="1" s="1"/>
  <c r="N72" i="1"/>
  <c r="P72" i="1" s="1"/>
  <c r="Q72" i="1" s="1"/>
  <c r="J75" i="1"/>
  <c r="O81" i="1"/>
  <c r="N83" i="1"/>
  <c r="P83" i="1" s="1"/>
  <c r="Q83" i="1" s="1"/>
  <c r="E85" i="1"/>
  <c r="N96" i="1"/>
  <c r="P96" i="1" s="1"/>
  <c r="Q96" i="1" s="1"/>
  <c r="D101" i="1"/>
  <c r="F101" i="1" s="1"/>
  <c r="G101" i="1" s="1"/>
  <c r="N102" i="1"/>
  <c r="P102" i="1" s="1"/>
  <c r="Q102" i="1" s="1"/>
  <c r="O105" i="1"/>
  <c r="J107" i="1"/>
  <c r="E109" i="1"/>
  <c r="D117" i="1"/>
  <c r="F117" i="1" s="1"/>
  <c r="G117" i="1" s="1"/>
  <c r="D119" i="1"/>
  <c r="F119" i="1" s="1"/>
  <c r="G119" i="1" s="1"/>
  <c r="N126" i="1"/>
  <c r="P126" i="1" s="1"/>
  <c r="Q126" i="1" s="1"/>
  <c r="O128" i="1"/>
  <c r="J130" i="1"/>
  <c r="D140" i="1"/>
  <c r="F140" i="1" s="1"/>
  <c r="G140" i="1" s="1"/>
  <c r="D146" i="1"/>
  <c r="F146" i="1" s="1"/>
  <c r="G146" i="1" s="1"/>
  <c r="O148" i="1"/>
  <c r="D157" i="1"/>
  <c r="F157" i="1" s="1"/>
  <c r="G157" i="1" s="1"/>
  <c r="J162" i="1"/>
  <c r="N163" i="1"/>
  <c r="P163" i="1" s="1"/>
  <c r="Q163" i="1" s="1"/>
  <c r="O176" i="1"/>
  <c r="E178" i="1"/>
  <c r="I188" i="1"/>
  <c r="K188" i="1" s="1"/>
  <c r="L188" i="1" s="1"/>
  <c r="I193" i="1"/>
  <c r="K193" i="1" s="1"/>
  <c r="L193" i="1" s="1"/>
  <c r="N194" i="1"/>
  <c r="P194" i="1" s="1"/>
  <c r="Q194" i="1" s="1"/>
  <c r="I207" i="1"/>
  <c r="K207" i="1" s="1"/>
  <c r="L207" i="1" s="1"/>
  <c r="I211" i="1"/>
  <c r="K211" i="1" s="1"/>
  <c r="L211" i="1" s="1"/>
  <c r="D213" i="1"/>
  <c r="F213" i="1" s="1"/>
  <c r="G213" i="1" s="1"/>
  <c r="N218" i="1"/>
  <c r="P218" i="1" s="1"/>
  <c r="Q218" i="1" s="1"/>
  <c r="O226" i="1"/>
  <c r="O233" i="1"/>
  <c r="N241" i="1"/>
  <c r="P241" i="1" s="1"/>
  <c r="Q241" i="1" s="1"/>
  <c r="O242" i="1"/>
  <c r="E245" i="1"/>
  <c r="N247" i="1"/>
  <c r="P247" i="1" s="1"/>
  <c r="Q247" i="1" s="1"/>
  <c r="I251" i="1"/>
  <c r="K251" i="1" s="1"/>
  <c r="L251" i="1" s="1"/>
  <c r="N257" i="1"/>
  <c r="P257" i="1" s="1"/>
  <c r="Q257" i="1" s="1"/>
  <c r="I267" i="1"/>
  <c r="K267" i="1" s="1"/>
  <c r="L267" i="1" s="1"/>
  <c r="N268" i="1"/>
  <c r="P268" i="1" s="1"/>
  <c r="Q268" i="1" s="1"/>
  <c r="N273" i="1"/>
  <c r="P273" i="1" s="1"/>
  <c r="Q273" i="1" s="1"/>
  <c r="I284" i="1"/>
  <c r="K284" i="1" s="1"/>
  <c r="L284" i="1" s="1"/>
  <c r="E296" i="1"/>
  <c r="J298" i="1"/>
  <c r="J300" i="1"/>
  <c r="I300" i="1"/>
  <c r="K300" i="1" s="1"/>
  <c r="L300" i="1" s="1"/>
  <c r="I311" i="1"/>
  <c r="K311" i="1" s="1"/>
  <c r="L311" i="1" s="1"/>
  <c r="O313" i="1"/>
  <c r="I340" i="1"/>
  <c r="K340" i="1" s="1"/>
  <c r="L340" i="1" s="1"/>
  <c r="J340" i="1"/>
  <c r="D343" i="1"/>
  <c r="F343" i="1" s="1"/>
  <c r="G343" i="1" s="1"/>
  <c r="E343" i="1"/>
  <c r="N353" i="1"/>
  <c r="P353" i="1" s="1"/>
  <c r="Q353" i="1" s="1"/>
  <c r="O353" i="1"/>
  <c r="J384" i="1"/>
  <c r="I384" i="1"/>
  <c r="K384" i="1" s="1"/>
  <c r="L384" i="1" s="1"/>
  <c r="E397" i="1"/>
  <c r="O427" i="1"/>
  <c r="N427" i="1"/>
  <c r="P427" i="1" s="1"/>
  <c r="Q427" i="1" s="1"/>
  <c r="I449" i="1"/>
  <c r="K449" i="1" s="1"/>
  <c r="L449" i="1" s="1"/>
  <c r="J449" i="1"/>
  <c r="E604" i="1"/>
  <c r="D604" i="1"/>
  <c r="F604" i="1" s="1"/>
  <c r="G604" i="1" s="1"/>
  <c r="O612" i="1"/>
  <c r="N612" i="1"/>
  <c r="P612" i="1" s="1"/>
  <c r="Q612" i="1" s="1"/>
  <c r="O633" i="1"/>
  <c r="N633" i="1"/>
  <c r="P633" i="1" s="1"/>
  <c r="Q633" i="1" s="1"/>
  <c r="J650" i="1"/>
  <c r="I650" i="1"/>
  <c r="K650" i="1" s="1"/>
  <c r="L650" i="1" s="1"/>
  <c r="O713" i="1"/>
  <c r="N713" i="1"/>
  <c r="P713" i="1" s="1"/>
  <c r="Q713" i="1" s="1"/>
  <c r="O1355" i="1"/>
  <c r="N1355" i="1"/>
  <c r="P1355" i="1" s="1"/>
  <c r="Q1355" i="1" s="1"/>
  <c r="D13" i="1"/>
  <c r="F13" i="1" s="1"/>
  <c r="G13" i="1" s="1"/>
  <c r="D10" i="1"/>
  <c r="F10" i="1" s="1"/>
  <c r="G10" i="1" s="1"/>
  <c r="D12" i="1"/>
  <c r="F12" i="1" s="1"/>
  <c r="G12" i="1" s="1"/>
  <c r="D17" i="1"/>
  <c r="F17" i="1" s="1"/>
  <c r="G17" i="1" s="1"/>
  <c r="N23" i="1"/>
  <c r="P23" i="1" s="1"/>
  <c r="Q23" i="1" s="1"/>
  <c r="D25" i="1"/>
  <c r="F25" i="1" s="1"/>
  <c r="G25" i="1" s="1"/>
  <c r="E29" i="1"/>
  <c r="N35" i="1"/>
  <c r="P35" i="1" s="1"/>
  <c r="Q35" i="1" s="1"/>
  <c r="E295" i="1"/>
  <c r="D295" i="1"/>
  <c r="F295" i="1" s="1"/>
  <c r="G295" i="1" s="1"/>
  <c r="O311" i="1"/>
  <c r="N311" i="1"/>
  <c r="P311" i="1" s="1"/>
  <c r="Q311" i="1" s="1"/>
  <c r="O362" i="1"/>
  <c r="N362" i="1"/>
  <c r="P362" i="1" s="1"/>
  <c r="Q362" i="1" s="1"/>
  <c r="N373" i="1"/>
  <c r="P373" i="1" s="1"/>
  <c r="Q373" i="1" s="1"/>
  <c r="O373" i="1"/>
  <c r="I388" i="1"/>
  <c r="K388" i="1" s="1"/>
  <c r="L388" i="1" s="1"/>
  <c r="J388" i="1"/>
  <c r="O437" i="1"/>
  <c r="N437" i="1"/>
  <c r="P437" i="1" s="1"/>
  <c r="Q437" i="1" s="1"/>
  <c r="D445" i="1"/>
  <c r="F445" i="1" s="1"/>
  <c r="G445" i="1" s="1"/>
  <c r="E445" i="1"/>
  <c r="D469" i="1"/>
  <c r="F469" i="1" s="1"/>
  <c r="G469" i="1" s="1"/>
  <c r="E469" i="1"/>
  <c r="O479" i="1"/>
  <c r="N479" i="1"/>
  <c r="P479" i="1" s="1"/>
  <c r="Q479" i="1" s="1"/>
  <c r="J812" i="1"/>
  <c r="I812" i="1"/>
  <c r="K812" i="1" s="1"/>
  <c r="L812" i="1" s="1"/>
  <c r="E881" i="1"/>
  <c r="D881" i="1"/>
  <c r="F881" i="1" s="1"/>
  <c r="G881" i="1" s="1"/>
  <c r="D1023" i="1"/>
  <c r="F1023" i="1" s="1"/>
  <c r="G1023" i="1" s="1"/>
  <c r="E1023" i="1"/>
  <c r="O1035" i="1"/>
  <c r="N1035" i="1"/>
  <c r="P1035" i="1" s="1"/>
  <c r="Q1035" i="1" s="1"/>
  <c r="N368" i="1"/>
  <c r="P368" i="1" s="1"/>
  <c r="Q368" i="1" s="1"/>
  <c r="O368" i="1"/>
  <c r="O446" i="1"/>
  <c r="N446" i="1"/>
  <c r="P446" i="1" s="1"/>
  <c r="Q446" i="1" s="1"/>
  <c r="I26" i="1"/>
  <c r="K26" i="1" s="1"/>
  <c r="L26" i="1" s="1"/>
  <c r="D28" i="1"/>
  <c r="F28" i="1" s="1"/>
  <c r="G28" i="1" s="1"/>
  <c r="N30" i="1"/>
  <c r="P30" i="1" s="1"/>
  <c r="Q30" i="1" s="1"/>
  <c r="O33" i="1"/>
  <c r="I39" i="1"/>
  <c r="K39" i="1" s="1"/>
  <c r="L39" i="1" s="1"/>
  <c r="N48" i="1"/>
  <c r="P48" i="1" s="1"/>
  <c r="Q48" i="1" s="1"/>
  <c r="D53" i="1"/>
  <c r="F53" i="1" s="1"/>
  <c r="G53" i="1" s="1"/>
  <c r="N54" i="1"/>
  <c r="P54" i="1" s="1"/>
  <c r="Q54" i="1" s="1"/>
  <c r="I67" i="1"/>
  <c r="K67" i="1" s="1"/>
  <c r="L67" i="1" s="1"/>
  <c r="D84" i="1"/>
  <c r="F84" i="1" s="1"/>
  <c r="G84" i="1" s="1"/>
  <c r="D94" i="1"/>
  <c r="F94" i="1" s="1"/>
  <c r="G94" i="1" s="1"/>
  <c r="I95" i="1"/>
  <c r="K95" i="1" s="1"/>
  <c r="L95" i="1" s="1"/>
  <c r="E103" i="1"/>
  <c r="O104" i="1"/>
  <c r="E106" i="1"/>
  <c r="N107" i="1"/>
  <c r="P107" i="1" s="1"/>
  <c r="Q107" i="1" s="1"/>
  <c r="I119" i="1"/>
  <c r="K119" i="1" s="1"/>
  <c r="L119" i="1" s="1"/>
  <c r="E122" i="1"/>
  <c r="D129" i="1"/>
  <c r="F129" i="1" s="1"/>
  <c r="G129" i="1" s="1"/>
  <c r="O132" i="1"/>
  <c r="J140" i="1"/>
  <c r="D149" i="1"/>
  <c r="F149" i="1" s="1"/>
  <c r="G149" i="1" s="1"/>
  <c r="J159" i="1"/>
  <c r="D164" i="1"/>
  <c r="F164" i="1" s="1"/>
  <c r="G164" i="1" s="1"/>
  <c r="D177" i="1"/>
  <c r="F177" i="1" s="1"/>
  <c r="G177" i="1" s="1"/>
  <c r="I178" i="1"/>
  <c r="K178" i="1" s="1"/>
  <c r="L178" i="1" s="1"/>
  <c r="N180" i="1"/>
  <c r="P180" i="1" s="1"/>
  <c r="Q180" i="1" s="1"/>
  <c r="N188" i="1"/>
  <c r="P188" i="1" s="1"/>
  <c r="Q188" i="1" s="1"/>
  <c r="N193" i="1"/>
  <c r="P193" i="1" s="1"/>
  <c r="Q193" i="1" s="1"/>
  <c r="N196" i="1"/>
  <c r="P196" i="1" s="1"/>
  <c r="Q196" i="1" s="1"/>
  <c r="D202" i="1"/>
  <c r="F202" i="1" s="1"/>
  <c r="G202" i="1" s="1"/>
  <c r="N207" i="1"/>
  <c r="P207" i="1" s="1"/>
  <c r="Q207" i="1" s="1"/>
  <c r="J210" i="1"/>
  <c r="I215" i="1"/>
  <c r="K215" i="1" s="1"/>
  <c r="L215" i="1" s="1"/>
  <c r="I229" i="1"/>
  <c r="K229" i="1" s="1"/>
  <c r="L229" i="1" s="1"/>
  <c r="E239" i="1"/>
  <c r="N240" i="1"/>
  <c r="P240" i="1" s="1"/>
  <c r="Q240" i="1" s="1"/>
  <c r="I245" i="1"/>
  <c r="K245" i="1" s="1"/>
  <c r="L245" i="1" s="1"/>
  <c r="D247" i="1"/>
  <c r="F247" i="1" s="1"/>
  <c r="G247" i="1" s="1"/>
  <c r="E248" i="1"/>
  <c r="E255" i="1"/>
  <c r="D263" i="1"/>
  <c r="F263" i="1" s="1"/>
  <c r="G263" i="1" s="1"/>
  <c r="E264" i="1"/>
  <c r="J266" i="1"/>
  <c r="D269" i="1"/>
  <c r="F269" i="1" s="1"/>
  <c r="G269" i="1" s="1"/>
  <c r="N272" i="1"/>
  <c r="P272" i="1" s="1"/>
  <c r="Q272" i="1" s="1"/>
  <c r="N284" i="1"/>
  <c r="P284" i="1" s="1"/>
  <c r="Q284" i="1" s="1"/>
  <c r="N289" i="1"/>
  <c r="P289" i="1" s="1"/>
  <c r="Q289" i="1" s="1"/>
  <c r="N300" i="1"/>
  <c r="P300" i="1" s="1"/>
  <c r="Q300" i="1" s="1"/>
  <c r="O304" i="1"/>
  <c r="J356" i="1"/>
  <c r="N369" i="1"/>
  <c r="P369" i="1" s="1"/>
  <c r="Q369" i="1" s="1"/>
  <c r="O369" i="1"/>
  <c r="N377" i="1"/>
  <c r="P377" i="1" s="1"/>
  <c r="Q377" i="1" s="1"/>
  <c r="J379" i="1"/>
  <c r="D381" i="1"/>
  <c r="F381" i="1" s="1"/>
  <c r="G381" i="1" s="1"/>
  <c r="O388" i="1"/>
  <c r="N388" i="1"/>
  <c r="P388" i="1" s="1"/>
  <c r="Q388" i="1" s="1"/>
  <c r="N395" i="1"/>
  <c r="P395" i="1" s="1"/>
  <c r="Q395" i="1" s="1"/>
  <c r="E405" i="1"/>
  <c r="I417" i="1"/>
  <c r="K417" i="1" s="1"/>
  <c r="L417" i="1" s="1"/>
  <c r="N430" i="1"/>
  <c r="P430" i="1" s="1"/>
  <c r="Q430" i="1" s="1"/>
  <c r="O430" i="1"/>
  <c r="D450" i="1"/>
  <c r="F450" i="1" s="1"/>
  <c r="G450" i="1" s="1"/>
  <c r="E450" i="1"/>
  <c r="I457" i="1"/>
  <c r="K457" i="1" s="1"/>
  <c r="L457" i="1" s="1"/>
  <c r="J457" i="1"/>
  <c r="I459" i="1"/>
  <c r="K459" i="1" s="1"/>
  <c r="L459" i="1" s="1"/>
  <c r="J459" i="1"/>
  <c r="N517" i="1"/>
  <c r="P517" i="1" s="1"/>
  <c r="Q517" i="1" s="1"/>
  <c r="O517" i="1"/>
  <c r="I544" i="1"/>
  <c r="K544" i="1" s="1"/>
  <c r="L544" i="1" s="1"/>
  <c r="J544" i="1"/>
  <c r="O557" i="1"/>
  <c r="N557" i="1"/>
  <c r="P557" i="1" s="1"/>
  <c r="Q557" i="1" s="1"/>
  <c r="E620" i="1"/>
  <c r="D620" i="1"/>
  <c r="F620" i="1" s="1"/>
  <c r="G620" i="1" s="1"/>
  <c r="N630" i="1"/>
  <c r="P630" i="1" s="1"/>
  <c r="Q630" i="1" s="1"/>
  <c r="O630" i="1"/>
  <c r="J663" i="1"/>
  <c r="I663" i="1"/>
  <c r="K663" i="1" s="1"/>
  <c r="L663" i="1" s="1"/>
  <c r="N709" i="1"/>
  <c r="P709" i="1" s="1"/>
  <c r="Q709" i="1" s="1"/>
  <c r="O709" i="1"/>
  <c r="O728" i="1"/>
  <c r="N728" i="1"/>
  <c r="P728" i="1" s="1"/>
  <c r="Q728" i="1" s="1"/>
  <c r="I645" i="1"/>
  <c r="K645" i="1" s="1"/>
  <c r="L645" i="1" s="1"/>
  <c r="J645" i="1"/>
  <c r="E1250" i="1"/>
  <c r="D1250" i="1"/>
  <c r="F1250" i="1" s="1"/>
  <c r="G1250" i="1" s="1"/>
  <c r="I116" i="1"/>
  <c r="K116" i="1" s="1"/>
  <c r="L116" i="1" s="1"/>
  <c r="I146" i="1"/>
  <c r="K146" i="1" s="1"/>
  <c r="L146" i="1" s="1"/>
  <c r="D148" i="1"/>
  <c r="F148" i="1" s="1"/>
  <c r="G148" i="1" s="1"/>
  <c r="E151" i="1"/>
  <c r="O161" i="1"/>
  <c r="D167" i="1"/>
  <c r="F167" i="1" s="1"/>
  <c r="G167" i="1" s="1"/>
  <c r="N182" i="1"/>
  <c r="P182" i="1" s="1"/>
  <c r="Q182" i="1" s="1"/>
  <c r="D186" i="1"/>
  <c r="F186" i="1" s="1"/>
  <c r="G186" i="1" s="1"/>
  <c r="N190" i="1"/>
  <c r="P190" i="1" s="1"/>
  <c r="Q190" i="1" s="1"/>
  <c r="J192" i="1"/>
  <c r="D274" i="1"/>
  <c r="F274" i="1" s="1"/>
  <c r="G274" i="1" s="1"/>
  <c r="O329" i="1"/>
  <c r="I332" i="1"/>
  <c r="K332" i="1" s="1"/>
  <c r="L332" i="1" s="1"/>
  <c r="J332" i="1"/>
  <c r="J341" i="1"/>
  <c r="I341" i="1"/>
  <c r="K341" i="1" s="1"/>
  <c r="L341" i="1" s="1"/>
  <c r="D352" i="1"/>
  <c r="F352" i="1" s="1"/>
  <c r="G352" i="1" s="1"/>
  <c r="J365" i="1"/>
  <c r="E376" i="1"/>
  <c r="O393" i="1"/>
  <c r="N393" i="1"/>
  <c r="P393" i="1" s="1"/>
  <c r="Q393" i="1" s="1"/>
  <c r="D422" i="1"/>
  <c r="F422" i="1" s="1"/>
  <c r="G422" i="1" s="1"/>
  <c r="E422" i="1"/>
  <c r="N440" i="1"/>
  <c r="P440" i="1" s="1"/>
  <c r="Q440" i="1" s="1"/>
  <c r="O440" i="1"/>
  <c r="O445" i="1"/>
  <c r="N445" i="1"/>
  <c r="P445" i="1" s="1"/>
  <c r="Q445" i="1" s="1"/>
  <c r="I495" i="1"/>
  <c r="K495" i="1" s="1"/>
  <c r="L495" i="1" s="1"/>
  <c r="J495" i="1"/>
  <c r="J506" i="1"/>
  <c r="I506" i="1"/>
  <c r="K506" i="1" s="1"/>
  <c r="L506" i="1" s="1"/>
  <c r="O533" i="1"/>
  <c r="N533" i="1"/>
  <c r="P533" i="1" s="1"/>
  <c r="Q533" i="1" s="1"/>
  <c r="J606" i="1"/>
  <c r="I606" i="1"/>
  <c r="K606" i="1" s="1"/>
  <c r="L606" i="1" s="1"/>
  <c r="E618" i="1"/>
  <c r="D618" i="1"/>
  <c r="F618" i="1" s="1"/>
  <c r="G618" i="1" s="1"/>
  <c r="D680" i="1"/>
  <c r="F680" i="1" s="1"/>
  <c r="G680" i="1" s="1"/>
  <c r="E680" i="1"/>
  <c r="E306" i="1"/>
  <c r="D306" i="1"/>
  <c r="F306" i="1" s="1"/>
  <c r="G306" i="1" s="1"/>
  <c r="O1258" i="1"/>
  <c r="N1258" i="1"/>
  <c r="P1258" i="1" s="1"/>
  <c r="Q1258" i="1" s="1"/>
  <c r="E1275" i="1"/>
  <c r="D1275" i="1"/>
  <c r="F1275" i="1" s="1"/>
  <c r="G1275" i="1" s="1"/>
  <c r="E55" i="1"/>
  <c r="N68" i="1"/>
  <c r="P68" i="1" s="1"/>
  <c r="Q68" i="1" s="1"/>
  <c r="N71" i="1"/>
  <c r="P71" i="1" s="1"/>
  <c r="Q71" i="1" s="1"/>
  <c r="I73" i="1"/>
  <c r="K73" i="1" s="1"/>
  <c r="L73" i="1" s="1"/>
  <c r="J84" i="1"/>
  <c r="E86" i="1"/>
  <c r="O87" i="1"/>
  <c r="N95" i="1"/>
  <c r="P95" i="1" s="1"/>
  <c r="Q95" i="1" s="1"/>
  <c r="N97" i="1"/>
  <c r="P97" i="1" s="1"/>
  <c r="Q97" i="1" s="1"/>
  <c r="J103" i="1"/>
  <c r="D105" i="1"/>
  <c r="F105" i="1" s="1"/>
  <c r="G105" i="1" s="1"/>
  <c r="J106" i="1"/>
  <c r="D118" i="1"/>
  <c r="F118" i="1" s="1"/>
  <c r="G118" i="1" s="1"/>
  <c r="D124" i="1"/>
  <c r="F124" i="1" s="1"/>
  <c r="G124" i="1" s="1"/>
  <c r="E135" i="1"/>
  <c r="D137" i="1"/>
  <c r="F137" i="1" s="1"/>
  <c r="G137" i="1" s="1"/>
  <c r="J143" i="1"/>
  <c r="O152" i="1"/>
  <c r="J156" i="1"/>
  <c r="N159" i="1"/>
  <c r="P159" i="1" s="1"/>
  <c r="Q159" i="1" s="1"/>
  <c r="E221" i="1"/>
  <c r="D226" i="1"/>
  <c r="F226" i="1" s="1"/>
  <c r="G226" i="1" s="1"/>
  <c r="O232" i="1"/>
  <c r="N250" i="1"/>
  <c r="P250" i="1" s="1"/>
  <c r="Q250" i="1" s="1"/>
  <c r="D319" i="1"/>
  <c r="F319" i="1" s="1"/>
  <c r="G319" i="1" s="1"/>
  <c r="E319" i="1"/>
  <c r="N381" i="1"/>
  <c r="P381" i="1" s="1"/>
  <c r="Q381" i="1" s="1"/>
  <c r="O381" i="1"/>
  <c r="O415" i="1"/>
  <c r="N415" i="1"/>
  <c r="P415" i="1" s="1"/>
  <c r="Q415" i="1" s="1"/>
  <c r="E441" i="1"/>
  <c r="D441" i="1"/>
  <c r="F441" i="1" s="1"/>
  <c r="G441" i="1" s="1"/>
  <c r="D478" i="1"/>
  <c r="F478" i="1" s="1"/>
  <c r="G478" i="1" s="1"/>
  <c r="E478" i="1"/>
  <c r="O490" i="1"/>
  <c r="N490" i="1"/>
  <c r="P490" i="1" s="1"/>
  <c r="Q490" i="1" s="1"/>
  <c r="O577" i="1"/>
  <c r="N577" i="1"/>
  <c r="P577" i="1" s="1"/>
  <c r="Q577" i="1" s="1"/>
  <c r="J599" i="1"/>
  <c r="I599" i="1"/>
  <c r="K599" i="1" s="1"/>
  <c r="L599" i="1" s="1"/>
  <c r="E639" i="1"/>
  <c r="D639" i="1"/>
  <c r="F639" i="1" s="1"/>
  <c r="G639" i="1" s="1"/>
  <c r="J390" i="1"/>
  <c r="I390" i="1"/>
  <c r="K390" i="1" s="1"/>
  <c r="L390" i="1" s="1"/>
  <c r="N671" i="1"/>
  <c r="P671" i="1" s="1"/>
  <c r="Q671" i="1" s="1"/>
  <c r="O671" i="1"/>
  <c r="E692" i="1"/>
  <c r="D692" i="1"/>
  <c r="F692" i="1" s="1"/>
  <c r="G692" i="1" s="1"/>
  <c r="J1366" i="1"/>
  <c r="I1366" i="1"/>
  <c r="K1366" i="1" s="1"/>
  <c r="L1366" i="1" s="1"/>
  <c r="E14" i="1"/>
  <c r="O32" i="1"/>
  <c r="D46" i="1"/>
  <c r="F46" i="1" s="1"/>
  <c r="G46" i="1" s="1"/>
  <c r="D382" i="1"/>
  <c r="F382" i="1" s="1"/>
  <c r="G382" i="1" s="1"/>
  <c r="E382" i="1"/>
  <c r="N398" i="1"/>
  <c r="P398" i="1" s="1"/>
  <c r="Q398" i="1" s="1"/>
  <c r="O398" i="1"/>
  <c r="O438" i="1"/>
  <c r="N438" i="1"/>
  <c r="P438" i="1" s="1"/>
  <c r="Q438" i="1" s="1"/>
  <c r="D500" i="1"/>
  <c r="F500" i="1" s="1"/>
  <c r="G500" i="1" s="1"/>
  <c r="E500" i="1"/>
  <c r="E514" i="1"/>
  <c r="D514" i="1"/>
  <c r="F514" i="1" s="1"/>
  <c r="G514" i="1" s="1"/>
  <c r="J553" i="1"/>
  <c r="I553" i="1"/>
  <c r="K553" i="1" s="1"/>
  <c r="L553" i="1" s="1"/>
  <c r="D652" i="1"/>
  <c r="F652" i="1" s="1"/>
  <c r="G652" i="1" s="1"/>
  <c r="E652" i="1"/>
  <c r="I666" i="1"/>
  <c r="K666" i="1" s="1"/>
  <c r="L666" i="1" s="1"/>
  <c r="J666" i="1"/>
  <c r="D676" i="1"/>
  <c r="F676" i="1" s="1"/>
  <c r="G676" i="1" s="1"/>
  <c r="E676" i="1"/>
  <c r="E706" i="1"/>
  <c r="D706" i="1"/>
  <c r="F706" i="1" s="1"/>
  <c r="G706" i="1" s="1"/>
  <c r="D717" i="1"/>
  <c r="F717" i="1" s="1"/>
  <c r="G717" i="1" s="1"/>
  <c r="E717" i="1"/>
  <c r="O419" i="1"/>
  <c r="N421" i="1"/>
  <c r="P421" i="1" s="1"/>
  <c r="Q421" i="1" s="1"/>
  <c r="O439" i="1"/>
  <c r="O448" i="1"/>
  <c r="D459" i="1"/>
  <c r="F459" i="1" s="1"/>
  <c r="G459" i="1" s="1"/>
  <c r="O477" i="1"/>
  <c r="E484" i="1"/>
  <c r="D487" i="1"/>
  <c r="F487" i="1" s="1"/>
  <c r="G487" i="1" s="1"/>
  <c r="O488" i="1"/>
  <c r="I490" i="1"/>
  <c r="K490" i="1" s="1"/>
  <c r="L490" i="1" s="1"/>
  <c r="I504" i="1"/>
  <c r="K504" i="1" s="1"/>
  <c r="L504" i="1" s="1"/>
  <c r="E506" i="1"/>
  <c r="N513" i="1"/>
  <c r="P513" i="1" s="1"/>
  <c r="Q513" i="1" s="1"/>
  <c r="I536" i="1"/>
  <c r="K536" i="1" s="1"/>
  <c r="L536" i="1" s="1"/>
  <c r="N545" i="1"/>
  <c r="P545" i="1" s="1"/>
  <c r="Q545" i="1" s="1"/>
  <c r="N566" i="1"/>
  <c r="P566" i="1" s="1"/>
  <c r="Q566" i="1" s="1"/>
  <c r="N593" i="1"/>
  <c r="P593" i="1" s="1"/>
  <c r="Q593" i="1" s="1"/>
  <c r="N617" i="1"/>
  <c r="P617" i="1" s="1"/>
  <c r="Q617" i="1" s="1"/>
  <c r="J648" i="1"/>
  <c r="J658" i="1"/>
  <c r="D663" i="1"/>
  <c r="F663" i="1" s="1"/>
  <c r="G663" i="1" s="1"/>
  <c r="D666" i="1"/>
  <c r="F666" i="1" s="1"/>
  <c r="G666" i="1" s="1"/>
  <c r="O669" i="1"/>
  <c r="J673" i="1"/>
  <c r="E683" i="1"/>
  <c r="N694" i="1"/>
  <c r="P694" i="1" s="1"/>
  <c r="Q694" i="1" s="1"/>
  <c r="J696" i="1"/>
  <c r="D698" i="1"/>
  <c r="F698" i="1" s="1"/>
  <c r="G698" i="1" s="1"/>
  <c r="D700" i="1"/>
  <c r="F700" i="1" s="1"/>
  <c r="G700" i="1" s="1"/>
  <c r="O703" i="1"/>
  <c r="E707" i="1"/>
  <c r="J713" i="1"/>
  <c r="N716" i="1"/>
  <c r="P716" i="1" s="1"/>
  <c r="Q716" i="1" s="1"/>
  <c r="E841" i="1"/>
  <c r="D841" i="1"/>
  <c r="F841" i="1" s="1"/>
  <c r="G841" i="1" s="1"/>
  <c r="E938" i="1"/>
  <c r="D938" i="1"/>
  <c r="F938" i="1" s="1"/>
  <c r="G938" i="1" s="1"/>
  <c r="E986" i="1"/>
  <c r="D986" i="1"/>
  <c r="F986" i="1" s="1"/>
  <c r="G986" i="1" s="1"/>
  <c r="O1009" i="1"/>
  <c r="N1009" i="1"/>
  <c r="P1009" i="1" s="1"/>
  <c r="Q1009" i="1" s="1"/>
  <c r="E1015" i="1"/>
  <c r="D1015" i="1"/>
  <c r="F1015" i="1" s="1"/>
  <c r="G1015" i="1" s="1"/>
  <c r="E1031" i="1"/>
  <c r="D1031" i="1"/>
  <c r="F1031" i="1" s="1"/>
  <c r="G1031" i="1" s="1"/>
  <c r="E731" i="1"/>
  <c r="D731" i="1"/>
  <c r="F731" i="1" s="1"/>
  <c r="G731" i="1" s="1"/>
  <c r="E756" i="1"/>
  <c r="D756" i="1"/>
  <c r="F756" i="1" s="1"/>
  <c r="G756" i="1" s="1"/>
  <c r="I798" i="1"/>
  <c r="K798" i="1" s="1"/>
  <c r="L798" i="1" s="1"/>
  <c r="J798" i="1"/>
  <c r="D936" i="1"/>
  <c r="F936" i="1" s="1"/>
  <c r="G936" i="1" s="1"/>
  <c r="E936" i="1"/>
  <c r="E714" i="1"/>
  <c r="D714" i="1"/>
  <c r="F714" i="1" s="1"/>
  <c r="G714" i="1" s="1"/>
  <c r="D738" i="1"/>
  <c r="F738" i="1" s="1"/>
  <c r="G738" i="1" s="1"/>
  <c r="E738" i="1"/>
  <c r="I839" i="1"/>
  <c r="K839" i="1" s="1"/>
  <c r="L839" i="1" s="1"/>
  <c r="J839" i="1"/>
  <c r="O888" i="1"/>
  <c r="N888" i="1"/>
  <c r="P888" i="1" s="1"/>
  <c r="Q888" i="1" s="1"/>
  <c r="I913" i="1"/>
  <c r="K913" i="1" s="1"/>
  <c r="L913" i="1" s="1"/>
  <c r="J913" i="1"/>
  <c r="E934" i="1"/>
  <c r="D934" i="1"/>
  <c r="F934" i="1" s="1"/>
  <c r="G934" i="1" s="1"/>
  <c r="J956" i="1"/>
  <c r="I956" i="1"/>
  <c r="K956" i="1" s="1"/>
  <c r="L956" i="1" s="1"/>
  <c r="O969" i="1"/>
  <c r="N969" i="1"/>
  <c r="P969" i="1" s="1"/>
  <c r="Q969" i="1" s="1"/>
  <c r="J984" i="1"/>
  <c r="I984" i="1"/>
  <c r="K984" i="1" s="1"/>
  <c r="L984" i="1" s="1"/>
  <c r="E1008" i="1"/>
  <c r="D1008" i="1"/>
  <c r="F1008" i="1" s="1"/>
  <c r="G1008" i="1" s="1"/>
  <c r="J1013" i="1"/>
  <c r="I1013" i="1"/>
  <c r="K1013" i="1" s="1"/>
  <c r="L1013" i="1" s="1"/>
  <c r="D1028" i="1"/>
  <c r="F1028" i="1" s="1"/>
  <c r="G1028" i="1" s="1"/>
  <c r="E1028" i="1"/>
  <c r="O1040" i="1"/>
  <c r="N1040" i="1"/>
  <c r="P1040" i="1" s="1"/>
  <c r="Q1040" i="1" s="1"/>
  <c r="O452" i="1"/>
  <c r="E468" i="1"/>
  <c r="I474" i="1"/>
  <c r="K474" i="1" s="1"/>
  <c r="L474" i="1" s="1"/>
  <c r="I478" i="1"/>
  <c r="K478" i="1" s="1"/>
  <c r="L478" i="1" s="1"/>
  <c r="D485" i="1"/>
  <c r="F485" i="1" s="1"/>
  <c r="G485" i="1" s="1"/>
  <c r="E491" i="1"/>
  <c r="D493" i="1"/>
  <c r="F493" i="1" s="1"/>
  <c r="G493" i="1" s="1"/>
  <c r="N495" i="1"/>
  <c r="P495" i="1" s="1"/>
  <c r="Q495" i="1" s="1"/>
  <c r="I500" i="1"/>
  <c r="K500" i="1" s="1"/>
  <c r="L500" i="1" s="1"/>
  <c r="I502" i="1"/>
  <c r="K502" i="1" s="1"/>
  <c r="L502" i="1" s="1"/>
  <c r="N503" i="1"/>
  <c r="P503" i="1" s="1"/>
  <c r="Q503" i="1" s="1"/>
  <c r="N510" i="1"/>
  <c r="P510" i="1" s="1"/>
  <c r="Q510" i="1" s="1"/>
  <c r="I524" i="1"/>
  <c r="K524" i="1" s="1"/>
  <c r="L524" i="1" s="1"/>
  <c r="D530" i="1"/>
  <c r="F530" i="1" s="1"/>
  <c r="G530" i="1" s="1"/>
  <c r="D532" i="1"/>
  <c r="F532" i="1" s="1"/>
  <c r="G532" i="1" s="1"/>
  <c r="N535" i="1"/>
  <c r="P535" i="1" s="1"/>
  <c r="Q535" i="1" s="1"/>
  <c r="N540" i="1"/>
  <c r="P540" i="1" s="1"/>
  <c r="Q540" i="1" s="1"/>
  <c r="N542" i="1"/>
  <c r="P542" i="1" s="1"/>
  <c r="Q542" i="1" s="1"/>
  <c r="I548" i="1"/>
  <c r="K548" i="1" s="1"/>
  <c r="L548" i="1" s="1"/>
  <c r="N549" i="1"/>
  <c r="P549" i="1" s="1"/>
  <c r="Q549" i="1" s="1"/>
  <c r="N553" i="1"/>
  <c r="P553" i="1" s="1"/>
  <c r="Q553" i="1" s="1"/>
  <c r="E556" i="1"/>
  <c r="N561" i="1"/>
  <c r="P561" i="1" s="1"/>
  <c r="Q561" i="1" s="1"/>
  <c r="I569" i="1"/>
  <c r="K569" i="1" s="1"/>
  <c r="L569" i="1" s="1"/>
  <c r="N572" i="1"/>
  <c r="P572" i="1" s="1"/>
  <c r="Q572" i="1" s="1"/>
  <c r="I574" i="1"/>
  <c r="K574" i="1" s="1"/>
  <c r="L574" i="1" s="1"/>
  <c r="I576" i="1"/>
  <c r="K576" i="1" s="1"/>
  <c r="L576" i="1" s="1"/>
  <c r="N585" i="1"/>
  <c r="P585" i="1" s="1"/>
  <c r="Q585" i="1" s="1"/>
  <c r="N594" i="1"/>
  <c r="P594" i="1" s="1"/>
  <c r="Q594" i="1" s="1"/>
  <c r="O599" i="1"/>
  <c r="I605" i="1"/>
  <c r="K605" i="1" s="1"/>
  <c r="L605" i="1" s="1"/>
  <c r="J611" i="1"/>
  <c r="E613" i="1"/>
  <c r="J626" i="1"/>
  <c r="D628" i="1"/>
  <c r="F628" i="1" s="1"/>
  <c r="G628" i="1" s="1"/>
  <c r="D634" i="1"/>
  <c r="F634" i="1" s="1"/>
  <c r="G634" i="1" s="1"/>
  <c r="I639" i="1"/>
  <c r="K639" i="1" s="1"/>
  <c r="L639" i="1" s="1"/>
  <c r="O645" i="1"/>
  <c r="O647" i="1"/>
  <c r="I649" i="1"/>
  <c r="K649" i="1" s="1"/>
  <c r="L649" i="1" s="1"/>
  <c r="I652" i="1"/>
  <c r="K652" i="1" s="1"/>
  <c r="L652" i="1" s="1"/>
  <c r="N657" i="1"/>
  <c r="P657" i="1" s="1"/>
  <c r="Q657" i="1" s="1"/>
  <c r="N660" i="1"/>
  <c r="P660" i="1" s="1"/>
  <c r="Q660" i="1" s="1"/>
  <c r="O663" i="1"/>
  <c r="N670" i="1"/>
  <c r="P670" i="1" s="1"/>
  <c r="Q670" i="1" s="1"/>
  <c r="O678" i="1"/>
  <c r="E684" i="1"/>
  <c r="J697" i="1"/>
  <c r="J706" i="1"/>
  <c r="I712" i="1"/>
  <c r="K712" i="1" s="1"/>
  <c r="L712" i="1" s="1"/>
  <c r="J712" i="1"/>
  <c r="O721" i="1"/>
  <c r="N721" i="1"/>
  <c r="P721" i="1" s="1"/>
  <c r="Q721" i="1" s="1"/>
  <c r="D767" i="1"/>
  <c r="F767" i="1" s="1"/>
  <c r="G767" i="1" s="1"/>
  <c r="E767" i="1"/>
  <c r="E777" i="1"/>
  <c r="D777" i="1"/>
  <c r="F777" i="1" s="1"/>
  <c r="G777" i="1" s="1"/>
  <c r="O786" i="1"/>
  <c r="N786" i="1"/>
  <c r="P786" i="1" s="1"/>
  <c r="Q786" i="1" s="1"/>
  <c r="E795" i="1"/>
  <c r="D795" i="1"/>
  <c r="F795" i="1" s="1"/>
  <c r="G795" i="1" s="1"/>
  <c r="O893" i="1"/>
  <c r="N893" i="1"/>
  <c r="P893" i="1" s="1"/>
  <c r="Q893" i="1" s="1"/>
  <c r="E922" i="1"/>
  <c r="D922" i="1"/>
  <c r="F922" i="1" s="1"/>
  <c r="G922" i="1" s="1"/>
  <c r="J943" i="1"/>
  <c r="I943" i="1"/>
  <c r="K943" i="1" s="1"/>
  <c r="L943" i="1" s="1"/>
  <c r="N989" i="1"/>
  <c r="P989" i="1" s="1"/>
  <c r="Q989" i="1" s="1"/>
  <c r="O989" i="1"/>
  <c r="O1049" i="1"/>
  <c r="N1049" i="1"/>
  <c r="P1049" i="1" s="1"/>
  <c r="Q1049" i="1" s="1"/>
  <c r="I1061" i="1"/>
  <c r="K1061" i="1" s="1"/>
  <c r="L1061" i="1" s="1"/>
  <c r="J1061" i="1"/>
  <c r="D1127" i="1"/>
  <c r="F1127" i="1" s="1"/>
  <c r="G1127" i="1" s="1"/>
  <c r="E1127" i="1"/>
  <c r="J1135" i="1"/>
  <c r="I1135" i="1"/>
  <c r="K1135" i="1" s="1"/>
  <c r="L1135" i="1" s="1"/>
  <c r="I1179" i="1"/>
  <c r="K1179" i="1" s="1"/>
  <c r="L1179" i="1" s="1"/>
  <c r="J1179" i="1"/>
  <c r="N710" i="1"/>
  <c r="P710" i="1" s="1"/>
  <c r="Q710" i="1" s="1"/>
  <c r="O710" i="1"/>
  <c r="O733" i="1"/>
  <c r="N733" i="1"/>
  <c r="P733" i="1" s="1"/>
  <c r="Q733" i="1" s="1"/>
  <c r="J833" i="1"/>
  <c r="I833" i="1"/>
  <c r="K833" i="1" s="1"/>
  <c r="L833" i="1" s="1"/>
  <c r="E845" i="1"/>
  <c r="D845" i="1"/>
  <c r="F845" i="1" s="1"/>
  <c r="G845" i="1" s="1"/>
  <c r="I875" i="1"/>
  <c r="K875" i="1" s="1"/>
  <c r="L875" i="1" s="1"/>
  <c r="J875" i="1"/>
  <c r="I882" i="1"/>
  <c r="K882" i="1" s="1"/>
  <c r="L882" i="1" s="1"/>
  <c r="J882" i="1"/>
  <c r="O932" i="1"/>
  <c r="N932" i="1"/>
  <c r="P932" i="1" s="1"/>
  <c r="Q932" i="1" s="1"/>
  <c r="E975" i="1"/>
  <c r="D975" i="1"/>
  <c r="F975" i="1" s="1"/>
  <c r="G975" i="1" s="1"/>
  <c r="O1032" i="1"/>
  <c r="N1032" i="1"/>
  <c r="P1032" i="1" s="1"/>
  <c r="Q1032" i="1" s="1"/>
  <c r="E1039" i="1"/>
  <c r="D1039" i="1"/>
  <c r="F1039" i="1" s="1"/>
  <c r="G1039" i="1" s="1"/>
  <c r="O1073" i="1"/>
  <c r="N1073" i="1"/>
  <c r="P1073" i="1" s="1"/>
  <c r="Q1073" i="1" s="1"/>
  <c r="J1121" i="1"/>
  <c r="I1121" i="1"/>
  <c r="K1121" i="1" s="1"/>
  <c r="L1121" i="1" s="1"/>
  <c r="J1123" i="1"/>
  <c r="I1123" i="1"/>
  <c r="K1123" i="1" s="1"/>
  <c r="L1123" i="1" s="1"/>
  <c r="E648" i="1"/>
  <c r="E651" i="1"/>
  <c r="D658" i="1"/>
  <c r="F658" i="1" s="1"/>
  <c r="G658" i="1" s="1"/>
  <c r="E661" i="1"/>
  <c r="N665" i="1"/>
  <c r="P665" i="1" s="1"/>
  <c r="Q665" i="1" s="1"/>
  <c r="J669" i="1"/>
  <c r="O746" i="1"/>
  <c r="N746" i="1"/>
  <c r="P746" i="1" s="1"/>
  <c r="Q746" i="1" s="1"/>
  <c r="J752" i="1"/>
  <c r="I752" i="1"/>
  <c r="K752" i="1" s="1"/>
  <c r="L752" i="1" s="1"/>
  <c r="E759" i="1"/>
  <c r="D759" i="1"/>
  <c r="F759" i="1" s="1"/>
  <c r="G759" i="1" s="1"/>
  <c r="D816" i="1"/>
  <c r="F816" i="1" s="1"/>
  <c r="G816" i="1" s="1"/>
  <c r="E816" i="1"/>
  <c r="E892" i="1"/>
  <c r="D892" i="1"/>
  <c r="F892" i="1" s="1"/>
  <c r="G892" i="1" s="1"/>
  <c r="J1019" i="1"/>
  <c r="I1019" i="1"/>
  <c r="K1019" i="1" s="1"/>
  <c r="L1019" i="1" s="1"/>
  <c r="D1044" i="1"/>
  <c r="F1044" i="1" s="1"/>
  <c r="G1044" i="1" s="1"/>
  <c r="E1044" i="1"/>
  <c r="J1059" i="1"/>
  <c r="I1059" i="1"/>
  <c r="K1059" i="1" s="1"/>
  <c r="L1059" i="1" s="1"/>
  <c r="O1094" i="1"/>
  <c r="N1094" i="1"/>
  <c r="P1094" i="1" s="1"/>
  <c r="Q1094" i="1" s="1"/>
  <c r="J465" i="1"/>
  <c r="N471" i="1"/>
  <c r="P471" i="1" s="1"/>
  <c r="Q471" i="1" s="1"/>
  <c r="D473" i="1"/>
  <c r="F473" i="1" s="1"/>
  <c r="G473" i="1" s="1"/>
  <c r="E476" i="1"/>
  <c r="D479" i="1"/>
  <c r="F479" i="1" s="1"/>
  <c r="G479" i="1" s="1"/>
  <c r="O480" i="1"/>
  <c r="O491" i="1"/>
  <c r="J493" i="1"/>
  <c r="D495" i="1"/>
  <c r="F495" i="1" s="1"/>
  <c r="G495" i="1" s="1"/>
  <c r="N497" i="1"/>
  <c r="P497" i="1" s="1"/>
  <c r="Q497" i="1" s="1"/>
  <c r="D503" i="1"/>
  <c r="F503" i="1" s="1"/>
  <c r="G503" i="1" s="1"/>
  <c r="N507" i="1"/>
  <c r="P507" i="1" s="1"/>
  <c r="Q507" i="1" s="1"/>
  <c r="O518" i="1"/>
  <c r="N534" i="1"/>
  <c r="P534" i="1" s="1"/>
  <c r="Q534" i="1" s="1"/>
  <c r="O718" i="1"/>
  <c r="N718" i="1"/>
  <c r="P718" i="1" s="1"/>
  <c r="Q718" i="1" s="1"/>
  <c r="N722" i="1"/>
  <c r="P722" i="1" s="1"/>
  <c r="Q722" i="1" s="1"/>
  <c r="O722" i="1"/>
  <c r="N823" i="1"/>
  <c r="P823" i="1" s="1"/>
  <c r="Q823" i="1" s="1"/>
  <c r="O823" i="1"/>
  <c r="O996" i="1"/>
  <c r="N996" i="1"/>
  <c r="P996" i="1" s="1"/>
  <c r="Q996" i="1" s="1"/>
  <c r="E1078" i="1"/>
  <c r="D1078" i="1"/>
  <c r="F1078" i="1" s="1"/>
  <c r="G1078" i="1" s="1"/>
  <c r="E754" i="1"/>
  <c r="O755" i="1"/>
  <c r="N789" i="1"/>
  <c r="P789" i="1" s="1"/>
  <c r="Q789" i="1" s="1"/>
  <c r="O794" i="1"/>
  <c r="J806" i="1"/>
  <c r="J823" i="1"/>
  <c r="I834" i="1"/>
  <c r="K834" i="1" s="1"/>
  <c r="L834" i="1" s="1"/>
  <c r="D836" i="1"/>
  <c r="F836" i="1" s="1"/>
  <c r="G836" i="1" s="1"/>
  <c r="O840" i="1"/>
  <c r="I848" i="1"/>
  <c r="K848" i="1" s="1"/>
  <c r="L848" i="1" s="1"/>
  <c r="J850" i="1"/>
  <c r="D860" i="1"/>
  <c r="F860" i="1" s="1"/>
  <c r="G860" i="1" s="1"/>
  <c r="D862" i="1"/>
  <c r="F862" i="1" s="1"/>
  <c r="G862" i="1" s="1"/>
  <c r="N872" i="1"/>
  <c r="P872" i="1" s="1"/>
  <c r="Q872" i="1" s="1"/>
  <c r="N878" i="1"/>
  <c r="P878" i="1" s="1"/>
  <c r="Q878" i="1" s="1"/>
  <c r="O907" i="1"/>
  <c r="N909" i="1"/>
  <c r="P909" i="1" s="1"/>
  <c r="Q909" i="1" s="1"/>
  <c r="E920" i="1"/>
  <c r="E927" i="1"/>
  <c r="N937" i="1"/>
  <c r="P937" i="1" s="1"/>
  <c r="Q937" i="1" s="1"/>
  <c r="N948" i="1"/>
  <c r="P948" i="1" s="1"/>
  <c r="Q948" i="1" s="1"/>
  <c r="N972" i="1"/>
  <c r="P972" i="1" s="1"/>
  <c r="Q972" i="1" s="1"/>
  <c r="D978" i="1"/>
  <c r="F978" i="1" s="1"/>
  <c r="G978" i="1" s="1"/>
  <c r="D982" i="1"/>
  <c r="F982" i="1" s="1"/>
  <c r="G982" i="1" s="1"/>
  <c r="N985" i="1"/>
  <c r="P985" i="1" s="1"/>
  <c r="Q985" i="1" s="1"/>
  <c r="I991" i="1"/>
  <c r="K991" i="1" s="1"/>
  <c r="L991" i="1" s="1"/>
  <c r="D1011" i="1"/>
  <c r="F1011" i="1" s="1"/>
  <c r="G1011" i="1" s="1"/>
  <c r="E1016" i="1"/>
  <c r="N1017" i="1"/>
  <c r="P1017" i="1" s="1"/>
  <c r="Q1017" i="1" s="1"/>
  <c r="D1019" i="1"/>
  <c r="F1019" i="1" s="1"/>
  <c r="G1019" i="1" s="1"/>
  <c r="N1020" i="1"/>
  <c r="P1020" i="1" s="1"/>
  <c r="Q1020" i="1" s="1"/>
  <c r="E1026" i="1"/>
  <c r="N1027" i="1"/>
  <c r="P1027" i="1" s="1"/>
  <c r="Q1027" i="1" s="1"/>
  <c r="O1030" i="1"/>
  <c r="I1032" i="1"/>
  <c r="K1032" i="1" s="1"/>
  <c r="L1032" i="1" s="1"/>
  <c r="J1049" i="1"/>
  <c r="E1052" i="1"/>
  <c r="J1057" i="1"/>
  <c r="D1059" i="1"/>
  <c r="F1059" i="1" s="1"/>
  <c r="G1059" i="1" s="1"/>
  <c r="I1070" i="1"/>
  <c r="K1070" i="1" s="1"/>
  <c r="L1070" i="1" s="1"/>
  <c r="I1073" i="1"/>
  <c r="K1073" i="1" s="1"/>
  <c r="L1073" i="1" s="1"/>
  <c r="N1077" i="1"/>
  <c r="P1077" i="1" s="1"/>
  <c r="Q1077" i="1" s="1"/>
  <c r="N1083" i="1"/>
  <c r="P1083" i="1" s="1"/>
  <c r="Q1083" i="1" s="1"/>
  <c r="O1115" i="1"/>
  <c r="N1115" i="1"/>
  <c r="P1115" i="1" s="1"/>
  <c r="Q1115" i="1" s="1"/>
  <c r="E1123" i="1"/>
  <c r="D1123" i="1"/>
  <c r="F1123" i="1" s="1"/>
  <c r="G1123" i="1" s="1"/>
  <c r="E1140" i="1"/>
  <c r="I1163" i="1"/>
  <c r="K1163" i="1" s="1"/>
  <c r="L1163" i="1" s="1"/>
  <c r="J1163" i="1"/>
  <c r="D1179" i="1"/>
  <c r="F1179" i="1" s="1"/>
  <c r="G1179" i="1" s="1"/>
  <c r="E1179" i="1"/>
  <c r="O1253" i="1"/>
  <c r="N1253" i="1"/>
  <c r="P1253" i="1" s="1"/>
  <c r="Q1253" i="1" s="1"/>
  <c r="E1272" i="1"/>
  <c r="D1272" i="1"/>
  <c r="F1272" i="1" s="1"/>
  <c r="G1272" i="1" s="1"/>
  <c r="O1274" i="1"/>
  <c r="N1274" i="1"/>
  <c r="P1274" i="1" s="1"/>
  <c r="Q1274" i="1" s="1"/>
  <c r="N1309" i="1"/>
  <c r="P1309" i="1" s="1"/>
  <c r="Q1309" i="1" s="1"/>
  <c r="O1309" i="1"/>
  <c r="O1328" i="1"/>
  <c r="N1328" i="1"/>
  <c r="P1328" i="1" s="1"/>
  <c r="Q1328" i="1" s="1"/>
  <c r="E1348" i="1"/>
  <c r="D1348" i="1"/>
  <c r="F1348" i="1" s="1"/>
  <c r="G1348" i="1" s="1"/>
  <c r="O1456" i="1"/>
  <c r="N1456" i="1"/>
  <c r="P1456" i="1" s="1"/>
  <c r="Q1456" i="1" s="1"/>
  <c r="J1118" i="1"/>
  <c r="I1118" i="1"/>
  <c r="K1118" i="1" s="1"/>
  <c r="L1118" i="1" s="1"/>
  <c r="J1168" i="1"/>
  <c r="I1168" i="1"/>
  <c r="K1168" i="1" s="1"/>
  <c r="L1168" i="1" s="1"/>
  <c r="J1184" i="1"/>
  <c r="I1184" i="1"/>
  <c r="K1184" i="1" s="1"/>
  <c r="L1184" i="1" s="1"/>
  <c r="N1205" i="1"/>
  <c r="P1205" i="1" s="1"/>
  <c r="Q1205" i="1" s="1"/>
  <c r="O1205" i="1"/>
  <c r="E1259" i="1"/>
  <c r="D1259" i="1"/>
  <c r="F1259" i="1" s="1"/>
  <c r="G1259" i="1" s="1"/>
  <c r="N1272" i="1"/>
  <c r="P1272" i="1" s="1"/>
  <c r="Q1272" i="1" s="1"/>
  <c r="O1272" i="1"/>
  <c r="J1324" i="1"/>
  <c r="I1324" i="1"/>
  <c r="K1324" i="1" s="1"/>
  <c r="L1324" i="1" s="1"/>
  <c r="D1346" i="1"/>
  <c r="F1346" i="1" s="1"/>
  <c r="G1346" i="1" s="1"/>
  <c r="E1346" i="1"/>
  <c r="E1421" i="1"/>
  <c r="D1421" i="1"/>
  <c r="F1421" i="1" s="1"/>
  <c r="G1421" i="1" s="1"/>
  <c r="J1433" i="1"/>
  <c r="I1433" i="1"/>
  <c r="K1433" i="1" s="1"/>
  <c r="L1433" i="1" s="1"/>
  <c r="D1466" i="1"/>
  <c r="F1466" i="1" s="1"/>
  <c r="G1466" i="1" s="1"/>
  <c r="E1466" i="1"/>
  <c r="J1116" i="1"/>
  <c r="I1116" i="1"/>
  <c r="K1116" i="1" s="1"/>
  <c r="L1116" i="1" s="1"/>
  <c r="O1123" i="1"/>
  <c r="N1123" i="1"/>
  <c r="P1123" i="1" s="1"/>
  <c r="Q1123" i="1" s="1"/>
  <c r="J1148" i="1"/>
  <c r="I1148" i="1"/>
  <c r="K1148" i="1" s="1"/>
  <c r="L1148" i="1" s="1"/>
  <c r="D1213" i="1"/>
  <c r="F1213" i="1" s="1"/>
  <c r="G1213" i="1" s="1"/>
  <c r="E1213" i="1"/>
  <c r="I1221" i="1"/>
  <c r="K1221" i="1" s="1"/>
  <c r="L1221" i="1" s="1"/>
  <c r="E1308" i="1"/>
  <c r="D1308" i="1"/>
  <c r="F1308" i="1" s="1"/>
  <c r="G1308" i="1" s="1"/>
  <c r="N1351" i="1"/>
  <c r="P1351" i="1" s="1"/>
  <c r="Q1351" i="1" s="1"/>
  <c r="O1351" i="1"/>
  <c r="E1378" i="1"/>
  <c r="D1378" i="1"/>
  <c r="F1378" i="1" s="1"/>
  <c r="G1378" i="1" s="1"/>
  <c r="J1403" i="1"/>
  <c r="I1403" i="1"/>
  <c r="K1403" i="1" s="1"/>
  <c r="L1403" i="1" s="1"/>
  <c r="O1416" i="1"/>
  <c r="N1416" i="1"/>
  <c r="P1416" i="1" s="1"/>
  <c r="Q1416" i="1" s="1"/>
  <c r="O754" i="1"/>
  <c r="D761" i="1"/>
  <c r="F761" i="1" s="1"/>
  <c r="G761" i="1" s="1"/>
  <c r="I764" i="1"/>
  <c r="K764" i="1" s="1"/>
  <c r="L764" i="1" s="1"/>
  <c r="J772" i="1"/>
  <c r="N790" i="1"/>
  <c r="P790" i="1" s="1"/>
  <c r="Q790" i="1" s="1"/>
  <c r="O798" i="1"/>
  <c r="J805" i="1"/>
  <c r="J809" i="1"/>
  <c r="J835" i="1"/>
  <c r="D837" i="1"/>
  <c r="F837" i="1" s="1"/>
  <c r="G837" i="1" s="1"/>
  <c r="N839" i="1"/>
  <c r="P839" i="1" s="1"/>
  <c r="Q839" i="1" s="1"/>
  <c r="N843" i="1"/>
  <c r="P843" i="1" s="1"/>
  <c r="Q843" i="1" s="1"/>
  <c r="I849" i="1"/>
  <c r="K849" i="1" s="1"/>
  <c r="L849" i="1" s="1"/>
  <c r="D867" i="1"/>
  <c r="F867" i="1" s="1"/>
  <c r="G867" i="1" s="1"/>
  <c r="I891" i="1"/>
  <c r="K891" i="1" s="1"/>
  <c r="L891" i="1" s="1"/>
  <c r="O896" i="1"/>
  <c r="I898" i="1"/>
  <c r="K898" i="1" s="1"/>
  <c r="L898" i="1" s="1"/>
  <c r="N899" i="1"/>
  <c r="P899" i="1" s="1"/>
  <c r="Q899" i="1" s="1"/>
  <c r="N902" i="1"/>
  <c r="P902" i="1" s="1"/>
  <c r="Q902" i="1" s="1"/>
  <c r="O904" i="1"/>
  <c r="J917" i="1"/>
  <c r="E928" i="1"/>
  <c r="I940" i="1"/>
  <c r="K940" i="1" s="1"/>
  <c r="L940" i="1" s="1"/>
  <c r="I951" i="1"/>
  <c r="K951" i="1" s="1"/>
  <c r="L951" i="1" s="1"/>
  <c r="O954" i="1"/>
  <c r="D983" i="1"/>
  <c r="F983" i="1" s="1"/>
  <c r="G983" i="1" s="1"/>
  <c r="I988" i="1"/>
  <c r="K988" i="1" s="1"/>
  <c r="L988" i="1" s="1"/>
  <c r="D1000" i="1"/>
  <c r="F1000" i="1" s="1"/>
  <c r="G1000" i="1" s="1"/>
  <c r="N1001" i="1"/>
  <c r="P1001" i="1" s="1"/>
  <c r="Q1001" i="1" s="1"/>
  <c r="N1016" i="1"/>
  <c r="P1016" i="1" s="1"/>
  <c r="Q1016" i="1" s="1"/>
  <c r="N1018" i="1"/>
  <c r="P1018" i="1" s="1"/>
  <c r="Q1018" i="1" s="1"/>
  <c r="O1021" i="1"/>
  <c r="I1023" i="1"/>
  <c r="K1023" i="1" s="1"/>
  <c r="L1023" i="1" s="1"/>
  <c r="D1041" i="1"/>
  <c r="F1041" i="1" s="1"/>
  <c r="G1041" i="1" s="1"/>
  <c r="I1044" i="1"/>
  <c r="K1044" i="1" s="1"/>
  <c r="L1044" i="1" s="1"/>
  <c r="N1051" i="1"/>
  <c r="P1051" i="1" s="1"/>
  <c r="Q1051" i="1" s="1"/>
  <c r="D1073" i="1"/>
  <c r="F1073" i="1" s="1"/>
  <c r="G1073" i="1" s="1"/>
  <c r="E1080" i="1"/>
  <c r="E1105" i="1"/>
  <c r="D1105" i="1"/>
  <c r="F1105" i="1" s="1"/>
  <c r="G1105" i="1" s="1"/>
  <c r="N1118" i="1"/>
  <c r="P1118" i="1" s="1"/>
  <c r="Q1118" i="1" s="1"/>
  <c r="N1135" i="1"/>
  <c r="P1135" i="1" s="1"/>
  <c r="Q1135" i="1" s="1"/>
  <c r="E1141" i="1"/>
  <c r="D1141" i="1"/>
  <c r="F1141" i="1" s="1"/>
  <c r="G1141" i="1" s="1"/>
  <c r="J1155" i="1"/>
  <c r="N1159" i="1"/>
  <c r="P1159" i="1" s="1"/>
  <c r="Q1159" i="1" s="1"/>
  <c r="O1159" i="1"/>
  <c r="O1252" i="1"/>
  <c r="N1252" i="1"/>
  <c r="P1252" i="1" s="1"/>
  <c r="Q1252" i="1" s="1"/>
  <c r="N1275" i="1"/>
  <c r="P1275" i="1" s="1"/>
  <c r="Q1275" i="1" s="1"/>
  <c r="O1275" i="1"/>
  <c r="I1280" i="1"/>
  <c r="K1280" i="1" s="1"/>
  <c r="L1280" i="1" s="1"/>
  <c r="J1280" i="1"/>
  <c r="O1310" i="1"/>
  <c r="N1310" i="1"/>
  <c r="P1310" i="1" s="1"/>
  <c r="Q1310" i="1" s="1"/>
  <c r="O1315" i="1"/>
  <c r="N1315" i="1"/>
  <c r="P1315" i="1" s="1"/>
  <c r="Q1315" i="1" s="1"/>
  <c r="J1438" i="1"/>
  <c r="I1438" i="1"/>
  <c r="K1438" i="1" s="1"/>
  <c r="L1438" i="1" s="1"/>
  <c r="D821" i="1"/>
  <c r="F821" i="1" s="1"/>
  <c r="G821" i="1" s="1"/>
  <c r="O822" i="1"/>
  <c r="O827" i="1"/>
  <c r="D829" i="1"/>
  <c r="F829" i="1" s="1"/>
  <c r="G829" i="1" s="1"/>
  <c r="I830" i="1"/>
  <c r="K830" i="1" s="1"/>
  <c r="L830" i="1" s="1"/>
  <c r="I859" i="1"/>
  <c r="K859" i="1" s="1"/>
  <c r="L859" i="1" s="1"/>
  <c r="D878" i="1"/>
  <c r="F878" i="1" s="1"/>
  <c r="G878" i="1" s="1"/>
  <c r="I881" i="1"/>
  <c r="K881" i="1" s="1"/>
  <c r="L881" i="1" s="1"/>
  <c r="D883" i="1"/>
  <c r="F883" i="1" s="1"/>
  <c r="G883" i="1" s="1"/>
  <c r="I889" i="1"/>
  <c r="K889" i="1" s="1"/>
  <c r="L889" i="1" s="1"/>
  <c r="D907" i="1"/>
  <c r="F907" i="1" s="1"/>
  <c r="G907" i="1" s="1"/>
  <c r="E909" i="1"/>
  <c r="I919" i="1"/>
  <c r="K919" i="1" s="1"/>
  <c r="L919" i="1" s="1"/>
  <c r="O922" i="1"/>
  <c r="I924" i="1"/>
  <c r="K924" i="1" s="1"/>
  <c r="L924" i="1" s="1"/>
  <c r="O929" i="1"/>
  <c r="J933" i="1"/>
  <c r="O938" i="1"/>
  <c r="E944" i="1"/>
  <c r="I960" i="1"/>
  <c r="K960" i="1" s="1"/>
  <c r="L960" i="1" s="1"/>
  <c r="D962" i="1"/>
  <c r="F962" i="1" s="1"/>
  <c r="G962" i="1" s="1"/>
  <c r="I968" i="1"/>
  <c r="K968" i="1" s="1"/>
  <c r="L968" i="1" s="1"/>
  <c r="O973" i="1"/>
  <c r="I975" i="1"/>
  <c r="K975" i="1" s="1"/>
  <c r="L975" i="1" s="1"/>
  <c r="N977" i="1"/>
  <c r="P977" i="1" s="1"/>
  <c r="Q977" i="1" s="1"/>
  <c r="D994" i="1"/>
  <c r="F994" i="1" s="1"/>
  <c r="G994" i="1" s="1"/>
  <c r="I997" i="1"/>
  <c r="K997" i="1" s="1"/>
  <c r="L997" i="1" s="1"/>
  <c r="D1007" i="1"/>
  <c r="F1007" i="1" s="1"/>
  <c r="G1007" i="1" s="1"/>
  <c r="I1008" i="1"/>
  <c r="K1008" i="1" s="1"/>
  <c r="L1008" i="1" s="1"/>
  <c r="I1012" i="1"/>
  <c r="K1012" i="1" s="1"/>
  <c r="L1012" i="1" s="1"/>
  <c r="N1013" i="1"/>
  <c r="P1013" i="1" s="1"/>
  <c r="Q1013" i="1" s="1"/>
  <c r="I1015" i="1"/>
  <c r="K1015" i="1" s="1"/>
  <c r="L1015" i="1" s="1"/>
  <c r="E1020" i="1"/>
  <c r="D1027" i="1"/>
  <c r="F1027" i="1" s="1"/>
  <c r="G1027" i="1" s="1"/>
  <c r="I1033" i="1"/>
  <c r="K1033" i="1" s="1"/>
  <c r="L1033" i="1" s="1"/>
  <c r="N1037" i="1"/>
  <c r="P1037" i="1" s="1"/>
  <c r="Q1037" i="1" s="1"/>
  <c r="D1047" i="1"/>
  <c r="F1047" i="1" s="1"/>
  <c r="G1047" i="1" s="1"/>
  <c r="N1048" i="1"/>
  <c r="P1048" i="1" s="1"/>
  <c r="Q1048" i="1" s="1"/>
  <c r="D1055" i="1"/>
  <c r="F1055" i="1" s="1"/>
  <c r="G1055" i="1" s="1"/>
  <c r="N1056" i="1"/>
  <c r="P1056" i="1" s="1"/>
  <c r="Q1056" i="1" s="1"/>
  <c r="O1058" i="1"/>
  <c r="E1063" i="1"/>
  <c r="D1065" i="1"/>
  <c r="F1065" i="1" s="1"/>
  <c r="G1065" i="1" s="1"/>
  <c r="D1068" i="1"/>
  <c r="F1068" i="1" s="1"/>
  <c r="G1068" i="1" s="1"/>
  <c r="J1077" i="1"/>
  <c r="N1078" i="1"/>
  <c r="P1078" i="1" s="1"/>
  <c r="Q1078" i="1" s="1"/>
  <c r="I1081" i="1"/>
  <c r="K1081" i="1" s="1"/>
  <c r="L1081" i="1" s="1"/>
  <c r="D1083" i="1"/>
  <c r="F1083" i="1" s="1"/>
  <c r="G1083" i="1" s="1"/>
  <c r="D1087" i="1"/>
  <c r="F1087" i="1" s="1"/>
  <c r="G1087" i="1" s="1"/>
  <c r="N1088" i="1"/>
  <c r="P1088" i="1" s="1"/>
  <c r="Q1088" i="1" s="1"/>
  <c r="N1091" i="1"/>
  <c r="P1091" i="1" s="1"/>
  <c r="Q1091" i="1" s="1"/>
  <c r="N1093" i="1"/>
  <c r="P1093" i="1" s="1"/>
  <c r="Q1093" i="1" s="1"/>
  <c r="D1097" i="1"/>
  <c r="F1097" i="1" s="1"/>
  <c r="G1097" i="1" s="1"/>
  <c r="D1111" i="1"/>
  <c r="F1111" i="1" s="1"/>
  <c r="G1111" i="1" s="1"/>
  <c r="E1115" i="1"/>
  <c r="D1115" i="1"/>
  <c r="F1115" i="1" s="1"/>
  <c r="G1115" i="1" s="1"/>
  <c r="I1120" i="1"/>
  <c r="K1120" i="1" s="1"/>
  <c r="L1120" i="1" s="1"/>
  <c r="E1129" i="1"/>
  <c r="O1130" i="1"/>
  <c r="E1134" i="1"/>
  <c r="I1139" i="1"/>
  <c r="K1139" i="1" s="1"/>
  <c r="L1139" i="1" s="1"/>
  <c r="J1139" i="1"/>
  <c r="E1160" i="1"/>
  <c r="D1160" i="1"/>
  <c r="F1160" i="1" s="1"/>
  <c r="G1160" i="1" s="1"/>
  <c r="N1173" i="1"/>
  <c r="P1173" i="1" s="1"/>
  <c r="Q1173" i="1" s="1"/>
  <c r="O1173" i="1"/>
  <c r="O1189" i="1"/>
  <c r="N1189" i="1"/>
  <c r="P1189" i="1" s="1"/>
  <c r="Q1189" i="1" s="1"/>
  <c r="N1244" i="1"/>
  <c r="P1244" i="1" s="1"/>
  <c r="Q1244" i="1" s="1"/>
  <c r="O1244" i="1"/>
  <c r="I731" i="1"/>
  <c r="K731" i="1" s="1"/>
  <c r="L731" i="1" s="1"/>
  <c r="I736" i="1"/>
  <c r="K736" i="1" s="1"/>
  <c r="L736" i="1" s="1"/>
  <c r="D740" i="1"/>
  <c r="F740" i="1" s="1"/>
  <c r="G740" i="1" s="1"/>
  <c r="I766" i="1"/>
  <c r="K766" i="1" s="1"/>
  <c r="L766" i="1" s="1"/>
  <c r="N769" i="1"/>
  <c r="P769" i="1" s="1"/>
  <c r="Q769" i="1" s="1"/>
  <c r="O777" i="1"/>
  <c r="O787" i="1"/>
  <c r="J789" i="1"/>
  <c r="J797" i="1"/>
  <c r="E817" i="1"/>
  <c r="O824" i="1"/>
  <c r="I912" i="1"/>
  <c r="K912" i="1" s="1"/>
  <c r="L912" i="1" s="1"/>
  <c r="I914" i="1"/>
  <c r="K914" i="1" s="1"/>
  <c r="L914" i="1" s="1"/>
  <c r="O915" i="1"/>
  <c r="N917" i="1"/>
  <c r="P917" i="1" s="1"/>
  <c r="Q917" i="1" s="1"/>
  <c r="J972" i="1"/>
  <c r="I983" i="1"/>
  <c r="K983" i="1" s="1"/>
  <c r="L983" i="1" s="1"/>
  <c r="N988" i="1"/>
  <c r="P988" i="1" s="1"/>
  <c r="Q988" i="1" s="1"/>
  <c r="D1022" i="1"/>
  <c r="F1022" i="1" s="1"/>
  <c r="G1022" i="1" s="1"/>
  <c r="J1030" i="1"/>
  <c r="D1043" i="1"/>
  <c r="F1043" i="1" s="1"/>
  <c r="G1043" i="1" s="1"/>
  <c r="I1060" i="1"/>
  <c r="K1060" i="1" s="1"/>
  <c r="L1060" i="1" s="1"/>
  <c r="N1109" i="1"/>
  <c r="P1109" i="1" s="1"/>
  <c r="Q1109" i="1" s="1"/>
  <c r="I1113" i="1"/>
  <c r="K1113" i="1" s="1"/>
  <c r="L1113" i="1" s="1"/>
  <c r="I1152" i="1"/>
  <c r="K1152" i="1" s="1"/>
  <c r="L1152" i="1" s="1"/>
  <c r="D1174" i="1"/>
  <c r="F1174" i="1" s="1"/>
  <c r="G1174" i="1" s="1"/>
  <c r="E1174" i="1"/>
  <c r="D1190" i="1"/>
  <c r="F1190" i="1" s="1"/>
  <c r="G1190" i="1" s="1"/>
  <c r="E1190" i="1"/>
  <c r="I1211" i="1"/>
  <c r="K1211" i="1" s="1"/>
  <c r="L1211" i="1" s="1"/>
  <c r="J1211" i="1"/>
  <c r="E1287" i="1"/>
  <c r="D1287" i="1"/>
  <c r="F1287" i="1" s="1"/>
  <c r="G1287" i="1" s="1"/>
  <c r="E1314" i="1"/>
  <c r="D1314" i="1"/>
  <c r="F1314" i="1" s="1"/>
  <c r="G1314" i="1" s="1"/>
  <c r="I1385" i="1"/>
  <c r="K1385" i="1" s="1"/>
  <c r="L1385" i="1" s="1"/>
  <c r="J1385" i="1"/>
  <c r="D1099" i="1"/>
  <c r="F1099" i="1" s="1"/>
  <c r="G1099" i="1" s="1"/>
  <c r="N1105" i="1"/>
  <c r="P1105" i="1" s="1"/>
  <c r="Q1105" i="1" s="1"/>
  <c r="D1108" i="1"/>
  <c r="F1108" i="1" s="1"/>
  <c r="G1108" i="1" s="1"/>
  <c r="I1115" i="1"/>
  <c r="K1115" i="1" s="1"/>
  <c r="L1115" i="1" s="1"/>
  <c r="E1128" i="1"/>
  <c r="I1129" i="1"/>
  <c r="K1129" i="1" s="1"/>
  <c r="L1129" i="1" s="1"/>
  <c r="D1131" i="1"/>
  <c r="F1131" i="1" s="1"/>
  <c r="G1131" i="1" s="1"/>
  <c r="N1141" i="1"/>
  <c r="P1141" i="1" s="1"/>
  <c r="Q1141" i="1" s="1"/>
  <c r="J1143" i="1"/>
  <c r="I1143" i="1"/>
  <c r="K1143" i="1" s="1"/>
  <c r="L1143" i="1" s="1"/>
  <c r="D1151" i="1"/>
  <c r="F1151" i="1" s="1"/>
  <c r="G1151" i="1" s="1"/>
  <c r="D1163" i="1"/>
  <c r="F1163" i="1" s="1"/>
  <c r="G1163" i="1" s="1"/>
  <c r="E1163" i="1"/>
  <c r="E1181" i="1"/>
  <c r="I1216" i="1"/>
  <c r="K1216" i="1" s="1"/>
  <c r="L1216" i="1" s="1"/>
  <c r="J1216" i="1"/>
  <c r="E1241" i="1"/>
  <c r="D1241" i="1"/>
  <c r="F1241" i="1" s="1"/>
  <c r="G1241" i="1" s="1"/>
  <c r="N1301" i="1"/>
  <c r="P1301" i="1" s="1"/>
  <c r="Q1301" i="1" s="1"/>
  <c r="O1301" i="1"/>
  <c r="E1319" i="1"/>
  <c r="D1319" i="1"/>
  <c r="F1319" i="1" s="1"/>
  <c r="G1319" i="1" s="1"/>
  <c r="J1160" i="1"/>
  <c r="E1168" i="1"/>
  <c r="E1171" i="1"/>
  <c r="J1176" i="1"/>
  <c r="O1183" i="1"/>
  <c r="I1200" i="1"/>
  <c r="K1200" i="1" s="1"/>
  <c r="L1200" i="1" s="1"/>
  <c r="J1208" i="1"/>
  <c r="J1219" i="1"/>
  <c r="E1221" i="1"/>
  <c r="O1227" i="1"/>
  <c r="E1233" i="1"/>
  <c r="N1239" i="1"/>
  <c r="P1239" i="1" s="1"/>
  <c r="Q1239" i="1" s="1"/>
  <c r="I1247" i="1"/>
  <c r="K1247" i="1" s="1"/>
  <c r="L1247" i="1" s="1"/>
  <c r="J1254" i="1"/>
  <c r="I1263" i="1"/>
  <c r="K1263" i="1" s="1"/>
  <c r="L1263" i="1" s="1"/>
  <c r="I1267" i="1"/>
  <c r="K1267" i="1" s="1"/>
  <c r="L1267" i="1" s="1"/>
  <c r="J1272" i="1"/>
  <c r="D1274" i="1"/>
  <c r="F1274" i="1" s="1"/>
  <c r="G1274" i="1" s="1"/>
  <c r="O1284" i="1"/>
  <c r="I1286" i="1"/>
  <c r="K1286" i="1" s="1"/>
  <c r="L1286" i="1" s="1"/>
  <c r="J1287" i="1"/>
  <c r="N1291" i="1"/>
  <c r="P1291" i="1" s="1"/>
  <c r="Q1291" i="1" s="1"/>
  <c r="J1295" i="1"/>
  <c r="E1298" i="1"/>
  <c r="I1311" i="1"/>
  <c r="K1311" i="1" s="1"/>
  <c r="L1311" i="1" s="1"/>
  <c r="I1313" i="1"/>
  <c r="K1313" i="1" s="1"/>
  <c r="L1313" i="1" s="1"/>
  <c r="I1318" i="1"/>
  <c r="K1318" i="1" s="1"/>
  <c r="L1318" i="1" s="1"/>
  <c r="O1343" i="1"/>
  <c r="I1345" i="1"/>
  <c r="K1345" i="1" s="1"/>
  <c r="L1345" i="1" s="1"/>
  <c r="I1347" i="1"/>
  <c r="K1347" i="1" s="1"/>
  <c r="L1347" i="1" s="1"/>
  <c r="D1349" i="1"/>
  <c r="F1349" i="1" s="1"/>
  <c r="G1349" i="1" s="1"/>
  <c r="N1358" i="1"/>
  <c r="P1358" i="1" s="1"/>
  <c r="Q1358" i="1" s="1"/>
  <c r="J1362" i="1"/>
  <c r="D1364" i="1"/>
  <c r="F1364" i="1" s="1"/>
  <c r="G1364" i="1" s="1"/>
  <c r="J1390" i="1"/>
  <c r="E1395" i="1"/>
  <c r="J1409" i="1"/>
  <c r="D1411" i="1"/>
  <c r="F1411" i="1" s="1"/>
  <c r="G1411" i="1" s="1"/>
  <c r="E1416" i="1"/>
  <c r="J1423" i="1"/>
  <c r="N1424" i="1"/>
  <c r="P1424" i="1" s="1"/>
  <c r="Q1424" i="1" s="1"/>
  <c r="E1426" i="1"/>
  <c r="I1427" i="1"/>
  <c r="K1427" i="1" s="1"/>
  <c r="L1427" i="1" s="1"/>
  <c r="I1434" i="1"/>
  <c r="K1434" i="1" s="1"/>
  <c r="L1434" i="1" s="1"/>
  <c r="D1438" i="1"/>
  <c r="F1438" i="1" s="1"/>
  <c r="G1438" i="1" s="1"/>
  <c r="J1440" i="1"/>
  <c r="N1441" i="1"/>
  <c r="P1441" i="1" s="1"/>
  <c r="Q1441" i="1" s="1"/>
  <c r="I1457" i="1"/>
  <c r="K1457" i="1" s="1"/>
  <c r="L1457" i="1" s="1"/>
  <c r="I1460" i="1"/>
  <c r="K1460" i="1" s="1"/>
  <c r="L1460" i="1" s="1"/>
  <c r="N1467" i="1"/>
  <c r="P1467" i="1" s="1"/>
  <c r="Q1467" i="1" s="1"/>
  <c r="I1279" i="1"/>
  <c r="K1279" i="1" s="1"/>
  <c r="L1279" i="1" s="1"/>
  <c r="O1285" i="1"/>
  <c r="E1291" i="1"/>
  <c r="D1311" i="1"/>
  <c r="F1311" i="1" s="1"/>
  <c r="G1311" i="1" s="1"/>
  <c r="N1312" i="1"/>
  <c r="P1312" i="1" s="1"/>
  <c r="Q1312" i="1" s="1"/>
  <c r="D1316" i="1"/>
  <c r="F1316" i="1" s="1"/>
  <c r="G1316" i="1" s="1"/>
  <c r="I1319" i="1"/>
  <c r="K1319" i="1" s="1"/>
  <c r="L1319" i="1" s="1"/>
  <c r="D1329" i="1"/>
  <c r="F1329" i="1" s="1"/>
  <c r="G1329" i="1" s="1"/>
  <c r="J1335" i="1"/>
  <c r="D1342" i="1"/>
  <c r="F1342" i="1" s="1"/>
  <c r="G1342" i="1" s="1"/>
  <c r="E1356" i="1"/>
  <c r="D1362" i="1"/>
  <c r="F1362" i="1" s="1"/>
  <c r="G1362" i="1" s="1"/>
  <c r="J1378" i="1"/>
  <c r="N1385" i="1"/>
  <c r="P1385" i="1" s="1"/>
  <c r="Q1385" i="1" s="1"/>
  <c r="E1391" i="1"/>
  <c r="N1394" i="1"/>
  <c r="P1394" i="1" s="1"/>
  <c r="Q1394" i="1" s="1"/>
  <c r="D1396" i="1"/>
  <c r="F1396" i="1" s="1"/>
  <c r="G1396" i="1" s="1"/>
  <c r="I1405" i="1"/>
  <c r="K1405" i="1" s="1"/>
  <c r="L1405" i="1" s="1"/>
  <c r="E1409" i="1"/>
  <c r="N1428" i="1"/>
  <c r="P1428" i="1" s="1"/>
  <c r="Q1428" i="1" s="1"/>
  <c r="I1446" i="1"/>
  <c r="K1446" i="1" s="1"/>
  <c r="L1446" i="1" s="1"/>
  <c r="D1458" i="1"/>
  <c r="F1458" i="1" s="1"/>
  <c r="G1458" i="1" s="1"/>
  <c r="I1468" i="1"/>
  <c r="K1468" i="1" s="1"/>
  <c r="L1468" i="1" s="1"/>
  <c r="N1146" i="1"/>
  <c r="P1146" i="1" s="1"/>
  <c r="Q1146" i="1" s="1"/>
  <c r="N1151" i="1"/>
  <c r="P1151" i="1" s="1"/>
  <c r="Q1151" i="1" s="1"/>
  <c r="D1187" i="1"/>
  <c r="F1187" i="1" s="1"/>
  <c r="G1187" i="1" s="1"/>
  <c r="D1197" i="1"/>
  <c r="F1197" i="1" s="1"/>
  <c r="G1197" i="1" s="1"/>
  <c r="J1198" i="1"/>
  <c r="D1200" i="1"/>
  <c r="F1200" i="1" s="1"/>
  <c r="G1200" i="1" s="1"/>
  <c r="N1213" i="1"/>
  <c r="P1213" i="1" s="1"/>
  <c r="Q1213" i="1" s="1"/>
  <c r="I1222" i="1"/>
  <c r="K1222" i="1" s="1"/>
  <c r="L1222" i="1" s="1"/>
  <c r="J1239" i="1"/>
  <c r="D1258" i="1"/>
  <c r="F1258" i="1" s="1"/>
  <c r="G1258" i="1" s="1"/>
  <c r="I1261" i="1"/>
  <c r="K1261" i="1" s="1"/>
  <c r="L1261" i="1" s="1"/>
  <c r="D1269" i="1"/>
  <c r="F1269" i="1" s="1"/>
  <c r="G1269" i="1" s="1"/>
  <c r="D1278" i="1"/>
  <c r="F1278" i="1" s="1"/>
  <c r="G1278" i="1" s="1"/>
  <c r="D1281" i="1"/>
  <c r="F1281" i="1" s="1"/>
  <c r="G1281" i="1" s="1"/>
  <c r="D1289" i="1"/>
  <c r="F1289" i="1" s="1"/>
  <c r="G1289" i="1" s="1"/>
  <c r="I1302" i="1"/>
  <c r="K1302" i="1" s="1"/>
  <c r="L1302" i="1" s="1"/>
  <c r="N1308" i="1"/>
  <c r="P1308" i="1" s="1"/>
  <c r="Q1308" i="1" s="1"/>
  <c r="D1310" i="1"/>
  <c r="F1310" i="1" s="1"/>
  <c r="G1310" i="1" s="1"/>
  <c r="D1318" i="1"/>
  <c r="F1318" i="1" s="1"/>
  <c r="G1318" i="1" s="1"/>
  <c r="I1332" i="1"/>
  <c r="K1332" i="1" s="1"/>
  <c r="L1332" i="1" s="1"/>
  <c r="D1334" i="1"/>
  <c r="F1334" i="1" s="1"/>
  <c r="G1334" i="1" s="1"/>
  <c r="D1337" i="1"/>
  <c r="F1337" i="1" s="1"/>
  <c r="G1337" i="1" s="1"/>
  <c r="J1338" i="1"/>
  <c r="D1345" i="1"/>
  <c r="F1345" i="1" s="1"/>
  <c r="G1345" i="1" s="1"/>
  <c r="O1348" i="1"/>
  <c r="N1350" i="1"/>
  <c r="P1350" i="1" s="1"/>
  <c r="Q1350" i="1" s="1"/>
  <c r="J1354" i="1"/>
  <c r="D1367" i="1"/>
  <c r="F1367" i="1" s="1"/>
  <c r="G1367" i="1" s="1"/>
  <c r="J1370" i="1"/>
  <c r="D1400" i="1"/>
  <c r="F1400" i="1" s="1"/>
  <c r="G1400" i="1" s="1"/>
  <c r="D1404" i="1"/>
  <c r="F1404" i="1" s="1"/>
  <c r="G1404" i="1" s="1"/>
  <c r="N1410" i="1"/>
  <c r="P1410" i="1" s="1"/>
  <c r="Q1410" i="1" s="1"/>
  <c r="N1430" i="1"/>
  <c r="P1430" i="1" s="1"/>
  <c r="Q1430" i="1" s="1"/>
  <c r="D1434" i="1"/>
  <c r="F1434" i="1" s="1"/>
  <c r="G1434" i="1" s="1"/>
  <c r="I1435" i="1"/>
  <c r="K1435" i="1" s="1"/>
  <c r="L1435" i="1" s="1"/>
  <c r="D1439" i="1"/>
  <c r="F1439" i="1" s="1"/>
  <c r="G1439" i="1" s="1"/>
  <c r="I1441" i="1"/>
  <c r="K1441" i="1" s="1"/>
  <c r="L1441" i="1" s="1"/>
  <c r="I1444" i="1"/>
  <c r="K1444" i="1" s="1"/>
  <c r="L1444" i="1" s="1"/>
  <c r="I1449" i="1"/>
  <c r="K1449" i="1" s="1"/>
  <c r="L1449" i="1" s="1"/>
  <c r="N1452" i="1"/>
  <c r="P1452" i="1" s="1"/>
  <c r="Q1452" i="1" s="1"/>
  <c r="D1457" i="1"/>
  <c r="F1457" i="1" s="1"/>
  <c r="G1457" i="1" s="1"/>
  <c r="J1461" i="1"/>
  <c r="I1463" i="1"/>
  <c r="K1463" i="1" s="1"/>
  <c r="L1463" i="1" s="1"/>
  <c r="O1466" i="1"/>
  <c r="N1148" i="1"/>
  <c r="P1148" i="1" s="1"/>
  <c r="Q1148" i="1" s="1"/>
  <c r="J1162" i="1"/>
  <c r="N1165" i="1"/>
  <c r="P1165" i="1" s="1"/>
  <c r="Q1165" i="1" s="1"/>
  <c r="E1173" i="1"/>
  <c r="J1178" i="1"/>
  <c r="O1181" i="1"/>
  <c r="E1189" i="1"/>
  <c r="J1190" i="1"/>
  <c r="D1192" i="1"/>
  <c r="F1192" i="1" s="1"/>
  <c r="G1192" i="1" s="1"/>
  <c r="J1195" i="1"/>
  <c r="I1202" i="1"/>
  <c r="K1202" i="1" s="1"/>
  <c r="L1202" i="1" s="1"/>
  <c r="I1210" i="1"/>
  <c r="K1210" i="1" s="1"/>
  <c r="L1210" i="1" s="1"/>
  <c r="O1215" i="1"/>
  <c r="O1223" i="1"/>
  <c r="D1229" i="1"/>
  <c r="F1229" i="1" s="1"/>
  <c r="G1229" i="1" s="1"/>
  <c r="I1234" i="1"/>
  <c r="K1234" i="1" s="1"/>
  <c r="L1234" i="1" s="1"/>
  <c r="E1238" i="1"/>
  <c r="J1243" i="1"/>
  <c r="N1248" i="1"/>
  <c r="P1248" i="1" s="1"/>
  <c r="Q1248" i="1" s="1"/>
  <c r="I1251" i="1"/>
  <c r="K1251" i="1" s="1"/>
  <c r="L1251" i="1" s="1"/>
  <c r="D1253" i="1"/>
  <c r="F1253" i="1" s="1"/>
  <c r="G1253" i="1" s="1"/>
  <c r="O1276" i="1"/>
  <c r="N1279" i="1"/>
  <c r="P1279" i="1" s="1"/>
  <c r="Q1279" i="1" s="1"/>
  <c r="N1296" i="1"/>
  <c r="P1296" i="1" s="1"/>
  <c r="Q1296" i="1" s="1"/>
  <c r="I1299" i="1"/>
  <c r="K1299" i="1" s="1"/>
  <c r="L1299" i="1" s="1"/>
  <c r="O1300" i="1"/>
  <c r="D1305" i="1"/>
  <c r="F1305" i="1" s="1"/>
  <c r="G1305" i="1" s="1"/>
  <c r="I1307" i="1"/>
  <c r="K1307" i="1" s="1"/>
  <c r="L1307" i="1" s="1"/>
  <c r="N1323" i="1"/>
  <c r="P1323" i="1" s="1"/>
  <c r="Q1323" i="1" s="1"/>
  <c r="D1369" i="1"/>
  <c r="F1369" i="1" s="1"/>
  <c r="G1369" i="1" s="1"/>
  <c r="I1377" i="1"/>
  <c r="K1377" i="1" s="1"/>
  <c r="L1377" i="1" s="1"/>
  <c r="O1380" i="1"/>
  <c r="N1382" i="1"/>
  <c r="P1382" i="1" s="1"/>
  <c r="Q1382" i="1" s="1"/>
  <c r="E1388" i="1"/>
  <c r="J1414" i="1"/>
  <c r="D1429" i="1"/>
  <c r="F1429" i="1" s="1"/>
  <c r="G1429" i="1" s="1"/>
  <c r="E1443" i="1"/>
  <c r="N10" i="8"/>
  <c r="D4" i="8" s="1"/>
  <c r="I9" i="8"/>
  <c r="J9" i="8" s="1"/>
  <c r="K1439" i="8"/>
  <c r="L1439" i="8" s="1"/>
  <c r="J1439" i="8"/>
  <c r="K1375" i="8"/>
  <c r="L1375" i="8" s="1"/>
  <c r="J1375" i="8"/>
  <c r="K1311" i="8"/>
  <c r="L1311" i="8" s="1"/>
  <c r="J1311" i="8"/>
  <c r="K1247" i="8"/>
  <c r="L1247" i="8" s="1"/>
  <c r="J1247" i="8"/>
  <c r="K1183" i="8"/>
  <c r="L1183" i="8" s="1"/>
  <c r="J1183" i="8"/>
  <c r="K1119" i="8"/>
  <c r="L1119" i="8" s="1"/>
  <c r="J1119" i="8"/>
  <c r="K1451" i="8"/>
  <c r="L1451" i="8" s="1"/>
  <c r="J1451" i="8"/>
  <c r="K1435" i="8"/>
  <c r="L1435" i="8" s="1"/>
  <c r="J1435" i="8"/>
  <c r="K1411" i="8"/>
  <c r="L1411" i="8" s="1"/>
  <c r="J1411" i="8"/>
  <c r="K1379" i="8"/>
  <c r="L1379" i="8" s="1"/>
  <c r="J1379" i="8"/>
  <c r="K1355" i="8"/>
  <c r="L1355" i="8" s="1"/>
  <c r="J1355" i="8"/>
  <c r="K1331" i="8"/>
  <c r="L1331" i="8" s="1"/>
  <c r="J1331" i="8"/>
  <c r="K1307" i="8"/>
  <c r="L1307" i="8" s="1"/>
  <c r="J1307" i="8"/>
  <c r="K1283" i="8"/>
  <c r="L1283" i="8" s="1"/>
  <c r="J1283" i="8"/>
  <c r="K1259" i="8"/>
  <c r="L1259" i="8" s="1"/>
  <c r="J1259" i="8"/>
  <c r="K1227" i="8"/>
  <c r="L1227" i="8" s="1"/>
  <c r="J1227" i="8"/>
  <c r="K1211" i="8"/>
  <c r="L1211" i="8" s="1"/>
  <c r="J1211" i="8"/>
  <c r="K1179" i="8"/>
  <c r="L1179" i="8" s="1"/>
  <c r="J1179" i="8"/>
  <c r="K1155" i="8"/>
  <c r="L1155" i="8" s="1"/>
  <c r="J1155" i="8"/>
  <c r="K1147" i="8"/>
  <c r="L1147" i="8" s="1"/>
  <c r="J1147" i="8"/>
  <c r="K1123" i="8"/>
  <c r="L1123" i="8" s="1"/>
  <c r="J1123" i="8"/>
  <c r="K1107" i="8"/>
  <c r="L1107" i="8" s="1"/>
  <c r="J1107" i="8"/>
  <c r="P1097" i="8"/>
  <c r="Q1097" i="8" s="1"/>
  <c r="O1097" i="8"/>
  <c r="K1466" i="8"/>
  <c r="L1466" i="8" s="1"/>
  <c r="J1466" i="8"/>
  <c r="K1442" i="8"/>
  <c r="L1442" i="8" s="1"/>
  <c r="J1442" i="8"/>
  <c r="K1418" i="8"/>
  <c r="L1418" i="8" s="1"/>
  <c r="J1418" i="8"/>
  <c r="K1394" i="8"/>
  <c r="L1394" i="8" s="1"/>
  <c r="J1394" i="8"/>
  <c r="K1370" i="8"/>
  <c r="L1370" i="8" s="1"/>
  <c r="J1370" i="8"/>
  <c r="K1346" i="8"/>
  <c r="L1346" i="8" s="1"/>
  <c r="J1346" i="8"/>
  <c r="K1322" i="8"/>
  <c r="L1322" i="8" s="1"/>
  <c r="J1322" i="8"/>
  <c r="K1298" i="8"/>
  <c r="L1298" i="8" s="1"/>
  <c r="J1298" i="8"/>
  <c r="K1274" i="8"/>
  <c r="L1274" i="8" s="1"/>
  <c r="J1274" i="8"/>
  <c r="K1258" i="8"/>
  <c r="L1258" i="8" s="1"/>
  <c r="J1258" i="8"/>
  <c r="K1242" i="8"/>
  <c r="L1242" i="8" s="1"/>
  <c r="J1242" i="8"/>
  <c r="K1226" i="8"/>
  <c r="L1226" i="8" s="1"/>
  <c r="J1226" i="8"/>
  <c r="K1210" i="8"/>
  <c r="L1210" i="8" s="1"/>
  <c r="J1210" i="8"/>
  <c r="K1194" i="8"/>
  <c r="L1194" i="8" s="1"/>
  <c r="J1194" i="8"/>
  <c r="K1186" i="8"/>
  <c r="L1186" i="8" s="1"/>
  <c r="J1186" i="8"/>
  <c r="K1170" i="8"/>
  <c r="L1170" i="8" s="1"/>
  <c r="J1170" i="8"/>
  <c r="K1146" i="8"/>
  <c r="L1146" i="8" s="1"/>
  <c r="J1146" i="8"/>
  <c r="K1122" i="8"/>
  <c r="L1122" i="8" s="1"/>
  <c r="J1122" i="8"/>
  <c r="K1090" i="8"/>
  <c r="L1090" i="8" s="1"/>
  <c r="J1090" i="8"/>
  <c r="K1449" i="8"/>
  <c r="L1449" i="8" s="1"/>
  <c r="J1449" i="8"/>
  <c r="K1417" i="8"/>
  <c r="L1417" i="8" s="1"/>
  <c r="J1417" i="8"/>
  <c r="K1353" i="8"/>
  <c r="L1353" i="8" s="1"/>
  <c r="J1353" i="8"/>
  <c r="K1313" i="8"/>
  <c r="L1313" i="8" s="1"/>
  <c r="J1313" i="8"/>
  <c r="K1289" i="8"/>
  <c r="L1289" i="8" s="1"/>
  <c r="J1289" i="8"/>
  <c r="K1249" i="8"/>
  <c r="L1249" i="8" s="1"/>
  <c r="J1249" i="8"/>
  <c r="K1201" i="8"/>
  <c r="L1201" i="8" s="1"/>
  <c r="J1201" i="8"/>
  <c r="K1169" i="8"/>
  <c r="L1169" i="8" s="1"/>
  <c r="J1169" i="8"/>
  <c r="K1121" i="8"/>
  <c r="L1121" i="8" s="1"/>
  <c r="J1121" i="8"/>
  <c r="K1464" i="8"/>
  <c r="L1464" i="8" s="1"/>
  <c r="J1464" i="8"/>
  <c r="K1456" i="8"/>
  <c r="L1456" i="8" s="1"/>
  <c r="J1456" i="8"/>
  <c r="K1448" i="8"/>
  <c r="L1448" i="8" s="1"/>
  <c r="J1448" i="8"/>
  <c r="K1440" i="8"/>
  <c r="L1440" i="8" s="1"/>
  <c r="J1440" i="8"/>
  <c r="K1432" i="8"/>
  <c r="L1432" i="8" s="1"/>
  <c r="J1432" i="8"/>
  <c r="K1424" i="8"/>
  <c r="L1424" i="8" s="1"/>
  <c r="J1424" i="8"/>
  <c r="K1416" i="8"/>
  <c r="L1416" i="8" s="1"/>
  <c r="J1416" i="8"/>
  <c r="K1408" i="8"/>
  <c r="L1408" i="8" s="1"/>
  <c r="J1408" i="8"/>
  <c r="K1400" i="8"/>
  <c r="L1400" i="8" s="1"/>
  <c r="J1400" i="8"/>
  <c r="K1392" i="8"/>
  <c r="L1392" i="8" s="1"/>
  <c r="J1392" i="8"/>
  <c r="K1384" i="8"/>
  <c r="L1384" i="8" s="1"/>
  <c r="J1384" i="8"/>
  <c r="K1376" i="8"/>
  <c r="L1376" i="8" s="1"/>
  <c r="J1376" i="8"/>
  <c r="K1368" i="8"/>
  <c r="L1368" i="8" s="1"/>
  <c r="J1368" i="8"/>
  <c r="K1360" i="8"/>
  <c r="L1360" i="8" s="1"/>
  <c r="J1360" i="8"/>
  <c r="K1352" i="8"/>
  <c r="L1352" i="8" s="1"/>
  <c r="J1352" i="8"/>
  <c r="K1344" i="8"/>
  <c r="L1344" i="8" s="1"/>
  <c r="J1344" i="8"/>
  <c r="K1336" i="8"/>
  <c r="L1336" i="8" s="1"/>
  <c r="J1336" i="8"/>
  <c r="K1328" i="8"/>
  <c r="L1328" i="8" s="1"/>
  <c r="J1328" i="8"/>
  <c r="K1320" i="8"/>
  <c r="L1320" i="8" s="1"/>
  <c r="J1320" i="8"/>
  <c r="K1312" i="8"/>
  <c r="L1312" i="8" s="1"/>
  <c r="J1312" i="8"/>
  <c r="K1304" i="8"/>
  <c r="L1304" i="8" s="1"/>
  <c r="J1304" i="8"/>
  <c r="K1296" i="8"/>
  <c r="L1296" i="8" s="1"/>
  <c r="J1296" i="8"/>
  <c r="K1288" i="8"/>
  <c r="L1288" i="8" s="1"/>
  <c r="J1288" i="8"/>
  <c r="K1280" i="8"/>
  <c r="L1280" i="8" s="1"/>
  <c r="J1280" i="8"/>
  <c r="K1272" i="8"/>
  <c r="L1272" i="8" s="1"/>
  <c r="J1272" i="8"/>
  <c r="K1264" i="8"/>
  <c r="L1264" i="8" s="1"/>
  <c r="J1264" i="8"/>
  <c r="K1256" i="8"/>
  <c r="L1256" i="8" s="1"/>
  <c r="J1256" i="8"/>
  <c r="K1248" i="8"/>
  <c r="L1248" i="8" s="1"/>
  <c r="J1248" i="8"/>
  <c r="K1240" i="8"/>
  <c r="L1240" i="8" s="1"/>
  <c r="J1240" i="8"/>
  <c r="K1232" i="8"/>
  <c r="L1232" i="8" s="1"/>
  <c r="J1232" i="8"/>
  <c r="K1224" i="8"/>
  <c r="L1224" i="8" s="1"/>
  <c r="J1224" i="8"/>
  <c r="K1216" i="8"/>
  <c r="L1216" i="8" s="1"/>
  <c r="J1216" i="8"/>
  <c r="K1208" i="8"/>
  <c r="L1208" i="8" s="1"/>
  <c r="J1208" i="8"/>
  <c r="K1200" i="8"/>
  <c r="L1200" i="8" s="1"/>
  <c r="J1200" i="8"/>
  <c r="K1192" i="8"/>
  <c r="L1192" i="8" s="1"/>
  <c r="J1192" i="8"/>
  <c r="K1184" i="8"/>
  <c r="L1184" i="8" s="1"/>
  <c r="J1184" i="8"/>
  <c r="K1176" i="8"/>
  <c r="L1176" i="8" s="1"/>
  <c r="J1176" i="8"/>
  <c r="K1168" i="8"/>
  <c r="L1168" i="8" s="1"/>
  <c r="J1168" i="8"/>
  <c r="K1160" i="8"/>
  <c r="L1160" i="8" s="1"/>
  <c r="J1160" i="8"/>
  <c r="K1152" i="8"/>
  <c r="L1152" i="8" s="1"/>
  <c r="J1152" i="8"/>
  <c r="K1144" i="8"/>
  <c r="L1144" i="8" s="1"/>
  <c r="J1144" i="8"/>
  <c r="K1136" i="8"/>
  <c r="L1136" i="8" s="1"/>
  <c r="J1136" i="8"/>
  <c r="K1128" i="8"/>
  <c r="L1128" i="8" s="1"/>
  <c r="J1128" i="8"/>
  <c r="K1120" i="8"/>
  <c r="L1120" i="8" s="1"/>
  <c r="J1120" i="8"/>
  <c r="K1112" i="8"/>
  <c r="L1112" i="8" s="1"/>
  <c r="J1112" i="8"/>
  <c r="K1104" i="8"/>
  <c r="L1104" i="8" s="1"/>
  <c r="J1104" i="8"/>
  <c r="K1096" i="8"/>
  <c r="L1096" i="8" s="1"/>
  <c r="J1096" i="8"/>
  <c r="J8" i="8"/>
  <c r="K8" i="8"/>
  <c r="L8" i="8" s="1"/>
  <c r="K1450" i="8"/>
  <c r="L1450" i="8" s="1"/>
  <c r="J1450" i="8"/>
  <c r="K1426" i="8"/>
  <c r="L1426" i="8" s="1"/>
  <c r="J1426" i="8"/>
  <c r="K1402" i="8"/>
  <c r="L1402" i="8" s="1"/>
  <c r="J1402" i="8"/>
  <c r="K1386" i="8"/>
  <c r="L1386" i="8" s="1"/>
  <c r="J1386" i="8"/>
  <c r="K1362" i="8"/>
  <c r="L1362" i="8" s="1"/>
  <c r="J1362" i="8"/>
  <c r="K1338" i="8"/>
  <c r="L1338" i="8" s="1"/>
  <c r="J1338" i="8"/>
  <c r="K1306" i="8"/>
  <c r="L1306" i="8" s="1"/>
  <c r="J1306" i="8"/>
  <c r="K1266" i="8"/>
  <c r="L1266" i="8" s="1"/>
  <c r="J1266" i="8"/>
  <c r="K1106" i="8"/>
  <c r="L1106" i="8" s="1"/>
  <c r="J1106" i="8"/>
  <c r="K1433" i="8"/>
  <c r="L1433" i="8" s="1"/>
  <c r="J1433" i="8"/>
  <c r="K1401" i="8"/>
  <c r="L1401" i="8" s="1"/>
  <c r="J1401" i="8"/>
  <c r="K1369" i="8"/>
  <c r="L1369" i="8" s="1"/>
  <c r="J1369" i="8"/>
  <c r="K1321" i="8"/>
  <c r="L1321" i="8" s="1"/>
  <c r="J1321" i="8"/>
  <c r="K1273" i="8"/>
  <c r="L1273" i="8" s="1"/>
  <c r="J1273" i="8"/>
  <c r="K1233" i="8"/>
  <c r="L1233" i="8" s="1"/>
  <c r="J1233" i="8"/>
  <c r="K1177" i="8"/>
  <c r="L1177" i="8" s="1"/>
  <c r="J1177" i="8"/>
  <c r="K1137" i="8"/>
  <c r="L1137" i="8" s="1"/>
  <c r="J1137" i="8"/>
  <c r="K1129" i="8"/>
  <c r="L1129" i="8" s="1"/>
  <c r="J1129" i="8"/>
  <c r="K1087" i="8"/>
  <c r="L1087" i="8" s="1"/>
  <c r="J1087" i="8"/>
  <c r="K1071" i="8"/>
  <c r="L1071" i="8" s="1"/>
  <c r="J1071" i="8"/>
  <c r="K1055" i="8"/>
  <c r="L1055" i="8" s="1"/>
  <c r="J1055" i="8"/>
  <c r="K1039" i="8"/>
  <c r="L1039" i="8" s="1"/>
  <c r="J1039" i="8"/>
  <c r="K1023" i="8"/>
  <c r="L1023" i="8" s="1"/>
  <c r="J1023" i="8"/>
  <c r="K1007" i="8"/>
  <c r="L1007" i="8" s="1"/>
  <c r="J1007" i="8"/>
  <c r="K991" i="8"/>
  <c r="L991" i="8" s="1"/>
  <c r="J991" i="8"/>
  <c r="K975" i="8"/>
  <c r="L975" i="8" s="1"/>
  <c r="J975" i="8"/>
  <c r="K959" i="8"/>
  <c r="L959" i="8" s="1"/>
  <c r="J959" i="8"/>
  <c r="K943" i="8"/>
  <c r="L943" i="8" s="1"/>
  <c r="J943" i="8"/>
  <c r="K927" i="8"/>
  <c r="L927" i="8" s="1"/>
  <c r="J927" i="8"/>
  <c r="K911" i="8"/>
  <c r="L911" i="8" s="1"/>
  <c r="J911" i="8"/>
  <c r="K895" i="8"/>
  <c r="L895" i="8" s="1"/>
  <c r="J895" i="8"/>
  <c r="K879" i="8"/>
  <c r="L879" i="8" s="1"/>
  <c r="J879" i="8"/>
  <c r="K863" i="8"/>
  <c r="L863" i="8" s="1"/>
  <c r="J863" i="8"/>
  <c r="K847" i="8"/>
  <c r="L847" i="8" s="1"/>
  <c r="J847" i="8"/>
  <c r="K831" i="8"/>
  <c r="L831" i="8" s="1"/>
  <c r="J831" i="8"/>
  <c r="K815" i="8"/>
  <c r="L815" i="8" s="1"/>
  <c r="J815" i="8"/>
  <c r="K807" i="8"/>
  <c r="L807" i="8" s="1"/>
  <c r="J807" i="8"/>
  <c r="K799" i="8"/>
  <c r="L799" i="8" s="1"/>
  <c r="J799" i="8"/>
  <c r="K791" i="8"/>
  <c r="L791" i="8" s="1"/>
  <c r="J791" i="8"/>
  <c r="K775" i="8"/>
  <c r="L775" i="8" s="1"/>
  <c r="J775" i="8"/>
  <c r="K751" i="8"/>
  <c r="L751" i="8" s="1"/>
  <c r="J751" i="8"/>
  <c r="K743" i="8"/>
  <c r="L743" i="8" s="1"/>
  <c r="J743" i="8"/>
  <c r="K735" i="8"/>
  <c r="L735" i="8" s="1"/>
  <c r="J735" i="8"/>
  <c r="K727" i="8"/>
  <c r="L727" i="8" s="1"/>
  <c r="J727" i="8"/>
  <c r="K711" i="8"/>
  <c r="L711" i="8" s="1"/>
  <c r="J711" i="8"/>
  <c r="K687" i="8"/>
  <c r="L687" i="8" s="1"/>
  <c r="J687" i="8"/>
  <c r="K679" i="8"/>
  <c r="L679" i="8" s="1"/>
  <c r="J679" i="8"/>
  <c r="K671" i="8"/>
  <c r="L671" i="8" s="1"/>
  <c r="J671" i="8"/>
  <c r="K663" i="8"/>
  <c r="L663" i="8" s="1"/>
  <c r="J663" i="8"/>
  <c r="K647" i="8"/>
  <c r="L647" i="8" s="1"/>
  <c r="J647" i="8"/>
  <c r="K623" i="8"/>
  <c r="L623" i="8" s="1"/>
  <c r="J623" i="8"/>
  <c r="K615" i="8"/>
  <c r="L615" i="8" s="1"/>
  <c r="J615" i="8"/>
  <c r="K607" i="8"/>
  <c r="L607" i="8" s="1"/>
  <c r="J607" i="8"/>
  <c r="K599" i="8"/>
  <c r="L599" i="8" s="1"/>
  <c r="J599" i="8"/>
  <c r="K583" i="8"/>
  <c r="L583" i="8" s="1"/>
  <c r="J583" i="8"/>
  <c r="K559" i="8"/>
  <c r="L559" i="8" s="1"/>
  <c r="J559" i="8"/>
  <c r="K551" i="8"/>
  <c r="L551" i="8" s="1"/>
  <c r="J551" i="8"/>
  <c r="K543" i="8"/>
  <c r="L543" i="8" s="1"/>
  <c r="J543" i="8"/>
  <c r="K535" i="8"/>
  <c r="L535" i="8" s="1"/>
  <c r="J535" i="8"/>
  <c r="K519" i="8"/>
  <c r="L519" i="8" s="1"/>
  <c r="J519" i="8"/>
  <c r="K495" i="8"/>
  <c r="L495" i="8" s="1"/>
  <c r="J495" i="8"/>
  <c r="K487" i="8"/>
  <c r="L487" i="8" s="1"/>
  <c r="J487" i="8"/>
  <c r="K479" i="8"/>
  <c r="L479" i="8" s="1"/>
  <c r="J479" i="8"/>
  <c r="K471" i="8"/>
  <c r="L471" i="8" s="1"/>
  <c r="J471" i="8"/>
  <c r="K455" i="8"/>
  <c r="L455" i="8" s="1"/>
  <c r="J455" i="8"/>
  <c r="K431" i="8"/>
  <c r="L431" i="8" s="1"/>
  <c r="J431" i="8"/>
  <c r="K423" i="8"/>
  <c r="L423" i="8" s="1"/>
  <c r="J423" i="8"/>
  <c r="K415" i="8"/>
  <c r="L415" i="8" s="1"/>
  <c r="J415" i="8"/>
  <c r="K407" i="8"/>
  <c r="L407" i="8" s="1"/>
  <c r="J407" i="8"/>
  <c r="K391" i="8"/>
  <c r="L391" i="8" s="1"/>
  <c r="J391" i="8"/>
  <c r="K367" i="8"/>
  <c r="L367" i="8" s="1"/>
  <c r="J367" i="8"/>
  <c r="K359" i="8"/>
  <c r="L359" i="8" s="1"/>
  <c r="J359" i="8"/>
  <c r="K351" i="8"/>
  <c r="L351" i="8" s="1"/>
  <c r="J351" i="8"/>
  <c r="K343" i="8"/>
  <c r="L343" i="8" s="1"/>
  <c r="J343" i="8"/>
  <c r="K327" i="8"/>
  <c r="L327" i="8" s="1"/>
  <c r="J327" i="8"/>
  <c r="K303" i="8"/>
  <c r="L303" i="8" s="1"/>
  <c r="J303" i="8"/>
  <c r="K295" i="8"/>
  <c r="L295" i="8" s="1"/>
  <c r="J295" i="8"/>
  <c r="K287" i="8"/>
  <c r="L287" i="8" s="1"/>
  <c r="J287" i="8"/>
  <c r="K279" i="8"/>
  <c r="L279" i="8" s="1"/>
  <c r="J279" i="8"/>
  <c r="K263" i="8"/>
  <c r="L263" i="8" s="1"/>
  <c r="J263" i="8"/>
  <c r="K239" i="8"/>
  <c r="L239" i="8" s="1"/>
  <c r="J239" i="8"/>
  <c r="K231" i="8"/>
  <c r="L231" i="8" s="1"/>
  <c r="J231" i="8"/>
  <c r="K223" i="8"/>
  <c r="L223" i="8" s="1"/>
  <c r="J223" i="8"/>
  <c r="K215" i="8"/>
  <c r="L215" i="8" s="1"/>
  <c r="J215" i="8"/>
  <c r="K199" i="8"/>
  <c r="L199" i="8" s="1"/>
  <c r="J199" i="8"/>
  <c r="K175" i="8"/>
  <c r="L175" i="8" s="1"/>
  <c r="J175" i="8"/>
  <c r="K167" i="8"/>
  <c r="L167" i="8" s="1"/>
  <c r="J167" i="8"/>
  <c r="K159" i="8"/>
  <c r="L159" i="8" s="1"/>
  <c r="J159" i="8"/>
  <c r="K151" i="8"/>
  <c r="L151" i="8" s="1"/>
  <c r="J151" i="8"/>
  <c r="K135" i="8"/>
  <c r="L135" i="8" s="1"/>
  <c r="J135" i="8"/>
  <c r="K111" i="8"/>
  <c r="L111" i="8" s="1"/>
  <c r="J111" i="8"/>
  <c r="K103" i="8"/>
  <c r="L103" i="8" s="1"/>
  <c r="J103" i="8"/>
  <c r="K95" i="8"/>
  <c r="L95" i="8" s="1"/>
  <c r="J95" i="8"/>
  <c r="K87" i="8"/>
  <c r="L87" i="8" s="1"/>
  <c r="J87" i="8"/>
  <c r="K71" i="8"/>
  <c r="L71" i="8" s="1"/>
  <c r="J71" i="8"/>
  <c r="K47" i="8"/>
  <c r="L47" i="8" s="1"/>
  <c r="J47" i="8"/>
  <c r="K39" i="8"/>
  <c r="L39" i="8" s="1"/>
  <c r="J39" i="8"/>
  <c r="K31" i="8"/>
  <c r="L31" i="8" s="1"/>
  <c r="J31" i="8"/>
  <c r="K23" i="8"/>
  <c r="L23" i="8" s="1"/>
  <c r="J23" i="8"/>
  <c r="K1154" i="8"/>
  <c r="L1154" i="8" s="1"/>
  <c r="J1154" i="8"/>
  <c r="K1441" i="8"/>
  <c r="L1441" i="8" s="1"/>
  <c r="J1441" i="8"/>
  <c r="K1393" i="8"/>
  <c r="L1393" i="8" s="1"/>
  <c r="J1393" i="8"/>
  <c r="K1361" i="8"/>
  <c r="L1361" i="8" s="1"/>
  <c r="J1361" i="8"/>
  <c r="K1329" i="8"/>
  <c r="L1329" i="8" s="1"/>
  <c r="J1329" i="8"/>
  <c r="K1281" i="8"/>
  <c r="L1281" i="8" s="1"/>
  <c r="J1281" i="8"/>
  <c r="K1241" i="8"/>
  <c r="L1241" i="8" s="1"/>
  <c r="J1241" i="8"/>
  <c r="K1193" i="8"/>
  <c r="L1193" i="8" s="1"/>
  <c r="J1193" i="8"/>
  <c r="K1145" i="8"/>
  <c r="L1145" i="8" s="1"/>
  <c r="J1145" i="8"/>
  <c r="K1097" i="8"/>
  <c r="L1097" i="8" s="1"/>
  <c r="J1097" i="8"/>
  <c r="K1470" i="8"/>
  <c r="L1470" i="8" s="1"/>
  <c r="J1470" i="8"/>
  <c r="K1462" i="8"/>
  <c r="L1462" i="8" s="1"/>
  <c r="J1462" i="8"/>
  <c r="J1454" i="8"/>
  <c r="K1454" i="8"/>
  <c r="L1454" i="8" s="1"/>
  <c r="K1446" i="8"/>
  <c r="L1446" i="8" s="1"/>
  <c r="J1446" i="8"/>
  <c r="K1438" i="8"/>
  <c r="L1438" i="8" s="1"/>
  <c r="J1438" i="8"/>
  <c r="J1430" i="8"/>
  <c r="K1430" i="8"/>
  <c r="L1430" i="8" s="1"/>
  <c r="J1422" i="8"/>
  <c r="K1422" i="8"/>
  <c r="L1422" i="8" s="1"/>
  <c r="K1414" i="8"/>
  <c r="L1414" i="8" s="1"/>
  <c r="J1414" i="8"/>
  <c r="K1406" i="8"/>
  <c r="L1406" i="8" s="1"/>
  <c r="J1406" i="8"/>
  <c r="K1398" i="8"/>
  <c r="L1398" i="8" s="1"/>
  <c r="J1398" i="8"/>
  <c r="K1390" i="8"/>
  <c r="L1390" i="8" s="1"/>
  <c r="J1390" i="8"/>
  <c r="K1382" i="8"/>
  <c r="L1382" i="8" s="1"/>
  <c r="J1382" i="8"/>
  <c r="K1374" i="8"/>
  <c r="L1374" i="8" s="1"/>
  <c r="J1374" i="8"/>
  <c r="K1366" i="8"/>
  <c r="L1366" i="8" s="1"/>
  <c r="J1366" i="8"/>
  <c r="J1358" i="8"/>
  <c r="K1358" i="8"/>
  <c r="L1358" i="8" s="1"/>
  <c r="K1350" i="8"/>
  <c r="L1350" i="8" s="1"/>
  <c r="J1350" i="8"/>
  <c r="K1342" i="8"/>
  <c r="L1342" i="8" s="1"/>
  <c r="J1342" i="8"/>
  <c r="K1334" i="8"/>
  <c r="L1334" i="8" s="1"/>
  <c r="J1334" i="8"/>
  <c r="J1326" i="8"/>
  <c r="K1326" i="8"/>
  <c r="L1326" i="8" s="1"/>
  <c r="K1318" i="8"/>
  <c r="L1318" i="8" s="1"/>
  <c r="J1318" i="8"/>
  <c r="K1310" i="8"/>
  <c r="L1310" i="8" s="1"/>
  <c r="J1310" i="8"/>
  <c r="J1302" i="8"/>
  <c r="K1302" i="8"/>
  <c r="L1302" i="8" s="1"/>
  <c r="J1294" i="8"/>
  <c r="K1294" i="8"/>
  <c r="L1294" i="8" s="1"/>
  <c r="K1286" i="8"/>
  <c r="L1286" i="8" s="1"/>
  <c r="J1286" i="8"/>
  <c r="K1278" i="8"/>
  <c r="L1278" i="8" s="1"/>
  <c r="J1278" i="8"/>
  <c r="K1270" i="8"/>
  <c r="L1270" i="8" s="1"/>
  <c r="J1270" i="8"/>
  <c r="K1262" i="8"/>
  <c r="L1262" i="8" s="1"/>
  <c r="J1262" i="8"/>
  <c r="K1254" i="8"/>
  <c r="L1254" i="8" s="1"/>
  <c r="J1254" i="8"/>
  <c r="K1246" i="8"/>
  <c r="L1246" i="8" s="1"/>
  <c r="J1246" i="8"/>
  <c r="K1238" i="8"/>
  <c r="L1238" i="8" s="1"/>
  <c r="J1238" i="8"/>
  <c r="J1230" i="8"/>
  <c r="K1230" i="8"/>
  <c r="L1230" i="8" s="1"/>
  <c r="K1222" i="8"/>
  <c r="L1222" i="8" s="1"/>
  <c r="J1222" i="8"/>
  <c r="K1214" i="8"/>
  <c r="L1214" i="8" s="1"/>
  <c r="J1214" i="8"/>
  <c r="K1206" i="8"/>
  <c r="L1206" i="8" s="1"/>
  <c r="J1206" i="8"/>
  <c r="J1198" i="8"/>
  <c r="K1198" i="8"/>
  <c r="L1198" i="8" s="1"/>
  <c r="K1190" i="8"/>
  <c r="L1190" i="8" s="1"/>
  <c r="J1190" i="8"/>
  <c r="K1182" i="8"/>
  <c r="L1182" i="8" s="1"/>
  <c r="J1182" i="8"/>
  <c r="J1174" i="8"/>
  <c r="K1174" i="8"/>
  <c r="L1174" i="8" s="1"/>
  <c r="J1166" i="8"/>
  <c r="K1166" i="8"/>
  <c r="L1166" i="8" s="1"/>
  <c r="K1158" i="8"/>
  <c r="L1158" i="8" s="1"/>
  <c r="J1158" i="8"/>
  <c r="K1150" i="8"/>
  <c r="L1150" i="8" s="1"/>
  <c r="J1150" i="8"/>
  <c r="K1142" i="8"/>
  <c r="L1142" i="8" s="1"/>
  <c r="J1142" i="8"/>
  <c r="K1134" i="8"/>
  <c r="L1134" i="8" s="1"/>
  <c r="J1134" i="8"/>
  <c r="K1126" i="8"/>
  <c r="L1126" i="8" s="1"/>
  <c r="J1126" i="8"/>
  <c r="K1118" i="8"/>
  <c r="L1118" i="8" s="1"/>
  <c r="J1118" i="8"/>
  <c r="K1110" i="8"/>
  <c r="L1110" i="8" s="1"/>
  <c r="J1110" i="8"/>
  <c r="J1102" i="8"/>
  <c r="K1102" i="8"/>
  <c r="L1102" i="8" s="1"/>
  <c r="K1094" i="8"/>
  <c r="L1094" i="8" s="1"/>
  <c r="J1094" i="8"/>
  <c r="K1086" i="8"/>
  <c r="L1086" i="8" s="1"/>
  <c r="J1086" i="8"/>
  <c r="K1078" i="8"/>
  <c r="L1078" i="8" s="1"/>
  <c r="J1078" i="8"/>
  <c r="J1070" i="8"/>
  <c r="K1070" i="8"/>
  <c r="L1070" i="8" s="1"/>
  <c r="K1062" i="8"/>
  <c r="L1062" i="8" s="1"/>
  <c r="J1062" i="8"/>
  <c r="K1054" i="8"/>
  <c r="L1054" i="8" s="1"/>
  <c r="J1054" i="8"/>
  <c r="J1046" i="8"/>
  <c r="K1046" i="8"/>
  <c r="L1046" i="8" s="1"/>
  <c r="J1038" i="8"/>
  <c r="K1038" i="8"/>
  <c r="L1038" i="8" s="1"/>
  <c r="K1030" i="8"/>
  <c r="L1030" i="8" s="1"/>
  <c r="J1030" i="8"/>
  <c r="K1022" i="8"/>
  <c r="L1022" i="8" s="1"/>
  <c r="J1022" i="8"/>
  <c r="K1014" i="8"/>
  <c r="L1014" i="8" s="1"/>
  <c r="J1014" i="8"/>
  <c r="K1006" i="8"/>
  <c r="L1006" i="8" s="1"/>
  <c r="J1006" i="8"/>
  <c r="K998" i="8"/>
  <c r="L998" i="8" s="1"/>
  <c r="J998" i="8"/>
  <c r="K990" i="8"/>
  <c r="L990" i="8" s="1"/>
  <c r="J990" i="8"/>
  <c r="K982" i="8"/>
  <c r="L982" i="8" s="1"/>
  <c r="J982" i="8"/>
  <c r="J974" i="8"/>
  <c r="K974" i="8"/>
  <c r="L974" i="8" s="1"/>
  <c r="K966" i="8"/>
  <c r="L966" i="8" s="1"/>
  <c r="J966" i="8"/>
  <c r="K958" i="8"/>
  <c r="L958" i="8" s="1"/>
  <c r="J958" i="8"/>
  <c r="K950" i="8"/>
  <c r="L950" i="8" s="1"/>
  <c r="J950" i="8"/>
  <c r="J942" i="8"/>
  <c r="K942" i="8"/>
  <c r="L942" i="8" s="1"/>
  <c r="K934" i="8"/>
  <c r="L934" i="8" s="1"/>
  <c r="J934" i="8"/>
  <c r="K926" i="8"/>
  <c r="L926" i="8" s="1"/>
  <c r="J926" i="8"/>
  <c r="J918" i="8"/>
  <c r="K918" i="8"/>
  <c r="L918" i="8" s="1"/>
  <c r="J910" i="8"/>
  <c r="K910" i="8"/>
  <c r="L910" i="8" s="1"/>
  <c r="K902" i="8"/>
  <c r="L902" i="8" s="1"/>
  <c r="J902" i="8"/>
  <c r="K894" i="8"/>
  <c r="L894" i="8" s="1"/>
  <c r="J894" i="8"/>
  <c r="K886" i="8"/>
  <c r="L886" i="8" s="1"/>
  <c r="J886" i="8"/>
  <c r="K878" i="8"/>
  <c r="L878" i="8" s="1"/>
  <c r="J878" i="8"/>
  <c r="K870" i="8"/>
  <c r="L870" i="8" s="1"/>
  <c r="J870" i="8"/>
  <c r="K862" i="8"/>
  <c r="L862" i="8" s="1"/>
  <c r="J862" i="8"/>
  <c r="K854" i="8"/>
  <c r="L854" i="8" s="1"/>
  <c r="J854" i="8"/>
  <c r="J846" i="8"/>
  <c r="K846" i="8"/>
  <c r="L846" i="8" s="1"/>
  <c r="K838" i="8"/>
  <c r="L838" i="8" s="1"/>
  <c r="J838" i="8"/>
  <c r="K830" i="8"/>
  <c r="L830" i="8" s="1"/>
  <c r="J830" i="8"/>
  <c r="K822" i="8"/>
  <c r="L822" i="8" s="1"/>
  <c r="J822" i="8"/>
  <c r="J814" i="8"/>
  <c r="K814" i="8"/>
  <c r="L814" i="8" s="1"/>
  <c r="K806" i="8"/>
  <c r="L806" i="8" s="1"/>
  <c r="J806" i="8"/>
  <c r="K798" i="8"/>
  <c r="L798" i="8" s="1"/>
  <c r="J798" i="8"/>
  <c r="J790" i="8"/>
  <c r="K790" i="8"/>
  <c r="L790" i="8" s="1"/>
  <c r="J782" i="8"/>
  <c r="K782" i="8"/>
  <c r="L782" i="8" s="1"/>
  <c r="K774" i="8"/>
  <c r="L774" i="8" s="1"/>
  <c r="J774" i="8"/>
  <c r="K766" i="8"/>
  <c r="L766" i="8" s="1"/>
  <c r="J766" i="8"/>
  <c r="K758" i="8"/>
  <c r="L758" i="8" s="1"/>
  <c r="J758" i="8"/>
  <c r="K750" i="8"/>
  <c r="L750" i="8" s="1"/>
  <c r="J750" i="8"/>
  <c r="K742" i="8"/>
  <c r="L742" i="8" s="1"/>
  <c r="J742" i="8"/>
  <c r="K734" i="8"/>
  <c r="L734" i="8" s="1"/>
  <c r="J734" i="8"/>
  <c r="K726" i="8"/>
  <c r="L726" i="8" s="1"/>
  <c r="J726" i="8"/>
  <c r="J718" i="8"/>
  <c r="K718" i="8"/>
  <c r="L718" i="8" s="1"/>
  <c r="K710" i="8"/>
  <c r="L710" i="8" s="1"/>
  <c r="J710" i="8"/>
  <c r="K702" i="8"/>
  <c r="L702" i="8" s="1"/>
  <c r="J702" i="8"/>
  <c r="K694" i="8"/>
  <c r="L694" i="8" s="1"/>
  <c r="J694" i="8"/>
  <c r="J686" i="8"/>
  <c r="K686" i="8"/>
  <c r="L686" i="8" s="1"/>
  <c r="K678" i="8"/>
  <c r="L678" i="8" s="1"/>
  <c r="J678" i="8"/>
  <c r="K670" i="8"/>
  <c r="L670" i="8" s="1"/>
  <c r="J670" i="8"/>
  <c r="J662" i="8"/>
  <c r="K662" i="8"/>
  <c r="L662" i="8" s="1"/>
  <c r="J654" i="8"/>
  <c r="K654" i="8"/>
  <c r="L654" i="8" s="1"/>
  <c r="K646" i="8"/>
  <c r="L646" i="8" s="1"/>
  <c r="J646" i="8"/>
  <c r="K638" i="8"/>
  <c r="L638" i="8" s="1"/>
  <c r="J638" i="8"/>
  <c r="K630" i="8"/>
  <c r="L630" i="8" s="1"/>
  <c r="J630" i="8"/>
  <c r="K622" i="8"/>
  <c r="L622" i="8" s="1"/>
  <c r="J622" i="8"/>
  <c r="K614" i="8"/>
  <c r="L614" i="8" s="1"/>
  <c r="J614" i="8"/>
  <c r="K606" i="8"/>
  <c r="L606" i="8" s="1"/>
  <c r="J606" i="8"/>
  <c r="K598" i="8"/>
  <c r="L598" i="8" s="1"/>
  <c r="J598" i="8"/>
  <c r="J590" i="8"/>
  <c r="K590" i="8"/>
  <c r="L590" i="8" s="1"/>
  <c r="K582" i="8"/>
  <c r="L582" i="8" s="1"/>
  <c r="J582" i="8"/>
  <c r="K574" i="8"/>
  <c r="L574" i="8" s="1"/>
  <c r="J574" i="8"/>
  <c r="K566" i="8"/>
  <c r="L566" i="8" s="1"/>
  <c r="J566" i="8"/>
  <c r="J558" i="8"/>
  <c r="K558" i="8"/>
  <c r="L558" i="8" s="1"/>
  <c r="K550" i="8"/>
  <c r="L550" i="8" s="1"/>
  <c r="J550" i="8"/>
  <c r="K542" i="8"/>
  <c r="L542" i="8" s="1"/>
  <c r="J542" i="8"/>
  <c r="J534" i="8"/>
  <c r="K534" i="8"/>
  <c r="L534" i="8" s="1"/>
  <c r="J526" i="8"/>
  <c r="K526" i="8"/>
  <c r="L526" i="8" s="1"/>
  <c r="K518" i="8"/>
  <c r="L518" i="8" s="1"/>
  <c r="J518" i="8"/>
  <c r="K510" i="8"/>
  <c r="L510" i="8" s="1"/>
  <c r="J510" i="8"/>
  <c r="J502" i="8"/>
  <c r="K502" i="8"/>
  <c r="L502" i="8" s="1"/>
  <c r="J494" i="8"/>
  <c r="K494" i="8"/>
  <c r="L494" i="8" s="1"/>
  <c r="J486" i="8"/>
  <c r="K486" i="8"/>
  <c r="L486" i="8" s="1"/>
  <c r="K478" i="8"/>
  <c r="L478" i="8" s="1"/>
  <c r="J478" i="8"/>
  <c r="K470" i="8"/>
  <c r="L470" i="8" s="1"/>
  <c r="J470" i="8"/>
  <c r="J462" i="8"/>
  <c r="K462" i="8"/>
  <c r="L462" i="8" s="1"/>
  <c r="J454" i="8"/>
  <c r="K454" i="8"/>
  <c r="L454" i="8" s="1"/>
  <c r="K446" i="8"/>
  <c r="L446" i="8" s="1"/>
  <c r="J446" i="8"/>
  <c r="K438" i="8"/>
  <c r="L438" i="8" s="1"/>
  <c r="J438" i="8"/>
  <c r="J430" i="8"/>
  <c r="K430" i="8"/>
  <c r="L430" i="8" s="1"/>
  <c r="J422" i="8"/>
  <c r="K422" i="8"/>
  <c r="L422" i="8" s="1"/>
  <c r="K414" i="8"/>
  <c r="L414" i="8" s="1"/>
  <c r="J414" i="8"/>
  <c r="J406" i="8"/>
  <c r="K406" i="8"/>
  <c r="L406" i="8" s="1"/>
  <c r="J398" i="8"/>
  <c r="K398" i="8"/>
  <c r="L398" i="8" s="1"/>
  <c r="J390" i="8"/>
  <c r="K390" i="8"/>
  <c r="L390" i="8" s="1"/>
  <c r="K382" i="8"/>
  <c r="L382" i="8" s="1"/>
  <c r="J382" i="8"/>
  <c r="K374" i="8"/>
  <c r="L374" i="8" s="1"/>
  <c r="J374" i="8"/>
  <c r="J366" i="8"/>
  <c r="K366" i="8"/>
  <c r="L366" i="8" s="1"/>
  <c r="J358" i="8"/>
  <c r="K358" i="8"/>
  <c r="L358" i="8" s="1"/>
  <c r="K350" i="8"/>
  <c r="L350" i="8" s="1"/>
  <c r="J350" i="8"/>
  <c r="K342" i="8"/>
  <c r="L342" i="8" s="1"/>
  <c r="J342" i="8"/>
  <c r="J334" i="8"/>
  <c r="K334" i="8"/>
  <c r="L334" i="8" s="1"/>
  <c r="J326" i="8"/>
  <c r="K326" i="8"/>
  <c r="L326" i="8" s="1"/>
  <c r="K318" i="8"/>
  <c r="L318" i="8" s="1"/>
  <c r="J318" i="8"/>
  <c r="K310" i="8"/>
  <c r="L310" i="8" s="1"/>
  <c r="J310" i="8"/>
  <c r="J302" i="8"/>
  <c r="K302" i="8"/>
  <c r="L302" i="8" s="1"/>
  <c r="J294" i="8"/>
  <c r="K294" i="8"/>
  <c r="L294" i="8" s="1"/>
  <c r="K286" i="8"/>
  <c r="L286" i="8" s="1"/>
  <c r="J286" i="8"/>
  <c r="J278" i="8"/>
  <c r="K278" i="8"/>
  <c r="L278" i="8" s="1"/>
  <c r="J270" i="8"/>
  <c r="K270" i="8"/>
  <c r="L270" i="8" s="1"/>
  <c r="J262" i="8"/>
  <c r="K262" i="8"/>
  <c r="L262" i="8" s="1"/>
  <c r="K254" i="8"/>
  <c r="L254" i="8" s="1"/>
  <c r="J254" i="8"/>
  <c r="K246" i="8"/>
  <c r="L246" i="8" s="1"/>
  <c r="J246" i="8"/>
  <c r="J238" i="8"/>
  <c r="K238" i="8"/>
  <c r="L238" i="8" s="1"/>
  <c r="J230" i="8"/>
  <c r="K230" i="8"/>
  <c r="L230" i="8" s="1"/>
  <c r="K222" i="8"/>
  <c r="L222" i="8" s="1"/>
  <c r="J222" i="8"/>
  <c r="K214" i="8"/>
  <c r="L214" i="8" s="1"/>
  <c r="J214" i="8"/>
  <c r="J206" i="8"/>
  <c r="K206" i="8"/>
  <c r="L206" i="8" s="1"/>
  <c r="J198" i="8"/>
  <c r="K198" i="8"/>
  <c r="L198" i="8" s="1"/>
  <c r="K190" i="8"/>
  <c r="L190" i="8" s="1"/>
  <c r="J190" i="8"/>
  <c r="K182" i="8"/>
  <c r="L182" i="8" s="1"/>
  <c r="J182" i="8"/>
  <c r="J174" i="8"/>
  <c r="K174" i="8"/>
  <c r="L174" i="8" s="1"/>
  <c r="J166" i="8"/>
  <c r="K166" i="8"/>
  <c r="L166" i="8" s="1"/>
  <c r="K158" i="8"/>
  <c r="L158" i="8" s="1"/>
  <c r="J158" i="8"/>
  <c r="J150" i="8"/>
  <c r="K150" i="8"/>
  <c r="L150" i="8" s="1"/>
  <c r="J142" i="8"/>
  <c r="K142" i="8"/>
  <c r="L142" i="8" s="1"/>
  <c r="J134" i="8"/>
  <c r="K134" i="8"/>
  <c r="L134" i="8" s="1"/>
  <c r="K126" i="8"/>
  <c r="L126" i="8" s="1"/>
  <c r="J126" i="8"/>
  <c r="K118" i="8"/>
  <c r="L118" i="8" s="1"/>
  <c r="J118" i="8"/>
  <c r="J110" i="8"/>
  <c r="K110" i="8"/>
  <c r="L110" i="8" s="1"/>
  <c r="J102" i="8"/>
  <c r="K102" i="8"/>
  <c r="L102" i="8" s="1"/>
  <c r="K94" i="8"/>
  <c r="L94" i="8" s="1"/>
  <c r="J94" i="8"/>
  <c r="K86" i="8"/>
  <c r="L86" i="8" s="1"/>
  <c r="J86" i="8"/>
  <c r="J78" i="8"/>
  <c r="K78" i="8"/>
  <c r="L78" i="8" s="1"/>
  <c r="J70" i="8"/>
  <c r="K70" i="8"/>
  <c r="L70" i="8" s="1"/>
  <c r="K62" i="8"/>
  <c r="L62" i="8" s="1"/>
  <c r="J62" i="8"/>
  <c r="K54" i="8"/>
  <c r="L54" i="8" s="1"/>
  <c r="J54" i="8"/>
  <c r="J46" i="8"/>
  <c r="K46" i="8"/>
  <c r="L46" i="8" s="1"/>
  <c r="J38" i="8"/>
  <c r="K38" i="8"/>
  <c r="L38" i="8" s="1"/>
  <c r="K30" i="8"/>
  <c r="L30" i="8" s="1"/>
  <c r="J30" i="8"/>
  <c r="J22" i="8"/>
  <c r="K22" i="8"/>
  <c r="L22" i="8" s="1"/>
  <c r="K1459" i="8"/>
  <c r="L1459" i="8" s="1"/>
  <c r="J1459" i="8"/>
  <c r="K1419" i="8"/>
  <c r="L1419" i="8" s="1"/>
  <c r="J1419" i="8"/>
  <c r="K1403" i="8"/>
  <c r="L1403" i="8" s="1"/>
  <c r="J1403" i="8"/>
  <c r="K1387" i="8"/>
  <c r="L1387" i="8" s="1"/>
  <c r="J1387" i="8"/>
  <c r="K1363" i="8"/>
  <c r="L1363" i="8" s="1"/>
  <c r="J1363" i="8"/>
  <c r="K1339" i="8"/>
  <c r="L1339" i="8" s="1"/>
  <c r="J1339" i="8"/>
  <c r="K1315" i="8"/>
  <c r="L1315" i="8" s="1"/>
  <c r="J1315" i="8"/>
  <c r="K1299" i="8"/>
  <c r="L1299" i="8" s="1"/>
  <c r="J1299" i="8"/>
  <c r="K1275" i="8"/>
  <c r="L1275" i="8" s="1"/>
  <c r="J1275" i="8"/>
  <c r="K1251" i="8"/>
  <c r="L1251" i="8" s="1"/>
  <c r="J1251" i="8"/>
  <c r="K1235" i="8"/>
  <c r="L1235" i="8" s="1"/>
  <c r="J1235" i="8"/>
  <c r="K1203" i="8"/>
  <c r="L1203" i="8" s="1"/>
  <c r="J1203" i="8"/>
  <c r="K1187" i="8"/>
  <c r="L1187" i="8" s="1"/>
  <c r="J1187" i="8"/>
  <c r="K1163" i="8"/>
  <c r="L1163" i="8" s="1"/>
  <c r="J1163" i="8"/>
  <c r="K1139" i="8"/>
  <c r="L1139" i="8" s="1"/>
  <c r="J1139" i="8"/>
  <c r="K1115" i="8"/>
  <c r="L1115" i="8" s="1"/>
  <c r="J1115" i="8"/>
  <c r="K1099" i="8"/>
  <c r="L1099" i="8" s="1"/>
  <c r="J1099" i="8"/>
  <c r="P1225" i="8"/>
  <c r="Q1225" i="8" s="1"/>
  <c r="O1225" i="8"/>
  <c r="K1458" i="8"/>
  <c r="L1458" i="8" s="1"/>
  <c r="J1458" i="8"/>
  <c r="K1434" i="8"/>
  <c r="L1434" i="8" s="1"/>
  <c r="J1434" i="8"/>
  <c r="K1410" i="8"/>
  <c r="L1410" i="8" s="1"/>
  <c r="J1410" i="8"/>
  <c r="K1378" i="8"/>
  <c r="L1378" i="8" s="1"/>
  <c r="J1378" i="8"/>
  <c r="K1354" i="8"/>
  <c r="L1354" i="8" s="1"/>
  <c r="J1354" i="8"/>
  <c r="K1330" i="8"/>
  <c r="L1330" i="8" s="1"/>
  <c r="J1330" i="8"/>
  <c r="K1314" i="8"/>
  <c r="L1314" i="8" s="1"/>
  <c r="J1314" i="8"/>
  <c r="K1290" i="8"/>
  <c r="L1290" i="8" s="1"/>
  <c r="J1290" i="8"/>
  <c r="K1282" i="8"/>
  <c r="L1282" i="8" s="1"/>
  <c r="J1282" i="8"/>
  <c r="K1250" i="8"/>
  <c r="L1250" i="8" s="1"/>
  <c r="J1250" i="8"/>
  <c r="K1234" i="8"/>
  <c r="L1234" i="8" s="1"/>
  <c r="J1234" i="8"/>
  <c r="K1218" i="8"/>
  <c r="L1218" i="8" s="1"/>
  <c r="J1218" i="8"/>
  <c r="K1202" i="8"/>
  <c r="L1202" i="8" s="1"/>
  <c r="J1202" i="8"/>
  <c r="K1178" i="8"/>
  <c r="L1178" i="8" s="1"/>
  <c r="J1178" i="8"/>
  <c r="K1162" i="8"/>
  <c r="L1162" i="8" s="1"/>
  <c r="J1162" i="8"/>
  <c r="K1130" i="8"/>
  <c r="L1130" i="8" s="1"/>
  <c r="J1130" i="8"/>
  <c r="K1114" i="8"/>
  <c r="L1114" i="8" s="1"/>
  <c r="J1114" i="8"/>
  <c r="K1098" i="8"/>
  <c r="L1098" i="8" s="1"/>
  <c r="J1098" i="8"/>
  <c r="K1465" i="8"/>
  <c r="L1465" i="8" s="1"/>
  <c r="J1465" i="8"/>
  <c r="K1425" i="8"/>
  <c r="L1425" i="8" s="1"/>
  <c r="J1425" i="8"/>
  <c r="K1385" i="8"/>
  <c r="L1385" i="8" s="1"/>
  <c r="J1385" i="8"/>
  <c r="K1337" i="8"/>
  <c r="L1337" i="8" s="1"/>
  <c r="J1337" i="8"/>
  <c r="K1297" i="8"/>
  <c r="L1297" i="8" s="1"/>
  <c r="J1297" i="8"/>
  <c r="K1257" i="8"/>
  <c r="L1257" i="8" s="1"/>
  <c r="J1257" i="8"/>
  <c r="K1225" i="8"/>
  <c r="L1225" i="8" s="1"/>
  <c r="J1225" i="8"/>
  <c r="K1209" i="8"/>
  <c r="L1209" i="8" s="1"/>
  <c r="J1209" i="8"/>
  <c r="K1161" i="8"/>
  <c r="L1161" i="8" s="1"/>
  <c r="J1161" i="8"/>
  <c r="K1113" i="8"/>
  <c r="L1113" i="8" s="1"/>
  <c r="J1113" i="8"/>
  <c r="K1469" i="8"/>
  <c r="L1469" i="8" s="1"/>
  <c r="J1469" i="8"/>
  <c r="K1461" i="8"/>
  <c r="L1461" i="8" s="1"/>
  <c r="J1461" i="8"/>
  <c r="K1453" i="8"/>
  <c r="L1453" i="8" s="1"/>
  <c r="J1453" i="8"/>
  <c r="K1445" i="8"/>
  <c r="L1445" i="8" s="1"/>
  <c r="J1445" i="8"/>
  <c r="K1437" i="8"/>
  <c r="L1437" i="8" s="1"/>
  <c r="J1437" i="8"/>
  <c r="K1429" i="8"/>
  <c r="L1429" i="8" s="1"/>
  <c r="J1429" i="8"/>
  <c r="K1421" i="8"/>
  <c r="L1421" i="8" s="1"/>
  <c r="J1421" i="8"/>
  <c r="K1413" i="8"/>
  <c r="L1413" i="8" s="1"/>
  <c r="J1413" i="8"/>
  <c r="K1405" i="8"/>
  <c r="L1405" i="8" s="1"/>
  <c r="J1405" i="8"/>
  <c r="K1397" i="8"/>
  <c r="L1397" i="8" s="1"/>
  <c r="J1397" i="8"/>
  <c r="K1389" i="8"/>
  <c r="L1389" i="8" s="1"/>
  <c r="J1389" i="8"/>
  <c r="K1381" i="8"/>
  <c r="L1381" i="8" s="1"/>
  <c r="J1381" i="8"/>
  <c r="K1373" i="8"/>
  <c r="L1373" i="8" s="1"/>
  <c r="J1373" i="8"/>
  <c r="K1365" i="8"/>
  <c r="L1365" i="8" s="1"/>
  <c r="J1365" i="8"/>
  <c r="K1357" i="8"/>
  <c r="L1357" i="8" s="1"/>
  <c r="J1357" i="8"/>
  <c r="K1349" i="8"/>
  <c r="L1349" i="8" s="1"/>
  <c r="J1349" i="8"/>
  <c r="K1341" i="8"/>
  <c r="L1341" i="8" s="1"/>
  <c r="J1341" i="8"/>
  <c r="K1333" i="8"/>
  <c r="L1333" i="8" s="1"/>
  <c r="J1333" i="8"/>
  <c r="K1325" i="8"/>
  <c r="L1325" i="8" s="1"/>
  <c r="J1325" i="8"/>
  <c r="K1317" i="8"/>
  <c r="L1317" i="8" s="1"/>
  <c r="J1317" i="8"/>
  <c r="K1309" i="8"/>
  <c r="L1309" i="8" s="1"/>
  <c r="J1309" i="8"/>
  <c r="K1301" i="8"/>
  <c r="L1301" i="8" s="1"/>
  <c r="J1301" i="8"/>
  <c r="K1293" i="8"/>
  <c r="L1293" i="8" s="1"/>
  <c r="J1293" i="8"/>
  <c r="K1285" i="8"/>
  <c r="L1285" i="8" s="1"/>
  <c r="J1285" i="8"/>
  <c r="K1277" i="8"/>
  <c r="L1277" i="8" s="1"/>
  <c r="J1277" i="8"/>
  <c r="K1269" i="8"/>
  <c r="L1269" i="8" s="1"/>
  <c r="J1269" i="8"/>
  <c r="K1261" i="8"/>
  <c r="L1261" i="8" s="1"/>
  <c r="J1261" i="8"/>
  <c r="K1253" i="8"/>
  <c r="L1253" i="8" s="1"/>
  <c r="J1253" i="8"/>
  <c r="K1245" i="8"/>
  <c r="L1245" i="8" s="1"/>
  <c r="J1245" i="8"/>
  <c r="K1237" i="8"/>
  <c r="L1237" i="8" s="1"/>
  <c r="J1237" i="8"/>
  <c r="K1229" i="8"/>
  <c r="L1229" i="8" s="1"/>
  <c r="J1229" i="8"/>
  <c r="K1221" i="8"/>
  <c r="L1221" i="8" s="1"/>
  <c r="J1221" i="8"/>
  <c r="K1213" i="8"/>
  <c r="L1213" i="8" s="1"/>
  <c r="J1213" i="8"/>
  <c r="K1205" i="8"/>
  <c r="L1205" i="8" s="1"/>
  <c r="J1205" i="8"/>
  <c r="K1197" i="8"/>
  <c r="L1197" i="8" s="1"/>
  <c r="J1197" i="8"/>
  <c r="K1189" i="8"/>
  <c r="L1189" i="8" s="1"/>
  <c r="J1189" i="8"/>
  <c r="K1181" i="8"/>
  <c r="L1181" i="8" s="1"/>
  <c r="J1181" i="8"/>
  <c r="K1173" i="8"/>
  <c r="L1173" i="8" s="1"/>
  <c r="J1173" i="8"/>
  <c r="K1165" i="8"/>
  <c r="L1165" i="8" s="1"/>
  <c r="J1165" i="8"/>
  <c r="K1157" i="8"/>
  <c r="L1157" i="8" s="1"/>
  <c r="J1157" i="8"/>
  <c r="K1149" i="8"/>
  <c r="L1149" i="8" s="1"/>
  <c r="J1149" i="8"/>
  <c r="K1141" i="8"/>
  <c r="L1141" i="8" s="1"/>
  <c r="J1141" i="8"/>
  <c r="K1133" i="8"/>
  <c r="L1133" i="8" s="1"/>
  <c r="J1133" i="8"/>
  <c r="K1125" i="8"/>
  <c r="L1125" i="8" s="1"/>
  <c r="J1125" i="8"/>
  <c r="K1117" i="8"/>
  <c r="L1117" i="8" s="1"/>
  <c r="J1117" i="8"/>
  <c r="K1109" i="8"/>
  <c r="L1109" i="8" s="1"/>
  <c r="J1109" i="8"/>
  <c r="K1101" i="8"/>
  <c r="L1101" i="8" s="1"/>
  <c r="J1101" i="8"/>
  <c r="K1093" i="8"/>
  <c r="L1093" i="8" s="1"/>
  <c r="J1093" i="8"/>
  <c r="K1085" i="8"/>
  <c r="L1085" i="8" s="1"/>
  <c r="J1085" i="8"/>
  <c r="K1077" i="8"/>
  <c r="L1077" i="8" s="1"/>
  <c r="J1077" i="8"/>
  <c r="K1069" i="8"/>
  <c r="L1069" i="8" s="1"/>
  <c r="J1069" i="8"/>
  <c r="K1061" i="8"/>
  <c r="L1061" i="8" s="1"/>
  <c r="J1061" i="8"/>
  <c r="K1053" i="8"/>
  <c r="L1053" i="8" s="1"/>
  <c r="J1053" i="8"/>
  <c r="K1045" i="8"/>
  <c r="L1045" i="8" s="1"/>
  <c r="J1045" i="8"/>
  <c r="K1037" i="8"/>
  <c r="L1037" i="8" s="1"/>
  <c r="J1037" i="8"/>
  <c r="K1029" i="8"/>
  <c r="L1029" i="8" s="1"/>
  <c r="J1029" i="8"/>
  <c r="K1021" i="8"/>
  <c r="L1021" i="8" s="1"/>
  <c r="J1021" i="8"/>
  <c r="K1013" i="8"/>
  <c r="L1013" i="8" s="1"/>
  <c r="J1013" i="8"/>
  <c r="K1005" i="8"/>
  <c r="L1005" i="8" s="1"/>
  <c r="J1005" i="8"/>
  <c r="K997" i="8"/>
  <c r="L997" i="8" s="1"/>
  <c r="J997" i="8"/>
  <c r="K989" i="8"/>
  <c r="L989" i="8" s="1"/>
  <c r="J989" i="8"/>
  <c r="K981" i="8"/>
  <c r="L981" i="8" s="1"/>
  <c r="J981" i="8"/>
  <c r="K973" i="8"/>
  <c r="L973" i="8" s="1"/>
  <c r="J973" i="8"/>
  <c r="K965" i="8"/>
  <c r="L965" i="8" s="1"/>
  <c r="J965" i="8"/>
  <c r="K957" i="8"/>
  <c r="L957" i="8" s="1"/>
  <c r="J957" i="8"/>
  <c r="K949" i="8"/>
  <c r="L949" i="8" s="1"/>
  <c r="J949" i="8"/>
  <c r="K941" i="8"/>
  <c r="L941" i="8" s="1"/>
  <c r="J941" i="8"/>
  <c r="K933" i="8"/>
  <c r="L933" i="8" s="1"/>
  <c r="J933" i="8"/>
  <c r="K925" i="8"/>
  <c r="L925" i="8" s="1"/>
  <c r="J925" i="8"/>
  <c r="K917" i="8"/>
  <c r="L917" i="8" s="1"/>
  <c r="J917" i="8"/>
  <c r="K909" i="8"/>
  <c r="L909" i="8" s="1"/>
  <c r="J909" i="8"/>
  <c r="K901" i="8"/>
  <c r="L901" i="8" s="1"/>
  <c r="J901" i="8"/>
  <c r="K893" i="8"/>
  <c r="L893" i="8" s="1"/>
  <c r="J893" i="8"/>
  <c r="K885" i="8"/>
  <c r="L885" i="8" s="1"/>
  <c r="J885" i="8"/>
  <c r="K877" i="8"/>
  <c r="L877" i="8" s="1"/>
  <c r="J877" i="8"/>
  <c r="K869" i="8"/>
  <c r="L869" i="8" s="1"/>
  <c r="J869" i="8"/>
  <c r="K861" i="8"/>
  <c r="L861" i="8" s="1"/>
  <c r="J861" i="8"/>
  <c r="K853" i="8"/>
  <c r="L853" i="8" s="1"/>
  <c r="J853" i="8"/>
  <c r="K845" i="8"/>
  <c r="L845" i="8" s="1"/>
  <c r="J845" i="8"/>
  <c r="K837" i="8"/>
  <c r="L837" i="8" s="1"/>
  <c r="J837" i="8"/>
  <c r="K829" i="8"/>
  <c r="L829" i="8" s="1"/>
  <c r="J829" i="8"/>
  <c r="K821" i="8"/>
  <c r="L821" i="8" s="1"/>
  <c r="J821" i="8"/>
  <c r="K813" i="8"/>
  <c r="L813" i="8" s="1"/>
  <c r="J813" i="8"/>
  <c r="K805" i="8"/>
  <c r="L805" i="8" s="1"/>
  <c r="J805" i="8"/>
  <c r="K797" i="8"/>
  <c r="L797" i="8" s="1"/>
  <c r="J797" i="8"/>
  <c r="K789" i="8"/>
  <c r="L789" i="8" s="1"/>
  <c r="J789" i="8"/>
  <c r="K781" i="8"/>
  <c r="L781" i="8" s="1"/>
  <c r="J781" i="8"/>
  <c r="K773" i="8"/>
  <c r="L773" i="8" s="1"/>
  <c r="J773" i="8"/>
  <c r="K765" i="8"/>
  <c r="L765" i="8" s="1"/>
  <c r="J765" i="8"/>
  <c r="K757" i="8"/>
  <c r="L757" i="8" s="1"/>
  <c r="J757" i="8"/>
  <c r="K749" i="8"/>
  <c r="L749" i="8" s="1"/>
  <c r="J749" i="8"/>
  <c r="K741" i="8"/>
  <c r="L741" i="8" s="1"/>
  <c r="J741" i="8"/>
  <c r="K733" i="8"/>
  <c r="L733" i="8" s="1"/>
  <c r="J733" i="8"/>
  <c r="K725" i="8"/>
  <c r="L725" i="8" s="1"/>
  <c r="J725" i="8"/>
  <c r="K717" i="8"/>
  <c r="L717" i="8" s="1"/>
  <c r="J717" i="8"/>
  <c r="K709" i="8"/>
  <c r="L709" i="8" s="1"/>
  <c r="J709" i="8"/>
  <c r="K701" i="8"/>
  <c r="L701" i="8" s="1"/>
  <c r="J701" i="8"/>
  <c r="K693" i="8"/>
  <c r="L693" i="8" s="1"/>
  <c r="J693" i="8"/>
  <c r="K685" i="8"/>
  <c r="L685" i="8" s="1"/>
  <c r="J685" i="8"/>
  <c r="K677" i="8"/>
  <c r="L677" i="8" s="1"/>
  <c r="J677" i="8"/>
  <c r="K669" i="8"/>
  <c r="L669" i="8" s="1"/>
  <c r="J669" i="8"/>
  <c r="K661" i="8"/>
  <c r="L661" i="8" s="1"/>
  <c r="J661" i="8"/>
  <c r="K653" i="8"/>
  <c r="L653" i="8" s="1"/>
  <c r="J653" i="8"/>
  <c r="K645" i="8"/>
  <c r="L645" i="8" s="1"/>
  <c r="J645" i="8"/>
  <c r="K637" i="8"/>
  <c r="L637" i="8" s="1"/>
  <c r="J637" i="8"/>
  <c r="K629" i="8"/>
  <c r="L629" i="8" s="1"/>
  <c r="J629" i="8"/>
  <c r="K621" i="8"/>
  <c r="L621" i="8" s="1"/>
  <c r="J621" i="8"/>
  <c r="K613" i="8"/>
  <c r="L613" i="8" s="1"/>
  <c r="J613" i="8"/>
  <c r="K605" i="8"/>
  <c r="L605" i="8" s="1"/>
  <c r="J605" i="8"/>
  <c r="K597" i="8"/>
  <c r="L597" i="8" s="1"/>
  <c r="J597" i="8"/>
  <c r="K589" i="8"/>
  <c r="L589" i="8" s="1"/>
  <c r="J589" i="8"/>
  <c r="K581" i="8"/>
  <c r="L581" i="8" s="1"/>
  <c r="J581" i="8"/>
  <c r="K573" i="8"/>
  <c r="L573" i="8" s="1"/>
  <c r="J573" i="8"/>
  <c r="K565" i="8"/>
  <c r="L565" i="8" s="1"/>
  <c r="J565" i="8"/>
  <c r="K557" i="8"/>
  <c r="L557" i="8" s="1"/>
  <c r="J557" i="8"/>
  <c r="K549" i="8"/>
  <c r="L549" i="8" s="1"/>
  <c r="J549" i="8"/>
  <c r="K541" i="8"/>
  <c r="L541" i="8" s="1"/>
  <c r="J541" i="8"/>
  <c r="K533" i="8"/>
  <c r="L533" i="8" s="1"/>
  <c r="J533" i="8"/>
  <c r="K525" i="8"/>
  <c r="L525" i="8" s="1"/>
  <c r="J525" i="8"/>
  <c r="K517" i="8"/>
  <c r="L517" i="8" s="1"/>
  <c r="J517" i="8"/>
  <c r="K509" i="8"/>
  <c r="L509" i="8" s="1"/>
  <c r="J509" i="8"/>
  <c r="J501" i="8"/>
  <c r="K501" i="8"/>
  <c r="L501" i="8" s="1"/>
  <c r="J493" i="8"/>
  <c r="K493" i="8"/>
  <c r="L493" i="8" s="1"/>
  <c r="J485" i="8"/>
  <c r="K485" i="8"/>
  <c r="L485" i="8" s="1"/>
  <c r="K477" i="8"/>
  <c r="L477" i="8" s="1"/>
  <c r="J477" i="8"/>
  <c r="J469" i="8"/>
  <c r="K469" i="8"/>
  <c r="L469" i="8" s="1"/>
  <c r="J461" i="8"/>
  <c r="K461" i="8"/>
  <c r="L461" i="8" s="1"/>
  <c r="J453" i="8"/>
  <c r="K453" i="8"/>
  <c r="L453" i="8" s="1"/>
  <c r="K445" i="8"/>
  <c r="L445" i="8" s="1"/>
  <c r="J445" i="8"/>
  <c r="J437" i="8"/>
  <c r="K437" i="8"/>
  <c r="L437" i="8" s="1"/>
  <c r="J429" i="8"/>
  <c r="K429" i="8"/>
  <c r="L429" i="8" s="1"/>
  <c r="J421" i="8"/>
  <c r="K421" i="8"/>
  <c r="L421" i="8" s="1"/>
  <c r="K413" i="8"/>
  <c r="L413" i="8" s="1"/>
  <c r="J413" i="8"/>
  <c r="J405" i="8"/>
  <c r="K405" i="8"/>
  <c r="L405" i="8" s="1"/>
  <c r="J397" i="8"/>
  <c r="K397" i="8"/>
  <c r="L397" i="8" s="1"/>
  <c r="J389" i="8"/>
  <c r="K389" i="8"/>
  <c r="L389" i="8" s="1"/>
  <c r="K381" i="8"/>
  <c r="L381" i="8" s="1"/>
  <c r="J381" i="8"/>
  <c r="J373" i="8"/>
  <c r="K373" i="8"/>
  <c r="L373" i="8" s="1"/>
  <c r="J365" i="8"/>
  <c r="K365" i="8"/>
  <c r="L365" i="8" s="1"/>
  <c r="J357" i="8"/>
  <c r="K357" i="8"/>
  <c r="L357" i="8" s="1"/>
  <c r="K349" i="8"/>
  <c r="L349" i="8" s="1"/>
  <c r="J349" i="8"/>
  <c r="J341" i="8"/>
  <c r="K341" i="8"/>
  <c r="L341" i="8" s="1"/>
  <c r="J333" i="8"/>
  <c r="K333" i="8"/>
  <c r="L333" i="8" s="1"/>
  <c r="J325" i="8"/>
  <c r="K325" i="8"/>
  <c r="L325" i="8" s="1"/>
  <c r="K317" i="8"/>
  <c r="L317" i="8" s="1"/>
  <c r="J317" i="8"/>
  <c r="J309" i="8"/>
  <c r="K309" i="8"/>
  <c r="L309" i="8" s="1"/>
  <c r="J301" i="8"/>
  <c r="K301" i="8"/>
  <c r="L301" i="8" s="1"/>
  <c r="J293" i="8"/>
  <c r="K293" i="8"/>
  <c r="L293" i="8" s="1"/>
  <c r="K285" i="8"/>
  <c r="L285" i="8" s="1"/>
  <c r="J285" i="8"/>
  <c r="J277" i="8"/>
  <c r="K277" i="8"/>
  <c r="L277" i="8" s="1"/>
  <c r="J269" i="8"/>
  <c r="K269" i="8"/>
  <c r="L269" i="8" s="1"/>
  <c r="J261" i="8"/>
  <c r="K261" i="8"/>
  <c r="L261" i="8" s="1"/>
  <c r="K253" i="8"/>
  <c r="L253" i="8" s="1"/>
  <c r="J253" i="8"/>
  <c r="J245" i="8"/>
  <c r="K245" i="8"/>
  <c r="L245" i="8" s="1"/>
  <c r="J237" i="8"/>
  <c r="K237" i="8"/>
  <c r="L237" i="8" s="1"/>
  <c r="J229" i="8"/>
  <c r="K229" i="8"/>
  <c r="L229" i="8" s="1"/>
  <c r="K221" i="8"/>
  <c r="L221" i="8" s="1"/>
  <c r="J221" i="8"/>
  <c r="J213" i="8"/>
  <c r="K213" i="8"/>
  <c r="L213" i="8" s="1"/>
  <c r="J205" i="8"/>
  <c r="K205" i="8"/>
  <c r="L205" i="8" s="1"/>
  <c r="J197" i="8"/>
  <c r="K197" i="8"/>
  <c r="L197" i="8" s="1"/>
  <c r="K189" i="8"/>
  <c r="L189" i="8" s="1"/>
  <c r="J189" i="8"/>
  <c r="J181" i="8"/>
  <c r="K181" i="8"/>
  <c r="L181" i="8" s="1"/>
  <c r="J173" i="8"/>
  <c r="K173" i="8"/>
  <c r="L173" i="8" s="1"/>
  <c r="J165" i="8"/>
  <c r="K165" i="8"/>
  <c r="L165" i="8" s="1"/>
  <c r="K157" i="8"/>
  <c r="L157" i="8" s="1"/>
  <c r="J157" i="8"/>
  <c r="J149" i="8"/>
  <c r="K149" i="8"/>
  <c r="L149" i="8" s="1"/>
  <c r="J141" i="8"/>
  <c r="K141" i="8"/>
  <c r="L141" i="8" s="1"/>
  <c r="J133" i="8"/>
  <c r="K133" i="8"/>
  <c r="L133" i="8" s="1"/>
  <c r="K125" i="8"/>
  <c r="L125" i="8" s="1"/>
  <c r="J125" i="8"/>
  <c r="J117" i="8"/>
  <c r="K117" i="8"/>
  <c r="L117" i="8" s="1"/>
  <c r="J109" i="8"/>
  <c r="K109" i="8"/>
  <c r="L109" i="8" s="1"/>
  <c r="J101" i="8"/>
  <c r="K101" i="8"/>
  <c r="L101" i="8" s="1"/>
  <c r="K93" i="8"/>
  <c r="L93" i="8" s="1"/>
  <c r="J93" i="8"/>
  <c r="J85" i="8"/>
  <c r="K85" i="8"/>
  <c r="L85" i="8" s="1"/>
  <c r="J77" i="8"/>
  <c r="K77" i="8"/>
  <c r="L77" i="8" s="1"/>
  <c r="J69" i="8"/>
  <c r="K69" i="8"/>
  <c r="L69" i="8" s="1"/>
  <c r="K61" i="8"/>
  <c r="L61" i="8" s="1"/>
  <c r="J61" i="8"/>
  <c r="J53" i="8"/>
  <c r="K53" i="8"/>
  <c r="L53" i="8" s="1"/>
  <c r="J45" i="8"/>
  <c r="K45" i="8"/>
  <c r="L45" i="8" s="1"/>
  <c r="J37" i="8"/>
  <c r="K37" i="8"/>
  <c r="L37" i="8" s="1"/>
  <c r="K29" i="8"/>
  <c r="L29" i="8" s="1"/>
  <c r="J29" i="8"/>
  <c r="J21" i="8"/>
  <c r="K21" i="8"/>
  <c r="L21" i="8" s="1"/>
  <c r="K1467" i="8"/>
  <c r="L1467" i="8" s="1"/>
  <c r="J1467" i="8"/>
  <c r="K1443" i="8"/>
  <c r="L1443" i="8" s="1"/>
  <c r="J1443" i="8"/>
  <c r="K1427" i="8"/>
  <c r="L1427" i="8" s="1"/>
  <c r="J1427" i="8"/>
  <c r="K1395" i="8"/>
  <c r="L1395" i="8" s="1"/>
  <c r="J1395" i="8"/>
  <c r="K1371" i="8"/>
  <c r="L1371" i="8" s="1"/>
  <c r="J1371" i="8"/>
  <c r="K1347" i="8"/>
  <c r="L1347" i="8" s="1"/>
  <c r="J1347" i="8"/>
  <c r="K1323" i="8"/>
  <c r="L1323" i="8" s="1"/>
  <c r="J1323" i="8"/>
  <c r="K1291" i="8"/>
  <c r="L1291" i="8" s="1"/>
  <c r="J1291" i="8"/>
  <c r="K1267" i="8"/>
  <c r="L1267" i="8" s="1"/>
  <c r="J1267" i="8"/>
  <c r="K1243" i="8"/>
  <c r="L1243" i="8" s="1"/>
  <c r="J1243" i="8"/>
  <c r="K1219" i="8"/>
  <c r="L1219" i="8" s="1"/>
  <c r="J1219" i="8"/>
  <c r="K1195" i="8"/>
  <c r="L1195" i="8" s="1"/>
  <c r="J1195" i="8"/>
  <c r="K1171" i="8"/>
  <c r="L1171" i="8" s="1"/>
  <c r="J1171" i="8"/>
  <c r="K1131" i="8"/>
  <c r="L1131" i="8" s="1"/>
  <c r="J1131" i="8"/>
  <c r="K1138" i="8"/>
  <c r="L1138" i="8" s="1"/>
  <c r="J1138" i="8"/>
  <c r="K1457" i="8"/>
  <c r="L1457" i="8" s="1"/>
  <c r="J1457" i="8"/>
  <c r="K1409" i="8"/>
  <c r="L1409" i="8" s="1"/>
  <c r="J1409" i="8"/>
  <c r="K1377" i="8"/>
  <c r="L1377" i="8" s="1"/>
  <c r="J1377" i="8"/>
  <c r="K1345" i="8"/>
  <c r="L1345" i="8" s="1"/>
  <c r="J1345" i="8"/>
  <c r="K1305" i="8"/>
  <c r="L1305" i="8" s="1"/>
  <c r="J1305" i="8"/>
  <c r="K1265" i="8"/>
  <c r="L1265" i="8" s="1"/>
  <c r="J1265" i="8"/>
  <c r="K1217" i="8"/>
  <c r="L1217" i="8" s="1"/>
  <c r="J1217" i="8"/>
  <c r="K1185" i="8"/>
  <c r="L1185" i="8" s="1"/>
  <c r="J1185" i="8"/>
  <c r="K1153" i="8"/>
  <c r="L1153" i="8" s="1"/>
  <c r="J1153" i="8"/>
  <c r="K1105" i="8"/>
  <c r="L1105" i="8" s="1"/>
  <c r="J1105" i="8"/>
  <c r="K1468" i="8"/>
  <c r="L1468" i="8" s="1"/>
  <c r="J1468" i="8"/>
  <c r="K1460" i="8"/>
  <c r="L1460" i="8" s="1"/>
  <c r="J1460" i="8"/>
  <c r="K1452" i="8"/>
  <c r="L1452" i="8" s="1"/>
  <c r="J1452" i="8"/>
  <c r="K1444" i="8"/>
  <c r="L1444" i="8" s="1"/>
  <c r="J1444" i="8"/>
  <c r="K1436" i="8"/>
  <c r="L1436" i="8" s="1"/>
  <c r="J1436" i="8"/>
  <c r="K1428" i="8"/>
  <c r="L1428" i="8" s="1"/>
  <c r="J1428" i="8"/>
  <c r="K1420" i="8"/>
  <c r="L1420" i="8" s="1"/>
  <c r="J1420" i="8"/>
  <c r="K1412" i="8"/>
  <c r="L1412" i="8" s="1"/>
  <c r="J1412" i="8"/>
  <c r="K1404" i="8"/>
  <c r="L1404" i="8" s="1"/>
  <c r="J1404" i="8"/>
  <c r="K1396" i="8"/>
  <c r="L1396" i="8" s="1"/>
  <c r="J1396" i="8"/>
  <c r="K1388" i="8"/>
  <c r="L1388" i="8" s="1"/>
  <c r="J1388" i="8"/>
  <c r="K1380" i="8"/>
  <c r="L1380" i="8" s="1"/>
  <c r="J1380" i="8"/>
  <c r="K1372" i="8"/>
  <c r="L1372" i="8" s="1"/>
  <c r="J1372" i="8"/>
  <c r="K1364" i="8"/>
  <c r="L1364" i="8" s="1"/>
  <c r="J1364" i="8"/>
  <c r="K1356" i="8"/>
  <c r="L1356" i="8" s="1"/>
  <c r="J1356" i="8"/>
  <c r="K1348" i="8"/>
  <c r="L1348" i="8" s="1"/>
  <c r="J1348" i="8"/>
  <c r="K1340" i="8"/>
  <c r="L1340" i="8" s="1"/>
  <c r="J1340" i="8"/>
  <c r="K1332" i="8"/>
  <c r="L1332" i="8" s="1"/>
  <c r="J1332" i="8"/>
  <c r="K1324" i="8"/>
  <c r="L1324" i="8" s="1"/>
  <c r="J1324" i="8"/>
  <c r="K1316" i="8"/>
  <c r="L1316" i="8" s="1"/>
  <c r="J1316" i="8"/>
  <c r="K1308" i="8"/>
  <c r="L1308" i="8" s="1"/>
  <c r="J1308" i="8"/>
  <c r="K1300" i="8"/>
  <c r="L1300" i="8" s="1"/>
  <c r="J1300" i="8"/>
  <c r="K1292" i="8"/>
  <c r="L1292" i="8" s="1"/>
  <c r="J1292" i="8"/>
  <c r="K1284" i="8"/>
  <c r="L1284" i="8" s="1"/>
  <c r="J1284" i="8"/>
  <c r="K1276" i="8"/>
  <c r="L1276" i="8" s="1"/>
  <c r="J1276" i="8"/>
  <c r="K1268" i="8"/>
  <c r="L1268" i="8" s="1"/>
  <c r="J1268" i="8"/>
  <c r="K1260" i="8"/>
  <c r="L1260" i="8" s="1"/>
  <c r="J1260" i="8"/>
  <c r="K1252" i="8"/>
  <c r="L1252" i="8" s="1"/>
  <c r="J1252" i="8"/>
  <c r="K1244" i="8"/>
  <c r="L1244" i="8" s="1"/>
  <c r="J1244" i="8"/>
  <c r="K1236" i="8"/>
  <c r="L1236" i="8" s="1"/>
  <c r="J1236" i="8"/>
  <c r="K1228" i="8"/>
  <c r="L1228" i="8" s="1"/>
  <c r="J1228" i="8"/>
  <c r="K1220" i="8"/>
  <c r="L1220" i="8" s="1"/>
  <c r="J1220" i="8"/>
  <c r="K1212" i="8"/>
  <c r="L1212" i="8" s="1"/>
  <c r="J1212" i="8"/>
  <c r="K1204" i="8"/>
  <c r="L1204" i="8" s="1"/>
  <c r="J1204" i="8"/>
  <c r="K1196" i="8"/>
  <c r="L1196" i="8" s="1"/>
  <c r="J1196" i="8"/>
  <c r="K1188" i="8"/>
  <c r="L1188" i="8" s="1"/>
  <c r="J1188" i="8"/>
  <c r="K1180" i="8"/>
  <c r="L1180" i="8" s="1"/>
  <c r="J1180" i="8"/>
  <c r="K1172" i="8"/>
  <c r="L1172" i="8" s="1"/>
  <c r="J1172" i="8"/>
  <c r="K1164" i="8"/>
  <c r="L1164" i="8" s="1"/>
  <c r="J1164" i="8"/>
  <c r="K1156" i="8"/>
  <c r="L1156" i="8" s="1"/>
  <c r="J1156" i="8"/>
  <c r="K1148" i="8"/>
  <c r="L1148" i="8" s="1"/>
  <c r="J1148" i="8"/>
  <c r="K1140" i="8"/>
  <c r="L1140" i="8" s="1"/>
  <c r="J1140" i="8"/>
  <c r="K1132" i="8"/>
  <c r="L1132" i="8" s="1"/>
  <c r="J1132" i="8"/>
  <c r="K1124" i="8"/>
  <c r="L1124" i="8" s="1"/>
  <c r="J1124" i="8"/>
  <c r="K1116" i="8"/>
  <c r="L1116" i="8" s="1"/>
  <c r="J1116" i="8"/>
  <c r="K1108" i="8"/>
  <c r="L1108" i="8" s="1"/>
  <c r="J1108" i="8"/>
  <c r="K1100" i="8"/>
  <c r="L1100" i="8" s="1"/>
  <c r="J1100" i="8"/>
  <c r="K1092" i="8"/>
  <c r="L1092" i="8" s="1"/>
  <c r="J1092" i="8"/>
  <c r="K1076" i="8"/>
  <c r="L1076" i="8" s="1"/>
  <c r="J1076" i="8"/>
  <c r="K1060" i="8"/>
  <c r="L1060" i="8" s="1"/>
  <c r="J1060" i="8"/>
  <c r="K1044" i="8"/>
  <c r="L1044" i="8" s="1"/>
  <c r="J1044" i="8"/>
  <c r="K1028" i="8"/>
  <c r="L1028" i="8" s="1"/>
  <c r="J1028" i="8"/>
  <c r="K1012" i="8"/>
  <c r="L1012" i="8" s="1"/>
  <c r="J1012" i="8"/>
  <c r="K996" i="8"/>
  <c r="L996" i="8" s="1"/>
  <c r="J996" i="8"/>
  <c r="K980" i="8"/>
  <c r="L980" i="8" s="1"/>
  <c r="J980" i="8"/>
  <c r="K964" i="8"/>
  <c r="L964" i="8" s="1"/>
  <c r="J964" i="8"/>
  <c r="K948" i="8"/>
  <c r="L948" i="8" s="1"/>
  <c r="J948" i="8"/>
  <c r="K932" i="8"/>
  <c r="L932" i="8" s="1"/>
  <c r="J932" i="8"/>
  <c r="K916" i="8"/>
  <c r="L916" i="8" s="1"/>
  <c r="J916" i="8"/>
  <c r="K900" i="8"/>
  <c r="L900" i="8" s="1"/>
  <c r="J900" i="8"/>
  <c r="K884" i="8"/>
  <c r="L884" i="8" s="1"/>
  <c r="J884" i="8"/>
  <c r="K868" i="8"/>
  <c r="L868" i="8" s="1"/>
  <c r="J868" i="8"/>
  <c r="K852" i="8"/>
  <c r="L852" i="8" s="1"/>
  <c r="J852" i="8"/>
  <c r="K836" i="8"/>
  <c r="L836" i="8" s="1"/>
  <c r="J836" i="8"/>
  <c r="P1443" i="8"/>
  <c r="Q1443" i="8" s="1"/>
  <c r="O1443" i="8"/>
  <c r="P819" i="8"/>
  <c r="Q819" i="8" s="1"/>
  <c r="O819" i="8"/>
  <c r="P771" i="8"/>
  <c r="Q771" i="8" s="1"/>
  <c r="O771" i="8"/>
  <c r="P683" i="8"/>
  <c r="Q683" i="8" s="1"/>
  <c r="O683" i="8"/>
  <c r="P139" i="8"/>
  <c r="Q139" i="8" s="1"/>
  <c r="O139" i="8"/>
  <c r="K439" i="8"/>
  <c r="L439" i="8" s="1"/>
  <c r="J439" i="8"/>
  <c r="K375" i="8"/>
  <c r="L375" i="8" s="1"/>
  <c r="J375" i="8"/>
  <c r="K311" i="8"/>
  <c r="L311" i="8" s="1"/>
  <c r="J311" i="8"/>
  <c r="K247" i="8"/>
  <c r="L247" i="8" s="1"/>
  <c r="J247" i="8"/>
  <c r="K183" i="8"/>
  <c r="L183" i="8" s="1"/>
  <c r="J183" i="8"/>
  <c r="K119" i="8"/>
  <c r="L119" i="8" s="1"/>
  <c r="J119" i="8"/>
  <c r="K55" i="8"/>
  <c r="L55" i="8" s="1"/>
  <c r="J55" i="8"/>
  <c r="P1467" i="8"/>
  <c r="Q1467" i="8" s="1"/>
  <c r="O1467" i="8"/>
  <c r="P1435" i="8"/>
  <c r="Q1435" i="8" s="1"/>
  <c r="O1435" i="8"/>
  <c r="P1411" i="8"/>
  <c r="Q1411" i="8" s="1"/>
  <c r="O1411" i="8"/>
  <c r="P1379" i="8"/>
  <c r="Q1379" i="8" s="1"/>
  <c r="O1379" i="8"/>
  <c r="P1355" i="8"/>
  <c r="Q1355" i="8" s="1"/>
  <c r="O1355" i="8"/>
  <c r="P1331" i="8"/>
  <c r="Q1331" i="8" s="1"/>
  <c r="O1331" i="8"/>
  <c r="O1307" i="8"/>
  <c r="P1307" i="8"/>
  <c r="Q1307" i="8" s="1"/>
  <c r="P1291" i="8"/>
  <c r="Q1291" i="8" s="1"/>
  <c r="O1291" i="8"/>
  <c r="P1259" i="8"/>
  <c r="Q1259" i="8" s="1"/>
  <c r="O1259" i="8"/>
  <c r="P1227" i="8"/>
  <c r="Q1227" i="8" s="1"/>
  <c r="O1227" i="8"/>
  <c r="P1203" i="8"/>
  <c r="Q1203" i="8" s="1"/>
  <c r="O1203" i="8"/>
  <c r="P1179" i="8"/>
  <c r="Q1179" i="8" s="1"/>
  <c r="O1179" i="8"/>
  <c r="P1155" i="8"/>
  <c r="Q1155" i="8" s="1"/>
  <c r="O1155" i="8"/>
  <c r="P1131" i="8"/>
  <c r="Q1131" i="8" s="1"/>
  <c r="O1131" i="8"/>
  <c r="P1107" i="8"/>
  <c r="Q1107" i="8" s="1"/>
  <c r="O1107" i="8"/>
  <c r="P1083" i="8"/>
  <c r="Q1083" i="8" s="1"/>
  <c r="O1083" i="8"/>
  <c r="P1059" i="8"/>
  <c r="Q1059" i="8" s="1"/>
  <c r="O1059" i="8"/>
  <c r="P1035" i="8"/>
  <c r="Q1035" i="8" s="1"/>
  <c r="O1035" i="8"/>
  <c r="P1011" i="8"/>
  <c r="Q1011" i="8" s="1"/>
  <c r="O1011" i="8"/>
  <c r="P987" i="8"/>
  <c r="Q987" i="8" s="1"/>
  <c r="O987" i="8"/>
  <c r="P963" i="8"/>
  <c r="Q963" i="8" s="1"/>
  <c r="O963" i="8"/>
  <c r="P939" i="8"/>
  <c r="Q939" i="8" s="1"/>
  <c r="O939" i="8"/>
  <c r="P915" i="8"/>
  <c r="Q915" i="8" s="1"/>
  <c r="O915" i="8"/>
  <c r="P891" i="8"/>
  <c r="Q891" i="8" s="1"/>
  <c r="O891" i="8"/>
  <c r="P867" i="8"/>
  <c r="Q867" i="8" s="1"/>
  <c r="O867" i="8"/>
  <c r="P843" i="8"/>
  <c r="Q843" i="8" s="1"/>
  <c r="O843" i="8"/>
  <c r="P811" i="8"/>
  <c r="Q811" i="8" s="1"/>
  <c r="O811" i="8"/>
  <c r="P763" i="8"/>
  <c r="Q763" i="8" s="1"/>
  <c r="O763" i="8"/>
  <c r="P739" i="8"/>
  <c r="Q739" i="8" s="1"/>
  <c r="O739" i="8"/>
  <c r="P715" i="8"/>
  <c r="Q715" i="8" s="1"/>
  <c r="O715" i="8"/>
  <c r="P691" i="8"/>
  <c r="Q691" i="8" s="1"/>
  <c r="O691" i="8"/>
  <c r="P659" i="8"/>
  <c r="Q659" i="8" s="1"/>
  <c r="O659" i="8"/>
  <c r="P635" i="8"/>
  <c r="Q635" i="8" s="1"/>
  <c r="O635" i="8"/>
  <c r="P603" i="8"/>
  <c r="Q603" i="8" s="1"/>
  <c r="O603" i="8"/>
  <c r="P579" i="8"/>
  <c r="Q579" i="8" s="1"/>
  <c r="O579" i="8"/>
  <c r="P555" i="8"/>
  <c r="Q555" i="8" s="1"/>
  <c r="O555" i="8"/>
  <c r="P531" i="8"/>
  <c r="Q531" i="8" s="1"/>
  <c r="O531" i="8"/>
  <c r="P507" i="8"/>
  <c r="Q507" i="8" s="1"/>
  <c r="O507" i="8"/>
  <c r="P475" i="8"/>
  <c r="Q475" i="8" s="1"/>
  <c r="O475" i="8"/>
  <c r="P451" i="8"/>
  <c r="Q451" i="8" s="1"/>
  <c r="O451" i="8"/>
  <c r="P427" i="8"/>
  <c r="Q427" i="8" s="1"/>
  <c r="O427" i="8"/>
  <c r="P403" i="8"/>
  <c r="Q403" i="8" s="1"/>
  <c r="O403" i="8"/>
  <c r="P379" i="8"/>
  <c r="Q379" i="8" s="1"/>
  <c r="O379" i="8"/>
  <c r="P355" i="8"/>
  <c r="Q355" i="8" s="1"/>
  <c r="O355" i="8"/>
  <c r="P331" i="8"/>
  <c r="Q331" i="8" s="1"/>
  <c r="O331" i="8"/>
  <c r="P299" i="8"/>
  <c r="Q299" i="8" s="1"/>
  <c r="O299" i="8"/>
  <c r="O275" i="8"/>
  <c r="P275" i="8"/>
  <c r="Q275" i="8" s="1"/>
  <c r="P243" i="8"/>
  <c r="Q243" i="8" s="1"/>
  <c r="O243" i="8"/>
  <c r="O211" i="8"/>
  <c r="P211" i="8"/>
  <c r="Q211" i="8" s="1"/>
  <c r="P187" i="8"/>
  <c r="Q187" i="8" s="1"/>
  <c r="O187" i="8"/>
  <c r="P147" i="8"/>
  <c r="Q147" i="8" s="1"/>
  <c r="O147" i="8"/>
  <c r="P115" i="8"/>
  <c r="Q115" i="8" s="1"/>
  <c r="O115" i="8"/>
  <c r="P75" i="8"/>
  <c r="Q75" i="8" s="1"/>
  <c r="O75" i="8"/>
  <c r="P51" i="8"/>
  <c r="Q51" i="8" s="1"/>
  <c r="O51" i="8"/>
  <c r="P27" i="8"/>
  <c r="Q27" i="8" s="1"/>
  <c r="O27" i="8"/>
  <c r="P585" i="8"/>
  <c r="Q585" i="8" s="1"/>
  <c r="O585" i="8"/>
  <c r="K820" i="8"/>
  <c r="L820" i="8" s="1"/>
  <c r="J820" i="8"/>
  <c r="K812" i="8"/>
  <c r="L812" i="8" s="1"/>
  <c r="J812" i="8"/>
  <c r="K804" i="8"/>
  <c r="L804" i="8" s="1"/>
  <c r="J804" i="8"/>
  <c r="K796" i="8"/>
  <c r="L796" i="8" s="1"/>
  <c r="J796" i="8"/>
  <c r="K788" i="8"/>
  <c r="L788" i="8" s="1"/>
  <c r="J788" i="8"/>
  <c r="K780" i="8"/>
  <c r="L780" i="8" s="1"/>
  <c r="J780" i="8"/>
  <c r="K772" i="8"/>
  <c r="L772" i="8" s="1"/>
  <c r="J772" i="8"/>
  <c r="K764" i="8"/>
  <c r="L764" i="8" s="1"/>
  <c r="J764" i="8"/>
  <c r="K756" i="8"/>
  <c r="L756" i="8" s="1"/>
  <c r="J756" i="8"/>
  <c r="K748" i="8"/>
  <c r="L748" i="8" s="1"/>
  <c r="J748" i="8"/>
  <c r="K740" i="8"/>
  <c r="L740" i="8" s="1"/>
  <c r="J740" i="8"/>
  <c r="K732" i="8"/>
  <c r="L732" i="8" s="1"/>
  <c r="J732" i="8"/>
  <c r="K724" i="8"/>
  <c r="L724" i="8" s="1"/>
  <c r="J724" i="8"/>
  <c r="K716" i="8"/>
  <c r="L716" i="8" s="1"/>
  <c r="J716" i="8"/>
  <c r="K708" i="8"/>
  <c r="L708" i="8" s="1"/>
  <c r="J708" i="8"/>
  <c r="K700" i="8"/>
  <c r="L700" i="8" s="1"/>
  <c r="J700" i="8"/>
  <c r="K692" i="8"/>
  <c r="L692" i="8" s="1"/>
  <c r="J692" i="8"/>
  <c r="K684" i="8"/>
  <c r="L684" i="8" s="1"/>
  <c r="J684" i="8"/>
  <c r="K676" i="8"/>
  <c r="L676" i="8" s="1"/>
  <c r="J676" i="8"/>
  <c r="K668" i="8"/>
  <c r="L668" i="8" s="1"/>
  <c r="J668" i="8"/>
  <c r="K660" i="8"/>
  <c r="L660" i="8" s="1"/>
  <c r="J660" i="8"/>
  <c r="K652" i="8"/>
  <c r="L652" i="8" s="1"/>
  <c r="J652" i="8"/>
  <c r="K644" i="8"/>
  <c r="L644" i="8" s="1"/>
  <c r="J644" i="8"/>
  <c r="K636" i="8"/>
  <c r="L636" i="8" s="1"/>
  <c r="J636" i="8"/>
  <c r="K628" i="8"/>
  <c r="L628" i="8" s="1"/>
  <c r="J628" i="8"/>
  <c r="K620" i="8"/>
  <c r="L620" i="8" s="1"/>
  <c r="J620" i="8"/>
  <c r="K612" i="8"/>
  <c r="L612" i="8" s="1"/>
  <c r="J612" i="8"/>
  <c r="K604" i="8"/>
  <c r="L604" i="8" s="1"/>
  <c r="J604" i="8"/>
  <c r="K596" i="8"/>
  <c r="L596" i="8" s="1"/>
  <c r="J596" i="8"/>
  <c r="K588" i="8"/>
  <c r="L588" i="8" s="1"/>
  <c r="J588" i="8"/>
  <c r="K580" i="8"/>
  <c r="L580" i="8" s="1"/>
  <c r="J580" i="8"/>
  <c r="K572" i="8"/>
  <c r="L572" i="8" s="1"/>
  <c r="J572" i="8"/>
  <c r="K564" i="8"/>
  <c r="L564" i="8" s="1"/>
  <c r="J564" i="8"/>
  <c r="K556" i="8"/>
  <c r="L556" i="8" s="1"/>
  <c r="J556" i="8"/>
  <c r="K548" i="8"/>
  <c r="L548" i="8" s="1"/>
  <c r="J548" i="8"/>
  <c r="K540" i="8"/>
  <c r="L540" i="8" s="1"/>
  <c r="J540" i="8"/>
  <c r="K532" i="8"/>
  <c r="L532" i="8" s="1"/>
  <c r="J532" i="8"/>
  <c r="K524" i="8"/>
  <c r="L524" i="8" s="1"/>
  <c r="J524" i="8"/>
  <c r="K516" i="8"/>
  <c r="L516" i="8" s="1"/>
  <c r="J516" i="8"/>
  <c r="K508" i="8"/>
  <c r="L508" i="8" s="1"/>
  <c r="J508" i="8"/>
  <c r="K500" i="8"/>
  <c r="L500" i="8" s="1"/>
  <c r="J500" i="8"/>
  <c r="K492" i="8"/>
  <c r="L492" i="8" s="1"/>
  <c r="J492" i="8"/>
  <c r="K484" i="8"/>
  <c r="L484" i="8" s="1"/>
  <c r="J484" i="8"/>
  <c r="K476" i="8"/>
  <c r="L476" i="8" s="1"/>
  <c r="J476" i="8"/>
  <c r="K468" i="8"/>
  <c r="L468" i="8" s="1"/>
  <c r="J468" i="8"/>
  <c r="K460" i="8"/>
  <c r="L460" i="8" s="1"/>
  <c r="J460" i="8"/>
  <c r="K452" i="8"/>
  <c r="L452" i="8" s="1"/>
  <c r="J452" i="8"/>
  <c r="K444" i="8"/>
  <c r="L444" i="8" s="1"/>
  <c r="J444" i="8"/>
  <c r="K436" i="8"/>
  <c r="L436" i="8" s="1"/>
  <c r="J436" i="8"/>
  <c r="K428" i="8"/>
  <c r="L428" i="8" s="1"/>
  <c r="J428" i="8"/>
  <c r="K420" i="8"/>
  <c r="L420" i="8" s="1"/>
  <c r="J420" i="8"/>
  <c r="K412" i="8"/>
  <c r="L412" i="8" s="1"/>
  <c r="J412" i="8"/>
  <c r="K404" i="8"/>
  <c r="L404" i="8" s="1"/>
  <c r="J404" i="8"/>
  <c r="K396" i="8"/>
  <c r="L396" i="8" s="1"/>
  <c r="J396" i="8"/>
  <c r="K388" i="8"/>
  <c r="L388" i="8" s="1"/>
  <c r="J388" i="8"/>
  <c r="K380" i="8"/>
  <c r="L380" i="8" s="1"/>
  <c r="J380" i="8"/>
  <c r="K372" i="8"/>
  <c r="L372" i="8" s="1"/>
  <c r="J372" i="8"/>
  <c r="K364" i="8"/>
  <c r="L364" i="8" s="1"/>
  <c r="J364" i="8"/>
  <c r="K356" i="8"/>
  <c r="L356" i="8" s="1"/>
  <c r="J356" i="8"/>
  <c r="K348" i="8"/>
  <c r="L348" i="8" s="1"/>
  <c r="J348" i="8"/>
  <c r="K340" i="8"/>
  <c r="L340" i="8" s="1"/>
  <c r="J340" i="8"/>
  <c r="K332" i="8"/>
  <c r="L332" i="8" s="1"/>
  <c r="J332" i="8"/>
  <c r="K324" i="8"/>
  <c r="L324" i="8" s="1"/>
  <c r="J324" i="8"/>
  <c r="K316" i="8"/>
  <c r="L316" i="8" s="1"/>
  <c r="J316" i="8"/>
  <c r="K308" i="8"/>
  <c r="L308" i="8" s="1"/>
  <c r="J308" i="8"/>
  <c r="K300" i="8"/>
  <c r="L300" i="8" s="1"/>
  <c r="J300" i="8"/>
  <c r="K292" i="8"/>
  <c r="L292" i="8" s="1"/>
  <c r="J292" i="8"/>
  <c r="K284" i="8"/>
  <c r="L284" i="8" s="1"/>
  <c r="J284" i="8"/>
  <c r="K276" i="8"/>
  <c r="L276" i="8" s="1"/>
  <c r="J276" i="8"/>
  <c r="K268" i="8"/>
  <c r="L268" i="8" s="1"/>
  <c r="J268" i="8"/>
  <c r="K260" i="8"/>
  <c r="L260" i="8" s="1"/>
  <c r="J260" i="8"/>
  <c r="K252" i="8"/>
  <c r="L252" i="8" s="1"/>
  <c r="J252" i="8"/>
  <c r="K244" i="8"/>
  <c r="L244" i="8" s="1"/>
  <c r="J244" i="8"/>
  <c r="K236" i="8"/>
  <c r="L236" i="8" s="1"/>
  <c r="J236" i="8"/>
  <c r="K228" i="8"/>
  <c r="L228" i="8" s="1"/>
  <c r="J228" i="8"/>
  <c r="K220" i="8"/>
  <c r="L220" i="8" s="1"/>
  <c r="J220" i="8"/>
  <c r="K212" i="8"/>
  <c r="L212" i="8" s="1"/>
  <c r="J212" i="8"/>
  <c r="K204" i="8"/>
  <c r="L204" i="8" s="1"/>
  <c r="J204" i="8"/>
  <c r="K196" i="8"/>
  <c r="L196" i="8" s="1"/>
  <c r="J196" i="8"/>
  <c r="K188" i="8"/>
  <c r="L188" i="8" s="1"/>
  <c r="J188" i="8"/>
  <c r="K180" i="8"/>
  <c r="L180" i="8" s="1"/>
  <c r="J180" i="8"/>
  <c r="K172" i="8"/>
  <c r="L172" i="8" s="1"/>
  <c r="J172" i="8"/>
  <c r="K164" i="8"/>
  <c r="L164" i="8" s="1"/>
  <c r="J164" i="8"/>
  <c r="K156" i="8"/>
  <c r="L156" i="8" s="1"/>
  <c r="J156" i="8"/>
  <c r="K148" i="8"/>
  <c r="L148" i="8" s="1"/>
  <c r="J148" i="8"/>
  <c r="K140" i="8"/>
  <c r="L140" i="8" s="1"/>
  <c r="J140" i="8"/>
  <c r="K132" i="8"/>
  <c r="L132" i="8" s="1"/>
  <c r="J132" i="8"/>
  <c r="K124" i="8"/>
  <c r="L124" i="8" s="1"/>
  <c r="J124" i="8"/>
  <c r="K116" i="8"/>
  <c r="L116" i="8" s="1"/>
  <c r="J116" i="8"/>
  <c r="K108" i="8"/>
  <c r="L108" i="8" s="1"/>
  <c r="J108" i="8"/>
  <c r="K100" i="8"/>
  <c r="L100" i="8" s="1"/>
  <c r="J100" i="8"/>
  <c r="K92" i="8"/>
  <c r="L92" i="8" s="1"/>
  <c r="J92" i="8"/>
  <c r="K84" i="8"/>
  <c r="L84" i="8" s="1"/>
  <c r="J84" i="8"/>
  <c r="K76" i="8"/>
  <c r="L76" i="8" s="1"/>
  <c r="J76" i="8"/>
  <c r="K68" i="8"/>
  <c r="L68" i="8" s="1"/>
  <c r="J68" i="8"/>
  <c r="K60" i="8"/>
  <c r="L60" i="8" s="1"/>
  <c r="J60" i="8"/>
  <c r="K52" i="8"/>
  <c r="L52" i="8" s="1"/>
  <c r="J52" i="8"/>
  <c r="K44" i="8"/>
  <c r="L44" i="8" s="1"/>
  <c r="J44" i="8"/>
  <c r="K36" i="8"/>
  <c r="L36" i="8" s="1"/>
  <c r="J36" i="8"/>
  <c r="K28" i="8"/>
  <c r="L28" i="8" s="1"/>
  <c r="J28" i="8"/>
  <c r="K20" i="8"/>
  <c r="L20" i="8" s="1"/>
  <c r="J20" i="8"/>
  <c r="P1466" i="8"/>
  <c r="Q1466" i="8" s="1"/>
  <c r="O1466" i="8"/>
  <c r="P1458" i="8"/>
  <c r="Q1458" i="8" s="1"/>
  <c r="O1458" i="8"/>
  <c r="P1450" i="8"/>
  <c r="Q1450" i="8" s="1"/>
  <c r="O1450" i="8"/>
  <c r="P1442" i="8"/>
  <c r="Q1442" i="8" s="1"/>
  <c r="O1442" i="8"/>
  <c r="P1434" i="8"/>
  <c r="Q1434" i="8" s="1"/>
  <c r="O1434" i="8"/>
  <c r="P1426" i="8"/>
  <c r="Q1426" i="8" s="1"/>
  <c r="O1426" i="8"/>
  <c r="P1418" i="8"/>
  <c r="Q1418" i="8" s="1"/>
  <c r="O1418" i="8"/>
  <c r="P1410" i="8"/>
  <c r="Q1410" i="8" s="1"/>
  <c r="O1410" i="8"/>
  <c r="P1402" i="8"/>
  <c r="Q1402" i="8" s="1"/>
  <c r="O1402" i="8"/>
  <c r="P1394" i="8"/>
  <c r="Q1394" i="8" s="1"/>
  <c r="O1394" i="8"/>
  <c r="P1386" i="8"/>
  <c r="Q1386" i="8" s="1"/>
  <c r="O1386" i="8"/>
  <c r="P1378" i="8"/>
  <c r="Q1378" i="8" s="1"/>
  <c r="O1378" i="8"/>
  <c r="P1370" i="8"/>
  <c r="Q1370" i="8" s="1"/>
  <c r="O1370" i="8"/>
  <c r="P1362" i="8"/>
  <c r="Q1362" i="8" s="1"/>
  <c r="O1362" i="8"/>
  <c r="P1354" i="8"/>
  <c r="Q1354" i="8" s="1"/>
  <c r="O1354" i="8"/>
  <c r="P1346" i="8"/>
  <c r="Q1346" i="8" s="1"/>
  <c r="O1346" i="8"/>
  <c r="P1338" i="8"/>
  <c r="Q1338" i="8" s="1"/>
  <c r="O1338" i="8"/>
  <c r="P1330" i="8"/>
  <c r="Q1330" i="8" s="1"/>
  <c r="O1330" i="8"/>
  <c r="P1322" i="8"/>
  <c r="Q1322" i="8" s="1"/>
  <c r="O1322" i="8"/>
  <c r="P1314" i="8"/>
  <c r="Q1314" i="8" s="1"/>
  <c r="O1314" i="8"/>
  <c r="P1306" i="8"/>
  <c r="Q1306" i="8" s="1"/>
  <c r="O1306" i="8"/>
  <c r="O1298" i="8"/>
  <c r="P1298" i="8"/>
  <c r="Q1298" i="8" s="1"/>
  <c r="P1290" i="8"/>
  <c r="Q1290" i="8" s="1"/>
  <c r="O1290" i="8"/>
  <c r="P1282" i="8"/>
  <c r="Q1282" i="8" s="1"/>
  <c r="O1282" i="8"/>
  <c r="P1274" i="8"/>
  <c r="Q1274" i="8" s="1"/>
  <c r="O1274" i="8"/>
  <c r="P1266" i="8"/>
  <c r="Q1266" i="8" s="1"/>
  <c r="O1266" i="8"/>
  <c r="P1258" i="8"/>
  <c r="Q1258" i="8" s="1"/>
  <c r="O1258" i="8"/>
  <c r="P1250" i="8"/>
  <c r="Q1250" i="8" s="1"/>
  <c r="O1250" i="8"/>
  <c r="P1242" i="8"/>
  <c r="Q1242" i="8" s="1"/>
  <c r="O1242" i="8"/>
  <c r="P1234" i="8"/>
  <c r="Q1234" i="8" s="1"/>
  <c r="O1234" i="8"/>
  <c r="P1226" i="8"/>
  <c r="Q1226" i="8" s="1"/>
  <c r="O1226" i="8"/>
  <c r="P1218" i="8"/>
  <c r="Q1218" i="8" s="1"/>
  <c r="O1218" i="8"/>
  <c r="P1210" i="8"/>
  <c r="Q1210" i="8" s="1"/>
  <c r="O1210" i="8"/>
  <c r="P1202" i="8"/>
  <c r="Q1202" i="8" s="1"/>
  <c r="O1202" i="8"/>
  <c r="P1194" i="8"/>
  <c r="Q1194" i="8" s="1"/>
  <c r="O1194" i="8"/>
  <c r="P1186" i="8"/>
  <c r="Q1186" i="8" s="1"/>
  <c r="O1186" i="8"/>
  <c r="P1178" i="8"/>
  <c r="Q1178" i="8" s="1"/>
  <c r="O1178" i="8"/>
  <c r="P1170" i="8"/>
  <c r="Q1170" i="8" s="1"/>
  <c r="O1170" i="8"/>
  <c r="P1162" i="8"/>
  <c r="Q1162" i="8" s="1"/>
  <c r="O1162" i="8"/>
  <c r="P1154" i="8"/>
  <c r="Q1154" i="8" s="1"/>
  <c r="O1154" i="8"/>
  <c r="P1146" i="8"/>
  <c r="Q1146" i="8" s="1"/>
  <c r="O1146" i="8"/>
  <c r="P1138" i="8"/>
  <c r="Q1138" i="8" s="1"/>
  <c r="O1138" i="8"/>
  <c r="P1130" i="8"/>
  <c r="Q1130" i="8" s="1"/>
  <c r="O1130" i="8"/>
  <c r="P1122" i="8"/>
  <c r="Q1122" i="8" s="1"/>
  <c r="O1122" i="8"/>
  <c r="P1114" i="8"/>
  <c r="Q1114" i="8" s="1"/>
  <c r="O1114" i="8"/>
  <c r="P1106" i="8"/>
  <c r="Q1106" i="8" s="1"/>
  <c r="O1106" i="8"/>
  <c r="P1098" i="8"/>
  <c r="Q1098" i="8" s="1"/>
  <c r="O1098" i="8"/>
  <c r="P1090" i="8"/>
  <c r="Q1090" i="8" s="1"/>
  <c r="O1090" i="8"/>
  <c r="P1082" i="8"/>
  <c r="Q1082" i="8" s="1"/>
  <c r="O1082" i="8"/>
  <c r="P1074" i="8"/>
  <c r="Q1074" i="8" s="1"/>
  <c r="O1074" i="8"/>
  <c r="P1066" i="8"/>
  <c r="Q1066" i="8" s="1"/>
  <c r="O1066" i="8"/>
  <c r="P1058" i="8"/>
  <c r="Q1058" i="8" s="1"/>
  <c r="O1058" i="8"/>
  <c r="P1050" i="8"/>
  <c r="Q1050" i="8" s="1"/>
  <c r="O1050" i="8"/>
  <c r="P1042" i="8"/>
  <c r="Q1042" i="8" s="1"/>
  <c r="O1042" i="8"/>
  <c r="P1034" i="8"/>
  <c r="Q1034" i="8" s="1"/>
  <c r="O1034" i="8"/>
  <c r="P1026" i="8"/>
  <c r="Q1026" i="8" s="1"/>
  <c r="O1026" i="8"/>
  <c r="P1018" i="8"/>
  <c r="Q1018" i="8" s="1"/>
  <c r="O1018" i="8"/>
  <c r="P1010" i="8"/>
  <c r="Q1010" i="8" s="1"/>
  <c r="O1010" i="8"/>
  <c r="P1002" i="8"/>
  <c r="Q1002" i="8" s="1"/>
  <c r="O1002" i="8"/>
  <c r="P994" i="8"/>
  <c r="Q994" i="8" s="1"/>
  <c r="O994" i="8"/>
  <c r="P986" i="8"/>
  <c r="Q986" i="8" s="1"/>
  <c r="O986" i="8"/>
  <c r="P978" i="8"/>
  <c r="Q978" i="8" s="1"/>
  <c r="O978" i="8"/>
  <c r="P970" i="8"/>
  <c r="Q970" i="8" s="1"/>
  <c r="O970" i="8"/>
  <c r="P962" i="8"/>
  <c r="Q962" i="8" s="1"/>
  <c r="O962" i="8"/>
  <c r="P954" i="8"/>
  <c r="Q954" i="8" s="1"/>
  <c r="O954" i="8"/>
  <c r="P946" i="8"/>
  <c r="Q946" i="8" s="1"/>
  <c r="O946" i="8"/>
  <c r="O938" i="8"/>
  <c r="P938" i="8"/>
  <c r="Q938" i="8" s="1"/>
  <c r="P930" i="8"/>
  <c r="Q930" i="8" s="1"/>
  <c r="O930" i="8"/>
  <c r="P922" i="8"/>
  <c r="Q922" i="8" s="1"/>
  <c r="O922" i="8"/>
  <c r="P914" i="8"/>
  <c r="Q914" i="8" s="1"/>
  <c r="O914" i="8"/>
  <c r="O906" i="8"/>
  <c r="P906" i="8"/>
  <c r="Q906" i="8" s="1"/>
  <c r="P898" i="8"/>
  <c r="Q898" i="8" s="1"/>
  <c r="O898" i="8"/>
  <c r="O890" i="8"/>
  <c r="P890" i="8"/>
  <c r="Q890" i="8" s="1"/>
  <c r="P882" i="8"/>
  <c r="Q882" i="8" s="1"/>
  <c r="O882" i="8"/>
  <c r="O874" i="8"/>
  <c r="P874" i="8"/>
  <c r="Q874" i="8" s="1"/>
  <c r="P866" i="8"/>
  <c r="Q866" i="8" s="1"/>
  <c r="O866" i="8"/>
  <c r="P858" i="8"/>
  <c r="Q858" i="8" s="1"/>
  <c r="O858" i="8"/>
  <c r="P850" i="8"/>
  <c r="Q850" i="8" s="1"/>
  <c r="O850" i="8"/>
  <c r="O842" i="8"/>
  <c r="P842" i="8"/>
  <c r="Q842" i="8" s="1"/>
  <c r="P834" i="8"/>
  <c r="Q834" i="8" s="1"/>
  <c r="O834" i="8"/>
  <c r="O826" i="8"/>
  <c r="P826" i="8"/>
  <c r="Q826" i="8" s="1"/>
  <c r="P818" i="8"/>
  <c r="Q818" i="8" s="1"/>
  <c r="O818" i="8"/>
  <c r="O810" i="8"/>
  <c r="P810" i="8"/>
  <c r="Q810" i="8" s="1"/>
  <c r="P802" i="8"/>
  <c r="Q802" i="8" s="1"/>
  <c r="O802" i="8"/>
  <c r="P794" i="8"/>
  <c r="Q794" i="8" s="1"/>
  <c r="O794" i="8"/>
  <c r="P786" i="8"/>
  <c r="Q786" i="8" s="1"/>
  <c r="O786" i="8"/>
  <c r="O778" i="8"/>
  <c r="P778" i="8"/>
  <c r="Q778" i="8" s="1"/>
  <c r="P770" i="8"/>
  <c r="Q770" i="8" s="1"/>
  <c r="O770" i="8"/>
  <c r="P762" i="8"/>
  <c r="Q762" i="8" s="1"/>
  <c r="O762" i="8"/>
  <c r="P754" i="8"/>
  <c r="Q754" i="8" s="1"/>
  <c r="O754" i="8"/>
  <c r="P746" i="8"/>
  <c r="Q746" i="8" s="1"/>
  <c r="O746" i="8"/>
  <c r="P738" i="8"/>
  <c r="Q738" i="8" s="1"/>
  <c r="O738" i="8"/>
  <c r="O730" i="8"/>
  <c r="P730" i="8"/>
  <c r="Q730" i="8" s="1"/>
  <c r="P722" i="8"/>
  <c r="Q722" i="8" s="1"/>
  <c r="O722" i="8"/>
  <c r="O714" i="8"/>
  <c r="P714" i="8"/>
  <c r="Q714" i="8" s="1"/>
  <c r="P706" i="8"/>
  <c r="Q706" i="8" s="1"/>
  <c r="O706" i="8"/>
  <c r="P698" i="8"/>
  <c r="Q698" i="8" s="1"/>
  <c r="O698" i="8"/>
  <c r="P690" i="8"/>
  <c r="Q690" i="8" s="1"/>
  <c r="O690" i="8"/>
  <c r="P682" i="8"/>
  <c r="Q682" i="8" s="1"/>
  <c r="O682" i="8"/>
  <c r="P674" i="8"/>
  <c r="Q674" i="8" s="1"/>
  <c r="O674" i="8"/>
  <c r="O666" i="8"/>
  <c r="P666" i="8"/>
  <c r="Q666" i="8" s="1"/>
  <c r="P658" i="8"/>
  <c r="Q658" i="8" s="1"/>
  <c r="O658" i="8"/>
  <c r="O650" i="8"/>
  <c r="P650" i="8"/>
  <c r="Q650" i="8" s="1"/>
  <c r="P642" i="8"/>
  <c r="Q642" i="8" s="1"/>
  <c r="O642" i="8"/>
  <c r="P634" i="8"/>
  <c r="Q634" i="8" s="1"/>
  <c r="O634" i="8"/>
  <c r="P626" i="8"/>
  <c r="Q626" i="8" s="1"/>
  <c r="O626" i="8"/>
  <c r="P618" i="8"/>
  <c r="Q618" i="8" s="1"/>
  <c r="O618" i="8"/>
  <c r="P610" i="8"/>
  <c r="Q610" i="8" s="1"/>
  <c r="O610" i="8"/>
  <c r="O602" i="8"/>
  <c r="P602" i="8"/>
  <c r="Q602" i="8" s="1"/>
  <c r="P594" i="8"/>
  <c r="Q594" i="8" s="1"/>
  <c r="O594" i="8"/>
  <c r="O586" i="8"/>
  <c r="P586" i="8"/>
  <c r="Q586" i="8" s="1"/>
  <c r="P578" i="8"/>
  <c r="Q578" i="8" s="1"/>
  <c r="O578" i="8"/>
  <c r="P570" i="8"/>
  <c r="Q570" i="8" s="1"/>
  <c r="O570" i="8"/>
  <c r="P562" i="8"/>
  <c r="Q562" i="8" s="1"/>
  <c r="O562" i="8"/>
  <c r="P554" i="8"/>
  <c r="Q554" i="8" s="1"/>
  <c r="O554" i="8"/>
  <c r="P546" i="8"/>
  <c r="Q546" i="8" s="1"/>
  <c r="O546" i="8"/>
  <c r="P538" i="8"/>
  <c r="Q538" i="8" s="1"/>
  <c r="O538" i="8"/>
  <c r="P530" i="8"/>
  <c r="Q530" i="8" s="1"/>
  <c r="O530" i="8"/>
  <c r="P522" i="8"/>
  <c r="Q522" i="8" s="1"/>
  <c r="O522" i="8"/>
  <c r="P514" i="8"/>
  <c r="Q514" i="8" s="1"/>
  <c r="O514" i="8"/>
  <c r="P506" i="8"/>
  <c r="Q506" i="8" s="1"/>
  <c r="O506" i="8"/>
  <c r="P498" i="8"/>
  <c r="Q498" i="8" s="1"/>
  <c r="O498" i="8"/>
  <c r="P490" i="8"/>
  <c r="Q490" i="8" s="1"/>
  <c r="O490" i="8"/>
  <c r="P482" i="8"/>
  <c r="Q482" i="8" s="1"/>
  <c r="O482" i="8"/>
  <c r="P474" i="8"/>
  <c r="Q474" i="8" s="1"/>
  <c r="O474" i="8"/>
  <c r="P466" i="8"/>
  <c r="Q466" i="8" s="1"/>
  <c r="O466" i="8"/>
  <c r="P458" i="8"/>
  <c r="Q458" i="8" s="1"/>
  <c r="O458" i="8"/>
  <c r="P450" i="8"/>
  <c r="Q450" i="8" s="1"/>
  <c r="O450" i="8"/>
  <c r="P442" i="8"/>
  <c r="Q442" i="8" s="1"/>
  <c r="O442" i="8"/>
  <c r="P434" i="8"/>
  <c r="Q434" i="8" s="1"/>
  <c r="O434" i="8"/>
  <c r="P426" i="8"/>
  <c r="Q426" i="8" s="1"/>
  <c r="O426" i="8"/>
  <c r="P418" i="8"/>
  <c r="Q418" i="8" s="1"/>
  <c r="O418" i="8"/>
  <c r="P410" i="8"/>
  <c r="Q410" i="8" s="1"/>
  <c r="O410" i="8"/>
  <c r="P402" i="8"/>
  <c r="Q402" i="8" s="1"/>
  <c r="O402" i="8"/>
  <c r="P394" i="8"/>
  <c r="Q394" i="8" s="1"/>
  <c r="O394" i="8"/>
  <c r="P386" i="8"/>
  <c r="Q386" i="8" s="1"/>
  <c r="O386" i="8"/>
  <c r="P378" i="8"/>
  <c r="Q378" i="8" s="1"/>
  <c r="O378" i="8"/>
  <c r="P370" i="8"/>
  <c r="Q370" i="8" s="1"/>
  <c r="O370" i="8"/>
  <c r="P362" i="8"/>
  <c r="Q362" i="8" s="1"/>
  <c r="O362" i="8"/>
  <c r="P354" i="8"/>
  <c r="Q354" i="8" s="1"/>
  <c r="O354" i="8"/>
  <c r="P346" i="8"/>
  <c r="Q346" i="8" s="1"/>
  <c r="O346" i="8"/>
  <c r="P338" i="8"/>
  <c r="Q338" i="8" s="1"/>
  <c r="O338" i="8"/>
  <c r="P330" i="8"/>
  <c r="Q330" i="8" s="1"/>
  <c r="O330" i="8"/>
  <c r="P322" i="8"/>
  <c r="Q322" i="8" s="1"/>
  <c r="O322" i="8"/>
  <c r="P314" i="8"/>
  <c r="Q314" i="8" s="1"/>
  <c r="O314" i="8"/>
  <c r="P306" i="8"/>
  <c r="Q306" i="8" s="1"/>
  <c r="O306" i="8"/>
  <c r="P298" i="8"/>
  <c r="Q298" i="8" s="1"/>
  <c r="O298" i="8"/>
  <c r="P290" i="8"/>
  <c r="Q290" i="8" s="1"/>
  <c r="O290" i="8"/>
  <c r="P282" i="8"/>
  <c r="Q282" i="8" s="1"/>
  <c r="O282" i="8"/>
  <c r="P274" i="8"/>
  <c r="Q274" i="8" s="1"/>
  <c r="O274" i="8"/>
  <c r="P266" i="8"/>
  <c r="Q266" i="8" s="1"/>
  <c r="O266" i="8"/>
  <c r="P258" i="8"/>
  <c r="Q258" i="8" s="1"/>
  <c r="O258" i="8"/>
  <c r="P250" i="8"/>
  <c r="Q250" i="8" s="1"/>
  <c r="O250" i="8"/>
  <c r="P242" i="8"/>
  <c r="Q242" i="8" s="1"/>
  <c r="O242" i="8"/>
  <c r="P234" i="8"/>
  <c r="Q234" i="8" s="1"/>
  <c r="O234" i="8"/>
  <c r="P226" i="8"/>
  <c r="Q226" i="8" s="1"/>
  <c r="O226" i="8"/>
  <c r="P218" i="8"/>
  <c r="Q218" i="8" s="1"/>
  <c r="O218" i="8"/>
  <c r="P210" i="8"/>
  <c r="Q210" i="8" s="1"/>
  <c r="O210" i="8"/>
  <c r="P202" i="8"/>
  <c r="Q202" i="8" s="1"/>
  <c r="O202" i="8"/>
  <c r="P194" i="8"/>
  <c r="Q194" i="8" s="1"/>
  <c r="O194" i="8"/>
  <c r="P186" i="8"/>
  <c r="Q186" i="8" s="1"/>
  <c r="O186" i="8"/>
  <c r="P178" i="8"/>
  <c r="Q178" i="8" s="1"/>
  <c r="O178" i="8"/>
  <c r="P170" i="8"/>
  <c r="Q170" i="8" s="1"/>
  <c r="O170" i="8"/>
  <c r="P162" i="8"/>
  <c r="Q162" i="8" s="1"/>
  <c r="O162" i="8"/>
  <c r="P154" i="8"/>
  <c r="Q154" i="8" s="1"/>
  <c r="O154" i="8"/>
  <c r="P146" i="8"/>
  <c r="Q146" i="8" s="1"/>
  <c r="O146" i="8"/>
  <c r="O138" i="8"/>
  <c r="P138" i="8"/>
  <c r="Q138" i="8" s="1"/>
  <c r="P130" i="8"/>
  <c r="Q130" i="8" s="1"/>
  <c r="O130" i="8"/>
  <c r="P122" i="8"/>
  <c r="Q122" i="8" s="1"/>
  <c r="O122" i="8"/>
  <c r="P114" i="8"/>
  <c r="Q114" i="8" s="1"/>
  <c r="O114" i="8"/>
  <c r="P106" i="8"/>
  <c r="Q106" i="8" s="1"/>
  <c r="O106" i="8"/>
  <c r="P98" i="8"/>
  <c r="Q98" i="8" s="1"/>
  <c r="O98" i="8"/>
  <c r="P90" i="8"/>
  <c r="Q90" i="8" s="1"/>
  <c r="O90" i="8"/>
  <c r="P82" i="8"/>
  <c r="Q82" i="8" s="1"/>
  <c r="O82" i="8"/>
  <c r="P74" i="8"/>
  <c r="Q74" i="8" s="1"/>
  <c r="O74" i="8"/>
  <c r="P66" i="8"/>
  <c r="Q66" i="8" s="1"/>
  <c r="O66" i="8"/>
  <c r="P58" i="8"/>
  <c r="Q58" i="8" s="1"/>
  <c r="O58" i="8"/>
  <c r="P50" i="8"/>
  <c r="Q50" i="8" s="1"/>
  <c r="O50" i="8"/>
  <c r="P42" i="8"/>
  <c r="Q42" i="8" s="1"/>
  <c r="O42" i="8"/>
  <c r="P34" i="8"/>
  <c r="Q34" i="8" s="1"/>
  <c r="O34" i="8"/>
  <c r="P26" i="8"/>
  <c r="Q26" i="8" s="1"/>
  <c r="O26" i="8"/>
  <c r="P18" i="8"/>
  <c r="Q18" i="8" s="1"/>
  <c r="O18" i="8"/>
  <c r="J1415" i="8"/>
  <c r="J1351" i="8"/>
  <c r="J1287" i="8"/>
  <c r="J1223" i="8"/>
  <c r="J1159" i="8"/>
  <c r="J1095" i="8"/>
  <c r="J1031" i="8"/>
  <c r="J967" i="8"/>
  <c r="J903" i="8"/>
  <c r="J839" i="8"/>
  <c r="P1459" i="8"/>
  <c r="Q1459" i="8" s="1"/>
  <c r="O1459" i="8"/>
  <c r="P1419" i="8"/>
  <c r="Q1419" i="8" s="1"/>
  <c r="O1419" i="8"/>
  <c r="P1403" i="8"/>
  <c r="Q1403" i="8" s="1"/>
  <c r="O1403" i="8"/>
  <c r="P1387" i="8"/>
  <c r="Q1387" i="8" s="1"/>
  <c r="O1387" i="8"/>
  <c r="P1363" i="8"/>
  <c r="Q1363" i="8" s="1"/>
  <c r="O1363" i="8"/>
  <c r="P1339" i="8"/>
  <c r="Q1339" i="8" s="1"/>
  <c r="O1339" i="8"/>
  <c r="P1315" i="8"/>
  <c r="Q1315" i="8" s="1"/>
  <c r="O1315" i="8"/>
  <c r="P1283" i="8"/>
  <c r="Q1283" i="8" s="1"/>
  <c r="O1283" i="8"/>
  <c r="P1267" i="8"/>
  <c r="Q1267" i="8" s="1"/>
  <c r="O1267" i="8"/>
  <c r="P1243" i="8"/>
  <c r="Q1243" i="8" s="1"/>
  <c r="O1243" i="8"/>
  <c r="P1211" i="8"/>
  <c r="Q1211" i="8" s="1"/>
  <c r="O1211" i="8"/>
  <c r="P1187" i="8"/>
  <c r="Q1187" i="8" s="1"/>
  <c r="O1187" i="8"/>
  <c r="P1163" i="8"/>
  <c r="Q1163" i="8" s="1"/>
  <c r="O1163" i="8"/>
  <c r="P1139" i="8"/>
  <c r="Q1139" i="8" s="1"/>
  <c r="O1139" i="8"/>
  <c r="P1115" i="8"/>
  <c r="Q1115" i="8" s="1"/>
  <c r="O1115" i="8"/>
  <c r="P1091" i="8"/>
  <c r="Q1091" i="8" s="1"/>
  <c r="O1091" i="8"/>
  <c r="P1067" i="8"/>
  <c r="Q1067" i="8" s="1"/>
  <c r="O1067" i="8"/>
  <c r="P1043" i="8"/>
  <c r="Q1043" i="8" s="1"/>
  <c r="O1043" i="8"/>
  <c r="P1019" i="8"/>
  <c r="Q1019" i="8" s="1"/>
  <c r="O1019" i="8"/>
  <c r="P995" i="8"/>
  <c r="Q995" i="8" s="1"/>
  <c r="O995" i="8"/>
  <c r="P971" i="8"/>
  <c r="Q971" i="8" s="1"/>
  <c r="O971" i="8"/>
  <c r="P947" i="8"/>
  <c r="Q947" i="8" s="1"/>
  <c r="O947" i="8"/>
  <c r="P923" i="8"/>
  <c r="Q923" i="8" s="1"/>
  <c r="O923" i="8"/>
  <c r="P899" i="8"/>
  <c r="Q899" i="8" s="1"/>
  <c r="O899" i="8"/>
  <c r="P875" i="8"/>
  <c r="Q875" i="8" s="1"/>
  <c r="O875" i="8"/>
  <c r="P851" i="8"/>
  <c r="Q851" i="8" s="1"/>
  <c r="O851" i="8"/>
  <c r="P827" i="8"/>
  <c r="Q827" i="8" s="1"/>
  <c r="O827" i="8"/>
  <c r="P795" i="8"/>
  <c r="Q795" i="8" s="1"/>
  <c r="O795" i="8"/>
  <c r="P787" i="8"/>
  <c r="Q787" i="8" s="1"/>
  <c r="O787" i="8"/>
  <c r="P755" i="8"/>
  <c r="Q755" i="8" s="1"/>
  <c r="O755" i="8"/>
  <c r="P731" i="8"/>
  <c r="Q731" i="8" s="1"/>
  <c r="O731" i="8"/>
  <c r="P707" i="8"/>
  <c r="Q707" i="8" s="1"/>
  <c r="O707" i="8"/>
  <c r="P675" i="8"/>
  <c r="Q675" i="8" s="1"/>
  <c r="O675" i="8"/>
  <c r="P651" i="8"/>
  <c r="Q651" i="8" s="1"/>
  <c r="O651" i="8"/>
  <c r="P627" i="8"/>
  <c r="Q627" i="8" s="1"/>
  <c r="O627" i="8"/>
  <c r="P611" i="8"/>
  <c r="Q611" i="8" s="1"/>
  <c r="O611" i="8"/>
  <c r="P587" i="8"/>
  <c r="Q587" i="8" s="1"/>
  <c r="O587" i="8"/>
  <c r="P571" i="8"/>
  <c r="Q571" i="8" s="1"/>
  <c r="O571" i="8"/>
  <c r="P547" i="8"/>
  <c r="Q547" i="8" s="1"/>
  <c r="O547" i="8"/>
  <c r="P523" i="8"/>
  <c r="Q523" i="8" s="1"/>
  <c r="O523" i="8"/>
  <c r="P499" i="8"/>
  <c r="Q499" i="8" s="1"/>
  <c r="O499" i="8"/>
  <c r="P483" i="8"/>
  <c r="Q483" i="8" s="1"/>
  <c r="O483" i="8"/>
  <c r="P459" i="8"/>
  <c r="Q459" i="8" s="1"/>
  <c r="O459" i="8"/>
  <c r="P435" i="8"/>
  <c r="Q435" i="8" s="1"/>
  <c r="O435" i="8"/>
  <c r="P411" i="8"/>
  <c r="Q411" i="8" s="1"/>
  <c r="O411" i="8"/>
  <c r="P387" i="8"/>
  <c r="Q387" i="8" s="1"/>
  <c r="O387" i="8"/>
  <c r="P363" i="8"/>
  <c r="Q363" i="8" s="1"/>
  <c r="O363" i="8"/>
  <c r="P339" i="8"/>
  <c r="Q339" i="8" s="1"/>
  <c r="O339" i="8"/>
  <c r="P315" i="8"/>
  <c r="Q315" i="8" s="1"/>
  <c r="O315" i="8"/>
  <c r="P291" i="8"/>
  <c r="Q291" i="8" s="1"/>
  <c r="O291" i="8"/>
  <c r="P267" i="8"/>
  <c r="Q267" i="8" s="1"/>
  <c r="O267" i="8"/>
  <c r="P251" i="8"/>
  <c r="Q251" i="8" s="1"/>
  <c r="O251" i="8"/>
  <c r="P227" i="8"/>
  <c r="Q227" i="8" s="1"/>
  <c r="O227" i="8"/>
  <c r="P203" i="8"/>
  <c r="Q203" i="8" s="1"/>
  <c r="O203" i="8"/>
  <c r="P179" i="8"/>
  <c r="Q179" i="8" s="1"/>
  <c r="O179" i="8"/>
  <c r="P163" i="8"/>
  <c r="Q163" i="8" s="1"/>
  <c r="O163" i="8"/>
  <c r="P131" i="8"/>
  <c r="Q131" i="8" s="1"/>
  <c r="O131" i="8"/>
  <c r="P107" i="8"/>
  <c r="Q107" i="8" s="1"/>
  <c r="O107" i="8"/>
  <c r="P91" i="8"/>
  <c r="Q91" i="8" s="1"/>
  <c r="O91" i="8"/>
  <c r="P59" i="8"/>
  <c r="Q59" i="8" s="1"/>
  <c r="O59" i="8"/>
  <c r="P43" i="8"/>
  <c r="Q43" i="8" s="1"/>
  <c r="O43" i="8"/>
  <c r="P19" i="8"/>
  <c r="Q19" i="8" s="1"/>
  <c r="O19" i="8"/>
  <c r="K503" i="8"/>
  <c r="L503" i="8" s="1"/>
  <c r="J503" i="8"/>
  <c r="K1091" i="8"/>
  <c r="L1091" i="8" s="1"/>
  <c r="J1091" i="8"/>
  <c r="K1083" i="8"/>
  <c r="L1083" i="8" s="1"/>
  <c r="J1083" i="8"/>
  <c r="K1075" i="8"/>
  <c r="L1075" i="8" s="1"/>
  <c r="J1075" i="8"/>
  <c r="K1067" i="8"/>
  <c r="L1067" i="8" s="1"/>
  <c r="J1067" i="8"/>
  <c r="K1059" i="8"/>
  <c r="L1059" i="8" s="1"/>
  <c r="J1059" i="8"/>
  <c r="K1051" i="8"/>
  <c r="L1051" i="8" s="1"/>
  <c r="J1051" i="8"/>
  <c r="K1043" i="8"/>
  <c r="L1043" i="8" s="1"/>
  <c r="J1043" i="8"/>
  <c r="K1035" i="8"/>
  <c r="L1035" i="8" s="1"/>
  <c r="J1035" i="8"/>
  <c r="K1027" i="8"/>
  <c r="L1027" i="8" s="1"/>
  <c r="J1027" i="8"/>
  <c r="K1019" i="8"/>
  <c r="L1019" i="8" s="1"/>
  <c r="J1019" i="8"/>
  <c r="K1011" i="8"/>
  <c r="L1011" i="8" s="1"/>
  <c r="J1011" i="8"/>
  <c r="K1003" i="8"/>
  <c r="L1003" i="8" s="1"/>
  <c r="J1003" i="8"/>
  <c r="K995" i="8"/>
  <c r="L995" i="8" s="1"/>
  <c r="J995" i="8"/>
  <c r="K987" i="8"/>
  <c r="L987" i="8" s="1"/>
  <c r="J987" i="8"/>
  <c r="K979" i="8"/>
  <c r="L979" i="8" s="1"/>
  <c r="J979" i="8"/>
  <c r="K971" i="8"/>
  <c r="L971" i="8" s="1"/>
  <c r="J971" i="8"/>
  <c r="K963" i="8"/>
  <c r="L963" i="8" s="1"/>
  <c r="J963" i="8"/>
  <c r="K955" i="8"/>
  <c r="L955" i="8" s="1"/>
  <c r="J955" i="8"/>
  <c r="K947" i="8"/>
  <c r="L947" i="8" s="1"/>
  <c r="J947" i="8"/>
  <c r="K939" i="8"/>
  <c r="L939" i="8" s="1"/>
  <c r="J939" i="8"/>
  <c r="K931" i="8"/>
  <c r="L931" i="8" s="1"/>
  <c r="J931" i="8"/>
  <c r="K923" i="8"/>
  <c r="L923" i="8" s="1"/>
  <c r="J923" i="8"/>
  <c r="K915" i="8"/>
  <c r="L915" i="8" s="1"/>
  <c r="J915" i="8"/>
  <c r="K907" i="8"/>
  <c r="L907" i="8" s="1"/>
  <c r="J907" i="8"/>
  <c r="K899" i="8"/>
  <c r="L899" i="8" s="1"/>
  <c r="J899" i="8"/>
  <c r="K891" i="8"/>
  <c r="L891" i="8" s="1"/>
  <c r="J891" i="8"/>
  <c r="K883" i="8"/>
  <c r="L883" i="8" s="1"/>
  <c r="J883" i="8"/>
  <c r="K875" i="8"/>
  <c r="L875" i="8" s="1"/>
  <c r="J875" i="8"/>
  <c r="K867" i="8"/>
  <c r="L867" i="8" s="1"/>
  <c r="J867" i="8"/>
  <c r="K859" i="8"/>
  <c r="L859" i="8" s="1"/>
  <c r="J859" i="8"/>
  <c r="K851" i="8"/>
  <c r="L851" i="8" s="1"/>
  <c r="J851" i="8"/>
  <c r="K843" i="8"/>
  <c r="L843" i="8" s="1"/>
  <c r="J843" i="8"/>
  <c r="K835" i="8"/>
  <c r="L835" i="8" s="1"/>
  <c r="J835" i="8"/>
  <c r="K827" i="8"/>
  <c r="L827" i="8" s="1"/>
  <c r="J827" i="8"/>
  <c r="K819" i="8"/>
  <c r="L819" i="8" s="1"/>
  <c r="J819" i="8"/>
  <c r="K811" i="8"/>
  <c r="L811" i="8" s="1"/>
  <c r="J811" i="8"/>
  <c r="K803" i="8"/>
  <c r="L803" i="8" s="1"/>
  <c r="J803" i="8"/>
  <c r="K795" i="8"/>
  <c r="L795" i="8" s="1"/>
  <c r="J795" i="8"/>
  <c r="K787" i="8"/>
  <c r="L787" i="8" s="1"/>
  <c r="J787" i="8"/>
  <c r="K779" i="8"/>
  <c r="L779" i="8" s="1"/>
  <c r="J779" i="8"/>
  <c r="K771" i="8"/>
  <c r="L771" i="8" s="1"/>
  <c r="J771" i="8"/>
  <c r="K763" i="8"/>
  <c r="L763" i="8" s="1"/>
  <c r="J763" i="8"/>
  <c r="K755" i="8"/>
  <c r="L755" i="8" s="1"/>
  <c r="J755" i="8"/>
  <c r="K747" i="8"/>
  <c r="L747" i="8" s="1"/>
  <c r="J747" i="8"/>
  <c r="K739" i="8"/>
  <c r="L739" i="8" s="1"/>
  <c r="J739" i="8"/>
  <c r="K731" i="8"/>
  <c r="L731" i="8" s="1"/>
  <c r="J731" i="8"/>
  <c r="K723" i="8"/>
  <c r="L723" i="8" s="1"/>
  <c r="J723" i="8"/>
  <c r="K715" i="8"/>
  <c r="L715" i="8" s="1"/>
  <c r="J715" i="8"/>
  <c r="K707" i="8"/>
  <c r="L707" i="8" s="1"/>
  <c r="J707" i="8"/>
  <c r="K699" i="8"/>
  <c r="L699" i="8" s="1"/>
  <c r="J699" i="8"/>
  <c r="K691" i="8"/>
  <c r="L691" i="8" s="1"/>
  <c r="J691" i="8"/>
  <c r="K683" i="8"/>
  <c r="L683" i="8" s="1"/>
  <c r="J683" i="8"/>
  <c r="K675" i="8"/>
  <c r="L675" i="8" s="1"/>
  <c r="J675" i="8"/>
  <c r="K667" i="8"/>
  <c r="L667" i="8" s="1"/>
  <c r="J667" i="8"/>
  <c r="K659" i="8"/>
  <c r="L659" i="8" s="1"/>
  <c r="J659" i="8"/>
  <c r="K651" i="8"/>
  <c r="L651" i="8" s="1"/>
  <c r="J651" i="8"/>
  <c r="K643" i="8"/>
  <c r="L643" i="8" s="1"/>
  <c r="J643" i="8"/>
  <c r="K635" i="8"/>
  <c r="L635" i="8" s="1"/>
  <c r="J635" i="8"/>
  <c r="K627" i="8"/>
  <c r="L627" i="8" s="1"/>
  <c r="J627" i="8"/>
  <c r="K619" i="8"/>
  <c r="L619" i="8" s="1"/>
  <c r="J619" i="8"/>
  <c r="K611" i="8"/>
  <c r="L611" i="8" s="1"/>
  <c r="J611" i="8"/>
  <c r="K603" i="8"/>
  <c r="L603" i="8" s="1"/>
  <c r="J603" i="8"/>
  <c r="K595" i="8"/>
  <c r="L595" i="8" s="1"/>
  <c r="J595" i="8"/>
  <c r="K587" i="8"/>
  <c r="L587" i="8" s="1"/>
  <c r="J587" i="8"/>
  <c r="K579" i="8"/>
  <c r="L579" i="8" s="1"/>
  <c r="J579" i="8"/>
  <c r="K571" i="8"/>
  <c r="L571" i="8" s="1"/>
  <c r="J571" i="8"/>
  <c r="K563" i="8"/>
  <c r="L563" i="8" s="1"/>
  <c r="J563" i="8"/>
  <c r="K555" i="8"/>
  <c r="L555" i="8" s="1"/>
  <c r="J555" i="8"/>
  <c r="K547" i="8"/>
  <c r="L547" i="8" s="1"/>
  <c r="J547" i="8"/>
  <c r="K539" i="8"/>
  <c r="L539" i="8" s="1"/>
  <c r="J539" i="8"/>
  <c r="K531" i="8"/>
  <c r="L531" i="8" s="1"/>
  <c r="J531" i="8"/>
  <c r="K523" i="8"/>
  <c r="L523" i="8" s="1"/>
  <c r="J523" i="8"/>
  <c r="K515" i="8"/>
  <c r="L515" i="8" s="1"/>
  <c r="J515" i="8"/>
  <c r="K507" i="8"/>
  <c r="L507" i="8" s="1"/>
  <c r="J507" i="8"/>
  <c r="K499" i="8"/>
  <c r="L499" i="8" s="1"/>
  <c r="J499" i="8"/>
  <c r="K491" i="8"/>
  <c r="L491" i="8" s="1"/>
  <c r="J491" i="8"/>
  <c r="K483" i="8"/>
  <c r="L483" i="8" s="1"/>
  <c r="J483" i="8"/>
  <c r="K475" i="8"/>
  <c r="L475" i="8" s="1"/>
  <c r="J475" i="8"/>
  <c r="K467" i="8"/>
  <c r="L467" i="8" s="1"/>
  <c r="J467" i="8"/>
  <c r="K459" i="8"/>
  <c r="L459" i="8" s="1"/>
  <c r="J459" i="8"/>
  <c r="K451" i="8"/>
  <c r="L451" i="8" s="1"/>
  <c r="J451" i="8"/>
  <c r="K443" i="8"/>
  <c r="L443" i="8" s="1"/>
  <c r="J443" i="8"/>
  <c r="K435" i="8"/>
  <c r="L435" i="8" s="1"/>
  <c r="J435" i="8"/>
  <c r="K427" i="8"/>
  <c r="L427" i="8" s="1"/>
  <c r="J427" i="8"/>
  <c r="K419" i="8"/>
  <c r="L419" i="8" s="1"/>
  <c r="J419" i="8"/>
  <c r="K411" i="8"/>
  <c r="L411" i="8" s="1"/>
  <c r="J411" i="8"/>
  <c r="K403" i="8"/>
  <c r="L403" i="8" s="1"/>
  <c r="J403" i="8"/>
  <c r="K395" i="8"/>
  <c r="L395" i="8" s="1"/>
  <c r="J395" i="8"/>
  <c r="K387" i="8"/>
  <c r="L387" i="8" s="1"/>
  <c r="J387" i="8"/>
  <c r="K379" i="8"/>
  <c r="L379" i="8" s="1"/>
  <c r="J379" i="8"/>
  <c r="K371" i="8"/>
  <c r="L371" i="8" s="1"/>
  <c r="J371" i="8"/>
  <c r="K363" i="8"/>
  <c r="L363" i="8" s="1"/>
  <c r="J363" i="8"/>
  <c r="K355" i="8"/>
  <c r="L355" i="8" s="1"/>
  <c r="J355" i="8"/>
  <c r="K347" i="8"/>
  <c r="L347" i="8" s="1"/>
  <c r="J347" i="8"/>
  <c r="K339" i="8"/>
  <c r="L339" i="8" s="1"/>
  <c r="J339" i="8"/>
  <c r="K331" i="8"/>
  <c r="L331" i="8" s="1"/>
  <c r="J331" i="8"/>
  <c r="K323" i="8"/>
  <c r="L323" i="8" s="1"/>
  <c r="J323" i="8"/>
  <c r="K315" i="8"/>
  <c r="L315" i="8" s="1"/>
  <c r="J315" i="8"/>
  <c r="K307" i="8"/>
  <c r="L307" i="8" s="1"/>
  <c r="J307" i="8"/>
  <c r="K299" i="8"/>
  <c r="L299" i="8" s="1"/>
  <c r="J299" i="8"/>
  <c r="K291" i="8"/>
  <c r="L291" i="8" s="1"/>
  <c r="J291" i="8"/>
  <c r="K283" i="8"/>
  <c r="L283" i="8" s="1"/>
  <c r="J283" i="8"/>
  <c r="K275" i="8"/>
  <c r="L275" i="8" s="1"/>
  <c r="J275" i="8"/>
  <c r="K267" i="8"/>
  <c r="L267" i="8" s="1"/>
  <c r="J267" i="8"/>
  <c r="K259" i="8"/>
  <c r="L259" i="8" s="1"/>
  <c r="J259" i="8"/>
  <c r="K251" i="8"/>
  <c r="L251" i="8" s="1"/>
  <c r="J251" i="8"/>
  <c r="K243" i="8"/>
  <c r="L243" i="8" s="1"/>
  <c r="J243" i="8"/>
  <c r="K235" i="8"/>
  <c r="L235" i="8" s="1"/>
  <c r="J235" i="8"/>
  <c r="K227" i="8"/>
  <c r="L227" i="8" s="1"/>
  <c r="J227" i="8"/>
  <c r="K219" i="8"/>
  <c r="L219" i="8" s="1"/>
  <c r="J219" i="8"/>
  <c r="K211" i="8"/>
  <c r="L211" i="8" s="1"/>
  <c r="J211" i="8"/>
  <c r="K203" i="8"/>
  <c r="L203" i="8" s="1"/>
  <c r="J203" i="8"/>
  <c r="K195" i="8"/>
  <c r="L195" i="8" s="1"/>
  <c r="J195" i="8"/>
  <c r="K187" i="8"/>
  <c r="L187" i="8" s="1"/>
  <c r="J187" i="8"/>
  <c r="K179" i="8"/>
  <c r="L179" i="8" s="1"/>
  <c r="J179" i="8"/>
  <c r="K171" i="8"/>
  <c r="L171" i="8" s="1"/>
  <c r="J171" i="8"/>
  <c r="K163" i="8"/>
  <c r="L163" i="8" s="1"/>
  <c r="J163" i="8"/>
  <c r="K155" i="8"/>
  <c r="L155" i="8" s="1"/>
  <c r="J155" i="8"/>
  <c r="K147" i="8"/>
  <c r="L147" i="8" s="1"/>
  <c r="J147" i="8"/>
  <c r="K139" i="8"/>
  <c r="L139" i="8" s="1"/>
  <c r="J139" i="8"/>
  <c r="K131" i="8"/>
  <c r="L131" i="8" s="1"/>
  <c r="J131" i="8"/>
  <c r="K123" i="8"/>
  <c r="L123" i="8" s="1"/>
  <c r="J123" i="8"/>
  <c r="K115" i="8"/>
  <c r="L115" i="8" s="1"/>
  <c r="J115" i="8"/>
  <c r="K107" i="8"/>
  <c r="L107" i="8" s="1"/>
  <c r="J107" i="8"/>
  <c r="K99" i="8"/>
  <c r="L99" i="8" s="1"/>
  <c r="J99" i="8"/>
  <c r="K91" i="8"/>
  <c r="L91" i="8" s="1"/>
  <c r="J91" i="8"/>
  <c r="K83" i="8"/>
  <c r="L83" i="8" s="1"/>
  <c r="J83" i="8"/>
  <c r="K75" i="8"/>
  <c r="L75" i="8" s="1"/>
  <c r="J75" i="8"/>
  <c r="K67" i="8"/>
  <c r="L67" i="8" s="1"/>
  <c r="J67" i="8"/>
  <c r="K59" i="8"/>
  <c r="L59" i="8" s="1"/>
  <c r="J59" i="8"/>
  <c r="K51" i="8"/>
  <c r="L51" i="8" s="1"/>
  <c r="J51" i="8"/>
  <c r="K43" i="8"/>
  <c r="L43" i="8" s="1"/>
  <c r="J43" i="8"/>
  <c r="K35" i="8"/>
  <c r="L35" i="8" s="1"/>
  <c r="J35" i="8"/>
  <c r="K27" i="8"/>
  <c r="L27" i="8" s="1"/>
  <c r="J27" i="8"/>
  <c r="K19" i="8"/>
  <c r="L19" i="8" s="1"/>
  <c r="J19" i="8"/>
  <c r="O1465" i="8"/>
  <c r="P1465" i="8"/>
  <c r="Q1465" i="8" s="1"/>
  <c r="P1457" i="8"/>
  <c r="Q1457" i="8" s="1"/>
  <c r="O1457" i="8"/>
  <c r="P1449" i="8"/>
  <c r="Q1449" i="8" s="1"/>
  <c r="O1449" i="8"/>
  <c r="O1441" i="8"/>
  <c r="P1441" i="8"/>
  <c r="Q1441" i="8" s="1"/>
  <c r="O1433" i="8"/>
  <c r="P1433" i="8"/>
  <c r="Q1433" i="8" s="1"/>
  <c r="P1425" i="8"/>
  <c r="Q1425" i="8" s="1"/>
  <c r="O1425" i="8"/>
  <c r="P1417" i="8"/>
  <c r="Q1417" i="8" s="1"/>
  <c r="O1417" i="8"/>
  <c r="O1409" i="8"/>
  <c r="P1409" i="8"/>
  <c r="Q1409" i="8" s="1"/>
  <c r="O1401" i="8"/>
  <c r="P1401" i="8"/>
  <c r="Q1401" i="8" s="1"/>
  <c r="P1393" i="8"/>
  <c r="Q1393" i="8" s="1"/>
  <c r="O1393" i="8"/>
  <c r="P1385" i="8"/>
  <c r="Q1385" i="8" s="1"/>
  <c r="O1385" i="8"/>
  <c r="P1377" i="8"/>
  <c r="Q1377" i="8" s="1"/>
  <c r="O1377" i="8"/>
  <c r="P1369" i="8"/>
  <c r="Q1369" i="8" s="1"/>
  <c r="O1369" i="8"/>
  <c r="P1361" i="8"/>
  <c r="Q1361" i="8" s="1"/>
  <c r="O1361" i="8"/>
  <c r="P1353" i="8"/>
  <c r="Q1353" i="8" s="1"/>
  <c r="O1353" i="8"/>
  <c r="P1345" i="8"/>
  <c r="Q1345" i="8" s="1"/>
  <c r="O1345" i="8"/>
  <c r="P1337" i="8"/>
  <c r="Q1337" i="8" s="1"/>
  <c r="O1337" i="8"/>
  <c r="P1329" i="8"/>
  <c r="Q1329" i="8" s="1"/>
  <c r="O1329" i="8"/>
  <c r="P1321" i="8"/>
  <c r="Q1321" i="8" s="1"/>
  <c r="O1321" i="8"/>
  <c r="P1313" i="8"/>
  <c r="Q1313" i="8" s="1"/>
  <c r="O1313" i="8"/>
  <c r="P1305" i="8"/>
  <c r="Q1305" i="8" s="1"/>
  <c r="O1305" i="8"/>
  <c r="P1297" i="8"/>
  <c r="Q1297" i="8" s="1"/>
  <c r="O1297" i="8"/>
  <c r="P1289" i="8"/>
  <c r="Q1289" i="8" s="1"/>
  <c r="O1289" i="8"/>
  <c r="P1281" i="8"/>
  <c r="Q1281" i="8" s="1"/>
  <c r="O1281" i="8"/>
  <c r="P1273" i="8"/>
  <c r="Q1273" i="8" s="1"/>
  <c r="O1273" i="8"/>
  <c r="P1265" i="8"/>
  <c r="Q1265" i="8" s="1"/>
  <c r="O1265" i="8"/>
  <c r="P1257" i="8"/>
  <c r="Q1257" i="8" s="1"/>
  <c r="O1257" i="8"/>
  <c r="P1249" i="8"/>
  <c r="Q1249" i="8" s="1"/>
  <c r="O1249" i="8"/>
  <c r="P1241" i="8"/>
  <c r="Q1241" i="8" s="1"/>
  <c r="O1241" i="8"/>
  <c r="P1233" i="8"/>
  <c r="Q1233" i="8" s="1"/>
  <c r="O1233" i="8"/>
  <c r="P1217" i="8"/>
  <c r="Q1217" i="8" s="1"/>
  <c r="O1217" i="8"/>
  <c r="P1209" i="8"/>
  <c r="Q1209" i="8" s="1"/>
  <c r="O1209" i="8"/>
  <c r="P1201" i="8"/>
  <c r="Q1201" i="8" s="1"/>
  <c r="O1201" i="8"/>
  <c r="P1193" i="8"/>
  <c r="Q1193" i="8" s="1"/>
  <c r="O1193" i="8"/>
  <c r="P1185" i="8"/>
  <c r="Q1185" i="8" s="1"/>
  <c r="O1185" i="8"/>
  <c r="P1177" i="8"/>
  <c r="Q1177" i="8" s="1"/>
  <c r="O1177" i="8"/>
  <c r="P1169" i="8"/>
  <c r="Q1169" i="8" s="1"/>
  <c r="O1169" i="8"/>
  <c r="P1161" i="8"/>
  <c r="Q1161" i="8" s="1"/>
  <c r="O1161" i="8"/>
  <c r="P1153" i="8"/>
  <c r="Q1153" i="8" s="1"/>
  <c r="O1153" i="8"/>
  <c r="P1145" i="8"/>
  <c r="Q1145" i="8" s="1"/>
  <c r="O1145" i="8"/>
  <c r="P1137" i="8"/>
  <c r="Q1137" i="8" s="1"/>
  <c r="O1137" i="8"/>
  <c r="P1129" i="8"/>
  <c r="Q1129" i="8" s="1"/>
  <c r="O1129" i="8"/>
  <c r="P1121" i="8"/>
  <c r="Q1121" i="8" s="1"/>
  <c r="O1121" i="8"/>
  <c r="P1113" i="8"/>
  <c r="Q1113" i="8" s="1"/>
  <c r="O1113" i="8"/>
  <c r="P1105" i="8"/>
  <c r="Q1105" i="8" s="1"/>
  <c r="O1105" i="8"/>
  <c r="P1089" i="8"/>
  <c r="Q1089" i="8" s="1"/>
  <c r="O1089" i="8"/>
  <c r="P1081" i="8"/>
  <c r="Q1081" i="8" s="1"/>
  <c r="O1081" i="8"/>
  <c r="P1073" i="8"/>
  <c r="Q1073" i="8" s="1"/>
  <c r="O1073" i="8"/>
  <c r="P1065" i="8"/>
  <c r="Q1065" i="8" s="1"/>
  <c r="O1065" i="8"/>
  <c r="P1057" i="8"/>
  <c r="Q1057" i="8" s="1"/>
  <c r="O1057" i="8"/>
  <c r="P1049" i="8"/>
  <c r="Q1049" i="8" s="1"/>
  <c r="O1049" i="8"/>
  <c r="P1041" i="8"/>
  <c r="Q1041" i="8" s="1"/>
  <c r="O1041" i="8"/>
  <c r="P1033" i="8"/>
  <c r="Q1033" i="8" s="1"/>
  <c r="O1033" i="8"/>
  <c r="P1025" i="8"/>
  <c r="Q1025" i="8" s="1"/>
  <c r="O1025" i="8"/>
  <c r="P1017" i="8"/>
  <c r="Q1017" i="8" s="1"/>
  <c r="O1017" i="8"/>
  <c r="P1009" i="8"/>
  <c r="Q1009" i="8" s="1"/>
  <c r="O1009" i="8"/>
  <c r="P1001" i="8"/>
  <c r="Q1001" i="8" s="1"/>
  <c r="O1001" i="8"/>
  <c r="P993" i="8"/>
  <c r="Q993" i="8" s="1"/>
  <c r="O993" i="8"/>
  <c r="P985" i="8"/>
  <c r="Q985" i="8" s="1"/>
  <c r="O985" i="8"/>
  <c r="P977" i="8"/>
  <c r="Q977" i="8" s="1"/>
  <c r="O977" i="8"/>
  <c r="P969" i="8"/>
  <c r="Q969" i="8" s="1"/>
  <c r="O969" i="8"/>
  <c r="P961" i="8"/>
  <c r="Q961" i="8" s="1"/>
  <c r="O961" i="8"/>
  <c r="P953" i="8"/>
  <c r="Q953" i="8" s="1"/>
  <c r="O953" i="8"/>
  <c r="P945" i="8"/>
  <c r="Q945" i="8" s="1"/>
  <c r="O945" i="8"/>
  <c r="P937" i="8"/>
  <c r="Q937" i="8" s="1"/>
  <c r="O937" i="8"/>
  <c r="P929" i="8"/>
  <c r="Q929" i="8" s="1"/>
  <c r="O929" i="8"/>
  <c r="P921" i="8"/>
  <c r="Q921" i="8" s="1"/>
  <c r="O921" i="8"/>
  <c r="P913" i="8"/>
  <c r="Q913" i="8" s="1"/>
  <c r="O913" i="8"/>
  <c r="P905" i="8"/>
  <c r="Q905" i="8" s="1"/>
  <c r="O905" i="8"/>
  <c r="P897" i="8"/>
  <c r="Q897" i="8" s="1"/>
  <c r="O897" i="8"/>
  <c r="P889" i="8"/>
  <c r="Q889" i="8" s="1"/>
  <c r="O889" i="8"/>
  <c r="P881" i="8"/>
  <c r="Q881" i="8" s="1"/>
  <c r="O881" i="8"/>
  <c r="P873" i="8"/>
  <c r="Q873" i="8" s="1"/>
  <c r="O873" i="8"/>
  <c r="P865" i="8"/>
  <c r="Q865" i="8" s="1"/>
  <c r="O865" i="8"/>
  <c r="P857" i="8"/>
  <c r="Q857" i="8" s="1"/>
  <c r="O857" i="8"/>
  <c r="P849" i="8"/>
  <c r="Q849" i="8" s="1"/>
  <c r="O849" i="8"/>
  <c r="P841" i="8"/>
  <c r="Q841" i="8" s="1"/>
  <c r="O841" i="8"/>
  <c r="P833" i="8"/>
  <c r="Q833" i="8" s="1"/>
  <c r="O833" i="8"/>
  <c r="P825" i="8"/>
  <c r="Q825" i="8" s="1"/>
  <c r="O825" i="8"/>
  <c r="P817" i="8"/>
  <c r="Q817" i="8" s="1"/>
  <c r="O817" i="8"/>
  <c r="P809" i="8"/>
  <c r="Q809" i="8" s="1"/>
  <c r="O809" i="8"/>
  <c r="P801" i="8"/>
  <c r="Q801" i="8" s="1"/>
  <c r="O801" i="8"/>
  <c r="P793" i="8"/>
  <c r="Q793" i="8" s="1"/>
  <c r="O793" i="8"/>
  <c r="P785" i="8"/>
  <c r="Q785" i="8" s="1"/>
  <c r="O785" i="8"/>
  <c r="P777" i="8"/>
  <c r="Q777" i="8" s="1"/>
  <c r="O777" i="8"/>
  <c r="P769" i="8"/>
  <c r="Q769" i="8" s="1"/>
  <c r="O769" i="8"/>
  <c r="P761" i="8"/>
  <c r="Q761" i="8" s="1"/>
  <c r="O761" i="8"/>
  <c r="P753" i="8"/>
  <c r="Q753" i="8" s="1"/>
  <c r="O753" i="8"/>
  <c r="P745" i="8"/>
  <c r="Q745" i="8" s="1"/>
  <c r="O745" i="8"/>
  <c r="P737" i="8"/>
  <c r="Q737" i="8" s="1"/>
  <c r="O737" i="8"/>
  <c r="P729" i="8"/>
  <c r="Q729" i="8" s="1"/>
  <c r="O729" i="8"/>
  <c r="P721" i="8"/>
  <c r="Q721" i="8" s="1"/>
  <c r="O721" i="8"/>
  <c r="P705" i="8"/>
  <c r="Q705" i="8" s="1"/>
  <c r="O705" i="8"/>
  <c r="P697" i="8"/>
  <c r="Q697" i="8" s="1"/>
  <c r="O697" i="8"/>
  <c r="P689" i="8"/>
  <c r="Q689" i="8" s="1"/>
  <c r="O689" i="8"/>
  <c r="P681" i="8"/>
  <c r="Q681" i="8" s="1"/>
  <c r="O681" i="8"/>
  <c r="P673" i="8"/>
  <c r="Q673" i="8" s="1"/>
  <c r="O673" i="8"/>
  <c r="P665" i="8"/>
  <c r="Q665" i="8" s="1"/>
  <c r="O665" i="8"/>
  <c r="P657" i="8"/>
  <c r="Q657" i="8" s="1"/>
  <c r="O657" i="8"/>
  <c r="P649" i="8"/>
  <c r="Q649" i="8" s="1"/>
  <c r="O649" i="8"/>
  <c r="P641" i="8"/>
  <c r="Q641" i="8" s="1"/>
  <c r="O641" i="8"/>
  <c r="P633" i="8"/>
  <c r="Q633" i="8" s="1"/>
  <c r="O633" i="8"/>
  <c r="P625" i="8"/>
  <c r="Q625" i="8" s="1"/>
  <c r="O625" i="8"/>
  <c r="P617" i="8"/>
  <c r="Q617" i="8" s="1"/>
  <c r="O617" i="8"/>
  <c r="P609" i="8"/>
  <c r="Q609" i="8" s="1"/>
  <c r="O609" i="8"/>
  <c r="P601" i="8"/>
  <c r="Q601" i="8" s="1"/>
  <c r="O601" i="8"/>
  <c r="P593" i="8"/>
  <c r="Q593" i="8" s="1"/>
  <c r="O593" i="8"/>
  <c r="P577" i="8"/>
  <c r="Q577" i="8" s="1"/>
  <c r="O577" i="8"/>
  <c r="P569" i="8"/>
  <c r="Q569" i="8" s="1"/>
  <c r="O569" i="8"/>
  <c r="P561" i="8"/>
  <c r="Q561" i="8" s="1"/>
  <c r="O561" i="8"/>
  <c r="P553" i="8"/>
  <c r="Q553" i="8" s="1"/>
  <c r="O553" i="8"/>
  <c r="P545" i="8"/>
  <c r="Q545" i="8" s="1"/>
  <c r="O545" i="8"/>
  <c r="P537" i="8"/>
  <c r="Q537" i="8" s="1"/>
  <c r="O537" i="8"/>
  <c r="P529" i="8"/>
  <c r="Q529" i="8" s="1"/>
  <c r="O529" i="8"/>
  <c r="P521" i="8"/>
  <c r="Q521" i="8" s="1"/>
  <c r="O521" i="8"/>
  <c r="P513" i="8"/>
  <c r="Q513" i="8" s="1"/>
  <c r="O513" i="8"/>
  <c r="P505" i="8"/>
  <c r="Q505" i="8" s="1"/>
  <c r="O505" i="8"/>
  <c r="P497" i="8"/>
  <c r="Q497" i="8" s="1"/>
  <c r="O497" i="8"/>
  <c r="P489" i="8"/>
  <c r="Q489" i="8" s="1"/>
  <c r="O489" i="8"/>
  <c r="P481" i="8"/>
  <c r="Q481" i="8" s="1"/>
  <c r="O481" i="8"/>
  <c r="P473" i="8"/>
  <c r="Q473" i="8" s="1"/>
  <c r="O473" i="8"/>
  <c r="P465" i="8"/>
  <c r="Q465" i="8" s="1"/>
  <c r="O465" i="8"/>
  <c r="P457" i="8"/>
  <c r="Q457" i="8" s="1"/>
  <c r="O457" i="8"/>
  <c r="P449" i="8"/>
  <c r="Q449" i="8" s="1"/>
  <c r="O449" i="8"/>
  <c r="P441" i="8"/>
  <c r="Q441" i="8" s="1"/>
  <c r="O441" i="8"/>
  <c r="P433" i="8"/>
  <c r="Q433" i="8" s="1"/>
  <c r="O433" i="8"/>
  <c r="P425" i="8"/>
  <c r="Q425" i="8" s="1"/>
  <c r="O425" i="8"/>
  <c r="P417" i="8"/>
  <c r="Q417" i="8" s="1"/>
  <c r="O417" i="8"/>
  <c r="P409" i="8"/>
  <c r="Q409" i="8" s="1"/>
  <c r="O409" i="8"/>
  <c r="P401" i="8"/>
  <c r="Q401" i="8" s="1"/>
  <c r="O401" i="8"/>
  <c r="P393" i="8"/>
  <c r="Q393" i="8" s="1"/>
  <c r="O393" i="8"/>
  <c r="P385" i="8"/>
  <c r="Q385" i="8" s="1"/>
  <c r="O385" i="8"/>
  <c r="P377" i="8"/>
  <c r="Q377" i="8" s="1"/>
  <c r="O377" i="8"/>
  <c r="P369" i="8"/>
  <c r="Q369" i="8" s="1"/>
  <c r="O369" i="8"/>
  <c r="P361" i="8"/>
  <c r="Q361" i="8" s="1"/>
  <c r="O361" i="8"/>
  <c r="P353" i="8"/>
  <c r="Q353" i="8" s="1"/>
  <c r="O353" i="8"/>
  <c r="P345" i="8"/>
  <c r="Q345" i="8" s="1"/>
  <c r="O345" i="8"/>
  <c r="P337" i="8"/>
  <c r="Q337" i="8" s="1"/>
  <c r="O337" i="8"/>
  <c r="P329" i="8"/>
  <c r="Q329" i="8" s="1"/>
  <c r="O329" i="8"/>
  <c r="P321" i="8"/>
  <c r="Q321" i="8" s="1"/>
  <c r="O321" i="8"/>
  <c r="P313" i="8"/>
  <c r="Q313" i="8" s="1"/>
  <c r="O313" i="8"/>
  <c r="P305" i="8"/>
  <c r="Q305" i="8" s="1"/>
  <c r="O305" i="8"/>
  <c r="P297" i="8"/>
  <c r="Q297" i="8" s="1"/>
  <c r="O297" i="8"/>
  <c r="P289" i="8"/>
  <c r="Q289" i="8" s="1"/>
  <c r="O289" i="8"/>
  <c r="P281" i="8"/>
  <c r="Q281" i="8" s="1"/>
  <c r="O281" i="8"/>
  <c r="P273" i="8"/>
  <c r="Q273" i="8" s="1"/>
  <c r="O273" i="8"/>
  <c r="P265" i="8"/>
  <c r="Q265" i="8" s="1"/>
  <c r="O265" i="8"/>
  <c r="P257" i="8"/>
  <c r="Q257" i="8" s="1"/>
  <c r="O257" i="8"/>
  <c r="P249" i="8"/>
  <c r="Q249" i="8" s="1"/>
  <c r="O249" i="8"/>
  <c r="P241" i="8"/>
  <c r="Q241" i="8" s="1"/>
  <c r="O241" i="8"/>
  <c r="P233" i="8"/>
  <c r="Q233" i="8" s="1"/>
  <c r="O233" i="8"/>
  <c r="P225" i="8"/>
  <c r="Q225" i="8" s="1"/>
  <c r="O225" i="8"/>
  <c r="P217" i="8"/>
  <c r="Q217" i="8" s="1"/>
  <c r="O217" i="8"/>
  <c r="P209" i="8"/>
  <c r="Q209" i="8" s="1"/>
  <c r="O209" i="8"/>
  <c r="P201" i="8"/>
  <c r="Q201" i="8" s="1"/>
  <c r="O201" i="8"/>
  <c r="P193" i="8"/>
  <c r="Q193" i="8" s="1"/>
  <c r="O193" i="8"/>
  <c r="P185" i="8"/>
  <c r="Q185" i="8" s="1"/>
  <c r="O185" i="8"/>
  <c r="P177" i="8"/>
  <c r="Q177" i="8" s="1"/>
  <c r="O177" i="8"/>
  <c r="P169" i="8"/>
  <c r="Q169" i="8" s="1"/>
  <c r="O169" i="8"/>
  <c r="P161" i="8"/>
  <c r="Q161" i="8" s="1"/>
  <c r="O161" i="8"/>
  <c r="P153" i="8"/>
  <c r="Q153" i="8" s="1"/>
  <c r="O153" i="8"/>
  <c r="P145" i="8"/>
  <c r="Q145" i="8" s="1"/>
  <c r="O145" i="8"/>
  <c r="P137" i="8"/>
  <c r="Q137" i="8" s="1"/>
  <c r="O137" i="8"/>
  <c r="P129" i="8"/>
  <c r="Q129" i="8" s="1"/>
  <c r="O129" i="8"/>
  <c r="P121" i="8"/>
  <c r="Q121" i="8" s="1"/>
  <c r="O121" i="8"/>
  <c r="P113" i="8"/>
  <c r="Q113" i="8" s="1"/>
  <c r="O113" i="8"/>
  <c r="P105" i="8"/>
  <c r="Q105" i="8" s="1"/>
  <c r="O105" i="8"/>
  <c r="P97" i="8"/>
  <c r="Q97" i="8" s="1"/>
  <c r="O97" i="8"/>
  <c r="P89" i="8"/>
  <c r="Q89" i="8" s="1"/>
  <c r="O89" i="8"/>
  <c r="P81" i="8"/>
  <c r="Q81" i="8" s="1"/>
  <c r="O81" i="8"/>
  <c r="P73" i="8"/>
  <c r="Q73" i="8" s="1"/>
  <c r="O73" i="8"/>
  <c r="P65" i="8"/>
  <c r="Q65" i="8" s="1"/>
  <c r="O65" i="8"/>
  <c r="P57" i="8"/>
  <c r="Q57" i="8" s="1"/>
  <c r="O57" i="8"/>
  <c r="P49" i="8"/>
  <c r="Q49" i="8" s="1"/>
  <c r="O49" i="8"/>
  <c r="P41" i="8"/>
  <c r="Q41" i="8" s="1"/>
  <c r="O41" i="8"/>
  <c r="P33" i="8"/>
  <c r="Q33" i="8" s="1"/>
  <c r="O33" i="8"/>
  <c r="P25" i="8"/>
  <c r="Q25" i="8" s="1"/>
  <c r="O25" i="8"/>
  <c r="P17" i="8"/>
  <c r="Q17" i="8" s="1"/>
  <c r="O17" i="8"/>
  <c r="J1455" i="8"/>
  <c r="J1391" i="8"/>
  <c r="J1327" i="8"/>
  <c r="J1263" i="8"/>
  <c r="J1199" i="8"/>
  <c r="J1135" i="8"/>
  <c r="P1451" i="8"/>
  <c r="Q1451" i="8" s="1"/>
  <c r="O1451" i="8"/>
  <c r="P1427" i="8"/>
  <c r="Q1427" i="8" s="1"/>
  <c r="O1427" i="8"/>
  <c r="P1395" i="8"/>
  <c r="Q1395" i="8" s="1"/>
  <c r="O1395" i="8"/>
  <c r="P1371" i="8"/>
  <c r="Q1371" i="8" s="1"/>
  <c r="O1371" i="8"/>
  <c r="P1347" i="8"/>
  <c r="Q1347" i="8" s="1"/>
  <c r="O1347" i="8"/>
  <c r="P1323" i="8"/>
  <c r="Q1323" i="8" s="1"/>
  <c r="O1323" i="8"/>
  <c r="P1299" i="8"/>
  <c r="Q1299" i="8" s="1"/>
  <c r="O1299" i="8"/>
  <c r="P1275" i="8"/>
  <c r="Q1275" i="8" s="1"/>
  <c r="O1275" i="8"/>
  <c r="P1251" i="8"/>
  <c r="Q1251" i="8" s="1"/>
  <c r="O1251" i="8"/>
  <c r="P1235" i="8"/>
  <c r="Q1235" i="8" s="1"/>
  <c r="O1235" i="8"/>
  <c r="P1219" i="8"/>
  <c r="Q1219" i="8" s="1"/>
  <c r="O1219" i="8"/>
  <c r="P1195" i="8"/>
  <c r="Q1195" i="8" s="1"/>
  <c r="O1195" i="8"/>
  <c r="P1171" i="8"/>
  <c r="Q1171" i="8" s="1"/>
  <c r="O1171" i="8"/>
  <c r="P1147" i="8"/>
  <c r="Q1147" i="8" s="1"/>
  <c r="O1147" i="8"/>
  <c r="P1123" i="8"/>
  <c r="Q1123" i="8" s="1"/>
  <c r="O1123" i="8"/>
  <c r="P1099" i="8"/>
  <c r="Q1099" i="8" s="1"/>
  <c r="O1099" i="8"/>
  <c r="P1075" i="8"/>
  <c r="Q1075" i="8" s="1"/>
  <c r="O1075" i="8"/>
  <c r="P1051" i="8"/>
  <c r="Q1051" i="8" s="1"/>
  <c r="O1051" i="8"/>
  <c r="P1027" i="8"/>
  <c r="Q1027" i="8" s="1"/>
  <c r="O1027" i="8"/>
  <c r="P1003" i="8"/>
  <c r="Q1003" i="8" s="1"/>
  <c r="O1003" i="8"/>
  <c r="P979" i="8"/>
  <c r="Q979" i="8" s="1"/>
  <c r="O979" i="8"/>
  <c r="P955" i="8"/>
  <c r="Q955" i="8" s="1"/>
  <c r="O955" i="8"/>
  <c r="P931" i="8"/>
  <c r="Q931" i="8" s="1"/>
  <c r="O931" i="8"/>
  <c r="P907" i="8"/>
  <c r="Q907" i="8" s="1"/>
  <c r="O907" i="8"/>
  <c r="P883" i="8"/>
  <c r="Q883" i="8" s="1"/>
  <c r="O883" i="8"/>
  <c r="P859" i="8"/>
  <c r="Q859" i="8" s="1"/>
  <c r="O859" i="8"/>
  <c r="P835" i="8"/>
  <c r="Q835" i="8" s="1"/>
  <c r="O835" i="8"/>
  <c r="P803" i="8"/>
  <c r="Q803" i="8" s="1"/>
  <c r="O803" i="8"/>
  <c r="P779" i="8"/>
  <c r="Q779" i="8" s="1"/>
  <c r="O779" i="8"/>
  <c r="P747" i="8"/>
  <c r="Q747" i="8" s="1"/>
  <c r="O747" i="8"/>
  <c r="P723" i="8"/>
  <c r="Q723" i="8" s="1"/>
  <c r="O723" i="8"/>
  <c r="P699" i="8"/>
  <c r="Q699" i="8" s="1"/>
  <c r="O699" i="8"/>
  <c r="P667" i="8"/>
  <c r="Q667" i="8" s="1"/>
  <c r="O667" i="8"/>
  <c r="P643" i="8"/>
  <c r="Q643" i="8" s="1"/>
  <c r="O643" i="8"/>
  <c r="P619" i="8"/>
  <c r="Q619" i="8" s="1"/>
  <c r="O619" i="8"/>
  <c r="P595" i="8"/>
  <c r="Q595" i="8" s="1"/>
  <c r="O595" i="8"/>
  <c r="P563" i="8"/>
  <c r="Q563" i="8" s="1"/>
  <c r="O563" i="8"/>
  <c r="P539" i="8"/>
  <c r="Q539" i="8" s="1"/>
  <c r="O539" i="8"/>
  <c r="P515" i="8"/>
  <c r="Q515" i="8" s="1"/>
  <c r="O515" i="8"/>
  <c r="P491" i="8"/>
  <c r="Q491" i="8" s="1"/>
  <c r="O491" i="8"/>
  <c r="P467" i="8"/>
  <c r="Q467" i="8" s="1"/>
  <c r="O467" i="8"/>
  <c r="P443" i="8"/>
  <c r="Q443" i="8" s="1"/>
  <c r="O443" i="8"/>
  <c r="P419" i="8"/>
  <c r="Q419" i="8" s="1"/>
  <c r="O419" i="8"/>
  <c r="P395" i="8"/>
  <c r="Q395" i="8" s="1"/>
  <c r="O395" i="8"/>
  <c r="P371" i="8"/>
  <c r="Q371" i="8" s="1"/>
  <c r="O371" i="8"/>
  <c r="P347" i="8"/>
  <c r="Q347" i="8" s="1"/>
  <c r="O347" i="8"/>
  <c r="P323" i="8"/>
  <c r="Q323" i="8" s="1"/>
  <c r="O323" i="8"/>
  <c r="P307" i="8"/>
  <c r="Q307" i="8" s="1"/>
  <c r="O307" i="8"/>
  <c r="P283" i="8"/>
  <c r="Q283" i="8" s="1"/>
  <c r="O283" i="8"/>
  <c r="P259" i="8"/>
  <c r="Q259" i="8" s="1"/>
  <c r="O259" i="8"/>
  <c r="P235" i="8"/>
  <c r="Q235" i="8" s="1"/>
  <c r="O235" i="8"/>
  <c r="P219" i="8"/>
  <c r="Q219" i="8" s="1"/>
  <c r="O219" i="8"/>
  <c r="O195" i="8"/>
  <c r="P195" i="8"/>
  <c r="Q195" i="8" s="1"/>
  <c r="P171" i="8"/>
  <c r="Q171" i="8" s="1"/>
  <c r="O171" i="8"/>
  <c r="P155" i="8"/>
  <c r="Q155" i="8" s="1"/>
  <c r="O155" i="8"/>
  <c r="P123" i="8"/>
  <c r="Q123" i="8" s="1"/>
  <c r="O123" i="8"/>
  <c r="P99" i="8"/>
  <c r="Q99" i="8" s="1"/>
  <c r="O99" i="8"/>
  <c r="P83" i="8"/>
  <c r="Q83" i="8" s="1"/>
  <c r="O83" i="8"/>
  <c r="P67" i="8"/>
  <c r="Q67" i="8" s="1"/>
  <c r="O67" i="8"/>
  <c r="P35" i="8"/>
  <c r="Q35" i="8" s="1"/>
  <c r="O35" i="8"/>
  <c r="P11" i="8"/>
  <c r="Q11" i="8" s="1"/>
  <c r="O11" i="8"/>
  <c r="K1082" i="8"/>
  <c r="L1082" i="8" s="1"/>
  <c r="J1082" i="8"/>
  <c r="K1074" i="8"/>
  <c r="L1074" i="8" s="1"/>
  <c r="J1074" i="8"/>
  <c r="K1066" i="8"/>
  <c r="L1066" i="8" s="1"/>
  <c r="J1066" i="8"/>
  <c r="K1058" i="8"/>
  <c r="L1058" i="8" s="1"/>
  <c r="J1058" i="8"/>
  <c r="K1050" i="8"/>
  <c r="L1050" i="8" s="1"/>
  <c r="J1050" i="8"/>
  <c r="K1042" i="8"/>
  <c r="L1042" i="8" s="1"/>
  <c r="J1042" i="8"/>
  <c r="K1034" i="8"/>
  <c r="L1034" i="8" s="1"/>
  <c r="J1034" i="8"/>
  <c r="K1026" i="8"/>
  <c r="L1026" i="8" s="1"/>
  <c r="J1026" i="8"/>
  <c r="K1018" i="8"/>
  <c r="L1018" i="8" s="1"/>
  <c r="J1018" i="8"/>
  <c r="K1010" i="8"/>
  <c r="L1010" i="8" s="1"/>
  <c r="J1010" i="8"/>
  <c r="K1002" i="8"/>
  <c r="L1002" i="8" s="1"/>
  <c r="J1002" i="8"/>
  <c r="K994" i="8"/>
  <c r="L994" i="8" s="1"/>
  <c r="J994" i="8"/>
  <c r="K986" i="8"/>
  <c r="L986" i="8" s="1"/>
  <c r="J986" i="8"/>
  <c r="K978" i="8"/>
  <c r="L978" i="8" s="1"/>
  <c r="J978" i="8"/>
  <c r="K970" i="8"/>
  <c r="L970" i="8" s="1"/>
  <c r="J970" i="8"/>
  <c r="K962" i="8"/>
  <c r="L962" i="8" s="1"/>
  <c r="J962" i="8"/>
  <c r="K954" i="8"/>
  <c r="L954" i="8" s="1"/>
  <c r="J954" i="8"/>
  <c r="K946" i="8"/>
  <c r="L946" i="8" s="1"/>
  <c r="J946" i="8"/>
  <c r="K938" i="8"/>
  <c r="L938" i="8" s="1"/>
  <c r="J938" i="8"/>
  <c r="K930" i="8"/>
  <c r="L930" i="8" s="1"/>
  <c r="J930" i="8"/>
  <c r="K922" i="8"/>
  <c r="L922" i="8" s="1"/>
  <c r="J922" i="8"/>
  <c r="K914" i="8"/>
  <c r="L914" i="8" s="1"/>
  <c r="J914" i="8"/>
  <c r="K906" i="8"/>
  <c r="L906" i="8" s="1"/>
  <c r="J906" i="8"/>
  <c r="K898" i="8"/>
  <c r="L898" i="8" s="1"/>
  <c r="J898" i="8"/>
  <c r="K890" i="8"/>
  <c r="L890" i="8" s="1"/>
  <c r="J890" i="8"/>
  <c r="K882" i="8"/>
  <c r="L882" i="8" s="1"/>
  <c r="J882" i="8"/>
  <c r="K874" i="8"/>
  <c r="L874" i="8" s="1"/>
  <c r="J874" i="8"/>
  <c r="K866" i="8"/>
  <c r="L866" i="8" s="1"/>
  <c r="J866" i="8"/>
  <c r="K858" i="8"/>
  <c r="L858" i="8" s="1"/>
  <c r="J858" i="8"/>
  <c r="K850" i="8"/>
  <c r="L850" i="8" s="1"/>
  <c r="J850" i="8"/>
  <c r="K842" i="8"/>
  <c r="L842" i="8" s="1"/>
  <c r="J842" i="8"/>
  <c r="K834" i="8"/>
  <c r="L834" i="8" s="1"/>
  <c r="J834" i="8"/>
  <c r="K826" i="8"/>
  <c r="L826" i="8" s="1"/>
  <c r="J826" i="8"/>
  <c r="K818" i="8"/>
  <c r="L818" i="8" s="1"/>
  <c r="J818" i="8"/>
  <c r="K810" i="8"/>
  <c r="L810" i="8" s="1"/>
  <c r="J810" i="8"/>
  <c r="K802" i="8"/>
  <c r="L802" i="8" s="1"/>
  <c r="J802" i="8"/>
  <c r="K794" i="8"/>
  <c r="L794" i="8" s="1"/>
  <c r="J794" i="8"/>
  <c r="K786" i="8"/>
  <c r="L786" i="8" s="1"/>
  <c r="J786" i="8"/>
  <c r="K778" i="8"/>
  <c r="L778" i="8" s="1"/>
  <c r="J778" i="8"/>
  <c r="K770" i="8"/>
  <c r="L770" i="8" s="1"/>
  <c r="J770" i="8"/>
  <c r="K762" i="8"/>
  <c r="L762" i="8" s="1"/>
  <c r="J762" i="8"/>
  <c r="K754" i="8"/>
  <c r="L754" i="8" s="1"/>
  <c r="J754" i="8"/>
  <c r="K746" i="8"/>
  <c r="L746" i="8" s="1"/>
  <c r="J746" i="8"/>
  <c r="K738" i="8"/>
  <c r="L738" i="8" s="1"/>
  <c r="J738" i="8"/>
  <c r="K730" i="8"/>
  <c r="L730" i="8" s="1"/>
  <c r="J730" i="8"/>
  <c r="K722" i="8"/>
  <c r="L722" i="8" s="1"/>
  <c r="J722" i="8"/>
  <c r="K714" i="8"/>
  <c r="L714" i="8" s="1"/>
  <c r="J714" i="8"/>
  <c r="K706" i="8"/>
  <c r="L706" i="8" s="1"/>
  <c r="J706" i="8"/>
  <c r="K698" i="8"/>
  <c r="L698" i="8" s="1"/>
  <c r="J698" i="8"/>
  <c r="K690" i="8"/>
  <c r="L690" i="8" s="1"/>
  <c r="J690" i="8"/>
  <c r="K682" i="8"/>
  <c r="L682" i="8" s="1"/>
  <c r="J682" i="8"/>
  <c r="K674" i="8"/>
  <c r="L674" i="8" s="1"/>
  <c r="J674" i="8"/>
  <c r="K666" i="8"/>
  <c r="L666" i="8" s="1"/>
  <c r="J666" i="8"/>
  <c r="K658" i="8"/>
  <c r="L658" i="8" s="1"/>
  <c r="J658" i="8"/>
  <c r="K650" i="8"/>
  <c r="L650" i="8" s="1"/>
  <c r="J650" i="8"/>
  <c r="K642" i="8"/>
  <c r="L642" i="8" s="1"/>
  <c r="J642" i="8"/>
  <c r="K634" i="8"/>
  <c r="L634" i="8" s="1"/>
  <c r="J634" i="8"/>
  <c r="K626" i="8"/>
  <c r="L626" i="8" s="1"/>
  <c r="J626" i="8"/>
  <c r="K618" i="8"/>
  <c r="L618" i="8" s="1"/>
  <c r="J618" i="8"/>
  <c r="K610" i="8"/>
  <c r="L610" i="8" s="1"/>
  <c r="J610" i="8"/>
  <c r="K602" i="8"/>
  <c r="L602" i="8" s="1"/>
  <c r="J602" i="8"/>
  <c r="K594" i="8"/>
  <c r="L594" i="8" s="1"/>
  <c r="J594" i="8"/>
  <c r="K586" i="8"/>
  <c r="L586" i="8" s="1"/>
  <c r="J586" i="8"/>
  <c r="K578" i="8"/>
  <c r="L578" i="8" s="1"/>
  <c r="J578" i="8"/>
  <c r="K570" i="8"/>
  <c r="L570" i="8" s="1"/>
  <c r="J570" i="8"/>
  <c r="K562" i="8"/>
  <c r="L562" i="8" s="1"/>
  <c r="J562" i="8"/>
  <c r="K554" i="8"/>
  <c r="L554" i="8" s="1"/>
  <c r="J554" i="8"/>
  <c r="K546" i="8"/>
  <c r="L546" i="8" s="1"/>
  <c r="J546" i="8"/>
  <c r="K538" i="8"/>
  <c r="L538" i="8" s="1"/>
  <c r="J538" i="8"/>
  <c r="K530" i="8"/>
  <c r="L530" i="8" s="1"/>
  <c r="J530" i="8"/>
  <c r="K522" i="8"/>
  <c r="L522" i="8" s="1"/>
  <c r="J522" i="8"/>
  <c r="K514" i="8"/>
  <c r="L514" i="8" s="1"/>
  <c r="J514" i="8"/>
  <c r="K506" i="8"/>
  <c r="L506" i="8" s="1"/>
  <c r="J506" i="8"/>
  <c r="K498" i="8"/>
  <c r="L498" i="8" s="1"/>
  <c r="J498" i="8"/>
  <c r="K490" i="8"/>
  <c r="L490" i="8" s="1"/>
  <c r="J490" i="8"/>
  <c r="K482" i="8"/>
  <c r="L482" i="8" s="1"/>
  <c r="J482" i="8"/>
  <c r="K474" i="8"/>
  <c r="L474" i="8" s="1"/>
  <c r="J474" i="8"/>
  <c r="K466" i="8"/>
  <c r="L466" i="8" s="1"/>
  <c r="J466" i="8"/>
  <c r="K458" i="8"/>
  <c r="L458" i="8" s="1"/>
  <c r="J458" i="8"/>
  <c r="K450" i="8"/>
  <c r="L450" i="8" s="1"/>
  <c r="J450" i="8"/>
  <c r="K442" i="8"/>
  <c r="L442" i="8" s="1"/>
  <c r="J442" i="8"/>
  <c r="K434" i="8"/>
  <c r="L434" i="8" s="1"/>
  <c r="J434" i="8"/>
  <c r="K426" i="8"/>
  <c r="L426" i="8" s="1"/>
  <c r="J426" i="8"/>
  <c r="K418" i="8"/>
  <c r="L418" i="8" s="1"/>
  <c r="J418" i="8"/>
  <c r="K410" i="8"/>
  <c r="L410" i="8" s="1"/>
  <c r="J410" i="8"/>
  <c r="K402" i="8"/>
  <c r="L402" i="8" s="1"/>
  <c r="J402" i="8"/>
  <c r="K394" i="8"/>
  <c r="L394" i="8" s="1"/>
  <c r="J394" i="8"/>
  <c r="K386" i="8"/>
  <c r="L386" i="8" s="1"/>
  <c r="J386" i="8"/>
  <c r="K378" i="8"/>
  <c r="L378" i="8" s="1"/>
  <c r="J378" i="8"/>
  <c r="K370" i="8"/>
  <c r="L370" i="8" s="1"/>
  <c r="J370" i="8"/>
  <c r="K362" i="8"/>
  <c r="L362" i="8" s="1"/>
  <c r="J362" i="8"/>
  <c r="K354" i="8"/>
  <c r="L354" i="8" s="1"/>
  <c r="J354" i="8"/>
  <c r="K346" i="8"/>
  <c r="L346" i="8" s="1"/>
  <c r="J346" i="8"/>
  <c r="K338" i="8"/>
  <c r="L338" i="8" s="1"/>
  <c r="J338" i="8"/>
  <c r="K330" i="8"/>
  <c r="L330" i="8" s="1"/>
  <c r="J330" i="8"/>
  <c r="K322" i="8"/>
  <c r="L322" i="8" s="1"/>
  <c r="J322" i="8"/>
  <c r="K314" i="8"/>
  <c r="L314" i="8" s="1"/>
  <c r="J314" i="8"/>
  <c r="K306" i="8"/>
  <c r="L306" i="8" s="1"/>
  <c r="J306" i="8"/>
  <c r="K298" i="8"/>
  <c r="L298" i="8" s="1"/>
  <c r="J298" i="8"/>
  <c r="K290" i="8"/>
  <c r="L290" i="8" s="1"/>
  <c r="J290" i="8"/>
  <c r="K282" i="8"/>
  <c r="L282" i="8" s="1"/>
  <c r="J282" i="8"/>
  <c r="K274" i="8"/>
  <c r="L274" i="8" s="1"/>
  <c r="J274" i="8"/>
  <c r="K266" i="8"/>
  <c r="L266" i="8" s="1"/>
  <c r="J266" i="8"/>
  <c r="K258" i="8"/>
  <c r="L258" i="8" s="1"/>
  <c r="J258" i="8"/>
  <c r="K250" i="8"/>
  <c r="L250" i="8" s="1"/>
  <c r="J250" i="8"/>
  <c r="K242" i="8"/>
  <c r="L242" i="8" s="1"/>
  <c r="J242" i="8"/>
  <c r="K234" i="8"/>
  <c r="L234" i="8" s="1"/>
  <c r="J234" i="8"/>
  <c r="K226" i="8"/>
  <c r="L226" i="8" s="1"/>
  <c r="J226" i="8"/>
  <c r="K218" i="8"/>
  <c r="L218" i="8" s="1"/>
  <c r="J218" i="8"/>
  <c r="K210" i="8"/>
  <c r="L210" i="8" s="1"/>
  <c r="J210" i="8"/>
  <c r="K202" i="8"/>
  <c r="L202" i="8" s="1"/>
  <c r="J202" i="8"/>
  <c r="K194" i="8"/>
  <c r="L194" i="8" s="1"/>
  <c r="J194" i="8"/>
  <c r="K186" i="8"/>
  <c r="L186" i="8" s="1"/>
  <c r="J186" i="8"/>
  <c r="K178" i="8"/>
  <c r="L178" i="8" s="1"/>
  <c r="J178" i="8"/>
  <c r="K170" i="8"/>
  <c r="L170" i="8" s="1"/>
  <c r="J170" i="8"/>
  <c r="K162" i="8"/>
  <c r="L162" i="8" s="1"/>
  <c r="J162" i="8"/>
  <c r="K154" i="8"/>
  <c r="L154" i="8" s="1"/>
  <c r="J154" i="8"/>
  <c r="K146" i="8"/>
  <c r="L146" i="8" s="1"/>
  <c r="J146" i="8"/>
  <c r="K138" i="8"/>
  <c r="L138" i="8" s="1"/>
  <c r="J138" i="8"/>
  <c r="K130" i="8"/>
  <c r="L130" i="8" s="1"/>
  <c r="J130" i="8"/>
  <c r="K122" i="8"/>
  <c r="L122" i="8" s="1"/>
  <c r="J122" i="8"/>
  <c r="K114" i="8"/>
  <c r="L114" i="8" s="1"/>
  <c r="J114" i="8"/>
  <c r="K106" i="8"/>
  <c r="L106" i="8" s="1"/>
  <c r="J106" i="8"/>
  <c r="K98" i="8"/>
  <c r="L98" i="8" s="1"/>
  <c r="J98" i="8"/>
  <c r="K90" i="8"/>
  <c r="L90" i="8" s="1"/>
  <c r="J90" i="8"/>
  <c r="K82" i="8"/>
  <c r="L82" i="8" s="1"/>
  <c r="J82" i="8"/>
  <c r="K74" i="8"/>
  <c r="L74" i="8" s="1"/>
  <c r="J74" i="8"/>
  <c r="K66" i="8"/>
  <c r="L66" i="8" s="1"/>
  <c r="J66" i="8"/>
  <c r="K58" i="8"/>
  <c r="L58" i="8" s="1"/>
  <c r="J58" i="8"/>
  <c r="K50" i="8"/>
  <c r="L50" i="8" s="1"/>
  <c r="J50" i="8"/>
  <c r="K42" i="8"/>
  <c r="L42" i="8" s="1"/>
  <c r="J42" i="8"/>
  <c r="K34" i="8"/>
  <c r="L34" i="8" s="1"/>
  <c r="J34" i="8"/>
  <c r="K26" i="8"/>
  <c r="L26" i="8" s="1"/>
  <c r="J26" i="8"/>
  <c r="K18" i="8"/>
  <c r="L18" i="8" s="1"/>
  <c r="J18" i="8"/>
  <c r="P8" i="8"/>
  <c r="Q8" i="8" s="1"/>
  <c r="O8" i="8"/>
  <c r="P1464" i="8"/>
  <c r="Q1464" i="8" s="1"/>
  <c r="O1464" i="8"/>
  <c r="P1456" i="8"/>
  <c r="Q1456" i="8" s="1"/>
  <c r="O1456" i="8"/>
  <c r="P1448" i="8"/>
  <c r="Q1448" i="8" s="1"/>
  <c r="O1448" i="8"/>
  <c r="P1440" i="8"/>
  <c r="Q1440" i="8" s="1"/>
  <c r="O1440" i="8"/>
  <c r="P1432" i="8"/>
  <c r="Q1432" i="8" s="1"/>
  <c r="O1432" i="8"/>
  <c r="P1424" i="8"/>
  <c r="Q1424" i="8" s="1"/>
  <c r="O1424" i="8"/>
  <c r="P1416" i="8"/>
  <c r="Q1416" i="8" s="1"/>
  <c r="O1416" i="8"/>
  <c r="P1408" i="8"/>
  <c r="Q1408" i="8" s="1"/>
  <c r="O1408" i="8"/>
  <c r="P1400" i="8"/>
  <c r="Q1400" i="8" s="1"/>
  <c r="O1400" i="8"/>
  <c r="P1392" i="8"/>
  <c r="Q1392" i="8" s="1"/>
  <c r="O1392" i="8"/>
  <c r="P1384" i="8"/>
  <c r="Q1384" i="8" s="1"/>
  <c r="O1384" i="8"/>
  <c r="P1376" i="8"/>
  <c r="Q1376" i="8" s="1"/>
  <c r="O1376" i="8"/>
  <c r="P1368" i="8"/>
  <c r="Q1368" i="8" s="1"/>
  <c r="O1368" i="8"/>
  <c r="P1360" i="8"/>
  <c r="Q1360" i="8" s="1"/>
  <c r="O1360" i="8"/>
  <c r="P1352" i="8"/>
  <c r="Q1352" i="8" s="1"/>
  <c r="O1352" i="8"/>
  <c r="O1344" i="8"/>
  <c r="P1344" i="8"/>
  <c r="Q1344" i="8" s="1"/>
  <c r="P1336" i="8"/>
  <c r="Q1336" i="8" s="1"/>
  <c r="O1336" i="8"/>
  <c r="P1328" i="8"/>
  <c r="Q1328" i="8" s="1"/>
  <c r="O1328" i="8"/>
  <c r="P1320" i="8"/>
  <c r="Q1320" i="8" s="1"/>
  <c r="O1320" i="8"/>
  <c r="P1312" i="8"/>
  <c r="Q1312" i="8" s="1"/>
  <c r="O1312" i="8"/>
  <c r="P1304" i="8"/>
  <c r="Q1304" i="8" s="1"/>
  <c r="O1304" i="8"/>
  <c r="P1296" i="8"/>
  <c r="Q1296" i="8" s="1"/>
  <c r="O1296" i="8"/>
  <c r="P1288" i="8"/>
  <c r="Q1288" i="8" s="1"/>
  <c r="O1288" i="8"/>
  <c r="P1280" i="8"/>
  <c r="Q1280" i="8" s="1"/>
  <c r="O1280" i="8"/>
  <c r="P1272" i="8"/>
  <c r="Q1272" i="8" s="1"/>
  <c r="O1272" i="8"/>
  <c r="P1264" i="8"/>
  <c r="Q1264" i="8" s="1"/>
  <c r="O1264" i="8"/>
  <c r="P1256" i="8"/>
  <c r="Q1256" i="8" s="1"/>
  <c r="O1256" i="8"/>
  <c r="P1248" i="8"/>
  <c r="Q1248" i="8" s="1"/>
  <c r="O1248" i="8"/>
  <c r="P1240" i="8"/>
  <c r="Q1240" i="8" s="1"/>
  <c r="O1240" i="8"/>
  <c r="P1232" i="8"/>
  <c r="Q1232" i="8" s="1"/>
  <c r="O1232" i="8"/>
  <c r="P1224" i="8"/>
  <c r="Q1224" i="8" s="1"/>
  <c r="O1224" i="8"/>
  <c r="P1216" i="8"/>
  <c r="Q1216" i="8" s="1"/>
  <c r="O1216" i="8"/>
  <c r="P1208" i="8"/>
  <c r="Q1208" i="8" s="1"/>
  <c r="O1208" i="8"/>
  <c r="P1200" i="8"/>
  <c r="Q1200" i="8" s="1"/>
  <c r="O1200" i="8"/>
  <c r="P1192" i="8"/>
  <c r="Q1192" i="8" s="1"/>
  <c r="O1192" i="8"/>
  <c r="P1184" i="8"/>
  <c r="Q1184" i="8" s="1"/>
  <c r="O1184" i="8"/>
  <c r="P1176" i="8"/>
  <c r="Q1176" i="8" s="1"/>
  <c r="O1176" i="8"/>
  <c r="P1168" i="8"/>
  <c r="Q1168" i="8" s="1"/>
  <c r="O1168" i="8"/>
  <c r="P1160" i="8"/>
  <c r="Q1160" i="8" s="1"/>
  <c r="O1160" i="8"/>
  <c r="P1152" i="8"/>
  <c r="Q1152" i="8" s="1"/>
  <c r="O1152" i="8"/>
  <c r="P1144" i="8"/>
  <c r="Q1144" i="8" s="1"/>
  <c r="O1144" i="8"/>
  <c r="P1136" i="8"/>
  <c r="Q1136" i="8" s="1"/>
  <c r="O1136" i="8"/>
  <c r="P1128" i="8"/>
  <c r="Q1128" i="8" s="1"/>
  <c r="O1128" i="8"/>
  <c r="P1120" i="8"/>
  <c r="Q1120" i="8" s="1"/>
  <c r="O1120" i="8"/>
  <c r="P1112" i="8"/>
  <c r="Q1112" i="8" s="1"/>
  <c r="O1112" i="8"/>
  <c r="P1104" i="8"/>
  <c r="Q1104" i="8" s="1"/>
  <c r="O1104" i="8"/>
  <c r="P1096" i="8"/>
  <c r="Q1096" i="8" s="1"/>
  <c r="O1096" i="8"/>
  <c r="P1088" i="8"/>
  <c r="Q1088" i="8" s="1"/>
  <c r="O1088" i="8"/>
  <c r="P1080" i="8"/>
  <c r="Q1080" i="8" s="1"/>
  <c r="O1080" i="8"/>
  <c r="P1072" i="8"/>
  <c r="Q1072" i="8" s="1"/>
  <c r="O1072" i="8"/>
  <c r="P1064" i="8"/>
  <c r="Q1064" i="8" s="1"/>
  <c r="O1064" i="8"/>
  <c r="P1056" i="8"/>
  <c r="Q1056" i="8" s="1"/>
  <c r="O1056" i="8"/>
  <c r="P1048" i="8"/>
  <c r="Q1048" i="8" s="1"/>
  <c r="O1048" i="8"/>
  <c r="P1040" i="8"/>
  <c r="Q1040" i="8" s="1"/>
  <c r="O1040" i="8"/>
  <c r="P1032" i="8"/>
  <c r="Q1032" i="8" s="1"/>
  <c r="O1032" i="8"/>
  <c r="P1024" i="8"/>
  <c r="Q1024" i="8" s="1"/>
  <c r="O1024" i="8"/>
  <c r="P1016" i="8"/>
  <c r="Q1016" i="8" s="1"/>
  <c r="O1016" i="8"/>
  <c r="P1008" i="8"/>
  <c r="Q1008" i="8" s="1"/>
  <c r="O1008" i="8"/>
  <c r="P1000" i="8"/>
  <c r="Q1000" i="8" s="1"/>
  <c r="O1000" i="8"/>
  <c r="P992" i="8"/>
  <c r="Q992" i="8" s="1"/>
  <c r="O992" i="8"/>
  <c r="P984" i="8"/>
  <c r="Q984" i="8" s="1"/>
  <c r="O984" i="8"/>
  <c r="P976" i="8"/>
  <c r="Q976" i="8" s="1"/>
  <c r="O976" i="8"/>
  <c r="P968" i="8"/>
  <c r="Q968" i="8" s="1"/>
  <c r="O968" i="8"/>
  <c r="P960" i="8"/>
  <c r="Q960" i="8" s="1"/>
  <c r="O960" i="8"/>
  <c r="P952" i="8"/>
  <c r="Q952" i="8" s="1"/>
  <c r="O952" i="8"/>
  <c r="P944" i="8"/>
  <c r="Q944" i="8" s="1"/>
  <c r="O944" i="8"/>
  <c r="P936" i="8"/>
  <c r="Q936" i="8" s="1"/>
  <c r="O936" i="8"/>
  <c r="P928" i="8"/>
  <c r="Q928" i="8" s="1"/>
  <c r="O928" i="8"/>
  <c r="P920" i="8"/>
  <c r="Q920" i="8" s="1"/>
  <c r="O920" i="8"/>
  <c r="P912" i="8"/>
  <c r="Q912" i="8" s="1"/>
  <c r="O912" i="8"/>
  <c r="P904" i="8"/>
  <c r="Q904" i="8" s="1"/>
  <c r="O904" i="8"/>
  <c r="P896" i="8"/>
  <c r="Q896" i="8" s="1"/>
  <c r="O896" i="8"/>
  <c r="P888" i="8"/>
  <c r="Q888" i="8" s="1"/>
  <c r="O888" i="8"/>
  <c r="P880" i="8"/>
  <c r="Q880" i="8" s="1"/>
  <c r="O880" i="8"/>
  <c r="P872" i="8"/>
  <c r="Q872" i="8" s="1"/>
  <c r="O872" i="8"/>
  <c r="P864" i="8"/>
  <c r="Q864" i="8" s="1"/>
  <c r="O864" i="8"/>
  <c r="P856" i="8"/>
  <c r="Q856" i="8" s="1"/>
  <c r="O856" i="8"/>
  <c r="P848" i="8"/>
  <c r="Q848" i="8" s="1"/>
  <c r="O848" i="8"/>
  <c r="P840" i="8"/>
  <c r="Q840" i="8" s="1"/>
  <c r="O840" i="8"/>
  <c r="P832" i="8"/>
  <c r="Q832" i="8" s="1"/>
  <c r="O832" i="8"/>
  <c r="P824" i="8"/>
  <c r="Q824" i="8" s="1"/>
  <c r="O824" i="8"/>
  <c r="P816" i="8"/>
  <c r="Q816" i="8" s="1"/>
  <c r="O816" i="8"/>
  <c r="P808" i="8"/>
  <c r="Q808" i="8" s="1"/>
  <c r="O808" i="8"/>
  <c r="P800" i="8"/>
  <c r="Q800" i="8" s="1"/>
  <c r="O800" i="8"/>
  <c r="P792" i="8"/>
  <c r="Q792" i="8" s="1"/>
  <c r="O792" i="8"/>
  <c r="P784" i="8"/>
  <c r="Q784" i="8" s="1"/>
  <c r="O784" i="8"/>
  <c r="P776" i="8"/>
  <c r="Q776" i="8" s="1"/>
  <c r="O776" i="8"/>
  <c r="P768" i="8"/>
  <c r="Q768" i="8" s="1"/>
  <c r="O768" i="8"/>
  <c r="P760" i="8"/>
  <c r="Q760" i="8" s="1"/>
  <c r="O760" i="8"/>
  <c r="P752" i="8"/>
  <c r="Q752" i="8" s="1"/>
  <c r="O752" i="8"/>
  <c r="P744" i="8"/>
  <c r="Q744" i="8" s="1"/>
  <c r="O744" i="8"/>
  <c r="P736" i="8"/>
  <c r="Q736" i="8" s="1"/>
  <c r="O736" i="8"/>
  <c r="P728" i="8"/>
  <c r="Q728" i="8" s="1"/>
  <c r="O728" i="8"/>
  <c r="P720" i="8"/>
  <c r="Q720" i="8" s="1"/>
  <c r="O720" i="8"/>
  <c r="P712" i="8"/>
  <c r="Q712" i="8" s="1"/>
  <c r="O712" i="8"/>
  <c r="P704" i="8"/>
  <c r="Q704" i="8" s="1"/>
  <c r="O704" i="8"/>
  <c r="P696" i="8"/>
  <c r="Q696" i="8" s="1"/>
  <c r="O696" i="8"/>
  <c r="P688" i="8"/>
  <c r="Q688" i="8" s="1"/>
  <c r="O688" i="8"/>
  <c r="P680" i="8"/>
  <c r="Q680" i="8" s="1"/>
  <c r="O680" i="8"/>
  <c r="P672" i="8"/>
  <c r="Q672" i="8" s="1"/>
  <c r="O672" i="8"/>
  <c r="P664" i="8"/>
  <c r="Q664" i="8" s="1"/>
  <c r="O664" i="8"/>
  <c r="P656" i="8"/>
  <c r="Q656" i="8" s="1"/>
  <c r="O656" i="8"/>
  <c r="P648" i="8"/>
  <c r="Q648" i="8" s="1"/>
  <c r="O648" i="8"/>
  <c r="P640" i="8"/>
  <c r="Q640" i="8" s="1"/>
  <c r="O640" i="8"/>
  <c r="P632" i="8"/>
  <c r="Q632" i="8" s="1"/>
  <c r="O632" i="8"/>
  <c r="P624" i="8"/>
  <c r="Q624" i="8" s="1"/>
  <c r="O624" i="8"/>
  <c r="P616" i="8"/>
  <c r="Q616" i="8" s="1"/>
  <c r="O616" i="8"/>
  <c r="P608" i="8"/>
  <c r="Q608" i="8" s="1"/>
  <c r="O608" i="8"/>
  <c r="P600" i="8"/>
  <c r="Q600" i="8" s="1"/>
  <c r="O600" i="8"/>
  <c r="P592" i="8"/>
  <c r="Q592" i="8" s="1"/>
  <c r="O592" i="8"/>
  <c r="P584" i="8"/>
  <c r="Q584" i="8" s="1"/>
  <c r="O584" i="8"/>
  <c r="P576" i="8"/>
  <c r="Q576" i="8" s="1"/>
  <c r="O576" i="8"/>
  <c r="P568" i="8"/>
  <c r="Q568" i="8" s="1"/>
  <c r="O568" i="8"/>
  <c r="P560" i="8"/>
  <c r="Q560" i="8" s="1"/>
  <c r="O560" i="8"/>
  <c r="P552" i="8"/>
  <c r="Q552" i="8" s="1"/>
  <c r="O552" i="8"/>
  <c r="P544" i="8"/>
  <c r="Q544" i="8" s="1"/>
  <c r="O544" i="8"/>
  <c r="P536" i="8"/>
  <c r="Q536" i="8" s="1"/>
  <c r="O536" i="8"/>
  <c r="P528" i="8"/>
  <c r="Q528" i="8" s="1"/>
  <c r="O528" i="8"/>
  <c r="P520" i="8"/>
  <c r="Q520" i="8" s="1"/>
  <c r="O520" i="8"/>
  <c r="P512" i="8"/>
  <c r="Q512" i="8" s="1"/>
  <c r="O512" i="8"/>
  <c r="P504" i="8"/>
  <c r="Q504" i="8" s="1"/>
  <c r="O504" i="8"/>
  <c r="P496" i="8"/>
  <c r="Q496" i="8" s="1"/>
  <c r="O496" i="8"/>
  <c r="P488" i="8"/>
  <c r="Q488" i="8" s="1"/>
  <c r="O488" i="8"/>
  <c r="P480" i="8"/>
  <c r="Q480" i="8" s="1"/>
  <c r="O480" i="8"/>
  <c r="P472" i="8"/>
  <c r="Q472" i="8" s="1"/>
  <c r="O472" i="8"/>
  <c r="P464" i="8"/>
  <c r="Q464" i="8" s="1"/>
  <c r="O464" i="8"/>
  <c r="P456" i="8"/>
  <c r="Q456" i="8" s="1"/>
  <c r="O456" i="8"/>
  <c r="P448" i="8"/>
  <c r="Q448" i="8" s="1"/>
  <c r="O448" i="8"/>
  <c r="P440" i="8"/>
  <c r="Q440" i="8" s="1"/>
  <c r="O440" i="8"/>
  <c r="P432" i="8"/>
  <c r="Q432" i="8" s="1"/>
  <c r="O432" i="8"/>
  <c r="P424" i="8"/>
  <c r="Q424" i="8" s="1"/>
  <c r="O424" i="8"/>
  <c r="P416" i="8"/>
  <c r="Q416" i="8" s="1"/>
  <c r="O416" i="8"/>
  <c r="P408" i="8"/>
  <c r="Q408" i="8" s="1"/>
  <c r="O408" i="8"/>
  <c r="P400" i="8"/>
  <c r="Q400" i="8" s="1"/>
  <c r="O400" i="8"/>
  <c r="P392" i="8"/>
  <c r="Q392" i="8" s="1"/>
  <c r="O392" i="8"/>
  <c r="P384" i="8"/>
  <c r="Q384" i="8" s="1"/>
  <c r="O384" i="8"/>
  <c r="P376" i="8"/>
  <c r="Q376" i="8" s="1"/>
  <c r="O376" i="8"/>
  <c r="P368" i="8"/>
  <c r="Q368" i="8" s="1"/>
  <c r="O368" i="8"/>
  <c r="P360" i="8"/>
  <c r="Q360" i="8" s="1"/>
  <c r="O360" i="8"/>
  <c r="P352" i="8"/>
  <c r="Q352" i="8" s="1"/>
  <c r="O352" i="8"/>
  <c r="P344" i="8"/>
  <c r="Q344" i="8" s="1"/>
  <c r="O344" i="8"/>
  <c r="P336" i="8"/>
  <c r="Q336" i="8" s="1"/>
  <c r="O336" i="8"/>
  <c r="P328" i="8"/>
  <c r="Q328" i="8" s="1"/>
  <c r="O328" i="8"/>
  <c r="P320" i="8"/>
  <c r="Q320" i="8" s="1"/>
  <c r="O320" i="8"/>
  <c r="P312" i="8"/>
  <c r="Q312" i="8" s="1"/>
  <c r="O312" i="8"/>
  <c r="P304" i="8"/>
  <c r="Q304" i="8" s="1"/>
  <c r="O304" i="8"/>
  <c r="P296" i="8"/>
  <c r="Q296" i="8" s="1"/>
  <c r="O296" i="8"/>
  <c r="P288" i="8"/>
  <c r="Q288" i="8" s="1"/>
  <c r="O288" i="8"/>
  <c r="P280" i="8"/>
  <c r="Q280" i="8" s="1"/>
  <c r="O280" i="8"/>
  <c r="P272" i="8"/>
  <c r="Q272" i="8" s="1"/>
  <c r="O272" i="8"/>
  <c r="P264" i="8"/>
  <c r="Q264" i="8" s="1"/>
  <c r="O264" i="8"/>
  <c r="P256" i="8"/>
  <c r="Q256" i="8" s="1"/>
  <c r="O256" i="8"/>
  <c r="P248" i="8"/>
  <c r="Q248" i="8" s="1"/>
  <c r="O248" i="8"/>
  <c r="P240" i="8"/>
  <c r="Q240" i="8" s="1"/>
  <c r="O240" i="8"/>
  <c r="P232" i="8"/>
  <c r="Q232" i="8" s="1"/>
  <c r="O232" i="8"/>
  <c r="P224" i="8"/>
  <c r="Q224" i="8" s="1"/>
  <c r="O224" i="8"/>
  <c r="P216" i="8"/>
  <c r="Q216" i="8" s="1"/>
  <c r="O216" i="8"/>
  <c r="P208" i="8"/>
  <c r="Q208" i="8" s="1"/>
  <c r="O208" i="8"/>
  <c r="P200" i="8"/>
  <c r="Q200" i="8" s="1"/>
  <c r="O200" i="8"/>
  <c r="P192" i="8"/>
  <c r="Q192" i="8" s="1"/>
  <c r="O192" i="8"/>
  <c r="P184" i="8"/>
  <c r="Q184" i="8" s="1"/>
  <c r="O184" i="8"/>
  <c r="P176" i="8"/>
  <c r="Q176" i="8" s="1"/>
  <c r="O176" i="8"/>
  <c r="P168" i="8"/>
  <c r="Q168" i="8" s="1"/>
  <c r="O168" i="8"/>
  <c r="P160" i="8"/>
  <c r="Q160" i="8" s="1"/>
  <c r="O160" i="8"/>
  <c r="P152" i="8"/>
  <c r="Q152" i="8" s="1"/>
  <c r="O152" i="8"/>
  <c r="P144" i="8"/>
  <c r="Q144" i="8" s="1"/>
  <c r="O144" i="8"/>
  <c r="P136" i="8"/>
  <c r="Q136" i="8" s="1"/>
  <c r="O136" i="8"/>
  <c r="P128" i="8"/>
  <c r="Q128" i="8" s="1"/>
  <c r="O128" i="8"/>
  <c r="P120" i="8"/>
  <c r="Q120" i="8" s="1"/>
  <c r="O120" i="8"/>
  <c r="P112" i="8"/>
  <c r="Q112" i="8" s="1"/>
  <c r="O112" i="8"/>
  <c r="P104" i="8"/>
  <c r="Q104" i="8" s="1"/>
  <c r="O104" i="8"/>
  <c r="P96" i="8"/>
  <c r="Q96" i="8" s="1"/>
  <c r="O96" i="8"/>
  <c r="P88" i="8"/>
  <c r="Q88" i="8" s="1"/>
  <c r="O88" i="8"/>
  <c r="P80" i="8"/>
  <c r="Q80" i="8" s="1"/>
  <c r="O80" i="8"/>
  <c r="P72" i="8"/>
  <c r="Q72" i="8" s="1"/>
  <c r="O72" i="8"/>
  <c r="P64" i="8"/>
  <c r="Q64" i="8" s="1"/>
  <c r="O64" i="8"/>
  <c r="P56" i="8"/>
  <c r="Q56" i="8" s="1"/>
  <c r="O56" i="8"/>
  <c r="P48" i="8"/>
  <c r="Q48" i="8" s="1"/>
  <c r="O48" i="8"/>
  <c r="P40" i="8"/>
  <c r="Q40" i="8" s="1"/>
  <c r="O40" i="8"/>
  <c r="P32" i="8"/>
  <c r="Q32" i="8" s="1"/>
  <c r="O32" i="8"/>
  <c r="P24" i="8"/>
  <c r="Q24" i="8" s="1"/>
  <c r="O24" i="8"/>
  <c r="J1431" i="8"/>
  <c r="J1367" i="8"/>
  <c r="J1303" i="8"/>
  <c r="J1239" i="8"/>
  <c r="J1175" i="8"/>
  <c r="J1111" i="8"/>
  <c r="J1047" i="8"/>
  <c r="J983" i="8"/>
  <c r="J919" i="8"/>
  <c r="J855" i="8"/>
  <c r="K33" i="8"/>
  <c r="L33" i="8" s="1"/>
  <c r="J33" i="8"/>
  <c r="K25" i="8"/>
  <c r="L25" i="8" s="1"/>
  <c r="J25" i="8"/>
  <c r="K17" i="8"/>
  <c r="L17" i="8" s="1"/>
  <c r="J17" i="8"/>
  <c r="P9" i="8"/>
  <c r="Q9" i="8" s="1"/>
  <c r="O9" i="8"/>
  <c r="O1463" i="8"/>
  <c r="P1463" i="8"/>
  <c r="Q1463" i="8" s="1"/>
  <c r="P1455" i="8"/>
  <c r="Q1455" i="8" s="1"/>
  <c r="O1455" i="8"/>
  <c r="P1447" i="8"/>
  <c r="Q1447" i="8" s="1"/>
  <c r="O1447" i="8"/>
  <c r="O1439" i="8"/>
  <c r="P1439" i="8"/>
  <c r="Q1439" i="8" s="1"/>
  <c r="O1431" i="8"/>
  <c r="P1431" i="8"/>
  <c r="Q1431" i="8" s="1"/>
  <c r="P1423" i="8"/>
  <c r="Q1423" i="8" s="1"/>
  <c r="O1423" i="8"/>
  <c r="P1415" i="8"/>
  <c r="Q1415" i="8" s="1"/>
  <c r="O1415" i="8"/>
  <c r="O1407" i="8"/>
  <c r="P1407" i="8"/>
  <c r="Q1407" i="8" s="1"/>
  <c r="O1399" i="8"/>
  <c r="P1399" i="8"/>
  <c r="Q1399" i="8" s="1"/>
  <c r="P1391" i="8"/>
  <c r="Q1391" i="8" s="1"/>
  <c r="O1391" i="8"/>
  <c r="P1383" i="8"/>
  <c r="Q1383" i="8" s="1"/>
  <c r="O1383" i="8"/>
  <c r="O1375" i="8"/>
  <c r="P1375" i="8"/>
  <c r="Q1375" i="8" s="1"/>
  <c r="O1367" i="8"/>
  <c r="P1367" i="8"/>
  <c r="Q1367" i="8" s="1"/>
  <c r="P1359" i="8"/>
  <c r="Q1359" i="8" s="1"/>
  <c r="O1359" i="8"/>
  <c r="P1351" i="8"/>
  <c r="Q1351" i="8" s="1"/>
  <c r="O1351" i="8"/>
  <c r="P1343" i="8"/>
  <c r="Q1343" i="8" s="1"/>
  <c r="O1343" i="8"/>
  <c r="O1335" i="8"/>
  <c r="P1335" i="8"/>
  <c r="Q1335" i="8" s="1"/>
  <c r="P1327" i="8"/>
  <c r="Q1327" i="8" s="1"/>
  <c r="O1327" i="8"/>
  <c r="P1319" i="8"/>
  <c r="Q1319" i="8" s="1"/>
  <c r="O1319" i="8"/>
  <c r="P1311" i="8"/>
  <c r="Q1311" i="8" s="1"/>
  <c r="O1311" i="8"/>
  <c r="P1303" i="8"/>
  <c r="Q1303" i="8" s="1"/>
  <c r="O1303" i="8"/>
  <c r="P1295" i="8"/>
  <c r="Q1295" i="8" s="1"/>
  <c r="O1295" i="8"/>
  <c r="P1287" i="8"/>
  <c r="Q1287" i="8" s="1"/>
  <c r="O1287" i="8"/>
  <c r="P1279" i="8"/>
  <c r="Q1279" i="8" s="1"/>
  <c r="O1279" i="8"/>
  <c r="O1271" i="8"/>
  <c r="P1271" i="8"/>
  <c r="Q1271" i="8" s="1"/>
  <c r="P1263" i="8"/>
  <c r="Q1263" i="8" s="1"/>
  <c r="O1263" i="8"/>
  <c r="P1255" i="8"/>
  <c r="Q1255" i="8" s="1"/>
  <c r="O1255" i="8"/>
  <c r="P1247" i="8"/>
  <c r="Q1247" i="8" s="1"/>
  <c r="O1247" i="8"/>
  <c r="P1239" i="8"/>
  <c r="Q1239" i="8" s="1"/>
  <c r="O1239" i="8"/>
  <c r="P1231" i="8"/>
  <c r="Q1231" i="8" s="1"/>
  <c r="O1231" i="8"/>
  <c r="P1223" i="8"/>
  <c r="Q1223" i="8" s="1"/>
  <c r="O1223" i="8"/>
  <c r="P1215" i="8"/>
  <c r="Q1215" i="8" s="1"/>
  <c r="O1215" i="8"/>
  <c r="P1207" i="8"/>
  <c r="Q1207" i="8" s="1"/>
  <c r="O1207" i="8"/>
  <c r="P1199" i="8"/>
  <c r="Q1199" i="8" s="1"/>
  <c r="O1199" i="8"/>
  <c r="P1191" i="8"/>
  <c r="Q1191" i="8" s="1"/>
  <c r="O1191" i="8"/>
  <c r="P1183" i="8"/>
  <c r="Q1183" i="8" s="1"/>
  <c r="O1183" i="8"/>
  <c r="P1175" i="8"/>
  <c r="Q1175" i="8" s="1"/>
  <c r="O1175" i="8"/>
  <c r="P1167" i="8"/>
  <c r="Q1167" i="8" s="1"/>
  <c r="O1167" i="8"/>
  <c r="P1159" i="8"/>
  <c r="Q1159" i="8" s="1"/>
  <c r="O1159" i="8"/>
  <c r="P1151" i="8"/>
  <c r="Q1151" i="8" s="1"/>
  <c r="O1151" i="8"/>
  <c r="P1143" i="8"/>
  <c r="Q1143" i="8" s="1"/>
  <c r="O1143" i="8"/>
  <c r="P1135" i="8"/>
  <c r="Q1135" i="8" s="1"/>
  <c r="O1135" i="8"/>
  <c r="P1127" i="8"/>
  <c r="Q1127" i="8" s="1"/>
  <c r="O1127" i="8"/>
  <c r="P1119" i="8"/>
  <c r="Q1119" i="8" s="1"/>
  <c r="O1119" i="8"/>
  <c r="P1111" i="8"/>
  <c r="Q1111" i="8" s="1"/>
  <c r="O1111" i="8"/>
  <c r="P1103" i="8"/>
  <c r="Q1103" i="8" s="1"/>
  <c r="O1103" i="8"/>
  <c r="P1095" i="8"/>
  <c r="Q1095" i="8" s="1"/>
  <c r="O1095" i="8"/>
  <c r="P1087" i="8"/>
  <c r="Q1087" i="8" s="1"/>
  <c r="O1087" i="8"/>
  <c r="P1079" i="8"/>
  <c r="Q1079" i="8" s="1"/>
  <c r="O1079" i="8"/>
  <c r="P1071" i="8"/>
  <c r="Q1071" i="8" s="1"/>
  <c r="O1071" i="8"/>
  <c r="P1063" i="8"/>
  <c r="Q1063" i="8" s="1"/>
  <c r="O1063" i="8"/>
  <c r="P1055" i="8"/>
  <c r="Q1055" i="8" s="1"/>
  <c r="O1055" i="8"/>
  <c r="P1047" i="8"/>
  <c r="Q1047" i="8" s="1"/>
  <c r="O1047" i="8"/>
  <c r="P1039" i="8"/>
  <c r="Q1039" i="8" s="1"/>
  <c r="O1039" i="8"/>
  <c r="P1031" i="8"/>
  <c r="Q1031" i="8" s="1"/>
  <c r="O1031" i="8"/>
  <c r="P1023" i="8"/>
  <c r="Q1023" i="8" s="1"/>
  <c r="O1023" i="8"/>
  <c r="P1015" i="8"/>
  <c r="Q1015" i="8" s="1"/>
  <c r="O1015" i="8"/>
  <c r="P1007" i="8"/>
  <c r="Q1007" i="8" s="1"/>
  <c r="O1007" i="8"/>
  <c r="P999" i="8"/>
  <c r="Q999" i="8" s="1"/>
  <c r="O999" i="8"/>
  <c r="P991" i="8"/>
  <c r="Q991" i="8" s="1"/>
  <c r="O991" i="8"/>
  <c r="P983" i="8"/>
  <c r="Q983" i="8" s="1"/>
  <c r="O983" i="8"/>
  <c r="P975" i="8"/>
  <c r="Q975" i="8" s="1"/>
  <c r="O975" i="8"/>
  <c r="P967" i="8"/>
  <c r="Q967" i="8" s="1"/>
  <c r="O967" i="8"/>
  <c r="P959" i="8"/>
  <c r="Q959" i="8" s="1"/>
  <c r="O959" i="8"/>
  <c r="P951" i="8"/>
  <c r="Q951" i="8" s="1"/>
  <c r="O951" i="8"/>
  <c r="P943" i="8"/>
  <c r="Q943" i="8" s="1"/>
  <c r="O943" i="8"/>
  <c r="P935" i="8"/>
  <c r="Q935" i="8" s="1"/>
  <c r="O935" i="8"/>
  <c r="P927" i="8"/>
  <c r="Q927" i="8" s="1"/>
  <c r="O927" i="8"/>
  <c r="P919" i="8"/>
  <c r="Q919" i="8" s="1"/>
  <c r="O919" i="8"/>
  <c r="O911" i="8"/>
  <c r="P911" i="8"/>
  <c r="Q911" i="8" s="1"/>
  <c r="P903" i="8"/>
  <c r="Q903" i="8" s="1"/>
  <c r="O903" i="8"/>
  <c r="P895" i="8"/>
  <c r="Q895" i="8" s="1"/>
  <c r="O895" i="8"/>
  <c r="P887" i="8"/>
  <c r="Q887" i="8" s="1"/>
  <c r="O887" i="8"/>
  <c r="P879" i="8"/>
  <c r="Q879" i="8" s="1"/>
  <c r="O879" i="8"/>
  <c r="P871" i="8"/>
  <c r="Q871" i="8" s="1"/>
  <c r="O871" i="8"/>
  <c r="P863" i="8"/>
  <c r="Q863" i="8" s="1"/>
  <c r="O863" i="8"/>
  <c r="P855" i="8"/>
  <c r="Q855" i="8" s="1"/>
  <c r="O855" i="8"/>
  <c r="O847" i="8"/>
  <c r="P847" i="8"/>
  <c r="Q847" i="8" s="1"/>
  <c r="P839" i="8"/>
  <c r="Q839" i="8" s="1"/>
  <c r="O839" i="8"/>
  <c r="P831" i="8"/>
  <c r="Q831" i="8" s="1"/>
  <c r="O831" i="8"/>
  <c r="P823" i="8"/>
  <c r="Q823" i="8" s="1"/>
  <c r="O823" i="8"/>
  <c r="P815" i="8"/>
  <c r="Q815" i="8" s="1"/>
  <c r="O815" i="8"/>
  <c r="P807" i="8"/>
  <c r="Q807" i="8" s="1"/>
  <c r="O807" i="8"/>
  <c r="P799" i="8"/>
  <c r="Q799" i="8" s="1"/>
  <c r="O799" i="8"/>
  <c r="P791" i="8"/>
  <c r="Q791" i="8" s="1"/>
  <c r="O791" i="8"/>
  <c r="P783" i="8"/>
  <c r="Q783" i="8" s="1"/>
  <c r="O783" i="8"/>
  <c r="P775" i="8"/>
  <c r="Q775" i="8" s="1"/>
  <c r="O775" i="8"/>
  <c r="P767" i="8"/>
  <c r="Q767" i="8" s="1"/>
  <c r="O767" i="8"/>
  <c r="P759" i="8"/>
  <c r="Q759" i="8" s="1"/>
  <c r="O759" i="8"/>
  <c r="P751" i="8"/>
  <c r="Q751" i="8" s="1"/>
  <c r="O751" i="8"/>
  <c r="P743" i="8"/>
  <c r="Q743" i="8" s="1"/>
  <c r="O743" i="8"/>
  <c r="P735" i="8"/>
  <c r="Q735" i="8" s="1"/>
  <c r="O735" i="8"/>
  <c r="P727" i="8"/>
  <c r="Q727" i="8" s="1"/>
  <c r="O727" i="8"/>
  <c r="P719" i="8"/>
  <c r="Q719" i="8" s="1"/>
  <c r="O719" i="8"/>
  <c r="P711" i="8"/>
  <c r="Q711" i="8" s="1"/>
  <c r="O711" i="8"/>
  <c r="P703" i="8"/>
  <c r="Q703" i="8" s="1"/>
  <c r="O703" i="8"/>
  <c r="P695" i="8"/>
  <c r="Q695" i="8" s="1"/>
  <c r="O695" i="8"/>
  <c r="P687" i="8"/>
  <c r="Q687" i="8" s="1"/>
  <c r="O687" i="8"/>
  <c r="P679" i="8"/>
  <c r="Q679" i="8" s="1"/>
  <c r="O679" i="8"/>
  <c r="P671" i="8"/>
  <c r="Q671" i="8" s="1"/>
  <c r="O671" i="8"/>
  <c r="P663" i="8"/>
  <c r="Q663" i="8" s="1"/>
  <c r="O663" i="8"/>
  <c r="P655" i="8"/>
  <c r="Q655" i="8" s="1"/>
  <c r="O655" i="8"/>
  <c r="P647" i="8"/>
  <c r="Q647" i="8" s="1"/>
  <c r="O647" i="8"/>
  <c r="P639" i="8"/>
  <c r="Q639" i="8" s="1"/>
  <c r="O639" i="8"/>
  <c r="P631" i="8"/>
  <c r="Q631" i="8" s="1"/>
  <c r="O631" i="8"/>
  <c r="P623" i="8"/>
  <c r="Q623" i="8" s="1"/>
  <c r="O623" i="8"/>
  <c r="P615" i="8"/>
  <c r="Q615" i="8" s="1"/>
  <c r="O615" i="8"/>
  <c r="P607" i="8"/>
  <c r="Q607" i="8" s="1"/>
  <c r="O607" i="8"/>
  <c r="P599" i="8"/>
  <c r="Q599" i="8" s="1"/>
  <c r="O599" i="8"/>
  <c r="P591" i="8"/>
  <c r="Q591" i="8" s="1"/>
  <c r="O591" i="8"/>
  <c r="P583" i="8"/>
  <c r="Q583" i="8" s="1"/>
  <c r="O583" i="8"/>
  <c r="P575" i="8"/>
  <c r="Q575" i="8" s="1"/>
  <c r="O575" i="8"/>
  <c r="P567" i="8"/>
  <c r="Q567" i="8" s="1"/>
  <c r="O567" i="8"/>
  <c r="P559" i="8"/>
  <c r="Q559" i="8" s="1"/>
  <c r="O559" i="8"/>
  <c r="P551" i="8"/>
  <c r="Q551" i="8" s="1"/>
  <c r="O551" i="8"/>
  <c r="P543" i="8"/>
  <c r="Q543" i="8" s="1"/>
  <c r="O543" i="8"/>
  <c r="P535" i="8"/>
  <c r="Q535" i="8" s="1"/>
  <c r="O535" i="8"/>
  <c r="P527" i="8"/>
  <c r="Q527" i="8" s="1"/>
  <c r="O527" i="8"/>
  <c r="P519" i="8"/>
  <c r="Q519" i="8" s="1"/>
  <c r="O519" i="8"/>
  <c r="O511" i="8"/>
  <c r="P511" i="8"/>
  <c r="Q511" i="8" s="1"/>
  <c r="P503" i="8"/>
  <c r="Q503" i="8" s="1"/>
  <c r="O503" i="8"/>
  <c r="P495" i="8"/>
  <c r="Q495" i="8" s="1"/>
  <c r="O495" i="8"/>
  <c r="P487" i="8"/>
  <c r="Q487" i="8" s="1"/>
  <c r="O487" i="8"/>
  <c r="P479" i="8"/>
  <c r="Q479" i="8" s="1"/>
  <c r="O479" i="8"/>
  <c r="P471" i="8"/>
  <c r="Q471" i="8" s="1"/>
  <c r="O471" i="8"/>
  <c r="P463" i="8"/>
  <c r="Q463" i="8" s="1"/>
  <c r="O463" i="8"/>
  <c r="P455" i="8"/>
  <c r="Q455" i="8" s="1"/>
  <c r="O455" i="8"/>
  <c r="P447" i="8"/>
  <c r="Q447" i="8" s="1"/>
  <c r="O447" i="8"/>
  <c r="P439" i="8"/>
  <c r="Q439" i="8" s="1"/>
  <c r="O439" i="8"/>
  <c r="P431" i="8"/>
  <c r="Q431" i="8" s="1"/>
  <c r="O431" i="8"/>
  <c r="P423" i="8"/>
  <c r="Q423" i="8" s="1"/>
  <c r="O423" i="8"/>
  <c r="P415" i="8"/>
  <c r="Q415" i="8" s="1"/>
  <c r="O415" i="8"/>
  <c r="P407" i="8"/>
  <c r="Q407" i="8" s="1"/>
  <c r="O407" i="8"/>
  <c r="P399" i="8"/>
  <c r="Q399" i="8" s="1"/>
  <c r="O399" i="8"/>
  <c r="P391" i="8"/>
  <c r="Q391" i="8" s="1"/>
  <c r="O391" i="8"/>
  <c r="P383" i="8"/>
  <c r="Q383" i="8" s="1"/>
  <c r="O383" i="8"/>
  <c r="P375" i="8"/>
  <c r="Q375" i="8" s="1"/>
  <c r="O375" i="8"/>
  <c r="P367" i="8"/>
  <c r="Q367" i="8" s="1"/>
  <c r="O367" i="8"/>
  <c r="P359" i="8"/>
  <c r="Q359" i="8" s="1"/>
  <c r="O359" i="8"/>
  <c r="P351" i="8"/>
  <c r="Q351" i="8" s="1"/>
  <c r="O351" i="8"/>
  <c r="P343" i="8"/>
  <c r="Q343" i="8" s="1"/>
  <c r="O343" i="8"/>
  <c r="P335" i="8"/>
  <c r="Q335" i="8" s="1"/>
  <c r="O335" i="8"/>
  <c r="P327" i="8"/>
  <c r="Q327" i="8" s="1"/>
  <c r="O327" i="8"/>
  <c r="P319" i="8"/>
  <c r="Q319" i="8" s="1"/>
  <c r="O319" i="8"/>
  <c r="P311" i="8"/>
  <c r="Q311" i="8" s="1"/>
  <c r="O311" i="8"/>
  <c r="P303" i="8"/>
  <c r="Q303" i="8" s="1"/>
  <c r="O303" i="8"/>
  <c r="P295" i="8"/>
  <c r="Q295" i="8" s="1"/>
  <c r="O295" i="8"/>
  <c r="P287" i="8"/>
  <c r="Q287" i="8" s="1"/>
  <c r="O287" i="8"/>
  <c r="P279" i="8"/>
  <c r="Q279" i="8" s="1"/>
  <c r="O279" i="8"/>
  <c r="P271" i="8"/>
  <c r="Q271" i="8" s="1"/>
  <c r="O271" i="8"/>
  <c r="P263" i="8"/>
  <c r="Q263" i="8" s="1"/>
  <c r="O263" i="8"/>
  <c r="P255" i="8"/>
  <c r="Q255" i="8" s="1"/>
  <c r="O255" i="8"/>
  <c r="P247" i="8"/>
  <c r="Q247" i="8" s="1"/>
  <c r="O247" i="8"/>
  <c r="P239" i="8"/>
  <c r="Q239" i="8" s="1"/>
  <c r="O239" i="8"/>
  <c r="P231" i="8"/>
  <c r="Q231" i="8" s="1"/>
  <c r="O231" i="8"/>
  <c r="P223" i="8"/>
  <c r="Q223" i="8" s="1"/>
  <c r="O223" i="8"/>
  <c r="P215" i="8"/>
  <c r="Q215" i="8" s="1"/>
  <c r="O215" i="8"/>
  <c r="P207" i="8"/>
  <c r="Q207" i="8" s="1"/>
  <c r="O207" i="8"/>
  <c r="P199" i="8"/>
  <c r="Q199" i="8" s="1"/>
  <c r="O199" i="8"/>
  <c r="P191" i="8"/>
  <c r="Q191" i="8" s="1"/>
  <c r="O191" i="8"/>
  <c r="P183" i="8"/>
  <c r="Q183" i="8" s="1"/>
  <c r="O183" i="8"/>
  <c r="P175" i="8"/>
  <c r="Q175" i="8" s="1"/>
  <c r="O175" i="8"/>
  <c r="P167" i="8"/>
  <c r="Q167" i="8" s="1"/>
  <c r="O167" i="8"/>
  <c r="P159" i="8"/>
  <c r="Q159" i="8" s="1"/>
  <c r="O159" i="8"/>
  <c r="P151" i="8"/>
  <c r="Q151" i="8" s="1"/>
  <c r="O151" i="8"/>
  <c r="P143" i="8"/>
  <c r="Q143" i="8" s="1"/>
  <c r="O143" i="8"/>
  <c r="P135" i="8"/>
  <c r="Q135" i="8" s="1"/>
  <c r="O135" i="8"/>
  <c r="P127" i="8"/>
  <c r="Q127" i="8" s="1"/>
  <c r="O127" i="8"/>
  <c r="P119" i="8"/>
  <c r="Q119" i="8" s="1"/>
  <c r="O119" i="8"/>
  <c r="P111" i="8"/>
  <c r="Q111" i="8" s="1"/>
  <c r="O111" i="8"/>
  <c r="P103" i="8"/>
  <c r="Q103" i="8" s="1"/>
  <c r="O103" i="8"/>
  <c r="P95" i="8"/>
  <c r="Q95" i="8" s="1"/>
  <c r="O95" i="8"/>
  <c r="P87" i="8"/>
  <c r="Q87" i="8" s="1"/>
  <c r="O87" i="8"/>
  <c r="P79" i="8"/>
  <c r="Q79" i="8" s="1"/>
  <c r="O79" i="8"/>
  <c r="P71" i="8"/>
  <c r="Q71" i="8" s="1"/>
  <c r="O71" i="8"/>
  <c r="P63" i="8"/>
  <c r="Q63" i="8" s="1"/>
  <c r="O63" i="8"/>
  <c r="P55" i="8"/>
  <c r="Q55" i="8" s="1"/>
  <c r="O55" i="8"/>
  <c r="P47" i="8"/>
  <c r="Q47" i="8" s="1"/>
  <c r="O47" i="8"/>
  <c r="P39" i="8"/>
  <c r="Q39" i="8" s="1"/>
  <c r="O39" i="8"/>
  <c r="P31" i="8"/>
  <c r="Q31" i="8" s="1"/>
  <c r="O31" i="8"/>
  <c r="P23" i="8"/>
  <c r="Q23" i="8" s="1"/>
  <c r="O23" i="8"/>
  <c r="J1407" i="8"/>
  <c r="J1343" i="8"/>
  <c r="J1279" i="8"/>
  <c r="J1215" i="8"/>
  <c r="J1151" i="8"/>
  <c r="J767" i="8"/>
  <c r="J703" i="8"/>
  <c r="J639" i="8"/>
  <c r="J575" i="8"/>
  <c r="K1089" i="8"/>
  <c r="L1089" i="8" s="1"/>
  <c r="J1089" i="8"/>
  <c r="K1073" i="8"/>
  <c r="L1073" i="8" s="1"/>
  <c r="J1073" i="8"/>
  <c r="K1057" i="8"/>
  <c r="L1057" i="8" s="1"/>
  <c r="J1057" i="8"/>
  <c r="K1041" i="8"/>
  <c r="L1041" i="8" s="1"/>
  <c r="J1041" i="8"/>
  <c r="K1025" i="8"/>
  <c r="L1025" i="8" s="1"/>
  <c r="J1025" i="8"/>
  <c r="K1009" i="8"/>
  <c r="L1009" i="8" s="1"/>
  <c r="J1009" i="8"/>
  <c r="K993" i="8"/>
  <c r="L993" i="8" s="1"/>
  <c r="J993" i="8"/>
  <c r="K977" i="8"/>
  <c r="L977" i="8" s="1"/>
  <c r="J977" i="8"/>
  <c r="K961" i="8"/>
  <c r="L961" i="8" s="1"/>
  <c r="J961" i="8"/>
  <c r="K945" i="8"/>
  <c r="L945" i="8" s="1"/>
  <c r="J945" i="8"/>
  <c r="K929" i="8"/>
  <c r="L929" i="8" s="1"/>
  <c r="J929" i="8"/>
  <c r="K913" i="8"/>
  <c r="L913" i="8" s="1"/>
  <c r="J913" i="8"/>
  <c r="K897" i="8"/>
  <c r="L897" i="8" s="1"/>
  <c r="J897" i="8"/>
  <c r="K881" i="8"/>
  <c r="L881" i="8" s="1"/>
  <c r="J881" i="8"/>
  <c r="K865" i="8"/>
  <c r="L865" i="8" s="1"/>
  <c r="J865" i="8"/>
  <c r="K857" i="8"/>
  <c r="L857" i="8" s="1"/>
  <c r="J857" i="8"/>
  <c r="K841" i="8"/>
  <c r="L841" i="8" s="1"/>
  <c r="J841" i="8"/>
  <c r="K825" i="8"/>
  <c r="L825" i="8" s="1"/>
  <c r="J825" i="8"/>
  <c r="K809" i="8"/>
  <c r="L809" i="8" s="1"/>
  <c r="J809" i="8"/>
  <c r="K793" i="8"/>
  <c r="L793" i="8" s="1"/>
  <c r="J793" i="8"/>
  <c r="K777" i="8"/>
  <c r="L777" i="8" s="1"/>
  <c r="J777" i="8"/>
  <c r="K761" i="8"/>
  <c r="L761" i="8" s="1"/>
  <c r="J761" i="8"/>
  <c r="K745" i="8"/>
  <c r="L745" i="8" s="1"/>
  <c r="J745" i="8"/>
  <c r="K737" i="8"/>
  <c r="L737" i="8" s="1"/>
  <c r="J737" i="8"/>
  <c r="K721" i="8"/>
  <c r="L721" i="8" s="1"/>
  <c r="J721" i="8"/>
  <c r="K705" i="8"/>
  <c r="L705" i="8" s="1"/>
  <c r="J705" i="8"/>
  <c r="K689" i="8"/>
  <c r="L689" i="8" s="1"/>
  <c r="J689" i="8"/>
  <c r="K673" i="8"/>
  <c r="L673" i="8" s="1"/>
  <c r="J673" i="8"/>
  <c r="K657" i="8"/>
  <c r="L657" i="8" s="1"/>
  <c r="J657" i="8"/>
  <c r="K641" i="8"/>
  <c r="L641" i="8" s="1"/>
  <c r="J641" i="8"/>
  <c r="K625" i="8"/>
  <c r="L625" i="8" s="1"/>
  <c r="J625" i="8"/>
  <c r="K609" i="8"/>
  <c r="L609" i="8" s="1"/>
  <c r="J609" i="8"/>
  <c r="K593" i="8"/>
  <c r="L593" i="8" s="1"/>
  <c r="J593" i="8"/>
  <c r="K577" i="8"/>
  <c r="L577" i="8" s="1"/>
  <c r="J577" i="8"/>
  <c r="K553" i="8"/>
  <c r="L553" i="8" s="1"/>
  <c r="J553" i="8"/>
  <c r="K537" i="8"/>
  <c r="L537" i="8" s="1"/>
  <c r="J537" i="8"/>
  <c r="K529" i="8"/>
  <c r="L529" i="8" s="1"/>
  <c r="J529" i="8"/>
  <c r="K513" i="8"/>
  <c r="L513" i="8" s="1"/>
  <c r="J513" i="8"/>
  <c r="K497" i="8"/>
  <c r="L497" i="8" s="1"/>
  <c r="J497" i="8"/>
  <c r="K481" i="8"/>
  <c r="L481" i="8" s="1"/>
  <c r="J481" i="8"/>
  <c r="K465" i="8"/>
  <c r="L465" i="8" s="1"/>
  <c r="J465" i="8"/>
  <c r="K449" i="8"/>
  <c r="L449" i="8" s="1"/>
  <c r="J449" i="8"/>
  <c r="K433" i="8"/>
  <c r="L433" i="8" s="1"/>
  <c r="J433" i="8"/>
  <c r="K417" i="8"/>
  <c r="L417" i="8" s="1"/>
  <c r="J417" i="8"/>
  <c r="K401" i="8"/>
  <c r="L401" i="8" s="1"/>
  <c r="J401" i="8"/>
  <c r="K385" i="8"/>
  <c r="L385" i="8" s="1"/>
  <c r="J385" i="8"/>
  <c r="K369" i="8"/>
  <c r="L369" i="8" s="1"/>
  <c r="J369" i="8"/>
  <c r="K353" i="8"/>
  <c r="L353" i="8" s="1"/>
  <c r="J353" i="8"/>
  <c r="K337" i="8"/>
  <c r="L337" i="8" s="1"/>
  <c r="J337" i="8"/>
  <c r="K321" i="8"/>
  <c r="L321" i="8" s="1"/>
  <c r="J321" i="8"/>
  <c r="K305" i="8"/>
  <c r="L305" i="8" s="1"/>
  <c r="J305" i="8"/>
  <c r="K289" i="8"/>
  <c r="L289" i="8" s="1"/>
  <c r="J289" i="8"/>
  <c r="K273" i="8"/>
  <c r="L273" i="8" s="1"/>
  <c r="J273" i="8"/>
  <c r="K257" i="8"/>
  <c r="L257" i="8" s="1"/>
  <c r="J257" i="8"/>
  <c r="K241" i="8"/>
  <c r="L241" i="8" s="1"/>
  <c r="J241" i="8"/>
  <c r="K225" i="8"/>
  <c r="L225" i="8" s="1"/>
  <c r="J225" i="8"/>
  <c r="K209" i="8"/>
  <c r="L209" i="8" s="1"/>
  <c r="J209" i="8"/>
  <c r="K193" i="8"/>
  <c r="L193" i="8" s="1"/>
  <c r="J193" i="8"/>
  <c r="K177" i="8"/>
  <c r="L177" i="8" s="1"/>
  <c r="J177" i="8"/>
  <c r="K161" i="8"/>
  <c r="L161" i="8" s="1"/>
  <c r="J161" i="8"/>
  <c r="K145" i="8"/>
  <c r="L145" i="8" s="1"/>
  <c r="J145" i="8"/>
  <c r="K129" i="8"/>
  <c r="L129" i="8" s="1"/>
  <c r="J129" i="8"/>
  <c r="K105" i="8"/>
  <c r="L105" i="8" s="1"/>
  <c r="J105" i="8"/>
  <c r="K49" i="8"/>
  <c r="L49" i="8" s="1"/>
  <c r="J49" i="8"/>
  <c r="K1088" i="8"/>
  <c r="L1088" i="8" s="1"/>
  <c r="J1088" i="8"/>
  <c r="K1080" i="8"/>
  <c r="L1080" i="8" s="1"/>
  <c r="J1080" i="8"/>
  <c r="K1072" i="8"/>
  <c r="L1072" i="8" s="1"/>
  <c r="J1072" i="8"/>
  <c r="K1064" i="8"/>
  <c r="L1064" i="8" s="1"/>
  <c r="J1064" i="8"/>
  <c r="K1056" i="8"/>
  <c r="L1056" i="8" s="1"/>
  <c r="J1056" i="8"/>
  <c r="K1048" i="8"/>
  <c r="L1048" i="8" s="1"/>
  <c r="J1048" i="8"/>
  <c r="K1040" i="8"/>
  <c r="L1040" i="8" s="1"/>
  <c r="J1040" i="8"/>
  <c r="K1032" i="8"/>
  <c r="L1032" i="8" s="1"/>
  <c r="J1032" i="8"/>
  <c r="K1024" i="8"/>
  <c r="L1024" i="8" s="1"/>
  <c r="J1024" i="8"/>
  <c r="K1016" i="8"/>
  <c r="L1016" i="8" s="1"/>
  <c r="J1016" i="8"/>
  <c r="K1008" i="8"/>
  <c r="L1008" i="8" s="1"/>
  <c r="J1008" i="8"/>
  <c r="K1000" i="8"/>
  <c r="L1000" i="8" s="1"/>
  <c r="J1000" i="8"/>
  <c r="K992" i="8"/>
  <c r="L992" i="8" s="1"/>
  <c r="J992" i="8"/>
  <c r="K984" i="8"/>
  <c r="L984" i="8" s="1"/>
  <c r="J984" i="8"/>
  <c r="K976" i="8"/>
  <c r="L976" i="8" s="1"/>
  <c r="J976" i="8"/>
  <c r="K968" i="8"/>
  <c r="L968" i="8" s="1"/>
  <c r="J968" i="8"/>
  <c r="K960" i="8"/>
  <c r="L960" i="8" s="1"/>
  <c r="J960" i="8"/>
  <c r="K952" i="8"/>
  <c r="L952" i="8" s="1"/>
  <c r="J952" i="8"/>
  <c r="K944" i="8"/>
  <c r="L944" i="8" s="1"/>
  <c r="J944" i="8"/>
  <c r="K936" i="8"/>
  <c r="L936" i="8" s="1"/>
  <c r="J936" i="8"/>
  <c r="K928" i="8"/>
  <c r="L928" i="8" s="1"/>
  <c r="J928" i="8"/>
  <c r="K920" i="8"/>
  <c r="L920" i="8" s="1"/>
  <c r="J920" i="8"/>
  <c r="K912" i="8"/>
  <c r="L912" i="8" s="1"/>
  <c r="J912" i="8"/>
  <c r="K904" i="8"/>
  <c r="L904" i="8" s="1"/>
  <c r="J904" i="8"/>
  <c r="K896" i="8"/>
  <c r="L896" i="8" s="1"/>
  <c r="J896" i="8"/>
  <c r="K888" i="8"/>
  <c r="L888" i="8" s="1"/>
  <c r="J888" i="8"/>
  <c r="K880" i="8"/>
  <c r="L880" i="8" s="1"/>
  <c r="J880" i="8"/>
  <c r="K872" i="8"/>
  <c r="L872" i="8" s="1"/>
  <c r="J872" i="8"/>
  <c r="K864" i="8"/>
  <c r="L864" i="8" s="1"/>
  <c r="J864" i="8"/>
  <c r="K856" i="8"/>
  <c r="L856" i="8" s="1"/>
  <c r="J856" i="8"/>
  <c r="K848" i="8"/>
  <c r="L848" i="8" s="1"/>
  <c r="J848" i="8"/>
  <c r="K840" i="8"/>
  <c r="L840" i="8" s="1"/>
  <c r="J840" i="8"/>
  <c r="K832" i="8"/>
  <c r="L832" i="8" s="1"/>
  <c r="J832" i="8"/>
  <c r="K824" i="8"/>
  <c r="L824" i="8" s="1"/>
  <c r="J824" i="8"/>
  <c r="K816" i="8"/>
  <c r="L816" i="8" s="1"/>
  <c r="J816" i="8"/>
  <c r="K808" i="8"/>
  <c r="L808" i="8" s="1"/>
  <c r="J808" i="8"/>
  <c r="K800" i="8"/>
  <c r="L800" i="8" s="1"/>
  <c r="J800" i="8"/>
  <c r="K792" i="8"/>
  <c r="L792" i="8" s="1"/>
  <c r="J792" i="8"/>
  <c r="K784" i="8"/>
  <c r="L784" i="8" s="1"/>
  <c r="J784" i="8"/>
  <c r="K776" i="8"/>
  <c r="L776" i="8" s="1"/>
  <c r="J776" i="8"/>
  <c r="K768" i="8"/>
  <c r="L768" i="8" s="1"/>
  <c r="J768" i="8"/>
  <c r="K760" i="8"/>
  <c r="L760" i="8" s="1"/>
  <c r="J760" i="8"/>
  <c r="K752" i="8"/>
  <c r="L752" i="8" s="1"/>
  <c r="J752" i="8"/>
  <c r="K744" i="8"/>
  <c r="L744" i="8" s="1"/>
  <c r="J744" i="8"/>
  <c r="K736" i="8"/>
  <c r="L736" i="8" s="1"/>
  <c r="J736" i="8"/>
  <c r="K728" i="8"/>
  <c r="L728" i="8" s="1"/>
  <c r="J728" i="8"/>
  <c r="K720" i="8"/>
  <c r="L720" i="8" s="1"/>
  <c r="J720" i="8"/>
  <c r="K712" i="8"/>
  <c r="L712" i="8" s="1"/>
  <c r="J712" i="8"/>
  <c r="K704" i="8"/>
  <c r="L704" i="8" s="1"/>
  <c r="J704" i="8"/>
  <c r="K696" i="8"/>
  <c r="L696" i="8" s="1"/>
  <c r="J696" i="8"/>
  <c r="K688" i="8"/>
  <c r="L688" i="8" s="1"/>
  <c r="J688" i="8"/>
  <c r="K680" i="8"/>
  <c r="L680" i="8" s="1"/>
  <c r="J680" i="8"/>
  <c r="K672" i="8"/>
  <c r="L672" i="8" s="1"/>
  <c r="J672" i="8"/>
  <c r="K664" i="8"/>
  <c r="L664" i="8" s="1"/>
  <c r="J664" i="8"/>
  <c r="K656" i="8"/>
  <c r="L656" i="8" s="1"/>
  <c r="J656" i="8"/>
  <c r="K648" i="8"/>
  <c r="L648" i="8" s="1"/>
  <c r="J648" i="8"/>
  <c r="K640" i="8"/>
  <c r="L640" i="8" s="1"/>
  <c r="J640" i="8"/>
  <c r="K632" i="8"/>
  <c r="L632" i="8" s="1"/>
  <c r="J632" i="8"/>
  <c r="K624" i="8"/>
  <c r="L624" i="8" s="1"/>
  <c r="J624" i="8"/>
  <c r="K616" i="8"/>
  <c r="L616" i="8" s="1"/>
  <c r="J616" i="8"/>
  <c r="K608" i="8"/>
  <c r="L608" i="8" s="1"/>
  <c r="J608" i="8"/>
  <c r="K600" i="8"/>
  <c r="L600" i="8" s="1"/>
  <c r="J600" i="8"/>
  <c r="K592" i="8"/>
  <c r="L592" i="8" s="1"/>
  <c r="J592" i="8"/>
  <c r="K584" i="8"/>
  <c r="L584" i="8" s="1"/>
  <c r="J584" i="8"/>
  <c r="K576" i="8"/>
  <c r="L576" i="8" s="1"/>
  <c r="J576" i="8"/>
  <c r="K568" i="8"/>
  <c r="L568" i="8" s="1"/>
  <c r="J568" i="8"/>
  <c r="K560" i="8"/>
  <c r="L560" i="8" s="1"/>
  <c r="J560" i="8"/>
  <c r="K552" i="8"/>
  <c r="L552" i="8" s="1"/>
  <c r="J552" i="8"/>
  <c r="K544" i="8"/>
  <c r="L544" i="8" s="1"/>
  <c r="J544" i="8"/>
  <c r="K536" i="8"/>
  <c r="L536" i="8" s="1"/>
  <c r="J536" i="8"/>
  <c r="K528" i="8"/>
  <c r="L528" i="8" s="1"/>
  <c r="J528" i="8"/>
  <c r="K520" i="8"/>
  <c r="L520" i="8" s="1"/>
  <c r="J520" i="8"/>
  <c r="K512" i="8"/>
  <c r="L512" i="8" s="1"/>
  <c r="J512" i="8"/>
  <c r="K504" i="8"/>
  <c r="L504" i="8" s="1"/>
  <c r="J504" i="8"/>
  <c r="K496" i="8"/>
  <c r="L496" i="8" s="1"/>
  <c r="J496" i="8"/>
  <c r="K488" i="8"/>
  <c r="L488" i="8" s="1"/>
  <c r="J488" i="8"/>
  <c r="K480" i="8"/>
  <c r="L480" i="8" s="1"/>
  <c r="J480" i="8"/>
  <c r="K472" i="8"/>
  <c r="L472" i="8" s="1"/>
  <c r="J472" i="8"/>
  <c r="K464" i="8"/>
  <c r="L464" i="8" s="1"/>
  <c r="J464" i="8"/>
  <c r="K456" i="8"/>
  <c r="L456" i="8" s="1"/>
  <c r="J456" i="8"/>
  <c r="K448" i="8"/>
  <c r="L448" i="8" s="1"/>
  <c r="J448" i="8"/>
  <c r="K440" i="8"/>
  <c r="L440" i="8" s="1"/>
  <c r="J440" i="8"/>
  <c r="K432" i="8"/>
  <c r="L432" i="8" s="1"/>
  <c r="J432" i="8"/>
  <c r="K424" i="8"/>
  <c r="L424" i="8" s="1"/>
  <c r="J424" i="8"/>
  <c r="K416" i="8"/>
  <c r="L416" i="8" s="1"/>
  <c r="J416" i="8"/>
  <c r="K408" i="8"/>
  <c r="L408" i="8" s="1"/>
  <c r="J408" i="8"/>
  <c r="K400" i="8"/>
  <c r="L400" i="8" s="1"/>
  <c r="J400" i="8"/>
  <c r="K392" i="8"/>
  <c r="L392" i="8" s="1"/>
  <c r="J392" i="8"/>
  <c r="K384" i="8"/>
  <c r="L384" i="8" s="1"/>
  <c r="J384" i="8"/>
  <c r="K376" i="8"/>
  <c r="L376" i="8" s="1"/>
  <c r="J376" i="8"/>
  <c r="K368" i="8"/>
  <c r="L368" i="8" s="1"/>
  <c r="J368" i="8"/>
  <c r="K360" i="8"/>
  <c r="L360" i="8" s="1"/>
  <c r="J360" i="8"/>
  <c r="K352" i="8"/>
  <c r="L352" i="8" s="1"/>
  <c r="J352" i="8"/>
  <c r="K344" i="8"/>
  <c r="L344" i="8" s="1"/>
  <c r="J344" i="8"/>
  <c r="K336" i="8"/>
  <c r="L336" i="8" s="1"/>
  <c r="J336" i="8"/>
  <c r="K328" i="8"/>
  <c r="L328" i="8" s="1"/>
  <c r="J328" i="8"/>
  <c r="K320" i="8"/>
  <c r="L320" i="8" s="1"/>
  <c r="J320" i="8"/>
  <c r="K312" i="8"/>
  <c r="L312" i="8" s="1"/>
  <c r="J312" i="8"/>
  <c r="K304" i="8"/>
  <c r="L304" i="8" s="1"/>
  <c r="J304" i="8"/>
  <c r="K296" i="8"/>
  <c r="L296" i="8" s="1"/>
  <c r="J296" i="8"/>
  <c r="K288" i="8"/>
  <c r="L288" i="8" s="1"/>
  <c r="J288" i="8"/>
  <c r="K280" i="8"/>
  <c r="L280" i="8" s="1"/>
  <c r="J280" i="8"/>
  <c r="K272" i="8"/>
  <c r="L272" i="8" s="1"/>
  <c r="J272" i="8"/>
  <c r="K264" i="8"/>
  <c r="L264" i="8" s="1"/>
  <c r="J264" i="8"/>
  <c r="K256" i="8"/>
  <c r="L256" i="8" s="1"/>
  <c r="J256" i="8"/>
  <c r="K248" i="8"/>
  <c r="L248" i="8" s="1"/>
  <c r="J248" i="8"/>
  <c r="K240" i="8"/>
  <c r="L240" i="8" s="1"/>
  <c r="J240" i="8"/>
  <c r="K232" i="8"/>
  <c r="L232" i="8" s="1"/>
  <c r="J232" i="8"/>
  <c r="K224" i="8"/>
  <c r="L224" i="8" s="1"/>
  <c r="J224" i="8"/>
  <c r="K216" i="8"/>
  <c r="L216" i="8" s="1"/>
  <c r="J216" i="8"/>
  <c r="K208" i="8"/>
  <c r="L208" i="8" s="1"/>
  <c r="J208" i="8"/>
  <c r="K200" i="8"/>
  <c r="L200" i="8" s="1"/>
  <c r="J200" i="8"/>
  <c r="K192" i="8"/>
  <c r="L192" i="8" s="1"/>
  <c r="J192" i="8"/>
  <c r="K184" i="8"/>
  <c r="L184" i="8" s="1"/>
  <c r="J184" i="8"/>
  <c r="K176" i="8"/>
  <c r="L176" i="8" s="1"/>
  <c r="J176" i="8"/>
  <c r="K168" i="8"/>
  <c r="L168" i="8" s="1"/>
  <c r="J168" i="8"/>
  <c r="K160" i="8"/>
  <c r="L160" i="8" s="1"/>
  <c r="J160" i="8"/>
  <c r="K152" i="8"/>
  <c r="L152" i="8" s="1"/>
  <c r="J152" i="8"/>
  <c r="K144" i="8"/>
  <c r="L144" i="8" s="1"/>
  <c r="J144" i="8"/>
  <c r="K136" i="8"/>
  <c r="L136" i="8" s="1"/>
  <c r="J136" i="8"/>
  <c r="K128" i="8"/>
  <c r="L128" i="8" s="1"/>
  <c r="J128" i="8"/>
  <c r="K120" i="8"/>
  <c r="L120" i="8" s="1"/>
  <c r="J120" i="8"/>
  <c r="K112" i="8"/>
  <c r="L112" i="8" s="1"/>
  <c r="J112" i="8"/>
  <c r="K104" i="8"/>
  <c r="L104" i="8" s="1"/>
  <c r="J104" i="8"/>
  <c r="K96" i="8"/>
  <c r="L96" i="8" s="1"/>
  <c r="J96" i="8"/>
  <c r="K88" i="8"/>
  <c r="L88" i="8" s="1"/>
  <c r="J88" i="8"/>
  <c r="K80" i="8"/>
  <c r="L80" i="8" s="1"/>
  <c r="J80" i="8"/>
  <c r="K72" i="8"/>
  <c r="L72" i="8" s="1"/>
  <c r="J72" i="8"/>
  <c r="K64" i="8"/>
  <c r="L64" i="8" s="1"/>
  <c r="J64" i="8"/>
  <c r="K56" i="8"/>
  <c r="L56" i="8" s="1"/>
  <c r="J56" i="8"/>
  <c r="K48" i="8"/>
  <c r="L48" i="8" s="1"/>
  <c r="J48" i="8"/>
  <c r="K40" i="8"/>
  <c r="L40" i="8" s="1"/>
  <c r="J40" i="8"/>
  <c r="K32" i="8"/>
  <c r="L32" i="8" s="1"/>
  <c r="J32" i="8"/>
  <c r="K24" i="8"/>
  <c r="L24" i="8" s="1"/>
  <c r="J24" i="8"/>
  <c r="K16" i="8"/>
  <c r="L16" i="8" s="1"/>
  <c r="J16" i="8"/>
  <c r="P1470" i="8"/>
  <c r="Q1470" i="8" s="1"/>
  <c r="O1470" i="8"/>
  <c r="P1462" i="8"/>
  <c r="Q1462" i="8" s="1"/>
  <c r="O1462" i="8"/>
  <c r="P1454" i="8"/>
  <c r="Q1454" i="8" s="1"/>
  <c r="O1454" i="8"/>
  <c r="P1446" i="8"/>
  <c r="Q1446" i="8" s="1"/>
  <c r="O1446" i="8"/>
  <c r="P1438" i="8"/>
  <c r="Q1438" i="8" s="1"/>
  <c r="O1438" i="8"/>
  <c r="P1430" i="8"/>
  <c r="Q1430" i="8" s="1"/>
  <c r="O1430" i="8"/>
  <c r="P1422" i="8"/>
  <c r="Q1422" i="8" s="1"/>
  <c r="O1422" i="8"/>
  <c r="P1414" i="8"/>
  <c r="Q1414" i="8" s="1"/>
  <c r="O1414" i="8"/>
  <c r="P1406" i="8"/>
  <c r="Q1406" i="8" s="1"/>
  <c r="O1406" i="8"/>
  <c r="P1398" i="8"/>
  <c r="Q1398" i="8" s="1"/>
  <c r="O1398" i="8"/>
  <c r="P1390" i="8"/>
  <c r="Q1390" i="8" s="1"/>
  <c r="O1390" i="8"/>
  <c r="P1382" i="8"/>
  <c r="Q1382" i="8" s="1"/>
  <c r="O1382" i="8"/>
  <c r="P1374" i="8"/>
  <c r="Q1374" i="8" s="1"/>
  <c r="O1374" i="8"/>
  <c r="P1366" i="8"/>
  <c r="Q1366" i="8" s="1"/>
  <c r="O1366" i="8"/>
  <c r="P1358" i="8"/>
  <c r="Q1358" i="8" s="1"/>
  <c r="O1358" i="8"/>
  <c r="P1350" i="8"/>
  <c r="Q1350" i="8" s="1"/>
  <c r="O1350" i="8"/>
  <c r="O1342" i="8"/>
  <c r="P1342" i="8"/>
  <c r="Q1342" i="8" s="1"/>
  <c r="P1334" i="8"/>
  <c r="Q1334" i="8" s="1"/>
  <c r="O1334" i="8"/>
  <c r="O1326" i="8"/>
  <c r="P1326" i="8"/>
  <c r="Q1326" i="8" s="1"/>
  <c r="P1318" i="8"/>
  <c r="Q1318" i="8" s="1"/>
  <c r="O1318" i="8"/>
  <c r="P1310" i="8"/>
  <c r="Q1310" i="8" s="1"/>
  <c r="O1310" i="8"/>
  <c r="P1302" i="8"/>
  <c r="Q1302" i="8" s="1"/>
  <c r="O1302" i="8"/>
  <c r="P1294" i="8"/>
  <c r="Q1294" i="8" s="1"/>
  <c r="O1294" i="8"/>
  <c r="P1286" i="8"/>
  <c r="Q1286" i="8" s="1"/>
  <c r="O1286" i="8"/>
  <c r="P1278" i="8"/>
  <c r="Q1278" i="8" s="1"/>
  <c r="O1278" i="8"/>
  <c r="P1270" i="8"/>
  <c r="Q1270" i="8" s="1"/>
  <c r="O1270" i="8"/>
  <c r="O1262" i="8"/>
  <c r="P1262" i="8"/>
  <c r="Q1262" i="8" s="1"/>
  <c r="P1254" i="8"/>
  <c r="Q1254" i="8" s="1"/>
  <c r="O1254" i="8"/>
  <c r="P1246" i="8"/>
  <c r="Q1246" i="8" s="1"/>
  <c r="O1246" i="8"/>
  <c r="P1238" i="8"/>
  <c r="Q1238" i="8" s="1"/>
  <c r="O1238" i="8"/>
  <c r="O1230" i="8"/>
  <c r="P1230" i="8"/>
  <c r="Q1230" i="8" s="1"/>
  <c r="P1222" i="8"/>
  <c r="Q1222" i="8" s="1"/>
  <c r="O1222" i="8"/>
  <c r="P1214" i="8"/>
  <c r="Q1214" i="8" s="1"/>
  <c r="O1214" i="8"/>
  <c r="P1206" i="8"/>
  <c r="Q1206" i="8" s="1"/>
  <c r="O1206" i="8"/>
  <c r="P1198" i="8"/>
  <c r="Q1198" i="8" s="1"/>
  <c r="O1198" i="8"/>
  <c r="P1190" i="8"/>
  <c r="Q1190" i="8" s="1"/>
  <c r="O1190" i="8"/>
  <c r="P1182" i="8"/>
  <c r="Q1182" i="8" s="1"/>
  <c r="O1182" i="8"/>
  <c r="O1174" i="8"/>
  <c r="P1174" i="8"/>
  <c r="Q1174" i="8" s="1"/>
  <c r="P1166" i="8"/>
  <c r="Q1166" i="8" s="1"/>
  <c r="O1166" i="8"/>
  <c r="P1158" i="8"/>
  <c r="Q1158" i="8" s="1"/>
  <c r="O1158" i="8"/>
  <c r="O1150" i="8"/>
  <c r="P1150" i="8"/>
  <c r="Q1150" i="8" s="1"/>
  <c r="O1142" i="8"/>
  <c r="P1142" i="8"/>
  <c r="Q1142" i="8" s="1"/>
  <c r="P1134" i="8"/>
  <c r="Q1134" i="8" s="1"/>
  <c r="O1134" i="8"/>
  <c r="P1126" i="8"/>
  <c r="Q1126" i="8" s="1"/>
  <c r="O1126" i="8"/>
  <c r="O1118" i="8"/>
  <c r="P1118" i="8"/>
  <c r="Q1118" i="8" s="1"/>
  <c r="P1110" i="8"/>
  <c r="Q1110" i="8" s="1"/>
  <c r="O1110" i="8"/>
  <c r="P1102" i="8"/>
  <c r="Q1102" i="8" s="1"/>
  <c r="O1102" i="8"/>
  <c r="P1094" i="8"/>
  <c r="Q1094" i="8" s="1"/>
  <c r="O1094" i="8"/>
  <c r="P1086" i="8"/>
  <c r="Q1086" i="8" s="1"/>
  <c r="O1086" i="8"/>
  <c r="P1078" i="8"/>
  <c r="Q1078" i="8" s="1"/>
  <c r="O1078" i="8"/>
  <c r="P1070" i="8"/>
  <c r="Q1070" i="8" s="1"/>
  <c r="O1070" i="8"/>
  <c r="P1062" i="8"/>
  <c r="Q1062" i="8" s="1"/>
  <c r="O1062" i="8"/>
  <c r="O1054" i="8"/>
  <c r="P1054" i="8"/>
  <c r="Q1054" i="8" s="1"/>
  <c r="O1046" i="8"/>
  <c r="P1046" i="8"/>
  <c r="Q1046" i="8" s="1"/>
  <c r="P1038" i="8"/>
  <c r="Q1038" i="8" s="1"/>
  <c r="O1038" i="8"/>
  <c r="P1030" i="8"/>
  <c r="Q1030" i="8" s="1"/>
  <c r="O1030" i="8"/>
  <c r="O1022" i="8"/>
  <c r="P1022" i="8"/>
  <c r="Q1022" i="8" s="1"/>
  <c r="O1014" i="8"/>
  <c r="P1014" i="8"/>
  <c r="Q1014" i="8" s="1"/>
  <c r="P1006" i="8"/>
  <c r="Q1006" i="8" s="1"/>
  <c r="O1006" i="8"/>
  <c r="P998" i="8"/>
  <c r="Q998" i="8" s="1"/>
  <c r="O998" i="8"/>
  <c r="O990" i="8"/>
  <c r="P990" i="8"/>
  <c r="Q990" i="8" s="1"/>
  <c r="P982" i="8"/>
  <c r="Q982" i="8" s="1"/>
  <c r="O982" i="8"/>
  <c r="P974" i="8"/>
  <c r="Q974" i="8" s="1"/>
  <c r="O974" i="8"/>
  <c r="P966" i="8"/>
  <c r="Q966" i="8" s="1"/>
  <c r="O966" i="8"/>
  <c r="P958" i="8"/>
  <c r="Q958" i="8" s="1"/>
  <c r="O958" i="8"/>
  <c r="P950" i="8"/>
  <c r="Q950" i="8" s="1"/>
  <c r="O950" i="8"/>
  <c r="P942" i="8"/>
  <c r="Q942" i="8" s="1"/>
  <c r="O942" i="8"/>
  <c r="P934" i="8"/>
  <c r="Q934" i="8" s="1"/>
  <c r="O934" i="8"/>
  <c r="P926" i="8"/>
  <c r="Q926" i="8" s="1"/>
  <c r="O926" i="8"/>
  <c r="P918" i="8"/>
  <c r="Q918" i="8" s="1"/>
  <c r="O918" i="8"/>
  <c r="P910" i="8"/>
  <c r="Q910" i="8" s="1"/>
  <c r="O910" i="8"/>
  <c r="P902" i="8"/>
  <c r="Q902" i="8" s="1"/>
  <c r="O902" i="8"/>
  <c r="P894" i="8"/>
  <c r="Q894" i="8" s="1"/>
  <c r="O894" i="8"/>
  <c r="P886" i="8"/>
  <c r="Q886" i="8" s="1"/>
  <c r="O886" i="8"/>
  <c r="P878" i="8"/>
  <c r="Q878" i="8" s="1"/>
  <c r="O878" i="8"/>
  <c r="P870" i="8"/>
  <c r="Q870" i="8" s="1"/>
  <c r="O870" i="8"/>
  <c r="P862" i="8"/>
  <c r="Q862" i="8" s="1"/>
  <c r="O862" i="8"/>
  <c r="P854" i="8"/>
  <c r="Q854" i="8" s="1"/>
  <c r="O854" i="8"/>
  <c r="P846" i="8"/>
  <c r="Q846" i="8" s="1"/>
  <c r="O846" i="8"/>
  <c r="P838" i="8"/>
  <c r="Q838" i="8" s="1"/>
  <c r="O838" i="8"/>
  <c r="P830" i="8"/>
  <c r="Q830" i="8" s="1"/>
  <c r="O830" i="8"/>
  <c r="P822" i="8"/>
  <c r="Q822" i="8" s="1"/>
  <c r="O822" i="8"/>
  <c r="P814" i="8"/>
  <c r="Q814" i="8" s="1"/>
  <c r="O814" i="8"/>
  <c r="P806" i="8"/>
  <c r="Q806" i="8" s="1"/>
  <c r="O806" i="8"/>
  <c r="P798" i="8"/>
  <c r="Q798" i="8" s="1"/>
  <c r="O798" i="8"/>
  <c r="P790" i="8"/>
  <c r="Q790" i="8" s="1"/>
  <c r="O790" i="8"/>
  <c r="P782" i="8"/>
  <c r="Q782" i="8" s="1"/>
  <c r="O782" i="8"/>
  <c r="P774" i="8"/>
  <c r="Q774" i="8" s="1"/>
  <c r="O774" i="8"/>
  <c r="P766" i="8"/>
  <c r="Q766" i="8" s="1"/>
  <c r="O766" i="8"/>
  <c r="P758" i="8"/>
  <c r="Q758" i="8" s="1"/>
  <c r="O758" i="8"/>
  <c r="P750" i="8"/>
  <c r="Q750" i="8" s="1"/>
  <c r="O750" i="8"/>
  <c r="P742" i="8"/>
  <c r="Q742" i="8" s="1"/>
  <c r="O742" i="8"/>
  <c r="P734" i="8"/>
  <c r="Q734" i="8" s="1"/>
  <c r="O734" i="8"/>
  <c r="P726" i="8"/>
  <c r="Q726" i="8" s="1"/>
  <c r="O726" i="8"/>
  <c r="P718" i="8"/>
  <c r="Q718" i="8" s="1"/>
  <c r="O718" i="8"/>
  <c r="P710" i="8"/>
  <c r="Q710" i="8" s="1"/>
  <c r="O710" i="8"/>
  <c r="P702" i="8"/>
  <c r="Q702" i="8" s="1"/>
  <c r="O702" i="8"/>
  <c r="P694" i="8"/>
  <c r="Q694" i="8" s="1"/>
  <c r="O694" i="8"/>
  <c r="P686" i="8"/>
  <c r="Q686" i="8" s="1"/>
  <c r="O686" i="8"/>
  <c r="P678" i="8"/>
  <c r="Q678" i="8" s="1"/>
  <c r="O678" i="8"/>
  <c r="P670" i="8"/>
  <c r="Q670" i="8" s="1"/>
  <c r="O670" i="8"/>
  <c r="P662" i="8"/>
  <c r="Q662" i="8" s="1"/>
  <c r="O662" i="8"/>
  <c r="P654" i="8"/>
  <c r="Q654" i="8" s="1"/>
  <c r="O654" i="8"/>
  <c r="P646" i="8"/>
  <c r="Q646" i="8" s="1"/>
  <c r="O646" i="8"/>
  <c r="P638" i="8"/>
  <c r="Q638" i="8" s="1"/>
  <c r="O638" i="8"/>
  <c r="P630" i="8"/>
  <c r="Q630" i="8" s="1"/>
  <c r="O630" i="8"/>
  <c r="P622" i="8"/>
  <c r="Q622" i="8" s="1"/>
  <c r="O622" i="8"/>
  <c r="P614" i="8"/>
  <c r="Q614" i="8" s="1"/>
  <c r="O614" i="8"/>
  <c r="P606" i="8"/>
  <c r="Q606" i="8" s="1"/>
  <c r="O606" i="8"/>
  <c r="P598" i="8"/>
  <c r="Q598" i="8" s="1"/>
  <c r="O598" i="8"/>
  <c r="P590" i="8"/>
  <c r="Q590" i="8" s="1"/>
  <c r="O590" i="8"/>
  <c r="P582" i="8"/>
  <c r="Q582" i="8" s="1"/>
  <c r="O582" i="8"/>
  <c r="P574" i="8"/>
  <c r="Q574" i="8" s="1"/>
  <c r="O574" i="8"/>
  <c r="P566" i="8"/>
  <c r="Q566" i="8" s="1"/>
  <c r="O566" i="8"/>
  <c r="P558" i="8"/>
  <c r="Q558" i="8" s="1"/>
  <c r="O558" i="8"/>
  <c r="P550" i="8"/>
  <c r="Q550" i="8" s="1"/>
  <c r="O550" i="8"/>
  <c r="P542" i="8"/>
  <c r="Q542" i="8" s="1"/>
  <c r="O542" i="8"/>
  <c r="P534" i="8"/>
  <c r="Q534" i="8" s="1"/>
  <c r="O534" i="8"/>
  <c r="P526" i="8"/>
  <c r="Q526" i="8" s="1"/>
  <c r="O526" i="8"/>
  <c r="P518" i="8"/>
  <c r="Q518" i="8" s="1"/>
  <c r="O518" i="8"/>
  <c r="P510" i="8"/>
  <c r="Q510" i="8" s="1"/>
  <c r="O510" i="8"/>
  <c r="P502" i="8"/>
  <c r="Q502" i="8" s="1"/>
  <c r="O502" i="8"/>
  <c r="P494" i="8"/>
  <c r="Q494" i="8" s="1"/>
  <c r="O494" i="8"/>
  <c r="P486" i="8"/>
  <c r="Q486" i="8" s="1"/>
  <c r="O486" i="8"/>
  <c r="P478" i="8"/>
  <c r="Q478" i="8" s="1"/>
  <c r="O478" i="8"/>
  <c r="P470" i="8"/>
  <c r="Q470" i="8" s="1"/>
  <c r="O470" i="8"/>
  <c r="P462" i="8"/>
  <c r="Q462" i="8" s="1"/>
  <c r="O462" i="8"/>
  <c r="P454" i="8"/>
  <c r="Q454" i="8" s="1"/>
  <c r="O454" i="8"/>
  <c r="P446" i="8"/>
  <c r="Q446" i="8" s="1"/>
  <c r="O446" i="8"/>
  <c r="P438" i="8"/>
  <c r="Q438" i="8" s="1"/>
  <c r="O438" i="8"/>
  <c r="P430" i="8"/>
  <c r="Q430" i="8" s="1"/>
  <c r="O430" i="8"/>
  <c r="P422" i="8"/>
  <c r="Q422" i="8" s="1"/>
  <c r="O422" i="8"/>
  <c r="P414" i="8"/>
  <c r="Q414" i="8" s="1"/>
  <c r="O414" i="8"/>
  <c r="P406" i="8"/>
  <c r="Q406" i="8" s="1"/>
  <c r="O406" i="8"/>
  <c r="P398" i="8"/>
  <c r="Q398" i="8" s="1"/>
  <c r="O398" i="8"/>
  <c r="P390" i="8"/>
  <c r="Q390" i="8" s="1"/>
  <c r="O390" i="8"/>
  <c r="P382" i="8"/>
  <c r="Q382" i="8" s="1"/>
  <c r="O382" i="8"/>
  <c r="P374" i="8"/>
  <c r="Q374" i="8" s="1"/>
  <c r="O374" i="8"/>
  <c r="P366" i="8"/>
  <c r="Q366" i="8" s="1"/>
  <c r="O366" i="8"/>
  <c r="P358" i="8"/>
  <c r="Q358" i="8" s="1"/>
  <c r="O358" i="8"/>
  <c r="P350" i="8"/>
  <c r="Q350" i="8" s="1"/>
  <c r="O350" i="8"/>
  <c r="P342" i="8"/>
  <c r="Q342" i="8" s="1"/>
  <c r="O342" i="8"/>
  <c r="P334" i="8"/>
  <c r="Q334" i="8" s="1"/>
  <c r="O334" i="8"/>
  <c r="P326" i="8"/>
  <c r="Q326" i="8" s="1"/>
  <c r="O326" i="8"/>
  <c r="P318" i="8"/>
  <c r="Q318" i="8" s="1"/>
  <c r="O318" i="8"/>
  <c r="P310" i="8"/>
  <c r="Q310" i="8" s="1"/>
  <c r="O310" i="8"/>
  <c r="P302" i="8"/>
  <c r="Q302" i="8" s="1"/>
  <c r="O302" i="8"/>
  <c r="P294" i="8"/>
  <c r="Q294" i="8" s="1"/>
  <c r="O294" i="8"/>
  <c r="P286" i="8"/>
  <c r="Q286" i="8" s="1"/>
  <c r="O286" i="8"/>
  <c r="P278" i="8"/>
  <c r="Q278" i="8" s="1"/>
  <c r="O278" i="8"/>
  <c r="P270" i="8"/>
  <c r="Q270" i="8" s="1"/>
  <c r="O270" i="8"/>
  <c r="P262" i="8"/>
  <c r="Q262" i="8" s="1"/>
  <c r="O262" i="8"/>
  <c r="P254" i="8"/>
  <c r="Q254" i="8" s="1"/>
  <c r="O254" i="8"/>
  <c r="P246" i="8"/>
  <c r="Q246" i="8" s="1"/>
  <c r="O246" i="8"/>
  <c r="P238" i="8"/>
  <c r="Q238" i="8" s="1"/>
  <c r="O238" i="8"/>
  <c r="P230" i="8"/>
  <c r="Q230" i="8" s="1"/>
  <c r="O230" i="8"/>
  <c r="P222" i="8"/>
  <c r="Q222" i="8" s="1"/>
  <c r="O222" i="8"/>
  <c r="P214" i="8"/>
  <c r="Q214" i="8" s="1"/>
  <c r="O214" i="8"/>
  <c r="P206" i="8"/>
  <c r="Q206" i="8" s="1"/>
  <c r="O206" i="8"/>
  <c r="P198" i="8"/>
  <c r="Q198" i="8" s="1"/>
  <c r="O198" i="8"/>
  <c r="P190" i="8"/>
  <c r="Q190" i="8" s="1"/>
  <c r="O190" i="8"/>
  <c r="P182" i="8"/>
  <c r="Q182" i="8" s="1"/>
  <c r="O182" i="8"/>
  <c r="P174" i="8"/>
  <c r="Q174" i="8" s="1"/>
  <c r="O174" i="8"/>
  <c r="P166" i="8"/>
  <c r="Q166" i="8" s="1"/>
  <c r="O166" i="8"/>
  <c r="P158" i="8"/>
  <c r="Q158" i="8" s="1"/>
  <c r="O158" i="8"/>
  <c r="P150" i="8"/>
  <c r="Q150" i="8" s="1"/>
  <c r="O150" i="8"/>
  <c r="P142" i="8"/>
  <c r="Q142" i="8" s="1"/>
  <c r="O142" i="8"/>
  <c r="P134" i="8"/>
  <c r="Q134" i="8" s="1"/>
  <c r="O134" i="8"/>
  <c r="P126" i="8"/>
  <c r="Q126" i="8" s="1"/>
  <c r="O126" i="8"/>
  <c r="P118" i="8"/>
  <c r="Q118" i="8" s="1"/>
  <c r="O118" i="8"/>
  <c r="P110" i="8"/>
  <c r="Q110" i="8" s="1"/>
  <c r="O110" i="8"/>
  <c r="P102" i="8"/>
  <c r="Q102" i="8" s="1"/>
  <c r="O102" i="8"/>
  <c r="P94" i="8"/>
  <c r="Q94" i="8" s="1"/>
  <c r="O94" i="8"/>
  <c r="P86" i="8"/>
  <c r="Q86" i="8" s="1"/>
  <c r="O86" i="8"/>
  <c r="P78" i="8"/>
  <c r="Q78" i="8" s="1"/>
  <c r="O78" i="8"/>
  <c r="P70" i="8"/>
  <c r="Q70" i="8" s="1"/>
  <c r="O70" i="8"/>
  <c r="P62" i="8"/>
  <c r="Q62" i="8" s="1"/>
  <c r="O62" i="8"/>
  <c r="P54" i="8"/>
  <c r="Q54" i="8" s="1"/>
  <c r="O54" i="8"/>
  <c r="P46" i="8"/>
  <c r="Q46" i="8" s="1"/>
  <c r="O46" i="8"/>
  <c r="P38" i="8"/>
  <c r="Q38" i="8" s="1"/>
  <c r="O38" i="8"/>
  <c r="P30" i="8"/>
  <c r="Q30" i="8" s="1"/>
  <c r="O30" i="8"/>
  <c r="O22" i="8"/>
  <c r="P22" i="8"/>
  <c r="Q22" i="8" s="1"/>
  <c r="K511" i="8"/>
  <c r="L511" i="8" s="1"/>
  <c r="J511" i="8"/>
  <c r="K447" i="8"/>
  <c r="L447" i="8" s="1"/>
  <c r="J447" i="8"/>
  <c r="K383" i="8"/>
  <c r="L383" i="8" s="1"/>
  <c r="J383" i="8"/>
  <c r="K319" i="8"/>
  <c r="L319" i="8" s="1"/>
  <c r="J319" i="8"/>
  <c r="K255" i="8"/>
  <c r="L255" i="8" s="1"/>
  <c r="J255" i="8"/>
  <c r="K191" i="8"/>
  <c r="L191" i="8" s="1"/>
  <c r="J191" i="8"/>
  <c r="K127" i="8"/>
  <c r="L127" i="8" s="1"/>
  <c r="J127" i="8"/>
  <c r="K63" i="8"/>
  <c r="L63" i="8" s="1"/>
  <c r="J63" i="8"/>
  <c r="J1447" i="8"/>
  <c r="J1383" i="8"/>
  <c r="J1319" i="8"/>
  <c r="J1255" i="8"/>
  <c r="J1191" i="8"/>
  <c r="J1127" i="8"/>
  <c r="J1063" i="8"/>
  <c r="J999" i="8"/>
  <c r="J935" i="8"/>
  <c r="J871" i="8"/>
  <c r="K1081" i="8"/>
  <c r="L1081" i="8" s="1"/>
  <c r="J1081" i="8"/>
  <c r="K1065" i="8"/>
  <c r="L1065" i="8" s="1"/>
  <c r="J1065" i="8"/>
  <c r="K1049" i="8"/>
  <c r="L1049" i="8" s="1"/>
  <c r="J1049" i="8"/>
  <c r="K1033" i="8"/>
  <c r="L1033" i="8" s="1"/>
  <c r="J1033" i="8"/>
  <c r="K1017" i="8"/>
  <c r="L1017" i="8" s="1"/>
  <c r="J1017" i="8"/>
  <c r="K1001" i="8"/>
  <c r="L1001" i="8" s="1"/>
  <c r="J1001" i="8"/>
  <c r="K985" i="8"/>
  <c r="L985" i="8" s="1"/>
  <c r="J985" i="8"/>
  <c r="K969" i="8"/>
  <c r="L969" i="8" s="1"/>
  <c r="J969" i="8"/>
  <c r="K953" i="8"/>
  <c r="L953" i="8" s="1"/>
  <c r="J953" i="8"/>
  <c r="K937" i="8"/>
  <c r="L937" i="8" s="1"/>
  <c r="J937" i="8"/>
  <c r="K921" i="8"/>
  <c r="L921" i="8" s="1"/>
  <c r="J921" i="8"/>
  <c r="K905" i="8"/>
  <c r="L905" i="8" s="1"/>
  <c r="J905" i="8"/>
  <c r="K889" i="8"/>
  <c r="L889" i="8" s="1"/>
  <c r="J889" i="8"/>
  <c r="K873" i="8"/>
  <c r="L873" i="8" s="1"/>
  <c r="J873" i="8"/>
  <c r="K849" i="8"/>
  <c r="L849" i="8" s="1"/>
  <c r="J849" i="8"/>
  <c r="K833" i="8"/>
  <c r="L833" i="8" s="1"/>
  <c r="J833" i="8"/>
  <c r="K817" i="8"/>
  <c r="L817" i="8" s="1"/>
  <c r="J817" i="8"/>
  <c r="K801" i="8"/>
  <c r="L801" i="8" s="1"/>
  <c r="J801" i="8"/>
  <c r="K785" i="8"/>
  <c r="L785" i="8" s="1"/>
  <c r="J785" i="8"/>
  <c r="K769" i="8"/>
  <c r="L769" i="8" s="1"/>
  <c r="J769" i="8"/>
  <c r="K753" i="8"/>
  <c r="L753" i="8" s="1"/>
  <c r="J753" i="8"/>
  <c r="K729" i="8"/>
  <c r="L729" i="8" s="1"/>
  <c r="J729" i="8"/>
  <c r="K713" i="8"/>
  <c r="L713" i="8" s="1"/>
  <c r="J713" i="8"/>
  <c r="K697" i="8"/>
  <c r="L697" i="8" s="1"/>
  <c r="J697" i="8"/>
  <c r="K681" i="8"/>
  <c r="L681" i="8" s="1"/>
  <c r="J681" i="8"/>
  <c r="K665" i="8"/>
  <c r="L665" i="8" s="1"/>
  <c r="J665" i="8"/>
  <c r="K649" i="8"/>
  <c r="L649" i="8" s="1"/>
  <c r="J649" i="8"/>
  <c r="K633" i="8"/>
  <c r="L633" i="8" s="1"/>
  <c r="J633" i="8"/>
  <c r="K617" i="8"/>
  <c r="L617" i="8" s="1"/>
  <c r="J617" i="8"/>
  <c r="K601" i="8"/>
  <c r="L601" i="8" s="1"/>
  <c r="J601" i="8"/>
  <c r="K585" i="8"/>
  <c r="L585" i="8" s="1"/>
  <c r="J585" i="8"/>
  <c r="K569" i="8"/>
  <c r="L569" i="8" s="1"/>
  <c r="J569" i="8"/>
  <c r="K561" i="8"/>
  <c r="L561" i="8" s="1"/>
  <c r="J561" i="8"/>
  <c r="K545" i="8"/>
  <c r="L545" i="8" s="1"/>
  <c r="J545" i="8"/>
  <c r="K521" i="8"/>
  <c r="L521" i="8" s="1"/>
  <c r="J521" i="8"/>
  <c r="K505" i="8"/>
  <c r="L505" i="8" s="1"/>
  <c r="J505" i="8"/>
  <c r="K489" i="8"/>
  <c r="L489" i="8" s="1"/>
  <c r="J489" i="8"/>
  <c r="K473" i="8"/>
  <c r="L473" i="8" s="1"/>
  <c r="J473" i="8"/>
  <c r="K457" i="8"/>
  <c r="L457" i="8" s="1"/>
  <c r="J457" i="8"/>
  <c r="K441" i="8"/>
  <c r="L441" i="8" s="1"/>
  <c r="J441" i="8"/>
  <c r="K425" i="8"/>
  <c r="L425" i="8" s="1"/>
  <c r="J425" i="8"/>
  <c r="K409" i="8"/>
  <c r="L409" i="8" s="1"/>
  <c r="J409" i="8"/>
  <c r="K393" i="8"/>
  <c r="L393" i="8" s="1"/>
  <c r="J393" i="8"/>
  <c r="K377" i="8"/>
  <c r="L377" i="8" s="1"/>
  <c r="J377" i="8"/>
  <c r="K361" i="8"/>
  <c r="L361" i="8" s="1"/>
  <c r="J361" i="8"/>
  <c r="K345" i="8"/>
  <c r="L345" i="8" s="1"/>
  <c r="J345" i="8"/>
  <c r="K329" i="8"/>
  <c r="L329" i="8" s="1"/>
  <c r="J329" i="8"/>
  <c r="K313" i="8"/>
  <c r="L313" i="8" s="1"/>
  <c r="J313" i="8"/>
  <c r="K297" i="8"/>
  <c r="L297" i="8" s="1"/>
  <c r="J297" i="8"/>
  <c r="K281" i="8"/>
  <c r="L281" i="8" s="1"/>
  <c r="J281" i="8"/>
  <c r="K265" i="8"/>
  <c r="L265" i="8" s="1"/>
  <c r="J265" i="8"/>
  <c r="K249" i="8"/>
  <c r="L249" i="8" s="1"/>
  <c r="J249" i="8"/>
  <c r="K233" i="8"/>
  <c r="L233" i="8" s="1"/>
  <c r="J233" i="8"/>
  <c r="K217" i="8"/>
  <c r="L217" i="8" s="1"/>
  <c r="J217" i="8"/>
  <c r="K201" i="8"/>
  <c r="L201" i="8" s="1"/>
  <c r="J201" i="8"/>
  <c r="K185" i="8"/>
  <c r="L185" i="8" s="1"/>
  <c r="J185" i="8"/>
  <c r="K169" i="8"/>
  <c r="L169" i="8" s="1"/>
  <c r="J169" i="8"/>
  <c r="K153" i="8"/>
  <c r="L153" i="8" s="1"/>
  <c r="J153" i="8"/>
  <c r="K137" i="8"/>
  <c r="L137" i="8" s="1"/>
  <c r="J137" i="8"/>
  <c r="K121" i="8"/>
  <c r="L121" i="8" s="1"/>
  <c r="J121" i="8"/>
  <c r="K113" i="8"/>
  <c r="L113" i="8" s="1"/>
  <c r="J113" i="8"/>
  <c r="K97" i="8"/>
  <c r="L97" i="8" s="1"/>
  <c r="J97" i="8"/>
  <c r="K89" i="8"/>
  <c r="L89" i="8" s="1"/>
  <c r="J89" i="8"/>
  <c r="K81" i="8"/>
  <c r="L81" i="8" s="1"/>
  <c r="J81" i="8"/>
  <c r="K73" i="8"/>
  <c r="L73" i="8" s="1"/>
  <c r="J73" i="8"/>
  <c r="K65" i="8"/>
  <c r="L65" i="8" s="1"/>
  <c r="J65" i="8"/>
  <c r="K57" i="8"/>
  <c r="L57" i="8" s="1"/>
  <c r="J57" i="8"/>
  <c r="K41" i="8"/>
  <c r="L41" i="8" s="1"/>
  <c r="J41" i="8"/>
  <c r="K5" i="8"/>
  <c r="L5" i="8" s="1"/>
  <c r="J5" i="8"/>
  <c r="K7" i="8"/>
  <c r="L7" i="8" s="1"/>
  <c r="J7" i="8"/>
  <c r="P1469" i="8"/>
  <c r="Q1469" i="8" s="1"/>
  <c r="O1469" i="8"/>
  <c r="P1461" i="8"/>
  <c r="Q1461" i="8" s="1"/>
  <c r="O1461" i="8"/>
  <c r="P1453" i="8"/>
  <c r="Q1453" i="8" s="1"/>
  <c r="O1453" i="8"/>
  <c r="P1445" i="8"/>
  <c r="Q1445" i="8" s="1"/>
  <c r="O1445" i="8"/>
  <c r="P1437" i="8"/>
  <c r="Q1437" i="8" s="1"/>
  <c r="O1437" i="8"/>
  <c r="P1429" i="8"/>
  <c r="Q1429" i="8" s="1"/>
  <c r="O1429" i="8"/>
  <c r="P1421" i="8"/>
  <c r="Q1421" i="8" s="1"/>
  <c r="O1421" i="8"/>
  <c r="P1413" i="8"/>
  <c r="Q1413" i="8" s="1"/>
  <c r="O1413" i="8"/>
  <c r="P1405" i="8"/>
  <c r="Q1405" i="8" s="1"/>
  <c r="O1405" i="8"/>
  <c r="P1397" i="8"/>
  <c r="Q1397" i="8" s="1"/>
  <c r="O1397" i="8"/>
  <c r="P1389" i="8"/>
  <c r="Q1389" i="8" s="1"/>
  <c r="O1389" i="8"/>
  <c r="P1381" i="8"/>
  <c r="Q1381" i="8" s="1"/>
  <c r="O1381" i="8"/>
  <c r="P1373" i="8"/>
  <c r="Q1373" i="8" s="1"/>
  <c r="O1373" i="8"/>
  <c r="P1365" i="8"/>
  <c r="Q1365" i="8" s="1"/>
  <c r="O1365" i="8"/>
  <c r="P1357" i="8"/>
  <c r="Q1357" i="8" s="1"/>
  <c r="O1357" i="8"/>
  <c r="P1349" i="8"/>
  <c r="Q1349" i="8" s="1"/>
  <c r="O1349" i="8"/>
  <c r="P1341" i="8"/>
  <c r="Q1341" i="8" s="1"/>
  <c r="O1341" i="8"/>
  <c r="P1333" i="8"/>
  <c r="Q1333" i="8" s="1"/>
  <c r="O1333" i="8"/>
  <c r="P1325" i="8"/>
  <c r="Q1325" i="8" s="1"/>
  <c r="O1325" i="8"/>
  <c r="P1317" i="8"/>
  <c r="Q1317" i="8" s="1"/>
  <c r="O1317" i="8"/>
  <c r="P1309" i="8"/>
  <c r="Q1309" i="8" s="1"/>
  <c r="O1309" i="8"/>
  <c r="P1301" i="8"/>
  <c r="Q1301" i="8" s="1"/>
  <c r="O1301" i="8"/>
  <c r="P1293" i="8"/>
  <c r="Q1293" i="8" s="1"/>
  <c r="O1293" i="8"/>
  <c r="P1285" i="8"/>
  <c r="Q1285" i="8" s="1"/>
  <c r="O1285" i="8"/>
  <c r="P1277" i="8"/>
  <c r="Q1277" i="8" s="1"/>
  <c r="O1277" i="8"/>
  <c r="P1269" i="8"/>
  <c r="Q1269" i="8" s="1"/>
  <c r="O1269" i="8"/>
  <c r="P1261" i="8"/>
  <c r="Q1261" i="8" s="1"/>
  <c r="O1261" i="8"/>
  <c r="P1253" i="8"/>
  <c r="Q1253" i="8" s="1"/>
  <c r="O1253" i="8"/>
  <c r="P1245" i="8"/>
  <c r="Q1245" i="8" s="1"/>
  <c r="O1245" i="8"/>
  <c r="P1237" i="8"/>
  <c r="Q1237" i="8" s="1"/>
  <c r="O1237" i="8"/>
  <c r="P1229" i="8"/>
  <c r="Q1229" i="8" s="1"/>
  <c r="O1229" i="8"/>
  <c r="P1221" i="8"/>
  <c r="Q1221" i="8" s="1"/>
  <c r="O1221" i="8"/>
  <c r="P1213" i="8"/>
  <c r="Q1213" i="8" s="1"/>
  <c r="O1213" i="8"/>
  <c r="P1205" i="8"/>
  <c r="Q1205" i="8" s="1"/>
  <c r="O1205" i="8"/>
  <c r="P1197" i="8"/>
  <c r="Q1197" i="8" s="1"/>
  <c r="O1197" i="8"/>
  <c r="P1189" i="8"/>
  <c r="Q1189" i="8" s="1"/>
  <c r="O1189" i="8"/>
  <c r="P1181" i="8"/>
  <c r="Q1181" i="8" s="1"/>
  <c r="O1181" i="8"/>
  <c r="P1173" i="8"/>
  <c r="Q1173" i="8" s="1"/>
  <c r="O1173" i="8"/>
  <c r="P1165" i="8"/>
  <c r="Q1165" i="8" s="1"/>
  <c r="O1165" i="8"/>
  <c r="P1157" i="8"/>
  <c r="Q1157" i="8" s="1"/>
  <c r="O1157" i="8"/>
  <c r="P1149" i="8"/>
  <c r="Q1149" i="8" s="1"/>
  <c r="O1149" i="8"/>
  <c r="P1141" i="8"/>
  <c r="Q1141" i="8" s="1"/>
  <c r="O1141" i="8"/>
  <c r="P1133" i="8"/>
  <c r="Q1133" i="8" s="1"/>
  <c r="O1133" i="8"/>
  <c r="P1125" i="8"/>
  <c r="Q1125" i="8" s="1"/>
  <c r="O1125" i="8"/>
  <c r="P1117" i="8"/>
  <c r="Q1117" i="8" s="1"/>
  <c r="O1117" i="8"/>
  <c r="P1109" i="8"/>
  <c r="Q1109" i="8" s="1"/>
  <c r="O1109" i="8"/>
  <c r="P1101" i="8"/>
  <c r="Q1101" i="8" s="1"/>
  <c r="O1101" i="8"/>
  <c r="P1093" i="8"/>
  <c r="Q1093" i="8" s="1"/>
  <c r="O1093" i="8"/>
  <c r="P1085" i="8"/>
  <c r="Q1085" i="8" s="1"/>
  <c r="O1085" i="8"/>
  <c r="P1077" i="8"/>
  <c r="Q1077" i="8" s="1"/>
  <c r="O1077" i="8"/>
  <c r="P1069" i="8"/>
  <c r="Q1069" i="8" s="1"/>
  <c r="O1069" i="8"/>
  <c r="P1061" i="8"/>
  <c r="Q1061" i="8" s="1"/>
  <c r="O1061" i="8"/>
  <c r="P1053" i="8"/>
  <c r="Q1053" i="8" s="1"/>
  <c r="O1053" i="8"/>
  <c r="P1045" i="8"/>
  <c r="Q1045" i="8" s="1"/>
  <c r="O1045" i="8"/>
  <c r="P1037" i="8"/>
  <c r="Q1037" i="8" s="1"/>
  <c r="O1037" i="8"/>
  <c r="P1029" i="8"/>
  <c r="Q1029" i="8" s="1"/>
  <c r="O1029" i="8"/>
  <c r="P1021" i="8"/>
  <c r="Q1021" i="8" s="1"/>
  <c r="O1021" i="8"/>
  <c r="P1013" i="8"/>
  <c r="Q1013" i="8" s="1"/>
  <c r="O1013" i="8"/>
  <c r="P1005" i="8"/>
  <c r="Q1005" i="8" s="1"/>
  <c r="O1005" i="8"/>
  <c r="P997" i="8"/>
  <c r="Q997" i="8" s="1"/>
  <c r="O997" i="8"/>
  <c r="P989" i="8"/>
  <c r="Q989" i="8" s="1"/>
  <c r="O989" i="8"/>
  <c r="P981" i="8"/>
  <c r="Q981" i="8" s="1"/>
  <c r="O981" i="8"/>
  <c r="P973" i="8"/>
  <c r="Q973" i="8" s="1"/>
  <c r="O973" i="8"/>
  <c r="P965" i="8"/>
  <c r="Q965" i="8" s="1"/>
  <c r="O965" i="8"/>
  <c r="P957" i="8"/>
  <c r="Q957" i="8" s="1"/>
  <c r="O957" i="8"/>
  <c r="P949" i="8"/>
  <c r="Q949" i="8" s="1"/>
  <c r="O949" i="8"/>
  <c r="P941" i="8"/>
  <c r="Q941" i="8" s="1"/>
  <c r="O941" i="8"/>
  <c r="P933" i="8"/>
  <c r="Q933" i="8" s="1"/>
  <c r="O933" i="8"/>
  <c r="P925" i="8"/>
  <c r="Q925" i="8" s="1"/>
  <c r="O925" i="8"/>
  <c r="P917" i="8"/>
  <c r="Q917" i="8" s="1"/>
  <c r="O917" i="8"/>
  <c r="P909" i="8"/>
  <c r="Q909" i="8" s="1"/>
  <c r="O909" i="8"/>
  <c r="P901" i="8"/>
  <c r="Q901" i="8" s="1"/>
  <c r="O901" i="8"/>
  <c r="P893" i="8"/>
  <c r="Q893" i="8" s="1"/>
  <c r="O893" i="8"/>
  <c r="P885" i="8"/>
  <c r="Q885" i="8" s="1"/>
  <c r="O885" i="8"/>
  <c r="P877" i="8"/>
  <c r="Q877" i="8" s="1"/>
  <c r="O877" i="8"/>
  <c r="P869" i="8"/>
  <c r="Q869" i="8" s="1"/>
  <c r="O869" i="8"/>
  <c r="P861" i="8"/>
  <c r="Q861" i="8" s="1"/>
  <c r="O861" i="8"/>
  <c r="P853" i="8"/>
  <c r="Q853" i="8" s="1"/>
  <c r="O853" i="8"/>
  <c r="P845" i="8"/>
  <c r="Q845" i="8" s="1"/>
  <c r="O845" i="8"/>
  <c r="P837" i="8"/>
  <c r="Q837" i="8" s="1"/>
  <c r="O837" i="8"/>
  <c r="P829" i="8"/>
  <c r="Q829" i="8" s="1"/>
  <c r="O829" i="8"/>
  <c r="P821" i="8"/>
  <c r="Q821" i="8" s="1"/>
  <c r="O821" i="8"/>
  <c r="P813" i="8"/>
  <c r="Q813" i="8" s="1"/>
  <c r="O813" i="8"/>
  <c r="P805" i="8"/>
  <c r="Q805" i="8" s="1"/>
  <c r="O805" i="8"/>
  <c r="P797" i="8"/>
  <c r="Q797" i="8" s="1"/>
  <c r="O797" i="8"/>
  <c r="P789" i="8"/>
  <c r="Q789" i="8" s="1"/>
  <c r="O789" i="8"/>
  <c r="P781" i="8"/>
  <c r="Q781" i="8" s="1"/>
  <c r="O781" i="8"/>
  <c r="P773" i="8"/>
  <c r="Q773" i="8" s="1"/>
  <c r="O773" i="8"/>
  <c r="P765" i="8"/>
  <c r="Q765" i="8" s="1"/>
  <c r="O765" i="8"/>
  <c r="P757" i="8"/>
  <c r="Q757" i="8" s="1"/>
  <c r="O757" i="8"/>
  <c r="P749" i="8"/>
  <c r="Q749" i="8" s="1"/>
  <c r="O749" i="8"/>
  <c r="P741" i="8"/>
  <c r="Q741" i="8" s="1"/>
  <c r="O741" i="8"/>
  <c r="P733" i="8"/>
  <c r="Q733" i="8" s="1"/>
  <c r="O733" i="8"/>
  <c r="P725" i="8"/>
  <c r="Q725" i="8" s="1"/>
  <c r="O725" i="8"/>
  <c r="P717" i="8"/>
  <c r="Q717" i="8" s="1"/>
  <c r="O717" i="8"/>
  <c r="P709" i="8"/>
  <c r="Q709" i="8" s="1"/>
  <c r="O709" i="8"/>
  <c r="P701" i="8"/>
  <c r="Q701" i="8" s="1"/>
  <c r="O701" i="8"/>
  <c r="O693" i="8"/>
  <c r="P693" i="8"/>
  <c r="Q693" i="8" s="1"/>
  <c r="P685" i="8"/>
  <c r="Q685" i="8" s="1"/>
  <c r="O685" i="8"/>
  <c r="P677" i="8"/>
  <c r="Q677" i="8" s="1"/>
  <c r="O677" i="8"/>
  <c r="P669" i="8"/>
  <c r="Q669" i="8" s="1"/>
  <c r="O669" i="8"/>
  <c r="P661" i="8"/>
  <c r="Q661" i="8" s="1"/>
  <c r="O661" i="8"/>
  <c r="P653" i="8"/>
  <c r="Q653" i="8" s="1"/>
  <c r="O653" i="8"/>
  <c r="P645" i="8"/>
  <c r="Q645" i="8" s="1"/>
  <c r="O645" i="8"/>
  <c r="P637" i="8"/>
  <c r="Q637" i="8" s="1"/>
  <c r="O637" i="8"/>
  <c r="P629" i="8"/>
  <c r="Q629" i="8" s="1"/>
  <c r="O629" i="8"/>
  <c r="P621" i="8"/>
  <c r="Q621" i="8" s="1"/>
  <c r="O621" i="8"/>
  <c r="P613" i="8"/>
  <c r="Q613" i="8" s="1"/>
  <c r="O613" i="8"/>
  <c r="P605" i="8"/>
  <c r="Q605" i="8" s="1"/>
  <c r="O605" i="8"/>
  <c r="P597" i="8"/>
  <c r="Q597" i="8" s="1"/>
  <c r="O597" i="8"/>
  <c r="P589" i="8"/>
  <c r="Q589" i="8" s="1"/>
  <c r="O589" i="8"/>
  <c r="O581" i="8"/>
  <c r="P581" i="8"/>
  <c r="Q581" i="8" s="1"/>
  <c r="P573" i="8"/>
  <c r="Q573" i="8" s="1"/>
  <c r="O573" i="8"/>
  <c r="P565" i="8"/>
  <c r="Q565" i="8" s="1"/>
  <c r="O565" i="8"/>
  <c r="P557" i="8"/>
  <c r="Q557" i="8" s="1"/>
  <c r="O557" i="8"/>
  <c r="P549" i="8"/>
  <c r="Q549" i="8" s="1"/>
  <c r="O549" i="8"/>
  <c r="P541" i="8"/>
  <c r="Q541" i="8" s="1"/>
  <c r="O541" i="8"/>
  <c r="P533" i="8"/>
  <c r="Q533" i="8" s="1"/>
  <c r="O533" i="8"/>
  <c r="P525" i="8"/>
  <c r="Q525" i="8" s="1"/>
  <c r="O525" i="8"/>
  <c r="P517" i="8"/>
  <c r="Q517" i="8" s="1"/>
  <c r="O517" i="8"/>
  <c r="P509" i="8"/>
  <c r="Q509" i="8" s="1"/>
  <c r="O509" i="8"/>
  <c r="P501" i="8"/>
  <c r="Q501" i="8" s="1"/>
  <c r="O501" i="8"/>
  <c r="P493" i="8"/>
  <c r="Q493" i="8" s="1"/>
  <c r="O493" i="8"/>
  <c r="P485" i="8"/>
  <c r="Q485" i="8" s="1"/>
  <c r="O485" i="8"/>
  <c r="P477" i="8"/>
  <c r="Q477" i="8" s="1"/>
  <c r="O477" i="8"/>
  <c r="P469" i="8"/>
  <c r="Q469" i="8" s="1"/>
  <c r="O469" i="8"/>
  <c r="P461" i="8"/>
  <c r="Q461" i="8" s="1"/>
  <c r="O461" i="8"/>
  <c r="P453" i="8"/>
  <c r="Q453" i="8" s="1"/>
  <c r="O453" i="8"/>
  <c r="P445" i="8"/>
  <c r="Q445" i="8" s="1"/>
  <c r="O445" i="8"/>
  <c r="P437" i="8"/>
  <c r="Q437" i="8" s="1"/>
  <c r="O437" i="8"/>
  <c r="P429" i="8"/>
  <c r="Q429" i="8" s="1"/>
  <c r="O429" i="8"/>
  <c r="P421" i="8"/>
  <c r="Q421" i="8" s="1"/>
  <c r="O421" i="8"/>
  <c r="P413" i="8"/>
  <c r="Q413" i="8" s="1"/>
  <c r="O413" i="8"/>
  <c r="P405" i="8"/>
  <c r="Q405" i="8" s="1"/>
  <c r="O405" i="8"/>
  <c r="P397" i="8"/>
  <c r="Q397" i="8" s="1"/>
  <c r="O397" i="8"/>
  <c r="P389" i="8"/>
  <c r="Q389" i="8" s="1"/>
  <c r="O389" i="8"/>
  <c r="P381" i="8"/>
  <c r="Q381" i="8" s="1"/>
  <c r="O381" i="8"/>
  <c r="P373" i="8"/>
  <c r="Q373" i="8" s="1"/>
  <c r="O373" i="8"/>
  <c r="P365" i="8"/>
  <c r="Q365" i="8" s="1"/>
  <c r="O365" i="8"/>
  <c r="P357" i="8"/>
  <c r="Q357" i="8" s="1"/>
  <c r="O357" i="8"/>
  <c r="P349" i="8"/>
  <c r="Q349" i="8" s="1"/>
  <c r="O349" i="8"/>
  <c r="P341" i="8"/>
  <c r="Q341" i="8" s="1"/>
  <c r="O341" i="8"/>
  <c r="P333" i="8"/>
  <c r="Q333" i="8" s="1"/>
  <c r="O333" i="8"/>
  <c r="P325" i="8"/>
  <c r="Q325" i="8" s="1"/>
  <c r="O325" i="8"/>
  <c r="P317" i="8"/>
  <c r="Q317" i="8" s="1"/>
  <c r="O317" i="8"/>
  <c r="P309" i="8"/>
  <c r="Q309" i="8" s="1"/>
  <c r="O309" i="8"/>
  <c r="P301" i="8"/>
  <c r="Q301" i="8" s="1"/>
  <c r="O301" i="8"/>
  <c r="P293" i="8"/>
  <c r="Q293" i="8" s="1"/>
  <c r="O293" i="8"/>
  <c r="P285" i="8"/>
  <c r="Q285" i="8" s="1"/>
  <c r="O285" i="8"/>
  <c r="P277" i="8"/>
  <c r="Q277" i="8" s="1"/>
  <c r="O277" i="8"/>
  <c r="P269" i="8"/>
  <c r="Q269" i="8" s="1"/>
  <c r="O269" i="8"/>
  <c r="P261" i="8"/>
  <c r="Q261" i="8" s="1"/>
  <c r="O261" i="8"/>
  <c r="P253" i="8"/>
  <c r="Q253" i="8" s="1"/>
  <c r="O253" i="8"/>
  <c r="P245" i="8"/>
  <c r="Q245" i="8" s="1"/>
  <c r="O245" i="8"/>
  <c r="P237" i="8"/>
  <c r="Q237" i="8" s="1"/>
  <c r="O237" i="8"/>
  <c r="P229" i="8"/>
  <c r="Q229" i="8" s="1"/>
  <c r="O229" i="8"/>
  <c r="P221" i="8"/>
  <c r="Q221" i="8" s="1"/>
  <c r="O221" i="8"/>
  <c r="P213" i="8"/>
  <c r="Q213" i="8" s="1"/>
  <c r="O213" i="8"/>
  <c r="P205" i="8"/>
  <c r="Q205" i="8" s="1"/>
  <c r="O205" i="8"/>
  <c r="P197" i="8"/>
  <c r="Q197" i="8" s="1"/>
  <c r="O197" i="8"/>
  <c r="P189" i="8"/>
  <c r="Q189" i="8" s="1"/>
  <c r="O189" i="8"/>
  <c r="P181" i="8"/>
  <c r="Q181" i="8" s="1"/>
  <c r="O181" i="8"/>
  <c r="P173" i="8"/>
  <c r="Q173" i="8" s="1"/>
  <c r="O173" i="8"/>
  <c r="P165" i="8"/>
  <c r="Q165" i="8" s="1"/>
  <c r="O165" i="8"/>
  <c r="P157" i="8"/>
  <c r="Q157" i="8" s="1"/>
  <c r="O157" i="8"/>
  <c r="P149" i="8"/>
  <c r="Q149" i="8" s="1"/>
  <c r="O149" i="8"/>
  <c r="P141" i="8"/>
  <c r="Q141" i="8" s="1"/>
  <c r="O141" i="8"/>
  <c r="P133" i="8"/>
  <c r="Q133" i="8" s="1"/>
  <c r="O133" i="8"/>
  <c r="P125" i="8"/>
  <c r="Q125" i="8" s="1"/>
  <c r="O125" i="8"/>
  <c r="P117" i="8"/>
  <c r="Q117" i="8" s="1"/>
  <c r="O117" i="8"/>
  <c r="P109" i="8"/>
  <c r="Q109" i="8" s="1"/>
  <c r="O109" i="8"/>
  <c r="P101" i="8"/>
  <c r="Q101" i="8" s="1"/>
  <c r="O101" i="8"/>
  <c r="P93" i="8"/>
  <c r="Q93" i="8" s="1"/>
  <c r="O93" i="8"/>
  <c r="P85" i="8"/>
  <c r="Q85" i="8" s="1"/>
  <c r="O85" i="8"/>
  <c r="P77" i="8"/>
  <c r="Q77" i="8" s="1"/>
  <c r="O77" i="8"/>
  <c r="P69" i="8"/>
  <c r="Q69" i="8" s="1"/>
  <c r="O69" i="8"/>
  <c r="P61" i="8"/>
  <c r="Q61" i="8" s="1"/>
  <c r="O61" i="8"/>
  <c r="O53" i="8"/>
  <c r="P53" i="8"/>
  <c r="Q53" i="8" s="1"/>
  <c r="P45" i="8"/>
  <c r="Q45" i="8" s="1"/>
  <c r="O45" i="8"/>
  <c r="P37" i="8"/>
  <c r="Q37" i="8" s="1"/>
  <c r="O37" i="8"/>
  <c r="P29" i="8"/>
  <c r="Q29" i="8" s="1"/>
  <c r="O29" i="8"/>
  <c r="P21" i="8"/>
  <c r="Q21" i="8" s="1"/>
  <c r="O21" i="8"/>
  <c r="J1423" i="8"/>
  <c r="J1359" i="8"/>
  <c r="J1295" i="8"/>
  <c r="J1231" i="8"/>
  <c r="J1167" i="8"/>
  <c r="J1103" i="8"/>
  <c r="J783" i="8"/>
  <c r="J719" i="8"/>
  <c r="J655" i="8"/>
  <c r="J591" i="8"/>
  <c r="J527" i="8"/>
  <c r="K6" i="8"/>
  <c r="L6" i="8" s="1"/>
  <c r="J6" i="8"/>
  <c r="P1468" i="8"/>
  <c r="Q1468" i="8" s="1"/>
  <c r="O1468" i="8"/>
  <c r="P1460" i="8"/>
  <c r="Q1460" i="8" s="1"/>
  <c r="O1460" i="8"/>
  <c r="P1452" i="8"/>
  <c r="Q1452" i="8" s="1"/>
  <c r="O1452" i="8"/>
  <c r="P1444" i="8"/>
  <c r="Q1444" i="8" s="1"/>
  <c r="O1444" i="8"/>
  <c r="P1436" i="8"/>
  <c r="Q1436" i="8" s="1"/>
  <c r="O1436" i="8"/>
  <c r="P1428" i="8"/>
  <c r="Q1428" i="8" s="1"/>
  <c r="O1428" i="8"/>
  <c r="P1420" i="8"/>
  <c r="Q1420" i="8" s="1"/>
  <c r="O1420" i="8"/>
  <c r="P1412" i="8"/>
  <c r="Q1412" i="8" s="1"/>
  <c r="O1412" i="8"/>
  <c r="P1404" i="8"/>
  <c r="Q1404" i="8" s="1"/>
  <c r="O1404" i="8"/>
  <c r="P1396" i="8"/>
  <c r="Q1396" i="8" s="1"/>
  <c r="O1396" i="8"/>
  <c r="P1388" i="8"/>
  <c r="Q1388" i="8" s="1"/>
  <c r="O1388" i="8"/>
  <c r="P1380" i="8"/>
  <c r="Q1380" i="8" s="1"/>
  <c r="O1380" i="8"/>
  <c r="P1372" i="8"/>
  <c r="Q1372" i="8" s="1"/>
  <c r="O1372" i="8"/>
  <c r="P1364" i="8"/>
  <c r="Q1364" i="8" s="1"/>
  <c r="O1364" i="8"/>
  <c r="P1356" i="8"/>
  <c r="Q1356" i="8" s="1"/>
  <c r="O1356" i="8"/>
  <c r="P1348" i="8"/>
  <c r="Q1348" i="8" s="1"/>
  <c r="O1348" i="8"/>
  <c r="P1340" i="8"/>
  <c r="Q1340" i="8" s="1"/>
  <c r="O1340" i="8"/>
  <c r="O1332" i="8"/>
  <c r="P1332" i="8"/>
  <c r="Q1332" i="8" s="1"/>
  <c r="P1324" i="8"/>
  <c r="Q1324" i="8" s="1"/>
  <c r="O1324" i="8"/>
  <c r="O1316" i="8"/>
  <c r="P1316" i="8"/>
  <c r="Q1316" i="8" s="1"/>
  <c r="P1308" i="8"/>
  <c r="Q1308" i="8" s="1"/>
  <c r="O1308" i="8"/>
  <c r="P1300" i="8"/>
  <c r="Q1300" i="8" s="1"/>
  <c r="O1300" i="8"/>
  <c r="P1292" i="8"/>
  <c r="Q1292" i="8" s="1"/>
  <c r="O1292" i="8"/>
  <c r="P1284" i="8"/>
  <c r="Q1284" i="8" s="1"/>
  <c r="O1284" i="8"/>
  <c r="P1276" i="8"/>
  <c r="Q1276" i="8" s="1"/>
  <c r="O1276" i="8"/>
  <c r="O1268" i="8"/>
  <c r="P1268" i="8"/>
  <c r="Q1268" i="8" s="1"/>
  <c r="P1260" i="8"/>
  <c r="Q1260" i="8" s="1"/>
  <c r="O1260" i="8"/>
  <c r="P1252" i="8"/>
  <c r="Q1252" i="8" s="1"/>
  <c r="O1252" i="8"/>
  <c r="P1244" i="8"/>
  <c r="Q1244" i="8" s="1"/>
  <c r="O1244" i="8"/>
  <c r="P1236" i="8"/>
  <c r="Q1236" i="8" s="1"/>
  <c r="O1236" i="8"/>
  <c r="P1228" i="8"/>
  <c r="Q1228" i="8" s="1"/>
  <c r="O1228" i="8"/>
  <c r="P1220" i="8"/>
  <c r="Q1220" i="8" s="1"/>
  <c r="O1220" i="8"/>
  <c r="P1212" i="8"/>
  <c r="Q1212" i="8" s="1"/>
  <c r="O1212" i="8"/>
  <c r="P1204" i="8"/>
  <c r="Q1204" i="8" s="1"/>
  <c r="O1204" i="8"/>
  <c r="O1196" i="8"/>
  <c r="P1196" i="8"/>
  <c r="Q1196" i="8" s="1"/>
  <c r="P1188" i="8"/>
  <c r="Q1188" i="8" s="1"/>
  <c r="O1188" i="8"/>
  <c r="P1180" i="8"/>
  <c r="Q1180" i="8" s="1"/>
  <c r="O1180" i="8"/>
  <c r="P1172" i="8"/>
  <c r="Q1172" i="8" s="1"/>
  <c r="O1172" i="8"/>
  <c r="P1164" i="8"/>
  <c r="Q1164" i="8" s="1"/>
  <c r="O1164" i="8"/>
  <c r="P1156" i="8"/>
  <c r="Q1156" i="8" s="1"/>
  <c r="O1156" i="8"/>
  <c r="P1148" i="8"/>
  <c r="Q1148" i="8" s="1"/>
  <c r="O1148" i="8"/>
  <c r="P1140" i="8"/>
  <c r="Q1140" i="8" s="1"/>
  <c r="O1140" i="8"/>
  <c r="P1132" i="8"/>
  <c r="Q1132" i="8" s="1"/>
  <c r="O1132" i="8"/>
  <c r="P1124" i="8"/>
  <c r="Q1124" i="8" s="1"/>
  <c r="O1124" i="8"/>
  <c r="P1116" i="8"/>
  <c r="Q1116" i="8" s="1"/>
  <c r="O1116" i="8"/>
  <c r="P1108" i="8"/>
  <c r="Q1108" i="8" s="1"/>
  <c r="O1108" i="8"/>
  <c r="P1100" i="8"/>
  <c r="Q1100" i="8" s="1"/>
  <c r="O1100" i="8"/>
  <c r="P1092" i="8"/>
  <c r="Q1092" i="8" s="1"/>
  <c r="O1092" i="8"/>
  <c r="P1084" i="8"/>
  <c r="Q1084" i="8" s="1"/>
  <c r="O1084" i="8"/>
  <c r="P1076" i="8"/>
  <c r="Q1076" i="8" s="1"/>
  <c r="O1076" i="8"/>
  <c r="P1068" i="8"/>
  <c r="Q1068" i="8" s="1"/>
  <c r="O1068" i="8"/>
  <c r="P1060" i="8"/>
  <c r="Q1060" i="8" s="1"/>
  <c r="O1060" i="8"/>
  <c r="P1052" i="8"/>
  <c r="Q1052" i="8" s="1"/>
  <c r="O1052" i="8"/>
  <c r="P1044" i="8"/>
  <c r="Q1044" i="8" s="1"/>
  <c r="O1044" i="8"/>
  <c r="P1036" i="8"/>
  <c r="Q1036" i="8" s="1"/>
  <c r="O1036" i="8"/>
  <c r="P1028" i="8"/>
  <c r="Q1028" i="8" s="1"/>
  <c r="O1028" i="8"/>
  <c r="P1020" i="8"/>
  <c r="Q1020" i="8" s="1"/>
  <c r="O1020" i="8"/>
  <c r="P1012" i="8"/>
  <c r="Q1012" i="8" s="1"/>
  <c r="O1012" i="8"/>
  <c r="P1004" i="8"/>
  <c r="Q1004" i="8" s="1"/>
  <c r="O1004" i="8"/>
  <c r="P996" i="8"/>
  <c r="Q996" i="8" s="1"/>
  <c r="O996" i="8"/>
  <c r="P988" i="8"/>
  <c r="Q988" i="8" s="1"/>
  <c r="O988" i="8"/>
  <c r="P980" i="8"/>
  <c r="Q980" i="8" s="1"/>
  <c r="O980" i="8"/>
  <c r="P972" i="8"/>
  <c r="Q972" i="8" s="1"/>
  <c r="O972" i="8"/>
  <c r="P964" i="8"/>
  <c r="Q964" i="8" s="1"/>
  <c r="O964" i="8"/>
  <c r="P956" i="8"/>
  <c r="Q956" i="8" s="1"/>
  <c r="O956" i="8"/>
  <c r="P948" i="8"/>
  <c r="Q948" i="8" s="1"/>
  <c r="O948" i="8"/>
  <c r="P940" i="8"/>
  <c r="Q940" i="8" s="1"/>
  <c r="O940" i="8"/>
  <c r="P932" i="8"/>
  <c r="Q932" i="8" s="1"/>
  <c r="O932" i="8"/>
  <c r="P924" i="8"/>
  <c r="Q924" i="8" s="1"/>
  <c r="O924" i="8"/>
  <c r="P916" i="8"/>
  <c r="Q916" i="8" s="1"/>
  <c r="O916" i="8"/>
  <c r="P908" i="8"/>
  <c r="Q908" i="8" s="1"/>
  <c r="O908" i="8"/>
  <c r="P900" i="8"/>
  <c r="Q900" i="8" s="1"/>
  <c r="O900" i="8"/>
  <c r="P892" i="8"/>
  <c r="Q892" i="8" s="1"/>
  <c r="O892" i="8"/>
  <c r="P884" i="8"/>
  <c r="Q884" i="8" s="1"/>
  <c r="O884" i="8"/>
  <c r="P876" i="8"/>
  <c r="Q876" i="8" s="1"/>
  <c r="O876" i="8"/>
  <c r="P868" i="8"/>
  <c r="Q868" i="8" s="1"/>
  <c r="O868" i="8"/>
  <c r="P860" i="8"/>
  <c r="Q860" i="8" s="1"/>
  <c r="O860" i="8"/>
  <c r="P852" i="8"/>
  <c r="Q852" i="8" s="1"/>
  <c r="O852" i="8"/>
  <c r="P844" i="8"/>
  <c r="Q844" i="8" s="1"/>
  <c r="O844" i="8"/>
  <c r="P836" i="8"/>
  <c r="Q836" i="8" s="1"/>
  <c r="O836" i="8"/>
  <c r="P828" i="8"/>
  <c r="Q828" i="8" s="1"/>
  <c r="O828" i="8"/>
  <c r="P820" i="8"/>
  <c r="Q820" i="8" s="1"/>
  <c r="O820" i="8"/>
  <c r="P812" i="8"/>
  <c r="Q812" i="8" s="1"/>
  <c r="O812" i="8"/>
  <c r="P804" i="8"/>
  <c r="Q804" i="8" s="1"/>
  <c r="O804" i="8"/>
  <c r="P796" i="8"/>
  <c r="Q796" i="8" s="1"/>
  <c r="O796" i="8"/>
  <c r="P788" i="8"/>
  <c r="Q788" i="8" s="1"/>
  <c r="O788" i="8"/>
  <c r="P780" i="8"/>
  <c r="Q780" i="8" s="1"/>
  <c r="O780" i="8"/>
  <c r="P772" i="8"/>
  <c r="Q772" i="8" s="1"/>
  <c r="O772" i="8"/>
  <c r="P764" i="8"/>
  <c r="Q764" i="8" s="1"/>
  <c r="O764" i="8"/>
  <c r="P756" i="8"/>
  <c r="Q756" i="8" s="1"/>
  <c r="O756" i="8"/>
  <c r="P748" i="8"/>
  <c r="Q748" i="8" s="1"/>
  <c r="O748" i="8"/>
  <c r="P740" i="8"/>
  <c r="Q740" i="8" s="1"/>
  <c r="O740" i="8"/>
  <c r="P732" i="8"/>
  <c r="Q732" i="8" s="1"/>
  <c r="O732" i="8"/>
  <c r="P724" i="8"/>
  <c r="Q724" i="8" s="1"/>
  <c r="O724" i="8"/>
  <c r="P716" i="8"/>
  <c r="Q716" i="8" s="1"/>
  <c r="O716" i="8"/>
  <c r="P708" i="8"/>
  <c r="Q708" i="8" s="1"/>
  <c r="O708" i="8"/>
  <c r="P700" i="8"/>
  <c r="Q700" i="8" s="1"/>
  <c r="O700" i="8"/>
  <c r="P692" i="8"/>
  <c r="Q692" i="8" s="1"/>
  <c r="O692" i="8"/>
  <c r="P684" i="8"/>
  <c r="Q684" i="8" s="1"/>
  <c r="O684" i="8"/>
  <c r="P676" i="8"/>
  <c r="Q676" i="8" s="1"/>
  <c r="O676" i="8"/>
  <c r="P668" i="8"/>
  <c r="Q668" i="8" s="1"/>
  <c r="O668" i="8"/>
  <c r="P660" i="8"/>
  <c r="Q660" i="8" s="1"/>
  <c r="O660" i="8"/>
  <c r="P652" i="8"/>
  <c r="Q652" i="8" s="1"/>
  <c r="O652" i="8"/>
  <c r="P644" i="8"/>
  <c r="Q644" i="8" s="1"/>
  <c r="O644" i="8"/>
  <c r="P636" i="8"/>
  <c r="Q636" i="8" s="1"/>
  <c r="O636" i="8"/>
  <c r="P628" i="8"/>
  <c r="Q628" i="8" s="1"/>
  <c r="O628" i="8"/>
  <c r="P620" i="8"/>
  <c r="Q620" i="8" s="1"/>
  <c r="O620" i="8"/>
  <c r="P612" i="8"/>
  <c r="Q612" i="8" s="1"/>
  <c r="O612" i="8"/>
  <c r="P604" i="8"/>
  <c r="Q604" i="8" s="1"/>
  <c r="O604" i="8"/>
  <c r="P596" i="8"/>
  <c r="Q596" i="8" s="1"/>
  <c r="O596" i="8"/>
  <c r="P588" i="8"/>
  <c r="Q588" i="8" s="1"/>
  <c r="O588" i="8"/>
  <c r="P580" i="8"/>
  <c r="Q580" i="8" s="1"/>
  <c r="O580" i="8"/>
  <c r="P572" i="8"/>
  <c r="Q572" i="8" s="1"/>
  <c r="O572" i="8"/>
  <c r="P564" i="8"/>
  <c r="Q564" i="8" s="1"/>
  <c r="O564" i="8"/>
  <c r="P556" i="8"/>
  <c r="Q556" i="8" s="1"/>
  <c r="O556" i="8"/>
  <c r="P548" i="8"/>
  <c r="Q548" i="8" s="1"/>
  <c r="O548" i="8"/>
  <c r="P540" i="8"/>
  <c r="Q540" i="8" s="1"/>
  <c r="O540" i="8"/>
  <c r="P532" i="8"/>
  <c r="Q532" i="8" s="1"/>
  <c r="O532" i="8"/>
  <c r="P524" i="8"/>
  <c r="Q524" i="8" s="1"/>
  <c r="O524" i="8"/>
  <c r="P516" i="8"/>
  <c r="Q516" i="8" s="1"/>
  <c r="O516" i="8"/>
  <c r="P508" i="8"/>
  <c r="Q508" i="8" s="1"/>
  <c r="O508" i="8"/>
  <c r="P500" i="8"/>
  <c r="Q500" i="8" s="1"/>
  <c r="O500" i="8"/>
  <c r="P492" i="8"/>
  <c r="Q492" i="8" s="1"/>
  <c r="O492" i="8"/>
  <c r="P484" i="8"/>
  <c r="Q484" i="8" s="1"/>
  <c r="O484" i="8"/>
  <c r="O476" i="8"/>
  <c r="P476" i="8"/>
  <c r="Q476" i="8" s="1"/>
  <c r="O468" i="8"/>
  <c r="P468" i="8"/>
  <c r="Q468" i="8" s="1"/>
  <c r="P460" i="8"/>
  <c r="Q460" i="8" s="1"/>
  <c r="O460" i="8"/>
  <c r="P452" i="8"/>
  <c r="Q452" i="8" s="1"/>
  <c r="O452" i="8"/>
  <c r="P444" i="8"/>
  <c r="Q444" i="8" s="1"/>
  <c r="O444" i="8"/>
  <c r="O436" i="8"/>
  <c r="P436" i="8"/>
  <c r="Q436" i="8" s="1"/>
  <c r="P428" i="8"/>
  <c r="Q428" i="8" s="1"/>
  <c r="O428" i="8"/>
  <c r="P420" i="8"/>
  <c r="Q420" i="8" s="1"/>
  <c r="O420" i="8"/>
  <c r="P412" i="8"/>
  <c r="Q412" i="8" s="1"/>
  <c r="O412" i="8"/>
  <c r="P404" i="8"/>
  <c r="Q404" i="8" s="1"/>
  <c r="O404" i="8"/>
  <c r="P396" i="8"/>
  <c r="Q396" i="8" s="1"/>
  <c r="O396" i="8"/>
  <c r="P388" i="8"/>
  <c r="Q388" i="8" s="1"/>
  <c r="O388" i="8"/>
  <c r="P380" i="8"/>
  <c r="Q380" i="8" s="1"/>
  <c r="O380" i="8"/>
  <c r="P372" i="8"/>
  <c r="Q372" i="8" s="1"/>
  <c r="O372" i="8"/>
  <c r="P364" i="8"/>
  <c r="Q364" i="8" s="1"/>
  <c r="O364" i="8"/>
  <c r="P356" i="8"/>
  <c r="Q356" i="8" s="1"/>
  <c r="O356" i="8"/>
  <c r="P348" i="8"/>
  <c r="Q348" i="8" s="1"/>
  <c r="O348" i="8"/>
  <c r="P340" i="8"/>
  <c r="Q340" i="8" s="1"/>
  <c r="O340" i="8"/>
  <c r="P332" i="8"/>
  <c r="Q332" i="8" s="1"/>
  <c r="O332" i="8"/>
  <c r="P324" i="8"/>
  <c r="Q324" i="8" s="1"/>
  <c r="O324" i="8"/>
  <c r="O316" i="8"/>
  <c r="P316" i="8"/>
  <c r="Q316" i="8" s="1"/>
  <c r="P308" i="8"/>
  <c r="Q308" i="8" s="1"/>
  <c r="O308" i="8"/>
  <c r="P300" i="8"/>
  <c r="Q300" i="8" s="1"/>
  <c r="O300" i="8"/>
  <c r="P292" i="8"/>
  <c r="Q292" i="8" s="1"/>
  <c r="O292" i="8"/>
  <c r="P284" i="8"/>
  <c r="Q284" i="8" s="1"/>
  <c r="O284" i="8"/>
  <c r="P276" i="8"/>
  <c r="Q276" i="8" s="1"/>
  <c r="O276" i="8"/>
  <c r="P268" i="8"/>
  <c r="Q268" i="8" s="1"/>
  <c r="O268" i="8"/>
  <c r="P260" i="8"/>
  <c r="Q260" i="8" s="1"/>
  <c r="O260" i="8"/>
  <c r="P252" i="8"/>
  <c r="Q252" i="8" s="1"/>
  <c r="O252" i="8"/>
  <c r="P244" i="8"/>
  <c r="Q244" i="8" s="1"/>
  <c r="O244" i="8"/>
  <c r="P236" i="8"/>
  <c r="Q236" i="8" s="1"/>
  <c r="O236" i="8"/>
  <c r="P228" i="8"/>
  <c r="Q228" i="8" s="1"/>
  <c r="O228" i="8"/>
  <c r="P220" i="8"/>
  <c r="Q220" i="8" s="1"/>
  <c r="O220" i="8"/>
  <c r="P212" i="8"/>
  <c r="Q212" i="8" s="1"/>
  <c r="O212" i="8"/>
  <c r="P204" i="8"/>
  <c r="Q204" i="8" s="1"/>
  <c r="O204" i="8"/>
  <c r="P196" i="8"/>
  <c r="Q196" i="8" s="1"/>
  <c r="O196" i="8"/>
  <c r="P188" i="8"/>
  <c r="Q188" i="8" s="1"/>
  <c r="O188" i="8"/>
  <c r="P180" i="8"/>
  <c r="Q180" i="8" s="1"/>
  <c r="O180" i="8"/>
  <c r="P172" i="8"/>
  <c r="Q172" i="8" s="1"/>
  <c r="O172" i="8"/>
  <c r="P164" i="8"/>
  <c r="Q164" i="8" s="1"/>
  <c r="O164" i="8"/>
  <c r="P156" i="8"/>
  <c r="Q156" i="8" s="1"/>
  <c r="O156" i="8"/>
  <c r="P148" i="8"/>
  <c r="Q148" i="8" s="1"/>
  <c r="O148" i="8"/>
  <c r="P140" i="8"/>
  <c r="Q140" i="8" s="1"/>
  <c r="O140" i="8"/>
  <c r="P132" i="8"/>
  <c r="Q132" i="8" s="1"/>
  <c r="O132" i="8"/>
  <c r="P124" i="8"/>
  <c r="Q124" i="8" s="1"/>
  <c r="O124" i="8"/>
  <c r="P116" i="8"/>
  <c r="Q116" i="8" s="1"/>
  <c r="O116" i="8"/>
  <c r="P108" i="8"/>
  <c r="Q108" i="8" s="1"/>
  <c r="O108" i="8"/>
  <c r="P100" i="8"/>
  <c r="Q100" i="8" s="1"/>
  <c r="O100" i="8"/>
  <c r="P92" i="8"/>
  <c r="Q92" i="8" s="1"/>
  <c r="O92" i="8"/>
  <c r="P84" i="8"/>
  <c r="Q84" i="8" s="1"/>
  <c r="O84" i="8"/>
  <c r="P76" i="8"/>
  <c r="Q76" i="8" s="1"/>
  <c r="O76" i="8"/>
  <c r="P68" i="8"/>
  <c r="Q68" i="8" s="1"/>
  <c r="O68" i="8"/>
  <c r="P60" i="8"/>
  <c r="Q60" i="8" s="1"/>
  <c r="O60" i="8"/>
  <c r="P52" i="8"/>
  <c r="Q52" i="8" s="1"/>
  <c r="O52" i="8"/>
  <c r="P44" i="8"/>
  <c r="Q44" i="8" s="1"/>
  <c r="O44" i="8"/>
  <c r="P36" i="8"/>
  <c r="Q36" i="8" s="1"/>
  <c r="O36" i="8"/>
  <c r="P28" i="8"/>
  <c r="Q28" i="8" s="1"/>
  <c r="O28" i="8"/>
  <c r="P20" i="8"/>
  <c r="Q20" i="8" s="1"/>
  <c r="O20" i="8"/>
  <c r="K1084" i="8"/>
  <c r="L1084" i="8" s="1"/>
  <c r="J1084" i="8"/>
  <c r="K1068" i="8"/>
  <c r="L1068" i="8" s="1"/>
  <c r="J1068" i="8"/>
  <c r="K1052" i="8"/>
  <c r="L1052" i="8" s="1"/>
  <c r="J1052" i="8"/>
  <c r="K1036" i="8"/>
  <c r="L1036" i="8" s="1"/>
  <c r="J1036" i="8"/>
  <c r="K1020" i="8"/>
  <c r="L1020" i="8" s="1"/>
  <c r="J1020" i="8"/>
  <c r="K1004" i="8"/>
  <c r="L1004" i="8" s="1"/>
  <c r="J1004" i="8"/>
  <c r="K988" i="8"/>
  <c r="L988" i="8" s="1"/>
  <c r="J988" i="8"/>
  <c r="K972" i="8"/>
  <c r="L972" i="8" s="1"/>
  <c r="J972" i="8"/>
  <c r="K956" i="8"/>
  <c r="L956" i="8" s="1"/>
  <c r="J956" i="8"/>
  <c r="K940" i="8"/>
  <c r="L940" i="8" s="1"/>
  <c r="J940" i="8"/>
  <c r="K924" i="8"/>
  <c r="L924" i="8" s="1"/>
  <c r="J924" i="8"/>
  <c r="K908" i="8"/>
  <c r="L908" i="8" s="1"/>
  <c r="J908" i="8"/>
  <c r="K892" i="8"/>
  <c r="L892" i="8" s="1"/>
  <c r="J892" i="8"/>
  <c r="K876" i="8"/>
  <c r="L876" i="8" s="1"/>
  <c r="J876" i="8"/>
  <c r="K860" i="8"/>
  <c r="L860" i="8" s="1"/>
  <c r="J860" i="8"/>
  <c r="K844" i="8"/>
  <c r="L844" i="8" s="1"/>
  <c r="J844" i="8"/>
  <c r="K828" i="8"/>
  <c r="L828" i="8" s="1"/>
  <c r="J828" i="8"/>
  <c r="K463" i="8"/>
  <c r="L463" i="8" s="1"/>
  <c r="J463" i="8"/>
  <c r="K399" i="8"/>
  <c r="L399" i="8" s="1"/>
  <c r="J399" i="8"/>
  <c r="K335" i="8"/>
  <c r="L335" i="8" s="1"/>
  <c r="J335" i="8"/>
  <c r="K271" i="8"/>
  <c r="L271" i="8" s="1"/>
  <c r="J271" i="8"/>
  <c r="K207" i="8"/>
  <c r="L207" i="8" s="1"/>
  <c r="J207" i="8"/>
  <c r="K143" i="8"/>
  <c r="L143" i="8" s="1"/>
  <c r="J143" i="8"/>
  <c r="K79" i="8"/>
  <c r="L79" i="8" s="1"/>
  <c r="J79" i="8"/>
  <c r="K10" i="8"/>
  <c r="L10" i="8" s="1"/>
  <c r="J10" i="8"/>
  <c r="J1463" i="8"/>
  <c r="J1399" i="8"/>
  <c r="J1335" i="8"/>
  <c r="J1271" i="8"/>
  <c r="J1207" i="8"/>
  <c r="J1143" i="8"/>
  <c r="J1079" i="8"/>
  <c r="J1015" i="8"/>
  <c r="J951" i="8"/>
  <c r="J887" i="8"/>
  <c r="J823" i="8"/>
  <c r="J759" i="8"/>
  <c r="J695" i="8"/>
  <c r="J631" i="8"/>
  <c r="J567" i="8"/>
  <c r="P713" i="8"/>
  <c r="Q713" i="8" s="1"/>
  <c r="O713" i="8"/>
  <c r="J11" i="8"/>
  <c r="K11" i="8"/>
  <c r="P13" i="8"/>
  <c r="Q13" i="8" s="1"/>
  <c r="O13" i="8"/>
  <c r="P12" i="8"/>
  <c r="Q12" i="8" s="1"/>
  <c r="O12" i="8"/>
  <c r="J13" i="8"/>
  <c r="K13" i="8"/>
  <c r="L13" i="8" s="1"/>
  <c r="J12" i="8"/>
  <c r="K12" i="8"/>
  <c r="L12" i="8" s="1"/>
  <c r="O16" i="8"/>
  <c r="P16" i="8"/>
  <c r="Q16" i="8" s="1"/>
  <c r="O15" i="8"/>
  <c r="P15" i="8"/>
  <c r="Q15" i="8" s="1"/>
  <c r="O14" i="8"/>
  <c r="P14" i="8"/>
  <c r="Q14" i="8" s="1"/>
  <c r="K15" i="8"/>
  <c r="L15" i="8" s="1"/>
  <c r="K14" i="8"/>
  <c r="L14" i="8" s="1"/>
  <c r="N7" i="7"/>
  <c r="O7" i="7" s="1"/>
  <c r="I6" i="3"/>
  <c r="K94" i="2"/>
  <c r="L94" i="2" s="1"/>
  <c r="J94" i="2"/>
  <c r="K152" i="2"/>
  <c r="L152" i="2" s="1"/>
  <c r="J152" i="2"/>
  <c r="K380" i="2"/>
  <c r="L380" i="2" s="1"/>
  <c r="J380" i="2"/>
  <c r="J442" i="2"/>
  <c r="K442" i="2"/>
  <c r="L442" i="2" s="1"/>
  <c r="K570" i="2"/>
  <c r="L570" i="2" s="1"/>
  <c r="J570" i="2"/>
  <c r="J32" i="2"/>
  <c r="K32" i="2"/>
  <c r="L32" i="2" s="1"/>
  <c r="J39" i="2"/>
  <c r="K107" i="2"/>
  <c r="L107" i="2" s="1"/>
  <c r="K137" i="2"/>
  <c r="L137" i="2" s="1"/>
  <c r="J145" i="2"/>
  <c r="K145" i="2"/>
  <c r="L145" i="2" s="1"/>
  <c r="J185" i="2"/>
  <c r="K185" i="2"/>
  <c r="L185" i="2" s="1"/>
  <c r="J203" i="2"/>
  <c r="K203" i="2"/>
  <c r="L203" i="2" s="1"/>
  <c r="K396" i="2"/>
  <c r="L396" i="2" s="1"/>
  <c r="J396" i="2"/>
  <c r="K493" i="2"/>
  <c r="L493" i="2" s="1"/>
  <c r="J493" i="2"/>
  <c r="K501" i="2"/>
  <c r="L501" i="2" s="1"/>
  <c r="J501" i="2"/>
  <c r="K651" i="2"/>
  <c r="L651" i="2" s="1"/>
  <c r="J651" i="2"/>
  <c r="K388" i="2"/>
  <c r="L388" i="2" s="1"/>
  <c r="J388" i="2"/>
  <c r="K453" i="2"/>
  <c r="L453" i="2" s="1"/>
  <c r="J453" i="2"/>
  <c r="J4" i="2"/>
  <c r="K4" i="2"/>
  <c r="L4" i="2" s="1"/>
  <c r="K102" i="2"/>
  <c r="L102" i="2" s="1"/>
  <c r="J102" i="2"/>
  <c r="J179" i="2"/>
  <c r="K179" i="2"/>
  <c r="L179" i="2" s="1"/>
  <c r="K198" i="2"/>
  <c r="L198" i="2" s="1"/>
  <c r="J198" i="2"/>
  <c r="J217" i="2"/>
  <c r="K217" i="2"/>
  <c r="L217" i="2" s="1"/>
  <c r="J266" i="2"/>
  <c r="K266" i="2"/>
  <c r="L266" i="2" s="1"/>
  <c r="K509" i="2"/>
  <c r="L509" i="2" s="1"/>
  <c r="J509" i="2"/>
  <c r="K557" i="2"/>
  <c r="L557" i="2" s="1"/>
  <c r="J557" i="2"/>
  <c r="K565" i="2"/>
  <c r="L565" i="2" s="1"/>
  <c r="J565" i="2"/>
  <c r="K166" i="2"/>
  <c r="L166" i="2" s="1"/>
  <c r="J166" i="2"/>
  <c r="K415" i="2"/>
  <c r="L415" i="2" s="1"/>
  <c r="J415" i="2"/>
  <c r="J676" i="2"/>
  <c r="K676" i="2"/>
  <c r="L676" i="2" s="1"/>
  <c r="J155" i="2"/>
  <c r="K155" i="2"/>
  <c r="L155" i="2" s="1"/>
  <c r="J370" i="2"/>
  <c r="K370" i="2"/>
  <c r="L370" i="2" s="1"/>
  <c r="K391" i="2"/>
  <c r="L391" i="2" s="1"/>
  <c r="J391" i="2"/>
  <c r="K474" i="2"/>
  <c r="L474" i="2" s="1"/>
  <c r="J474" i="2"/>
  <c r="J573" i="2"/>
  <c r="K573" i="2"/>
  <c r="L573" i="2" s="1"/>
  <c r="K627" i="2"/>
  <c r="L627" i="2" s="1"/>
  <c r="J627" i="2"/>
  <c r="J76" i="2"/>
  <c r="K76" i="2"/>
  <c r="L76" i="2" s="1"/>
  <c r="K110" i="2"/>
  <c r="L110" i="2" s="1"/>
  <c r="J110" i="2"/>
  <c r="K126" i="2"/>
  <c r="L126" i="2" s="1"/>
  <c r="J126" i="2"/>
  <c r="J219" i="2"/>
  <c r="K219" i="2"/>
  <c r="L219" i="2" s="1"/>
  <c r="K260" i="2"/>
  <c r="L260" i="2" s="1"/>
  <c r="J260" i="2"/>
  <c r="K404" i="2"/>
  <c r="L404" i="2" s="1"/>
  <c r="J404" i="2"/>
  <c r="K450" i="2"/>
  <c r="L450" i="2" s="1"/>
  <c r="J450" i="2"/>
  <c r="K628" i="2"/>
  <c r="L628" i="2" s="1"/>
  <c r="J628" i="2"/>
  <c r="K635" i="2"/>
  <c r="L635" i="2" s="1"/>
  <c r="J635" i="2"/>
  <c r="J684" i="2"/>
  <c r="K684" i="2"/>
  <c r="L684" i="2" s="1"/>
  <c r="J7" i="2"/>
  <c r="K7" i="2"/>
  <c r="L7" i="2" s="1"/>
  <c r="J36" i="2"/>
  <c r="K36" i="2"/>
  <c r="L36" i="2" s="1"/>
  <c r="J84" i="2"/>
  <c r="K84" i="2"/>
  <c r="L84" i="2" s="1"/>
  <c r="K91" i="2"/>
  <c r="L91" i="2" s="1"/>
  <c r="K206" i="2"/>
  <c r="L206" i="2" s="1"/>
  <c r="J206" i="2"/>
  <c r="J282" i="2"/>
  <c r="K282" i="2"/>
  <c r="L282" i="2" s="1"/>
  <c r="K412" i="2"/>
  <c r="L412" i="2" s="1"/>
  <c r="J412" i="2"/>
  <c r="J426" i="2"/>
  <c r="K426" i="2"/>
  <c r="L426" i="2" s="1"/>
  <c r="K592" i="2"/>
  <c r="L592" i="2" s="1"/>
  <c r="J592" i="2"/>
  <c r="K610" i="2"/>
  <c r="L610" i="2" s="1"/>
  <c r="J610" i="2"/>
  <c r="J616" i="2"/>
  <c r="K616" i="2"/>
  <c r="L616" i="2" s="1"/>
  <c r="K29" i="2"/>
  <c r="L29" i="2" s="1"/>
  <c r="J29" i="2"/>
  <c r="J182" i="2"/>
  <c r="J386" i="2"/>
  <c r="K386" i="2"/>
  <c r="L386" i="2" s="1"/>
  <c r="J434" i="2"/>
  <c r="K434" i="2"/>
  <c r="L434" i="2" s="1"/>
  <c r="J477" i="2"/>
  <c r="K477" i="2"/>
  <c r="L477" i="2" s="1"/>
  <c r="K686" i="2"/>
  <c r="L686" i="2" s="1"/>
  <c r="J686" i="2"/>
  <c r="J708" i="2"/>
  <c r="K708" i="2"/>
  <c r="L708" i="2" s="1"/>
  <c r="J740" i="2"/>
  <c r="K740" i="2"/>
  <c r="L740" i="2" s="1"/>
  <c r="J195" i="2"/>
  <c r="K195" i="2"/>
  <c r="L195" i="2" s="1"/>
  <c r="K214" i="2"/>
  <c r="L214" i="2" s="1"/>
  <c r="J214" i="2"/>
  <c r="J241" i="2"/>
  <c r="K241" i="2"/>
  <c r="L241" i="2" s="1"/>
  <c r="K284" i="2"/>
  <c r="L284" i="2" s="1"/>
  <c r="J284" i="2"/>
  <c r="K407" i="2"/>
  <c r="L407" i="2" s="1"/>
  <c r="J407" i="2"/>
  <c r="K541" i="2"/>
  <c r="L541" i="2" s="1"/>
  <c r="J541" i="2"/>
  <c r="K562" i="2"/>
  <c r="L562" i="2" s="1"/>
  <c r="J562" i="2"/>
  <c r="K594" i="2"/>
  <c r="L594" i="2" s="1"/>
  <c r="J594" i="2"/>
  <c r="J668" i="2"/>
  <c r="K668" i="2"/>
  <c r="L668" i="2" s="1"/>
  <c r="J716" i="2"/>
  <c r="K716" i="2"/>
  <c r="L716" i="2" s="1"/>
  <c r="K734" i="2"/>
  <c r="L734" i="2" s="1"/>
  <c r="J734" i="2"/>
  <c r="K821" i="2"/>
  <c r="L821" i="2" s="1"/>
  <c r="J821" i="2"/>
  <c r="K829" i="2"/>
  <c r="L829" i="2" s="1"/>
  <c r="J829" i="2"/>
  <c r="J932" i="2"/>
  <c r="K932" i="2"/>
  <c r="L932" i="2" s="1"/>
  <c r="K1156" i="2"/>
  <c r="L1156" i="2" s="1"/>
  <c r="J1156" i="2"/>
  <c r="J1337" i="2"/>
  <c r="K1337" i="2"/>
  <c r="L1337" i="2" s="1"/>
  <c r="J1391" i="2"/>
  <c r="K1391" i="2"/>
  <c r="L1391" i="2" s="1"/>
  <c r="K249" i="2"/>
  <c r="L249" i="2" s="1"/>
  <c r="J348" i="2"/>
  <c r="J394" i="2"/>
  <c r="J469" i="2"/>
  <c r="J490" i="2"/>
  <c r="K512" i="2"/>
  <c r="L512" i="2" s="1"/>
  <c r="J517" i="2"/>
  <c r="J525" i="2"/>
  <c r="J533" i="2"/>
  <c r="J613" i="2"/>
  <c r="K639" i="2"/>
  <c r="L639" i="2" s="1"/>
  <c r="J643" i="2"/>
  <c r="J652" i="2"/>
  <c r="J713" i="2"/>
  <c r="J717" i="2"/>
  <c r="J725" i="2"/>
  <c r="J733" i="2"/>
  <c r="K737" i="2"/>
  <c r="L737" i="2" s="1"/>
  <c r="K750" i="2"/>
  <c r="L750" i="2" s="1"/>
  <c r="J750" i="2"/>
  <c r="J911" i="2"/>
  <c r="K911" i="2"/>
  <c r="L911" i="2" s="1"/>
  <c r="J919" i="2"/>
  <c r="K919" i="2"/>
  <c r="L919" i="2" s="1"/>
  <c r="J927" i="2"/>
  <c r="K927" i="2"/>
  <c r="L927" i="2" s="1"/>
  <c r="K1024" i="2"/>
  <c r="L1024" i="2" s="1"/>
  <c r="J1024" i="2"/>
  <c r="K1105" i="2"/>
  <c r="L1105" i="2" s="1"/>
  <c r="J1105" i="2"/>
  <c r="J1151" i="2"/>
  <c r="K1151" i="2"/>
  <c r="L1151" i="2" s="1"/>
  <c r="J1229" i="2"/>
  <c r="K1229" i="2"/>
  <c r="L1229" i="2" s="1"/>
  <c r="J1237" i="2"/>
  <c r="K1237" i="2"/>
  <c r="L1237" i="2" s="1"/>
  <c r="K1244" i="2"/>
  <c r="L1244" i="2" s="1"/>
  <c r="J1244" i="2"/>
  <c r="K1325" i="2"/>
  <c r="L1325" i="2" s="1"/>
  <c r="J1325" i="2"/>
  <c r="J1331" i="2"/>
  <c r="K1331" i="2"/>
  <c r="L1331" i="2" s="1"/>
  <c r="K1365" i="2"/>
  <c r="L1365" i="2" s="1"/>
  <c r="J1365" i="2"/>
  <c r="K1392" i="2"/>
  <c r="L1392" i="2" s="1"/>
  <c r="J1392" i="2"/>
  <c r="J1399" i="2"/>
  <c r="K1399" i="2"/>
  <c r="L1399" i="2" s="1"/>
  <c r="K757" i="2"/>
  <c r="L757" i="2" s="1"/>
  <c r="J757" i="2"/>
  <c r="K801" i="2"/>
  <c r="L801" i="2" s="1"/>
  <c r="J801" i="2"/>
  <c r="J1243" i="2"/>
  <c r="K1243" i="2"/>
  <c r="L1243" i="2" s="1"/>
  <c r="K1384" i="2"/>
  <c r="L1384" i="2" s="1"/>
  <c r="J1384" i="2"/>
  <c r="J88" i="2"/>
  <c r="J96" i="2"/>
  <c r="J104" i="2"/>
  <c r="J222" i="2"/>
  <c r="J232" i="2"/>
  <c r="J263" i="2"/>
  <c r="K314" i="2"/>
  <c r="L314" i="2" s="1"/>
  <c r="K402" i="2"/>
  <c r="L402" i="2" s="1"/>
  <c r="K410" i="2"/>
  <c r="L410" i="2" s="1"/>
  <c r="K765" i="2"/>
  <c r="L765" i="2" s="1"/>
  <c r="J765" i="2"/>
  <c r="K837" i="2"/>
  <c r="L837" i="2" s="1"/>
  <c r="J837" i="2"/>
  <c r="K897" i="2"/>
  <c r="L897" i="2" s="1"/>
  <c r="J897" i="2"/>
  <c r="K945" i="2"/>
  <c r="L945" i="2" s="1"/>
  <c r="J945" i="2"/>
  <c r="K964" i="2"/>
  <c r="L964" i="2" s="1"/>
  <c r="J964" i="2"/>
  <c r="J1062" i="2"/>
  <c r="K1062" i="2"/>
  <c r="L1062" i="2" s="1"/>
  <c r="J1070" i="2"/>
  <c r="K1070" i="2"/>
  <c r="L1070" i="2" s="1"/>
  <c r="J1078" i="2"/>
  <c r="K1078" i="2"/>
  <c r="L1078" i="2" s="1"/>
  <c r="J1210" i="2"/>
  <c r="K1210" i="2"/>
  <c r="L1210" i="2" s="1"/>
  <c r="J1223" i="2"/>
  <c r="K1223" i="2"/>
  <c r="L1223" i="2" s="1"/>
  <c r="J1251" i="2"/>
  <c r="K1251" i="2"/>
  <c r="L1251" i="2" s="1"/>
  <c r="K1296" i="2"/>
  <c r="L1296" i="2" s="1"/>
  <c r="J1296" i="2"/>
  <c r="K1304" i="2"/>
  <c r="L1304" i="2" s="1"/>
  <c r="J1304" i="2"/>
  <c r="K1400" i="2"/>
  <c r="L1400" i="2" s="1"/>
  <c r="J1400" i="2"/>
  <c r="J944" i="2"/>
  <c r="K944" i="2"/>
  <c r="L944" i="2" s="1"/>
  <c r="J144" i="2"/>
  <c r="K153" i="2"/>
  <c r="L153" i="2" s="1"/>
  <c r="J278" i="2"/>
  <c r="K319" i="2"/>
  <c r="L319" i="2" s="1"/>
  <c r="K378" i="2"/>
  <c r="L378" i="2" s="1"/>
  <c r="K419" i="2"/>
  <c r="L419" i="2" s="1"/>
  <c r="K427" i="2"/>
  <c r="L427" i="2" s="1"/>
  <c r="K435" i="2"/>
  <c r="L435" i="2" s="1"/>
  <c r="J466" i="2"/>
  <c r="K622" i="2"/>
  <c r="L622" i="2" s="1"/>
  <c r="K631" i="2"/>
  <c r="L631" i="2" s="1"/>
  <c r="J677" i="2"/>
  <c r="J694" i="2"/>
  <c r="K790" i="2"/>
  <c r="L790" i="2" s="1"/>
  <c r="J790" i="2"/>
  <c r="K796" i="2"/>
  <c r="L796" i="2" s="1"/>
  <c r="J796" i="2"/>
  <c r="K804" i="2"/>
  <c r="L804" i="2" s="1"/>
  <c r="J804" i="2"/>
  <c r="K845" i="2"/>
  <c r="L845" i="2" s="1"/>
  <c r="J845" i="2"/>
  <c r="K853" i="2"/>
  <c r="L853" i="2" s="1"/>
  <c r="J853" i="2"/>
  <c r="K865" i="2"/>
  <c r="L865" i="2" s="1"/>
  <c r="J865" i="2"/>
  <c r="K884" i="2"/>
  <c r="L884" i="2" s="1"/>
  <c r="J884" i="2"/>
  <c r="K913" i="2"/>
  <c r="L913" i="2" s="1"/>
  <c r="J913" i="2"/>
  <c r="J935" i="2"/>
  <c r="K935" i="2"/>
  <c r="L935" i="2" s="1"/>
  <c r="K1004" i="2"/>
  <c r="L1004" i="2" s="1"/>
  <c r="J1004" i="2"/>
  <c r="K1063" i="2"/>
  <c r="L1063" i="2" s="1"/>
  <c r="J1063" i="2"/>
  <c r="K1100" i="2"/>
  <c r="L1100" i="2" s="1"/>
  <c r="J1100" i="2"/>
  <c r="J1159" i="2"/>
  <c r="K1159" i="2"/>
  <c r="L1159" i="2" s="1"/>
  <c r="K1297" i="2"/>
  <c r="L1297" i="2" s="1"/>
  <c r="J1297" i="2"/>
  <c r="J1339" i="2"/>
  <c r="K1339" i="2"/>
  <c r="L1339" i="2" s="1"/>
  <c r="K1360" i="2"/>
  <c r="L1360" i="2" s="1"/>
  <c r="J1366" i="2"/>
  <c r="K1393" i="2"/>
  <c r="L1393" i="2" s="1"/>
  <c r="J1393" i="2"/>
  <c r="K1461" i="2"/>
  <c r="L1461" i="2" s="1"/>
  <c r="J1461" i="2"/>
  <c r="K89" i="2"/>
  <c r="L89" i="2" s="1"/>
  <c r="K97" i="2"/>
  <c r="L97" i="2" s="1"/>
  <c r="K105" i="2"/>
  <c r="L105" i="2" s="1"/>
  <c r="J158" i="2"/>
  <c r="J176" i="2"/>
  <c r="J184" i="2"/>
  <c r="K488" i="2"/>
  <c r="L488" i="2" s="1"/>
  <c r="K496" i="2"/>
  <c r="L496" i="2" s="1"/>
  <c r="K523" i="2"/>
  <c r="L523" i="2" s="1"/>
  <c r="J530" i="2"/>
  <c r="K780" i="2"/>
  <c r="L780" i="2" s="1"/>
  <c r="J780" i="2"/>
  <c r="K797" i="2"/>
  <c r="L797" i="2" s="1"/>
  <c r="J797" i="2"/>
  <c r="K812" i="2"/>
  <c r="L812" i="2" s="1"/>
  <c r="J812" i="2"/>
  <c r="K825" i="2"/>
  <c r="L825" i="2" s="1"/>
  <c r="J825" i="2"/>
  <c r="K838" i="2"/>
  <c r="L838" i="2" s="1"/>
  <c r="J838" i="2"/>
  <c r="K854" i="2"/>
  <c r="L854" i="2" s="1"/>
  <c r="J854" i="2"/>
  <c r="J879" i="2"/>
  <c r="K879" i="2"/>
  <c r="L879" i="2" s="1"/>
  <c r="K952" i="2"/>
  <c r="L952" i="2" s="1"/>
  <c r="J952" i="2"/>
  <c r="K993" i="2"/>
  <c r="L993" i="2" s="1"/>
  <c r="J993" i="2"/>
  <c r="K1064" i="2"/>
  <c r="L1064" i="2" s="1"/>
  <c r="J1064" i="2"/>
  <c r="J1086" i="2"/>
  <c r="K1086" i="2"/>
  <c r="L1086" i="2" s="1"/>
  <c r="K1108" i="2"/>
  <c r="L1108" i="2" s="1"/>
  <c r="J1108" i="2"/>
  <c r="J1153" i="2"/>
  <c r="K1153" i="2"/>
  <c r="L1153" i="2" s="1"/>
  <c r="J1195" i="2"/>
  <c r="K1195" i="2"/>
  <c r="L1195" i="2" s="1"/>
  <c r="J1205" i="2"/>
  <c r="K1205" i="2"/>
  <c r="L1205" i="2" s="1"/>
  <c r="K1253" i="2"/>
  <c r="L1253" i="2" s="1"/>
  <c r="J1253" i="2"/>
  <c r="J1267" i="2"/>
  <c r="K1267" i="2"/>
  <c r="L1267" i="2" s="1"/>
  <c r="K1374" i="2"/>
  <c r="L1374" i="2" s="1"/>
  <c r="J1374" i="2"/>
  <c r="J1407" i="2"/>
  <c r="K1407" i="2"/>
  <c r="L1407" i="2" s="1"/>
  <c r="K1413" i="2"/>
  <c r="L1413" i="2" s="1"/>
  <c r="J1413" i="2"/>
  <c r="J1445" i="2"/>
  <c r="K1445" i="2"/>
  <c r="L1445" i="2" s="1"/>
  <c r="K1456" i="2"/>
  <c r="L1456" i="2" s="1"/>
  <c r="J1456" i="2"/>
  <c r="J136" i="2"/>
  <c r="K233" i="2"/>
  <c r="L233" i="2" s="1"/>
  <c r="J311" i="2"/>
  <c r="K544" i="2"/>
  <c r="L544" i="2" s="1"/>
  <c r="J549" i="2"/>
  <c r="K813" i="2"/>
  <c r="L813" i="2" s="1"/>
  <c r="J813" i="2"/>
  <c r="K833" i="2"/>
  <c r="L833" i="2" s="1"/>
  <c r="J833" i="2"/>
  <c r="K929" i="2"/>
  <c r="L929" i="2" s="1"/>
  <c r="J929" i="2"/>
  <c r="K1032" i="2"/>
  <c r="L1032" i="2" s="1"/>
  <c r="J1032" i="2"/>
  <c r="J1046" i="2"/>
  <c r="K1046" i="2"/>
  <c r="L1046" i="2" s="1"/>
  <c r="K1116" i="2"/>
  <c r="L1116" i="2" s="1"/>
  <c r="J1116" i="2"/>
  <c r="K1178" i="2"/>
  <c r="L1178" i="2" s="1"/>
  <c r="J1178" i="2"/>
  <c r="J1213" i="2"/>
  <c r="K1213" i="2"/>
  <c r="L1213" i="2" s="1"/>
  <c r="K1321" i="2"/>
  <c r="L1321" i="2" s="1"/>
  <c r="J1321" i="2"/>
  <c r="K1347" i="2"/>
  <c r="L1347" i="2" s="1"/>
  <c r="J1347" i="2"/>
  <c r="K1368" i="2"/>
  <c r="L1368" i="2" s="1"/>
  <c r="J1368" i="2"/>
  <c r="K1408" i="2"/>
  <c r="L1408" i="2" s="1"/>
  <c r="J1408" i="2"/>
  <c r="J174" i="2"/>
  <c r="K177" i="2"/>
  <c r="L177" i="2" s="1"/>
  <c r="J192" i="2"/>
  <c r="J248" i="2"/>
  <c r="J367" i="2"/>
  <c r="J375" i="2"/>
  <c r="J448" i="2"/>
  <c r="J463" i="2"/>
  <c r="J485" i="2"/>
  <c r="J506" i="2"/>
  <c r="K568" i="2"/>
  <c r="L568" i="2" s="1"/>
  <c r="K576" i="2"/>
  <c r="L576" i="2" s="1"/>
  <c r="J581" i="2"/>
  <c r="J600" i="2"/>
  <c r="J608" i="2"/>
  <c r="J678" i="2"/>
  <c r="K720" i="2"/>
  <c r="L720" i="2" s="1"/>
  <c r="K728" i="2"/>
  <c r="L728" i="2" s="1"/>
  <c r="K769" i="2"/>
  <c r="L769" i="2" s="1"/>
  <c r="J769" i="2"/>
  <c r="K814" i="2"/>
  <c r="L814" i="2" s="1"/>
  <c r="J814" i="2"/>
  <c r="K862" i="2"/>
  <c r="L862" i="2" s="1"/>
  <c r="J862" i="2"/>
  <c r="K873" i="2"/>
  <c r="L873" i="2" s="1"/>
  <c r="J873" i="2"/>
  <c r="K1040" i="2"/>
  <c r="L1040" i="2" s="1"/>
  <c r="J1040" i="2"/>
  <c r="K1047" i="2"/>
  <c r="L1047" i="2" s="1"/>
  <c r="J1047" i="2"/>
  <c r="K1088" i="2"/>
  <c r="L1088" i="2" s="1"/>
  <c r="J1088" i="2"/>
  <c r="J1095" i="2"/>
  <c r="K1095" i="2"/>
  <c r="L1095" i="2" s="1"/>
  <c r="K1161" i="2"/>
  <c r="L1161" i="2" s="1"/>
  <c r="J1161" i="2"/>
  <c r="J1167" i="2"/>
  <c r="K1167" i="2"/>
  <c r="L1167" i="2" s="1"/>
  <c r="K1269" i="2"/>
  <c r="L1269" i="2" s="1"/>
  <c r="J1269" i="2"/>
  <c r="K1329" i="2"/>
  <c r="L1329" i="2" s="1"/>
  <c r="J1329" i="2"/>
  <c r="J1341" i="2"/>
  <c r="K1352" i="2"/>
  <c r="L1352" i="2" s="1"/>
  <c r="J1352" i="2"/>
  <c r="K881" i="2"/>
  <c r="L881" i="2" s="1"/>
  <c r="J881" i="2"/>
  <c r="J903" i="2"/>
  <c r="K903" i="2"/>
  <c r="L903" i="2" s="1"/>
  <c r="J1143" i="2"/>
  <c r="K1143" i="2"/>
  <c r="L1143" i="2" s="1"/>
  <c r="J1283" i="2"/>
  <c r="K1283" i="2"/>
  <c r="L1283" i="2" s="1"/>
  <c r="K60" i="2"/>
  <c r="L60" i="2" s="1"/>
  <c r="K86" i="2"/>
  <c r="L86" i="2" s="1"/>
  <c r="J216" i="2"/>
  <c r="K281" i="2"/>
  <c r="L281" i="2" s="1"/>
  <c r="J316" i="2"/>
  <c r="J343" i="2"/>
  <c r="J359" i="2"/>
  <c r="K528" i="2"/>
  <c r="L528" i="2" s="1"/>
  <c r="J620" i="2"/>
  <c r="K647" i="2"/>
  <c r="L647" i="2" s="1"/>
  <c r="K736" i="2"/>
  <c r="L736" i="2" s="1"/>
  <c r="J744" i="2"/>
  <c r="K744" i="2"/>
  <c r="L744" i="2" s="1"/>
  <c r="K793" i="2"/>
  <c r="L793" i="2" s="1"/>
  <c r="J793" i="2"/>
  <c r="K820" i="2"/>
  <c r="L820" i="2" s="1"/>
  <c r="J828" i="2"/>
  <c r="K828" i="2"/>
  <c r="L828" i="2" s="1"/>
  <c r="K841" i="2"/>
  <c r="L841" i="2" s="1"/>
  <c r="J841" i="2"/>
  <c r="K849" i="2"/>
  <c r="L849" i="2" s="1"/>
  <c r="J849" i="2"/>
  <c r="K887" i="2"/>
  <c r="L887" i="2" s="1"/>
  <c r="K961" i="2"/>
  <c r="L961" i="2" s="1"/>
  <c r="J961" i="2"/>
  <c r="J1111" i="2"/>
  <c r="K1111" i="2"/>
  <c r="L1111" i="2" s="1"/>
  <c r="K1124" i="2"/>
  <c r="L1124" i="2" s="1"/>
  <c r="J1124" i="2"/>
  <c r="J1207" i="2"/>
  <c r="K1207" i="2"/>
  <c r="L1207" i="2" s="1"/>
  <c r="J1215" i="2"/>
  <c r="K1215" i="2"/>
  <c r="L1215" i="2" s="1"/>
  <c r="K1301" i="2"/>
  <c r="L1301" i="2" s="1"/>
  <c r="J1301" i="2"/>
  <c r="J1323" i="2"/>
  <c r="K1323" i="2"/>
  <c r="L1323" i="2" s="1"/>
  <c r="K1336" i="2"/>
  <c r="L1336" i="2" s="1"/>
  <c r="J1336" i="2"/>
  <c r="K1363" i="2"/>
  <c r="L1363" i="2" s="1"/>
  <c r="K1409" i="2"/>
  <c r="L1409" i="2" s="1"/>
  <c r="J1409" i="2"/>
  <c r="K1464" i="2"/>
  <c r="L1464" i="2" s="1"/>
  <c r="J1464" i="2"/>
  <c r="K752" i="2"/>
  <c r="L752" i="2" s="1"/>
  <c r="K869" i="2"/>
  <c r="L869" i="2" s="1"/>
  <c r="J876" i="2"/>
  <c r="J949" i="2"/>
  <c r="K1103" i="2"/>
  <c r="L1103" i="2" s="1"/>
  <c r="K1288" i="2"/>
  <c r="L1288" i="2" s="1"/>
  <c r="J1370" i="2"/>
  <c r="J1379" i="2"/>
  <c r="K1387" i="2"/>
  <c r="L1387" i="2" s="1"/>
  <c r="J1440" i="2"/>
  <c r="K1467" i="2"/>
  <c r="L1467" i="2" s="1"/>
  <c r="K756" i="2"/>
  <c r="L756" i="2" s="1"/>
  <c r="K836" i="2"/>
  <c r="L836" i="2" s="1"/>
  <c r="J916" i="2"/>
  <c r="J996" i="2"/>
  <c r="J1096" i="2"/>
  <c r="J1164" i="2"/>
  <c r="J1177" i="2"/>
  <c r="J1180" i="2"/>
  <c r="J1183" i="2"/>
  <c r="J1228" i="2"/>
  <c r="K1259" i="2"/>
  <c r="L1259" i="2" s="1"/>
  <c r="J749" i="2"/>
  <c r="J753" i="2"/>
  <c r="K760" i="2"/>
  <c r="L760" i="2" s="1"/>
  <c r="K772" i="2"/>
  <c r="L772" i="2" s="1"/>
  <c r="J777" i="2"/>
  <c r="J809" i="2"/>
  <c r="K852" i="2"/>
  <c r="L852" i="2" s="1"/>
  <c r="J866" i="2"/>
  <c r="K895" i="2"/>
  <c r="L895" i="2" s="1"/>
  <c r="K950" i="2"/>
  <c r="L950" i="2" s="1"/>
  <c r="J988" i="2"/>
  <c r="J1031" i="2"/>
  <c r="K1074" i="2"/>
  <c r="L1074" i="2" s="1"/>
  <c r="J1121" i="2"/>
  <c r="J1154" i="2"/>
  <c r="J1196" i="2"/>
  <c r="J1204" i="2"/>
  <c r="J1220" i="2"/>
  <c r="J1245" i="2"/>
  <c r="K1275" i="2"/>
  <c r="L1275" i="2" s="1"/>
  <c r="K1280" i="2"/>
  <c r="L1280" i="2" s="1"/>
  <c r="J1293" i="2"/>
  <c r="K1333" i="2"/>
  <c r="L1333" i="2" s="1"/>
  <c r="J1350" i="2"/>
  <c r="J1376" i="2"/>
  <c r="J1380" i="2"/>
  <c r="J1404" i="2"/>
  <c r="J947" i="2"/>
  <c r="J971" i="2"/>
  <c r="J979" i="2"/>
  <c r="J1001" i="2"/>
  <c r="K1113" i="2"/>
  <c r="L1113" i="2" s="1"/>
  <c r="J1371" i="2"/>
  <c r="J1412" i="2"/>
  <c r="J788" i="2"/>
  <c r="K871" i="2"/>
  <c r="L871" i="2" s="1"/>
  <c r="J874" i="2"/>
  <c r="J900" i="2"/>
  <c r="K951" i="2"/>
  <c r="L951" i="2" s="1"/>
  <c r="J963" i="2"/>
  <c r="J1059" i="2"/>
  <c r="J1067" i="2"/>
  <c r="K1094" i="2"/>
  <c r="L1094" i="2" s="1"/>
  <c r="J1118" i="2"/>
  <c r="K1189" i="2"/>
  <c r="L1189" i="2" s="1"/>
  <c r="J1458" i="2"/>
  <c r="K1469" i="2"/>
  <c r="L1469" i="2" s="1"/>
  <c r="K980" i="2"/>
  <c r="L980" i="2" s="1"/>
  <c r="K1007" i="2"/>
  <c r="L1007" i="2" s="1"/>
  <c r="K1038" i="2"/>
  <c r="L1038" i="2" s="1"/>
  <c r="J1071" i="2"/>
  <c r="J1170" i="2"/>
  <c r="K1175" i="2"/>
  <c r="L1175" i="2" s="1"/>
  <c r="K1197" i="2"/>
  <c r="L1197" i="2" s="1"/>
  <c r="K1221" i="2"/>
  <c r="L1221" i="2" s="1"/>
  <c r="K1272" i="2"/>
  <c r="L1272" i="2" s="1"/>
  <c r="J1312" i="2"/>
  <c r="J1346" i="2"/>
  <c r="J1386" i="2"/>
  <c r="K77" i="2"/>
  <c r="L77" i="2" s="1"/>
  <c r="J77" i="2"/>
  <c r="J13" i="2"/>
  <c r="K13" i="2"/>
  <c r="L13" i="2" s="1"/>
  <c r="J21" i="2"/>
  <c r="K21" i="2"/>
  <c r="L21" i="2" s="1"/>
  <c r="K27" i="2"/>
  <c r="L27" i="2" s="1"/>
  <c r="J27" i="2"/>
  <c r="K45" i="2"/>
  <c r="L45" i="2" s="1"/>
  <c r="J45" i="2"/>
  <c r="J67" i="2"/>
  <c r="K67" i="2"/>
  <c r="L67" i="2" s="1"/>
  <c r="K73" i="2"/>
  <c r="L73" i="2" s="1"/>
  <c r="J73" i="2"/>
  <c r="J83" i="2"/>
  <c r="K83" i="2"/>
  <c r="L83" i="2" s="1"/>
  <c r="K5" i="2"/>
  <c r="J5" i="2"/>
  <c r="K14" i="2"/>
  <c r="L14" i="2" s="1"/>
  <c r="J14" i="2"/>
  <c r="K22" i="2"/>
  <c r="L22" i="2" s="1"/>
  <c r="J22" i="2"/>
  <c r="K28" i="2"/>
  <c r="L28" i="2" s="1"/>
  <c r="J28" i="2"/>
  <c r="J51" i="2"/>
  <c r="K51" i="2"/>
  <c r="L51" i="2" s="1"/>
  <c r="K57" i="2"/>
  <c r="L57" i="2" s="1"/>
  <c r="J57" i="2"/>
  <c r="J68" i="2"/>
  <c r="K68" i="2"/>
  <c r="L68" i="2" s="1"/>
  <c r="K15" i="2"/>
  <c r="L15" i="2" s="1"/>
  <c r="J15" i="2"/>
  <c r="K23" i="2"/>
  <c r="L23" i="2" s="1"/>
  <c r="J23" i="2"/>
  <c r="K33" i="2"/>
  <c r="L33" i="2" s="1"/>
  <c r="J33" i="2"/>
  <c r="K37" i="2"/>
  <c r="L37" i="2" s="1"/>
  <c r="J37" i="2"/>
  <c r="K41" i="2"/>
  <c r="L41" i="2" s="1"/>
  <c r="J41" i="2"/>
  <c r="J52" i="2"/>
  <c r="K52" i="2"/>
  <c r="L52" i="2" s="1"/>
  <c r="K58" i="2"/>
  <c r="L58" i="2" s="1"/>
  <c r="J58" i="2"/>
  <c r="K63" i="2"/>
  <c r="L63" i="2" s="1"/>
  <c r="J63" i="2"/>
  <c r="K69" i="2"/>
  <c r="L69" i="2" s="1"/>
  <c r="J69" i="2"/>
  <c r="K79" i="2"/>
  <c r="L79" i="2" s="1"/>
  <c r="J79" i="2"/>
  <c r="K61" i="2"/>
  <c r="L61" i="2" s="1"/>
  <c r="J61" i="2"/>
  <c r="J16" i="2"/>
  <c r="K16" i="2"/>
  <c r="L16" i="2" s="1"/>
  <c r="J24" i="2"/>
  <c r="K24" i="2"/>
  <c r="L24" i="2" s="1"/>
  <c r="K42" i="2"/>
  <c r="L42" i="2" s="1"/>
  <c r="J42" i="2"/>
  <c r="K47" i="2"/>
  <c r="L47" i="2" s="1"/>
  <c r="J47" i="2"/>
  <c r="K53" i="2"/>
  <c r="L53" i="2" s="1"/>
  <c r="J53" i="2"/>
  <c r="J59" i="2"/>
  <c r="K59" i="2"/>
  <c r="L59" i="2" s="1"/>
  <c r="K75" i="2"/>
  <c r="L75" i="2" s="1"/>
  <c r="J75" i="2"/>
  <c r="M3" i="2"/>
  <c r="N3" i="2" s="1"/>
  <c r="E4" i="2"/>
  <c r="J17" i="2"/>
  <c r="K17" i="2"/>
  <c r="L17" i="2" s="1"/>
  <c r="K25" i="2"/>
  <c r="L25" i="2" s="1"/>
  <c r="J25" i="2"/>
  <c r="J43" i="2"/>
  <c r="K43" i="2"/>
  <c r="L43" i="2" s="1"/>
  <c r="K85" i="2"/>
  <c r="L85" i="2" s="1"/>
  <c r="J85" i="2"/>
  <c r="J3" i="2"/>
  <c r="K3" i="2"/>
  <c r="L3" i="2" s="1"/>
  <c r="K11" i="2"/>
  <c r="L11" i="2" s="1"/>
  <c r="J11" i="2"/>
  <c r="K18" i="2"/>
  <c r="L18" i="2" s="1"/>
  <c r="J18" i="2"/>
  <c r="K30" i="2"/>
  <c r="L30" i="2" s="1"/>
  <c r="J30" i="2"/>
  <c r="K65" i="2"/>
  <c r="L65" i="2" s="1"/>
  <c r="J65" i="2"/>
  <c r="K71" i="2"/>
  <c r="L71" i="2" s="1"/>
  <c r="J71" i="2"/>
  <c r="K81" i="2"/>
  <c r="L81" i="2" s="1"/>
  <c r="J81" i="2"/>
  <c r="K20" i="2"/>
  <c r="L20" i="2" s="1"/>
  <c r="J20" i="2"/>
  <c r="K19" i="2"/>
  <c r="L19" i="2" s="1"/>
  <c r="J19" i="2"/>
  <c r="J31" i="2"/>
  <c r="K31" i="2"/>
  <c r="L31" i="2" s="1"/>
  <c r="K49" i="2"/>
  <c r="L49" i="2" s="1"/>
  <c r="J49" i="2"/>
  <c r="K55" i="2"/>
  <c r="L55" i="2" s="1"/>
  <c r="J55" i="2"/>
  <c r="K109" i="2"/>
  <c r="L109" i="2" s="1"/>
  <c r="J109" i="2"/>
  <c r="K138" i="2"/>
  <c r="L138" i="2" s="1"/>
  <c r="J138" i="2"/>
  <c r="K140" i="2"/>
  <c r="L140" i="2" s="1"/>
  <c r="J140" i="2"/>
  <c r="K157" i="2"/>
  <c r="L157" i="2" s="1"/>
  <c r="J157" i="2"/>
  <c r="K226" i="2"/>
  <c r="L226" i="2" s="1"/>
  <c r="J226" i="2"/>
  <c r="K228" i="2"/>
  <c r="L228" i="2" s="1"/>
  <c r="J228" i="2"/>
  <c r="K356" i="2"/>
  <c r="L356" i="2" s="1"/>
  <c r="J356" i="2"/>
  <c r="K481" i="2"/>
  <c r="L481" i="2" s="1"/>
  <c r="J481" i="2"/>
  <c r="J536" i="2"/>
  <c r="K536" i="2"/>
  <c r="L536" i="2" s="1"/>
  <c r="K618" i="2"/>
  <c r="L618" i="2" s="1"/>
  <c r="J618" i="2"/>
  <c r="K1378" i="2"/>
  <c r="L1378" i="2" s="1"/>
  <c r="J1378" i="2"/>
  <c r="J1383" i="2"/>
  <c r="K1383" i="2"/>
  <c r="L1383" i="2" s="1"/>
  <c r="M2" i="2"/>
  <c r="N2" i="2" s="1"/>
  <c r="J6" i="2"/>
  <c r="J10" i="2"/>
  <c r="J35" i="2"/>
  <c r="J38" i="2"/>
  <c r="J46" i="2"/>
  <c r="J54" i="2"/>
  <c r="J62" i="2"/>
  <c r="J70" i="2"/>
  <c r="J78" i="2"/>
  <c r="K98" i="2"/>
  <c r="L98" i="2" s="1"/>
  <c r="J98" i="2"/>
  <c r="K100" i="2"/>
  <c r="L100" i="2" s="1"/>
  <c r="J100" i="2"/>
  <c r="K111" i="2"/>
  <c r="L111" i="2" s="1"/>
  <c r="J111" i="2"/>
  <c r="K113" i="2"/>
  <c r="L113" i="2" s="1"/>
  <c r="K115" i="2"/>
  <c r="L115" i="2" s="1"/>
  <c r="K117" i="2"/>
  <c r="L117" i="2" s="1"/>
  <c r="J117" i="2"/>
  <c r="K119" i="2"/>
  <c r="L119" i="2" s="1"/>
  <c r="J119" i="2"/>
  <c r="K121" i="2"/>
  <c r="L121" i="2" s="1"/>
  <c r="K123" i="2"/>
  <c r="L123" i="2" s="1"/>
  <c r="K125" i="2"/>
  <c r="L125" i="2" s="1"/>
  <c r="J125" i="2"/>
  <c r="J142" i="2"/>
  <c r="K161" i="2"/>
  <c r="L161" i="2" s="1"/>
  <c r="K163" i="2"/>
  <c r="L163" i="2" s="1"/>
  <c r="K165" i="2"/>
  <c r="L165" i="2" s="1"/>
  <c r="J165" i="2"/>
  <c r="K178" i="2"/>
  <c r="L178" i="2" s="1"/>
  <c r="J178" i="2"/>
  <c r="K180" i="2"/>
  <c r="L180" i="2" s="1"/>
  <c r="J180" i="2"/>
  <c r="K187" i="2"/>
  <c r="L187" i="2" s="1"/>
  <c r="K189" i="2"/>
  <c r="L189" i="2" s="1"/>
  <c r="J189" i="2"/>
  <c r="J200" i="2"/>
  <c r="K202" i="2"/>
  <c r="L202" i="2" s="1"/>
  <c r="J202" i="2"/>
  <c r="K204" i="2"/>
  <c r="L204" i="2" s="1"/>
  <c r="J204" i="2"/>
  <c r="K209" i="2"/>
  <c r="L209" i="2" s="1"/>
  <c r="K211" i="2"/>
  <c r="L211" i="2" s="1"/>
  <c r="K213" i="2"/>
  <c r="L213" i="2" s="1"/>
  <c r="J213" i="2"/>
  <c r="J224" i="2"/>
  <c r="J230" i="2"/>
  <c r="K243" i="2"/>
  <c r="L243" i="2" s="1"/>
  <c r="K245" i="2"/>
  <c r="L245" i="2" s="1"/>
  <c r="J245" i="2"/>
  <c r="K268" i="2"/>
  <c r="L268" i="2" s="1"/>
  <c r="J268" i="2"/>
  <c r="K271" i="2"/>
  <c r="L271" i="2" s="1"/>
  <c r="K289" i="2"/>
  <c r="L289" i="2" s="1"/>
  <c r="J289" i="2"/>
  <c r="K300" i="2"/>
  <c r="L300" i="2" s="1"/>
  <c r="J300" i="2"/>
  <c r="J322" i="2"/>
  <c r="K322" i="2"/>
  <c r="L322" i="2" s="1"/>
  <c r="K342" i="2"/>
  <c r="L342" i="2" s="1"/>
  <c r="J342" i="2"/>
  <c r="K353" i="2"/>
  <c r="L353" i="2" s="1"/>
  <c r="J353" i="2"/>
  <c r="K373" i="2"/>
  <c r="L373" i="2" s="1"/>
  <c r="J373" i="2"/>
  <c r="K377" i="2"/>
  <c r="L377" i="2" s="1"/>
  <c r="J377" i="2"/>
  <c r="K385" i="2"/>
  <c r="L385" i="2" s="1"/>
  <c r="J385" i="2"/>
  <c r="K591" i="2"/>
  <c r="L591" i="2" s="1"/>
  <c r="J591" i="2"/>
  <c r="K146" i="2"/>
  <c r="L146" i="2" s="1"/>
  <c r="J146" i="2"/>
  <c r="K255" i="2"/>
  <c r="L255" i="2" s="1"/>
  <c r="J255" i="2"/>
  <c r="J9" i="2"/>
  <c r="J12" i="2"/>
  <c r="J34" i="2"/>
  <c r="J40" i="2"/>
  <c r="J48" i="2"/>
  <c r="J56" i="2"/>
  <c r="J64" i="2"/>
  <c r="J72" i="2"/>
  <c r="J80" i="2"/>
  <c r="K106" i="2"/>
  <c r="L106" i="2" s="1"/>
  <c r="J106" i="2"/>
  <c r="K108" i="2"/>
  <c r="L108" i="2" s="1"/>
  <c r="J108" i="2"/>
  <c r="K127" i="2"/>
  <c r="L127" i="2" s="1"/>
  <c r="J127" i="2"/>
  <c r="K129" i="2"/>
  <c r="L129" i="2" s="1"/>
  <c r="K131" i="2"/>
  <c r="L131" i="2" s="1"/>
  <c r="K133" i="2"/>
  <c r="L133" i="2" s="1"/>
  <c r="J133" i="2"/>
  <c r="J150" i="2"/>
  <c r="K154" i="2"/>
  <c r="L154" i="2" s="1"/>
  <c r="J154" i="2"/>
  <c r="K156" i="2"/>
  <c r="L156" i="2" s="1"/>
  <c r="J156" i="2"/>
  <c r="K169" i="2"/>
  <c r="L169" i="2" s="1"/>
  <c r="K171" i="2"/>
  <c r="L171" i="2" s="1"/>
  <c r="K173" i="2"/>
  <c r="L173" i="2" s="1"/>
  <c r="J173" i="2"/>
  <c r="J238" i="2"/>
  <c r="K251" i="2"/>
  <c r="L251" i="2" s="1"/>
  <c r="K253" i="2"/>
  <c r="L253" i="2" s="1"/>
  <c r="J253" i="2"/>
  <c r="K312" i="2"/>
  <c r="L312" i="2" s="1"/>
  <c r="J312" i="2"/>
  <c r="K358" i="2"/>
  <c r="L358" i="2" s="1"/>
  <c r="J358" i="2"/>
  <c r="K416" i="2"/>
  <c r="L416" i="2" s="1"/>
  <c r="J416" i="2"/>
  <c r="K441" i="2"/>
  <c r="L441" i="2" s="1"/>
  <c r="J441" i="2"/>
  <c r="K236" i="2"/>
  <c r="L236" i="2" s="1"/>
  <c r="J236" i="2"/>
  <c r="K259" i="2"/>
  <c r="L259" i="2" s="1"/>
  <c r="J259" i="2"/>
  <c r="K498" i="2"/>
  <c r="L498" i="2" s="1"/>
  <c r="J498" i="2"/>
  <c r="K624" i="2"/>
  <c r="L624" i="2" s="1"/>
  <c r="J624" i="2"/>
  <c r="K87" i="2"/>
  <c r="L87" i="2" s="1"/>
  <c r="J87" i="2"/>
  <c r="K93" i="2"/>
  <c r="L93" i="2" s="1"/>
  <c r="J93" i="2"/>
  <c r="K114" i="2"/>
  <c r="L114" i="2" s="1"/>
  <c r="J114" i="2"/>
  <c r="K116" i="2"/>
  <c r="L116" i="2" s="1"/>
  <c r="J116" i="2"/>
  <c r="K122" i="2"/>
  <c r="L122" i="2" s="1"/>
  <c r="J122" i="2"/>
  <c r="K124" i="2"/>
  <c r="L124" i="2" s="1"/>
  <c r="J124" i="2"/>
  <c r="K162" i="2"/>
  <c r="L162" i="2" s="1"/>
  <c r="J162" i="2"/>
  <c r="K164" i="2"/>
  <c r="L164" i="2" s="1"/>
  <c r="J164" i="2"/>
  <c r="K186" i="2"/>
  <c r="L186" i="2" s="1"/>
  <c r="J186" i="2"/>
  <c r="K188" i="2"/>
  <c r="L188" i="2" s="1"/>
  <c r="J188" i="2"/>
  <c r="K197" i="2"/>
  <c r="L197" i="2" s="1"/>
  <c r="J197" i="2"/>
  <c r="K210" i="2"/>
  <c r="L210" i="2" s="1"/>
  <c r="J210" i="2"/>
  <c r="K212" i="2"/>
  <c r="L212" i="2" s="1"/>
  <c r="J212" i="2"/>
  <c r="K221" i="2"/>
  <c r="L221" i="2" s="1"/>
  <c r="J221" i="2"/>
  <c r="K242" i="2"/>
  <c r="L242" i="2" s="1"/>
  <c r="J242" i="2"/>
  <c r="K244" i="2"/>
  <c r="L244" i="2" s="1"/>
  <c r="J244" i="2"/>
  <c r="J273" i="2"/>
  <c r="K273" i="2"/>
  <c r="L273" i="2" s="1"/>
  <c r="K280" i="2"/>
  <c r="L280" i="2" s="1"/>
  <c r="J280" i="2"/>
  <c r="K308" i="2"/>
  <c r="L308" i="2" s="1"/>
  <c r="J308" i="2"/>
  <c r="K335" i="2"/>
  <c r="L335" i="2" s="1"/>
  <c r="J335" i="2"/>
  <c r="K365" i="2"/>
  <c r="L365" i="2" s="1"/>
  <c r="J365" i="2"/>
  <c r="K392" i="2"/>
  <c r="L392" i="2" s="1"/>
  <c r="J392" i="2"/>
  <c r="K148" i="2"/>
  <c r="L148" i="2" s="1"/>
  <c r="J148" i="2"/>
  <c r="K440" i="2"/>
  <c r="L440" i="2" s="1"/>
  <c r="J440" i="2"/>
  <c r="J8" i="2"/>
  <c r="J50" i="2"/>
  <c r="J66" i="2"/>
  <c r="J74" i="2"/>
  <c r="J82" i="2"/>
  <c r="J112" i="2"/>
  <c r="J118" i="2"/>
  <c r="J120" i="2"/>
  <c r="K139" i="2"/>
  <c r="L139" i="2" s="1"/>
  <c r="K141" i="2"/>
  <c r="L141" i="2" s="1"/>
  <c r="J141" i="2"/>
  <c r="J160" i="2"/>
  <c r="J208" i="2"/>
  <c r="K225" i="2"/>
  <c r="L225" i="2" s="1"/>
  <c r="K227" i="2"/>
  <c r="L227" i="2" s="1"/>
  <c r="K229" i="2"/>
  <c r="L229" i="2" s="1"/>
  <c r="J229" i="2"/>
  <c r="J246" i="2"/>
  <c r="J274" i="2"/>
  <c r="K274" i="2"/>
  <c r="L274" i="2" s="1"/>
  <c r="K305" i="2"/>
  <c r="L305" i="2" s="1"/>
  <c r="J305" i="2"/>
  <c r="K344" i="2"/>
  <c r="L344" i="2" s="1"/>
  <c r="J344" i="2"/>
  <c r="K369" i="2"/>
  <c r="L369" i="2" s="1"/>
  <c r="J369" i="2"/>
  <c r="K401" i="2"/>
  <c r="L401" i="2" s="1"/>
  <c r="J401" i="2"/>
  <c r="K234" i="2"/>
  <c r="L234" i="2" s="1"/>
  <c r="J234" i="2"/>
  <c r="K297" i="2"/>
  <c r="L297" i="2" s="1"/>
  <c r="J297" i="2"/>
  <c r="J354" i="2"/>
  <c r="K354" i="2"/>
  <c r="L354" i="2" s="1"/>
  <c r="K101" i="2"/>
  <c r="L101" i="2" s="1"/>
  <c r="J101" i="2"/>
  <c r="K130" i="2"/>
  <c r="L130" i="2" s="1"/>
  <c r="J130" i="2"/>
  <c r="K132" i="2"/>
  <c r="L132" i="2" s="1"/>
  <c r="J132" i="2"/>
  <c r="K170" i="2"/>
  <c r="L170" i="2" s="1"/>
  <c r="J170" i="2"/>
  <c r="K172" i="2"/>
  <c r="L172" i="2" s="1"/>
  <c r="J172" i="2"/>
  <c r="K181" i="2"/>
  <c r="L181" i="2" s="1"/>
  <c r="J181" i="2"/>
  <c r="K205" i="2"/>
  <c r="L205" i="2" s="1"/>
  <c r="J205" i="2"/>
  <c r="K250" i="2"/>
  <c r="L250" i="2" s="1"/>
  <c r="J250" i="2"/>
  <c r="K252" i="2"/>
  <c r="L252" i="2" s="1"/>
  <c r="J252" i="2"/>
  <c r="J258" i="2"/>
  <c r="K258" i="2"/>
  <c r="L258" i="2" s="1"/>
  <c r="K277" i="2"/>
  <c r="L277" i="2" s="1"/>
  <c r="J277" i="2"/>
  <c r="J306" i="2"/>
  <c r="K306" i="2"/>
  <c r="L306" i="2" s="1"/>
  <c r="K329" i="2"/>
  <c r="L329" i="2" s="1"/>
  <c r="J329" i="2"/>
  <c r="K340" i="2"/>
  <c r="L340" i="2" s="1"/>
  <c r="J340" i="2"/>
  <c r="K383" i="2"/>
  <c r="L383" i="2" s="1"/>
  <c r="J383" i="2"/>
  <c r="K408" i="2"/>
  <c r="L408" i="2" s="1"/>
  <c r="J408" i="2"/>
  <c r="K425" i="2"/>
  <c r="L425" i="2" s="1"/>
  <c r="J425" i="2"/>
  <c r="K458" i="2"/>
  <c r="L458" i="2" s="1"/>
  <c r="J458" i="2"/>
  <c r="K90" i="2"/>
  <c r="L90" i="2" s="1"/>
  <c r="J90" i="2"/>
  <c r="K92" i="2"/>
  <c r="L92" i="2" s="1"/>
  <c r="J92" i="2"/>
  <c r="J128" i="2"/>
  <c r="J134" i="2"/>
  <c r="K147" i="2"/>
  <c r="L147" i="2" s="1"/>
  <c r="K149" i="2"/>
  <c r="L149" i="2" s="1"/>
  <c r="J149" i="2"/>
  <c r="J168" i="2"/>
  <c r="K194" i="2"/>
  <c r="L194" i="2" s="1"/>
  <c r="J194" i="2"/>
  <c r="K196" i="2"/>
  <c r="L196" i="2" s="1"/>
  <c r="J196" i="2"/>
  <c r="K218" i="2"/>
  <c r="L218" i="2" s="1"/>
  <c r="J218" i="2"/>
  <c r="K220" i="2"/>
  <c r="L220" i="2" s="1"/>
  <c r="J220" i="2"/>
  <c r="K235" i="2"/>
  <c r="L235" i="2" s="1"/>
  <c r="K237" i="2"/>
  <c r="L237" i="2" s="1"/>
  <c r="J237" i="2"/>
  <c r="J254" i="2"/>
  <c r="K287" i="2"/>
  <c r="L287" i="2" s="1"/>
  <c r="K295" i="2"/>
  <c r="L295" i="2" s="1"/>
  <c r="J295" i="2"/>
  <c r="K310" i="2"/>
  <c r="L310" i="2" s="1"/>
  <c r="J310" i="2"/>
  <c r="K321" i="2"/>
  <c r="L321" i="2" s="1"/>
  <c r="J321" i="2"/>
  <c r="K337" i="2"/>
  <c r="L337" i="2" s="1"/>
  <c r="J337" i="2"/>
  <c r="K360" i="2"/>
  <c r="L360" i="2" s="1"/>
  <c r="J360" i="2"/>
  <c r="K659" i="2"/>
  <c r="L659" i="2" s="1"/>
  <c r="J659" i="2"/>
  <c r="K264" i="2"/>
  <c r="L264" i="2" s="1"/>
  <c r="J264" i="2"/>
  <c r="K302" i="2"/>
  <c r="L302" i="2" s="1"/>
  <c r="J302" i="2"/>
  <c r="K304" i="2"/>
  <c r="L304" i="2" s="1"/>
  <c r="J304" i="2"/>
  <c r="K350" i="2"/>
  <c r="L350" i="2" s="1"/>
  <c r="J350" i="2"/>
  <c r="K352" i="2"/>
  <c r="L352" i="2" s="1"/>
  <c r="J352" i="2"/>
  <c r="K390" i="2"/>
  <c r="L390" i="2" s="1"/>
  <c r="J390" i="2"/>
  <c r="K397" i="2"/>
  <c r="L397" i="2" s="1"/>
  <c r="J397" i="2"/>
  <c r="K414" i="2"/>
  <c r="L414" i="2" s="1"/>
  <c r="J414" i="2"/>
  <c r="K418" i="2"/>
  <c r="L418" i="2" s="1"/>
  <c r="J418" i="2"/>
  <c r="K433" i="2"/>
  <c r="L433" i="2" s="1"/>
  <c r="J433" i="2"/>
  <c r="K460" i="2"/>
  <c r="L460" i="2" s="1"/>
  <c r="J460" i="2"/>
  <c r="J504" i="2"/>
  <c r="K504" i="2"/>
  <c r="L504" i="2" s="1"/>
  <c r="K521" i="2"/>
  <c r="L521" i="2" s="1"/>
  <c r="J521" i="2"/>
  <c r="K553" i="2"/>
  <c r="L553" i="2" s="1"/>
  <c r="J553" i="2"/>
  <c r="K267" i="2"/>
  <c r="L267" i="2" s="1"/>
  <c r="J267" i="2"/>
  <c r="K318" i="2"/>
  <c r="L318" i="2" s="1"/>
  <c r="J318" i="2"/>
  <c r="K320" i="2"/>
  <c r="L320" i="2" s="1"/>
  <c r="J320" i="2"/>
  <c r="K381" i="2"/>
  <c r="L381" i="2" s="1"/>
  <c r="J381" i="2"/>
  <c r="K405" i="2"/>
  <c r="L405" i="2" s="1"/>
  <c r="J405" i="2"/>
  <c r="J472" i="2"/>
  <c r="K472" i="2"/>
  <c r="L472" i="2" s="1"/>
  <c r="K578" i="2"/>
  <c r="L578" i="2" s="1"/>
  <c r="J578" i="2"/>
  <c r="K599" i="2"/>
  <c r="L599" i="2" s="1"/>
  <c r="J599" i="2"/>
  <c r="J655" i="2"/>
  <c r="K655" i="2"/>
  <c r="L655" i="2" s="1"/>
  <c r="K730" i="2"/>
  <c r="L730" i="2" s="1"/>
  <c r="J730" i="2"/>
  <c r="K283" i="2"/>
  <c r="L283" i="2" s="1"/>
  <c r="J283" i="2"/>
  <c r="K341" i="2"/>
  <c r="L341" i="2" s="1"/>
  <c r="J341" i="2"/>
  <c r="K345" i="2"/>
  <c r="L345" i="2" s="1"/>
  <c r="J345" i="2"/>
  <c r="K366" i="2"/>
  <c r="L366" i="2" s="1"/>
  <c r="J366" i="2"/>
  <c r="K368" i="2"/>
  <c r="L368" i="2" s="1"/>
  <c r="J368" i="2"/>
  <c r="K409" i="2"/>
  <c r="L409" i="2" s="1"/>
  <c r="J409" i="2"/>
  <c r="K483" i="2"/>
  <c r="L483" i="2" s="1"/>
  <c r="J483" i="2"/>
  <c r="K495" i="2"/>
  <c r="L495" i="2" s="1"/>
  <c r="J495" i="2"/>
  <c r="K538" i="2"/>
  <c r="L538" i="2" s="1"/>
  <c r="J538" i="2"/>
  <c r="J95" i="2"/>
  <c r="J103" i="2"/>
  <c r="J135" i="2"/>
  <c r="J143" i="2"/>
  <c r="J151" i="2"/>
  <c r="J159" i="2"/>
  <c r="J167" i="2"/>
  <c r="J175" i="2"/>
  <c r="J183" i="2"/>
  <c r="J191" i="2"/>
  <c r="J199" i="2"/>
  <c r="J207" i="2"/>
  <c r="J215" i="2"/>
  <c r="J223" i="2"/>
  <c r="J231" i="2"/>
  <c r="J239" i="2"/>
  <c r="J247" i="2"/>
  <c r="J256" i="2"/>
  <c r="J276" i="2"/>
  <c r="J279" i="2"/>
  <c r="J286" i="2"/>
  <c r="K288" i="2"/>
  <c r="L288" i="2" s="1"/>
  <c r="J288" i="2"/>
  <c r="K290" i="2"/>
  <c r="L290" i="2" s="1"/>
  <c r="J303" i="2"/>
  <c r="J324" i="2"/>
  <c r="K326" i="2"/>
  <c r="L326" i="2" s="1"/>
  <c r="J326" i="2"/>
  <c r="K328" i="2"/>
  <c r="L328" i="2" s="1"/>
  <c r="J328" i="2"/>
  <c r="K330" i="2"/>
  <c r="L330" i="2" s="1"/>
  <c r="K349" i="2"/>
  <c r="L349" i="2" s="1"/>
  <c r="J349" i="2"/>
  <c r="J351" i="2"/>
  <c r="J364" i="2"/>
  <c r="K389" i="2"/>
  <c r="L389" i="2" s="1"/>
  <c r="J389" i="2"/>
  <c r="K398" i="2"/>
  <c r="L398" i="2" s="1"/>
  <c r="J398" i="2"/>
  <c r="K413" i="2"/>
  <c r="L413" i="2" s="1"/>
  <c r="J413" i="2"/>
  <c r="K455" i="2"/>
  <c r="L455" i="2" s="1"/>
  <c r="J455" i="2"/>
  <c r="K479" i="2"/>
  <c r="L479" i="2" s="1"/>
  <c r="J479" i="2"/>
  <c r="K500" i="2"/>
  <c r="L500" i="2" s="1"/>
  <c r="J500" i="2"/>
  <c r="K555" i="2"/>
  <c r="L555" i="2" s="1"/>
  <c r="J555" i="2"/>
  <c r="K559" i="2"/>
  <c r="L559" i="2" s="1"/>
  <c r="J559" i="2"/>
  <c r="J630" i="2"/>
  <c r="K630" i="2"/>
  <c r="L630" i="2" s="1"/>
  <c r="K269" i="2"/>
  <c r="L269" i="2" s="1"/>
  <c r="J269" i="2"/>
  <c r="K272" i="2"/>
  <c r="L272" i="2" s="1"/>
  <c r="J272" i="2"/>
  <c r="K309" i="2"/>
  <c r="L309" i="2" s="1"/>
  <c r="J309" i="2"/>
  <c r="K313" i="2"/>
  <c r="L313" i="2" s="1"/>
  <c r="J313" i="2"/>
  <c r="K357" i="2"/>
  <c r="L357" i="2" s="1"/>
  <c r="J357" i="2"/>
  <c r="K361" i="2"/>
  <c r="L361" i="2" s="1"/>
  <c r="J361" i="2"/>
  <c r="K374" i="2"/>
  <c r="L374" i="2" s="1"/>
  <c r="J374" i="2"/>
  <c r="K376" i="2"/>
  <c r="L376" i="2" s="1"/>
  <c r="J376" i="2"/>
  <c r="K393" i="2"/>
  <c r="L393" i="2" s="1"/>
  <c r="J393" i="2"/>
  <c r="K400" i="2"/>
  <c r="L400" i="2" s="1"/>
  <c r="J400" i="2"/>
  <c r="K417" i="2"/>
  <c r="L417" i="2" s="1"/>
  <c r="J417" i="2"/>
  <c r="K424" i="2"/>
  <c r="L424" i="2" s="1"/>
  <c r="J424" i="2"/>
  <c r="K487" i="2"/>
  <c r="L487" i="2" s="1"/>
  <c r="J487" i="2"/>
  <c r="K519" i="2"/>
  <c r="L519" i="2" s="1"/>
  <c r="J519" i="2"/>
  <c r="K551" i="2"/>
  <c r="L551" i="2" s="1"/>
  <c r="J551" i="2"/>
  <c r="K575" i="2"/>
  <c r="L575" i="2" s="1"/>
  <c r="J575" i="2"/>
  <c r="K580" i="2"/>
  <c r="L580" i="2" s="1"/>
  <c r="J580" i="2"/>
  <c r="K257" i="2"/>
  <c r="L257" i="2" s="1"/>
  <c r="J261" i="2"/>
  <c r="J262" i="2"/>
  <c r="K265" i="2"/>
  <c r="L265" i="2" s="1"/>
  <c r="K275" i="2"/>
  <c r="L275" i="2" s="1"/>
  <c r="J275" i="2"/>
  <c r="K285" i="2"/>
  <c r="L285" i="2" s="1"/>
  <c r="J285" i="2"/>
  <c r="J292" i="2"/>
  <c r="K294" i="2"/>
  <c r="L294" i="2" s="1"/>
  <c r="J294" i="2"/>
  <c r="K296" i="2"/>
  <c r="L296" i="2" s="1"/>
  <c r="J296" i="2"/>
  <c r="K298" i="2"/>
  <c r="L298" i="2" s="1"/>
  <c r="K317" i="2"/>
  <c r="L317" i="2" s="1"/>
  <c r="J317" i="2"/>
  <c r="J332" i="2"/>
  <c r="K334" i="2"/>
  <c r="L334" i="2" s="1"/>
  <c r="J334" i="2"/>
  <c r="K336" i="2"/>
  <c r="L336" i="2" s="1"/>
  <c r="J336" i="2"/>
  <c r="K338" i="2"/>
  <c r="L338" i="2" s="1"/>
  <c r="J372" i="2"/>
  <c r="K382" i="2"/>
  <c r="L382" i="2" s="1"/>
  <c r="J382" i="2"/>
  <c r="K384" i="2"/>
  <c r="L384" i="2" s="1"/>
  <c r="J384" i="2"/>
  <c r="K406" i="2"/>
  <c r="L406" i="2" s="1"/>
  <c r="J406" i="2"/>
  <c r="K432" i="2"/>
  <c r="L432" i="2" s="1"/>
  <c r="J432" i="2"/>
  <c r="K468" i="2"/>
  <c r="L468" i="2" s="1"/>
  <c r="J468" i="2"/>
  <c r="K535" i="2"/>
  <c r="L535" i="2" s="1"/>
  <c r="J535" i="2"/>
  <c r="K540" i="2"/>
  <c r="L540" i="2" s="1"/>
  <c r="J540" i="2"/>
  <c r="K607" i="2"/>
  <c r="L607" i="2" s="1"/>
  <c r="J607" i="2"/>
  <c r="K449" i="2"/>
  <c r="L449" i="2" s="1"/>
  <c r="J449" i="2"/>
  <c r="K465" i="2"/>
  <c r="L465" i="2" s="1"/>
  <c r="J465" i="2"/>
  <c r="K476" i="2"/>
  <c r="L476" i="2" s="1"/>
  <c r="J476" i="2"/>
  <c r="K489" i="2"/>
  <c r="L489" i="2" s="1"/>
  <c r="J489" i="2"/>
  <c r="K491" i="2"/>
  <c r="L491" i="2" s="1"/>
  <c r="J491" i="2"/>
  <c r="K508" i="2"/>
  <c r="L508" i="2" s="1"/>
  <c r="J508" i="2"/>
  <c r="K561" i="2"/>
  <c r="L561" i="2" s="1"/>
  <c r="J561" i="2"/>
  <c r="K563" i="2"/>
  <c r="L563" i="2" s="1"/>
  <c r="J563" i="2"/>
  <c r="K609" i="2"/>
  <c r="L609" i="2" s="1"/>
  <c r="J609" i="2"/>
  <c r="K611" i="2"/>
  <c r="L611" i="2" s="1"/>
  <c r="J611" i="2"/>
  <c r="K669" i="2"/>
  <c r="L669" i="2" s="1"/>
  <c r="J669" i="2"/>
  <c r="K754" i="2"/>
  <c r="L754" i="2" s="1"/>
  <c r="J754" i="2"/>
  <c r="K787" i="2"/>
  <c r="L787" i="2" s="1"/>
  <c r="J787" i="2"/>
  <c r="K811" i="2"/>
  <c r="L811" i="2" s="1"/>
  <c r="J811" i="2"/>
  <c r="J844" i="2"/>
  <c r="K844" i="2"/>
  <c r="L844" i="2" s="1"/>
  <c r="K457" i="2"/>
  <c r="L457" i="2" s="1"/>
  <c r="J457" i="2"/>
  <c r="K510" i="2"/>
  <c r="L510" i="2" s="1"/>
  <c r="J510" i="2"/>
  <c r="K516" i="2"/>
  <c r="L516" i="2" s="1"/>
  <c r="J516" i="2"/>
  <c r="K527" i="2"/>
  <c r="L527" i="2" s="1"/>
  <c r="J527" i="2"/>
  <c r="K529" i="2"/>
  <c r="L529" i="2" s="1"/>
  <c r="J529" i="2"/>
  <c r="K531" i="2"/>
  <c r="L531" i="2" s="1"/>
  <c r="J531" i="2"/>
  <c r="K548" i="2"/>
  <c r="L548" i="2" s="1"/>
  <c r="J548" i="2"/>
  <c r="K567" i="2"/>
  <c r="L567" i="2" s="1"/>
  <c r="J567" i="2"/>
  <c r="K569" i="2"/>
  <c r="L569" i="2" s="1"/>
  <c r="J569" i="2"/>
  <c r="K571" i="2"/>
  <c r="L571" i="2" s="1"/>
  <c r="J571" i="2"/>
  <c r="K588" i="2"/>
  <c r="L588" i="2" s="1"/>
  <c r="J588" i="2"/>
  <c r="K593" i="2"/>
  <c r="L593" i="2" s="1"/>
  <c r="J593" i="2"/>
  <c r="K595" i="2"/>
  <c r="L595" i="2" s="1"/>
  <c r="J595" i="2"/>
  <c r="K604" i="2"/>
  <c r="L604" i="2" s="1"/>
  <c r="J604" i="2"/>
  <c r="K615" i="2"/>
  <c r="L615" i="2" s="1"/>
  <c r="J615" i="2"/>
  <c r="J663" i="2"/>
  <c r="K663" i="2"/>
  <c r="L663" i="2" s="1"/>
  <c r="K938" i="2"/>
  <c r="L938" i="2" s="1"/>
  <c r="J938" i="2"/>
  <c r="J291" i="2"/>
  <c r="J299" i="2"/>
  <c r="J307" i="2"/>
  <c r="J315" i="2"/>
  <c r="J323" i="2"/>
  <c r="J331" i="2"/>
  <c r="J339" i="2"/>
  <c r="J347" i="2"/>
  <c r="J355" i="2"/>
  <c r="J363" i="2"/>
  <c r="J371" i="2"/>
  <c r="J379" i="2"/>
  <c r="J387" i="2"/>
  <c r="J395" i="2"/>
  <c r="J403" i="2"/>
  <c r="J411" i="2"/>
  <c r="K422" i="2"/>
  <c r="L422" i="2" s="1"/>
  <c r="J422" i="2"/>
  <c r="J423" i="2"/>
  <c r="K430" i="2"/>
  <c r="L430" i="2" s="1"/>
  <c r="J430" i="2"/>
  <c r="J431" i="2"/>
  <c r="K438" i="2"/>
  <c r="L438" i="2" s="1"/>
  <c r="J438" i="2"/>
  <c r="J439" i="2"/>
  <c r="K446" i="2"/>
  <c r="L446" i="2" s="1"/>
  <c r="J446" i="2"/>
  <c r="J447" i="2"/>
  <c r="J456" i="2"/>
  <c r="K467" i="2"/>
  <c r="L467" i="2" s="1"/>
  <c r="J467" i="2"/>
  <c r="K480" i="2"/>
  <c r="L480" i="2" s="1"/>
  <c r="K484" i="2"/>
  <c r="L484" i="2" s="1"/>
  <c r="J484" i="2"/>
  <c r="K497" i="2"/>
  <c r="L497" i="2" s="1"/>
  <c r="J497" i="2"/>
  <c r="K499" i="2"/>
  <c r="L499" i="2" s="1"/>
  <c r="J499" i="2"/>
  <c r="J514" i="2"/>
  <c r="K518" i="2"/>
  <c r="L518" i="2" s="1"/>
  <c r="J518" i="2"/>
  <c r="K520" i="2"/>
  <c r="L520" i="2" s="1"/>
  <c r="J546" i="2"/>
  <c r="J586" i="2"/>
  <c r="J602" i="2"/>
  <c r="K606" i="2"/>
  <c r="L606" i="2" s="1"/>
  <c r="J606" i="2"/>
  <c r="K645" i="2"/>
  <c r="L645" i="2" s="1"/>
  <c r="J645" i="2"/>
  <c r="J421" i="2"/>
  <c r="J429" i="2"/>
  <c r="J437" i="2"/>
  <c r="J445" i="2"/>
  <c r="K464" i="2"/>
  <c r="L464" i="2" s="1"/>
  <c r="J482" i="2"/>
  <c r="J522" i="2"/>
  <c r="K537" i="2"/>
  <c r="L537" i="2" s="1"/>
  <c r="J537" i="2"/>
  <c r="K539" i="2"/>
  <c r="L539" i="2" s="1"/>
  <c r="J539" i="2"/>
  <c r="K552" i="2"/>
  <c r="L552" i="2" s="1"/>
  <c r="K556" i="2"/>
  <c r="L556" i="2" s="1"/>
  <c r="J556" i="2"/>
  <c r="K577" i="2"/>
  <c r="L577" i="2" s="1"/>
  <c r="J577" i="2"/>
  <c r="K579" i="2"/>
  <c r="L579" i="2" s="1"/>
  <c r="J579" i="2"/>
  <c r="K617" i="2"/>
  <c r="L617" i="2" s="1"/>
  <c r="J617" i="2"/>
  <c r="K619" i="2"/>
  <c r="L619" i="2" s="1"/>
  <c r="J619" i="2"/>
  <c r="K626" i="2"/>
  <c r="L626" i="2" s="1"/>
  <c r="J626" i="2"/>
  <c r="K691" i="2"/>
  <c r="L691" i="2" s="1"/>
  <c r="J691" i="2"/>
  <c r="K859" i="2"/>
  <c r="L859" i="2" s="1"/>
  <c r="J859" i="2"/>
  <c r="J293" i="2"/>
  <c r="J301" i="2"/>
  <c r="J325" i="2"/>
  <c r="J333" i="2"/>
  <c r="K420" i="2"/>
  <c r="L420" i="2" s="1"/>
  <c r="J420" i="2"/>
  <c r="K428" i="2"/>
  <c r="L428" i="2" s="1"/>
  <c r="J428" i="2"/>
  <c r="K436" i="2"/>
  <c r="L436" i="2" s="1"/>
  <c r="J436" i="2"/>
  <c r="K444" i="2"/>
  <c r="L444" i="2" s="1"/>
  <c r="J444" i="2"/>
  <c r="K471" i="2"/>
  <c r="L471" i="2" s="1"/>
  <c r="J471" i="2"/>
  <c r="K473" i="2"/>
  <c r="L473" i="2" s="1"/>
  <c r="J473" i="2"/>
  <c r="K475" i="2"/>
  <c r="L475" i="2" s="1"/>
  <c r="J475" i="2"/>
  <c r="K492" i="2"/>
  <c r="L492" i="2" s="1"/>
  <c r="J492" i="2"/>
  <c r="K503" i="2"/>
  <c r="L503" i="2" s="1"/>
  <c r="J503" i="2"/>
  <c r="K505" i="2"/>
  <c r="L505" i="2" s="1"/>
  <c r="J505" i="2"/>
  <c r="K507" i="2"/>
  <c r="L507" i="2" s="1"/>
  <c r="J507" i="2"/>
  <c r="K524" i="2"/>
  <c r="L524" i="2" s="1"/>
  <c r="J524" i="2"/>
  <c r="J554" i="2"/>
  <c r="K558" i="2"/>
  <c r="L558" i="2" s="1"/>
  <c r="J558" i="2"/>
  <c r="K560" i="2"/>
  <c r="L560" i="2" s="1"/>
  <c r="K564" i="2"/>
  <c r="L564" i="2" s="1"/>
  <c r="J564" i="2"/>
  <c r="K612" i="2"/>
  <c r="L612" i="2" s="1"/>
  <c r="J612" i="2"/>
  <c r="K649" i="2"/>
  <c r="L649" i="2" s="1"/>
  <c r="J649" i="2"/>
  <c r="K657" i="2"/>
  <c r="L657" i="2" s="1"/>
  <c r="J657" i="2"/>
  <c r="K776" i="2"/>
  <c r="L776" i="2" s="1"/>
  <c r="J776" i="2"/>
  <c r="K835" i="2"/>
  <c r="L835" i="2" s="1"/>
  <c r="J835" i="2"/>
  <c r="J860" i="2"/>
  <c r="K860" i="2"/>
  <c r="L860" i="2" s="1"/>
  <c r="K452" i="2"/>
  <c r="L452" i="2" s="1"/>
  <c r="J452" i="2"/>
  <c r="K459" i="2"/>
  <c r="L459" i="2" s="1"/>
  <c r="J459" i="2"/>
  <c r="K511" i="2"/>
  <c r="L511" i="2" s="1"/>
  <c r="J511" i="2"/>
  <c r="K513" i="2"/>
  <c r="L513" i="2" s="1"/>
  <c r="J513" i="2"/>
  <c r="K515" i="2"/>
  <c r="L515" i="2" s="1"/>
  <c r="J515" i="2"/>
  <c r="K526" i="2"/>
  <c r="L526" i="2" s="1"/>
  <c r="J526" i="2"/>
  <c r="K532" i="2"/>
  <c r="L532" i="2" s="1"/>
  <c r="J532" i="2"/>
  <c r="K543" i="2"/>
  <c r="L543" i="2" s="1"/>
  <c r="J543" i="2"/>
  <c r="K545" i="2"/>
  <c r="L545" i="2" s="1"/>
  <c r="J545" i="2"/>
  <c r="K547" i="2"/>
  <c r="L547" i="2" s="1"/>
  <c r="J547" i="2"/>
  <c r="K566" i="2"/>
  <c r="L566" i="2" s="1"/>
  <c r="J566" i="2"/>
  <c r="K572" i="2"/>
  <c r="L572" i="2" s="1"/>
  <c r="J572" i="2"/>
  <c r="K583" i="2"/>
  <c r="L583" i="2" s="1"/>
  <c r="J583" i="2"/>
  <c r="K585" i="2"/>
  <c r="L585" i="2" s="1"/>
  <c r="J585" i="2"/>
  <c r="K587" i="2"/>
  <c r="L587" i="2" s="1"/>
  <c r="J587" i="2"/>
  <c r="K596" i="2"/>
  <c r="L596" i="2" s="1"/>
  <c r="J596" i="2"/>
  <c r="K601" i="2"/>
  <c r="L601" i="2" s="1"/>
  <c r="J601" i="2"/>
  <c r="K603" i="2"/>
  <c r="L603" i="2" s="1"/>
  <c r="J603" i="2"/>
  <c r="K614" i="2"/>
  <c r="L614" i="2" s="1"/>
  <c r="J614" i="2"/>
  <c r="K653" i="2"/>
  <c r="L653" i="2" s="1"/>
  <c r="J653" i="2"/>
  <c r="K673" i="2"/>
  <c r="L673" i="2" s="1"/>
  <c r="J673" i="2"/>
  <c r="K698" i="2"/>
  <c r="L698" i="2" s="1"/>
  <c r="J698" i="2"/>
  <c r="K798" i="2"/>
  <c r="L798" i="2" s="1"/>
  <c r="J798" i="2"/>
  <c r="K632" i="2"/>
  <c r="L632" i="2" s="1"/>
  <c r="J632" i="2"/>
  <c r="K634" i="2"/>
  <c r="L634" i="2" s="1"/>
  <c r="J634" i="2"/>
  <c r="K661" i="2"/>
  <c r="L661" i="2" s="1"/>
  <c r="J661" i="2"/>
  <c r="K665" i="2"/>
  <c r="L665" i="2" s="1"/>
  <c r="J665" i="2"/>
  <c r="K667" i="2"/>
  <c r="L667" i="2" s="1"/>
  <c r="J667" i="2"/>
  <c r="K755" i="2"/>
  <c r="L755" i="2" s="1"/>
  <c r="J755" i="2"/>
  <c r="K819" i="2"/>
  <c r="L819" i="2" s="1"/>
  <c r="J819" i="2"/>
  <c r="K827" i="2"/>
  <c r="L827" i="2" s="1"/>
  <c r="J827" i="2"/>
  <c r="K851" i="2"/>
  <c r="L851" i="2" s="1"/>
  <c r="J851" i="2"/>
  <c r="J870" i="2"/>
  <c r="K870" i="2"/>
  <c r="L870" i="2" s="1"/>
  <c r="K638" i="2"/>
  <c r="L638" i="2" s="1"/>
  <c r="K640" i="2"/>
  <c r="L640" i="2" s="1"/>
  <c r="J640" i="2"/>
  <c r="K642" i="2"/>
  <c r="L642" i="2" s="1"/>
  <c r="J642" i="2"/>
  <c r="K707" i="2"/>
  <c r="L707" i="2" s="1"/>
  <c r="J707" i="2"/>
  <c r="K731" i="2"/>
  <c r="L731" i="2" s="1"/>
  <c r="J731" i="2"/>
  <c r="K747" i="2"/>
  <c r="L747" i="2" s="1"/>
  <c r="J747" i="2"/>
  <c r="K763" i="2"/>
  <c r="L763" i="2" s="1"/>
  <c r="J763" i="2"/>
  <c r="K805" i="2"/>
  <c r="L805" i="2" s="1"/>
  <c r="J805" i="2"/>
  <c r="K908" i="2"/>
  <c r="L908" i="2" s="1"/>
  <c r="J908" i="2"/>
  <c r="K1083" i="2"/>
  <c r="L1083" i="2" s="1"/>
  <c r="J1083" i="2"/>
  <c r="K621" i="2"/>
  <c r="L621" i="2" s="1"/>
  <c r="J621" i="2"/>
  <c r="K623" i="2"/>
  <c r="L623" i="2" s="1"/>
  <c r="K625" i="2"/>
  <c r="L625" i="2" s="1"/>
  <c r="J625" i="2"/>
  <c r="K648" i="2"/>
  <c r="L648" i="2" s="1"/>
  <c r="J648" i="2"/>
  <c r="K650" i="2"/>
  <c r="L650" i="2" s="1"/>
  <c r="J650" i="2"/>
  <c r="K683" i="2"/>
  <c r="L683" i="2" s="1"/>
  <c r="J683" i="2"/>
  <c r="K689" i="2"/>
  <c r="L689" i="2" s="1"/>
  <c r="J689" i="2"/>
  <c r="K703" i="2"/>
  <c r="L703" i="2" s="1"/>
  <c r="J703" i="2"/>
  <c r="K710" i="2"/>
  <c r="L710" i="2" s="1"/>
  <c r="J710" i="2"/>
  <c r="J748" i="2"/>
  <c r="K748" i="2"/>
  <c r="L748" i="2" s="1"/>
  <c r="K800" i="2"/>
  <c r="L800" i="2" s="1"/>
  <c r="J800" i="2"/>
  <c r="J454" i="2"/>
  <c r="J462" i="2"/>
  <c r="J470" i="2"/>
  <c r="J478" i="2"/>
  <c r="J486" i="2"/>
  <c r="J494" i="2"/>
  <c r="J502" i="2"/>
  <c r="J534" i="2"/>
  <c r="J542" i="2"/>
  <c r="J550" i="2"/>
  <c r="J574" i="2"/>
  <c r="J582" i="2"/>
  <c r="J590" i="2"/>
  <c r="J598" i="2"/>
  <c r="J644" i="2"/>
  <c r="K654" i="2"/>
  <c r="L654" i="2" s="1"/>
  <c r="K656" i="2"/>
  <c r="L656" i="2" s="1"/>
  <c r="J656" i="2"/>
  <c r="K658" i="2"/>
  <c r="L658" i="2" s="1"/>
  <c r="J658" i="2"/>
  <c r="K675" i="2"/>
  <c r="L675" i="2" s="1"/>
  <c r="J675" i="2"/>
  <c r="J704" i="2"/>
  <c r="K704" i="2"/>
  <c r="L704" i="2" s="1"/>
  <c r="K711" i="2"/>
  <c r="L711" i="2" s="1"/>
  <c r="J711" i="2"/>
  <c r="K723" i="2"/>
  <c r="L723" i="2" s="1"/>
  <c r="J723" i="2"/>
  <c r="K742" i="2"/>
  <c r="L742" i="2" s="1"/>
  <c r="J742" i="2"/>
  <c r="K758" i="2"/>
  <c r="L758" i="2" s="1"/>
  <c r="J758" i="2"/>
  <c r="J764" i="2"/>
  <c r="K764" i="2"/>
  <c r="L764" i="2" s="1"/>
  <c r="K774" i="2"/>
  <c r="L774" i="2" s="1"/>
  <c r="J774" i="2"/>
  <c r="K803" i="2"/>
  <c r="L803" i="2" s="1"/>
  <c r="J803" i="2"/>
  <c r="K878" i="2"/>
  <c r="L878" i="2" s="1"/>
  <c r="J878" i="2"/>
  <c r="K910" i="2"/>
  <c r="L910" i="2" s="1"/>
  <c r="J910" i="2"/>
  <c r="K926" i="2"/>
  <c r="L926" i="2" s="1"/>
  <c r="J926" i="2"/>
  <c r="J1015" i="2"/>
  <c r="K1015" i="2"/>
  <c r="L1015" i="2" s="1"/>
  <c r="K629" i="2"/>
  <c r="L629" i="2" s="1"/>
  <c r="J629" i="2"/>
  <c r="K633" i="2"/>
  <c r="L633" i="2" s="1"/>
  <c r="J633" i="2"/>
  <c r="K664" i="2"/>
  <c r="L664" i="2" s="1"/>
  <c r="J664" i="2"/>
  <c r="K715" i="2"/>
  <c r="L715" i="2" s="1"/>
  <c r="J715" i="2"/>
  <c r="J724" i="2"/>
  <c r="K724" i="2"/>
  <c r="L724" i="2" s="1"/>
  <c r="K759" i="2"/>
  <c r="L759" i="2" s="1"/>
  <c r="J759" i="2"/>
  <c r="K807" i="2"/>
  <c r="L807" i="2" s="1"/>
  <c r="J807" i="2"/>
  <c r="J1042" i="2"/>
  <c r="K1042" i="2"/>
  <c r="L1042" i="2" s="1"/>
  <c r="K637" i="2"/>
  <c r="L637" i="2" s="1"/>
  <c r="J637" i="2"/>
  <c r="K641" i="2"/>
  <c r="L641" i="2" s="1"/>
  <c r="J641" i="2"/>
  <c r="J672" i="2"/>
  <c r="K672" i="2"/>
  <c r="L672" i="2" s="1"/>
  <c r="K701" i="2"/>
  <c r="L701" i="2" s="1"/>
  <c r="J701" i="2"/>
  <c r="K718" i="2"/>
  <c r="L718" i="2" s="1"/>
  <c r="J718" i="2"/>
  <c r="K738" i="2"/>
  <c r="L738" i="2" s="1"/>
  <c r="J738" i="2"/>
  <c r="K771" i="2"/>
  <c r="L771" i="2" s="1"/>
  <c r="J771" i="2"/>
  <c r="K795" i="2"/>
  <c r="L795" i="2" s="1"/>
  <c r="J795" i="2"/>
  <c r="K843" i="2"/>
  <c r="L843" i="2" s="1"/>
  <c r="J843" i="2"/>
  <c r="K687" i="2"/>
  <c r="L687" i="2" s="1"/>
  <c r="J687" i="2"/>
  <c r="K714" i="2"/>
  <c r="L714" i="2" s="1"/>
  <c r="J714" i="2"/>
  <c r="K824" i="2"/>
  <c r="L824" i="2" s="1"/>
  <c r="J824" i="2"/>
  <c r="K891" i="2"/>
  <c r="L891" i="2" s="1"/>
  <c r="J891" i="2"/>
  <c r="K1373" i="2"/>
  <c r="L1373" i="2" s="1"/>
  <c r="J1373" i="2"/>
  <c r="J670" i="2"/>
  <c r="K680" i="2"/>
  <c r="L680" i="2" s="1"/>
  <c r="K690" i="2"/>
  <c r="L690" i="2" s="1"/>
  <c r="J690" i="2"/>
  <c r="K727" i="2"/>
  <c r="L727" i="2" s="1"/>
  <c r="J727" i="2"/>
  <c r="K751" i="2"/>
  <c r="L751" i="2" s="1"/>
  <c r="J751" i="2"/>
  <c r="K762" i="2"/>
  <c r="L762" i="2" s="1"/>
  <c r="J762" i="2"/>
  <c r="K767" i="2"/>
  <c r="L767" i="2" s="1"/>
  <c r="J767" i="2"/>
  <c r="K783" i="2"/>
  <c r="L783" i="2" s="1"/>
  <c r="J783" i="2"/>
  <c r="K792" i="2"/>
  <c r="L792" i="2" s="1"/>
  <c r="J792" i="2"/>
  <c r="K816" i="2"/>
  <c r="L816" i="2" s="1"/>
  <c r="J816" i="2"/>
  <c r="J822" i="2"/>
  <c r="K831" i="2"/>
  <c r="L831" i="2" s="1"/>
  <c r="J831" i="2"/>
  <c r="K840" i="2"/>
  <c r="L840" i="2" s="1"/>
  <c r="J840" i="2"/>
  <c r="K847" i="2"/>
  <c r="L847" i="2" s="1"/>
  <c r="J847" i="2"/>
  <c r="K856" i="2"/>
  <c r="L856" i="2" s="1"/>
  <c r="J856" i="2"/>
  <c r="K863" i="2"/>
  <c r="L863" i="2" s="1"/>
  <c r="J863" i="2"/>
  <c r="K925" i="2"/>
  <c r="L925" i="2" s="1"/>
  <c r="J925" i="2"/>
  <c r="K679" i="2"/>
  <c r="L679" i="2" s="1"/>
  <c r="J679" i="2"/>
  <c r="K706" i="2"/>
  <c r="L706" i="2" s="1"/>
  <c r="J706" i="2"/>
  <c r="K773" i="2"/>
  <c r="L773" i="2" s="1"/>
  <c r="J773" i="2"/>
  <c r="K775" i="2"/>
  <c r="L775" i="2" s="1"/>
  <c r="J775" i="2"/>
  <c r="K799" i="2"/>
  <c r="L799" i="2" s="1"/>
  <c r="J799" i="2"/>
  <c r="K808" i="2"/>
  <c r="L808" i="2" s="1"/>
  <c r="J808" i="2"/>
  <c r="K893" i="2"/>
  <c r="L893" i="2" s="1"/>
  <c r="J893" i="2"/>
  <c r="K921" i="2"/>
  <c r="L921" i="2" s="1"/>
  <c r="J921" i="2"/>
  <c r="K682" i="2"/>
  <c r="L682" i="2" s="1"/>
  <c r="J682" i="2"/>
  <c r="K699" i="2"/>
  <c r="L699" i="2" s="1"/>
  <c r="J699" i="2"/>
  <c r="K719" i="2"/>
  <c r="L719" i="2" s="1"/>
  <c r="J719" i="2"/>
  <c r="K739" i="2"/>
  <c r="L739" i="2" s="1"/>
  <c r="J739" i="2"/>
  <c r="K743" i="2"/>
  <c r="L743" i="2" s="1"/>
  <c r="J743" i="2"/>
  <c r="J806" i="2"/>
  <c r="K823" i="2"/>
  <c r="L823" i="2" s="1"/>
  <c r="J823" i="2"/>
  <c r="K894" i="2"/>
  <c r="L894" i="2" s="1"/>
  <c r="J894" i="2"/>
  <c r="K962" i="2"/>
  <c r="L962" i="2" s="1"/>
  <c r="J962" i="2"/>
  <c r="K965" i="2"/>
  <c r="L965" i="2" s="1"/>
  <c r="J965" i="2"/>
  <c r="J666" i="2"/>
  <c r="K671" i="2"/>
  <c r="L671" i="2" s="1"/>
  <c r="J671" i="2"/>
  <c r="J705" i="2"/>
  <c r="J709" i="2"/>
  <c r="K712" i="2"/>
  <c r="L712" i="2" s="1"/>
  <c r="K722" i="2"/>
  <c r="L722" i="2" s="1"/>
  <c r="J722" i="2"/>
  <c r="J726" i="2"/>
  <c r="K732" i="2"/>
  <c r="L732" i="2" s="1"/>
  <c r="K746" i="2"/>
  <c r="L746" i="2" s="1"/>
  <c r="J746" i="2"/>
  <c r="K768" i="2"/>
  <c r="L768" i="2" s="1"/>
  <c r="J768" i="2"/>
  <c r="K779" i="2"/>
  <c r="L779" i="2" s="1"/>
  <c r="J779" i="2"/>
  <c r="K784" i="2"/>
  <c r="L784" i="2" s="1"/>
  <c r="J784" i="2"/>
  <c r="K789" i="2"/>
  <c r="L789" i="2" s="1"/>
  <c r="J789" i="2"/>
  <c r="K791" i="2"/>
  <c r="L791" i="2" s="1"/>
  <c r="J791" i="2"/>
  <c r="K815" i="2"/>
  <c r="L815" i="2" s="1"/>
  <c r="J815" i="2"/>
  <c r="K832" i="2"/>
  <c r="L832" i="2" s="1"/>
  <c r="J832" i="2"/>
  <c r="K839" i="2"/>
  <c r="L839" i="2" s="1"/>
  <c r="J839" i="2"/>
  <c r="K848" i="2"/>
  <c r="L848" i="2" s="1"/>
  <c r="J848" i="2"/>
  <c r="K855" i="2"/>
  <c r="L855" i="2" s="1"/>
  <c r="J855" i="2"/>
  <c r="K864" i="2"/>
  <c r="L864" i="2" s="1"/>
  <c r="J864" i="2"/>
  <c r="K889" i="2"/>
  <c r="L889" i="2" s="1"/>
  <c r="J889" i="2"/>
  <c r="K906" i="2"/>
  <c r="L906" i="2" s="1"/>
  <c r="J906" i="2"/>
  <c r="J940" i="2"/>
  <c r="K1018" i="2"/>
  <c r="L1018" i="2" s="1"/>
  <c r="J1018" i="2"/>
  <c r="K674" i="2"/>
  <c r="L674" i="2" s="1"/>
  <c r="J674" i="2"/>
  <c r="J685" i="2"/>
  <c r="K688" i="2"/>
  <c r="L688" i="2" s="1"/>
  <c r="K695" i="2"/>
  <c r="L695" i="2" s="1"/>
  <c r="J695" i="2"/>
  <c r="J702" i="2"/>
  <c r="K735" i="2"/>
  <c r="L735" i="2" s="1"/>
  <c r="J735" i="2"/>
  <c r="J766" i="2"/>
  <c r="J782" i="2"/>
  <c r="J846" i="2"/>
  <c r="K872" i="2"/>
  <c r="L872" i="2" s="1"/>
  <c r="J872" i="2"/>
  <c r="K923" i="2"/>
  <c r="L923" i="2" s="1"/>
  <c r="J923" i="2"/>
  <c r="K934" i="2"/>
  <c r="L934" i="2" s="1"/>
  <c r="J934" i="2"/>
  <c r="K953" i="2"/>
  <c r="L953" i="2" s="1"/>
  <c r="J953" i="2"/>
  <c r="K1005" i="2"/>
  <c r="L1005" i="2" s="1"/>
  <c r="J1005" i="2"/>
  <c r="K882" i="2"/>
  <c r="L882" i="2" s="1"/>
  <c r="J882" i="2"/>
  <c r="K886" i="2"/>
  <c r="L886" i="2" s="1"/>
  <c r="J886" i="2"/>
  <c r="K899" i="2"/>
  <c r="L899" i="2" s="1"/>
  <c r="J899" i="2"/>
  <c r="K901" i="2"/>
  <c r="L901" i="2" s="1"/>
  <c r="J901" i="2"/>
  <c r="K914" i="2"/>
  <c r="L914" i="2" s="1"/>
  <c r="J914" i="2"/>
  <c r="K918" i="2"/>
  <c r="L918" i="2" s="1"/>
  <c r="J918" i="2"/>
  <c r="K931" i="2"/>
  <c r="L931" i="2" s="1"/>
  <c r="J931" i="2"/>
  <c r="K933" i="2"/>
  <c r="L933" i="2" s="1"/>
  <c r="J933" i="2"/>
  <c r="K1009" i="2"/>
  <c r="L1009" i="2" s="1"/>
  <c r="J1009" i="2"/>
  <c r="K1039" i="2"/>
  <c r="L1039" i="2" s="1"/>
  <c r="J1039" i="2"/>
  <c r="K1155" i="2"/>
  <c r="L1155" i="2" s="1"/>
  <c r="J1155" i="2"/>
  <c r="K954" i="2"/>
  <c r="L954" i="2" s="1"/>
  <c r="J954" i="2"/>
  <c r="J966" i="2"/>
  <c r="K966" i="2"/>
  <c r="L966" i="2" s="1"/>
  <c r="K1006" i="2"/>
  <c r="L1006" i="2" s="1"/>
  <c r="J1006" i="2"/>
  <c r="K1093" i="2"/>
  <c r="L1093" i="2" s="1"/>
  <c r="J1093" i="2"/>
  <c r="K1148" i="2"/>
  <c r="L1148" i="2" s="1"/>
  <c r="J1148" i="2"/>
  <c r="J770" i="2"/>
  <c r="J778" i="2"/>
  <c r="J786" i="2"/>
  <c r="J794" i="2"/>
  <c r="J802" i="2"/>
  <c r="J810" i="2"/>
  <c r="J818" i="2"/>
  <c r="J826" i="2"/>
  <c r="J834" i="2"/>
  <c r="J842" i="2"/>
  <c r="J850" i="2"/>
  <c r="J858" i="2"/>
  <c r="K875" i="2"/>
  <c r="L875" i="2" s="1"/>
  <c r="J875" i="2"/>
  <c r="K877" i="2"/>
  <c r="L877" i="2" s="1"/>
  <c r="J877" i="2"/>
  <c r="K890" i="2"/>
  <c r="L890" i="2" s="1"/>
  <c r="J890" i="2"/>
  <c r="J892" i="2"/>
  <c r="K907" i="2"/>
  <c r="L907" i="2" s="1"/>
  <c r="J907" i="2"/>
  <c r="K909" i="2"/>
  <c r="L909" i="2" s="1"/>
  <c r="J909" i="2"/>
  <c r="K922" i="2"/>
  <c r="L922" i="2" s="1"/>
  <c r="J922" i="2"/>
  <c r="J924" i="2"/>
  <c r="K939" i="2"/>
  <c r="L939" i="2" s="1"/>
  <c r="J939" i="2"/>
  <c r="J983" i="2"/>
  <c r="K983" i="2"/>
  <c r="L983" i="2" s="1"/>
  <c r="K1045" i="2"/>
  <c r="L1045" i="2" s="1"/>
  <c r="J1045" i="2"/>
  <c r="J867" i="2"/>
  <c r="J905" i="2"/>
  <c r="K955" i="2"/>
  <c r="L955" i="2" s="1"/>
  <c r="J955" i="2"/>
  <c r="K990" i="2"/>
  <c r="L990" i="2" s="1"/>
  <c r="J990" i="2"/>
  <c r="K1011" i="2"/>
  <c r="L1011" i="2" s="1"/>
  <c r="J1011" i="2"/>
  <c r="K1036" i="2"/>
  <c r="L1036" i="2" s="1"/>
  <c r="J1036" i="2"/>
  <c r="K883" i="2"/>
  <c r="L883" i="2" s="1"/>
  <c r="J883" i="2"/>
  <c r="K885" i="2"/>
  <c r="L885" i="2" s="1"/>
  <c r="J885" i="2"/>
  <c r="K898" i="2"/>
  <c r="L898" i="2" s="1"/>
  <c r="J898" i="2"/>
  <c r="K902" i="2"/>
  <c r="L902" i="2" s="1"/>
  <c r="J902" i="2"/>
  <c r="K915" i="2"/>
  <c r="L915" i="2" s="1"/>
  <c r="J915" i="2"/>
  <c r="K917" i="2"/>
  <c r="L917" i="2" s="1"/>
  <c r="J917" i="2"/>
  <c r="K930" i="2"/>
  <c r="L930" i="2" s="1"/>
  <c r="J930" i="2"/>
  <c r="K975" i="2"/>
  <c r="L975" i="2" s="1"/>
  <c r="K994" i="2"/>
  <c r="L994" i="2" s="1"/>
  <c r="J994" i="2"/>
  <c r="K998" i="2"/>
  <c r="L998" i="2" s="1"/>
  <c r="J998" i="2"/>
  <c r="K1203" i="2"/>
  <c r="L1203" i="2" s="1"/>
  <c r="J1203" i="2"/>
  <c r="K970" i="2"/>
  <c r="L970" i="2" s="1"/>
  <c r="J970" i="2"/>
  <c r="K978" i="2"/>
  <c r="L978" i="2" s="1"/>
  <c r="J978" i="2"/>
  <c r="K981" i="2"/>
  <c r="L981" i="2" s="1"/>
  <c r="J981" i="2"/>
  <c r="K1013" i="2"/>
  <c r="L1013" i="2" s="1"/>
  <c r="J1013" i="2"/>
  <c r="K1144" i="2"/>
  <c r="L1144" i="2" s="1"/>
  <c r="J1144" i="2"/>
  <c r="J1320" i="2"/>
  <c r="K1320" i="2"/>
  <c r="L1320" i="2" s="1"/>
  <c r="K987" i="2"/>
  <c r="L987" i="2" s="1"/>
  <c r="J987" i="2"/>
  <c r="K1002" i="2"/>
  <c r="L1002" i="2" s="1"/>
  <c r="J1002" i="2"/>
  <c r="K1037" i="2"/>
  <c r="L1037" i="2" s="1"/>
  <c r="J1037" i="2"/>
  <c r="K1056" i="2"/>
  <c r="L1056" i="2" s="1"/>
  <c r="J1056" i="2"/>
  <c r="K1316" i="2"/>
  <c r="L1316" i="2" s="1"/>
  <c r="J1316" i="2"/>
  <c r="J880" i="2"/>
  <c r="J888" i="2"/>
  <c r="J896" i="2"/>
  <c r="J904" i="2"/>
  <c r="J912" i="2"/>
  <c r="J920" i="2"/>
  <c r="J928" i="2"/>
  <c r="J936" i="2"/>
  <c r="J941" i="2"/>
  <c r="K942" i="2"/>
  <c r="L942" i="2" s="1"/>
  <c r="K943" i="2"/>
  <c r="L943" i="2" s="1"/>
  <c r="J957" i="2"/>
  <c r="K958" i="2"/>
  <c r="L958" i="2" s="1"/>
  <c r="K959" i="2"/>
  <c r="L959" i="2" s="1"/>
  <c r="J960" i="2"/>
  <c r="J969" i="2"/>
  <c r="K974" i="2"/>
  <c r="L974" i="2" s="1"/>
  <c r="J985" i="2"/>
  <c r="K989" i="2"/>
  <c r="L989" i="2" s="1"/>
  <c r="J989" i="2"/>
  <c r="K991" i="2"/>
  <c r="L991" i="2" s="1"/>
  <c r="K1019" i="2"/>
  <c r="L1019" i="2" s="1"/>
  <c r="J1019" i="2"/>
  <c r="J1066" i="2"/>
  <c r="K1066" i="2"/>
  <c r="L1066" i="2" s="1"/>
  <c r="K1069" i="2"/>
  <c r="L1069" i="2" s="1"/>
  <c r="J1069" i="2"/>
  <c r="K1080" i="2"/>
  <c r="L1080" i="2" s="1"/>
  <c r="J1080" i="2"/>
  <c r="K967" i="2"/>
  <c r="L967" i="2" s="1"/>
  <c r="J968" i="2"/>
  <c r="J977" i="2"/>
  <c r="K995" i="2"/>
  <c r="L995" i="2" s="1"/>
  <c r="J995" i="2"/>
  <c r="K1010" i="2"/>
  <c r="L1010" i="2" s="1"/>
  <c r="J1010" i="2"/>
  <c r="J1017" i="2"/>
  <c r="J1087" i="2"/>
  <c r="K1090" i="2"/>
  <c r="L1090" i="2" s="1"/>
  <c r="K1102" i="2"/>
  <c r="L1102" i="2" s="1"/>
  <c r="J1102" i="2"/>
  <c r="K1106" i="2"/>
  <c r="L1106" i="2" s="1"/>
  <c r="J1106" i="2"/>
  <c r="J1142" i="2"/>
  <c r="K1158" i="2"/>
  <c r="L1158" i="2" s="1"/>
  <c r="J1158" i="2"/>
  <c r="J1185" i="2"/>
  <c r="K946" i="2"/>
  <c r="L946" i="2" s="1"/>
  <c r="J946" i="2"/>
  <c r="K973" i="2"/>
  <c r="L973" i="2" s="1"/>
  <c r="J973" i="2"/>
  <c r="K982" i="2"/>
  <c r="L982" i="2" s="1"/>
  <c r="J982" i="2"/>
  <c r="K997" i="2"/>
  <c r="L997" i="2" s="1"/>
  <c r="J997" i="2"/>
  <c r="K1014" i="2"/>
  <c r="L1014" i="2" s="1"/>
  <c r="J1014" i="2"/>
  <c r="K1061" i="2"/>
  <c r="L1061" i="2" s="1"/>
  <c r="J1061" i="2"/>
  <c r="K1179" i="2"/>
  <c r="L1179" i="2" s="1"/>
  <c r="J1179" i="2"/>
  <c r="K1182" i="2"/>
  <c r="L1182" i="2" s="1"/>
  <c r="J1182" i="2"/>
  <c r="K976" i="2"/>
  <c r="L976" i="2" s="1"/>
  <c r="J976" i="2"/>
  <c r="K986" i="2"/>
  <c r="L986" i="2" s="1"/>
  <c r="J986" i="2"/>
  <c r="K1003" i="2"/>
  <c r="L1003" i="2" s="1"/>
  <c r="J1003" i="2"/>
  <c r="K1035" i="2"/>
  <c r="L1035" i="2" s="1"/>
  <c r="J1035" i="2"/>
  <c r="K1049" i="2"/>
  <c r="L1049" i="2" s="1"/>
  <c r="J1049" i="2"/>
  <c r="K1073" i="2"/>
  <c r="L1073" i="2" s="1"/>
  <c r="J1073" i="2"/>
  <c r="K1085" i="2"/>
  <c r="L1085" i="2" s="1"/>
  <c r="J1085" i="2"/>
  <c r="K1126" i="2"/>
  <c r="L1126" i="2" s="1"/>
  <c r="J1126" i="2"/>
  <c r="K1139" i="2"/>
  <c r="L1139" i="2" s="1"/>
  <c r="J1139" i="2"/>
  <c r="K1209" i="2"/>
  <c r="L1209" i="2" s="1"/>
  <c r="J1209" i="2"/>
  <c r="K1028" i="2"/>
  <c r="L1028" i="2" s="1"/>
  <c r="J1028" i="2"/>
  <c r="K1052" i="2"/>
  <c r="L1052" i="2" s="1"/>
  <c r="J1052" i="2"/>
  <c r="K1076" i="2"/>
  <c r="L1076" i="2" s="1"/>
  <c r="J1076" i="2"/>
  <c r="K1114" i="2"/>
  <c r="L1114" i="2" s="1"/>
  <c r="J1114" i="2"/>
  <c r="K1131" i="2"/>
  <c r="L1131" i="2" s="1"/>
  <c r="J1131" i="2"/>
  <c r="K1134" i="2"/>
  <c r="L1134" i="2" s="1"/>
  <c r="J1134" i="2"/>
  <c r="K1137" i="2"/>
  <c r="L1137" i="2" s="1"/>
  <c r="J1137" i="2"/>
  <c r="K1140" i="2"/>
  <c r="L1140" i="2" s="1"/>
  <c r="J1140" i="2"/>
  <c r="K1145" i="2"/>
  <c r="L1145" i="2" s="1"/>
  <c r="J1145" i="2"/>
  <c r="K1041" i="2"/>
  <c r="L1041" i="2" s="1"/>
  <c r="J1041" i="2"/>
  <c r="K1089" i="2"/>
  <c r="L1089" i="2" s="1"/>
  <c r="J1089" i="2"/>
  <c r="K1109" i="2"/>
  <c r="L1109" i="2" s="1"/>
  <c r="J1109" i="2"/>
  <c r="K1122" i="2"/>
  <c r="L1122" i="2" s="1"/>
  <c r="J1122" i="2"/>
  <c r="K1149" i="2"/>
  <c r="L1149" i="2" s="1"/>
  <c r="J1149" i="2"/>
  <c r="K1217" i="2"/>
  <c r="L1217" i="2" s="1"/>
  <c r="J1217" i="2"/>
  <c r="J984" i="2"/>
  <c r="J992" i="2"/>
  <c r="J1000" i="2"/>
  <c r="J1008" i="2"/>
  <c r="K1044" i="2"/>
  <c r="L1044" i="2" s="1"/>
  <c r="J1044" i="2"/>
  <c r="J1051" i="2"/>
  <c r="K1058" i="2"/>
  <c r="L1058" i="2" s="1"/>
  <c r="K1065" i="2"/>
  <c r="L1065" i="2" s="1"/>
  <c r="J1065" i="2"/>
  <c r="J1075" i="2"/>
  <c r="J1079" i="2"/>
  <c r="K1082" i="2"/>
  <c r="L1082" i="2" s="1"/>
  <c r="K1092" i="2"/>
  <c r="L1092" i="2" s="1"/>
  <c r="J1092" i="2"/>
  <c r="K1107" i="2"/>
  <c r="L1107" i="2" s="1"/>
  <c r="K1112" i="2"/>
  <c r="L1112" i="2" s="1"/>
  <c r="J1112" i="2"/>
  <c r="K1115" i="2"/>
  <c r="L1115" i="2" s="1"/>
  <c r="J1115" i="2"/>
  <c r="J1129" i="2"/>
  <c r="J1135" i="2"/>
  <c r="K1135" i="2"/>
  <c r="L1135" i="2" s="1"/>
  <c r="K1152" i="2"/>
  <c r="L1152" i="2" s="1"/>
  <c r="J1152" i="2"/>
  <c r="K1163" i="2"/>
  <c r="L1163" i="2" s="1"/>
  <c r="J1163" i="2"/>
  <c r="K1225" i="2"/>
  <c r="L1225" i="2" s="1"/>
  <c r="J1225" i="2"/>
  <c r="J1021" i="2"/>
  <c r="K1026" i="2"/>
  <c r="L1026" i="2" s="1"/>
  <c r="K1034" i="2"/>
  <c r="L1034" i="2" s="1"/>
  <c r="J1048" i="2"/>
  <c r="K1054" i="2"/>
  <c r="L1054" i="2" s="1"/>
  <c r="K1068" i="2"/>
  <c r="L1068" i="2" s="1"/>
  <c r="J1068" i="2"/>
  <c r="J1072" i="2"/>
  <c r="J1099" i="2"/>
  <c r="K1099" i="2"/>
  <c r="L1099" i="2" s="1"/>
  <c r="K1123" i="2"/>
  <c r="L1123" i="2" s="1"/>
  <c r="J1123" i="2"/>
  <c r="K1150" i="2"/>
  <c r="L1150" i="2" s="1"/>
  <c r="J1150" i="2"/>
  <c r="K1025" i="2"/>
  <c r="L1025" i="2" s="1"/>
  <c r="K1057" i="2"/>
  <c r="L1057" i="2" s="1"/>
  <c r="J1057" i="2"/>
  <c r="K1081" i="2"/>
  <c r="L1081" i="2" s="1"/>
  <c r="J1081" i="2"/>
  <c r="J1091" i="2"/>
  <c r="J1166" i="2"/>
  <c r="K1171" i="2"/>
  <c r="L1171" i="2" s="1"/>
  <c r="J1171" i="2"/>
  <c r="K1174" i="2"/>
  <c r="L1174" i="2" s="1"/>
  <c r="J1174" i="2"/>
  <c r="K1029" i="2"/>
  <c r="L1029" i="2" s="1"/>
  <c r="J1029" i="2"/>
  <c r="K1033" i="2"/>
  <c r="L1033" i="2" s="1"/>
  <c r="J1033" i="2"/>
  <c r="K1053" i="2"/>
  <c r="L1053" i="2" s="1"/>
  <c r="J1053" i="2"/>
  <c r="K1060" i="2"/>
  <c r="L1060" i="2" s="1"/>
  <c r="J1060" i="2"/>
  <c r="K1077" i="2"/>
  <c r="L1077" i="2" s="1"/>
  <c r="J1077" i="2"/>
  <c r="K1084" i="2"/>
  <c r="L1084" i="2" s="1"/>
  <c r="J1084" i="2"/>
  <c r="K1097" i="2"/>
  <c r="L1097" i="2" s="1"/>
  <c r="J1097" i="2"/>
  <c r="K1147" i="2"/>
  <c r="L1147" i="2" s="1"/>
  <c r="J1147" i="2"/>
  <c r="K1160" i="2"/>
  <c r="L1160" i="2" s="1"/>
  <c r="J1160" i="2"/>
  <c r="K1169" i="2"/>
  <c r="L1169" i="2" s="1"/>
  <c r="J1169" i="2"/>
  <c r="K1181" i="2"/>
  <c r="L1181" i="2" s="1"/>
  <c r="J1181" i="2"/>
  <c r="K1212" i="2"/>
  <c r="L1212" i="2" s="1"/>
  <c r="J1212" i="2"/>
  <c r="K1101" i="2"/>
  <c r="L1101" i="2" s="1"/>
  <c r="J1101" i="2"/>
  <c r="K1138" i="2"/>
  <c r="L1138" i="2" s="1"/>
  <c r="J1138" i="2"/>
  <c r="K1219" i="2"/>
  <c r="L1219" i="2" s="1"/>
  <c r="J1219" i="2"/>
  <c r="K1266" i="2"/>
  <c r="L1266" i="2" s="1"/>
  <c r="J1266" i="2"/>
  <c r="K1294" i="2"/>
  <c r="L1294" i="2" s="1"/>
  <c r="J1294" i="2"/>
  <c r="K1431" i="2"/>
  <c r="L1431" i="2" s="1"/>
  <c r="J1431" i="2"/>
  <c r="K1098" i="2"/>
  <c r="L1098" i="2" s="1"/>
  <c r="J1098" i="2"/>
  <c r="K1125" i="2"/>
  <c r="L1125" i="2" s="1"/>
  <c r="J1125" i="2"/>
  <c r="K1128" i="2"/>
  <c r="L1128" i="2" s="1"/>
  <c r="J1128" i="2"/>
  <c r="K1141" i="2"/>
  <c r="L1141" i="2" s="1"/>
  <c r="J1141" i="2"/>
  <c r="K1261" i="2"/>
  <c r="L1261" i="2" s="1"/>
  <c r="J1261" i="2"/>
  <c r="K1173" i="2"/>
  <c r="L1173" i="2" s="1"/>
  <c r="J1173" i="2"/>
  <c r="K1191" i="2"/>
  <c r="L1191" i="2" s="1"/>
  <c r="J1191" i="2"/>
  <c r="K1194" i="2"/>
  <c r="L1194" i="2" s="1"/>
  <c r="J1194" i="2"/>
  <c r="K1227" i="2"/>
  <c r="L1227" i="2" s="1"/>
  <c r="J1227" i="2"/>
  <c r="K1284" i="2"/>
  <c r="L1284" i="2" s="1"/>
  <c r="J1284" i="2"/>
  <c r="K1117" i="2"/>
  <c r="L1117" i="2" s="1"/>
  <c r="J1117" i="2"/>
  <c r="K1120" i="2"/>
  <c r="L1120" i="2" s="1"/>
  <c r="J1120" i="2"/>
  <c r="K1130" i="2"/>
  <c r="L1130" i="2" s="1"/>
  <c r="J1130" i="2"/>
  <c r="K1165" i="2"/>
  <c r="L1165" i="2" s="1"/>
  <c r="J1165" i="2"/>
  <c r="K1176" i="2"/>
  <c r="L1176" i="2" s="1"/>
  <c r="J1176" i="2"/>
  <c r="K1192" i="2"/>
  <c r="L1192" i="2" s="1"/>
  <c r="J1192" i="2"/>
  <c r="K1206" i="2"/>
  <c r="L1206" i="2" s="1"/>
  <c r="J1206" i="2"/>
  <c r="J1307" i="2"/>
  <c r="K1307" i="2"/>
  <c r="L1307" i="2" s="1"/>
  <c r="J1104" i="2"/>
  <c r="J1110" i="2"/>
  <c r="K1133" i="2"/>
  <c r="L1133" i="2" s="1"/>
  <c r="J1133" i="2"/>
  <c r="K1136" i="2"/>
  <c r="L1136" i="2" s="1"/>
  <c r="J1136" i="2"/>
  <c r="K1146" i="2"/>
  <c r="L1146" i="2" s="1"/>
  <c r="J1146" i="2"/>
  <c r="K1157" i="2"/>
  <c r="L1157" i="2" s="1"/>
  <c r="J1157" i="2"/>
  <c r="K1168" i="2"/>
  <c r="L1168" i="2" s="1"/>
  <c r="J1168" i="2"/>
  <c r="J1199" i="2"/>
  <c r="J1231" i="2"/>
  <c r="K1231" i="2"/>
  <c r="L1231" i="2" s="1"/>
  <c r="K1250" i="2"/>
  <c r="L1250" i="2" s="1"/>
  <c r="J1250" i="2"/>
  <c r="K1233" i="2"/>
  <c r="L1233" i="2" s="1"/>
  <c r="J1233" i="2"/>
  <c r="K1235" i="2"/>
  <c r="L1235" i="2" s="1"/>
  <c r="J1235" i="2"/>
  <c r="K1258" i="2"/>
  <c r="L1258" i="2" s="1"/>
  <c r="J1258" i="2"/>
  <c r="K1274" i="2"/>
  <c r="L1274" i="2" s="1"/>
  <c r="J1274" i="2"/>
  <c r="K1292" i="2"/>
  <c r="L1292" i="2" s="1"/>
  <c r="J1292" i="2"/>
  <c r="K1298" i="2"/>
  <c r="L1298" i="2" s="1"/>
  <c r="J1298" i="2"/>
  <c r="K1327" i="2"/>
  <c r="L1327" i="2" s="1"/>
  <c r="J1327" i="2"/>
  <c r="K1187" i="2"/>
  <c r="L1187" i="2" s="1"/>
  <c r="J1187" i="2"/>
  <c r="K1198" i="2"/>
  <c r="L1198" i="2" s="1"/>
  <c r="J1198" i="2"/>
  <c r="K1208" i="2"/>
  <c r="L1208" i="2" s="1"/>
  <c r="J1208" i="2"/>
  <c r="K1214" i="2"/>
  <c r="L1214" i="2" s="1"/>
  <c r="J1214" i="2"/>
  <c r="K1216" i="2"/>
  <c r="L1216" i="2" s="1"/>
  <c r="J1216" i="2"/>
  <c r="K1239" i="2"/>
  <c r="L1239" i="2" s="1"/>
  <c r="K1241" i="2"/>
  <c r="L1241" i="2" s="1"/>
  <c r="J1241" i="2"/>
  <c r="K1248" i="2"/>
  <c r="L1248" i="2" s="1"/>
  <c r="K1263" i="2"/>
  <c r="L1263" i="2" s="1"/>
  <c r="J1263" i="2"/>
  <c r="K1282" i="2"/>
  <c r="L1282" i="2" s="1"/>
  <c r="J1282" i="2"/>
  <c r="J1299" i="2"/>
  <c r="K1299" i="2"/>
  <c r="L1299" i="2" s="1"/>
  <c r="K1344" i="2"/>
  <c r="L1344" i="2" s="1"/>
  <c r="J1344" i="2"/>
  <c r="K1190" i="2"/>
  <c r="L1190" i="2" s="1"/>
  <c r="J1190" i="2"/>
  <c r="K1201" i="2"/>
  <c r="L1201" i="2" s="1"/>
  <c r="J1201" i="2"/>
  <c r="K1211" i="2"/>
  <c r="L1211" i="2" s="1"/>
  <c r="J1211" i="2"/>
  <c r="K1222" i="2"/>
  <c r="L1222" i="2" s="1"/>
  <c r="J1222" i="2"/>
  <c r="K1224" i="2"/>
  <c r="L1224" i="2" s="1"/>
  <c r="J1224" i="2"/>
  <c r="K1193" i="2"/>
  <c r="L1193" i="2" s="1"/>
  <c r="J1193" i="2"/>
  <c r="K1230" i="2"/>
  <c r="L1230" i="2" s="1"/>
  <c r="J1230" i="2"/>
  <c r="K1232" i="2"/>
  <c r="L1232" i="2" s="1"/>
  <c r="J1232" i="2"/>
  <c r="K1303" i="2"/>
  <c r="L1303" i="2" s="1"/>
  <c r="J1303" i="2"/>
  <c r="K1314" i="2"/>
  <c r="L1314" i="2" s="1"/>
  <c r="J1314" i="2"/>
  <c r="K1382" i="2"/>
  <c r="L1382" i="2" s="1"/>
  <c r="J1382" i="2"/>
  <c r="K1184" i="2"/>
  <c r="L1184" i="2" s="1"/>
  <c r="J1184" i="2"/>
  <c r="K1200" i="2"/>
  <c r="L1200" i="2" s="1"/>
  <c r="J1200" i="2"/>
  <c r="J1234" i="2"/>
  <c r="J1236" i="2"/>
  <c r="K1238" i="2"/>
  <c r="L1238" i="2" s="1"/>
  <c r="J1238" i="2"/>
  <c r="K1240" i="2"/>
  <c r="L1240" i="2" s="1"/>
  <c r="J1240" i="2"/>
  <c r="K1256" i="2"/>
  <c r="L1256" i="2" s="1"/>
  <c r="J1256" i="2"/>
  <c r="K1265" i="2"/>
  <c r="L1265" i="2" s="1"/>
  <c r="J1265" i="2"/>
  <c r="K1290" i="2"/>
  <c r="L1290" i="2" s="1"/>
  <c r="J1290" i="2"/>
  <c r="K1322" i="2"/>
  <c r="L1322" i="2" s="1"/>
  <c r="J1322" i="2"/>
  <c r="K1246" i="2"/>
  <c r="L1246" i="2" s="1"/>
  <c r="J1246" i="2"/>
  <c r="K1271" i="2"/>
  <c r="L1271" i="2" s="1"/>
  <c r="J1271" i="2"/>
  <c r="K1273" i="2"/>
  <c r="L1273" i="2" s="1"/>
  <c r="J1273" i="2"/>
  <c r="J1343" i="2"/>
  <c r="K1343" i="2"/>
  <c r="L1343" i="2" s="1"/>
  <c r="K1356" i="2"/>
  <c r="L1356" i="2" s="1"/>
  <c r="J1356" i="2"/>
  <c r="J1403" i="2"/>
  <c r="K1403" i="2"/>
  <c r="L1403" i="2" s="1"/>
  <c r="K1252" i="2"/>
  <c r="L1252" i="2" s="1"/>
  <c r="J1252" i="2"/>
  <c r="K1254" i="2"/>
  <c r="L1254" i="2" s="1"/>
  <c r="J1254" i="2"/>
  <c r="K1279" i="2"/>
  <c r="L1279" i="2" s="1"/>
  <c r="J1279" i="2"/>
  <c r="K1281" i="2"/>
  <c r="L1281" i="2" s="1"/>
  <c r="J1281" i="2"/>
  <c r="K1305" i="2"/>
  <c r="L1305" i="2" s="1"/>
  <c r="J1305" i="2"/>
  <c r="K1324" i="2"/>
  <c r="L1324" i="2" s="1"/>
  <c r="J1324" i="2"/>
  <c r="K1351" i="2"/>
  <c r="L1351" i="2" s="1"/>
  <c r="J1351" i="2"/>
  <c r="K1354" i="2"/>
  <c r="L1354" i="2" s="1"/>
  <c r="J1354" i="2"/>
  <c r="K1367" i="2"/>
  <c r="L1367" i="2" s="1"/>
  <c r="J1367" i="2"/>
  <c r="K1260" i="2"/>
  <c r="L1260" i="2" s="1"/>
  <c r="J1260" i="2"/>
  <c r="K1262" i="2"/>
  <c r="L1262" i="2" s="1"/>
  <c r="J1262" i="2"/>
  <c r="J1264" i="2"/>
  <c r="J1277" i="2"/>
  <c r="J1309" i="2"/>
  <c r="K1311" i="2"/>
  <c r="L1311" i="2" s="1"/>
  <c r="J1311" i="2"/>
  <c r="K1313" i="2"/>
  <c r="L1313" i="2" s="1"/>
  <c r="J1313" i="2"/>
  <c r="K1315" i="2"/>
  <c r="L1315" i="2" s="1"/>
  <c r="J1328" i="2"/>
  <c r="K1247" i="2"/>
  <c r="L1247" i="2" s="1"/>
  <c r="J1247" i="2"/>
  <c r="K1268" i="2"/>
  <c r="L1268" i="2" s="1"/>
  <c r="J1268" i="2"/>
  <c r="K1270" i="2"/>
  <c r="L1270" i="2" s="1"/>
  <c r="J1270" i="2"/>
  <c r="J1285" i="2"/>
  <c r="K1287" i="2"/>
  <c r="L1287" i="2" s="1"/>
  <c r="J1287" i="2"/>
  <c r="K1300" i="2"/>
  <c r="L1300" i="2" s="1"/>
  <c r="J1300" i="2"/>
  <c r="J1317" i="2"/>
  <c r="K1319" i="2"/>
  <c r="L1319" i="2" s="1"/>
  <c r="J1319" i="2"/>
  <c r="K1334" i="2"/>
  <c r="L1334" i="2" s="1"/>
  <c r="J1334" i="2"/>
  <c r="K1345" i="2"/>
  <c r="L1345" i="2" s="1"/>
  <c r="J1345" i="2"/>
  <c r="K1361" i="2"/>
  <c r="L1361" i="2" s="1"/>
  <c r="J1361" i="2"/>
  <c r="K1295" i="2"/>
  <c r="L1295" i="2" s="1"/>
  <c r="J1295" i="2"/>
  <c r="K1330" i="2"/>
  <c r="L1330" i="2" s="1"/>
  <c r="J1330" i="2"/>
  <c r="K1332" i="2"/>
  <c r="L1332" i="2" s="1"/>
  <c r="J1332" i="2"/>
  <c r="K1388" i="2"/>
  <c r="L1388" i="2" s="1"/>
  <c r="J1388" i="2"/>
  <c r="K1255" i="2"/>
  <c r="L1255" i="2" s="1"/>
  <c r="J1255" i="2"/>
  <c r="K1278" i="2"/>
  <c r="L1278" i="2" s="1"/>
  <c r="J1278" i="2"/>
  <c r="K1306" i="2"/>
  <c r="L1306" i="2" s="1"/>
  <c r="J1306" i="2"/>
  <c r="K1308" i="2"/>
  <c r="L1308" i="2" s="1"/>
  <c r="J1308" i="2"/>
  <c r="K1375" i="2"/>
  <c r="L1375" i="2" s="1"/>
  <c r="J1375" i="2"/>
  <c r="J1381" i="2"/>
  <c r="K1381" i="2"/>
  <c r="L1381" i="2" s="1"/>
  <c r="K1406" i="2"/>
  <c r="L1406" i="2" s="1"/>
  <c r="J1406" i="2"/>
  <c r="K1364" i="2"/>
  <c r="L1364" i="2" s="1"/>
  <c r="J1364" i="2"/>
  <c r="K1369" i="2"/>
  <c r="L1369" i="2" s="1"/>
  <c r="J1369" i="2"/>
  <c r="K1389" i="2"/>
  <c r="L1389" i="2" s="1"/>
  <c r="J1389" i="2"/>
  <c r="K1398" i="2"/>
  <c r="L1398" i="2" s="1"/>
  <c r="J1398" i="2"/>
  <c r="J1451" i="2"/>
  <c r="K1451" i="2"/>
  <c r="L1451" i="2" s="1"/>
  <c r="K1342" i="2"/>
  <c r="L1342" i="2" s="1"/>
  <c r="J1342" i="2"/>
  <c r="J1396" i="2"/>
  <c r="K1410" i="2"/>
  <c r="L1410" i="2" s="1"/>
  <c r="J1410" i="2"/>
  <c r="K1437" i="2"/>
  <c r="L1437" i="2" s="1"/>
  <c r="J1437" i="2"/>
  <c r="J1276" i="2"/>
  <c r="K1359" i="2"/>
  <c r="L1359" i="2" s="1"/>
  <c r="J1359" i="2"/>
  <c r="K1372" i="2"/>
  <c r="L1372" i="2" s="1"/>
  <c r="J1372" i="2"/>
  <c r="K1377" i="2"/>
  <c r="L1377" i="2" s="1"/>
  <c r="J1377" i="2"/>
  <c r="J1249" i="2"/>
  <c r="J1257" i="2"/>
  <c r="J1289" i="2"/>
  <c r="J1286" i="2"/>
  <c r="J1302" i="2"/>
  <c r="J1310" i="2"/>
  <c r="J1318" i="2"/>
  <c r="J1326" i="2"/>
  <c r="J1335" i="2"/>
  <c r="J1338" i="2"/>
  <c r="J1340" i="2"/>
  <c r="K1348" i="2"/>
  <c r="L1348" i="2" s="1"/>
  <c r="J1348" i="2"/>
  <c r="K1353" i="2"/>
  <c r="L1353" i="2" s="1"/>
  <c r="J1353" i="2"/>
  <c r="J1357" i="2"/>
  <c r="J1362" i="2"/>
  <c r="J1385" i="2"/>
  <c r="K1434" i="2"/>
  <c r="L1434" i="2" s="1"/>
  <c r="J1434" i="2"/>
  <c r="K1454" i="2"/>
  <c r="L1454" i="2" s="1"/>
  <c r="J1454" i="2"/>
  <c r="K1468" i="2"/>
  <c r="L1468" i="2" s="1"/>
  <c r="J1468" i="2"/>
  <c r="K1455" i="2"/>
  <c r="L1455" i="2" s="1"/>
  <c r="J1455" i="2"/>
  <c r="K1395" i="2"/>
  <c r="L1395" i="2" s="1"/>
  <c r="K1402" i="2"/>
  <c r="L1402" i="2" s="1"/>
  <c r="J1402" i="2"/>
  <c r="K1411" i="2"/>
  <c r="L1411" i="2" s="1"/>
  <c r="J1411" i="2"/>
  <c r="K1441" i="2"/>
  <c r="L1441" i="2" s="1"/>
  <c r="J1441" i="2"/>
  <c r="K1444" i="2"/>
  <c r="L1444" i="2" s="1"/>
  <c r="J1444" i="2"/>
  <c r="K1405" i="2"/>
  <c r="L1405" i="2" s="1"/>
  <c r="J1405" i="2"/>
  <c r="K1415" i="2"/>
  <c r="L1415" i="2" s="1"/>
  <c r="J1415" i="2"/>
  <c r="K1390" i="2"/>
  <c r="L1390" i="2" s="1"/>
  <c r="J1390" i="2"/>
  <c r="K1394" i="2"/>
  <c r="L1394" i="2" s="1"/>
  <c r="J1394" i="2"/>
  <c r="J1427" i="2"/>
  <c r="K1427" i="2"/>
  <c r="L1427" i="2" s="1"/>
  <c r="K1397" i="2"/>
  <c r="L1397" i="2" s="1"/>
  <c r="J1397" i="2"/>
  <c r="K1417" i="2"/>
  <c r="L1417" i="2" s="1"/>
  <c r="J1417" i="2"/>
  <c r="K1420" i="2"/>
  <c r="L1420" i="2" s="1"/>
  <c r="J1420" i="2"/>
  <c r="K1447" i="2"/>
  <c r="L1447" i="2" s="1"/>
  <c r="J1447" i="2"/>
  <c r="K1460" i="2"/>
  <c r="L1460" i="2" s="1"/>
  <c r="J1460" i="2"/>
  <c r="K1423" i="2"/>
  <c r="L1423" i="2" s="1"/>
  <c r="J1423" i="2"/>
  <c r="K1433" i="2"/>
  <c r="L1433" i="2" s="1"/>
  <c r="J1433" i="2"/>
  <c r="K1436" i="2"/>
  <c r="L1436" i="2" s="1"/>
  <c r="J1436" i="2"/>
  <c r="K1463" i="2"/>
  <c r="L1463" i="2" s="1"/>
  <c r="J1463" i="2"/>
  <c r="K1470" i="2"/>
  <c r="L1470" i="2" s="1"/>
  <c r="J1470" i="2"/>
  <c r="K1419" i="2"/>
  <c r="L1419" i="2" s="1"/>
  <c r="J1426" i="2"/>
  <c r="J1429" i="2"/>
  <c r="K1439" i="2"/>
  <c r="L1439" i="2" s="1"/>
  <c r="J1439" i="2"/>
  <c r="K1449" i="2"/>
  <c r="L1449" i="2" s="1"/>
  <c r="J1449" i="2"/>
  <c r="K1452" i="2"/>
  <c r="L1452" i="2" s="1"/>
  <c r="J1452" i="2"/>
  <c r="K1462" i="2"/>
  <c r="L1462" i="2" s="1"/>
  <c r="J1462" i="2"/>
  <c r="K1425" i="2"/>
  <c r="L1425" i="2" s="1"/>
  <c r="J1425" i="2"/>
  <c r="K1428" i="2"/>
  <c r="L1428" i="2" s="1"/>
  <c r="J1428" i="2"/>
  <c r="K1435" i="2"/>
  <c r="L1435" i="2" s="1"/>
  <c r="J1442" i="2"/>
  <c r="J1466" i="2"/>
  <c r="J1457" i="2"/>
  <c r="J1465" i="2"/>
  <c r="J1422" i="2"/>
  <c r="J1430" i="2"/>
  <c r="J1438" i="2"/>
  <c r="J1446" i="2"/>
  <c r="O9" i="1"/>
  <c r="I11" i="1"/>
  <c r="K11" i="1" s="1"/>
  <c r="L11" i="1" s="1"/>
  <c r="O16" i="1"/>
  <c r="E18" i="1"/>
  <c r="O38" i="1"/>
  <c r="N38" i="1"/>
  <c r="P38" i="1" s="1"/>
  <c r="Q38" i="1" s="1"/>
  <c r="O46" i="1"/>
  <c r="N46" i="1"/>
  <c r="P46" i="1" s="1"/>
  <c r="Q46" i="1" s="1"/>
  <c r="O64" i="1"/>
  <c r="N64" i="1"/>
  <c r="P64" i="1" s="1"/>
  <c r="Q64" i="1" s="1"/>
  <c r="I8" i="1"/>
  <c r="K8" i="1" s="1"/>
  <c r="L8" i="1" s="1"/>
  <c r="D4" i="1"/>
  <c r="F4" i="1" s="1"/>
  <c r="G4" i="1" s="1"/>
  <c r="J15" i="1"/>
  <c r="O19" i="1"/>
  <c r="N19" i="1"/>
  <c r="P19" i="1" s="1"/>
  <c r="Q19" i="1" s="1"/>
  <c r="N22" i="1"/>
  <c r="P22" i="1" s="1"/>
  <c r="Q22" i="1" s="1"/>
  <c r="E37" i="1"/>
  <c r="D37" i="1"/>
  <c r="F37" i="1" s="1"/>
  <c r="G37" i="1" s="1"/>
  <c r="E45" i="1"/>
  <c r="D45" i="1"/>
  <c r="F45" i="1" s="1"/>
  <c r="G45" i="1" s="1"/>
  <c r="J54" i="1"/>
  <c r="I54" i="1"/>
  <c r="K54" i="1" s="1"/>
  <c r="L54" i="1" s="1"/>
  <c r="E20" i="1"/>
  <c r="D20" i="1"/>
  <c r="F20" i="1" s="1"/>
  <c r="G20" i="1" s="1"/>
  <c r="E34" i="1"/>
  <c r="D34" i="1"/>
  <c r="F34" i="1" s="1"/>
  <c r="G34" i="1" s="1"/>
  <c r="E39" i="1"/>
  <c r="I9" i="1"/>
  <c r="K9" i="1" s="1"/>
  <c r="L9" i="1" s="1"/>
  <c r="N11" i="1"/>
  <c r="P11" i="1" s="1"/>
  <c r="Q11" i="1" s="1"/>
  <c r="I14" i="1"/>
  <c r="K14" i="1" s="1"/>
  <c r="L14" i="1" s="1"/>
  <c r="J17" i="1"/>
  <c r="I17" i="1"/>
  <c r="K17" i="1" s="1"/>
  <c r="L17" i="1" s="1"/>
  <c r="J20" i="1"/>
  <c r="O27" i="1"/>
  <c r="N27" i="1"/>
  <c r="P27" i="1" s="1"/>
  <c r="Q27" i="1" s="1"/>
  <c r="J31" i="1"/>
  <c r="J34" i="1"/>
  <c r="D42" i="1"/>
  <c r="F42" i="1" s="1"/>
  <c r="G42" i="1" s="1"/>
  <c r="E44" i="1"/>
  <c r="D44" i="1"/>
  <c r="F44" i="1" s="1"/>
  <c r="G44" i="1" s="1"/>
  <c r="J63" i="1"/>
  <c r="I63" i="1"/>
  <c r="K63" i="1" s="1"/>
  <c r="L63" i="1" s="1"/>
  <c r="N17" i="1"/>
  <c r="P17" i="1" s="1"/>
  <c r="Q17" i="1" s="1"/>
  <c r="O17" i="1"/>
  <c r="J36" i="1"/>
  <c r="I36" i="1"/>
  <c r="K36" i="1" s="1"/>
  <c r="L36" i="1" s="1"/>
  <c r="J44" i="1"/>
  <c r="I44" i="1"/>
  <c r="K44" i="1" s="1"/>
  <c r="L44" i="1" s="1"/>
  <c r="J49" i="1"/>
  <c r="I49" i="1"/>
  <c r="K49" i="1" s="1"/>
  <c r="L49" i="1" s="1"/>
  <c r="D3" i="1"/>
  <c r="F3" i="1" s="1"/>
  <c r="D15" i="1"/>
  <c r="F15" i="1" s="1"/>
  <c r="G15" i="1" s="1"/>
  <c r="E15" i="1"/>
  <c r="J22" i="1"/>
  <c r="I22" i="1"/>
  <c r="K22" i="1" s="1"/>
  <c r="L22" i="1" s="1"/>
  <c r="J35" i="1"/>
  <c r="I35" i="1"/>
  <c r="K35" i="1" s="1"/>
  <c r="L35" i="1" s="1"/>
  <c r="O39" i="1"/>
  <c r="J41" i="1"/>
  <c r="I41" i="1"/>
  <c r="K41" i="1" s="1"/>
  <c r="L41" i="1" s="1"/>
  <c r="N65" i="1"/>
  <c r="P65" i="1" s="1"/>
  <c r="Q65" i="1" s="1"/>
  <c r="I66" i="1"/>
  <c r="K66" i="1" s="1"/>
  <c r="L66" i="1" s="1"/>
  <c r="N70" i="1"/>
  <c r="P70" i="1" s="1"/>
  <c r="Q70" i="1" s="1"/>
  <c r="N75" i="1"/>
  <c r="P75" i="1" s="1"/>
  <c r="Q75" i="1" s="1"/>
  <c r="D90" i="1"/>
  <c r="F90" i="1" s="1"/>
  <c r="G90" i="1" s="1"/>
  <c r="I91" i="1"/>
  <c r="K91" i="1" s="1"/>
  <c r="L91" i="1" s="1"/>
  <c r="I92" i="1"/>
  <c r="K92" i="1" s="1"/>
  <c r="L92" i="1" s="1"/>
  <c r="D93" i="1"/>
  <c r="F93" i="1" s="1"/>
  <c r="G93" i="1" s="1"/>
  <c r="I97" i="1"/>
  <c r="K97" i="1" s="1"/>
  <c r="L97" i="1" s="1"/>
  <c r="I102" i="1"/>
  <c r="K102" i="1" s="1"/>
  <c r="L102" i="1" s="1"/>
  <c r="I111" i="1"/>
  <c r="K111" i="1" s="1"/>
  <c r="L111" i="1" s="1"/>
  <c r="N112" i="1"/>
  <c r="P112" i="1" s="1"/>
  <c r="Q112" i="1" s="1"/>
  <c r="N113" i="1"/>
  <c r="P113" i="1" s="1"/>
  <c r="Q113" i="1" s="1"/>
  <c r="I114" i="1"/>
  <c r="K114" i="1" s="1"/>
  <c r="L114" i="1" s="1"/>
  <c r="N118" i="1"/>
  <c r="P118" i="1" s="1"/>
  <c r="Q118" i="1" s="1"/>
  <c r="N123" i="1"/>
  <c r="P123" i="1" s="1"/>
  <c r="Q123" i="1" s="1"/>
  <c r="N139" i="1"/>
  <c r="P139" i="1" s="1"/>
  <c r="Q139" i="1" s="1"/>
  <c r="D142" i="1"/>
  <c r="F142" i="1" s="1"/>
  <c r="G142" i="1" s="1"/>
  <c r="D143" i="1"/>
  <c r="F143" i="1" s="1"/>
  <c r="G143" i="1" s="1"/>
  <c r="I145" i="1"/>
  <c r="K145" i="1" s="1"/>
  <c r="L145" i="1" s="1"/>
  <c r="O150" i="1"/>
  <c r="N150" i="1"/>
  <c r="P150" i="1" s="1"/>
  <c r="Q150" i="1" s="1"/>
  <c r="J161" i="1"/>
  <c r="I161" i="1"/>
  <c r="K161" i="1" s="1"/>
  <c r="L161" i="1" s="1"/>
  <c r="I167" i="1"/>
  <c r="K167" i="1" s="1"/>
  <c r="L167" i="1" s="1"/>
  <c r="J167" i="1"/>
  <c r="I46" i="1"/>
  <c r="K46" i="1" s="1"/>
  <c r="L46" i="1" s="1"/>
  <c r="N62" i="1"/>
  <c r="P62" i="1" s="1"/>
  <c r="Q62" i="1" s="1"/>
  <c r="N67" i="1"/>
  <c r="P67" i="1" s="1"/>
  <c r="Q67" i="1" s="1"/>
  <c r="I89" i="1"/>
  <c r="K89" i="1" s="1"/>
  <c r="L89" i="1" s="1"/>
  <c r="I94" i="1"/>
  <c r="K94" i="1" s="1"/>
  <c r="L94" i="1" s="1"/>
  <c r="N110" i="1"/>
  <c r="P110" i="1" s="1"/>
  <c r="Q110" i="1" s="1"/>
  <c r="N115" i="1"/>
  <c r="P115" i="1" s="1"/>
  <c r="Q115" i="1" s="1"/>
  <c r="N124" i="1"/>
  <c r="P124" i="1" s="1"/>
  <c r="Q124" i="1" s="1"/>
  <c r="D126" i="1"/>
  <c r="F126" i="1" s="1"/>
  <c r="G126" i="1" s="1"/>
  <c r="D127" i="1"/>
  <c r="F127" i="1" s="1"/>
  <c r="G127" i="1" s="1"/>
  <c r="N127" i="1"/>
  <c r="P127" i="1" s="1"/>
  <c r="Q127" i="1" s="1"/>
  <c r="I132" i="1"/>
  <c r="K132" i="1" s="1"/>
  <c r="L132" i="1" s="1"/>
  <c r="D133" i="1"/>
  <c r="F133" i="1" s="1"/>
  <c r="G133" i="1" s="1"/>
  <c r="N137" i="1"/>
  <c r="P137" i="1" s="1"/>
  <c r="Q137" i="1" s="1"/>
  <c r="I138" i="1"/>
  <c r="K138" i="1" s="1"/>
  <c r="L138" i="1" s="1"/>
  <c r="O140" i="1"/>
  <c r="E158" i="1"/>
  <c r="E165" i="1"/>
  <c r="D181" i="1"/>
  <c r="F181" i="1" s="1"/>
  <c r="G181" i="1" s="1"/>
  <c r="E181" i="1"/>
  <c r="J185" i="1"/>
  <c r="E190" i="1"/>
  <c r="D190" i="1"/>
  <c r="F190" i="1" s="1"/>
  <c r="G190" i="1" s="1"/>
  <c r="J196" i="1"/>
  <c r="I196" i="1"/>
  <c r="K196" i="1" s="1"/>
  <c r="L196" i="1" s="1"/>
  <c r="J158" i="1"/>
  <c r="I158" i="1"/>
  <c r="K158" i="1" s="1"/>
  <c r="L158" i="1" s="1"/>
  <c r="I179" i="1"/>
  <c r="K179" i="1" s="1"/>
  <c r="L179" i="1" s="1"/>
  <c r="J179" i="1"/>
  <c r="N51" i="1"/>
  <c r="P51" i="1" s="1"/>
  <c r="Q51" i="1" s="1"/>
  <c r="N60" i="1"/>
  <c r="P60" i="1" s="1"/>
  <c r="Q60" i="1" s="1"/>
  <c r="D62" i="1"/>
  <c r="F62" i="1" s="1"/>
  <c r="G62" i="1" s="1"/>
  <c r="D63" i="1"/>
  <c r="F63" i="1" s="1"/>
  <c r="G63" i="1" s="1"/>
  <c r="N63" i="1"/>
  <c r="P63" i="1" s="1"/>
  <c r="Q63" i="1" s="1"/>
  <c r="D68" i="1"/>
  <c r="F68" i="1" s="1"/>
  <c r="G68" i="1" s="1"/>
  <c r="D73" i="1"/>
  <c r="F73" i="1" s="1"/>
  <c r="G73" i="1" s="1"/>
  <c r="D82" i="1"/>
  <c r="F82" i="1" s="1"/>
  <c r="G82" i="1" s="1"/>
  <c r="J83" i="1"/>
  <c r="I87" i="1"/>
  <c r="K87" i="1" s="1"/>
  <c r="L87" i="1" s="1"/>
  <c r="N88" i="1"/>
  <c r="P88" i="1" s="1"/>
  <c r="Q88" i="1" s="1"/>
  <c r="N89" i="1"/>
  <c r="P89" i="1" s="1"/>
  <c r="Q89" i="1" s="1"/>
  <c r="I90" i="1"/>
  <c r="K90" i="1" s="1"/>
  <c r="L90" i="1" s="1"/>
  <c r="N94" i="1"/>
  <c r="P94" i="1" s="1"/>
  <c r="Q94" i="1" s="1"/>
  <c r="N99" i="1"/>
  <c r="P99" i="1" s="1"/>
  <c r="Q99" i="1" s="1"/>
  <c r="N108" i="1"/>
  <c r="P108" i="1" s="1"/>
  <c r="Q108" i="1" s="1"/>
  <c r="D110" i="1"/>
  <c r="F110" i="1" s="1"/>
  <c r="G110" i="1" s="1"/>
  <c r="D111" i="1"/>
  <c r="F111" i="1" s="1"/>
  <c r="G111" i="1" s="1"/>
  <c r="N111" i="1"/>
  <c r="P111" i="1" s="1"/>
  <c r="Q111" i="1" s="1"/>
  <c r="D116" i="1"/>
  <c r="F116" i="1" s="1"/>
  <c r="G116" i="1" s="1"/>
  <c r="D121" i="1"/>
  <c r="F121" i="1" s="1"/>
  <c r="G121" i="1" s="1"/>
  <c r="D130" i="1"/>
  <c r="F130" i="1" s="1"/>
  <c r="G130" i="1" s="1"/>
  <c r="J131" i="1"/>
  <c r="I135" i="1"/>
  <c r="K135" i="1" s="1"/>
  <c r="L135" i="1" s="1"/>
  <c r="O136" i="1"/>
  <c r="D141" i="1"/>
  <c r="F141" i="1" s="1"/>
  <c r="G141" i="1" s="1"/>
  <c r="N147" i="1"/>
  <c r="P147" i="1" s="1"/>
  <c r="Q147" i="1" s="1"/>
  <c r="J155" i="1"/>
  <c r="O158" i="1"/>
  <c r="N158" i="1"/>
  <c r="P158" i="1" s="1"/>
  <c r="Q158" i="1" s="1"/>
  <c r="O179" i="1"/>
  <c r="N179" i="1"/>
  <c r="P179" i="1" s="1"/>
  <c r="Q179" i="1" s="1"/>
  <c r="I33" i="1"/>
  <c r="K33" i="1" s="1"/>
  <c r="L33" i="1" s="1"/>
  <c r="I38" i="1"/>
  <c r="K38" i="1" s="1"/>
  <c r="L38" i="1" s="1"/>
  <c r="N43" i="1"/>
  <c r="P43" i="1" s="1"/>
  <c r="Q43" i="1" s="1"/>
  <c r="D60" i="1"/>
  <c r="F60" i="1" s="1"/>
  <c r="G60" i="1" s="1"/>
  <c r="D65" i="1"/>
  <c r="F65" i="1" s="1"/>
  <c r="G65" i="1" s="1"/>
  <c r="I81" i="1"/>
  <c r="K81" i="1" s="1"/>
  <c r="L81" i="1" s="1"/>
  <c r="N86" i="1"/>
  <c r="P86" i="1" s="1"/>
  <c r="Q86" i="1" s="1"/>
  <c r="N91" i="1"/>
  <c r="P91" i="1" s="1"/>
  <c r="Q91" i="1" s="1"/>
  <c r="D108" i="1"/>
  <c r="F108" i="1" s="1"/>
  <c r="G108" i="1" s="1"/>
  <c r="D113" i="1"/>
  <c r="F113" i="1" s="1"/>
  <c r="G113" i="1" s="1"/>
  <c r="I129" i="1"/>
  <c r="K129" i="1" s="1"/>
  <c r="L129" i="1" s="1"/>
  <c r="N134" i="1"/>
  <c r="P134" i="1" s="1"/>
  <c r="Q134" i="1" s="1"/>
  <c r="I142" i="1"/>
  <c r="K142" i="1" s="1"/>
  <c r="L142" i="1" s="1"/>
  <c r="O144" i="1"/>
  <c r="E180" i="1"/>
  <c r="D180" i="1"/>
  <c r="F180" i="1" s="1"/>
  <c r="G180" i="1" s="1"/>
  <c r="J187" i="1"/>
  <c r="I187" i="1"/>
  <c r="K187" i="1" s="1"/>
  <c r="L187" i="1" s="1"/>
  <c r="O155" i="1"/>
  <c r="N155" i="1"/>
  <c r="P155" i="1" s="1"/>
  <c r="Q155" i="1" s="1"/>
  <c r="N172" i="1"/>
  <c r="P172" i="1" s="1"/>
  <c r="Q172" i="1" s="1"/>
  <c r="O172" i="1"/>
  <c r="I180" i="1"/>
  <c r="K180" i="1" s="1"/>
  <c r="L180" i="1" s="1"/>
  <c r="J180" i="1"/>
  <c r="D49" i="1"/>
  <c r="F49" i="1" s="1"/>
  <c r="G49" i="1" s="1"/>
  <c r="I65" i="1"/>
  <c r="K65" i="1" s="1"/>
  <c r="L65" i="1" s="1"/>
  <c r="I70" i="1"/>
  <c r="K70" i="1" s="1"/>
  <c r="L70" i="1" s="1"/>
  <c r="D92" i="1"/>
  <c r="F92" i="1" s="1"/>
  <c r="G92" i="1" s="1"/>
  <c r="D97" i="1"/>
  <c r="F97" i="1" s="1"/>
  <c r="G97" i="1" s="1"/>
  <c r="I113" i="1"/>
  <c r="K113" i="1" s="1"/>
  <c r="L113" i="1" s="1"/>
  <c r="I118" i="1"/>
  <c r="K118" i="1" s="1"/>
  <c r="L118" i="1" s="1"/>
  <c r="J139" i="1"/>
  <c r="N142" i="1"/>
  <c r="P142" i="1" s="1"/>
  <c r="Q142" i="1" s="1"/>
  <c r="D145" i="1"/>
  <c r="F145" i="1" s="1"/>
  <c r="G145" i="1" s="1"/>
  <c r="E153" i="1"/>
  <c r="D153" i="1"/>
  <c r="F153" i="1" s="1"/>
  <c r="G153" i="1" s="1"/>
  <c r="E156" i="1"/>
  <c r="D156" i="1"/>
  <c r="F156" i="1" s="1"/>
  <c r="G156" i="1" s="1"/>
  <c r="O160" i="1"/>
  <c r="D170" i="1"/>
  <c r="F170" i="1" s="1"/>
  <c r="G170" i="1" s="1"/>
  <c r="E170" i="1"/>
  <c r="I175" i="1"/>
  <c r="K175" i="1" s="1"/>
  <c r="L175" i="1" s="1"/>
  <c r="J175" i="1"/>
  <c r="O192" i="1"/>
  <c r="N192" i="1"/>
  <c r="P192" i="1" s="1"/>
  <c r="Q192" i="1" s="1"/>
  <c r="J150" i="1"/>
  <c r="I150" i="1"/>
  <c r="K150" i="1" s="1"/>
  <c r="L150" i="1" s="1"/>
  <c r="E161" i="1"/>
  <c r="D161" i="1"/>
  <c r="F161" i="1" s="1"/>
  <c r="G161" i="1" s="1"/>
  <c r="N164" i="1"/>
  <c r="P164" i="1" s="1"/>
  <c r="Q164" i="1" s="1"/>
  <c r="O164" i="1"/>
  <c r="J189" i="1"/>
  <c r="E192" i="1"/>
  <c r="J204" i="1"/>
  <c r="E214" i="1"/>
  <c r="E224" i="1"/>
  <c r="J228" i="1"/>
  <c r="J234" i="1"/>
  <c r="J237" i="1"/>
  <c r="J243" i="1"/>
  <c r="O249" i="1"/>
  <c r="O255" i="1"/>
  <c r="O258" i="1"/>
  <c r="O264" i="1"/>
  <c r="E270" i="1"/>
  <c r="J301" i="1"/>
  <c r="O303" i="1"/>
  <c r="J308" i="1"/>
  <c r="E317" i="1"/>
  <c r="J322" i="1"/>
  <c r="O327" i="1"/>
  <c r="E333" i="1"/>
  <c r="J338" i="1"/>
  <c r="O343" i="1"/>
  <c r="E349" i="1"/>
  <c r="J354" i="1"/>
  <c r="O359" i="1"/>
  <c r="E365" i="1"/>
  <c r="J370" i="1"/>
  <c r="O385" i="1"/>
  <c r="E389" i="1"/>
  <c r="E404" i="1"/>
  <c r="O407" i="1"/>
  <c r="E409" i="1"/>
  <c r="J410" i="1"/>
  <c r="N411" i="1"/>
  <c r="P411" i="1" s="1"/>
  <c r="Q411" i="1" s="1"/>
  <c r="O414" i="1"/>
  <c r="E417" i="1"/>
  <c r="J425" i="1"/>
  <c r="D428" i="1"/>
  <c r="F428" i="1" s="1"/>
  <c r="G428" i="1" s="1"/>
  <c r="O431" i="1"/>
  <c r="I434" i="1"/>
  <c r="K434" i="1" s="1"/>
  <c r="L434" i="1" s="1"/>
  <c r="D437" i="1"/>
  <c r="F437" i="1" s="1"/>
  <c r="G437" i="1" s="1"/>
  <c r="I447" i="1"/>
  <c r="K447" i="1" s="1"/>
  <c r="L447" i="1" s="1"/>
  <c r="J447" i="1"/>
  <c r="E455" i="1"/>
  <c r="D455" i="1"/>
  <c r="F455" i="1" s="1"/>
  <c r="G455" i="1" s="1"/>
  <c r="N456" i="1"/>
  <c r="P456" i="1" s="1"/>
  <c r="Q456" i="1" s="1"/>
  <c r="O456" i="1"/>
  <c r="J484" i="1"/>
  <c r="I484" i="1"/>
  <c r="K484" i="1" s="1"/>
  <c r="L484" i="1" s="1"/>
  <c r="I183" i="1"/>
  <c r="K183" i="1" s="1"/>
  <c r="L183" i="1" s="1"/>
  <c r="I184" i="1"/>
  <c r="K184" i="1" s="1"/>
  <c r="L184" i="1" s="1"/>
  <c r="O200" i="1"/>
  <c r="D210" i="1"/>
  <c r="F210" i="1" s="1"/>
  <c r="G210" i="1" s="1"/>
  <c r="O217" i="1"/>
  <c r="N244" i="1"/>
  <c r="P244" i="1" s="1"/>
  <c r="Q244" i="1" s="1"/>
  <c r="D266" i="1"/>
  <c r="F266" i="1" s="1"/>
  <c r="G266" i="1" s="1"/>
  <c r="I271" i="1"/>
  <c r="K271" i="1" s="1"/>
  <c r="L271" i="1" s="1"/>
  <c r="O274" i="1"/>
  <c r="J291" i="1"/>
  <c r="N292" i="1"/>
  <c r="P292" i="1" s="1"/>
  <c r="Q292" i="1" s="1"/>
  <c r="O312" i="1"/>
  <c r="D314" i="1"/>
  <c r="F314" i="1" s="1"/>
  <c r="G314" i="1" s="1"/>
  <c r="E318" i="1"/>
  <c r="I319" i="1"/>
  <c r="K319" i="1" s="1"/>
  <c r="L319" i="1" s="1"/>
  <c r="J323" i="1"/>
  <c r="N324" i="1"/>
  <c r="P324" i="1" s="1"/>
  <c r="Q324" i="1" s="1"/>
  <c r="O328" i="1"/>
  <c r="D330" i="1"/>
  <c r="F330" i="1" s="1"/>
  <c r="G330" i="1" s="1"/>
  <c r="E334" i="1"/>
  <c r="I335" i="1"/>
  <c r="K335" i="1" s="1"/>
  <c r="L335" i="1" s="1"/>
  <c r="J339" i="1"/>
  <c r="N340" i="1"/>
  <c r="P340" i="1" s="1"/>
  <c r="Q340" i="1" s="1"/>
  <c r="O344" i="1"/>
  <c r="D346" i="1"/>
  <c r="F346" i="1" s="1"/>
  <c r="G346" i="1" s="1"/>
  <c r="E350" i="1"/>
  <c r="I351" i="1"/>
  <c r="K351" i="1" s="1"/>
  <c r="L351" i="1" s="1"/>
  <c r="J355" i="1"/>
  <c r="N356" i="1"/>
  <c r="P356" i="1" s="1"/>
  <c r="Q356" i="1" s="1"/>
  <c r="O360" i="1"/>
  <c r="D362" i="1"/>
  <c r="F362" i="1" s="1"/>
  <c r="G362" i="1" s="1"/>
  <c r="E366" i="1"/>
  <c r="I367" i="1"/>
  <c r="K367" i="1" s="1"/>
  <c r="L367" i="1" s="1"/>
  <c r="O376" i="1"/>
  <c r="D378" i="1"/>
  <c r="F378" i="1" s="1"/>
  <c r="G378" i="1" s="1"/>
  <c r="I392" i="1"/>
  <c r="K392" i="1" s="1"/>
  <c r="L392" i="1" s="1"/>
  <c r="J399" i="1"/>
  <c r="O400" i="1"/>
  <c r="J403" i="1"/>
  <c r="J423" i="1"/>
  <c r="O424" i="1"/>
  <c r="D433" i="1"/>
  <c r="F433" i="1" s="1"/>
  <c r="G433" i="1" s="1"/>
  <c r="N435" i="1"/>
  <c r="P435" i="1" s="1"/>
  <c r="Q435" i="1" s="1"/>
  <c r="I438" i="1"/>
  <c r="K438" i="1" s="1"/>
  <c r="L438" i="1" s="1"/>
  <c r="J443" i="1"/>
  <c r="E446" i="1"/>
  <c r="J451" i="1"/>
  <c r="N464" i="1"/>
  <c r="P464" i="1" s="1"/>
  <c r="Q464" i="1" s="1"/>
  <c r="O464" i="1"/>
  <c r="I511" i="1"/>
  <c r="K511" i="1" s="1"/>
  <c r="L511" i="1" s="1"/>
  <c r="J511" i="1"/>
  <c r="D196" i="1"/>
  <c r="F196" i="1" s="1"/>
  <c r="G196" i="1" s="1"/>
  <c r="I202" i="1"/>
  <c r="K202" i="1" s="1"/>
  <c r="L202" i="1" s="1"/>
  <c r="J203" i="1"/>
  <c r="N204" i="1"/>
  <c r="P204" i="1" s="1"/>
  <c r="Q204" i="1" s="1"/>
  <c r="D218" i="1"/>
  <c r="F218" i="1" s="1"/>
  <c r="G218" i="1" s="1"/>
  <c r="O225" i="1"/>
  <c r="N228" i="1"/>
  <c r="P228" i="1" s="1"/>
  <c r="Q228" i="1" s="1"/>
  <c r="D250" i="1"/>
  <c r="F250" i="1" s="1"/>
  <c r="G250" i="1" s="1"/>
  <c r="J269" i="1"/>
  <c r="D293" i="1"/>
  <c r="F293" i="1" s="1"/>
  <c r="G293" i="1" s="1"/>
  <c r="N297" i="1"/>
  <c r="P297" i="1" s="1"/>
  <c r="Q297" i="1" s="1"/>
  <c r="J307" i="1"/>
  <c r="N308" i="1"/>
  <c r="P308" i="1" s="1"/>
  <c r="Q308" i="1" s="1"/>
  <c r="D312" i="1"/>
  <c r="F312" i="1" s="1"/>
  <c r="G312" i="1" s="1"/>
  <c r="I314" i="1"/>
  <c r="K314" i="1" s="1"/>
  <c r="L314" i="1" s="1"/>
  <c r="E315" i="1"/>
  <c r="N319" i="1"/>
  <c r="P319" i="1" s="1"/>
  <c r="Q319" i="1" s="1"/>
  <c r="J320" i="1"/>
  <c r="D325" i="1"/>
  <c r="F325" i="1" s="1"/>
  <c r="G325" i="1" s="1"/>
  <c r="O325" i="1"/>
  <c r="I330" i="1"/>
  <c r="K330" i="1" s="1"/>
  <c r="L330" i="1" s="1"/>
  <c r="E331" i="1"/>
  <c r="N335" i="1"/>
  <c r="P335" i="1" s="1"/>
  <c r="Q335" i="1" s="1"/>
  <c r="J336" i="1"/>
  <c r="D341" i="1"/>
  <c r="F341" i="1" s="1"/>
  <c r="G341" i="1" s="1"/>
  <c r="O341" i="1"/>
  <c r="I346" i="1"/>
  <c r="K346" i="1" s="1"/>
  <c r="L346" i="1" s="1"/>
  <c r="E347" i="1"/>
  <c r="N351" i="1"/>
  <c r="P351" i="1" s="1"/>
  <c r="Q351" i="1" s="1"/>
  <c r="J352" i="1"/>
  <c r="D357" i="1"/>
  <c r="F357" i="1" s="1"/>
  <c r="G357" i="1" s="1"/>
  <c r="O357" i="1"/>
  <c r="I362" i="1"/>
  <c r="K362" i="1" s="1"/>
  <c r="L362" i="1" s="1"/>
  <c r="E363" i="1"/>
  <c r="N367" i="1"/>
  <c r="P367" i="1" s="1"/>
  <c r="Q367" i="1" s="1"/>
  <c r="J368" i="1"/>
  <c r="I372" i="1"/>
  <c r="K372" i="1" s="1"/>
  <c r="L372" i="1" s="1"/>
  <c r="I378" i="1"/>
  <c r="K378" i="1" s="1"/>
  <c r="L378" i="1" s="1"/>
  <c r="D379" i="1"/>
  <c r="F379" i="1" s="1"/>
  <c r="G379" i="1" s="1"/>
  <c r="J381" i="1"/>
  <c r="O384" i="1"/>
  <c r="D386" i="1"/>
  <c r="F386" i="1" s="1"/>
  <c r="G386" i="1" s="1"/>
  <c r="N389" i="1"/>
  <c r="P389" i="1" s="1"/>
  <c r="Q389" i="1" s="1"/>
  <c r="I394" i="1"/>
  <c r="K394" i="1" s="1"/>
  <c r="L394" i="1" s="1"/>
  <c r="I398" i="1"/>
  <c r="K398" i="1" s="1"/>
  <c r="L398" i="1" s="1"/>
  <c r="N399" i="1"/>
  <c r="P399" i="1" s="1"/>
  <c r="Q399" i="1" s="1"/>
  <c r="D401" i="1"/>
  <c r="F401" i="1" s="1"/>
  <c r="G401" i="1" s="1"/>
  <c r="I402" i="1"/>
  <c r="K402" i="1" s="1"/>
  <c r="L402" i="1" s="1"/>
  <c r="D412" i="1"/>
  <c r="F412" i="1" s="1"/>
  <c r="G412" i="1" s="1"/>
  <c r="N423" i="1"/>
  <c r="P423" i="1" s="1"/>
  <c r="Q423" i="1" s="1"/>
  <c r="I433" i="1"/>
  <c r="K433" i="1" s="1"/>
  <c r="L433" i="1" s="1"/>
  <c r="D436" i="1"/>
  <c r="F436" i="1" s="1"/>
  <c r="G436" i="1" s="1"/>
  <c r="O443" i="1"/>
  <c r="N443" i="1"/>
  <c r="P443" i="1" s="1"/>
  <c r="Q443" i="1" s="1"/>
  <c r="O451" i="1"/>
  <c r="N451" i="1"/>
  <c r="P451" i="1" s="1"/>
  <c r="Q451" i="1" s="1"/>
  <c r="N455" i="1"/>
  <c r="P455" i="1" s="1"/>
  <c r="Q455" i="1" s="1"/>
  <c r="O455" i="1"/>
  <c r="D371" i="1"/>
  <c r="F371" i="1" s="1"/>
  <c r="G371" i="1" s="1"/>
  <c r="I373" i="1"/>
  <c r="K373" i="1" s="1"/>
  <c r="L373" i="1" s="1"/>
  <c r="E374" i="1"/>
  <c r="I375" i="1"/>
  <c r="K375" i="1" s="1"/>
  <c r="L375" i="1" s="1"/>
  <c r="D383" i="1"/>
  <c r="F383" i="1" s="1"/>
  <c r="G383" i="1" s="1"/>
  <c r="D393" i="1"/>
  <c r="F393" i="1" s="1"/>
  <c r="G393" i="1" s="1"/>
  <c r="N403" i="1"/>
  <c r="P403" i="1" s="1"/>
  <c r="Q403" i="1" s="1"/>
  <c r="E406" i="1"/>
  <c r="I414" i="1"/>
  <c r="K414" i="1" s="1"/>
  <c r="L414" i="1" s="1"/>
  <c r="J415" i="1"/>
  <c r="O416" i="1"/>
  <c r="D420" i="1"/>
  <c r="F420" i="1" s="1"/>
  <c r="G420" i="1" s="1"/>
  <c r="D425" i="1"/>
  <c r="F425" i="1" s="1"/>
  <c r="G425" i="1" s="1"/>
  <c r="J427" i="1"/>
  <c r="E430" i="1"/>
  <c r="I432" i="1"/>
  <c r="K432" i="1" s="1"/>
  <c r="L432" i="1" s="1"/>
  <c r="I441" i="1"/>
  <c r="K441" i="1" s="1"/>
  <c r="L441" i="1" s="1"/>
  <c r="I442" i="1"/>
  <c r="K442" i="1" s="1"/>
  <c r="L442" i="1" s="1"/>
  <c r="N478" i="1"/>
  <c r="P478" i="1" s="1"/>
  <c r="Q478" i="1" s="1"/>
  <c r="O478" i="1"/>
  <c r="N500" i="1"/>
  <c r="P500" i="1" s="1"/>
  <c r="Q500" i="1" s="1"/>
  <c r="O500" i="1"/>
  <c r="N502" i="1"/>
  <c r="P502" i="1" s="1"/>
  <c r="Q502" i="1" s="1"/>
  <c r="O502" i="1"/>
  <c r="J508" i="1"/>
  <c r="I508" i="1"/>
  <c r="K508" i="1" s="1"/>
  <c r="L508" i="1" s="1"/>
  <c r="N198" i="1"/>
  <c r="P198" i="1" s="1"/>
  <c r="Q198" i="1" s="1"/>
  <c r="I199" i="1"/>
  <c r="K199" i="1" s="1"/>
  <c r="L199" i="1" s="1"/>
  <c r="N201" i="1"/>
  <c r="P201" i="1" s="1"/>
  <c r="Q201" i="1" s="1"/>
  <c r="N202" i="1"/>
  <c r="P202" i="1" s="1"/>
  <c r="Q202" i="1" s="1"/>
  <c r="D205" i="1"/>
  <c r="F205" i="1" s="1"/>
  <c r="G205" i="1" s="1"/>
  <c r="E215" i="1"/>
  <c r="D216" i="1"/>
  <c r="F216" i="1" s="1"/>
  <c r="G216" i="1" s="1"/>
  <c r="I218" i="1"/>
  <c r="K218" i="1" s="1"/>
  <c r="L218" i="1" s="1"/>
  <c r="N224" i="1"/>
  <c r="P224" i="1" s="1"/>
  <c r="Q224" i="1" s="1"/>
  <c r="D229" i="1"/>
  <c r="F229" i="1" s="1"/>
  <c r="G229" i="1" s="1"/>
  <c r="D232" i="1"/>
  <c r="F232" i="1" s="1"/>
  <c r="G232" i="1" s="1"/>
  <c r="D234" i="1"/>
  <c r="F234" i="1" s="1"/>
  <c r="G234" i="1" s="1"/>
  <c r="D238" i="1"/>
  <c r="F238" i="1" s="1"/>
  <c r="G238" i="1" s="1"/>
  <c r="I244" i="1"/>
  <c r="K244" i="1" s="1"/>
  <c r="L244" i="1" s="1"/>
  <c r="I250" i="1"/>
  <c r="K250" i="1" s="1"/>
  <c r="L250" i="1" s="1"/>
  <c r="I253" i="1"/>
  <c r="K253" i="1" s="1"/>
  <c r="L253" i="1" s="1"/>
  <c r="I255" i="1"/>
  <c r="K255" i="1" s="1"/>
  <c r="L255" i="1" s="1"/>
  <c r="I259" i="1"/>
  <c r="K259" i="1" s="1"/>
  <c r="L259" i="1" s="1"/>
  <c r="N265" i="1"/>
  <c r="P265" i="1" s="1"/>
  <c r="Q265" i="1" s="1"/>
  <c r="D271" i="1"/>
  <c r="F271" i="1" s="1"/>
  <c r="G271" i="1" s="1"/>
  <c r="I275" i="1"/>
  <c r="K275" i="1" s="1"/>
  <c r="L275" i="1" s="1"/>
  <c r="J285" i="1"/>
  <c r="E288" i="1"/>
  <c r="O290" i="1"/>
  <c r="E302" i="1"/>
  <c r="I303" i="1"/>
  <c r="K303" i="1" s="1"/>
  <c r="L303" i="1" s="1"/>
  <c r="J315" i="1"/>
  <c r="N316" i="1"/>
  <c r="P316" i="1" s="1"/>
  <c r="Q316" i="1" s="1"/>
  <c r="O320" i="1"/>
  <c r="D322" i="1"/>
  <c r="F322" i="1" s="1"/>
  <c r="G322" i="1" s="1"/>
  <c r="E326" i="1"/>
  <c r="I327" i="1"/>
  <c r="K327" i="1" s="1"/>
  <c r="L327" i="1" s="1"/>
  <c r="J331" i="1"/>
  <c r="N332" i="1"/>
  <c r="P332" i="1" s="1"/>
  <c r="Q332" i="1" s="1"/>
  <c r="O336" i="1"/>
  <c r="D338" i="1"/>
  <c r="F338" i="1" s="1"/>
  <c r="G338" i="1" s="1"/>
  <c r="E342" i="1"/>
  <c r="I343" i="1"/>
  <c r="K343" i="1" s="1"/>
  <c r="L343" i="1" s="1"/>
  <c r="J347" i="1"/>
  <c r="N348" i="1"/>
  <c r="P348" i="1" s="1"/>
  <c r="Q348" i="1" s="1"/>
  <c r="O352" i="1"/>
  <c r="D354" i="1"/>
  <c r="F354" i="1" s="1"/>
  <c r="G354" i="1" s="1"/>
  <c r="E358" i="1"/>
  <c r="I359" i="1"/>
  <c r="K359" i="1" s="1"/>
  <c r="L359" i="1" s="1"/>
  <c r="J363" i="1"/>
  <c r="N364" i="1"/>
  <c r="P364" i="1" s="1"/>
  <c r="Q364" i="1" s="1"/>
  <c r="E384" i="1"/>
  <c r="N463" i="1"/>
  <c r="P463" i="1" s="1"/>
  <c r="Q463" i="1" s="1"/>
  <c r="O463" i="1"/>
  <c r="N486" i="1"/>
  <c r="P486" i="1" s="1"/>
  <c r="Q486" i="1" s="1"/>
  <c r="O486" i="1"/>
  <c r="I448" i="1"/>
  <c r="K448" i="1" s="1"/>
  <c r="L448" i="1" s="1"/>
  <c r="I452" i="1"/>
  <c r="K452" i="1" s="1"/>
  <c r="L452" i="1" s="1"/>
  <c r="D467" i="1"/>
  <c r="F467" i="1" s="1"/>
  <c r="G467" i="1" s="1"/>
  <c r="N220" i="1"/>
  <c r="P220" i="1" s="1"/>
  <c r="Q220" i="1" s="1"/>
  <c r="I239" i="1"/>
  <c r="K239" i="1" s="1"/>
  <c r="L239" i="1" s="1"/>
  <c r="N260" i="1"/>
  <c r="P260" i="1" s="1"/>
  <c r="Q260" i="1" s="1"/>
  <c r="N276" i="1"/>
  <c r="P276" i="1" s="1"/>
  <c r="Q276" i="1" s="1"/>
  <c r="E278" i="1"/>
  <c r="I279" i="1"/>
  <c r="K279" i="1" s="1"/>
  <c r="L279" i="1" s="1"/>
  <c r="O280" i="1"/>
  <c r="D282" i="1"/>
  <c r="F282" i="1" s="1"/>
  <c r="G282" i="1" s="1"/>
  <c r="O296" i="1"/>
  <c r="D298" i="1"/>
  <c r="F298" i="1" s="1"/>
  <c r="G298" i="1" s="1"/>
  <c r="O317" i="1"/>
  <c r="E323" i="1"/>
  <c r="J328" i="1"/>
  <c r="O333" i="1"/>
  <c r="E339" i="1"/>
  <c r="J344" i="1"/>
  <c r="O349" i="1"/>
  <c r="E355" i="1"/>
  <c r="J360" i="1"/>
  <c r="O365" i="1"/>
  <c r="J371" i="1"/>
  <c r="N372" i="1"/>
  <c r="P372" i="1" s="1"/>
  <c r="Q372" i="1" s="1"/>
  <c r="D395" i="1"/>
  <c r="F395" i="1" s="1"/>
  <c r="G395" i="1" s="1"/>
  <c r="E398" i="1"/>
  <c r="I400" i="1"/>
  <c r="K400" i="1" s="1"/>
  <c r="L400" i="1" s="1"/>
  <c r="E418" i="1"/>
  <c r="J419" i="1"/>
  <c r="I430" i="1"/>
  <c r="K430" i="1" s="1"/>
  <c r="L430" i="1" s="1"/>
  <c r="J435" i="1"/>
  <c r="J462" i="1"/>
  <c r="I462" i="1"/>
  <c r="K462" i="1" s="1"/>
  <c r="L462" i="1" s="1"/>
  <c r="J476" i="1"/>
  <c r="I476" i="1"/>
  <c r="K476" i="1" s="1"/>
  <c r="L476" i="1" s="1"/>
  <c r="J475" i="1"/>
  <c r="D481" i="1"/>
  <c r="F481" i="1" s="1"/>
  <c r="G481" i="1" s="1"/>
  <c r="J483" i="1"/>
  <c r="D489" i="1"/>
  <c r="F489" i="1" s="1"/>
  <c r="G489" i="1" s="1"/>
  <c r="I492" i="1"/>
  <c r="K492" i="1" s="1"/>
  <c r="L492" i="1" s="1"/>
  <c r="O516" i="1"/>
  <c r="O519" i="1"/>
  <c r="J529" i="1"/>
  <c r="E531" i="1"/>
  <c r="E533" i="1"/>
  <c r="E540" i="1"/>
  <c r="O541" i="1"/>
  <c r="O543" i="1"/>
  <c r="O551" i="1"/>
  <c r="E555" i="1"/>
  <c r="O558" i="1"/>
  <c r="O564" i="1"/>
  <c r="O565" i="1"/>
  <c r="E570" i="1"/>
  <c r="J577" i="1"/>
  <c r="O586" i="1"/>
  <c r="E588" i="1"/>
  <c r="E589" i="1"/>
  <c r="O589" i="1"/>
  <c r="E592" i="1"/>
  <c r="J593" i="1"/>
  <c r="O629" i="1"/>
  <c r="N629" i="1"/>
  <c r="P629" i="1" s="1"/>
  <c r="Q629" i="1" s="1"/>
  <c r="D675" i="1"/>
  <c r="F675" i="1" s="1"/>
  <c r="G675" i="1" s="1"/>
  <c r="E675" i="1"/>
  <c r="N682" i="1"/>
  <c r="P682" i="1" s="1"/>
  <c r="Q682" i="1" s="1"/>
  <c r="O682" i="1"/>
  <c r="D606" i="1"/>
  <c r="F606" i="1" s="1"/>
  <c r="G606" i="1" s="1"/>
  <c r="E606" i="1"/>
  <c r="N608" i="1"/>
  <c r="P608" i="1" s="1"/>
  <c r="Q608" i="1" s="1"/>
  <c r="O608" i="1"/>
  <c r="J616" i="1"/>
  <c r="I616" i="1"/>
  <c r="K616" i="1" s="1"/>
  <c r="L616" i="1" s="1"/>
  <c r="D635" i="1"/>
  <c r="F635" i="1" s="1"/>
  <c r="G635" i="1" s="1"/>
  <c r="E635" i="1"/>
  <c r="I653" i="1"/>
  <c r="K653" i="1" s="1"/>
  <c r="L653" i="1" s="1"/>
  <c r="J653" i="1"/>
  <c r="D471" i="1"/>
  <c r="F471" i="1" s="1"/>
  <c r="G471" i="1" s="1"/>
  <c r="J473" i="1"/>
  <c r="I480" i="1"/>
  <c r="K480" i="1" s="1"/>
  <c r="L480" i="1" s="1"/>
  <c r="J481" i="1"/>
  <c r="I488" i="1"/>
  <c r="K488" i="1" s="1"/>
  <c r="L488" i="1" s="1"/>
  <c r="J489" i="1"/>
  <c r="N492" i="1"/>
  <c r="P492" i="1" s="1"/>
  <c r="Q492" i="1" s="1"/>
  <c r="D499" i="1"/>
  <c r="F499" i="1" s="1"/>
  <c r="G499" i="1" s="1"/>
  <c r="D501" i="1"/>
  <c r="F501" i="1" s="1"/>
  <c r="G501" i="1" s="1"/>
  <c r="N509" i="1"/>
  <c r="P509" i="1" s="1"/>
  <c r="Q509" i="1" s="1"/>
  <c r="N511" i="1"/>
  <c r="P511" i="1" s="1"/>
  <c r="Q511" i="1" s="1"/>
  <c r="D517" i="1"/>
  <c r="F517" i="1" s="1"/>
  <c r="G517" i="1" s="1"/>
  <c r="D519" i="1"/>
  <c r="F519" i="1" s="1"/>
  <c r="G519" i="1" s="1"/>
  <c r="I521" i="1"/>
  <c r="K521" i="1" s="1"/>
  <c r="L521" i="1" s="1"/>
  <c r="E523" i="1"/>
  <c r="N526" i="1"/>
  <c r="P526" i="1" s="1"/>
  <c r="Q526" i="1" s="1"/>
  <c r="J528" i="1"/>
  <c r="I532" i="1"/>
  <c r="K532" i="1" s="1"/>
  <c r="L532" i="1" s="1"/>
  <c r="I535" i="1"/>
  <c r="K535" i="1" s="1"/>
  <c r="L535" i="1" s="1"/>
  <c r="I537" i="1"/>
  <c r="K537" i="1" s="1"/>
  <c r="L537" i="1" s="1"/>
  <c r="D543" i="1"/>
  <c r="F543" i="1" s="1"/>
  <c r="G543" i="1" s="1"/>
  <c r="D546" i="1"/>
  <c r="F546" i="1" s="1"/>
  <c r="G546" i="1" s="1"/>
  <c r="D548" i="1"/>
  <c r="F548" i="1" s="1"/>
  <c r="G548" i="1" s="1"/>
  <c r="D551" i="1"/>
  <c r="F551" i="1" s="1"/>
  <c r="G551" i="1" s="1"/>
  <c r="D554" i="1"/>
  <c r="F554" i="1" s="1"/>
  <c r="G554" i="1" s="1"/>
  <c r="I556" i="1"/>
  <c r="K556" i="1" s="1"/>
  <c r="L556" i="1" s="1"/>
  <c r="D565" i="1"/>
  <c r="F565" i="1" s="1"/>
  <c r="G565" i="1" s="1"/>
  <c r="D567" i="1"/>
  <c r="F567" i="1" s="1"/>
  <c r="G567" i="1" s="1"/>
  <c r="D575" i="1"/>
  <c r="F575" i="1" s="1"/>
  <c r="G575" i="1" s="1"/>
  <c r="J581" i="1"/>
  <c r="D584" i="1"/>
  <c r="F584" i="1" s="1"/>
  <c r="G584" i="1" s="1"/>
  <c r="I585" i="1"/>
  <c r="K585" i="1" s="1"/>
  <c r="L585" i="1" s="1"/>
  <c r="I586" i="1"/>
  <c r="K586" i="1" s="1"/>
  <c r="L586" i="1" s="1"/>
  <c r="D587" i="1"/>
  <c r="F587" i="1" s="1"/>
  <c r="G587" i="1" s="1"/>
  <c r="I591" i="1"/>
  <c r="K591" i="1" s="1"/>
  <c r="L591" i="1" s="1"/>
  <c r="I592" i="1"/>
  <c r="K592" i="1" s="1"/>
  <c r="L592" i="1" s="1"/>
  <c r="N601" i="1"/>
  <c r="P601" i="1" s="1"/>
  <c r="Q601" i="1" s="1"/>
  <c r="N607" i="1"/>
  <c r="P607" i="1" s="1"/>
  <c r="Q607" i="1" s="1"/>
  <c r="J610" i="1"/>
  <c r="D645" i="1"/>
  <c r="F645" i="1" s="1"/>
  <c r="G645" i="1" s="1"/>
  <c r="E645" i="1"/>
  <c r="N677" i="1"/>
  <c r="P677" i="1" s="1"/>
  <c r="Q677" i="1" s="1"/>
  <c r="O677" i="1"/>
  <c r="E609" i="1"/>
  <c r="D609" i="1"/>
  <c r="F609" i="1" s="1"/>
  <c r="G609" i="1" s="1"/>
  <c r="E615" i="1"/>
  <c r="D615" i="1"/>
  <c r="F615" i="1" s="1"/>
  <c r="G615" i="1" s="1"/>
  <c r="I618" i="1"/>
  <c r="K618" i="1" s="1"/>
  <c r="L618" i="1" s="1"/>
  <c r="J618" i="1"/>
  <c r="E623" i="1"/>
  <c r="D623" i="1"/>
  <c r="F623" i="1" s="1"/>
  <c r="G623" i="1" s="1"/>
  <c r="D668" i="1"/>
  <c r="F668" i="1" s="1"/>
  <c r="G668" i="1" s="1"/>
  <c r="E668" i="1"/>
  <c r="O673" i="1"/>
  <c r="N673" i="1"/>
  <c r="P673" i="1" s="1"/>
  <c r="Q673" i="1" s="1"/>
  <c r="E452" i="1"/>
  <c r="N459" i="1"/>
  <c r="P459" i="1" s="1"/>
  <c r="Q459" i="1" s="1"/>
  <c r="E462" i="1"/>
  <c r="N467" i="1"/>
  <c r="P467" i="1" s="1"/>
  <c r="Q467" i="1" s="1"/>
  <c r="E470" i="1"/>
  <c r="N473" i="1"/>
  <c r="P473" i="1" s="1"/>
  <c r="Q473" i="1" s="1"/>
  <c r="N481" i="1"/>
  <c r="P481" i="1" s="1"/>
  <c r="Q481" i="1" s="1"/>
  <c r="N489" i="1"/>
  <c r="P489" i="1" s="1"/>
  <c r="Q489" i="1" s="1"/>
  <c r="N493" i="1"/>
  <c r="P493" i="1" s="1"/>
  <c r="Q493" i="1" s="1"/>
  <c r="D497" i="1"/>
  <c r="F497" i="1" s="1"/>
  <c r="G497" i="1" s="1"/>
  <c r="I505" i="1"/>
  <c r="K505" i="1" s="1"/>
  <c r="L505" i="1" s="1"/>
  <c r="D507" i="1"/>
  <c r="F507" i="1" s="1"/>
  <c r="G507" i="1" s="1"/>
  <c r="D509" i="1"/>
  <c r="F509" i="1" s="1"/>
  <c r="G509" i="1" s="1"/>
  <c r="I513" i="1"/>
  <c r="K513" i="1" s="1"/>
  <c r="L513" i="1" s="1"/>
  <c r="E515" i="1"/>
  <c r="I519" i="1"/>
  <c r="K519" i="1" s="1"/>
  <c r="L519" i="1" s="1"/>
  <c r="I522" i="1"/>
  <c r="K522" i="1" s="1"/>
  <c r="L522" i="1" s="1"/>
  <c r="N527" i="1"/>
  <c r="P527" i="1" s="1"/>
  <c r="Q527" i="1" s="1"/>
  <c r="N529" i="1"/>
  <c r="P529" i="1" s="1"/>
  <c r="Q529" i="1" s="1"/>
  <c r="N531" i="1"/>
  <c r="P531" i="1" s="1"/>
  <c r="Q531" i="1" s="1"/>
  <c r="N532" i="1"/>
  <c r="P532" i="1" s="1"/>
  <c r="Q532" i="1" s="1"/>
  <c r="I540" i="1"/>
  <c r="K540" i="1" s="1"/>
  <c r="L540" i="1" s="1"/>
  <c r="I542" i="1"/>
  <c r="K542" i="1" s="1"/>
  <c r="L542" i="1" s="1"/>
  <c r="I543" i="1"/>
  <c r="K543" i="1" s="1"/>
  <c r="L543" i="1" s="1"/>
  <c r="I551" i="1"/>
  <c r="K551" i="1" s="1"/>
  <c r="L551" i="1" s="1"/>
  <c r="N556" i="1"/>
  <c r="P556" i="1" s="1"/>
  <c r="Q556" i="1" s="1"/>
  <c r="D559" i="1"/>
  <c r="F559" i="1" s="1"/>
  <c r="G559" i="1" s="1"/>
  <c r="I566" i="1"/>
  <c r="K566" i="1" s="1"/>
  <c r="L566" i="1" s="1"/>
  <c r="I567" i="1"/>
  <c r="K567" i="1" s="1"/>
  <c r="L567" i="1" s="1"/>
  <c r="D571" i="1"/>
  <c r="F571" i="1" s="1"/>
  <c r="G571" i="1" s="1"/>
  <c r="I575" i="1"/>
  <c r="K575" i="1" s="1"/>
  <c r="L575" i="1" s="1"/>
  <c r="I580" i="1"/>
  <c r="K580" i="1" s="1"/>
  <c r="L580" i="1" s="1"/>
  <c r="N581" i="1"/>
  <c r="P581" i="1" s="1"/>
  <c r="Q581" i="1" s="1"/>
  <c r="I589" i="1"/>
  <c r="K589" i="1" s="1"/>
  <c r="L589" i="1" s="1"/>
  <c r="N590" i="1"/>
  <c r="P590" i="1" s="1"/>
  <c r="Q590" i="1" s="1"/>
  <c r="O591" i="1"/>
  <c r="D595" i="1"/>
  <c r="F595" i="1" s="1"/>
  <c r="G595" i="1" s="1"/>
  <c r="D602" i="1"/>
  <c r="F602" i="1" s="1"/>
  <c r="G602" i="1" s="1"/>
  <c r="I604" i="1"/>
  <c r="K604" i="1" s="1"/>
  <c r="L604" i="1" s="1"/>
  <c r="N611" i="1"/>
  <c r="P611" i="1" s="1"/>
  <c r="Q611" i="1" s="1"/>
  <c r="I613" i="1"/>
  <c r="K613" i="1" s="1"/>
  <c r="L613" i="1" s="1"/>
  <c r="J613" i="1"/>
  <c r="D511" i="1"/>
  <c r="F511" i="1" s="1"/>
  <c r="G511" i="1" s="1"/>
  <c r="I516" i="1"/>
  <c r="K516" i="1" s="1"/>
  <c r="L516" i="1" s="1"/>
  <c r="J520" i="1"/>
  <c r="I564" i="1"/>
  <c r="K564" i="1" s="1"/>
  <c r="L564" i="1" s="1"/>
  <c r="N569" i="1"/>
  <c r="P569" i="1" s="1"/>
  <c r="Q569" i="1" s="1"/>
  <c r="D578" i="1"/>
  <c r="F578" i="1" s="1"/>
  <c r="G578" i="1" s="1"/>
  <c r="D583" i="1"/>
  <c r="F583" i="1" s="1"/>
  <c r="G583" i="1" s="1"/>
  <c r="N588" i="1"/>
  <c r="P588" i="1" s="1"/>
  <c r="Q588" i="1" s="1"/>
  <c r="D594" i="1"/>
  <c r="F594" i="1" s="1"/>
  <c r="G594" i="1" s="1"/>
  <c r="I596" i="1"/>
  <c r="K596" i="1" s="1"/>
  <c r="L596" i="1" s="1"/>
  <c r="N606" i="1"/>
  <c r="P606" i="1" s="1"/>
  <c r="Q606" i="1" s="1"/>
  <c r="D608" i="1"/>
  <c r="F608" i="1" s="1"/>
  <c r="G608" i="1" s="1"/>
  <c r="I609" i="1"/>
  <c r="K609" i="1" s="1"/>
  <c r="L609" i="1" s="1"/>
  <c r="O610" i="1"/>
  <c r="N613" i="1"/>
  <c r="P613" i="1" s="1"/>
  <c r="Q613" i="1" s="1"/>
  <c r="O613" i="1"/>
  <c r="E631" i="1"/>
  <c r="D631" i="1"/>
  <c r="F631" i="1" s="1"/>
  <c r="G631" i="1" s="1"/>
  <c r="J676" i="1"/>
  <c r="I676" i="1"/>
  <c r="K676" i="1" s="1"/>
  <c r="L676" i="1" s="1"/>
  <c r="N650" i="1"/>
  <c r="P650" i="1" s="1"/>
  <c r="Q650" i="1" s="1"/>
  <c r="O650" i="1"/>
  <c r="D669" i="1"/>
  <c r="F669" i="1" s="1"/>
  <c r="G669" i="1" s="1"/>
  <c r="E669" i="1"/>
  <c r="I672" i="1"/>
  <c r="K672" i="1" s="1"/>
  <c r="L672" i="1" s="1"/>
  <c r="J672" i="1"/>
  <c r="N521" i="1"/>
  <c r="P521" i="1" s="1"/>
  <c r="Q521" i="1" s="1"/>
  <c r="D527" i="1"/>
  <c r="F527" i="1" s="1"/>
  <c r="G527" i="1" s="1"/>
  <c r="O550" i="1"/>
  <c r="I572" i="1"/>
  <c r="K572" i="1" s="1"/>
  <c r="L572" i="1" s="1"/>
  <c r="N580" i="1"/>
  <c r="P580" i="1" s="1"/>
  <c r="Q580" i="1" s="1"/>
  <c r="I583" i="1"/>
  <c r="K583" i="1" s="1"/>
  <c r="L583" i="1" s="1"/>
  <c r="J594" i="1"/>
  <c r="N596" i="1"/>
  <c r="P596" i="1" s="1"/>
  <c r="Q596" i="1" s="1"/>
  <c r="D599" i="1"/>
  <c r="F599" i="1" s="1"/>
  <c r="G599" i="1" s="1"/>
  <c r="D607" i="1"/>
  <c r="F607" i="1" s="1"/>
  <c r="G607" i="1" s="1"/>
  <c r="E611" i="1"/>
  <c r="D644" i="1"/>
  <c r="F644" i="1" s="1"/>
  <c r="G644" i="1" s="1"/>
  <c r="E644" i="1"/>
  <c r="E679" i="1"/>
  <c r="D679" i="1"/>
  <c r="F679" i="1" s="1"/>
  <c r="G679" i="1" s="1"/>
  <c r="E616" i="1"/>
  <c r="I633" i="1"/>
  <c r="K633" i="1" s="1"/>
  <c r="L633" i="1" s="1"/>
  <c r="I634" i="1"/>
  <c r="K634" i="1" s="1"/>
  <c r="L634" i="1" s="1"/>
  <c r="I636" i="1"/>
  <c r="K636" i="1" s="1"/>
  <c r="L636" i="1" s="1"/>
  <c r="N638" i="1"/>
  <c r="P638" i="1" s="1"/>
  <c r="Q638" i="1" s="1"/>
  <c r="J640" i="1"/>
  <c r="N641" i="1"/>
  <c r="P641" i="1" s="1"/>
  <c r="Q641" i="1" s="1"/>
  <c r="I647" i="1"/>
  <c r="K647" i="1" s="1"/>
  <c r="L647" i="1" s="1"/>
  <c r="D650" i="1"/>
  <c r="F650" i="1" s="1"/>
  <c r="G650" i="1" s="1"/>
  <c r="E656" i="1"/>
  <c r="O658" i="1"/>
  <c r="J661" i="1"/>
  <c r="E664" i="1"/>
  <c r="I671" i="1"/>
  <c r="K671" i="1" s="1"/>
  <c r="L671" i="1" s="1"/>
  <c r="J680" i="1"/>
  <c r="N681" i="1"/>
  <c r="P681" i="1" s="1"/>
  <c r="Q681" i="1" s="1"/>
  <c r="I688" i="1"/>
  <c r="K688" i="1" s="1"/>
  <c r="L688" i="1" s="1"/>
  <c r="I695" i="1"/>
  <c r="K695" i="1" s="1"/>
  <c r="L695" i="1" s="1"/>
  <c r="E699" i="1"/>
  <c r="I700" i="1"/>
  <c r="K700" i="1" s="1"/>
  <c r="L700" i="1" s="1"/>
  <c r="O701" i="1"/>
  <c r="D703" i="1"/>
  <c r="F703" i="1" s="1"/>
  <c r="G703" i="1" s="1"/>
  <c r="J704" i="1"/>
  <c r="N705" i="1"/>
  <c r="P705" i="1" s="1"/>
  <c r="Q705" i="1" s="1"/>
  <c r="J709" i="1"/>
  <c r="E712" i="1"/>
  <c r="O714" i="1"/>
  <c r="I721" i="1"/>
  <c r="K721" i="1" s="1"/>
  <c r="L721" i="1" s="1"/>
  <c r="J722" i="1"/>
  <c r="D724" i="1"/>
  <c r="F724" i="1" s="1"/>
  <c r="G724" i="1" s="1"/>
  <c r="I726" i="1"/>
  <c r="K726" i="1" s="1"/>
  <c r="L726" i="1" s="1"/>
  <c r="E727" i="1"/>
  <c r="I729" i="1"/>
  <c r="K729" i="1" s="1"/>
  <c r="L729" i="1" s="1"/>
  <c r="N730" i="1"/>
  <c r="P730" i="1" s="1"/>
  <c r="Q730" i="1" s="1"/>
  <c r="N731" i="1"/>
  <c r="P731" i="1" s="1"/>
  <c r="Q731" i="1" s="1"/>
  <c r="D734" i="1"/>
  <c r="F734" i="1" s="1"/>
  <c r="G734" i="1" s="1"/>
  <c r="I737" i="1"/>
  <c r="K737" i="1" s="1"/>
  <c r="L737" i="1" s="1"/>
  <c r="I741" i="1"/>
  <c r="K741" i="1" s="1"/>
  <c r="L741" i="1" s="1"/>
  <c r="I742" i="1"/>
  <c r="K742" i="1" s="1"/>
  <c r="L742" i="1" s="1"/>
  <c r="E743" i="1"/>
  <c r="I749" i="1"/>
  <c r="K749" i="1" s="1"/>
  <c r="L749" i="1" s="1"/>
  <c r="D750" i="1"/>
  <c r="F750" i="1" s="1"/>
  <c r="G750" i="1" s="1"/>
  <c r="D753" i="1"/>
  <c r="F753" i="1" s="1"/>
  <c r="G753" i="1" s="1"/>
  <c r="O753" i="1"/>
  <c r="E809" i="1"/>
  <c r="D809" i="1"/>
  <c r="F809" i="1" s="1"/>
  <c r="G809" i="1" s="1"/>
  <c r="O895" i="1"/>
  <c r="N895" i="1"/>
  <c r="P895" i="1" s="1"/>
  <c r="Q895" i="1" s="1"/>
  <c r="E930" i="1"/>
  <c r="D930" i="1"/>
  <c r="F930" i="1" s="1"/>
  <c r="G930" i="1" s="1"/>
  <c r="J944" i="1"/>
  <c r="I944" i="1"/>
  <c r="K944" i="1" s="1"/>
  <c r="L944" i="1" s="1"/>
  <c r="O1025" i="1"/>
  <c r="N1025" i="1"/>
  <c r="P1025" i="1" s="1"/>
  <c r="Q1025" i="1" s="1"/>
  <c r="J717" i="1"/>
  <c r="I744" i="1"/>
  <c r="K744" i="1" s="1"/>
  <c r="L744" i="1" s="1"/>
  <c r="D755" i="1"/>
  <c r="F755" i="1" s="1"/>
  <c r="G755" i="1" s="1"/>
  <c r="O782" i="1"/>
  <c r="E788" i="1"/>
  <c r="D822" i="1"/>
  <c r="F822" i="1" s="1"/>
  <c r="G822" i="1" s="1"/>
  <c r="E822" i="1"/>
  <c r="N848" i="1"/>
  <c r="P848" i="1" s="1"/>
  <c r="Q848" i="1" s="1"/>
  <c r="O848" i="1"/>
  <c r="J866" i="1"/>
  <c r="I866" i="1"/>
  <c r="K866" i="1" s="1"/>
  <c r="L866" i="1" s="1"/>
  <c r="E873" i="1"/>
  <c r="D873" i="1"/>
  <c r="F873" i="1" s="1"/>
  <c r="G873" i="1" s="1"/>
  <c r="E908" i="1"/>
  <c r="D908" i="1"/>
  <c r="F908" i="1" s="1"/>
  <c r="G908" i="1" s="1"/>
  <c r="O912" i="1"/>
  <c r="N912" i="1"/>
  <c r="P912" i="1" s="1"/>
  <c r="Q912" i="1" s="1"/>
  <c r="D916" i="1"/>
  <c r="F916" i="1" s="1"/>
  <c r="G916" i="1" s="1"/>
  <c r="E916" i="1"/>
  <c r="J935" i="1"/>
  <c r="I935" i="1"/>
  <c r="K935" i="1" s="1"/>
  <c r="L935" i="1" s="1"/>
  <c r="O626" i="1"/>
  <c r="N636" i="1"/>
  <c r="P636" i="1" s="1"/>
  <c r="Q636" i="1" s="1"/>
  <c r="N646" i="1"/>
  <c r="P646" i="1" s="1"/>
  <c r="Q646" i="1" s="1"/>
  <c r="O781" i="1"/>
  <c r="N781" i="1"/>
  <c r="P781" i="1" s="1"/>
  <c r="Q781" i="1" s="1"/>
  <c r="E787" i="1"/>
  <c r="D787" i="1"/>
  <c r="F787" i="1" s="1"/>
  <c r="G787" i="1" s="1"/>
  <c r="O805" i="1"/>
  <c r="N805" i="1"/>
  <c r="P805" i="1" s="1"/>
  <c r="Q805" i="1" s="1"/>
  <c r="E811" i="1"/>
  <c r="D811" i="1"/>
  <c r="F811" i="1" s="1"/>
  <c r="G811" i="1" s="1"/>
  <c r="J825" i="1"/>
  <c r="I825" i="1"/>
  <c r="K825" i="1" s="1"/>
  <c r="L825" i="1" s="1"/>
  <c r="I843" i="1"/>
  <c r="K843" i="1" s="1"/>
  <c r="L843" i="1" s="1"/>
  <c r="J843" i="1"/>
  <c r="I899" i="1"/>
  <c r="K899" i="1" s="1"/>
  <c r="L899" i="1" s="1"/>
  <c r="J899" i="1"/>
  <c r="J904" i="1"/>
  <c r="I904" i="1"/>
  <c r="K904" i="1" s="1"/>
  <c r="L904" i="1" s="1"/>
  <c r="O921" i="1"/>
  <c r="N921" i="1"/>
  <c r="P921" i="1" s="1"/>
  <c r="Q921" i="1" s="1"/>
  <c r="E943" i="1"/>
  <c r="D943" i="1"/>
  <c r="F943" i="1" s="1"/>
  <c r="G943" i="1" s="1"/>
  <c r="E984" i="1"/>
  <c r="D984" i="1"/>
  <c r="F984" i="1" s="1"/>
  <c r="G984" i="1" s="1"/>
  <c r="J989" i="1"/>
  <c r="I989" i="1"/>
  <c r="K989" i="1" s="1"/>
  <c r="L989" i="1" s="1"/>
  <c r="I612" i="1"/>
  <c r="K612" i="1" s="1"/>
  <c r="L612" i="1" s="1"/>
  <c r="E643" i="1"/>
  <c r="I644" i="1"/>
  <c r="K644" i="1" s="1"/>
  <c r="L644" i="1" s="1"/>
  <c r="N652" i="1"/>
  <c r="P652" i="1" s="1"/>
  <c r="Q652" i="1" s="1"/>
  <c r="I655" i="1"/>
  <c r="K655" i="1" s="1"/>
  <c r="L655" i="1" s="1"/>
  <c r="E667" i="1"/>
  <c r="I668" i="1"/>
  <c r="K668" i="1" s="1"/>
  <c r="L668" i="1" s="1"/>
  <c r="J674" i="1"/>
  <c r="E677" i="1"/>
  <c r="O679" i="1"/>
  <c r="N684" i="1"/>
  <c r="P684" i="1" s="1"/>
  <c r="Q684" i="1" s="1"/>
  <c r="D690" i="1"/>
  <c r="F690" i="1" s="1"/>
  <c r="G690" i="1" s="1"/>
  <c r="J693" i="1"/>
  <c r="J698" i="1"/>
  <c r="N708" i="1"/>
  <c r="P708" i="1" s="1"/>
  <c r="Q708" i="1" s="1"/>
  <c r="O717" i="1"/>
  <c r="D719" i="1"/>
  <c r="F719" i="1" s="1"/>
  <c r="G719" i="1" s="1"/>
  <c r="O729" i="1"/>
  <c r="I734" i="1"/>
  <c r="K734" i="1" s="1"/>
  <c r="L734" i="1" s="1"/>
  <c r="I740" i="1"/>
  <c r="K740" i="1" s="1"/>
  <c r="L740" i="1" s="1"/>
  <c r="N747" i="1"/>
  <c r="P747" i="1" s="1"/>
  <c r="Q747" i="1" s="1"/>
  <c r="I758" i="1"/>
  <c r="K758" i="1" s="1"/>
  <c r="L758" i="1" s="1"/>
  <c r="I760" i="1"/>
  <c r="K760" i="1" s="1"/>
  <c r="L760" i="1" s="1"/>
  <c r="I761" i="1"/>
  <c r="K761" i="1" s="1"/>
  <c r="L761" i="1" s="1"/>
  <c r="N762" i="1"/>
  <c r="P762" i="1" s="1"/>
  <c r="Q762" i="1" s="1"/>
  <c r="N763" i="1"/>
  <c r="P763" i="1" s="1"/>
  <c r="Q763" i="1" s="1"/>
  <c r="N765" i="1"/>
  <c r="P765" i="1" s="1"/>
  <c r="Q765" i="1" s="1"/>
  <c r="N766" i="1"/>
  <c r="P766" i="1" s="1"/>
  <c r="Q766" i="1" s="1"/>
  <c r="D768" i="1"/>
  <c r="F768" i="1" s="1"/>
  <c r="G768" i="1" s="1"/>
  <c r="D769" i="1"/>
  <c r="F769" i="1" s="1"/>
  <c r="G769" i="1" s="1"/>
  <c r="D771" i="1"/>
  <c r="F771" i="1" s="1"/>
  <c r="G771" i="1" s="1"/>
  <c r="D772" i="1"/>
  <c r="F772" i="1" s="1"/>
  <c r="G772" i="1" s="1"/>
  <c r="I773" i="1"/>
  <c r="K773" i="1" s="1"/>
  <c r="L773" i="1" s="1"/>
  <c r="I774" i="1"/>
  <c r="K774" i="1" s="1"/>
  <c r="L774" i="1" s="1"/>
  <c r="I776" i="1"/>
  <c r="K776" i="1" s="1"/>
  <c r="L776" i="1" s="1"/>
  <c r="I777" i="1"/>
  <c r="K777" i="1" s="1"/>
  <c r="L777" i="1" s="1"/>
  <c r="N778" i="1"/>
  <c r="P778" i="1" s="1"/>
  <c r="Q778" i="1" s="1"/>
  <c r="N779" i="1"/>
  <c r="P779" i="1" s="1"/>
  <c r="Q779" i="1" s="1"/>
  <c r="O802" i="1"/>
  <c r="E859" i="1"/>
  <c r="D859" i="1"/>
  <c r="F859" i="1" s="1"/>
  <c r="G859" i="1" s="1"/>
  <c r="E861" i="1"/>
  <c r="D861" i="1"/>
  <c r="F861" i="1" s="1"/>
  <c r="G861" i="1" s="1"/>
  <c r="D885" i="1"/>
  <c r="F885" i="1" s="1"/>
  <c r="G885" i="1" s="1"/>
  <c r="E885" i="1"/>
  <c r="J927" i="1"/>
  <c r="I927" i="1"/>
  <c r="K927" i="1" s="1"/>
  <c r="L927" i="1" s="1"/>
  <c r="D737" i="1"/>
  <c r="F737" i="1" s="1"/>
  <c r="G737" i="1" s="1"/>
  <c r="N737" i="1"/>
  <c r="P737" i="1" s="1"/>
  <c r="Q737" i="1" s="1"/>
  <c r="N739" i="1"/>
  <c r="P739" i="1" s="1"/>
  <c r="Q739" i="1" s="1"/>
  <c r="N749" i="1"/>
  <c r="P749" i="1" s="1"/>
  <c r="Q749" i="1" s="1"/>
  <c r="J751" i="1"/>
  <c r="E808" i="1"/>
  <c r="D808" i="1"/>
  <c r="F808" i="1" s="1"/>
  <c r="G808" i="1" s="1"/>
  <c r="J813" i="1"/>
  <c r="I813" i="1"/>
  <c r="K813" i="1" s="1"/>
  <c r="L813" i="1" s="1"/>
  <c r="O845" i="1"/>
  <c r="N845" i="1"/>
  <c r="P845" i="1" s="1"/>
  <c r="Q845" i="1" s="1"/>
  <c r="E865" i="1"/>
  <c r="D865" i="1"/>
  <c r="F865" i="1" s="1"/>
  <c r="G865" i="1" s="1"/>
  <c r="J894" i="1"/>
  <c r="I894" i="1"/>
  <c r="K894" i="1" s="1"/>
  <c r="L894" i="1" s="1"/>
  <c r="O978" i="1"/>
  <c r="N978" i="1"/>
  <c r="P978" i="1" s="1"/>
  <c r="Q978" i="1" s="1"/>
  <c r="J629" i="1"/>
  <c r="O634" i="1"/>
  <c r="N644" i="1"/>
  <c r="P644" i="1" s="1"/>
  <c r="Q644" i="1" s="1"/>
  <c r="E653" i="1"/>
  <c r="O655" i="1"/>
  <c r="N668" i="1"/>
  <c r="P668" i="1" s="1"/>
  <c r="Q668" i="1" s="1"/>
  <c r="E672" i="1"/>
  <c r="O674" i="1"/>
  <c r="J677" i="1"/>
  <c r="D687" i="1"/>
  <c r="F687" i="1" s="1"/>
  <c r="G687" i="1" s="1"/>
  <c r="I689" i="1"/>
  <c r="K689" i="1" s="1"/>
  <c r="L689" i="1" s="1"/>
  <c r="J690" i="1"/>
  <c r="N693" i="1"/>
  <c r="P693" i="1" s="1"/>
  <c r="Q693" i="1" s="1"/>
  <c r="E696" i="1"/>
  <c r="D708" i="1"/>
  <c r="F708" i="1" s="1"/>
  <c r="G708" i="1" s="1"/>
  <c r="E709" i="1"/>
  <c r="I719" i="1"/>
  <c r="K719" i="1" s="1"/>
  <c r="L719" i="1" s="1"/>
  <c r="D728" i="1"/>
  <c r="F728" i="1" s="1"/>
  <c r="G728" i="1" s="1"/>
  <c r="E736" i="1"/>
  <c r="O740" i="1"/>
  <c r="N742" i="1"/>
  <c r="P742" i="1" s="1"/>
  <c r="Q742" i="1" s="1"/>
  <c r="O748" i="1"/>
  <c r="I753" i="1"/>
  <c r="K753" i="1" s="1"/>
  <c r="L753" i="1" s="1"/>
  <c r="O847" i="1"/>
  <c r="N847" i="1"/>
  <c r="P847" i="1" s="1"/>
  <c r="Q847" i="1" s="1"/>
  <c r="E1033" i="1"/>
  <c r="D1033" i="1"/>
  <c r="F1033" i="1" s="1"/>
  <c r="G1033" i="1" s="1"/>
  <c r="D695" i="1"/>
  <c r="F695" i="1" s="1"/>
  <c r="G695" i="1" s="1"/>
  <c r="O698" i="1"/>
  <c r="J701" i="1"/>
  <c r="O711" i="1"/>
  <c r="J714" i="1"/>
  <c r="D722" i="1"/>
  <c r="F722" i="1" s="1"/>
  <c r="G722" i="1" s="1"/>
  <c r="O724" i="1"/>
  <c r="D739" i="1"/>
  <c r="F739" i="1" s="1"/>
  <c r="G739" i="1" s="1"/>
  <c r="D742" i="1"/>
  <c r="F742" i="1" s="1"/>
  <c r="G742" i="1" s="1"/>
  <c r="E746" i="1"/>
  <c r="D747" i="1"/>
  <c r="F747" i="1" s="1"/>
  <c r="G747" i="1" s="1"/>
  <c r="N752" i="1"/>
  <c r="P752" i="1" s="1"/>
  <c r="Q752" i="1" s="1"/>
  <c r="O756" i="1"/>
  <c r="N757" i="1"/>
  <c r="P757" i="1" s="1"/>
  <c r="Q757" i="1" s="1"/>
  <c r="E785" i="1"/>
  <c r="J790" i="1"/>
  <c r="J800" i="1"/>
  <c r="I800" i="1"/>
  <c r="K800" i="1" s="1"/>
  <c r="L800" i="1" s="1"/>
  <c r="O806" i="1"/>
  <c r="N806" i="1"/>
  <c r="P806" i="1" s="1"/>
  <c r="Q806" i="1" s="1"/>
  <c r="E812" i="1"/>
  <c r="D812" i="1"/>
  <c r="F812" i="1" s="1"/>
  <c r="G812" i="1" s="1"/>
  <c r="D842" i="1"/>
  <c r="F842" i="1" s="1"/>
  <c r="G842" i="1" s="1"/>
  <c r="E842" i="1"/>
  <c r="O859" i="1"/>
  <c r="N859" i="1"/>
  <c r="P859" i="1" s="1"/>
  <c r="Q859" i="1" s="1"/>
  <c r="I874" i="1"/>
  <c r="K874" i="1" s="1"/>
  <c r="L874" i="1" s="1"/>
  <c r="J874" i="1"/>
  <c r="O956" i="1"/>
  <c r="N956" i="1"/>
  <c r="P956" i="1" s="1"/>
  <c r="Q956" i="1" s="1"/>
  <c r="I687" i="1"/>
  <c r="K687" i="1" s="1"/>
  <c r="L687" i="1" s="1"/>
  <c r="N832" i="1"/>
  <c r="P832" i="1" s="1"/>
  <c r="Q832" i="1" s="1"/>
  <c r="O832" i="1"/>
  <c r="E852" i="1"/>
  <c r="D852" i="1"/>
  <c r="F852" i="1" s="1"/>
  <c r="G852" i="1" s="1"/>
  <c r="O883" i="1"/>
  <c r="N883" i="1"/>
  <c r="P883" i="1" s="1"/>
  <c r="Q883" i="1" s="1"/>
  <c r="E946" i="1"/>
  <c r="D946" i="1"/>
  <c r="F946" i="1" s="1"/>
  <c r="G946" i="1" s="1"/>
  <c r="E955" i="1"/>
  <c r="D955" i="1"/>
  <c r="F955" i="1" s="1"/>
  <c r="G955" i="1" s="1"/>
  <c r="J1068" i="1"/>
  <c r="I1068" i="1"/>
  <c r="K1068" i="1" s="1"/>
  <c r="L1068" i="1" s="1"/>
  <c r="O1099" i="1"/>
  <c r="N1099" i="1"/>
  <c r="P1099" i="1" s="1"/>
  <c r="Q1099" i="1" s="1"/>
  <c r="E1159" i="1"/>
  <c r="D1159" i="1"/>
  <c r="F1159" i="1" s="1"/>
  <c r="G1159" i="1" s="1"/>
  <c r="D1166" i="1"/>
  <c r="F1166" i="1" s="1"/>
  <c r="G1166" i="1" s="1"/>
  <c r="E1166" i="1"/>
  <c r="E970" i="1"/>
  <c r="D970" i="1"/>
  <c r="F970" i="1" s="1"/>
  <c r="G970" i="1" s="1"/>
  <c r="J1007" i="1"/>
  <c r="I1007" i="1"/>
  <c r="K1007" i="1" s="1"/>
  <c r="L1007" i="1" s="1"/>
  <c r="O1012" i="1"/>
  <c r="N1012" i="1"/>
  <c r="P1012" i="1" s="1"/>
  <c r="Q1012" i="1" s="1"/>
  <c r="O1045" i="1"/>
  <c r="N1045" i="1"/>
  <c r="P1045" i="1" s="1"/>
  <c r="Q1045" i="1" s="1"/>
  <c r="N1057" i="1"/>
  <c r="P1057" i="1" s="1"/>
  <c r="Q1057" i="1" s="1"/>
  <c r="D1064" i="1"/>
  <c r="F1064" i="1" s="1"/>
  <c r="G1064" i="1" s="1"/>
  <c r="E1064" i="1"/>
  <c r="E1072" i="1"/>
  <c r="O1086" i="1"/>
  <c r="N1086" i="1"/>
  <c r="P1086" i="1" s="1"/>
  <c r="Q1086" i="1" s="1"/>
  <c r="E1126" i="1"/>
  <c r="D1126" i="1"/>
  <c r="F1126" i="1" s="1"/>
  <c r="G1126" i="1" s="1"/>
  <c r="N946" i="1"/>
  <c r="P946" i="1" s="1"/>
  <c r="Q946" i="1" s="1"/>
  <c r="O946" i="1"/>
  <c r="J964" i="1"/>
  <c r="I964" i="1"/>
  <c r="K964" i="1" s="1"/>
  <c r="L964" i="1" s="1"/>
  <c r="N1144" i="1"/>
  <c r="P1144" i="1" s="1"/>
  <c r="Q1144" i="1" s="1"/>
  <c r="O1144" i="1"/>
  <c r="E1403" i="1"/>
  <c r="D1403" i="1"/>
  <c r="F1403" i="1" s="1"/>
  <c r="G1403" i="1" s="1"/>
  <c r="O1427" i="1"/>
  <c r="N1427" i="1"/>
  <c r="P1427" i="1" s="1"/>
  <c r="Q1427" i="1" s="1"/>
  <c r="I814" i="1"/>
  <c r="K814" i="1" s="1"/>
  <c r="L814" i="1" s="1"/>
  <c r="I816" i="1"/>
  <c r="K816" i="1" s="1"/>
  <c r="L816" i="1" s="1"/>
  <c r="I817" i="1"/>
  <c r="K817" i="1" s="1"/>
  <c r="L817" i="1" s="1"/>
  <c r="N818" i="1"/>
  <c r="P818" i="1" s="1"/>
  <c r="Q818" i="1" s="1"/>
  <c r="N819" i="1"/>
  <c r="P819" i="1" s="1"/>
  <c r="Q819" i="1" s="1"/>
  <c r="D827" i="1"/>
  <c r="F827" i="1" s="1"/>
  <c r="G827" i="1" s="1"/>
  <c r="D833" i="1"/>
  <c r="F833" i="1" s="1"/>
  <c r="G833" i="1" s="1"/>
  <c r="N837" i="1"/>
  <c r="P837" i="1" s="1"/>
  <c r="Q837" i="1" s="1"/>
  <c r="I842" i="1"/>
  <c r="K842" i="1" s="1"/>
  <c r="L842" i="1" s="1"/>
  <c r="E846" i="1"/>
  <c r="I856" i="1"/>
  <c r="K856" i="1" s="1"/>
  <c r="L856" i="1" s="1"/>
  <c r="D857" i="1"/>
  <c r="F857" i="1" s="1"/>
  <c r="G857" i="1" s="1"/>
  <c r="N875" i="1"/>
  <c r="P875" i="1" s="1"/>
  <c r="Q875" i="1" s="1"/>
  <c r="E877" i="1"/>
  <c r="I886" i="1"/>
  <c r="K886" i="1" s="1"/>
  <c r="L886" i="1" s="1"/>
  <c r="O887" i="1"/>
  <c r="E998" i="1"/>
  <c r="D998" i="1"/>
  <c r="F998" i="1" s="1"/>
  <c r="G998" i="1" s="1"/>
  <c r="E1032" i="1"/>
  <c r="D1032" i="1"/>
  <c r="F1032" i="1" s="1"/>
  <c r="G1032" i="1" s="1"/>
  <c r="E1038" i="1"/>
  <c r="D1038" i="1"/>
  <c r="F1038" i="1" s="1"/>
  <c r="G1038" i="1" s="1"/>
  <c r="I1053" i="1"/>
  <c r="K1053" i="1" s="1"/>
  <c r="L1053" i="1" s="1"/>
  <c r="J1053" i="1"/>
  <c r="J1100" i="1"/>
  <c r="I1100" i="1"/>
  <c r="K1100" i="1" s="1"/>
  <c r="L1100" i="1" s="1"/>
  <c r="N1187" i="1"/>
  <c r="P1187" i="1" s="1"/>
  <c r="Q1187" i="1" s="1"/>
  <c r="O1187" i="1"/>
  <c r="D1201" i="1"/>
  <c r="F1201" i="1" s="1"/>
  <c r="G1201" i="1" s="1"/>
  <c r="E1201" i="1"/>
  <c r="D1209" i="1"/>
  <c r="F1209" i="1" s="1"/>
  <c r="G1209" i="1" s="1"/>
  <c r="E1209" i="1"/>
  <c r="E1262" i="1"/>
  <c r="D1262" i="1"/>
  <c r="F1262" i="1" s="1"/>
  <c r="G1262" i="1" s="1"/>
  <c r="E1264" i="1"/>
  <c r="D1264" i="1"/>
  <c r="F1264" i="1" s="1"/>
  <c r="G1264" i="1" s="1"/>
  <c r="I883" i="1"/>
  <c r="K883" i="1" s="1"/>
  <c r="L883" i="1" s="1"/>
  <c r="D884" i="1"/>
  <c r="F884" i="1" s="1"/>
  <c r="G884" i="1" s="1"/>
  <c r="D894" i="1"/>
  <c r="F894" i="1" s="1"/>
  <c r="G894" i="1" s="1"/>
  <c r="N894" i="1"/>
  <c r="P894" i="1" s="1"/>
  <c r="Q894" i="1" s="1"/>
  <c r="I902" i="1"/>
  <c r="K902" i="1" s="1"/>
  <c r="L902" i="1" s="1"/>
  <c r="N903" i="1"/>
  <c r="P903" i="1" s="1"/>
  <c r="Q903" i="1" s="1"/>
  <c r="J907" i="1"/>
  <c r="N962" i="1"/>
  <c r="P962" i="1" s="1"/>
  <c r="Q962" i="1" s="1"/>
  <c r="O962" i="1"/>
  <c r="O986" i="1"/>
  <c r="N986" i="1"/>
  <c r="P986" i="1" s="1"/>
  <c r="Q986" i="1" s="1"/>
  <c r="D990" i="1"/>
  <c r="F990" i="1" s="1"/>
  <c r="G990" i="1" s="1"/>
  <c r="N1004" i="1"/>
  <c r="P1004" i="1" s="1"/>
  <c r="Q1004" i="1" s="1"/>
  <c r="J1016" i="1"/>
  <c r="I1016" i="1"/>
  <c r="K1016" i="1" s="1"/>
  <c r="L1016" i="1" s="1"/>
  <c r="J1021" i="1"/>
  <c r="I1021" i="1"/>
  <c r="K1021" i="1" s="1"/>
  <c r="L1021" i="1" s="1"/>
  <c r="O1033" i="1"/>
  <c r="N1033" i="1"/>
  <c r="P1033" i="1" s="1"/>
  <c r="Q1033" i="1" s="1"/>
  <c r="E1049" i="1"/>
  <c r="D1049" i="1"/>
  <c r="F1049" i="1" s="1"/>
  <c r="G1049" i="1" s="1"/>
  <c r="O1061" i="1"/>
  <c r="N1061" i="1"/>
  <c r="P1061" i="1" s="1"/>
  <c r="Q1061" i="1" s="1"/>
  <c r="N1070" i="1"/>
  <c r="P1070" i="1" s="1"/>
  <c r="Q1070" i="1" s="1"/>
  <c r="O1070" i="1"/>
  <c r="J1112" i="1"/>
  <c r="I1112" i="1"/>
  <c r="K1112" i="1" s="1"/>
  <c r="L1112" i="1" s="1"/>
  <c r="N1143" i="1"/>
  <c r="P1143" i="1" s="1"/>
  <c r="Q1143" i="1" s="1"/>
  <c r="O1143" i="1"/>
  <c r="J1205" i="1"/>
  <c r="I1205" i="1"/>
  <c r="K1205" i="1" s="1"/>
  <c r="L1205" i="1" s="1"/>
  <c r="O1226" i="1"/>
  <c r="N1226" i="1"/>
  <c r="P1226" i="1" s="1"/>
  <c r="Q1226" i="1" s="1"/>
  <c r="E1232" i="1"/>
  <c r="D1232" i="1"/>
  <c r="F1232" i="1" s="1"/>
  <c r="G1232" i="1" s="1"/>
  <c r="O1283" i="1"/>
  <c r="N1283" i="1"/>
  <c r="P1283" i="1" s="1"/>
  <c r="Q1283" i="1" s="1"/>
  <c r="O1292" i="1"/>
  <c r="N1292" i="1"/>
  <c r="P1292" i="1" s="1"/>
  <c r="Q1292" i="1" s="1"/>
  <c r="J827" i="1"/>
  <c r="N830" i="1"/>
  <c r="P830" i="1" s="1"/>
  <c r="Q830" i="1" s="1"/>
  <c r="N835" i="1"/>
  <c r="P835" i="1" s="1"/>
  <c r="Q835" i="1" s="1"/>
  <c r="E838" i="1"/>
  <c r="I840" i="1"/>
  <c r="K840" i="1" s="1"/>
  <c r="L840" i="1" s="1"/>
  <c r="I841" i="1"/>
  <c r="K841" i="1" s="1"/>
  <c r="L841" i="1" s="1"/>
  <c r="D849" i="1"/>
  <c r="F849" i="1" s="1"/>
  <c r="G849" i="1" s="1"/>
  <c r="E850" i="1"/>
  <c r="I854" i="1"/>
  <c r="K854" i="1" s="1"/>
  <c r="L854" i="1" s="1"/>
  <c r="I862" i="1"/>
  <c r="K862" i="1" s="1"/>
  <c r="L862" i="1" s="1"/>
  <c r="N863" i="1"/>
  <c r="P863" i="1" s="1"/>
  <c r="Q863" i="1" s="1"/>
  <c r="N867" i="1"/>
  <c r="P867" i="1" s="1"/>
  <c r="Q867" i="1" s="1"/>
  <c r="E869" i="1"/>
  <c r="I878" i="1"/>
  <c r="K878" i="1" s="1"/>
  <c r="L878" i="1" s="1"/>
  <c r="O879" i="1"/>
  <c r="D889" i="1"/>
  <c r="F889" i="1" s="1"/>
  <c r="G889" i="1" s="1"/>
  <c r="J890" i="1"/>
  <c r="I897" i="1"/>
  <c r="K897" i="1" s="1"/>
  <c r="L897" i="1" s="1"/>
  <c r="D905" i="1"/>
  <c r="F905" i="1" s="1"/>
  <c r="G905" i="1" s="1"/>
  <c r="I906" i="1"/>
  <c r="K906" i="1" s="1"/>
  <c r="L906" i="1" s="1"/>
  <c r="D910" i="1"/>
  <c r="F910" i="1" s="1"/>
  <c r="G910" i="1" s="1"/>
  <c r="N910" i="1"/>
  <c r="P910" i="1" s="1"/>
  <c r="Q910" i="1" s="1"/>
  <c r="D913" i="1"/>
  <c r="F913" i="1" s="1"/>
  <c r="G913" i="1" s="1"/>
  <c r="D917" i="1"/>
  <c r="F917" i="1" s="1"/>
  <c r="G917" i="1" s="1"/>
  <c r="N920" i="1"/>
  <c r="P920" i="1" s="1"/>
  <c r="Q920" i="1" s="1"/>
  <c r="I932" i="1"/>
  <c r="K932" i="1" s="1"/>
  <c r="L932" i="1" s="1"/>
  <c r="N940" i="1"/>
  <c r="P940" i="1" s="1"/>
  <c r="Q940" i="1" s="1"/>
  <c r="D942" i="1"/>
  <c r="F942" i="1" s="1"/>
  <c r="G942" i="1" s="1"/>
  <c r="I959" i="1"/>
  <c r="K959" i="1" s="1"/>
  <c r="L959" i="1" s="1"/>
  <c r="D976" i="1"/>
  <c r="F976" i="1" s="1"/>
  <c r="G976" i="1" s="1"/>
  <c r="I981" i="1"/>
  <c r="K981" i="1" s="1"/>
  <c r="L981" i="1" s="1"/>
  <c r="O1024" i="1"/>
  <c r="N1024" i="1"/>
  <c r="P1024" i="1" s="1"/>
  <c r="Q1024" i="1" s="1"/>
  <c r="I1026" i="1"/>
  <c r="K1026" i="1" s="1"/>
  <c r="L1026" i="1" s="1"/>
  <c r="J1043" i="1"/>
  <c r="I1043" i="1"/>
  <c r="K1043" i="1" s="1"/>
  <c r="L1043" i="1" s="1"/>
  <c r="E1057" i="1"/>
  <c r="D1057" i="1"/>
  <c r="F1057" i="1" s="1"/>
  <c r="G1057" i="1" s="1"/>
  <c r="E1060" i="1"/>
  <c r="N1085" i="1"/>
  <c r="P1085" i="1" s="1"/>
  <c r="Q1085" i="1" s="1"/>
  <c r="E1094" i="1"/>
  <c r="D1094" i="1"/>
  <c r="F1094" i="1" s="1"/>
  <c r="G1094" i="1" s="1"/>
  <c r="J1097" i="1"/>
  <c r="I1097" i="1"/>
  <c r="K1097" i="1" s="1"/>
  <c r="L1097" i="1" s="1"/>
  <c r="E1107" i="1"/>
  <c r="D1107" i="1"/>
  <c r="F1107" i="1" s="1"/>
  <c r="G1107" i="1" s="1"/>
  <c r="E1176" i="1"/>
  <c r="D1176" i="1"/>
  <c r="F1176" i="1" s="1"/>
  <c r="G1176" i="1" s="1"/>
  <c r="N1186" i="1"/>
  <c r="P1186" i="1" s="1"/>
  <c r="Q1186" i="1" s="1"/>
  <c r="O1186" i="1"/>
  <c r="N877" i="1"/>
  <c r="P877" i="1" s="1"/>
  <c r="Q877" i="1" s="1"/>
  <c r="I888" i="1"/>
  <c r="K888" i="1" s="1"/>
  <c r="L888" i="1" s="1"/>
  <c r="I896" i="1"/>
  <c r="K896" i="1" s="1"/>
  <c r="L896" i="1" s="1"/>
  <c r="J925" i="1"/>
  <c r="I936" i="1"/>
  <c r="K936" i="1" s="1"/>
  <c r="L936" i="1" s="1"/>
  <c r="E958" i="1"/>
  <c r="D958" i="1"/>
  <c r="F958" i="1" s="1"/>
  <c r="G958" i="1" s="1"/>
  <c r="E1010" i="1"/>
  <c r="D1010" i="1"/>
  <c r="F1010" i="1" s="1"/>
  <c r="G1010" i="1" s="1"/>
  <c r="J1028" i="1"/>
  <c r="I1028" i="1"/>
  <c r="K1028" i="1" s="1"/>
  <c r="L1028" i="1" s="1"/>
  <c r="O1038" i="1"/>
  <c r="O1069" i="1"/>
  <c r="N1069" i="1"/>
  <c r="P1069" i="1" s="1"/>
  <c r="Q1069" i="1" s="1"/>
  <c r="O1075" i="1"/>
  <c r="N1075" i="1"/>
  <c r="P1075" i="1" s="1"/>
  <c r="Q1075" i="1" s="1"/>
  <c r="O1082" i="1"/>
  <c r="J1181" i="1"/>
  <c r="I792" i="1"/>
  <c r="K792" i="1" s="1"/>
  <c r="L792" i="1" s="1"/>
  <c r="N797" i="1"/>
  <c r="P797" i="1" s="1"/>
  <c r="Q797" i="1" s="1"/>
  <c r="D803" i="1"/>
  <c r="F803" i="1" s="1"/>
  <c r="G803" i="1" s="1"/>
  <c r="I808" i="1"/>
  <c r="K808" i="1" s="1"/>
  <c r="L808" i="1" s="1"/>
  <c r="N813" i="1"/>
  <c r="P813" i="1" s="1"/>
  <c r="Q813" i="1" s="1"/>
  <c r="D819" i="1"/>
  <c r="F819" i="1" s="1"/>
  <c r="G819" i="1" s="1"/>
  <c r="N821" i="1"/>
  <c r="P821" i="1" s="1"/>
  <c r="Q821" i="1" s="1"/>
  <c r="O828" i="1"/>
  <c r="I832" i="1"/>
  <c r="K832" i="1" s="1"/>
  <c r="L832" i="1" s="1"/>
  <c r="J847" i="1"/>
  <c r="O965" i="1"/>
  <c r="N965" i="1"/>
  <c r="P965" i="1" s="1"/>
  <c r="Q965" i="1" s="1"/>
  <c r="E1048" i="1"/>
  <c r="D1048" i="1"/>
  <c r="F1048" i="1" s="1"/>
  <c r="G1048" i="1" s="1"/>
  <c r="E1051" i="1"/>
  <c r="D1051" i="1"/>
  <c r="F1051" i="1" s="1"/>
  <c r="G1051" i="1" s="1"/>
  <c r="J1096" i="1"/>
  <c r="I1096" i="1"/>
  <c r="K1096" i="1" s="1"/>
  <c r="L1096" i="1" s="1"/>
  <c r="O1169" i="1"/>
  <c r="N1169" i="1"/>
  <c r="P1169" i="1" s="1"/>
  <c r="Q1169" i="1" s="1"/>
  <c r="O1104" i="1"/>
  <c r="N1104" i="1"/>
  <c r="P1104" i="1" s="1"/>
  <c r="Q1104" i="1" s="1"/>
  <c r="I1147" i="1"/>
  <c r="K1147" i="1" s="1"/>
  <c r="L1147" i="1" s="1"/>
  <c r="J1147" i="1"/>
  <c r="O1167" i="1"/>
  <c r="N1167" i="1"/>
  <c r="P1167" i="1" s="1"/>
  <c r="Q1167" i="1" s="1"/>
  <c r="J1172" i="1"/>
  <c r="I1172" i="1"/>
  <c r="K1172" i="1" s="1"/>
  <c r="L1172" i="1" s="1"/>
  <c r="N1200" i="1"/>
  <c r="P1200" i="1" s="1"/>
  <c r="Q1200" i="1" s="1"/>
  <c r="O1200" i="1"/>
  <c r="E1240" i="1"/>
  <c r="D1240" i="1"/>
  <c r="F1240" i="1" s="1"/>
  <c r="G1240" i="1" s="1"/>
  <c r="J1303" i="1"/>
  <c r="I1303" i="1"/>
  <c r="K1303" i="1" s="1"/>
  <c r="L1303" i="1" s="1"/>
  <c r="E1406" i="1"/>
  <c r="D1406" i="1"/>
  <c r="F1406" i="1" s="1"/>
  <c r="G1406" i="1" s="1"/>
  <c r="E1102" i="1"/>
  <c r="D1102" i="1"/>
  <c r="F1102" i="1" s="1"/>
  <c r="G1102" i="1" s="1"/>
  <c r="J1105" i="1"/>
  <c r="I1105" i="1"/>
  <c r="K1105" i="1" s="1"/>
  <c r="L1105" i="1" s="1"/>
  <c r="J1107" i="1"/>
  <c r="I1107" i="1"/>
  <c r="K1107" i="1" s="1"/>
  <c r="L1107" i="1" s="1"/>
  <c r="O1112" i="1"/>
  <c r="N1112" i="1"/>
  <c r="P1112" i="1" s="1"/>
  <c r="Q1112" i="1" s="1"/>
  <c r="J1126" i="1"/>
  <c r="I1126" i="1"/>
  <c r="K1126" i="1" s="1"/>
  <c r="L1126" i="1" s="1"/>
  <c r="J1132" i="1"/>
  <c r="I1132" i="1"/>
  <c r="K1132" i="1" s="1"/>
  <c r="L1132" i="1" s="1"/>
  <c r="N1142" i="1"/>
  <c r="P1142" i="1" s="1"/>
  <c r="Q1142" i="1" s="1"/>
  <c r="O1142" i="1"/>
  <c r="N1152" i="1"/>
  <c r="P1152" i="1" s="1"/>
  <c r="Q1152" i="1" s="1"/>
  <c r="O1152" i="1"/>
  <c r="N1160" i="1"/>
  <c r="P1160" i="1" s="1"/>
  <c r="Q1160" i="1" s="1"/>
  <c r="O1160" i="1"/>
  <c r="D1185" i="1"/>
  <c r="F1185" i="1" s="1"/>
  <c r="G1185" i="1" s="1"/>
  <c r="E1185" i="1"/>
  <c r="N1333" i="1"/>
  <c r="P1333" i="1" s="1"/>
  <c r="Q1333" i="1" s="1"/>
  <c r="O1333" i="1"/>
  <c r="O1361" i="1"/>
  <c r="N1361" i="1"/>
  <c r="P1361" i="1" s="1"/>
  <c r="Q1361" i="1" s="1"/>
  <c r="O1107" i="1"/>
  <c r="N1107" i="1"/>
  <c r="P1107" i="1" s="1"/>
  <c r="Q1107" i="1" s="1"/>
  <c r="O1126" i="1"/>
  <c r="N1126" i="1"/>
  <c r="P1126" i="1" s="1"/>
  <c r="Q1126" i="1" s="1"/>
  <c r="O1132" i="1"/>
  <c r="N1132" i="1"/>
  <c r="P1132" i="1" s="1"/>
  <c r="Q1132" i="1" s="1"/>
  <c r="J1141" i="1"/>
  <c r="I1141" i="1"/>
  <c r="K1141" i="1" s="1"/>
  <c r="L1141" i="1" s="1"/>
  <c r="O1149" i="1"/>
  <c r="N1149" i="1"/>
  <c r="P1149" i="1" s="1"/>
  <c r="Q1149" i="1" s="1"/>
  <c r="N1203" i="1"/>
  <c r="P1203" i="1" s="1"/>
  <c r="Q1203" i="1" s="1"/>
  <c r="O1203" i="1"/>
  <c r="O1220" i="1"/>
  <c r="N1220" i="1"/>
  <c r="P1220" i="1" s="1"/>
  <c r="Q1220" i="1" s="1"/>
  <c r="E1417" i="1"/>
  <c r="D1417" i="1"/>
  <c r="F1417" i="1" s="1"/>
  <c r="G1417" i="1" s="1"/>
  <c r="E1437" i="1"/>
  <c r="D1437" i="1"/>
  <c r="F1437" i="1" s="1"/>
  <c r="G1437" i="1" s="1"/>
  <c r="O1438" i="1"/>
  <c r="N1438" i="1"/>
  <c r="P1438" i="1" s="1"/>
  <c r="Q1438" i="1" s="1"/>
  <c r="I967" i="1"/>
  <c r="K967" i="1" s="1"/>
  <c r="L967" i="1" s="1"/>
  <c r="N1002" i="1"/>
  <c r="P1002" i="1" s="1"/>
  <c r="Q1002" i="1" s="1"/>
  <c r="I1005" i="1"/>
  <c r="K1005" i="1" s="1"/>
  <c r="L1005" i="1" s="1"/>
  <c r="D1014" i="1"/>
  <c r="F1014" i="1" s="1"/>
  <c r="G1014" i="1" s="1"/>
  <c r="D1018" i="1"/>
  <c r="F1018" i="1" s="1"/>
  <c r="G1018" i="1" s="1"/>
  <c r="I1020" i="1"/>
  <c r="K1020" i="1" s="1"/>
  <c r="L1020" i="1" s="1"/>
  <c r="D1025" i="1"/>
  <c r="F1025" i="1" s="1"/>
  <c r="G1025" i="1" s="1"/>
  <c r="N1026" i="1"/>
  <c r="P1026" i="1" s="1"/>
  <c r="Q1026" i="1" s="1"/>
  <c r="D1036" i="1"/>
  <c r="F1036" i="1" s="1"/>
  <c r="G1036" i="1" s="1"/>
  <c r="I1037" i="1"/>
  <c r="K1037" i="1" s="1"/>
  <c r="L1037" i="1" s="1"/>
  <c r="I1038" i="1"/>
  <c r="K1038" i="1" s="1"/>
  <c r="L1038" i="1" s="1"/>
  <c r="I1040" i="1"/>
  <c r="K1040" i="1" s="1"/>
  <c r="L1040" i="1" s="1"/>
  <c r="N1042" i="1"/>
  <c r="P1042" i="1" s="1"/>
  <c r="Q1042" i="1" s="1"/>
  <c r="O1043" i="1"/>
  <c r="D1046" i="1"/>
  <c r="F1046" i="1" s="1"/>
  <c r="G1046" i="1" s="1"/>
  <c r="I1051" i="1"/>
  <c r="K1051" i="1" s="1"/>
  <c r="L1051" i="1" s="1"/>
  <c r="N1053" i="1"/>
  <c r="P1053" i="1" s="1"/>
  <c r="Q1053" i="1" s="1"/>
  <c r="E1056" i="1"/>
  <c r="D1062" i="1"/>
  <c r="F1062" i="1" s="1"/>
  <c r="G1062" i="1" s="1"/>
  <c r="I1064" i="1"/>
  <c r="K1064" i="1" s="1"/>
  <c r="L1064" i="1" s="1"/>
  <c r="O1066" i="1"/>
  <c r="D1070" i="1"/>
  <c r="F1070" i="1" s="1"/>
  <c r="G1070" i="1" s="1"/>
  <c r="D1071" i="1"/>
  <c r="F1071" i="1" s="1"/>
  <c r="G1071" i="1" s="1"/>
  <c r="N1081" i="1"/>
  <c r="P1081" i="1" s="1"/>
  <c r="Q1081" i="1" s="1"/>
  <c r="D1084" i="1"/>
  <c r="F1084" i="1" s="1"/>
  <c r="G1084" i="1" s="1"/>
  <c r="D1086" i="1"/>
  <c r="F1086" i="1" s="1"/>
  <c r="G1086" i="1" s="1"/>
  <c r="E1088" i="1"/>
  <c r="N1089" i="1"/>
  <c r="P1089" i="1" s="1"/>
  <c r="Q1089" i="1" s="1"/>
  <c r="D1091" i="1"/>
  <c r="F1091" i="1" s="1"/>
  <c r="G1091" i="1" s="1"/>
  <c r="D1092" i="1"/>
  <c r="F1092" i="1" s="1"/>
  <c r="G1092" i="1" s="1"/>
  <c r="I1094" i="1"/>
  <c r="K1094" i="1" s="1"/>
  <c r="L1094" i="1" s="1"/>
  <c r="D1095" i="1"/>
  <c r="F1095" i="1" s="1"/>
  <c r="G1095" i="1" s="1"/>
  <c r="I1102" i="1"/>
  <c r="K1102" i="1" s="1"/>
  <c r="L1102" i="1" s="1"/>
  <c r="O1138" i="1"/>
  <c r="N1138" i="1"/>
  <c r="P1138" i="1" s="1"/>
  <c r="Q1138" i="1" s="1"/>
  <c r="D1150" i="1"/>
  <c r="F1150" i="1" s="1"/>
  <c r="G1150" i="1" s="1"/>
  <c r="E1150" i="1"/>
  <c r="J1156" i="1"/>
  <c r="I1156" i="1"/>
  <c r="K1156" i="1" s="1"/>
  <c r="L1156" i="1" s="1"/>
  <c r="N1176" i="1"/>
  <c r="P1176" i="1" s="1"/>
  <c r="Q1176" i="1" s="1"/>
  <c r="O1176" i="1"/>
  <c r="E1208" i="1"/>
  <c r="D1208" i="1"/>
  <c r="F1208" i="1" s="1"/>
  <c r="G1208" i="1" s="1"/>
  <c r="E1217" i="1"/>
  <c r="D1217" i="1"/>
  <c r="F1217" i="1" s="1"/>
  <c r="G1217" i="1" s="1"/>
  <c r="E1245" i="1"/>
  <c r="D1245" i="1"/>
  <c r="F1245" i="1" s="1"/>
  <c r="G1245" i="1" s="1"/>
  <c r="E1414" i="1"/>
  <c r="D1414" i="1"/>
  <c r="F1414" i="1" s="1"/>
  <c r="G1414" i="1" s="1"/>
  <c r="I948" i="1"/>
  <c r="K948" i="1" s="1"/>
  <c r="L948" i="1" s="1"/>
  <c r="N949" i="1"/>
  <c r="P949" i="1" s="1"/>
  <c r="Q949" i="1" s="1"/>
  <c r="J957" i="1"/>
  <c r="N964" i="1"/>
  <c r="P964" i="1" s="1"/>
  <c r="Q964" i="1" s="1"/>
  <c r="D966" i="1"/>
  <c r="F966" i="1" s="1"/>
  <c r="G966" i="1" s="1"/>
  <c r="O970" i="1"/>
  <c r="I976" i="1"/>
  <c r="K976" i="1" s="1"/>
  <c r="L976" i="1" s="1"/>
  <c r="D979" i="1"/>
  <c r="F979" i="1" s="1"/>
  <c r="G979" i="1" s="1"/>
  <c r="N981" i="1"/>
  <c r="P981" i="1" s="1"/>
  <c r="Q981" i="1" s="1"/>
  <c r="D991" i="1"/>
  <c r="F991" i="1" s="1"/>
  <c r="G991" i="1" s="1"/>
  <c r="N993" i="1"/>
  <c r="P993" i="1" s="1"/>
  <c r="Q993" i="1" s="1"/>
  <c r="I996" i="1"/>
  <c r="K996" i="1" s="1"/>
  <c r="L996" i="1" s="1"/>
  <c r="N1010" i="1"/>
  <c r="P1010" i="1" s="1"/>
  <c r="Q1010" i="1" s="1"/>
  <c r="I1035" i="1"/>
  <c r="K1035" i="1" s="1"/>
  <c r="L1035" i="1" s="1"/>
  <c r="J1041" i="1"/>
  <c r="I1052" i="1"/>
  <c r="K1052" i="1" s="1"/>
  <c r="L1052" i="1" s="1"/>
  <c r="O1054" i="1"/>
  <c r="N1059" i="1"/>
  <c r="P1059" i="1" s="1"/>
  <c r="Q1059" i="1" s="1"/>
  <c r="J1065" i="1"/>
  <c r="N1072" i="1"/>
  <c r="P1072" i="1" s="1"/>
  <c r="Q1072" i="1" s="1"/>
  <c r="I1078" i="1"/>
  <c r="K1078" i="1" s="1"/>
  <c r="L1078" i="1" s="1"/>
  <c r="D1100" i="1"/>
  <c r="F1100" i="1" s="1"/>
  <c r="G1100" i="1" s="1"/>
  <c r="O1120" i="1"/>
  <c r="N1120" i="1"/>
  <c r="P1120" i="1" s="1"/>
  <c r="Q1120" i="1" s="1"/>
  <c r="N1136" i="1"/>
  <c r="P1136" i="1" s="1"/>
  <c r="Q1136" i="1" s="1"/>
  <c r="O1136" i="1"/>
  <c r="I1206" i="1"/>
  <c r="K1206" i="1" s="1"/>
  <c r="L1206" i="1" s="1"/>
  <c r="J1206" i="1"/>
  <c r="O1236" i="1"/>
  <c r="N1236" i="1"/>
  <c r="P1236" i="1" s="1"/>
  <c r="Q1236" i="1" s="1"/>
  <c r="J1256" i="1"/>
  <c r="I1256" i="1"/>
  <c r="K1256" i="1" s="1"/>
  <c r="L1256" i="1" s="1"/>
  <c r="N1340" i="1"/>
  <c r="P1340" i="1" s="1"/>
  <c r="Q1340" i="1" s="1"/>
  <c r="O1340" i="1"/>
  <c r="E1390" i="1"/>
  <c r="D1390" i="1"/>
  <c r="F1390" i="1" s="1"/>
  <c r="G1390" i="1" s="1"/>
  <c r="I1083" i="1"/>
  <c r="K1083" i="1" s="1"/>
  <c r="L1083" i="1" s="1"/>
  <c r="J1085" i="1"/>
  <c r="I1086" i="1"/>
  <c r="K1086" i="1" s="1"/>
  <c r="L1086" i="1" s="1"/>
  <c r="N1102" i="1"/>
  <c r="P1102" i="1" s="1"/>
  <c r="Q1102" i="1" s="1"/>
  <c r="J1104" i="1"/>
  <c r="I1104" i="1"/>
  <c r="K1104" i="1" s="1"/>
  <c r="L1104" i="1" s="1"/>
  <c r="E1110" i="1"/>
  <c r="D1110" i="1"/>
  <c r="F1110" i="1" s="1"/>
  <c r="G1110" i="1" s="1"/>
  <c r="E1118" i="1"/>
  <c r="D1118" i="1"/>
  <c r="F1118" i="1" s="1"/>
  <c r="G1118" i="1" s="1"/>
  <c r="E1130" i="1"/>
  <c r="D1130" i="1"/>
  <c r="F1130" i="1" s="1"/>
  <c r="G1130" i="1" s="1"/>
  <c r="D1137" i="1"/>
  <c r="F1137" i="1" s="1"/>
  <c r="G1137" i="1" s="1"/>
  <c r="E1137" i="1"/>
  <c r="E1147" i="1"/>
  <c r="D1147" i="1"/>
  <c r="F1147" i="1" s="1"/>
  <c r="G1147" i="1" s="1"/>
  <c r="E1184" i="1"/>
  <c r="O1202" i="1"/>
  <c r="N1202" i="1"/>
  <c r="P1202" i="1" s="1"/>
  <c r="Q1202" i="1" s="1"/>
  <c r="O1210" i="1"/>
  <c r="N1210" i="1"/>
  <c r="P1210" i="1" s="1"/>
  <c r="Q1210" i="1" s="1"/>
  <c r="J1229" i="1"/>
  <c r="I1229" i="1"/>
  <c r="K1229" i="1" s="1"/>
  <c r="L1229" i="1" s="1"/>
  <c r="O1250" i="1"/>
  <c r="N1250" i="1"/>
  <c r="P1250" i="1" s="1"/>
  <c r="Q1250" i="1" s="1"/>
  <c r="J1375" i="1"/>
  <c r="I1375" i="1"/>
  <c r="K1375" i="1" s="1"/>
  <c r="L1375" i="1" s="1"/>
  <c r="O1432" i="1"/>
  <c r="N1432" i="1"/>
  <c r="P1432" i="1" s="1"/>
  <c r="Q1432" i="1" s="1"/>
  <c r="J1269" i="1"/>
  <c r="I1269" i="1"/>
  <c r="K1269" i="1" s="1"/>
  <c r="L1269" i="1" s="1"/>
  <c r="N1277" i="1"/>
  <c r="P1277" i="1" s="1"/>
  <c r="Q1277" i="1" s="1"/>
  <c r="O1277" i="1"/>
  <c r="O1280" i="1"/>
  <c r="N1280" i="1"/>
  <c r="P1280" i="1" s="1"/>
  <c r="Q1280" i="1" s="1"/>
  <c r="N1317" i="1"/>
  <c r="P1317" i="1" s="1"/>
  <c r="Q1317" i="1" s="1"/>
  <c r="O1317" i="1"/>
  <c r="J1350" i="1"/>
  <c r="I1350" i="1"/>
  <c r="K1350" i="1" s="1"/>
  <c r="L1350" i="1" s="1"/>
  <c r="E1372" i="1"/>
  <c r="D1372" i="1"/>
  <c r="F1372" i="1" s="1"/>
  <c r="G1372" i="1" s="1"/>
  <c r="E1393" i="1"/>
  <c r="D1393" i="1"/>
  <c r="F1393" i="1" s="1"/>
  <c r="G1393" i="1" s="1"/>
  <c r="I1396" i="1"/>
  <c r="K1396" i="1" s="1"/>
  <c r="L1396" i="1" s="1"/>
  <c r="J1396" i="1"/>
  <c r="J1420" i="1"/>
  <c r="I1420" i="1"/>
  <c r="K1420" i="1" s="1"/>
  <c r="L1420" i="1" s="1"/>
  <c r="E1431" i="1"/>
  <c r="D1431" i="1"/>
  <c r="F1431" i="1" s="1"/>
  <c r="G1431" i="1" s="1"/>
  <c r="O1435" i="1"/>
  <c r="N1435" i="1"/>
  <c r="P1435" i="1" s="1"/>
  <c r="Q1435" i="1" s="1"/>
  <c r="O1448" i="1"/>
  <c r="N1448" i="1"/>
  <c r="P1448" i="1" s="1"/>
  <c r="Q1448" i="1" s="1"/>
  <c r="O1211" i="1"/>
  <c r="I1213" i="1"/>
  <c r="K1213" i="1" s="1"/>
  <c r="L1213" i="1" s="1"/>
  <c r="J1214" i="1"/>
  <c r="D1226" i="1"/>
  <c r="F1226" i="1" s="1"/>
  <c r="G1226" i="1" s="1"/>
  <c r="I1231" i="1"/>
  <c r="K1231" i="1" s="1"/>
  <c r="L1231" i="1" s="1"/>
  <c r="E1266" i="1"/>
  <c r="D1266" i="1"/>
  <c r="F1266" i="1" s="1"/>
  <c r="G1266" i="1" s="1"/>
  <c r="E1302" i="1"/>
  <c r="D1302" i="1"/>
  <c r="F1302" i="1" s="1"/>
  <c r="G1302" i="1" s="1"/>
  <c r="O1305" i="1"/>
  <c r="J1326" i="1"/>
  <c r="I1326" i="1"/>
  <c r="K1326" i="1" s="1"/>
  <c r="L1326" i="1" s="1"/>
  <c r="D1331" i="1"/>
  <c r="F1331" i="1" s="1"/>
  <c r="G1331" i="1" s="1"/>
  <c r="E1335" i="1"/>
  <c r="E1365" i="1"/>
  <c r="D1365" i="1"/>
  <c r="F1365" i="1" s="1"/>
  <c r="G1365" i="1" s="1"/>
  <c r="O1366" i="1"/>
  <c r="N1366" i="1"/>
  <c r="P1366" i="1" s="1"/>
  <c r="Q1366" i="1" s="1"/>
  <c r="I1386" i="1"/>
  <c r="K1386" i="1" s="1"/>
  <c r="L1386" i="1" s="1"/>
  <c r="J1386" i="1"/>
  <c r="I1393" i="1"/>
  <c r="K1393" i="1" s="1"/>
  <c r="L1393" i="1" s="1"/>
  <c r="J1393" i="1"/>
  <c r="O1415" i="1"/>
  <c r="N1415" i="1"/>
  <c r="P1415" i="1" s="1"/>
  <c r="Q1415" i="1" s="1"/>
  <c r="N1437" i="1"/>
  <c r="P1437" i="1" s="1"/>
  <c r="Q1437" i="1" s="1"/>
  <c r="O1437" i="1"/>
  <c r="E1452" i="1"/>
  <c r="D1452" i="1"/>
  <c r="F1452" i="1" s="1"/>
  <c r="G1452" i="1" s="1"/>
  <c r="I1462" i="1"/>
  <c r="K1462" i="1" s="1"/>
  <c r="L1462" i="1" s="1"/>
  <c r="D1157" i="1"/>
  <c r="F1157" i="1" s="1"/>
  <c r="G1157" i="1" s="1"/>
  <c r="N1161" i="1"/>
  <c r="P1161" i="1" s="1"/>
  <c r="Q1161" i="1" s="1"/>
  <c r="I1165" i="1"/>
  <c r="K1165" i="1" s="1"/>
  <c r="L1165" i="1" s="1"/>
  <c r="O1168" i="1"/>
  <c r="I1192" i="1"/>
  <c r="K1192" i="1" s="1"/>
  <c r="L1192" i="1" s="1"/>
  <c r="D1195" i="1"/>
  <c r="F1195" i="1" s="1"/>
  <c r="G1195" i="1" s="1"/>
  <c r="N1197" i="1"/>
  <c r="P1197" i="1" s="1"/>
  <c r="Q1197" i="1" s="1"/>
  <c r="D1242" i="1"/>
  <c r="F1242" i="1" s="1"/>
  <c r="G1242" i="1" s="1"/>
  <c r="O1267" i="1"/>
  <c r="N1269" i="1"/>
  <c r="P1269" i="1" s="1"/>
  <c r="Q1269" i="1" s="1"/>
  <c r="J1282" i="1"/>
  <c r="I1282" i="1"/>
  <c r="K1282" i="1" s="1"/>
  <c r="L1282" i="1" s="1"/>
  <c r="O1289" i="1"/>
  <c r="N1293" i="1"/>
  <c r="P1293" i="1" s="1"/>
  <c r="Q1293" i="1" s="1"/>
  <c r="O1293" i="1"/>
  <c r="I1304" i="1"/>
  <c r="K1304" i="1" s="1"/>
  <c r="L1304" i="1" s="1"/>
  <c r="J1304" i="1"/>
  <c r="E1306" i="1"/>
  <c r="D1306" i="1"/>
  <c r="F1306" i="1" s="1"/>
  <c r="G1306" i="1" s="1"/>
  <c r="D1313" i="1"/>
  <c r="F1313" i="1" s="1"/>
  <c r="G1313" i="1" s="1"/>
  <c r="J1316" i="1"/>
  <c r="I1316" i="1"/>
  <c r="K1316" i="1" s="1"/>
  <c r="L1316" i="1" s="1"/>
  <c r="I1321" i="1"/>
  <c r="K1321" i="1" s="1"/>
  <c r="L1321" i="1" s="1"/>
  <c r="I1372" i="1"/>
  <c r="K1372" i="1" s="1"/>
  <c r="L1372" i="1" s="1"/>
  <c r="J1374" i="1"/>
  <c r="I1374" i="1"/>
  <c r="K1374" i="1" s="1"/>
  <c r="L1374" i="1" s="1"/>
  <c r="E1380" i="1"/>
  <c r="D1380" i="1"/>
  <c r="F1380" i="1" s="1"/>
  <c r="G1380" i="1" s="1"/>
  <c r="N1388" i="1"/>
  <c r="P1388" i="1" s="1"/>
  <c r="Q1388" i="1" s="1"/>
  <c r="O1388" i="1"/>
  <c r="O1417" i="1"/>
  <c r="N1417" i="1"/>
  <c r="P1417" i="1" s="1"/>
  <c r="Q1417" i="1" s="1"/>
  <c r="E1422" i="1"/>
  <c r="D1422" i="1"/>
  <c r="F1422" i="1" s="1"/>
  <c r="G1422" i="1" s="1"/>
  <c r="J1428" i="1"/>
  <c r="I1428" i="1"/>
  <c r="K1428" i="1" s="1"/>
  <c r="L1428" i="1" s="1"/>
  <c r="E1430" i="1"/>
  <c r="D1430" i="1"/>
  <c r="F1430" i="1" s="1"/>
  <c r="G1430" i="1" s="1"/>
  <c r="D1436" i="1"/>
  <c r="F1436" i="1" s="1"/>
  <c r="G1436" i="1" s="1"/>
  <c r="O1240" i="1"/>
  <c r="E1243" i="1"/>
  <c r="I1245" i="1"/>
  <c r="K1245" i="1" s="1"/>
  <c r="L1245" i="1" s="1"/>
  <c r="I1284" i="1"/>
  <c r="K1284" i="1" s="1"/>
  <c r="L1284" i="1" s="1"/>
  <c r="I1288" i="1"/>
  <c r="K1288" i="1" s="1"/>
  <c r="L1288" i="1" s="1"/>
  <c r="E1290" i="1"/>
  <c r="D1290" i="1"/>
  <c r="F1290" i="1" s="1"/>
  <c r="G1290" i="1" s="1"/>
  <c r="D1315" i="1"/>
  <c r="F1315" i="1" s="1"/>
  <c r="G1315" i="1" s="1"/>
  <c r="E1315" i="1"/>
  <c r="J1323" i="1"/>
  <c r="I1323" i="1"/>
  <c r="K1323" i="1" s="1"/>
  <c r="L1323" i="1" s="1"/>
  <c r="J1331" i="1"/>
  <c r="I1331" i="1"/>
  <c r="K1331" i="1" s="1"/>
  <c r="L1331" i="1" s="1"/>
  <c r="J1395" i="1"/>
  <c r="I1395" i="1"/>
  <c r="K1395" i="1" s="1"/>
  <c r="L1395" i="1" s="1"/>
  <c r="O1398" i="1"/>
  <c r="N1398" i="1"/>
  <c r="P1398" i="1" s="1"/>
  <c r="Q1398" i="1" s="1"/>
  <c r="N1153" i="1"/>
  <c r="P1153" i="1" s="1"/>
  <c r="Q1153" i="1" s="1"/>
  <c r="E1158" i="1"/>
  <c r="D1167" i="1"/>
  <c r="F1167" i="1" s="1"/>
  <c r="G1167" i="1" s="1"/>
  <c r="J1171" i="1"/>
  <c r="O1184" i="1"/>
  <c r="N1217" i="1"/>
  <c r="P1217" i="1" s="1"/>
  <c r="Q1217" i="1" s="1"/>
  <c r="O1266" i="1"/>
  <c r="N1266" i="1"/>
  <c r="P1266" i="1" s="1"/>
  <c r="Q1266" i="1" s="1"/>
  <c r="I1274" i="1"/>
  <c r="K1274" i="1" s="1"/>
  <c r="L1274" i="1" s="1"/>
  <c r="D1283" i="1"/>
  <c r="F1283" i="1" s="1"/>
  <c r="G1283" i="1" s="1"/>
  <c r="E1283" i="1"/>
  <c r="E1294" i="1"/>
  <c r="D1294" i="1"/>
  <c r="F1294" i="1" s="1"/>
  <c r="G1294" i="1" s="1"/>
  <c r="O1304" i="1"/>
  <c r="N1304" i="1"/>
  <c r="P1304" i="1" s="1"/>
  <c r="Q1304" i="1" s="1"/>
  <c r="N1321" i="1"/>
  <c r="P1321" i="1" s="1"/>
  <c r="Q1321" i="1" s="1"/>
  <c r="D1327" i="1"/>
  <c r="F1327" i="1" s="1"/>
  <c r="G1327" i="1" s="1"/>
  <c r="E1330" i="1"/>
  <c r="N1335" i="1"/>
  <c r="P1335" i="1" s="1"/>
  <c r="Q1335" i="1" s="1"/>
  <c r="O1335" i="1"/>
  <c r="O1339" i="1"/>
  <c r="N1347" i="1"/>
  <c r="P1347" i="1" s="1"/>
  <c r="Q1347" i="1" s="1"/>
  <c r="E1373" i="1"/>
  <c r="D1373" i="1"/>
  <c r="F1373" i="1" s="1"/>
  <c r="G1373" i="1" s="1"/>
  <c r="J1400" i="1"/>
  <c r="I1400" i="1"/>
  <c r="K1400" i="1" s="1"/>
  <c r="L1400" i="1" s="1"/>
  <c r="N1408" i="1"/>
  <c r="P1408" i="1" s="1"/>
  <c r="Q1408" i="1" s="1"/>
  <c r="J1419" i="1"/>
  <c r="I1419" i="1"/>
  <c r="K1419" i="1" s="1"/>
  <c r="L1419" i="1" s="1"/>
  <c r="J1443" i="1"/>
  <c r="I1443" i="1"/>
  <c r="K1443" i="1" s="1"/>
  <c r="L1443" i="1" s="1"/>
  <c r="O1444" i="1"/>
  <c r="N1444" i="1"/>
  <c r="P1444" i="1" s="1"/>
  <c r="Q1444" i="1" s="1"/>
  <c r="J1454" i="1"/>
  <c r="I1454" i="1"/>
  <c r="K1454" i="1" s="1"/>
  <c r="L1454" i="1" s="1"/>
  <c r="J1470" i="1"/>
  <c r="I1470" i="1"/>
  <c r="K1470" i="1" s="1"/>
  <c r="L1470" i="1" s="1"/>
  <c r="O1255" i="1"/>
  <c r="N1255" i="1"/>
  <c r="P1255" i="1" s="1"/>
  <c r="Q1255" i="1" s="1"/>
  <c r="J1258" i="1"/>
  <c r="I1258" i="1"/>
  <c r="K1258" i="1" s="1"/>
  <c r="L1258" i="1" s="1"/>
  <c r="O1268" i="1"/>
  <c r="N1268" i="1"/>
  <c r="P1268" i="1" s="1"/>
  <c r="Q1268" i="1" s="1"/>
  <c r="O1271" i="1"/>
  <c r="N1271" i="1"/>
  <c r="P1271" i="1" s="1"/>
  <c r="Q1271" i="1" s="1"/>
  <c r="D1286" i="1"/>
  <c r="F1286" i="1" s="1"/>
  <c r="G1286" i="1" s="1"/>
  <c r="E1286" i="1"/>
  <c r="N1288" i="1"/>
  <c r="P1288" i="1" s="1"/>
  <c r="Q1288" i="1" s="1"/>
  <c r="O1288" i="1"/>
  <c r="D1307" i="1"/>
  <c r="F1307" i="1" s="1"/>
  <c r="G1307" i="1" s="1"/>
  <c r="E1307" i="1"/>
  <c r="O1313" i="1"/>
  <c r="N1313" i="1"/>
  <c r="P1313" i="1" s="1"/>
  <c r="Q1313" i="1" s="1"/>
  <c r="E1340" i="1"/>
  <c r="D1340" i="1"/>
  <c r="F1340" i="1" s="1"/>
  <c r="G1340" i="1" s="1"/>
  <c r="J1369" i="1"/>
  <c r="I1369" i="1"/>
  <c r="K1369" i="1" s="1"/>
  <c r="L1369" i="1" s="1"/>
  <c r="N1383" i="1"/>
  <c r="P1383" i="1" s="1"/>
  <c r="Q1383" i="1" s="1"/>
  <c r="O1383" i="1"/>
  <c r="O1389" i="1"/>
  <c r="N1389" i="1"/>
  <c r="P1389" i="1" s="1"/>
  <c r="Q1389" i="1" s="1"/>
  <c r="O1400" i="1"/>
  <c r="N1400" i="1"/>
  <c r="P1400" i="1" s="1"/>
  <c r="Q1400" i="1" s="1"/>
  <c r="O1433" i="1"/>
  <c r="N1433" i="1"/>
  <c r="P1433" i="1" s="1"/>
  <c r="Q1433" i="1" s="1"/>
  <c r="O1436" i="1"/>
  <c r="N1436" i="1"/>
  <c r="P1436" i="1" s="1"/>
  <c r="Q1436" i="1" s="1"/>
  <c r="E1460" i="1"/>
  <c r="D1460" i="1"/>
  <c r="F1460" i="1" s="1"/>
  <c r="G1460" i="1" s="1"/>
  <c r="E1465" i="1"/>
  <c r="D1465" i="1"/>
  <c r="F1465" i="1" s="1"/>
  <c r="G1465" i="1" s="1"/>
  <c r="J1203" i="1"/>
  <c r="E1206" i="1"/>
  <c r="O1208" i="1"/>
  <c r="I1220" i="1"/>
  <c r="K1220" i="1" s="1"/>
  <c r="L1220" i="1" s="1"/>
  <c r="D1248" i="1"/>
  <c r="F1248" i="1" s="1"/>
  <c r="G1248" i="1" s="1"/>
  <c r="I1250" i="1"/>
  <c r="K1250" i="1" s="1"/>
  <c r="L1250" i="1" s="1"/>
  <c r="E1256" i="1"/>
  <c r="D1256" i="1"/>
  <c r="F1256" i="1" s="1"/>
  <c r="G1256" i="1" s="1"/>
  <c r="D1257" i="1"/>
  <c r="F1257" i="1" s="1"/>
  <c r="G1257" i="1" s="1"/>
  <c r="E1265" i="1"/>
  <c r="E1267" i="1"/>
  <c r="D1273" i="1"/>
  <c r="F1273" i="1" s="1"/>
  <c r="G1273" i="1" s="1"/>
  <c r="E1273" i="1"/>
  <c r="J1292" i="1"/>
  <c r="E1303" i="1"/>
  <c r="J1308" i="1"/>
  <c r="O1320" i="1"/>
  <c r="N1320" i="1"/>
  <c r="P1320" i="1" s="1"/>
  <c r="Q1320" i="1" s="1"/>
  <c r="J1327" i="1"/>
  <c r="D1336" i="1"/>
  <c r="F1336" i="1" s="1"/>
  <c r="G1336" i="1" s="1"/>
  <c r="I1343" i="1"/>
  <c r="K1343" i="1" s="1"/>
  <c r="L1343" i="1" s="1"/>
  <c r="J1343" i="1"/>
  <c r="J1346" i="1"/>
  <c r="E1350" i="1"/>
  <c r="D1350" i="1"/>
  <c r="F1350" i="1" s="1"/>
  <c r="G1350" i="1" s="1"/>
  <c r="J1359" i="1"/>
  <c r="I1359" i="1"/>
  <c r="K1359" i="1" s="1"/>
  <c r="L1359" i="1" s="1"/>
  <c r="N1419" i="1"/>
  <c r="P1419" i="1" s="1"/>
  <c r="Q1419" i="1" s="1"/>
  <c r="D1425" i="1"/>
  <c r="F1425" i="1" s="1"/>
  <c r="G1425" i="1" s="1"/>
  <c r="D1445" i="1"/>
  <c r="F1445" i="1" s="1"/>
  <c r="G1445" i="1" s="1"/>
  <c r="E1445" i="1"/>
  <c r="D1448" i="1"/>
  <c r="F1448" i="1" s="1"/>
  <c r="G1448" i="1" s="1"/>
  <c r="E1448" i="1"/>
  <c r="J1451" i="1"/>
  <c r="I1451" i="1"/>
  <c r="K1451" i="1" s="1"/>
  <c r="L1451" i="1" s="1"/>
  <c r="N1264" i="1"/>
  <c r="P1264" i="1" s="1"/>
  <c r="Q1264" i="1" s="1"/>
  <c r="N1287" i="1"/>
  <c r="P1287" i="1" s="1"/>
  <c r="Q1287" i="1" s="1"/>
  <c r="O1324" i="1"/>
  <c r="N1342" i="1"/>
  <c r="P1342" i="1" s="1"/>
  <c r="Q1342" i="1" s="1"/>
  <c r="O1367" i="1"/>
  <c r="N1372" i="1"/>
  <c r="P1372" i="1" s="1"/>
  <c r="Q1372" i="1" s="1"/>
  <c r="D1375" i="1"/>
  <c r="F1375" i="1" s="1"/>
  <c r="G1375" i="1" s="1"/>
  <c r="I1383" i="1"/>
  <c r="K1383" i="1" s="1"/>
  <c r="L1383" i="1" s="1"/>
  <c r="D1386" i="1"/>
  <c r="F1386" i="1" s="1"/>
  <c r="G1386" i="1" s="1"/>
  <c r="I1392" i="1"/>
  <c r="K1392" i="1" s="1"/>
  <c r="L1392" i="1" s="1"/>
  <c r="N1397" i="1"/>
  <c r="P1397" i="1" s="1"/>
  <c r="Q1397" i="1" s="1"/>
  <c r="I1398" i="1"/>
  <c r="K1398" i="1" s="1"/>
  <c r="L1398" i="1" s="1"/>
  <c r="I1401" i="1"/>
  <c r="K1401" i="1" s="1"/>
  <c r="L1401" i="1" s="1"/>
  <c r="N1402" i="1"/>
  <c r="P1402" i="1" s="1"/>
  <c r="Q1402" i="1" s="1"/>
  <c r="N1403" i="1"/>
  <c r="P1403" i="1" s="1"/>
  <c r="Q1403" i="1" s="1"/>
  <c r="N1405" i="1"/>
  <c r="P1405" i="1" s="1"/>
  <c r="Q1405" i="1" s="1"/>
  <c r="N1406" i="1"/>
  <c r="P1406" i="1" s="1"/>
  <c r="Q1406" i="1" s="1"/>
  <c r="D1408" i="1"/>
  <c r="F1408" i="1" s="1"/>
  <c r="G1408" i="1" s="1"/>
  <c r="D1412" i="1"/>
  <c r="F1412" i="1" s="1"/>
  <c r="G1412" i="1" s="1"/>
  <c r="I1413" i="1"/>
  <c r="K1413" i="1" s="1"/>
  <c r="L1413" i="1" s="1"/>
  <c r="D1418" i="1"/>
  <c r="F1418" i="1" s="1"/>
  <c r="G1418" i="1" s="1"/>
  <c r="E1419" i="1"/>
  <c r="N1420" i="1"/>
  <c r="P1420" i="1" s="1"/>
  <c r="Q1420" i="1" s="1"/>
  <c r="O1421" i="1"/>
  <c r="N1446" i="1"/>
  <c r="P1446" i="1" s="1"/>
  <c r="Q1446" i="1" s="1"/>
  <c r="N1449" i="1"/>
  <c r="P1449" i="1" s="1"/>
  <c r="Q1449" i="1" s="1"/>
  <c r="O1450" i="1"/>
  <c r="I1455" i="1"/>
  <c r="K1455" i="1" s="1"/>
  <c r="L1455" i="1" s="1"/>
  <c r="E1461" i="1"/>
  <c r="N1462" i="1"/>
  <c r="P1462" i="1" s="1"/>
  <c r="Q1462" i="1" s="1"/>
  <c r="O1468" i="1"/>
  <c r="N1263" i="1"/>
  <c r="P1263" i="1" s="1"/>
  <c r="Q1263" i="1" s="1"/>
  <c r="N1371" i="1"/>
  <c r="P1371" i="1" s="1"/>
  <c r="Q1371" i="1" s="1"/>
  <c r="J1399" i="1"/>
  <c r="J1404" i="1"/>
  <c r="I1417" i="1"/>
  <c r="K1417" i="1" s="1"/>
  <c r="L1417" i="1" s="1"/>
  <c r="D1420" i="1"/>
  <c r="F1420" i="1" s="1"/>
  <c r="G1420" i="1" s="1"/>
  <c r="N1422" i="1"/>
  <c r="P1422" i="1" s="1"/>
  <c r="Q1422" i="1" s="1"/>
  <c r="J1424" i="1"/>
  <c r="I1425" i="1"/>
  <c r="K1425" i="1" s="1"/>
  <c r="L1425" i="1" s="1"/>
  <c r="E1427" i="1"/>
  <c r="D1428" i="1"/>
  <c r="F1428" i="1" s="1"/>
  <c r="G1428" i="1" s="1"/>
  <c r="I1430" i="1"/>
  <c r="K1430" i="1" s="1"/>
  <c r="L1430" i="1" s="1"/>
  <c r="J1432" i="1"/>
  <c r="I1442" i="1"/>
  <c r="K1442" i="1" s="1"/>
  <c r="L1442" i="1" s="1"/>
  <c r="N1470" i="1"/>
  <c r="P1470" i="1" s="1"/>
  <c r="Q1470" i="1" s="1"/>
  <c r="I1465" i="1"/>
  <c r="K1465" i="1" s="1"/>
  <c r="L1465" i="1" s="1"/>
  <c r="E1469" i="1"/>
  <c r="O1455" i="1"/>
  <c r="E1464" i="1"/>
  <c r="J1466" i="1"/>
  <c r="D1468" i="1"/>
  <c r="F1468" i="1" s="1"/>
  <c r="G1468" i="1" s="1"/>
  <c r="G3" i="1"/>
  <c r="E284" i="1"/>
  <c r="D284" i="1"/>
  <c r="F284" i="1" s="1"/>
  <c r="G284" i="1" s="1"/>
  <c r="E432" i="1"/>
  <c r="D432" i="1"/>
  <c r="F432" i="1" s="1"/>
  <c r="G432" i="1" s="1"/>
  <c r="D7" i="1"/>
  <c r="F7" i="1" s="1"/>
  <c r="G7" i="1" s="1"/>
  <c r="N10" i="1"/>
  <c r="P10" i="1" s="1"/>
  <c r="Q10" i="1" s="1"/>
  <c r="D11" i="1"/>
  <c r="F11" i="1" s="1"/>
  <c r="G11" i="1" s="1"/>
  <c r="N13" i="1"/>
  <c r="P13" i="1" s="1"/>
  <c r="Q13" i="1" s="1"/>
  <c r="I16" i="1"/>
  <c r="K16" i="1" s="1"/>
  <c r="L16" i="1" s="1"/>
  <c r="D19" i="1"/>
  <c r="F19" i="1" s="1"/>
  <c r="G19" i="1" s="1"/>
  <c r="N21" i="1"/>
  <c r="P21" i="1" s="1"/>
  <c r="Q21" i="1" s="1"/>
  <c r="I24" i="1"/>
  <c r="K24" i="1" s="1"/>
  <c r="L24" i="1" s="1"/>
  <c r="D27" i="1"/>
  <c r="F27" i="1" s="1"/>
  <c r="G27" i="1" s="1"/>
  <c r="N29" i="1"/>
  <c r="P29" i="1" s="1"/>
  <c r="Q29" i="1" s="1"/>
  <c r="I32" i="1"/>
  <c r="K32" i="1" s="1"/>
  <c r="L32" i="1" s="1"/>
  <c r="D35" i="1"/>
  <c r="F35" i="1" s="1"/>
  <c r="G35" i="1" s="1"/>
  <c r="N37" i="1"/>
  <c r="P37" i="1" s="1"/>
  <c r="Q37" i="1" s="1"/>
  <c r="I40" i="1"/>
  <c r="K40" i="1" s="1"/>
  <c r="L40" i="1" s="1"/>
  <c r="D43" i="1"/>
  <c r="F43" i="1" s="1"/>
  <c r="G43" i="1" s="1"/>
  <c r="N45" i="1"/>
  <c r="P45" i="1" s="1"/>
  <c r="Q45" i="1" s="1"/>
  <c r="I48" i="1"/>
  <c r="K48" i="1" s="1"/>
  <c r="L48" i="1" s="1"/>
  <c r="D51" i="1"/>
  <c r="F51" i="1" s="1"/>
  <c r="G51" i="1" s="1"/>
  <c r="N53" i="1"/>
  <c r="P53" i="1" s="1"/>
  <c r="Q53" i="1" s="1"/>
  <c r="I56" i="1"/>
  <c r="K56" i="1" s="1"/>
  <c r="L56" i="1" s="1"/>
  <c r="D59" i="1"/>
  <c r="F59" i="1" s="1"/>
  <c r="G59" i="1" s="1"/>
  <c r="N61" i="1"/>
  <c r="P61" i="1" s="1"/>
  <c r="Q61" i="1" s="1"/>
  <c r="I64" i="1"/>
  <c r="K64" i="1" s="1"/>
  <c r="L64" i="1" s="1"/>
  <c r="D67" i="1"/>
  <c r="F67" i="1" s="1"/>
  <c r="G67" i="1" s="1"/>
  <c r="N69" i="1"/>
  <c r="P69" i="1" s="1"/>
  <c r="Q69" i="1" s="1"/>
  <c r="I72" i="1"/>
  <c r="K72" i="1" s="1"/>
  <c r="L72" i="1" s="1"/>
  <c r="D75" i="1"/>
  <c r="F75" i="1" s="1"/>
  <c r="G75" i="1" s="1"/>
  <c r="N77" i="1"/>
  <c r="P77" i="1" s="1"/>
  <c r="Q77" i="1" s="1"/>
  <c r="I80" i="1"/>
  <c r="K80" i="1" s="1"/>
  <c r="L80" i="1" s="1"/>
  <c r="D83" i="1"/>
  <c r="F83" i="1" s="1"/>
  <c r="G83" i="1" s="1"/>
  <c r="N85" i="1"/>
  <c r="P85" i="1" s="1"/>
  <c r="Q85" i="1" s="1"/>
  <c r="I88" i="1"/>
  <c r="K88" i="1" s="1"/>
  <c r="L88" i="1" s="1"/>
  <c r="D91" i="1"/>
  <c r="F91" i="1" s="1"/>
  <c r="G91" i="1" s="1"/>
  <c r="N93" i="1"/>
  <c r="P93" i="1" s="1"/>
  <c r="Q93" i="1" s="1"/>
  <c r="I96" i="1"/>
  <c r="K96" i="1" s="1"/>
  <c r="L96" i="1" s="1"/>
  <c r="D99" i="1"/>
  <c r="F99" i="1" s="1"/>
  <c r="G99" i="1" s="1"/>
  <c r="N101" i="1"/>
  <c r="P101" i="1" s="1"/>
  <c r="Q101" i="1" s="1"/>
  <c r="I104" i="1"/>
  <c r="K104" i="1" s="1"/>
  <c r="L104" i="1" s="1"/>
  <c r="D107" i="1"/>
  <c r="F107" i="1" s="1"/>
  <c r="G107" i="1" s="1"/>
  <c r="N109" i="1"/>
  <c r="P109" i="1" s="1"/>
  <c r="Q109" i="1" s="1"/>
  <c r="I112" i="1"/>
  <c r="K112" i="1" s="1"/>
  <c r="L112" i="1" s="1"/>
  <c r="D115" i="1"/>
  <c r="F115" i="1" s="1"/>
  <c r="G115" i="1" s="1"/>
  <c r="N117" i="1"/>
  <c r="P117" i="1" s="1"/>
  <c r="Q117" i="1" s="1"/>
  <c r="I120" i="1"/>
  <c r="K120" i="1" s="1"/>
  <c r="L120" i="1" s="1"/>
  <c r="D123" i="1"/>
  <c r="F123" i="1" s="1"/>
  <c r="G123" i="1" s="1"/>
  <c r="N125" i="1"/>
  <c r="P125" i="1" s="1"/>
  <c r="Q125" i="1" s="1"/>
  <c r="I128" i="1"/>
  <c r="K128" i="1" s="1"/>
  <c r="L128" i="1" s="1"/>
  <c r="D131" i="1"/>
  <c r="F131" i="1" s="1"/>
  <c r="G131" i="1" s="1"/>
  <c r="N133" i="1"/>
  <c r="P133" i="1" s="1"/>
  <c r="Q133" i="1" s="1"/>
  <c r="I136" i="1"/>
  <c r="K136" i="1" s="1"/>
  <c r="L136" i="1" s="1"/>
  <c r="D139" i="1"/>
  <c r="F139" i="1" s="1"/>
  <c r="G139" i="1" s="1"/>
  <c r="N141" i="1"/>
  <c r="P141" i="1" s="1"/>
  <c r="Q141" i="1" s="1"/>
  <c r="I144" i="1"/>
  <c r="K144" i="1" s="1"/>
  <c r="L144" i="1" s="1"/>
  <c r="D147" i="1"/>
  <c r="F147" i="1" s="1"/>
  <c r="G147" i="1" s="1"/>
  <c r="N149" i="1"/>
  <c r="P149" i="1" s="1"/>
  <c r="Q149" i="1" s="1"/>
  <c r="I152" i="1"/>
  <c r="K152" i="1" s="1"/>
  <c r="L152" i="1" s="1"/>
  <c r="D155" i="1"/>
  <c r="F155" i="1" s="1"/>
  <c r="G155" i="1" s="1"/>
  <c r="N157" i="1"/>
  <c r="P157" i="1" s="1"/>
  <c r="Q157" i="1" s="1"/>
  <c r="I160" i="1"/>
  <c r="K160" i="1" s="1"/>
  <c r="L160" i="1" s="1"/>
  <c r="D163" i="1"/>
  <c r="F163" i="1" s="1"/>
  <c r="G163" i="1" s="1"/>
  <c r="N165" i="1"/>
  <c r="P165" i="1" s="1"/>
  <c r="Q165" i="1" s="1"/>
  <c r="I168" i="1"/>
  <c r="K168" i="1" s="1"/>
  <c r="L168" i="1" s="1"/>
  <c r="D171" i="1"/>
  <c r="F171" i="1" s="1"/>
  <c r="G171" i="1" s="1"/>
  <c r="N173" i="1"/>
  <c r="P173" i="1" s="1"/>
  <c r="Q173" i="1" s="1"/>
  <c r="I176" i="1"/>
  <c r="K176" i="1" s="1"/>
  <c r="L176" i="1" s="1"/>
  <c r="D179" i="1"/>
  <c r="F179" i="1" s="1"/>
  <c r="G179" i="1" s="1"/>
  <c r="N181" i="1"/>
  <c r="P181" i="1" s="1"/>
  <c r="Q181" i="1" s="1"/>
  <c r="E185" i="1"/>
  <c r="N185" i="1"/>
  <c r="P185" i="1" s="1"/>
  <c r="Q185" i="1" s="1"/>
  <c r="O195" i="1"/>
  <c r="N195" i="1"/>
  <c r="P195" i="1" s="1"/>
  <c r="Q195" i="1" s="1"/>
  <c r="O197" i="1"/>
  <c r="J201" i="1"/>
  <c r="I201" i="1"/>
  <c r="K201" i="1" s="1"/>
  <c r="L201" i="1" s="1"/>
  <c r="E212" i="1"/>
  <c r="D212" i="1"/>
  <c r="F212" i="1" s="1"/>
  <c r="G212" i="1" s="1"/>
  <c r="J217" i="1"/>
  <c r="I217" i="1"/>
  <c r="K217" i="1" s="1"/>
  <c r="L217" i="1" s="1"/>
  <c r="O222" i="1"/>
  <c r="N222" i="1"/>
  <c r="P222" i="1" s="1"/>
  <c r="Q222" i="1" s="1"/>
  <c r="E228" i="1"/>
  <c r="D228" i="1"/>
  <c r="F228" i="1" s="1"/>
  <c r="G228" i="1" s="1"/>
  <c r="J249" i="1"/>
  <c r="I249" i="1"/>
  <c r="K249" i="1" s="1"/>
  <c r="L249" i="1" s="1"/>
  <c r="O286" i="1"/>
  <c r="N286" i="1"/>
  <c r="P286" i="1" s="1"/>
  <c r="Q286" i="1" s="1"/>
  <c r="J297" i="1"/>
  <c r="I297" i="1"/>
  <c r="K297" i="1" s="1"/>
  <c r="L297" i="1" s="1"/>
  <c r="E380" i="1"/>
  <c r="D380" i="1"/>
  <c r="F380" i="1" s="1"/>
  <c r="G380" i="1" s="1"/>
  <c r="O538" i="1"/>
  <c r="N538" i="1"/>
  <c r="P538" i="1" s="1"/>
  <c r="Q538" i="1" s="1"/>
  <c r="I5" i="1"/>
  <c r="K5" i="1" s="1"/>
  <c r="O206" i="1"/>
  <c r="N206" i="1"/>
  <c r="P206" i="1" s="1"/>
  <c r="Q206" i="1" s="1"/>
  <c r="J241" i="1"/>
  <c r="I241" i="1"/>
  <c r="K241" i="1" s="1"/>
  <c r="L241" i="1" s="1"/>
  <c r="O262" i="1"/>
  <c r="N262" i="1"/>
  <c r="P262" i="1" s="1"/>
  <c r="Q262" i="1" s="1"/>
  <c r="J273" i="1"/>
  <c r="I273" i="1"/>
  <c r="K273" i="1" s="1"/>
  <c r="L273" i="1" s="1"/>
  <c r="J289" i="1"/>
  <c r="I289" i="1"/>
  <c r="K289" i="1" s="1"/>
  <c r="L289" i="1" s="1"/>
  <c r="J305" i="1"/>
  <c r="I305" i="1"/>
  <c r="K305" i="1" s="1"/>
  <c r="L305" i="1" s="1"/>
  <c r="E372" i="1"/>
  <c r="D372" i="1"/>
  <c r="F372" i="1" s="1"/>
  <c r="G372" i="1" s="1"/>
  <c r="E388" i="1"/>
  <c r="D388" i="1"/>
  <c r="F388" i="1" s="1"/>
  <c r="G388" i="1" s="1"/>
  <c r="E419" i="1"/>
  <c r="D419" i="1"/>
  <c r="F419" i="1" s="1"/>
  <c r="G419" i="1" s="1"/>
  <c r="O310" i="1"/>
  <c r="N310" i="1"/>
  <c r="P310" i="1" s="1"/>
  <c r="Q310" i="1" s="1"/>
  <c r="J233" i="1"/>
  <c r="I233" i="1"/>
  <c r="K233" i="1" s="1"/>
  <c r="L233" i="1" s="1"/>
  <c r="O254" i="1"/>
  <c r="N254" i="1"/>
  <c r="P254" i="1" s="1"/>
  <c r="Q254" i="1" s="1"/>
  <c r="E292" i="1"/>
  <c r="D292" i="1"/>
  <c r="F292" i="1" s="1"/>
  <c r="G292" i="1" s="1"/>
  <c r="J313" i="1"/>
  <c r="I313" i="1"/>
  <c r="K313" i="1" s="1"/>
  <c r="L313" i="1" s="1"/>
  <c r="O318" i="1"/>
  <c r="N318" i="1"/>
  <c r="P318" i="1" s="1"/>
  <c r="Q318" i="1" s="1"/>
  <c r="E324" i="1"/>
  <c r="D324" i="1"/>
  <c r="F324" i="1" s="1"/>
  <c r="G324" i="1" s="1"/>
  <c r="J329" i="1"/>
  <c r="I329" i="1"/>
  <c r="K329" i="1" s="1"/>
  <c r="L329" i="1" s="1"/>
  <c r="O334" i="1"/>
  <c r="N334" i="1"/>
  <c r="P334" i="1" s="1"/>
  <c r="Q334" i="1" s="1"/>
  <c r="E340" i="1"/>
  <c r="D340" i="1"/>
  <c r="F340" i="1" s="1"/>
  <c r="G340" i="1" s="1"/>
  <c r="J345" i="1"/>
  <c r="I345" i="1"/>
  <c r="K345" i="1" s="1"/>
  <c r="L345" i="1" s="1"/>
  <c r="O350" i="1"/>
  <c r="N350" i="1"/>
  <c r="P350" i="1" s="1"/>
  <c r="Q350" i="1" s="1"/>
  <c r="E356" i="1"/>
  <c r="D356" i="1"/>
  <c r="F356" i="1" s="1"/>
  <c r="G356" i="1" s="1"/>
  <c r="J361" i="1"/>
  <c r="I361" i="1"/>
  <c r="K361" i="1" s="1"/>
  <c r="L361" i="1" s="1"/>
  <c r="O366" i="1"/>
  <c r="N366" i="1"/>
  <c r="P366" i="1" s="1"/>
  <c r="Q366" i="1" s="1"/>
  <c r="O476" i="1"/>
  <c r="N476" i="1"/>
  <c r="P476" i="1" s="1"/>
  <c r="Q476" i="1" s="1"/>
  <c r="J257" i="1"/>
  <c r="I257" i="1"/>
  <c r="K257" i="1" s="1"/>
  <c r="L257" i="1" s="1"/>
  <c r="I6" i="1"/>
  <c r="K6" i="1" s="1"/>
  <c r="L6" i="1" s="1"/>
  <c r="I10" i="1"/>
  <c r="K10" i="1" s="1"/>
  <c r="L10" i="1" s="1"/>
  <c r="I13" i="1"/>
  <c r="K13" i="1" s="1"/>
  <c r="L13" i="1" s="1"/>
  <c r="D16" i="1"/>
  <c r="F16" i="1" s="1"/>
  <c r="G16" i="1" s="1"/>
  <c r="N18" i="1"/>
  <c r="P18" i="1" s="1"/>
  <c r="Q18" i="1" s="1"/>
  <c r="I21" i="1"/>
  <c r="K21" i="1" s="1"/>
  <c r="L21" i="1" s="1"/>
  <c r="D24" i="1"/>
  <c r="F24" i="1" s="1"/>
  <c r="G24" i="1" s="1"/>
  <c r="N26" i="1"/>
  <c r="P26" i="1" s="1"/>
  <c r="Q26" i="1" s="1"/>
  <c r="I29" i="1"/>
  <c r="K29" i="1" s="1"/>
  <c r="L29" i="1" s="1"/>
  <c r="D32" i="1"/>
  <c r="F32" i="1" s="1"/>
  <c r="G32" i="1" s="1"/>
  <c r="N34" i="1"/>
  <c r="P34" i="1" s="1"/>
  <c r="Q34" i="1" s="1"/>
  <c r="I37" i="1"/>
  <c r="K37" i="1" s="1"/>
  <c r="L37" i="1" s="1"/>
  <c r="D40" i="1"/>
  <c r="F40" i="1" s="1"/>
  <c r="G40" i="1" s="1"/>
  <c r="N42" i="1"/>
  <c r="P42" i="1" s="1"/>
  <c r="Q42" i="1" s="1"/>
  <c r="I45" i="1"/>
  <c r="K45" i="1" s="1"/>
  <c r="L45" i="1" s="1"/>
  <c r="D48" i="1"/>
  <c r="F48" i="1" s="1"/>
  <c r="G48" i="1" s="1"/>
  <c r="N50" i="1"/>
  <c r="P50" i="1" s="1"/>
  <c r="Q50" i="1" s="1"/>
  <c r="I53" i="1"/>
  <c r="K53" i="1" s="1"/>
  <c r="L53" i="1" s="1"/>
  <c r="D56" i="1"/>
  <c r="F56" i="1" s="1"/>
  <c r="G56" i="1" s="1"/>
  <c r="N58" i="1"/>
  <c r="P58" i="1" s="1"/>
  <c r="Q58" i="1" s="1"/>
  <c r="I61" i="1"/>
  <c r="K61" i="1" s="1"/>
  <c r="L61" i="1" s="1"/>
  <c r="D64" i="1"/>
  <c r="F64" i="1" s="1"/>
  <c r="G64" i="1" s="1"/>
  <c r="N66" i="1"/>
  <c r="P66" i="1" s="1"/>
  <c r="Q66" i="1" s="1"/>
  <c r="I69" i="1"/>
  <c r="K69" i="1" s="1"/>
  <c r="L69" i="1" s="1"/>
  <c r="D72" i="1"/>
  <c r="F72" i="1" s="1"/>
  <c r="G72" i="1" s="1"/>
  <c r="N74" i="1"/>
  <c r="P74" i="1" s="1"/>
  <c r="Q74" i="1" s="1"/>
  <c r="I77" i="1"/>
  <c r="K77" i="1" s="1"/>
  <c r="L77" i="1" s="1"/>
  <c r="D80" i="1"/>
  <c r="F80" i="1" s="1"/>
  <c r="G80" i="1" s="1"/>
  <c r="N82" i="1"/>
  <c r="P82" i="1" s="1"/>
  <c r="Q82" i="1" s="1"/>
  <c r="I85" i="1"/>
  <c r="K85" i="1" s="1"/>
  <c r="L85" i="1" s="1"/>
  <c r="D88" i="1"/>
  <c r="F88" i="1" s="1"/>
  <c r="G88" i="1" s="1"/>
  <c r="N90" i="1"/>
  <c r="P90" i="1" s="1"/>
  <c r="Q90" i="1" s="1"/>
  <c r="I93" i="1"/>
  <c r="K93" i="1" s="1"/>
  <c r="L93" i="1" s="1"/>
  <c r="D96" i="1"/>
  <c r="F96" i="1" s="1"/>
  <c r="G96" i="1" s="1"/>
  <c r="N98" i="1"/>
  <c r="P98" i="1" s="1"/>
  <c r="Q98" i="1" s="1"/>
  <c r="I101" i="1"/>
  <c r="K101" i="1" s="1"/>
  <c r="L101" i="1" s="1"/>
  <c r="D104" i="1"/>
  <c r="F104" i="1" s="1"/>
  <c r="G104" i="1" s="1"/>
  <c r="N106" i="1"/>
  <c r="P106" i="1" s="1"/>
  <c r="Q106" i="1" s="1"/>
  <c r="I109" i="1"/>
  <c r="K109" i="1" s="1"/>
  <c r="L109" i="1" s="1"/>
  <c r="D112" i="1"/>
  <c r="F112" i="1" s="1"/>
  <c r="G112" i="1" s="1"/>
  <c r="N114" i="1"/>
  <c r="P114" i="1" s="1"/>
  <c r="Q114" i="1" s="1"/>
  <c r="I117" i="1"/>
  <c r="K117" i="1" s="1"/>
  <c r="L117" i="1" s="1"/>
  <c r="D120" i="1"/>
  <c r="F120" i="1" s="1"/>
  <c r="G120" i="1" s="1"/>
  <c r="N122" i="1"/>
  <c r="P122" i="1" s="1"/>
  <c r="Q122" i="1" s="1"/>
  <c r="I125" i="1"/>
  <c r="K125" i="1" s="1"/>
  <c r="L125" i="1" s="1"/>
  <c r="D128" i="1"/>
  <c r="F128" i="1" s="1"/>
  <c r="G128" i="1" s="1"/>
  <c r="N130" i="1"/>
  <c r="P130" i="1" s="1"/>
  <c r="Q130" i="1" s="1"/>
  <c r="I133" i="1"/>
  <c r="K133" i="1" s="1"/>
  <c r="L133" i="1" s="1"/>
  <c r="D136" i="1"/>
  <c r="F136" i="1" s="1"/>
  <c r="G136" i="1" s="1"/>
  <c r="N138" i="1"/>
  <c r="P138" i="1" s="1"/>
  <c r="Q138" i="1" s="1"/>
  <c r="I141" i="1"/>
  <c r="K141" i="1" s="1"/>
  <c r="L141" i="1" s="1"/>
  <c r="D144" i="1"/>
  <c r="F144" i="1" s="1"/>
  <c r="G144" i="1" s="1"/>
  <c r="N146" i="1"/>
  <c r="P146" i="1" s="1"/>
  <c r="Q146" i="1" s="1"/>
  <c r="I149" i="1"/>
  <c r="K149" i="1" s="1"/>
  <c r="L149" i="1" s="1"/>
  <c r="D152" i="1"/>
  <c r="F152" i="1" s="1"/>
  <c r="G152" i="1" s="1"/>
  <c r="N154" i="1"/>
  <c r="P154" i="1" s="1"/>
  <c r="Q154" i="1" s="1"/>
  <c r="I157" i="1"/>
  <c r="K157" i="1" s="1"/>
  <c r="L157" i="1" s="1"/>
  <c r="D160" i="1"/>
  <c r="F160" i="1" s="1"/>
  <c r="G160" i="1" s="1"/>
  <c r="N162" i="1"/>
  <c r="P162" i="1" s="1"/>
  <c r="Q162" i="1" s="1"/>
  <c r="I165" i="1"/>
  <c r="K165" i="1" s="1"/>
  <c r="L165" i="1" s="1"/>
  <c r="D168" i="1"/>
  <c r="F168" i="1" s="1"/>
  <c r="G168" i="1" s="1"/>
  <c r="N170" i="1"/>
  <c r="P170" i="1" s="1"/>
  <c r="Q170" i="1" s="1"/>
  <c r="I173" i="1"/>
  <c r="K173" i="1" s="1"/>
  <c r="L173" i="1" s="1"/>
  <c r="D176" i="1"/>
  <c r="F176" i="1" s="1"/>
  <c r="G176" i="1" s="1"/>
  <c r="N178" i="1"/>
  <c r="P178" i="1" s="1"/>
  <c r="Q178" i="1" s="1"/>
  <c r="I181" i="1"/>
  <c r="K181" i="1" s="1"/>
  <c r="L181" i="1" s="1"/>
  <c r="N184" i="1"/>
  <c r="P184" i="1" s="1"/>
  <c r="Q184" i="1" s="1"/>
  <c r="D187" i="1"/>
  <c r="F187" i="1" s="1"/>
  <c r="G187" i="1" s="1"/>
  <c r="O187" i="1"/>
  <c r="D189" i="1"/>
  <c r="F189" i="1" s="1"/>
  <c r="G189" i="1" s="1"/>
  <c r="J190" i="1"/>
  <c r="N191" i="1"/>
  <c r="P191" i="1" s="1"/>
  <c r="Q191" i="1" s="1"/>
  <c r="E193" i="1"/>
  <c r="E195" i="1"/>
  <c r="J200" i="1"/>
  <c r="I200" i="1"/>
  <c r="K200" i="1" s="1"/>
  <c r="L200" i="1" s="1"/>
  <c r="O246" i="1"/>
  <c r="N246" i="1"/>
  <c r="P246" i="1" s="1"/>
  <c r="Q246" i="1" s="1"/>
  <c r="E268" i="1"/>
  <c r="D268" i="1"/>
  <c r="F268" i="1" s="1"/>
  <c r="G268" i="1" s="1"/>
  <c r="E300" i="1"/>
  <c r="D300" i="1"/>
  <c r="F300" i="1" s="1"/>
  <c r="G300" i="1" s="1"/>
  <c r="J377" i="1"/>
  <c r="I377" i="1"/>
  <c r="K377" i="1" s="1"/>
  <c r="L377" i="1" s="1"/>
  <c r="O382" i="1"/>
  <c r="N382" i="1"/>
  <c r="P382" i="1" s="1"/>
  <c r="Q382" i="1" s="1"/>
  <c r="N420" i="1"/>
  <c r="P420" i="1" s="1"/>
  <c r="Q420" i="1" s="1"/>
  <c r="O420" i="1"/>
  <c r="D434" i="1"/>
  <c r="F434" i="1" s="1"/>
  <c r="G434" i="1" s="1"/>
  <c r="E434" i="1"/>
  <c r="O691" i="1"/>
  <c r="N691" i="1"/>
  <c r="P691" i="1" s="1"/>
  <c r="Q691" i="1" s="1"/>
  <c r="D5" i="1"/>
  <c r="F5" i="1" s="1"/>
  <c r="G5" i="1" s="1"/>
  <c r="N8" i="1"/>
  <c r="P8" i="1" s="1"/>
  <c r="D9" i="1"/>
  <c r="F9" i="1" s="1"/>
  <c r="G9" i="1" s="1"/>
  <c r="E204" i="1"/>
  <c r="D204" i="1"/>
  <c r="F204" i="1" s="1"/>
  <c r="G204" i="1" s="1"/>
  <c r="J209" i="1"/>
  <c r="I209" i="1"/>
  <c r="K209" i="1" s="1"/>
  <c r="L209" i="1" s="1"/>
  <c r="O214" i="1"/>
  <c r="N214" i="1"/>
  <c r="P214" i="1" s="1"/>
  <c r="Q214" i="1" s="1"/>
  <c r="E220" i="1"/>
  <c r="D220" i="1"/>
  <c r="F220" i="1" s="1"/>
  <c r="G220" i="1" s="1"/>
  <c r="J225" i="1"/>
  <c r="I225" i="1"/>
  <c r="K225" i="1" s="1"/>
  <c r="L225" i="1" s="1"/>
  <c r="O238" i="1"/>
  <c r="N238" i="1"/>
  <c r="P238" i="1" s="1"/>
  <c r="Q238" i="1" s="1"/>
  <c r="E260" i="1"/>
  <c r="D260" i="1"/>
  <c r="F260" i="1" s="1"/>
  <c r="G260" i="1" s="1"/>
  <c r="E276" i="1"/>
  <c r="D276" i="1"/>
  <c r="F276" i="1" s="1"/>
  <c r="G276" i="1" s="1"/>
  <c r="E308" i="1"/>
  <c r="D308" i="1"/>
  <c r="F308" i="1" s="1"/>
  <c r="G308" i="1" s="1"/>
  <c r="E416" i="1"/>
  <c r="D416" i="1"/>
  <c r="F416" i="1" s="1"/>
  <c r="G416" i="1" s="1"/>
  <c r="E236" i="1"/>
  <c r="D236" i="1"/>
  <c r="F236" i="1" s="1"/>
  <c r="G236" i="1" s="1"/>
  <c r="J198" i="1"/>
  <c r="I198" i="1"/>
  <c r="K198" i="1" s="1"/>
  <c r="L198" i="1" s="1"/>
  <c r="O230" i="1"/>
  <c r="N230" i="1"/>
  <c r="P230" i="1" s="1"/>
  <c r="Q230" i="1" s="1"/>
  <c r="E252" i="1"/>
  <c r="D252" i="1"/>
  <c r="F252" i="1" s="1"/>
  <c r="G252" i="1" s="1"/>
  <c r="O278" i="1"/>
  <c r="N278" i="1"/>
  <c r="P278" i="1" s="1"/>
  <c r="Q278" i="1" s="1"/>
  <c r="O294" i="1"/>
  <c r="N294" i="1"/>
  <c r="P294" i="1" s="1"/>
  <c r="Q294" i="1" s="1"/>
  <c r="E244" i="1"/>
  <c r="D244" i="1"/>
  <c r="F244" i="1" s="1"/>
  <c r="G244" i="1" s="1"/>
  <c r="J265" i="1"/>
  <c r="I265" i="1"/>
  <c r="K265" i="1" s="1"/>
  <c r="L265" i="1" s="1"/>
  <c r="O270" i="1"/>
  <c r="N270" i="1"/>
  <c r="P270" i="1" s="1"/>
  <c r="Q270" i="1" s="1"/>
  <c r="J281" i="1"/>
  <c r="I281" i="1"/>
  <c r="K281" i="1" s="1"/>
  <c r="L281" i="1" s="1"/>
  <c r="O302" i="1"/>
  <c r="N302" i="1"/>
  <c r="P302" i="1" s="1"/>
  <c r="Q302" i="1" s="1"/>
  <c r="E316" i="1"/>
  <c r="D316" i="1"/>
  <c r="F316" i="1" s="1"/>
  <c r="G316" i="1" s="1"/>
  <c r="J321" i="1"/>
  <c r="I321" i="1"/>
  <c r="K321" i="1" s="1"/>
  <c r="L321" i="1" s="1"/>
  <c r="O326" i="1"/>
  <c r="N326" i="1"/>
  <c r="P326" i="1" s="1"/>
  <c r="Q326" i="1" s="1"/>
  <c r="E332" i="1"/>
  <c r="D332" i="1"/>
  <c r="F332" i="1" s="1"/>
  <c r="G332" i="1" s="1"/>
  <c r="J337" i="1"/>
  <c r="I337" i="1"/>
  <c r="K337" i="1" s="1"/>
  <c r="L337" i="1" s="1"/>
  <c r="O342" i="1"/>
  <c r="N342" i="1"/>
  <c r="P342" i="1" s="1"/>
  <c r="Q342" i="1" s="1"/>
  <c r="E348" i="1"/>
  <c r="D348" i="1"/>
  <c r="F348" i="1" s="1"/>
  <c r="G348" i="1" s="1"/>
  <c r="J353" i="1"/>
  <c r="I353" i="1"/>
  <c r="K353" i="1" s="1"/>
  <c r="L353" i="1" s="1"/>
  <c r="O358" i="1"/>
  <c r="N358" i="1"/>
  <c r="P358" i="1" s="1"/>
  <c r="Q358" i="1" s="1"/>
  <c r="E364" i="1"/>
  <c r="D364" i="1"/>
  <c r="F364" i="1" s="1"/>
  <c r="G364" i="1" s="1"/>
  <c r="J369" i="1"/>
  <c r="I369" i="1"/>
  <c r="K369" i="1" s="1"/>
  <c r="L369" i="1" s="1"/>
  <c r="O374" i="1"/>
  <c r="N374" i="1"/>
  <c r="P374" i="1" s="1"/>
  <c r="Q374" i="1" s="1"/>
  <c r="J385" i="1"/>
  <c r="I385" i="1"/>
  <c r="K385" i="1" s="1"/>
  <c r="L385" i="1" s="1"/>
  <c r="J445" i="1"/>
  <c r="I445" i="1"/>
  <c r="K445" i="1" s="1"/>
  <c r="L445" i="1" s="1"/>
  <c r="J413" i="1"/>
  <c r="I413" i="1"/>
  <c r="K413" i="1" s="1"/>
  <c r="L413" i="1" s="1"/>
  <c r="O450" i="1"/>
  <c r="N450" i="1"/>
  <c r="P450" i="1" s="1"/>
  <c r="Q450" i="1" s="1"/>
  <c r="J463" i="1"/>
  <c r="I463" i="1"/>
  <c r="K463" i="1" s="1"/>
  <c r="L463" i="1" s="1"/>
  <c r="O484" i="1"/>
  <c r="N484" i="1"/>
  <c r="P484" i="1" s="1"/>
  <c r="Q484" i="1" s="1"/>
  <c r="E521" i="1"/>
  <c r="D521" i="1"/>
  <c r="F521" i="1" s="1"/>
  <c r="G521" i="1" s="1"/>
  <c r="D203" i="1"/>
  <c r="F203" i="1" s="1"/>
  <c r="G203" i="1" s="1"/>
  <c r="N205" i="1"/>
  <c r="P205" i="1" s="1"/>
  <c r="Q205" i="1" s="1"/>
  <c r="I208" i="1"/>
  <c r="K208" i="1" s="1"/>
  <c r="L208" i="1" s="1"/>
  <c r="D211" i="1"/>
  <c r="F211" i="1" s="1"/>
  <c r="G211" i="1" s="1"/>
  <c r="N213" i="1"/>
  <c r="P213" i="1" s="1"/>
  <c r="Q213" i="1" s="1"/>
  <c r="I216" i="1"/>
  <c r="K216" i="1" s="1"/>
  <c r="L216" i="1" s="1"/>
  <c r="D219" i="1"/>
  <c r="F219" i="1" s="1"/>
  <c r="G219" i="1" s="1"/>
  <c r="N221" i="1"/>
  <c r="P221" i="1" s="1"/>
  <c r="Q221" i="1" s="1"/>
  <c r="I224" i="1"/>
  <c r="K224" i="1" s="1"/>
  <c r="L224" i="1" s="1"/>
  <c r="D227" i="1"/>
  <c r="F227" i="1" s="1"/>
  <c r="G227" i="1" s="1"/>
  <c r="N229" i="1"/>
  <c r="P229" i="1" s="1"/>
  <c r="Q229" i="1" s="1"/>
  <c r="I232" i="1"/>
  <c r="K232" i="1" s="1"/>
  <c r="L232" i="1" s="1"/>
  <c r="D235" i="1"/>
  <c r="F235" i="1" s="1"/>
  <c r="G235" i="1" s="1"/>
  <c r="N237" i="1"/>
  <c r="P237" i="1" s="1"/>
  <c r="Q237" i="1" s="1"/>
  <c r="I240" i="1"/>
  <c r="K240" i="1" s="1"/>
  <c r="L240" i="1" s="1"/>
  <c r="D243" i="1"/>
  <c r="F243" i="1" s="1"/>
  <c r="G243" i="1" s="1"/>
  <c r="N245" i="1"/>
  <c r="P245" i="1" s="1"/>
  <c r="Q245" i="1" s="1"/>
  <c r="I248" i="1"/>
  <c r="K248" i="1" s="1"/>
  <c r="L248" i="1" s="1"/>
  <c r="D251" i="1"/>
  <c r="F251" i="1" s="1"/>
  <c r="G251" i="1" s="1"/>
  <c r="N253" i="1"/>
  <c r="P253" i="1" s="1"/>
  <c r="Q253" i="1" s="1"/>
  <c r="I256" i="1"/>
  <c r="K256" i="1" s="1"/>
  <c r="L256" i="1" s="1"/>
  <c r="D259" i="1"/>
  <c r="F259" i="1" s="1"/>
  <c r="G259" i="1" s="1"/>
  <c r="N261" i="1"/>
  <c r="P261" i="1" s="1"/>
  <c r="Q261" i="1" s="1"/>
  <c r="I264" i="1"/>
  <c r="K264" i="1" s="1"/>
  <c r="L264" i="1" s="1"/>
  <c r="D267" i="1"/>
  <c r="F267" i="1" s="1"/>
  <c r="G267" i="1" s="1"/>
  <c r="N269" i="1"/>
  <c r="P269" i="1" s="1"/>
  <c r="Q269" i="1" s="1"/>
  <c r="I272" i="1"/>
  <c r="K272" i="1" s="1"/>
  <c r="L272" i="1" s="1"/>
  <c r="D275" i="1"/>
  <c r="F275" i="1" s="1"/>
  <c r="G275" i="1" s="1"/>
  <c r="N277" i="1"/>
  <c r="P277" i="1" s="1"/>
  <c r="Q277" i="1" s="1"/>
  <c r="I280" i="1"/>
  <c r="K280" i="1" s="1"/>
  <c r="L280" i="1" s="1"/>
  <c r="D283" i="1"/>
  <c r="F283" i="1" s="1"/>
  <c r="G283" i="1" s="1"/>
  <c r="N285" i="1"/>
  <c r="P285" i="1" s="1"/>
  <c r="Q285" i="1" s="1"/>
  <c r="I288" i="1"/>
  <c r="K288" i="1" s="1"/>
  <c r="L288" i="1" s="1"/>
  <c r="D291" i="1"/>
  <c r="F291" i="1" s="1"/>
  <c r="G291" i="1" s="1"/>
  <c r="N293" i="1"/>
  <c r="P293" i="1" s="1"/>
  <c r="Q293" i="1" s="1"/>
  <c r="I296" i="1"/>
  <c r="K296" i="1" s="1"/>
  <c r="L296" i="1" s="1"/>
  <c r="D299" i="1"/>
  <c r="F299" i="1" s="1"/>
  <c r="G299" i="1" s="1"/>
  <c r="N301" i="1"/>
  <c r="P301" i="1" s="1"/>
  <c r="Q301" i="1" s="1"/>
  <c r="I304" i="1"/>
  <c r="K304" i="1" s="1"/>
  <c r="L304" i="1" s="1"/>
  <c r="D307" i="1"/>
  <c r="F307" i="1" s="1"/>
  <c r="G307" i="1" s="1"/>
  <c r="N309" i="1"/>
  <c r="P309" i="1" s="1"/>
  <c r="Q309" i="1" s="1"/>
  <c r="I312" i="1"/>
  <c r="K312" i="1" s="1"/>
  <c r="L312" i="1" s="1"/>
  <c r="J397" i="1"/>
  <c r="I397" i="1"/>
  <c r="K397" i="1" s="1"/>
  <c r="L397" i="1" s="1"/>
  <c r="O410" i="1"/>
  <c r="N410" i="1"/>
  <c r="P410" i="1" s="1"/>
  <c r="Q410" i="1" s="1"/>
  <c r="I416" i="1"/>
  <c r="K416" i="1" s="1"/>
  <c r="L416" i="1" s="1"/>
  <c r="J429" i="1"/>
  <c r="I429" i="1"/>
  <c r="K429" i="1" s="1"/>
  <c r="L429" i="1" s="1"/>
  <c r="E440" i="1"/>
  <c r="D440" i="1"/>
  <c r="F440" i="1" s="1"/>
  <c r="G440" i="1" s="1"/>
  <c r="O442" i="1"/>
  <c r="N442" i="1"/>
  <c r="P442" i="1" s="1"/>
  <c r="Q442" i="1" s="1"/>
  <c r="J471" i="1"/>
  <c r="I471" i="1"/>
  <c r="K471" i="1" s="1"/>
  <c r="L471" i="1" s="1"/>
  <c r="J534" i="1"/>
  <c r="I534" i="1"/>
  <c r="K534" i="1" s="1"/>
  <c r="L534" i="1" s="1"/>
  <c r="E553" i="1"/>
  <c r="D553" i="1"/>
  <c r="F553" i="1" s="1"/>
  <c r="G553" i="1" s="1"/>
  <c r="O563" i="1"/>
  <c r="N563" i="1"/>
  <c r="P563" i="1" s="1"/>
  <c r="Q563" i="1" s="1"/>
  <c r="E400" i="1"/>
  <c r="D400" i="1"/>
  <c r="F400" i="1" s="1"/>
  <c r="G400" i="1" s="1"/>
  <c r="E408" i="1"/>
  <c r="D408" i="1"/>
  <c r="F408" i="1" s="1"/>
  <c r="G408" i="1" s="1"/>
  <c r="J431" i="1"/>
  <c r="O444" i="1"/>
  <c r="E458" i="1"/>
  <c r="D458" i="1"/>
  <c r="F458" i="1" s="1"/>
  <c r="G458" i="1" s="1"/>
  <c r="J479" i="1"/>
  <c r="I479" i="1"/>
  <c r="K479" i="1" s="1"/>
  <c r="L479" i="1" s="1"/>
  <c r="D201" i="1"/>
  <c r="F201" i="1" s="1"/>
  <c r="G201" i="1" s="1"/>
  <c r="N203" i="1"/>
  <c r="P203" i="1" s="1"/>
  <c r="Q203" i="1" s="1"/>
  <c r="I206" i="1"/>
  <c r="K206" i="1" s="1"/>
  <c r="L206" i="1" s="1"/>
  <c r="D209" i="1"/>
  <c r="F209" i="1" s="1"/>
  <c r="G209" i="1" s="1"/>
  <c r="N211" i="1"/>
  <c r="P211" i="1" s="1"/>
  <c r="Q211" i="1" s="1"/>
  <c r="I214" i="1"/>
  <c r="K214" i="1" s="1"/>
  <c r="L214" i="1" s="1"/>
  <c r="D217" i="1"/>
  <c r="F217" i="1" s="1"/>
  <c r="G217" i="1" s="1"/>
  <c r="N219" i="1"/>
  <c r="P219" i="1" s="1"/>
  <c r="Q219" i="1" s="1"/>
  <c r="I222" i="1"/>
  <c r="K222" i="1" s="1"/>
  <c r="L222" i="1" s="1"/>
  <c r="D225" i="1"/>
  <c r="F225" i="1" s="1"/>
  <c r="G225" i="1" s="1"/>
  <c r="N227" i="1"/>
  <c r="P227" i="1" s="1"/>
  <c r="Q227" i="1" s="1"/>
  <c r="I230" i="1"/>
  <c r="K230" i="1" s="1"/>
  <c r="L230" i="1" s="1"/>
  <c r="D233" i="1"/>
  <c r="F233" i="1" s="1"/>
  <c r="G233" i="1" s="1"/>
  <c r="N235" i="1"/>
  <c r="P235" i="1" s="1"/>
  <c r="Q235" i="1" s="1"/>
  <c r="I238" i="1"/>
  <c r="K238" i="1" s="1"/>
  <c r="L238" i="1" s="1"/>
  <c r="D241" i="1"/>
  <c r="F241" i="1" s="1"/>
  <c r="G241" i="1" s="1"/>
  <c r="N243" i="1"/>
  <c r="P243" i="1" s="1"/>
  <c r="Q243" i="1" s="1"/>
  <c r="I246" i="1"/>
  <c r="K246" i="1" s="1"/>
  <c r="L246" i="1" s="1"/>
  <c r="D249" i="1"/>
  <c r="F249" i="1" s="1"/>
  <c r="G249" i="1" s="1"/>
  <c r="N251" i="1"/>
  <c r="P251" i="1" s="1"/>
  <c r="Q251" i="1" s="1"/>
  <c r="I254" i="1"/>
  <c r="K254" i="1" s="1"/>
  <c r="L254" i="1" s="1"/>
  <c r="D257" i="1"/>
  <c r="F257" i="1" s="1"/>
  <c r="G257" i="1" s="1"/>
  <c r="N259" i="1"/>
  <c r="P259" i="1" s="1"/>
  <c r="Q259" i="1" s="1"/>
  <c r="I262" i="1"/>
  <c r="K262" i="1" s="1"/>
  <c r="L262" i="1" s="1"/>
  <c r="D265" i="1"/>
  <c r="F265" i="1" s="1"/>
  <c r="G265" i="1" s="1"/>
  <c r="N267" i="1"/>
  <c r="P267" i="1" s="1"/>
  <c r="Q267" i="1" s="1"/>
  <c r="I270" i="1"/>
  <c r="K270" i="1" s="1"/>
  <c r="L270" i="1" s="1"/>
  <c r="D273" i="1"/>
  <c r="F273" i="1" s="1"/>
  <c r="G273" i="1" s="1"/>
  <c r="N275" i="1"/>
  <c r="P275" i="1" s="1"/>
  <c r="Q275" i="1" s="1"/>
  <c r="I278" i="1"/>
  <c r="K278" i="1" s="1"/>
  <c r="L278" i="1" s="1"/>
  <c r="D281" i="1"/>
  <c r="F281" i="1" s="1"/>
  <c r="G281" i="1" s="1"/>
  <c r="N283" i="1"/>
  <c r="P283" i="1" s="1"/>
  <c r="Q283" i="1" s="1"/>
  <c r="I286" i="1"/>
  <c r="K286" i="1" s="1"/>
  <c r="L286" i="1" s="1"/>
  <c r="D289" i="1"/>
  <c r="F289" i="1" s="1"/>
  <c r="G289" i="1" s="1"/>
  <c r="N291" i="1"/>
  <c r="P291" i="1" s="1"/>
  <c r="Q291" i="1" s="1"/>
  <c r="I294" i="1"/>
  <c r="K294" i="1" s="1"/>
  <c r="L294" i="1" s="1"/>
  <c r="D297" i="1"/>
  <c r="F297" i="1" s="1"/>
  <c r="G297" i="1" s="1"/>
  <c r="N299" i="1"/>
  <c r="P299" i="1" s="1"/>
  <c r="Q299" i="1" s="1"/>
  <c r="I302" i="1"/>
  <c r="K302" i="1" s="1"/>
  <c r="L302" i="1" s="1"/>
  <c r="D305" i="1"/>
  <c r="F305" i="1" s="1"/>
  <c r="G305" i="1" s="1"/>
  <c r="N307" i="1"/>
  <c r="P307" i="1" s="1"/>
  <c r="Q307" i="1" s="1"/>
  <c r="I310" i="1"/>
  <c r="K310" i="1" s="1"/>
  <c r="L310" i="1" s="1"/>
  <c r="D313" i="1"/>
  <c r="F313" i="1" s="1"/>
  <c r="G313" i="1" s="1"/>
  <c r="N315" i="1"/>
  <c r="P315" i="1" s="1"/>
  <c r="Q315" i="1" s="1"/>
  <c r="I318" i="1"/>
  <c r="K318" i="1" s="1"/>
  <c r="L318" i="1" s="1"/>
  <c r="D321" i="1"/>
  <c r="F321" i="1" s="1"/>
  <c r="G321" i="1" s="1"/>
  <c r="N323" i="1"/>
  <c r="P323" i="1" s="1"/>
  <c r="Q323" i="1" s="1"/>
  <c r="I326" i="1"/>
  <c r="K326" i="1" s="1"/>
  <c r="L326" i="1" s="1"/>
  <c r="D329" i="1"/>
  <c r="F329" i="1" s="1"/>
  <c r="G329" i="1" s="1"/>
  <c r="N331" i="1"/>
  <c r="P331" i="1" s="1"/>
  <c r="Q331" i="1" s="1"/>
  <c r="I334" i="1"/>
  <c r="K334" i="1" s="1"/>
  <c r="L334" i="1" s="1"/>
  <c r="D337" i="1"/>
  <c r="F337" i="1" s="1"/>
  <c r="G337" i="1" s="1"/>
  <c r="N339" i="1"/>
  <c r="P339" i="1" s="1"/>
  <c r="Q339" i="1" s="1"/>
  <c r="I342" i="1"/>
  <c r="K342" i="1" s="1"/>
  <c r="L342" i="1" s="1"/>
  <c r="D345" i="1"/>
  <c r="F345" i="1" s="1"/>
  <c r="G345" i="1" s="1"/>
  <c r="N347" i="1"/>
  <c r="P347" i="1" s="1"/>
  <c r="Q347" i="1" s="1"/>
  <c r="I350" i="1"/>
  <c r="K350" i="1" s="1"/>
  <c r="L350" i="1" s="1"/>
  <c r="D353" i="1"/>
  <c r="F353" i="1" s="1"/>
  <c r="G353" i="1" s="1"/>
  <c r="N355" i="1"/>
  <c r="P355" i="1" s="1"/>
  <c r="Q355" i="1" s="1"/>
  <c r="I358" i="1"/>
  <c r="K358" i="1" s="1"/>
  <c r="L358" i="1" s="1"/>
  <c r="D361" i="1"/>
  <c r="F361" i="1" s="1"/>
  <c r="G361" i="1" s="1"/>
  <c r="N363" i="1"/>
  <c r="P363" i="1" s="1"/>
  <c r="Q363" i="1" s="1"/>
  <c r="I366" i="1"/>
  <c r="K366" i="1" s="1"/>
  <c r="L366" i="1" s="1"/>
  <c r="D369" i="1"/>
  <c r="F369" i="1" s="1"/>
  <c r="G369" i="1" s="1"/>
  <c r="N371" i="1"/>
  <c r="P371" i="1" s="1"/>
  <c r="Q371" i="1" s="1"/>
  <c r="I374" i="1"/>
  <c r="K374" i="1" s="1"/>
  <c r="L374" i="1" s="1"/>
  <c r="D377" i="1"/>
  <c r="F377" i="1" s="1"/>
  <c r="G377" i="1" s="1"/>
  <c r="N379" i="1"/>
  <c r="P379" i="1" s="1"/>
  <c r="Q379" i="1" s="1"/>
  <c r="I382" i="1"/>
  <c r="K382" i="1" s="1"/>
  <c r="L382" i="1" s="1"/>
  <c r="D385" i="1"/>
  <c r="F385" i="1" s="1"/>
  <c r="G385" i="1" s="1"/>
  <c r="N387" i="1"/>
  <c r="P387" i="1" s="1"/>
  <c r="Q387" i="1" s="1"/>
  <c r="I389" i="1"/>
  <c r="K389" i="1" s="1"/>
  <c r="L389" i="1" s="1"/>
  <c r="E390" i="1"/>
  <c r="N390" i="1"/>
  <c r="P390" i="1" s="1"/>
  <c r="Q390" i="1" s="1"/>
  <c r="J391" i="1"/>
  <c r="D392" i="1"/>
  <c r="F392" i="1" s="1"/>
  <c r="G392" i="1" s="1"/>
  <c r="O392" i="1"/>
  <c r="I393" i="1"/>
  <c r="K393" i="1" s="1"/>
  <c r="L393" i="1" s="1"/>
  <c r="E394" i="1"/>
  <c r="N394" i="1"/>
  <c r="P394" i="1" s="1"/>
  <c r="Q394" i="1" s="1"/>
  <c r="J395" i="1"/>
  <c r="D396" i="1"/>
  <c r="F396" i="1" s="1"/>
  <c r="G396" i="1" s="1"/>
  <c r="O396" i="1"/>
  <c r="O402" i="1"/>
  <c r="N402" i="1"/>
  <c r="P402" i="1" s="1"/>
  <c r="Q402" i="1" s="1"/>
  <c r="J405" i="1"/>
  <c r="I405" i="1"/>
  <c r="K405" i="1" s="1"/>
  <c r="L405" i="1" s="1"/>
  <c r="D411" i="1"/>
  <c r="F411" i="1" s="1"/>
  <c r="G411" i="1" s="1"/>
  <c r="O412" i="1"/>
  <c r="O426" i="1"/>
  <c r="N426" i="1"/>
  <c r="P426" i="1" s="1"/>
  <c r="Q426" i="1" s="1"/>
  <c r="N429" i="1"/>
  <c r="P429" i="1" s="1"/>
  <c r="Q429" i="1" s="1"/>
  <c r="J437" i="1"/>
  <c r="I437" i="1"/>
  <c r="K437" i="1" s="1"/>
  <c r="L437" i="1" s="1"/>
  <c r="I440" i="1"/>
  <c r="K440" i="1" s="1"/>
  <c r="L440" i="1" s="1"/>
  <c r="D443" i="1"/>
  <c r="F443" i="1" s="1"/>
  <c r="G443" i="1" s="1"/>
  <c r="E466" i="1"/>
  <c r="D466" i="1"/>
  <c r="F466" i="1" s="1"/>
  <c r="G466" i="1" s="1"/>
  <c r="J487" i="1"/>
  <c r="I487" i="1"/>
  <c r="K487" i="1" s="1"/>
  <c r="L487" i="1" s="1"/>
  <c r="N397" i="1"/>
  <c r="P397" i="1" s="1"/>
  <c r="Q397" i="1" s="1"/>
  <c r="I408" i="1"/>
  <c r="K408" i="1" s="1"/>
  <c r="L408" i="1" s="1"/>
  <c r="E410" i="1"/>
  <c r="E424" i="1"/>
  <c r="D424" i="1"/>
  <c r="F424" i="1" s="1"/>
  <c r="G424" i="1" s="1"/>
  <c r="O428" i="1"/>
  <c r="J439" i="1"/>
  <c r="E442" i="1"/>
  <c r="E448" i="1"/>
  <c r="D448" i="1"/>
  <c r="F448" i="1" s="1"/>
  <c r="G448" i="1" s="1"/>
  <c r="E456" i="1"/>
  <c r="D456" i="1"/>
  <c r="F456" i="1" s="1"/>
  <c r="G456" i="1" s="1"/>
  <c r="E474" i="1"/>
  <c r="D474" i="1"/>
  <c r="F474" i="1" s="1"/>
  <c r="G474" i="1" s="1"/>
  <c r="J421" i="1"/>
  <c r="I421" i="1"/>
  <c r="K421" i="1" s="1"/>
  <c r="L421" i="1" s="1"/>
  <c r="O434" i="1"/>
  <c r="N434" i="1"/>
  <c r="P434" i="1" s="1"/>
  <c r="Q434" i="1" s="1"/>
  <c r="O460" i="1"/>
  <c r="N460" i="1"/>
  <c r="P460" i="1" s="1"/>
  <c r="Q460" i="1" s="1"/>
  <c r="E482" i="1"/>
  <c r="D482" i="1"/>
  <c r="F482" i="1" s="1"/>
  <c r="G482" i="1" s="1"/>
  <c r="J558" i="1"/>
  <c r="I558" i="1"/>
  <c r="K558" i="1" s="1"/>
  <c r="L558" i="1" s="1"/>
  <c r="O587" i="1"/>
  <c r="N587" i="1"/>
  <c r="P587" i="1" s="1"/>
  <c r="Q587" i="1" s="1"/>
  <c r="E593" i="1"/>
  <c r="D593" i="1"/>
  <c r="F593" i="1" s="1"/>
  <c r="G593" i="1" s="1"/>
  <c r="E402" i="1"/>
  <c r="D403" i="1"/>
  <c r="F403" i="1" s="1"/>
  <c r="G403" i="1" s="1"/>
  <c r="O404" i="1"/>
  <c r="O418" i="1"/>
  <c r="N418" i="1"/>
  <c r="P418" i="1" s="1"/>
  <c r="Q418" i="1" s="1"/>
  <c r="I424" i="1"/>
  <c r="K424" i="1" s="1"/>
  <c r="L424" i="1" s="1"/>
  <c r="E426" i="1"/>
  <c r="O436" i="1"/>
  <c r="J453" i="1"/>
  <c r="I453" i="1"/>
  <c r="K453" i="1" s="1"/>
  <c r="L453" i="1" s="1"/>
  <c r="O468" i="1"/>
  <c r="N468" i="1"/>
  <c r="P468" i="1" s="1"/>
  <c r="Q468" i="1" s="1"/>
  <c r="J510" i="1"/>
  <c r="I510" i="1"/>
  <c r="K510" i="1" s="1"/>
  <c r="L510" i="1" s="1"/>
  <c r="E512" i="1"/>
  <c r="D512" i="1"/>
  <c r="F512" i="1" s="1"/>
  <c r="G512" i="1" s="1"/>
  <c r="O522" i="1"/>
  <c r="N522" i="1"/>
  <c r="P522" i="1" s="1"/>
  <c r="Q522" i="1" s="1"/>
  <c r="E536" i="1"/>
  <c r="D536" i="1"/>
  <c r="F536" i="1" s="1"/>
  <c r="G536" i="1" s="1"/>
  <c r="J582" i="1"/>
  <c r="I582" i="1"/>
  <c r="K582" i="1" s="1"/>
  <c r="L582" i="1" s="1"/>
  <c r="E601" i="1"/>
  <c r="D601" i="1"/>
  <c r="F601" i="1" s="1"/>
  <c r="G601" i="1" s="1"/>
  <c r="E612" i="1"/>
  <c r="D612" i="1"/>
  <c r="F612" i="1" s="1"/>
  <c r="G612" i="1" s="1"/>
  <c r="J509" i="1"/>
  <c r="I509" i="1"/>
  <c r="K509" i="1" s="1"/>
  <c r="L509" i="1" s="1"/>
  <c r="J533" i="1"/>
  <c r="I533" i="1"/>
  <c r="K533" i="1" s="1"/>
  <c r="L533" i="1" s="1"/>
  <c r="E552" i="1"/>
  <c r="D552" i="1"/>
  <c r="F552" i="1" s="1"/>
  <c r="G552" i="1" s="1"/>
  <c r="J557" i="1"/>
  <c r="I557" i="1"/>
  <c r="K557" i="1" s="1"/>
  <c r="L557" i="1" s="1"/>
  <c r="O562" i="1"/>
  <c r="N562" i="1"/>
  <c r="P562" i="1" s="1"/>
  <c r="Q562" i="1" s="1"/>
  <c r="J615" i="1"/>
  <c r="I615" i="1"/>
  <c r="K615" i="1" s="1"/>
  <c r="L615" i="1" s="1"/>
  <c r="J824" i="1"/>
  <c r="I824" i="1"/>
  <c r="K824" i="1" s="1"/>
  <c r="L824" i="1" s="1"/>
  <c r="N458" i="1"/>
  <c r="P458" i="1" s="1"/>
  <c r="Q458" i="1" s="1"/>
  <c r="I461" i="1"/>
  <c r="K461" i="1" s="1"/>
  <c r="L461" i="1" s="1"/>
  <c r="D464" i="1"/>
  <c r="F464" i="1" s="1"/>
  <c r="G464" i="1" s="1"/>
  <c r="N466" i="1"/>
  <c r="P466" i="1" s="1"/>
  <c r="Q466" i="1" s="1"/>
  <c r="I469" i="1"/>
  <c r="K469" i="1" s="1"/>
  <c r="L469" i="1" s="1"/>
  <c r="D472" i="1"/>
  <c r="F472" i="1" s="1"/>
  <c r="G472" i="1" s="1"/>
  <c r="N474" i="1"/>
  <c r="P474" i="1" s="1"/>
  <c r="Q474" i="1" s="1"/>
  <c r="I477" i="1"/>
  <c r="K477" i="1" s="1"/>
  <c r="L477" i="1" s="1"/>
  <c r="D480" i="1"/>
  <c r="F480" i="1" s="1"/>
  <c r="G480" i="1" s="1"/>
  <c r="N482" i="1"/>
  <c r="P482" i="1" s="1"/>
  <c r="Q482" i="1" s="1"/>
  <c r="I485" i="1"/>
  <c r="K485" i="1" s="1"/>
  <c r="L485" i="1" s="1"/>
  <c r="D488" i="1"/>
  <c r="F488" i="1" s="1"/>
  <c r="G488" i="1" s="1"/>
  <c r="J491" i="1"/>
  <c r="D492" i="1"/>
  <c r="F492" i="1" s="1"/>
  <c r="G492" i="1" s="1"/>
  <c r="I494" i="1"/>
  <c r="K494" i="1" s="1"/>
  <c r="L494" i="1" s="1"/>
  <c r="D505" i="1"/>
  <c r="F505" i="1" s="1"/>
  <c r="G505" i="1" s="1"/>
  <c r="O506" i="1"/>
  <c r="N506" i="1"/>
  <c r="P506" i="1" s="1"/>
  <c r="Q506" i="1" s="1"/>
  <c r="I518" i="1"/>
  <c r="K518" i="1" s="1"/>
  <c r="L518" i="1" s="1"/>
  <c r="E520" i="1"/>
  <c r="D520" i="1"/>
  <c r="F520" i="1" s="1"/>
  <c r="G520" i="1" s="1"/>
  <c r="D529" i="1"/>
  <c r="F529" i="1" s="1"/>
  <c r="G529" i="1" s="1"/>
  <c r="O530" i="1"/>
  <c r="N530" i="1"/>
  <c r="P530" i="1" s="1"/>
  <c r="Q530" i="1" s="1"/>
  <c r="I550" i="1"/>
  <c r="K550" i="1" s="1"/>
  <c r="L550" i="1" s="1"/>
  <c r="E568" i="1"/>
  <c r="D568" i="1"/>
  <c r="F568" i="1" s="1"/>
  <c r="G568" i="1" s="1"/>
  <c r="J573" i="1"/>
  <c r="I573" i="1"/>
  <c r="K573" i="1" s="1"/>
  <c r="L573" i="1" s="1"/>
  <c r="E585" i="1"/>
  <c r="D585" i="1"/>
  <c r="F585" i="1" s="1"/>
  <c r="G585" i="1" s="1"/>
  <c r="O595" i="1"/>
  <c r="N595" i="1"/>
  <c r="P595" i="1" s="1"/>
  <c r="Q595" i="1" s="1"/>
  <c r="D399" i="1"/>
  <c r="F399" i="1" s="1"/>
  <c r="G399" i="1" s="1"/>
  <c r="N401" i="1"/>
  <c r="P401" i="1" s="1"/>
  <c r="Q401" i="1" s="1"/>
  <c r="I404" i="1"/>
  <c r="K404" i="1" s="1"/>
  <c r="L404" i="1" s="1"/>
  <c r="D407" i="1"/>
  <c r="F407" i="1" s="1"/>
  <c r="G407" i="1" s="1"/>
  <c r="N409" i="1"/>
  <c r="P409" i="1" s="1"/>
  <c r="Q409" i="1" s="1"/>
  <c r="I412" i="1"/>
  <c r="K412" i="1" s="1"/>
  <c r="L412" i="1" s="1"/>
  <c r="D415" i="1"/>
  <c r="F415" i="1" s="1"/>
  <c r="G415" i="1" s="1"/>
  <c r="N417" i="1"/>
  <c r="P417" i="1" s="1"/>
  <c r="Q417" i="1" s="1"/>
  <c r="I420" i="1"/>
  <c r="K420" i="1" s="1"/>
  <c r="L420" i="1" s="1"/>
  <c r="D423" i="1"/>
  <c r="F423" i="1" s="1"/>
  <c r="G423" i="1" s="1"/>
  <c r="N425" i="1"/>
  <c r="P425" i="1" s="1"/>
  <c r="Q425" i="1" s="1"/>
  <c r="I428" i="1"/>
  <c r="K428" i="1" s="1"/>
  <c r="L428" i="1" s="1"/>
  <c r="D431" i="1"/>
  <c r="F431" i="1" s="1"/>
  <c r="G431" i="1" s="1"/>
  <c r="N433" i="1"/>
  <c r="P433" i="1" s="1"/>
  <c r="Q433" i="1" s="1"/>
  <c r="I436" i="1"/>
  <c r="K436" i="1" s="1"/>
  <c r="L436" i="1" s="1"/>
  <c r="D439" i="1"/>
  <c r="F439" i="1" s="1"/>
  <c r="G439" i="1" s="1"/>
  <c r="I444" i="1"/>
  <c r="K444" i="1" s="1"/>
  <c r="L444" i="1" s="1"/>
  <c r="D447" i="1"/>
  <c r="F447" i="1" s="1"/>
  <c r="G447" i="1" s="1"/>
  <c r="N449" i="1"/>
  <c r="P449" i="1" s="1"/>
  <c r="Q449" i="1" s="1"/>
  <c r="E504" i="1"/>
  <c r="D504" i="1"/>
  <c r="F504" i="1" s="1"/>
  <c r="G504" i="1" s="1"/>
  <c r="J549" i="1"/>
  <c r="I549" i="1"/>
  <c r="K549" i="1" s="1"/>
  <c r="L549" i="1" s="1"/>
  <c r="O603" i="1"/>
  <c r="N603" i="1"/>
  <c r="P603" i="1" s="1"/>
  <c r="Q603" i="1" s="1"/>
  <c r="J670" i="1"/>
  <c r="I670" i="1"/>
  <c r="K670" i="1" s="1"/>
  <c r="L670" i="1" s="1"/>
  <c r="E496" i="1"/>
  <c r="D496" i="1"/>
  <c r="F496" i="1" s="1"/>
  <c r="G496" i="1" s="1"/>
  <c r="N499" i="1"/>
  <c r="P499" i="1" s="1"/>
  <c r="Q499" i="1" s="1"/>
  <c r="J501" i="1"/>
  <c r="I501" i="1"/>
  <c r="K501" i="1" s="1"/>
  <c r="L501" i="1" s="1"/>
  <c r="N515" i="1"/>
  <c r="P515" i="1" s="1"/>
  <c r="Q515" i="1" s="1"/>
  <c r="J517" i="1"/>
  <c r="I517" i="1"/>
  <c r="K517" i="1" s="1"/>
  <c r="L517" i="1" s="1"/>
  <c r="I526" i="1"/>
  <c r="K526" i="1" s="1"/>
  <c r="L526" i="1" s="1"/>
  <c r="E528" i="1"/>
  <c r="D528" i="1"/>
  <c r="F528" i="1" s="1"/>
  <c r="G528" i="1" s="1"/>
  <c r="D545" i="1"/>
  <c r="F545" i="1" s="1"/>
  <c r="G545" i="1" s="1"/>
  <c r="O546" i="1"/>
  <c r="N546" i="1"/>
  <c r="P546" i="1" s="1"/>
  <c r="Q546" i="1" s="1"/>
  <c r="N555" i="1"/>
  <c r="P555" i="1" s="1"/>
  <c r="Q555" i="1" s="1"/>
  <c r="D561" i="1"/>
  <c r="F561" i="1" s="1"/>
  <c r="G561" i="1" s="1"/>
  <c r="E577" i="1"/>
  <c r="D577" i="1"/>
  <c r="F577" i="1" s="1"/>
  <c r="G577" i="1" s="1"/>
  <c r="J590" i="1"/>
  <c r="I590" i="1"/>
  <c r="K590" i="1" s="1"/>
  <c r="L590" i="1" s="1"/>
  <c r="E617" i="1"/>
  <c r="D617" i="1"/>
  <c r="F617" i="1" s="1"/>
  <c r="G617" i="1" s="1"/>
  <c r="O624" i="1"/>
  <c r="N624" i="1"/>
  <c r="P624" i="1" s="1"/>
  <c r="Q624" i="1" s="1"/>
  <c r="O635" i="1"/>
  <c r="N635" i="1"/>
  <c r="P635" i="1" s="1"/>
  <c r="Q635" i="1" s="1"/>
  <c r="O498" i="1"/>
  <c r="N498" i="1"/>
  <c r="P498" i="1" s="1"/>
  <c r="Q498" i="1" s="1"/>
  <c r="E544" i="1"/>
  <c r="D544" i="1"/>
  <c r="F544" i="1" s="1"/>
  <c r="G544" i="1" s="1"/>
  <c r="O554" i="1"/>
  <c r="N554" i="1"/>
  <c r="P554" i="1" s="1"/>
  <c r="Q554" i="1" s="1"/>
  <c r="E560" i="1"/>
  <c r="D560" i="1"/>
  <c r="F560" i="1" s="1"/>
  <c r="G560" i="1" s="1"/>
  <c r="J598" i="1"/>
  <c r="I598" i="1"/>
  <c r="K598" i="1" s="1"/>
  <c r="L598" i="1" s="1"/>
  <c r="E705" i="1"/>
  <c r="D705" i="1"/>
  <c r="F705" i="1" s="1"/>
  <c r="G705" i="1" s="1"/>
  <c r="E494" i="1"/>
  <c r="D513" i="1"/>
  <c r="F513" i="1" s="1"/>
  <c r="G513" i="1" s="1"/>
  <c r="O514" i="1"/>
  <c r="N514" i="1"/>
  <c r="P514" i="1" s="1"/>
  <c r="Q514" i="1" s="1"/>
  <c r="N523" i="1"/>
  <c r="P523" i="1" s="1"/>
  <c r="Q523" i="1" s="1"/>
  <c r="J525" i="1"/>
  <c r="I525" i="1"/>
  <c r="K525" i="1" s="1"/>
  <c r="L525" i="1" s="1"/>
  <c r="N539" i="1"/>
  <c r="P539" i="1" s="1"/>
  <c r="Q539" i="1" s="1"/>
  <c r="J541" i="1"/>
  <c r="I541" i="1"/>
  <c r="K541" i="1" s="1"/>
  <c r="L541" i="1" s="1"/>
  <c r="J565" i="1"/>
  <c r="I565" i="1"/>
  <c r="K565" i="1" s="1"/>
  <c r="L565" i="1" s="1"/>
  <c r="O570" i="1"/>
  <c r="N570" i="1"/>
  <c r="P570" i="1" s="1"/>
  <c r="Q570" i="1" s="1"/>
  <c r="E576" i="1"/>
  <c r="D576" i="1"/>
  <c r="F576" i="1" s="1"/>
  <c r="G576" i="1" s="1"/>
  <c r="O579" i="1"/>
  <c r="N579" i="1"/>
  <c r="P579" i="1" s="1"/>
  <c r="Q579" i="1" s="1"/>
  <c r="J654" i="1"/>
  <c r="I654" i="1"/>
  <c r="K654" i="1" s="1"/>
  <c r="L654" i="1" s="1"/>
  <c r="O619" i="1"/>
  <c r="N619" i="1"/>
  <c r="P619" i="1" s="1"/>
  <c r="Q619" i="1" s="1"/>
  <c r="J627" i="1"/>
  <c r="I627" i="1"/>
  <c r="K627" i="1" s="1"/>
  <c r="L627" i="1" s="1"/>
  <c r="O632" i="1"/>
  <c r="N632" i="1"/>
  <c r="P632" i="1" s="1"/>
  <c r="Q632" i="1" s="1"/>
  <c r="O640" i="1"/>
  <c r="N640" i="1"/>
  <c r="P640" i="1" s="1"/>
  <c r="Q640" i="1" s="1"/>
  <c r="E657" i="1"/>
  <c r="D657" i="1"/>
  <c r="F657" i="1" s="1"/>
  <c r="G657" i="1" s="1"/>
  <c r="E673" i="1"/>
  <c r="D673" i="1"/>
  <c r="F673" i="1" s="1"/>
  <c r="G673" i="1" s="1"/>
  <c r="O707" i="1"/>
  <c r="N707" i="1"/>
  <c r="P707" i="1" s="1"/>
  <c r="Q707" i="1" s="1"/>
  <c r="O850" i="1"/>
  <c r="N850" i="1"/>
  <c r="P850" i="1" s="1"/>
  <c r="Q850" i="1" s="1"/>
  <c r="J887" i="1"/>
  <c r="I887" i="1"/>
  <c r="K887" i="1" s="1"/>
  <c r="L887" i="1" s="1"/>
  <c r="J622" i="1"/>
  <c r="I622" i="1"/>
  <c r="K622" i="1" s="1"/>
  <c r="L622" i="1" s="1"/>
  <c r="E630" i="1"/>
  <c r="D630" i="1"/>
  <c r="F630" i="1" s="1"/>
  <c r="G630" i="1" s="1"/>
  <c r="E633" i="1"/>
  <c r="D633" i="1"/>
  <c r="F633" i="1" s="1"/>
  <c r="G633" i="1" s="1"/>
  <c r="E641" i="1"/>
  <c r="D641" i="1"/>
  <c r="F641" i="1" s="1"/>
  <c r="G641" i="1" s="1"/>
  <c r="O659" i="1"/>
  <c r="N659" i="1"/>
  <c r="P659" i="1" s="1"/>
  <c r="Q659" i="1" s="1"/>
  <c r="O675" i="1"/>
  <c r="N675" i="1"/>
  <c r="P675" i="1" s="1"/>
  <c r="Q675" i="1" s="1"/>
  <c r="J686" i="1"/>
  <c r="I686" i="1"/>
  <c r="K686" i="1" s="1"/>
  <c r="L686" i="1" s="1"/>
  <c r="J710" i="1"/>
  <c r="I710" i="1"/>
  <c r="K710" i="1" s="1"/>
  <c r="L710" i="1" s="1"/>
  <c r="E735" i="1"/>
  <c r="D735" i="1"/>
  <c r="F735" i="1" s="1"/>
  <c r="G735" i="1" s="1"/>
  <c r="E914" i="1"/>
  <c r="D914" i="1"/>
  <c r="F914" i="1" s="1"/>
  <c r="G914" i="1" s="1"/>
  <c r="E926" i="1"/>
  <c r="D926" i="1"/>
  <c r="F926" i="1" s="1"/>
  <c r="G926" i="1" s="1"/>
  <c r="E625" i="1"/>
  <c r="D625" i="1"/>
  <c r="F625" i="1" s="1"/>
  <c r="G625" i="1" s="1"/>
  <c r="J646" i="1"/>
  <c r="I646" i="1"/>
  <c r="K646" i="1" s="1"/>
  <c r="L646" i="1" s="1"/>
  <c r="J662" i="1"/>
  <c r="I662" i="1"/>
  <c r="K662" i="1" s="1"/>
  <c r="L662" i="1" s="1"/>
  <c r="J678" i="1"/>
  <c r="I678" i="1"/>
  <c r="K678" i="1" s="1"/>
  <c r="L678" i="1" s="1"/>
  <c r="E713" i="1"/>
  <c r="D713" i="1"/>
  <c r="F713" i="1" s="1"/>
  <c r="G713" i="1" s="1"/>
  <c r="N496" i="1"/>
  <c r="P496" i="1" s="1"/>
  <c r="Q496" i="1" s="1"/>
  <c r="I499" i="1"/>
  <c r="K499" i="1" s="1"/>
  <c r="L499" i="1" s="1"/>
  <c r="D502" i="1"/>
  <c r="F502" i="1" s="1"/>
  <c r="G502" i="1" s="1"/>
  <c r="N504" i="1"/>
  <c r="P504" i="1" s="1"/>
  <c r="Q504" i="1" s="1"/>
  <c r="I507" i="1"/>
  <c r="K507" i="1" s="1"/>
  <c r="L507" i="1" s="1"/>
  <c r="D510" i="1"/>
  <c r="F510" i="1" s="1"/>
  <c r="G510" i="1" s="1"/>
  <c r="N512" i="1"/>
  <c r="P512" i="1" s="1"/>
  <c r="Q512" i="1" s="1"/>
  <c r="I515" i="1"/>
  <c r="K515" i="1" s="1"/>
  <c r="L515" i="1" s="1"/>
  <c r="D518" i="1"/>
  <c r="F518" i="1" s="1"/>
  <c r="G518" i="1" s="1"/>
  <c r="N520" i="1"/>
  <c r="P520" i="1" s="1"/>
  <c r="Q520" i="1" s="1"/>
  <c r="I523" i="1"/>
  <c r="K523" i="1" s="1"/>
  <c r="L523" i="1" s="1"/>
  <c r="D526" i="1"/>
  <c r="F526" i="1" s="1"/>
  <c r="G526" i="1" s="1"/>
  <c r="N528" i="1"/>
  <c r="P528" i="1" s="1"/>
  <c r="Q528" i="1" s="1"/>
  <c r="I531" i="1"/>
  <c r="K531" i="1" s="1"/>
  <c r="L531" i="1" s="1"/>
  <c r="D534" i="1"/>
  <c r="F534" i="1" s="1"/>
  <c r="G534" i="1" s="1"/>
  <c r="N536" i="1"/>
  <c r="P536" i="1" s="1"/>
  <c r="Q536" i="1" s="1"/>
  <c r="I539" i="1"/>
  <c r="K539" i="1" s="1"/>
  <c r="L539" i="1" s="1"/>
  <c r="D542" i="1"/>
  <c r="F542" i="1" s="1"/>
  <c r="G542" i="1" s="1"/>
  <c r="N544" i="1"/>
  <c r="P544" i="1" s="1"/>
  <c r="Q544" i="1" s="1"/>
  <c r="I547" i="1"/>
  <c r="K547" i="1" s="1"/>
  <c r="L547" i="1" s="1"/>
  <c r="D550" i="1"/>
  <c r="F550" i="1" s="1"/>
  <c r="G550" i="1" s="1"/>
  <c r="N552" i="1"/>
  <c r="P552" i="1" s="1"/>
  <c r="Q552" i="1" s="1"/>
  <c r="I555" i="1"/>
  <c r="K555" i="1" s="1"/>
  <c r="L555" i="1" s="1"/>
  <c r="D558" i="1"/>
  <c r="F558" i="1" s="1"/>
  <c r="G558" i="1" s="1"/>
  <c r="N560" i="1"/>
  <c r="P560" i="1" s="1"/>
  <c r="Q560" i="1" s="1"/>
  <c r="I563" i="1"/>
  <c r="K563" i="1" s="1"/>
  <c r="L563" i="1" s="1"/>
  <c r="D566" i="1"/>
  <c r="F566" i="1" s="1"/>
  <c r="G566" i="1" s="1"/>
  <c r="N568" i="1"/>
  <c r="P568" i="1" s="1"/>
  <c r="Q568" i="1" s="1"/>
  <c r="I571" i="1"/>
  <c r="K571" i="1" s="1"/>
  <c r="L571" i="1" s="1"/>
  <c r="D574" i="1"/>
  <c r="F574" i="1" s="1"/>
  <c r="G574" i="1" s="1"/>
  <c r="N576" i="1"/>
  <c r="P576" i="1" s="1"/>
  <c r="Q576" i="1" s="1"/>
  <c r="I579" i="1"/>
  <c r="K579" i="1" s="1"/>
  <c r="L579" i="1" s="1"/>
  <c r="D582" i="1"/>
  <c r="F582" i="1" s="1"/>
  <c r="G582" i="1" s="1"/>
  <c r="N584" i="1"/>
  <c r="P584" i="1" s="1"/>
  <c r="Q584" i="1" s="1"/>
  <c r="I587" i="1"/>
  <c r="K587" i="1" s="1"/>
  <c r="L587" i="1" s="1"/>
  <c r="D590" i="1"/>
  <c r="F590" i="1" s="1"/>
  <c r="G590" i="1" s="1"/>
  <c r="N592" i="1"/>
  <c r="P592" i="1" s="1"/>
  <c r="Q592" i="1" s="1"/>
  <c r="I595" i="1"/>
  <c r="K595" i="1" s="1"/>
  <c r="L595" i="1" s="1"/>
  <c r="D598" i="1"/>
  <c r="F598" i="1" s="1"/>
  <c r="G598" i="1" s="1"/>
  <c r="N600" i="1"/>
  <c r="P600" i="1" s="1"/>
  <c r="Q600" i="1" s="1"/>
  <c r="I603" i="1"/>
  <c r="K603" i="1" s="1"/>
  <c r="L603" i="1" s="1"/>
  <c r="I607" i="1"/>
  <c r="K607" i="1" s="1"/>
  <c r="L607" i="1" s="1"/>
  <c r="N609" i="1"/>
  <c r="P609" i="1" s="1"/>
  <c r="Q609" i="1" s="1"/>
  <c r="E614" i="1"/>
  <c r="D614" i="1"/>
  <c r="F614" i="1" s="1"/>
  <c r="G614" i="1" s="1"/>
  <c r="D619" i="1"/>
  <c r="F619" i="1" s="1"/>
  <c r="G619" i="1" s="1"/>
  <c r="I623" i="1"/>
  <c r="K623" i="1" s="1"/>
  <c r="L623" i="1" s="1"/>
  <c r="O627" i="1"/>
  <c r="N627" i="1"/>
  <c r="P627" i="1" s="1"/>
  <c r="Q627" i="1" s="1"/>
  <c r="J630" i="1"/>
  <c r="I630" i="1"/>
  <c r="K630" i="1" s="1"/>
  <c r="L630" i="1" s="1"/>
  <c r="E638" i="1"/>
  <c r="D638" i="1"/>
  <c r="F638" i="1" s="1"/>
  <c r="G638" i="1" s="1"/>
  <c r="E649" i="1"/>
  <c r="D649" i="1"/>
  <c r="F649" i="1" s="1"/>
  <c r="G649" i="1" s="1"/>
  <c r="E665" i="1"/>
  <c r="D665" i="1"/>
  <c r="F665" i="1" s="1"/>
  <c r="G665" i="1" s="1"/>
  <c r="J694" i="1"/>
  <c r="I694" i="1"/>
  <c r="K694" i="1" s="1"/>
  <c r="L694" i="1" s="1"/>
  <c r="O715" i="1"/>
  <c r="N715" i="1"/>
  <c r="P715" i="1" s="1"/>
  <c r="Q715" i="1" s="1"/>
  <c r="O727" i="1"/>
  <c r="N727" i="1"/>
  <c r="P727" i="1" s="1"/>
  <c r="Q727" i="1" s="1"/>
  <c r="E875" i="1"/>
  <c r="D875" i="1"/>
  <c r="F875" i="1" s="1"/>
  <c r="G875" i="1" s="1"/>
  <c r="I554" i="1"/>
  <c r="K554" i="1" s="1"/>
  <c r="L554" i="1" s="1"/>
  <c r="D557" i="1"/>
  <c r="F557" i="1" s="1"/>
  <c r="G557" i="1" s="1"/>
  <c r="N559" i="1"/>
  <c r="P559" i="1" s="1"/>
  <c r="Q559" i="1" s="1"/>
  <c r="I562" i="1"/>
  <c r="K562" i="1" s="1"/>
  <c r="L562" i="1" s="1"/>
  <c r="N567" i="1"/>
  <c r="P567" i="1" s="1"/>
  <c r="Q567" i="1" s="1"/>
  <c r="I570" i="1"/>
  <c r="K570" i="1" s="1"/>
  <c r="L570" i="1" s="1"/>
  <c r="D573" i="1"/>
  <c r="F573" i="1" s="1"/>
  <c r="G573" i="1" s="1"/>
  <c r="N575" i="1"/>
  <c r="P575" i="1" s="1"/>
  <c r="Q575" i="1" s="1"/>
  <c r="I578" i="1"/>
  <c r="K578" i="1" s="1"/>
  <c r="L578" i="1" s="1"/>
  <c r="D581" i="1"/>
  <c r="F581" i="1" s="1"/>
  <c r="G581" i="1" s="1"/>
  <c r="N583" i="1"/>
  <c r="P583" i="1" s="1"/>
  <c r="Q583" i="1" s="1"/>
  <c r="O616" i="1"/>
  <c r="N616" i="1"/>
  <c r="P616" i="1" s="1"/>
  <c r="Q616" i="1" s="1"/>
  <c r="N621" i="1"/>
  <c r="P621" i="1" s="1"/>
  <c r="Q621" i="1" s="1"/>
  <c r="D626" i="1"/>
  <c r="F626" i="1" s="1"/>
  <c r="G626" i="1" s="1"/>
  <c r="J638" i="1"/>
  <c r="I638" i="1"/>
  <c r="K638" i="1" s="1"/>
  <c r="L638" i="1" s="1"/>
  <c r="O667" i="1"/>
  <c r="N667" i="1"/>
  <c r="P667" i="1" s="1"/>
  <c r="Q667" i="1" s="1"/>
  <c r="E681" i="1"/>
  <c r="D681" i="1"/>
  <c r="F681" i="1" s="1"/>
  <c r="G681" i="1" s="1"/>
  <c r="E697" i="1"/>
  <c r="D697" i="1"/>
  <c r="F697" i="1" s="1"/>
  <c r="G697" i="1" s="1"/>
  <c r="J718" i="1"/>
  <c r="I718" i="1"/>
  <c r="K718" i="1" s="1"/>
  <c r="L718" i="1" s="1"/>
  <c r="J619" i="1"/>
  <c r="I619" i="1"/>
  <c r="K619" i="1" s="1"/>
  <c r="L619" i="1" s="1"/>
  <c r="J643" i="1"/>
  <c r="I643" i="1"/>
  <c r="K643" i="1" s="1"/>
  <c r="L643" i="1" s="1"/>
  <c r="O683" i="1"/>
  <c r="N683" i="1"/>
  <c r="P683" i="1" s="1"/>
  <c r="Q683" i="1" s="1"/>
  <c r="E689" i="1"/>
  <c r="D689" i="1"/>
  <c r="F689" i="1" s="1"/>
  <c r="G689" i="1" s="1"/>
  <c r="O699" i="1"/>
  <c r="N699" i="1"/>
  <c r="P699" i="1" s="1"/>
  <c r="Q699" i="1" s="1"/>
  <c r="E721" i="1"/>
  <c r="D721" i="1"/>
  <c r="F721" i="1" s="1"/>
  <c r="G721" i="1" s="1"/>
  <c r="O725" i="1"/>
  <c r="N725" i="1"/>
  <c r="P725" i="1" s="1"/>
  <c r="Q725" i="1" s="1"/>
  <c r="O743" i="1"/>
  <c r="N743" i="1"/>
  <c r="P743" i="1" s="1"/>
  <c r="Q743" i="1" s="1"/>
  <c r="J754" i="1"/>
  <c r="I754" i="1"/>
  <c r="K754" i="1" s="1"/>
  <c r="L754" i="1" s="1"/>
  <c r="J614" i="1"/>
  <c r="I614" i="1"/>
  <c r="K614" i="1" s="1"/>
  <c r="L614" i="1" s="1"/>
  <c r="E622" i="1"/>
  <c r="D622" i="1"/>
  <c r="F622" i="1" s="1"/>
  <c r="G622" i="1" s="1"/>
  <c r="J635" i="1"/>
  <c r="I635" i="1"/>
  <c r="K635" i="1" s="1"/>
  <c r="L635" i="1" s="1"/>
  <c r="O643" i="1"/>
  <c r="N643" i="1"/>
  <c r="P643" i="1" s="1"/>
  <c r="Q643" i="1" s="1"/>
  <c r="O651" i="1"/>
  <c r="N651" i="1"/>
  <c r="P651" i="1" s="1"/>
  <c r="Q651" i="1" s="1"/>
  <c r="J702" i="1"/>
  <c r="I702" i="1"/>
  <c r="K702" i="1" s="1"/>
  <c r="L702" i="1" s="1"/>
  <c r="O723" i="1"/>
  <c r="N723" i="1"/>
  <c r="P723" i="1" s="1"/>
  <c r="Q723" i="1" s="1"/>
  <c r="E835" i="1"/>
  <c r="D835" i="1"/>
  <c r="F835" i="1" s="1"/>
  <c r="G835" i="1" s="1"/>
  <c r="E741" i="1"/>
  <c r="D741" i="1"/>
  <c r="F741" i="1" s="1"/>
  <c r="G741" i="1" s="1"/>
  <c r="O751" i="1"/>
  <c r="N751" i="1"/>
  <c r="P751" i="1" s="1"/>
  <c r="Q751" i="1" s="1"/>
  <c r="D826" i="1"/>
  <c r="F826" i="1" s="1"/>
  <c r="G826" i="1" s="1"/>
  <c r="E826" i="1"/>
  <c r="O876" i="1"/>
  <c r="N876" i="1"/>
  <c r="P876" i="1" s="1"/>
  <c r="Q876" i="1" s="1"/>
  <c r="J903" i="1"/>
  <c r="I903" i="1"/>
  <c r="K903" i="1" s="1"/>
  <c r="L903" i="1" s="1"/>
  <c r="O732" i="1"/>
  <c r="O735" i="1"/>
  <c r="N735" i="1"/>
  <c r="P735" i="1" s="1"/>
  <c r="Q735" i="1" s="1"/>
  <c r="J831" i="1"/>
  <c r="O836" i="1"/>
  <c r="E891" i="1"/>
  <c r="D891" i="1"/>
  <c r="F891" i="1" s="1"/>
  <c r="G891" i="1" s="1"/>
  <c r="E820" i="1"/>
  <c r="D820" i="1"/>
  <c r="F820" i="1" s="1"/>
  <c r="G820" i="1" s="1"/>
  <c r="E848" i="1"/>
  <c r="D848" i="1"/>
  <c r="F848" i="1" s="1"/>
  <c r="G848" i="1" s="1"/>
  <c r="E851" i="1"/>
  <c r="D851" i="1"/>
  <c r="F851" i="1" s="1"/>
  <c r="G851" i="1" s="1"/>
  <c r="J871" i="1"/>
  <c r="I871" i="1"/>
  <c r="K871" i="1" s="1"/>
  <c r="L871" i="1" s="1"/>
  <c r="O916" i="1"/>
  <c r="N916" i="1"/>
  <c r="P916" i="1" s="1"/>
  <c r="Q916" i="1" s="1"/>
  <c r="E725" i="1"/>
  <c r="E730" i="1"/>
  <c r="E733" i="1"/>
  <c r="D733" i="1"/>
  <c r="F733" i="1" s="1"/>
  <c r="G733" i="1" s="1"/>
  <c r="N736" i="1"/>
  <c r="P736" i="1" s="1"/>
  <c r="Q736" i="1" s="1"/>
  <c r="N744" i="1"/>
  <c r="P744" i="1" s="1"/>
  <c r="Q744" i="1" s="1"/>
  <c r="J746" i="1"/>
  <c r="I746" i="1"/>
  <c r="K746" i="1" s="1"/>
  <c r="L746" i="1" s="1"/>
  <c r="I755" i="1"/>
  <c r="K755" i="1" s="1"/>
  <c r="L755" i="1" s="1"/>
  <c r="E757" i="1"/>
  <c r="D757" i="1"/>
  <c r="F757" i="1" s="1"/>
  <c r="G757" i="1" s="1"/>
  <c r="E866" i="1"/>
  <c r="D866" i="1"/>
  <c r="F866" i="1" s="1"/>
  <c r="G866" i="1" s="1"/>
  <c r="O885" i="1"/>
  <c r="N885" i="1"/>
  <c r="P885" i="1" s="1"/>
  <c r="Q885" i="1" s="1"/>
  <c r="E898" i="1"/>
  <c r="D898" i="1"/>
  <c r="F898" i="1" s="1"/>
  <c r="G898" i="1" s="1"/>
  <c r="O908" i="1"/>
  <c r="N908" i="1"/>
  <c r="P908" i="1" s="1"/>
  <c r="Q908" i="1" s="1"/>
  <c r="J1006" i="1"/>
  <c r="I1006" i="1"/>
  <c r="K1006" i="1" s="1"/>
  <c r="L1006" i="1" s="1"/>
  <c r="J738" i="1"/>
  <c r="I738" i="1"/>
  <c r="K738" i="1" s="1"/>
  <c r="L738" i="1" s="1"/>
  <c r="O759" i="1"/>
  <c r="N759" i="1"/>
  <c r="P759" i="1" s="1"/>
  <c r="Q759" i="1" s="1"/>
  <c r="J762" i="1"/>
  <c r="I762" i="1"/>
  <c r="K762" i="1" s="1"/>
  <c r="L762" i="1" s="1"/>
  <c r="E765" i="1"/>
  <c r="D765" i="1"/>
  <c r="F765" i="1" s="1"/>
  <c r="G765" i="1" s="1"/>
  <c r="O767" i="1"/>
  <c r="N767" i="1"/>
  <c r="P767" i="1" s="1"/>
  <c r="Q767" i="1" s="1"/>
  <c r="J770" i="1"/>
  <c r="I770" i="1"/>
  <c r="K770" i="1" s="1"/>
  <c r="L770" i="1" s="1"/>
  <c r="E773" i="1"/>
  <c r="D773" i="1"/>
  <c r="F773" i="1" s="1"/>
  <c r="G773" i="1" s="1"/>
  <c r="O775" i="1"/>
  <c r="N775" i="1"/>
  <c r="P775" i="1" s="1"/>
  <c r="Q775" i="1" s="1"/>
  <c r="J778" i="1"/>
  <c r="I778" i="1"/>
  <c r="K778" i="1" s="1"/>
  <c r="L778" i="1" s="1"/>
  <c r="E781" i="1"/>
  <c r="D781" i="1"/>
  <c r="F781" i="1" s="1"/>
  <c r="G781" i="1" s="1"/>
  <c r="O783" i="1"/>
  <c r="N783" i="1"/>
  <c r="P783" i="1" s="1"/>
  <c r="Q783" i="1" s="1"/>
  <c r="J786" i="1"/>
  <c r="I786" i="1"/>
  <c r="K786" i="1" s="1"/>
  <c r="L786" i="1" s="1"/>
  <c r="E789" i="1"/>
  <c r="D789" i="1"/>
  <c r="F789" i="1" s="1"/>
  <c r="G789" i="1" s="1"/>
  <c r="O791" i="1"/>
  <c r="N791" i="1"/>
  <c r="P791" i="1" s="1"/>
  <c r="Q791" i="1" s="1"/>
  <c r="J794" i="1"/>
  <c r="I794" i="1"/>
  <c r="K794" i="1" s="1"/>
  <c r="L794" i="1" s="1"/>
  <c r="E797" i="1"/>
  <c r="D797" i="1"/>
  <c r="F797" i="1" s="1"/>
  <c r="G797" i="1" s="1"/>
  <c r="O799" i="1"/>
  <c r="N799" i="1"/>
  <c r="P799" i="1" s="1"/>
  <c r="Q799" i="1" s="1"/>
  <c r="J802" i="1"/>
  <c r="I802" i="1"/>
  <c r="K802" i="1" s="1"/>
  <c r="L802" i="1" s="1"/>
  <c r="E805" i="1"/>
  <c r="D805" i="1"/>
  <c r="F805" i="1" s="1"/>
  <c r="G805" i="1" s="1"/>
  <c r="O807" i="1"/>
  <c r="N807" i="1"/>
  <c r="P807" i="1" s="1"/>
  <c r="Q807" i="1" s="1"/>
  <c r="J810" i="1"/>
  <c r="I810" i="1"/>
  <c r="K810" i="1" s="1"/>
  <c r="L810" i="1" s="1"/>
  <c r="E813" i="1"/>
  <c r="D813" i="1"/>
  <c r="F813" i="1" s="1"/>
  <c r="G813" i="1" s="1"/>
  <c r="O815" i="1"/>
  <c r="N815" i="1"/>
  <c r="P815" i="1" s="1"/>
  <c r="Q815" i="1" s="1"/>
  <c r="J818" i="1"/>
  <c r="I818" i="1"/>
  <c r="K818" i="1" s="1"/>
  <c r="L818" i="1" s="1"/>
  <c r="I821" i="1"/>
  <c r="K821" i="1" s="1"/>
  <c r="L821" i="1" s="1"/>
  <c r="N853" i="1"/>
  <c r="P853" i="1" s="1"/>
  <c r="Q853" i="1" s="1"/>
  <c r="O869" i="1"/>
  <c r="N869" i="1"/>
  <c r="P869" i="1" s="1"/>
  <c r="Q869" i="1" s="1"/>
  <c r="E882" i="1"/>
  <c r="D882" i="1"/>
  <c r="F882" i="1" s="1"/>
  <c r="G882" i="1" s="1"/>
  <c r="D646" i="1"/>
  <c r="F646" i="1" s="1"/>
  <c r="G646" i="1" s="1"/>
  <c r="N648" i="1"/>
  <c r="P648" i="1" s="1"/>
  <c r="Q648" i="1" s="1"/>
  <c r="I651" i="1"/>
  <c r="K651" i="1" s="1"/>
  <c r="L651" i="1" s="1"/>
  <c r="D654" i="1"/>
  <c r="F654" i="1" s="1"/>
  <c r="G654" i="1" s="1"/>
  <c r="N656" i="1"/>
  <c r="P656" i="1" s="1"/>
  <c r="Q656" i="1" s="1"/>
  <c r="I659" i="1"/>
  <c r="K659" i="1" s="1"/>
  <c r="L659" i="1" s="1"/>
  <c r="D662" i="1"/>
  <c r="F662" i="1" s="1"/>
  <c r="G662" i="1" s="1"/>
  <c r="N664" i="1"/>
  <c r="P664" i="1" s="1"/>
  <c r="Q664" i="1" s="1"/>
  <c r="I667" i="1"/>
  <c r="K667" i="1" s="1"/>
  <c r="L667" i="1" s="1"/>
  <c r="D670" i="1"/>
  <c r="F670" i="1" s="1"/>
  <c r="G670" i="1" s="1"/>
  <c r="N672" i="1"/>
  <c r="P672" i="1" s="1"/>
  <c r="Q672" i="1" s="1"/>
  <c r="I675" i="1"/>
  <c r="K675" i="1" s="1"/>
  <c r="L675" i="1" s="1"/>
  <c r="D678" i="1"/>
  <c r="F678" i="1" s="1"/>
  <c r="G678" i="1" s="1"/>
  <c r="N680" i="1"/>
  <c r="P680" i="1" s="1"/>
  <c r="Q680" i="1" s="1"/>
  <c r="I683" i="1"/>
  <c r="K683" i="1" s="1"/>
  <c r="L683" i="1" s="1"/>
  <c r="D686" i="1"/>
  <c r="F686" i="1" s="1"/>
  <c r="G686" i="1" s="1"/>
  <c r="N688" i="1"/>
  <c r="P688" i="1" s="1"/>
  <c r="Q688" i="1" s="1"/>
  <c r="I691" i="1"/>
  <c r="K691" i="1" s="1"/>
  <c r="L691" i="1" s="1"/>
  <c r="D694" i="1"/>
  <c r="F694" i="1" s="1"/>
  <c r="G694" i="1" s="1"/>
  <c r="N696" i="1"/>
  <c r="P696" i="1" s="1"/>
  <c r="Q696" i="1" s="1"/>
  <c r="I699" i="1"/>
  <c r="K699" i="1" s="1"/>
  <c r="L699" i="1" s="1"/>
  <c r="D702" i="1"/>
  <c r="F702" i="1" s="1"/>
  <c r="G702" i="1" s="1"/>
  <c r="N704" i="1"/>
  <c r="P704" i="1" s="1"/>
  <c r="Q704" i="1" s="1"/>
  <c r="I707" i="1"/>
  <c r="K707" i="1" s="1"/>
  <c r="L707" i="1" s="1"/>
  <c r="D710" i="1"/>
  <c r="F710" i="1" s="1"/>
  <c r="G710" i="1" s="1"/>
  <c r="N712" i="1"/>
  <c r="P712" i="1" s="1"/>
  <c r="Q712" i="1" s="1"/>
  <c r="I715" i="1"/>
  <c r="K715" i="1" s="1"/>
  <c r="L715" i="1" s="1"/>
  <c r="D718" i="1"/>
  <c r="F718" i="1" s="1"/>
  <c r="G718" i="1" s="1"/>
  <c r="N720" i="1"/>
  <c r="P720" i="1" s="1"/>
  <c r="Q720" i="1" s="1"/>
  <c r="I723" i="1"/>
  <c r="K723" i="1" s="1"/>
  <c r="L723" i="1" s="1"/>
  <c r="I732" i="1"/>
  <c r="K732" i="1" s="1"/>
  <c r="L732" i="1" s="1"/>
  <c r="J735" i="1"/>
  <c r="N745" i="1"/>
  <c r="P745" i="1" s="1"/>
  <c r="Q745" i="1" s="1"/>
  <c r="I747" i="1"/>
  <c r="K747" i="1" s="1"/>
  <c r="L747" i="1" s="1"/>
  <c r="E749" i="1"/>
  <c r="D749" i="1"/>
  <c r="F749" i="1" s="1"/>
  <c r="G749" i="1" s="1"/>
  <c r="I756" i="1"/>
  <c r="K756" i="1" s="1"/>
  <c r="L756" i="1" s="1"/>
  <c r="D758" i="1"/>
  <c r="F758" i="1" s="1"/>
  <c r="G758" i="1" s="1"/>
  <c r="N760" i="1"/>
  <c r="P760" i="1" s="1"/>
  <c r="Q760" i="1" s="1"/>
  <c r="I763" i="1"/>
  <c r="K763" i="1" s="1"/>
  <c r="L763" i="1" s="1"/>
  <c r="D766" i="1"/>
  <c r="F766" i="1" s="1"/>
  <c r="G766" i="1" s="1"/>
  <c r="N768" i="1"/>
  <c r="P768" i="1" s="1"/>
  <c r="Q768" i="1" s="1"/>
  <c r="I771" i="1"/>
  <c r="K771" i="1" s="1"/>
  <c r="L771" i="1" s="1"/>
  <c r="D774" i="1"/>
  <c r="F774" i="1" s="1"/>
  <c r="G774" i="1" s="1"/>
  <c r="N776" i="1"/>
  <c r="P776" i="1" s="1"/>
  <c r="Q776" i="1" s="1"/>
  <c r="I779" i="1"/>
  <c r="K779" i="1" s="1"/>
  <c r="L779" i="1" s="1"/>
  <c r="D782" i="1"/>
  <c r="F782" i="1" s="1"/>
  <c r="G782" i="1" s="1"/>
  <c r="N784" i="1"/>
  <c r="P784" i="1" s="1"/>
  <c r="Q784" i="1" s="1"/>
  <c r="I787" i="1"/>
  <c r="K787" i="1" s="1"/>
  <c r="L787" i="1" s="1"/>
  <c r="D790" i="1"/>
  <c r="F790" i="1" s="1"/>
  <c r="G790" i="1" s="1"/>
  <c r="N792" i="1"/>
  <c r="P792" i="1" s="1"/>
  <c r="Q792" i="1" s="1"/>
  <c r="I795" i="1"/>
  <c r="K795" i="1" s="1"/>
  <c r="L795" i="1" s="1"/>
  <c r="D798" i="1"/>
  <c r="F798" i="1" s="1"/>
  <c r="G798" i="1" s="1"/>
  <c r="N800" i="1"/>
  <c r="P800" i="1" s="1"/>
  <c r="Q800" i="1" s="1"/>
  <c r="I803" i="1"/>
  <c r="K803" i="1" s="1"/>
  <c r="L803" i="1" s="1"/>
  <c r="D806" i="1"/>
  <c r="F806" i="1" s="1"/>
  <c r="G806" i="1" s="1"/>
  <c r="N808" i="1"/>
  <c r="P808" i="1" s="1"/>
  <c r="Q808" i="1" s="1"/>
  <c r="I811" i="1"/>
  <c r="K811" i="1" s="1"/>
  <c r="L811" i="1" s="1"/>
  <c r="D814" i="1"/>
  <c r="F814" i="1" s="1"/>
  <c r="G814" i="1" s="1"/>
  <c r="N816" i="1"/>
  <c r="P816" i="1" s="1"/>
  <c r="Q816" i="1" s="1"/>
  <c r="I819" i="1"/>
  <c r="K819" i="1" s="1"/>
  <c r="L819" i="1" s="1"/>
  <c r="N826" i="1"/>
  <c r="P826" i="1" s="1"/>
  <c r="Q826" i="1" s="1"/>
  <c r="E832" i="1"/>
  <c r="D832" i="1"/>
  <c r="F832" i="1" s="1"/>
  <c r="G832" i="1" s="1"/>
  <c r="O852" i="1"/>
  <c r="D726" i="1"/>
  <c r="F726" i="1" s="1"/>
  <c r="G726" i="1" s="1"/>
  <c r="J727" i="1"/>
  <c r="J730" i="1"/>
  <c r="I730" i="1"/>
  <c r="K730" i="1" s="1"/>
  <c r="L730" i="1" s="1"/>
  <c r="N820" i="1"/>
  <c r="P820" i="1" s="1"/>
  <c r="Q820" i="1" s="1"/>
  <c r="O820" i="1"/>
  <c r="J880" i="1"/>
  <c r="I880" i="1"/>
  <c r="K880" i="1" s="1"/>
  <c r="L880" i="1" s="1"/>
  <c r="O892" i="1"/>
  <c r="N892" i="1"/>
  <c r="P892" i="1" s="1"/>
  <c r="Q892" i="1" s="1"/>
  <c r="E823" i="1"/>
  <c r="D823" i="1"/>
  <c r="F823" i="1" s="1"/>
  <c r="G823" i="1" s="1"/>
  <c r="J828" i="1"/>
  <c r="I828" i="1"/>
  <c r="K828" i="1" s="1"/>
  <c r="L828" i="1" s="1"/>
  <c r="J845" i="1"/>
  <c r="I845" i="1"/>
  <c r="K845" i="1" s="1"/>
  <c r="L845" i="1" s="1"/>
  <c r="J863" i="1"/>
  <c r="I863" i="1"/>
  <c r="K863" i="1" s="1"/>
  <c r="L863" i="1" s="1"/>
  <c r="O842" i="1"/>
  <c r="N842" i="1"/>
  <c r="P842" i="1" s="1"/>
  <c r="Q842" i="1" s="1"/>
  <c r="E918" i="1"/>
  <c r="D918" i="1"/>
  <c r="F918" i="1" s="1"/>
  <c r="G918" i="1" s="1"/>
  <c r="E925" i="1"/>
  <c r="D925" i="1"/>
  <c r="F925" i="1" s="1"/>
  <c r="G925" i="1" s="1"/>
  <c r="O979" i="1"/>
  <c r="N979" i="1"/>
  <c r="P979" i="1" s="1"/>
  <c r="Q979" i="1" s="1"/>
  <c r="E840" i="1"/>
  <c r="D840" i="1"/>
  <c r="F840" i="1" s="1"/>
  <c r="G840" i="1" s="1"/>
  <c r="E856" i="1"/>
  <c r="D856" i="1"/>
  <c r="F856" i="1" s="1"/>
  <c r="G856" i="1" s="1"/>
  <c r="O858" i="1"/>
  <c r="N858" i="1"/>
  <c r="P858" i="1" s="1"/>
  <c r="Q858" i="1" s="1"/>
  <c r="O868" i="1"/>
  <c r="N868" i="1"/>
  <c r="P868" i="1" s="1"/>
  <c r="Q868" i="1" s="1"/>
  <c r="E874" i="1"/>
  <c r="D874" i="1"/>
  <c r="F874" i="1" s="1"/>
  <c r="G874" i="1" s="1"/>
  <c r="J879" i="1"/>
  <c r="I879" i="1"/>
  <c r="K879" i="1" s="1"/>
  <c r="L879" i="1" s="1"/>
  <c r="O884" i="1"/>
  <c r="N884" i="1"/>
  <c r="P884" i="1" s="1"/>
  <c r="Q884" i="1" s="1"/>
  <c r="E890" i="1"/>
  <c r="D890" i="1"/>
  <c r="F890" i="1" s="1"/>
  <c r="G890" i="1" s="1"/>
  <c r="J895" i="1"/>
  <c r="I895" i="1"/>
  <c r="K895" i="1" s="1"/>
  <c r="L895" i="1" s="1"/>
  <c r="O900" i="1"/>
  <c r="N900" i="1"/>
  <c r="P900" i="1" s="1"/>
  <c r="Q900" i="1" s="1"/>
  <c r="E906" i="1"/>
  <c r="D906" i="1"/>
  <c r="F906" i="1" s="1"/>
  <c r="G906" i="1" s="1"/>
  <c r="I759" i="1"/>
  <c r="K759" i="1" s="1"/>
  <c r="L759" i="1" s="1"/>
  <c r="D762" i="1"/>
  <c r="F762" i="1" s="1"/>
  <c r="G762" i="1" s="1"/>
  <c r="N764" i="1"/>
  <c r="P764" i="1" s="1"/>
  <c r="Q764" i="1" s="1"/>
  <c r="I767" i="1"/>
  <c r="K767" i="1" s="1"/>
  <c r="L767" i="1" s="1"/>
  <c r="D770" i="1"/>
  <c r="F770" i="1" s="1"/>
  <c r="G770" i="1" s="1"/>
  <c r="N772" i="1"/>
  <c r="P772" i="1" s="1"/>
  <c r="Q772" i="1" s="1"/>
  <c r="I775" i="1"/>
  <c r="K775" i="1" s="1"/>
  <c r="L775" i="1" s="1"/>
  <c r="D778" i="1"/>
  <c r="F778" i="1" s="1"/>
  <c r="G778" i="1" s="1"/>
  <c r="N780" i="1"/>
  <c r="P780" i="1" s="1"/>
  <c r="Q780" i="1" s="1"/>
  <c r="I783" i="1"/>
  <c r="K783" i="1" s="1"/>
  <c r="L783" i="1" s="1"/>
  <c r="D786" i="1"/>
  <c r="F786" i="1" s="1"/>
  <c r="G786" i="1" s="1"/>
  <c r="N788" i="1"/>
  <c r="P788" i="1" s="1"/>
  <c r="Q788" i="1" s="1"/>
  <c r="I791" i="1"/>
  <c r="K791" i="1" s="1"/>
  <c r="L791" i="1" s="1"/>
  <c r="D794" i="1"/>
  <c r="F794" i="1" s="1"/>
  <c r="G794" i="1" s="1"/>
  <c r="N796" i="1"/>
  <c r="P796" i="1" s="1"/>
  <c r="Q796" i="1" s="1"/>
  <c r="I799" i="1"/>
  <c r="K799" i="1" s="1"/>
  <c r="L799" i="1" s="1"/>
  <c r="D802" i="1"/>
  <c r="F802" i="1" s="1"/>
  <c r="G802" i="1" s="1"/>
  <c r="N804" i="1"/>
  <c r="P804" i="1" s="1"/>
  <c r="Q804" i="1" s="1"/>
  <c r="I807" i="1"/>
  <c r="K807" i="1" s="1"/>
  <c r="L807" i="1" s="1"/>
  <c r="D810" i="1"/>
  <c r="F810" i="1" s="1"/>
  <c r="G810" i="1" s="1"/>
  <c r="N812" i="1"/>
  <c r="P812" i="1" s="1"/>
  <c r="Q812" i="1" s="1"/>
  <c r="I815" i="1"/>
  <c r="K815" i="1" s="1"/>
  <c r="L815" i="1" s="1"/>
  <c r="D818" i="1"/>
  <c r="F818" i="1" s="1"/>
  <c r="G818" i="1" s="1"/>
  <c r="D824" i="1"/>
  <c r="F824" i="1" s="1"/>
  <c r="G824" i="1" s="1"/>
  <c r="I829" i="1"/>
  <c r="K829" i="1" s="1"/>
  <c r="L829" i="1" s="1"/>
  <c r="J837" i="1"/>
  <c r="I837" i="1"/>
  <c r="K837" i="1" s="1"/>
  <c r="L837" i="1" s="1"/>
  <c r="D843" i="1"/>
  <c r="F843" i="1" s="1"/>
  <c r="G843" i="1" s="1"/>
  <c r="O844" i="1"/>
  <c r="O860" i="1"/>
  <c r="N860" i="1"/>
  <c r="P860" i="1" s="1"/>
  <c r="Q860" i="1" s="1"/>
  <c r="J911" i="1"/>
  <c r="I911" i="1"/>
  <c r="K911" i="1" s="1"/>
  <c r="L911" i="1" s="1"/>
  <c r="N918" i="1"/>
  <c r="P918" i="1" s="1"/>
  <c r="Q918" i="1" s="1"/>
  <c r="O918" i="1"/>
  <c r="E921" i="1"/>
  <c r="D921" i="1"/>
  <c r="F921" i="1" s="1"/>
  <c r="G921" i="1" s="1"/>
  <c r="J820" i="1"/>
  <c r="I820" i="1"/>
  <c r="K820" i="1" s="1"/>
  <c r="L820" i="1" s="1"/>
  <c r="O825" i="1"/>
  <c r="N825" i="1"/>
  <c r="P825" i="1" s="1"/>
  <c r="Q825" i="1" s="1"/>
  <c r="E831" i="1"/>
  <c r="D831" i="1"/>
  <c r="F831" i="1" s="1"/>
  <c r="G831" i="1" s="1"/>
  <c r="O834" i="1"/>
  <c r="N834" i="1"/>
  <c r="P834" i="1" s="1"/>
  <c r="Q834" i="1" s="1"/>
  <c r="J853" i="1"/>
  <c r="I853" i="1"/>
  <c r="K853" i="1" s="1"/>
  <c r="L853" i="1" s="1"/>
  <c r="J934" i="1"/>
  <c r="I934" i="1"/>
  <c r="K934" i="1" s="1"/>
  <c r="L934" i="1" s="1"/>
  <c r="E937" i="1"/>
  <c r="D937" i="1"/>
  <c r="F937" i="1" s="1"/>
  <c r="G937" i="1" s="1"/>
  <c r="O939" i="1"/>
  <c r="N939" i="1"/>
  <c r="P939" i="1" s="1"/>
  <c r="Q939" i="1" s="1"/>
  <c r="J998" i="1"/>
  <c r="I998" i="1"/>
  <c r="K998" i="1" s="1"/>
  <c r="L998" i="1" s="1"/>
  <c r="J1022" i="1"/>
  <c r="I1022" i="1"/>
  <c r="K1022" i="1" s="1"/>
  <c r="L1022" i="1" s="1"/>
  <c r="J1031" i="1"/>
  <c r="I1031" i="1"/>
  <c r="K1031" i="1" s="1"/>
  <c r="L1031" i="1" s="1"/>
  <c r="J926" i="1"/>
  <c r="I926" i="1"/>
  <c r="K926" i="1" s="1"/>
  <c r="L926" i="1" s="1"/>
  <c r="J930" i="1"/>
  <c r="I930" i="1"/>
  <c r="K930" i="1" s="1"/>
  <c r="L930" i="1" s="1"/>
  <c r="J942" i="1"/>
  <c r="I942" i="1"/>
  <c r="K942" i="1" s="1"/>
  <c r="L942" i="1" s="1"/>
  <c r="E945" i="1"/>
  <c r="D945" i="1"/>
  <c r="F945" i="1" s="1"/>
  <c r="G945" i="1" s="1"/>
  <c r="O947" i="1"/>
  <c r="N947" i="1"/>
  <c r="P947" i="1" s="1"/>
  <c r="Q947" i="1" s="1"/>
  <c r="J950" i="1"/>
  <c r="I950" i="1"/>
  <c r="K950" i="1" s="1"/>
  <c r="L950" i="1" s="1"/>
  <c r="E953" i="1"/>
  <c r="D953" i="1"/>
  <c r="F953" i="1" s="1"/>
  <c r="G953" i="1" s="1"/>
  <c r="O955" i="1"/>
  <c r="N955" i="1"/>
  <c r="P955" i="1" s="1"/>
  <c r="Q955" i="1" s="1"/>
  <c r="J990" i="1"/>
  <c r="I990" i="1"/>
  <c r="K990" i="1" s="1"/>
  <c r="L990" i="1" s="1"/>
  <c r="E1009" i="1"/>
  <c r="D1009" i="1"/>
  <c r="F1009" i="1" s="1"/>
  <c r="G1009" i="1" s="1"/>
  <c r="E1017" i="1"/>
  <c r="D1017" i="1"/>
  <c r="F1017" i="1" s="1"/>
  <c r="G1017" i="1" s="1"/>
  <c r="I861" i="1"/>
  <c r="K861" i="1" s="1"/>
  <c r="L861" i="1" s="1"/>
  <c r="D864" i="1"/>
  <c r="F864" i="1" s="1"/>
  <c r="G864" i="1" s="1"/>
  <c r="N866" i="1"/>
  <c r="P866" i="1" s="1"/>
  <c r="Q866" i="1" s="1"/>
  <c r="I869" i="1"/>
  <c r="K869" i="1" s="1"/>
  <c r="L869" i="1" s="1"/>
  <c r="D872" i="1"/>
  <c r="F872" i="1" s="1"/>
  <c r="G872" i="1" s="1"/>
  <c r="N874" i="1"/>
  <c r="P874" i="1" s="1"/>
  <c r="Q874" i="1" s="1"/>
  <c r="I877" i="1"/>
  <c r="K877" i="1" s="1"/>
  <c r="L877" i="1" s="1"/>
  <c r="D880" i="1"/>
  <c r="F880" i="1" s="1"/>
  <c r="G880" i="1" s="1"/>
  <c r="N882" i="1"/>
  <c r="P882" i="1" s="1"/>
  <c r="Q882" i="1" s="1"/>
  <c r="I885" i="1"/>
  <c r="K885" i="1" s="1"/>
  <c r="L885" i="1" s="1"/>
  <c r="D888" i="1"/>
  <c r="F888" i="1" s="1"/>
  <c r="G888" i="1" s="1"/>
  <c r="N890" i="1"/>
  <c r="P890" i="1" s="1"/>
  <c r="Q890" i="1" s="1"/>
  <c r="I893" i="1"/>
  <c r="K893" i="1" s="1"/>
  <c r="L893" i="1" s="1"/>
  <c r="D896" i="1"/>
  <c r="F896" i="1" s="1"/>
  <c r="G896" i="1" s="1"/>
  <c r="N898" i="1"/>
  <c r="P898" i="1" s="1"/>
  <c r="Q898" i="1" s="1"/>
  <c r="I901" i="1"/>
  <c r="K901" i="1" s="1"/>
  <c r="L901" i="1" s="1"/>
  <c r="D904" i="1"/>
  <c r="F904" i="1" s="1"/>
  <c r="G904" i="1" s="1"/>
  <c r="N906" i="1"/>
  <c r="P906" i="1" s="1"/>
  <c r="Q906" i="1" s="1"/>
  <c r="I909" i="1"/>
  <c r="K909" i="1" s="1"/>
  <c r="L909" i="1" s="1"/>
  <c r="D912" i="1"/>
  <c r="F912" i="1" s="1"/>
  <c r="G912" i="1" s="1"/>
  <c r="N914" i="1"/>
  <c r="P914" i="1" s="1"/>
  <c r="Q914" i="1" s="1"/>
  <c r="N919" i="1"/>
  <c r="P919" i="1" s="1"/>
  <c r="Q919" i="1" s="1"/>
  <c r="J921" i="1"/>
  <c r="I921" i="1"/>
  <c r="K921" i="1" s="1"/>
  <c r="L921" i="1" s="1"/>
  <c r="J922" i="1"/>
  <c r="I922" i="1"/>
  <c r="K922" i="1" s="1"/>
  <c r="L922" i="1" s="1"/>
  <c r="I931" i="1"/>
  <c r="K931" i="1" s="1"/>
  <c r="L931" i="1" s="1"/>
  <c r="J958" i="1"/>
  <c r="I958" i="1"/>
  <c r="K958" i="1" s="1"/>
  <c r="L958" i="1" s="1"/>
  <c r="E961" i="1"/>
  <c r="D961" i="1"/>
  <c r="F961" i="1" s="1"/>
  <c r="G961" i="1" s="1"/>
  <c r="O963" i="1"/>
  <c r="N963" i="1"/>
  <c r="P963" i="1" s="1"/>
  <c r="Q963" i="1" s="1"/>
  <c r="J982" i="1"/>
  <c r="I982" i="1"/>
  <c r="K982" i="1" s="1"/>
  <c r="L982" i="1" s="1"/>
  <c r="E1001" i="1"/>
  <c r="D1001" i="1"/>
  <c r="F1001" i="1" s="1"/>
  <c r="G1001" i="1" s="1"/>
  <c r="N833" i="1"/>
  <c r="P833" i="1" s="1"/>
  <c r="Q833" i="1" s="1"/>
  <c r="I836" i="1"/>
  <c r="K836" i="1" s="1"/>
  <c r="L836" i="1" s="1"/>
  <c r="D839" i="1"/>
  <c r="F839" i="1" s="1"/>
  <c r="G839" i="1" s="1"/>
  <c r="N841" i="1"/>
  <c r="P841" i="1" s="1"/>
  <c r="Q841" i="1" s="1"/>
  <c r="I844" i="1"/>
  <c r="K844" i="1" s="1"/>
  <c r="L844" i="1" s="1"/>
  <c r="D847" i="1"/>
  <c r="F847" i="1" s="1"/>
  <c r="G847" i="1" s="1"/>
  <c r="N849" i="1"/>
  <c r="P849" i="1" s="1"/>
  <c r="Q849" i="1" s="1"/>
  <c r="I852" i="1"/>
  <c r="K852" i="1" s="1"/>
  <c r="L852" i="1" s="1"/>
  <c r="D855" i="1"/>
  <c r="F855" i="1" s="1"/>
  <c r="G855" i="1" s="1"/>
  <c r="N857" i="1"/>
  <c r="P857" i="1" s="1"/>
  <c r="Q857" i="1" s="1"/>
  <c r="I860" i="1"/>
  <c r="K860" i="1" s="1"/>
  <c r="L860" i="1" s="1"/>
  <c r="D863" i="1"/>
  <c r="F863" i="1" s="1"/>
  <c r="G863" i="1" s="1"/>
  <c r="N865" i="1"/>
  <c r="P865" i="1" s="1"/>
  <c r="Q865" i="1" s="1"/>
  <c r="I868" i="1"/>
  <c r="K868" i="1" s="1"/>
  <c r="L868" i="1" s="1"/>
  <c r="D871" i="1"/>
  <c r="F871" i="1" s="1"/>
  <c r="G871" i="1" s="1"/>
  <c r="N873" i="1"/>
  <c r="P873" i="1" s="1"/>
  <c r="Q873" i="1" s="1"/>
  <c r="I876" i="1"/>
  <c r="K876" i="1" s="1"/>
  <c r="L876" i="1" s="1"/>
  <c r="D879" i="1"/>
  <c r="F879" i="1" s="1"/>
  <c r="G879" i="1" s="1"/>
  <c r="N881" i="1"/>
  <c r="P881" i="1" s="1"/>
  <c r="Q881" i="1" s="1"/>
  <c r="I884" i="1"/>
  <c r="K884" i="1" s="1"/>
  <c r="L884" i="1" s="1"/>
  <c r="D887" i="1"/>
  <c r="F887" i="1" s="1"/>
  <c r="G887" i="1" s="1"/>
  <c r="N889" i="1"/>
  <c r="P889" i="1" s="1"/>
  <c r="Q889" i="1" s="1"/>
  <c r="I892" i="1"/>
  <c r="K892" i="1" s="1"/>
  <c r="L892" i="1" s="1"/>
  <c r="D895" i="1"/>
  <c r="F895" i="1" s="1"/>
  <c r="G895" i="1" s="1"/>
  <c r="N897" i="1"/>
  <c r="P897" i="1" s="1"/>
  <c r="Q897" i="1" s="1"/>
  <c r="I900" i="1"/>
  <c r="K900" i="1" s="1"/>
  <c r="L900" i="1" s="1"/>
  <c r="D903" i="1"/>
  <c r="F903" i="1" s="1"/>
  <c r="G903" i="1" s="1"/>
  <c r="N905" i="1"/>
  <c r="P905" i="1" s="1"/>
  <c r="Q905" i="1" s="1"/>
  <c r="I908" i="1"/>
  <c r="K908" i="1" s="1"/>
  <c r="L908" i="1" s="1"/>
  <c r="D911" i="1"/>
  <c r="F911" i="1" s="1"/>
  <c r="G911" i="1" s="1"/>
  <c r="N913" i="1"/>
  <c r="P913" i="1" s="1"/>
  <c r="Q913" i="1" s="1"/>
  <c r="I916" i="1"/>
  <c r="K916" i="1" s="1"/>
  <c r="L916" i="1" s="1"/>
  <c r="I923" i="1"/>
  <c r="K923" i="1" s="1"/>
  <c r="L923" i="1" s="1"/>
  <c r="O931" i="1"/>
  <c r="N931" i="1"/>
  <c r="P931" i="1" s="1"/>
  <c r="Q931" i="1" s="1"/>
  <c r="J966" i="1"/>
  <c r="I966" i="1"/>
  <c r="K966" i="1" s="1"/>
  <c r="L966" i="1" s="1"/>
  <c r="E969" i="1"/>
  <c r="D969" i="1"/>
  <c r="F969" i="1" s="1"/>
  <c r="G969" i="1" s="1"/>
  <c r="O971" i="1"/>
  <c r="N971" i="1"/>
  <c r="P971" i="1" s="1"/>
  <c r="Q971" i="1" s="1"/>
  <c r="J974" i="1"/>
  <c r="I974" i="1"/>
  <c r="K974" i="1" s="1"/>
  <c r="L974" i="1" s="1"/>
  <c r="E993" i="1"/>
  <c r="D993" i="1"/>
  <c r="F993" i="1" s="1"/>
  <c r="G993" i="1" s="1"/>
  <c r="O1011" i="1"/>
  <c r="N1011" i="1"/>
  <c r="P1011" i="1" s="1"/>
  <c r="Q1011" i="1" s="1"/>
  <c r="I851" i="1"/>
  <c r="K851" i="1" s="1"/>
  <c r="L851" i="1" s="1"/>
  <c r="D854" i="1"/>
  <c r="F854" i="1" s="1"/>
  <c r="G854" i="1" s="1"/>
  <c r="J918" i="1"/>
  <c r="I918" i="1"/>
  <c r="K918" i="1" s="1"/>
  <c r="L918" i="1" s="1"/>
  <c r="O923" i="1"/>
  <c r="N923" i="1"/>
  <c r="P923" i="1" s="1"/>
  <c r="Q923" i="1" s="1"/>
  <c r="O927" i="1"/>
  <c r="N927" i="1"/>
  <c r="P927" i="1" s="1"/>
  <c r="Q927" i="1" s="1"/>
  <c r="E985" i="1"/>
  <c r="D985" i="1"/>
  <c r="F985" i="1" s="1"/>
  <c r="G985" i="1" s="1"/>
  <c r="O1003" i="1"/>
  <c r="N1003" i="1"/>
  <c r="P1003" i="1" s="1"/>
  <c r="Q1003" i="1" s="1"/>
  <c r="O1019" i="1"/>
  <c r="N1019" i="1"/>
  <c r="P1019" i="1" s="1"/>
  <c r="Q1019" i="1" s="1"/>
  <c r="E977" i="1"/>
  <c r="D977" i="1"/>
  <c r="F977" i="1" s="1"/>
  <c r="G977" i="1" s="1"/>
  <c r="O995" i="1"/>
  <c r="N995" i="1"/>
  <c r="P995" i="1" s="1"/>
  <c r="Q995" i="1" s="1"/>
  <c r="E929" i="1"/>
  <c r="D929" i="1"/>
  <c r="F929" i="1" s="1"/>
  <c r="G929" i="1" s="1"/>
  <c r="E933" i="1"/>
  <c r="D933" i="1"/>
  <c r="F933" i="1" s="1"/>
  <c r="G933" i="1" s="1"/>
  <c r="O987" i="1"/>
  <c r="N987" i="1"/>
  <c r="P987" i="1" s="1"/>
  <c r="Q987" i="1" s="1"/>
  <c r="J1014" i="1"/>
  <c r="I1014" i="1"/>
  <c r="K1014" i="1" s="1"/>
  <c r="L1014" i="1" s="1"/>
  <c r="J1034" i="1"/>
  <c r="I1034" i="1"/>
  <c r="K1034" i="1" s="1"/>
  <c r="L1034" i="1" s="1"/>
  <c r="O1028" i="1"/>
  <c r="N1028" i="1"/>
  <c r="P1028" i="1" s="1"/>
  <c r="Q1028" i="1" s="1"/>
  <c r="O1039" i="1"/>
  <c r="N1039" i="1"/>
  <c r="P1039" i="1" s="1"/>
  <c r="Q1039" i="1" s="1"/>
  <c r="J1058" i="1"/>
  <c r="I1058" i="1"/>
  <c r="K1058" i="1" s="1"/>
  <c r="L1058" i="1" s="1"/>
  <c r="J1066" i="1"/>
  <c r="I1066" i="1"/>
  <c r="K1066" i="1" s="1"/>
  <c r="L1066" i="1" s="1"/>
  <c r="J1074" i="1"/>
  <c r="I1074" i="1"/>
  <c r="K1074" i="1" s="1"/>
  <c r="L1074" i="1" s="1"/>
  <c r="O1079" i="1"/>
  <c r="N1079" i="1"/>
  <c r="P1079" i="1" s="1"/>
  <c r="Q1079" i="1" s="1"/>
  <c r="J1090" i="1"/>
  <c r="I1090" i="1"/>
  <c r="K1090" i="1" s="1"/>
  <c r="L1090" i="1" s="1"/>
  <c r="N1131" i="1"/>
  <c r="P1131" i="1" s="1"/>
  <c r="Q1131" i="1" s="1"/>
  <c r="O1131" i="1"/>
  <c r="O1031" i="1"/>
  <c r="N1031" i="1"/>
  <c r="P1031" i="1" s="1"/>
  <c r="Q1031" i="1" s="1"/>
  <c r="O1095" i="1"/>
  <c r="N1095" i="1"/>
  <c r="P1095" i="1" s="1"/>
  <c r="Q1095" i="1" s="1"/>
  <c r="E1101" i="1"/>
  <c r="D1101" i="1"/>
  <c r="F1101" i="1" s="1"/>
  <c r="G1101" i="1" s="1"/>
  <c r="J1106" i="1"/>
  <c r="I1106" i="1"/>
  <c r="K1106" i="1" s="1"/>
  <c r="L1106" i="1" s="1"/>
  <c r="O1111" i="1"/>
  <c r="N1111" i="1"/>
  <c r="P1111" i="1" s="1"/>
  <c r="Q1111" i="1" s="1"/>
  <c r="E1117" i="1"/>
  <c r="D1117" i="1"/>
  <c r="F1117" i="1" s="1"/>
  <c r="G1117" i="1" s="1"/>
  <c r="O1129" i="1"/>
  <c r="N1129" i="1"/>
  <c r="P1129" i="1" s="1"/>
  <c r="Q1129" i="1" s="1"/>
  <c r="E1029" i="1"/>
  <c r="D1029" i="1"/>
  <c r="F1029" i="1" s="1"/>
  <c r="G1029" i="1" s="1"/>
  <c r="O1047" i="1"/>
  <c r="N1047" i="1"/>
  <c r="P1047" i="1" s="1"/>
  <c r="Q1047" i="1" s="1"/>
  <c r="E1053" i="1"/>
  <c r="D1053" i="1"/>
  <c r="F1053" i="1" s="1"/>
  <c r="G1053" i="1" s="1"/>
  <c r="E1061" i="1"/>
  <c r="D1061" i="1"/>
  <c r="F1061" i="1" s="1"/>
  <c r="G1061" i="1" s="1"/>
  <c r="O1087" i="1"/>
  <c r="N1087" i="1"/>
  <c r="P1087" i="1" s="1"/>
  <c r="Q1087" i="1" s="1"/>
  <c r="J1122" i="1"/>
  <c r="I1122" i="1"/>
  <c r="K1122" i="1" s="1"/>
  <c r="L1122" i="1" s="1"/>
  <c r="O1137" i="1"/>
  <c r="N1137" i="1"/>
  <c r="P1137" i="1" s="1"/>
  <c r="Q1137" i="1" s="1"/>
  <c r="N936" i="1"/>
  <c r="P936" i="1" s="1"/>
  <c r="Q936" i="1" s="1"/>
  <c r="I939" i="1"/>
  <c r="K939" i="1" s="1"/>
  <c r="L939" i="1" s="1"/>
  <c r="N944" i="1"/>
  <c r="P944" i="1" s="1"/>
  <c r="Q944" i="1" s="1"/>
  <c r="I947" i="1"/>
  <c r="K947" i="1" s="1"/>
  <c r="L947" i="1" s="1"/>
  <c r="D950" i="1"/>
  <c r="F950" i="1" s="1"/>
  <c r="G950" i="1" s="1"/>
  <c r="N952" i="1"/>
  <c r="P952" i="1" s="1"/>
  <c r="Q952" i="1" s="1"/>
  <c r="I955" i="1"/>
  <c r="K955" i="1" s="1"/>
  <c r="L955" i="1" s="1"/>
  <c r="N960" i="1"/>
  <c r="P960" i="1" s="1"/>
  <c r="Q960" i="1" s="1"/>
  <c r="I963" i="1"/>
  <c r="K963" i="1" s="1"/>
  <c r="L963" i="1" s="1"/>
  <c r="N968" i="1"/>
  <c r="P968" i="1" s="1"/>
  <c r="Q968" i="1" s="1"/>
  <c r="I971" i="1"/>
  <c r="K971" i="1" s="1"/>
  <c r="L971" i="1" s="1"/>
  <c r="D974" i="1"/>
  <c r="F974" i="1" s="1"/>
  <c r="G974" i="1" s="1"/>
  <c r="N976" i="1"/>
  <c r="P976" i="1" s="1"/>
  <c r="Q976" i="1" s="1"/>
  <c r="I979" i="1"/>
  <c r="K979" i="1" s="1"/>
  <c r="L979" i="1" s="1"/>
  <c r="N984" i="1"/>
  <c r="P984" i="1" s="1"/>
  <c r="Q984" i="1" s="1"/>
  <c r="I987" i="1"/>
  <c r="K987" i="1" s="1"/>
  <c r="L987" i="1" s="1"/>
  <c r="N992" i="1"/>
  <c r="P992" i="1" s="1"/>
  <c r="Q992" i="1" s="1"/>
  <c r="I995" i="1"/>
  <c r="K995" i="1" s="1"/>
  <c r="L995" i="1" s="1"/>
  <c r="N1000" i="1"/>
  <c r="P1000" i="1" s="1"/>
  <c r="Q1000" i="1" s="1"/>
  <c r="I1003" i="1"/>
  <c r="K1003" i="1" s="1"/>
  <c r="L1003" i="1" s="1"/>
  <c r="N1008" i="1"/>
  <c r="P1008" i="1" s="1"/>
  <c r="Q1008" i="1" s="1"/>
  <c r="I1011" i="1"/>
  <c r="K1011" i="1" s="1"/>
  <c r="L1011" i="1" s="1"/>
  <c r="D1030" i="1"/>
  <c r="F1030" i="1" s="1"/>
  <c r="G1030" i="1" s="1"/>
  <c r="E1069" i="1"/>
  <c r="D1069" i="1"/>
  <c r="F1069" i="1" s="1"/>
  <c r="G1069" i="1" s="1"/>
  <c r="E1077" i="1"/>
  <c r="D1077" i="1"/>
  <c r="F1077" i="1" s="1"/>
  <c r="G1077" i="1" s="1"/>
  <c r="J1153" i="1"/>
  <c r="I1153" i="1"/>
  <c r="K1153" i="1" s="1"/>
  <c r="L1153" i="1" s="1"/>
  <c r="N935" i="1"/>
  <c r="P935" i="1" s="1"/>
  <c r="Q935" i="1" s="1"/>
  <c r="I938" i="1"/>
  <c r="K938" i="1" s="1"/>
  <c r="L938" i="1" s="1"/>
  <c r="D941" i="1"/>
  <c r="F941" i="1" s="1"/>
  <c r="G941" i="1" s="1"/>
  <c r="N943" i="1"/>
  <c r="P943" i="1" s="1"/>
  <c r="Q943" i="1" s="1"/>
  <c r="I946" i="1"/>
  <c r="K946" i="1" s="1"/>
  <c r="L946" i="1" s="1"/>
  <c r="D949" i="1"/>
  <c r="F949" i="1" s="1"/>
  <c r="G949" i="1" s="1"/>
  <c r="N951" i="1"/>
  <c r="P951" i="1" s="1"/>
  <c r="Q951" i="1" s="1"/>
  <c r="I954" i="1"/>
  <c r="K954" i="1" s="1"/>
  <c r="L954" i="1" s="1"/>
  <c r="D957" i="1"/>
  <c r="F957" i="1" s="1"/>
  <c r="G957" i="1" s="1"/>
  <c r="N959" i="1"/>
  <c r="P959" i="1" s="1"/>
  <c r="Q959" i="1" s="1"/>
  <c r="I962" i="1"/>
  <c r="K962" i="1" s="1"/>
  <c r="L962" i="1" s="1"/>
  <c r="D965" i="1"/>
  <c r="F965" i="1" s="1"/>
  <c r="G965" i="1" s="1"/>
  <c r="N967" i="1"/>
  <c r="P967" i="1" s="1"/>
  <c r="Q967" i="1" s="1"/>
  <c r="I970" i="1"/>
  <c r="K970" i="1" s="1"/>
  <c r="L970" i="1" s="1"/>
  <c r="D973" i="1"/>
  <c r="F973" i="1" s="1"/>
  <c r="G973" i="1" s="1"/>
  <c r="N975" i="1"/>
  <c r="P975" i="1" s="1"/>
  <c r="Q975" i="1" s="1"/>
  <c r="I978" i="1"/>
  <c r="K978" i="1" s="1"/>
  <c r="L978" i="1" s="1"/>
  <c r="D981" i="1"/>
  <c r="F981" i="1" s="1"/>
  <c r="G981" i="1" s="1"/>
  <c r="N983" i="1"/>
  <c r="P983" i="1" s="1"/>
  <c r="Q983" i="1" s="1"/>
  <c r="I986" i="1"/>
  <c r="K986" i="1" s="1"/>
  <c r="L986" i="1" s="1"/>
  <c r="D989" i="1"/>
  <c r="F989" i="1" s="1"/>
  <c r="G989" i="1" s="1"/>
  <c r="N991" i="1"/>
  <c r="P991" i="1" s="1"/>
  <c r="Q991" i="1" s="1"/>
  <c r="I994" i="1"/>
  <c r="K994" i="1" s="1"/>
  <c r="L994" i="1" s="1"/>
  <c r="D997" i="1"/>
  <c r="F997" i="1" s="1"/>
  <c r="G997" i="1" s="1"/>
  <c r="N999" i="1"/>
  <c r="P999" i="1" s="1"/>
  <c r="Q999" i="1" s="1"/>
  <c r="I1002" i="1"/>
  <c r="K1002" i="1" s="1"/>
  <c r="L1002" i="1" s="1"/>
  <c r="D1005" i="1"/>
  <c r="F1005" i="1" s="1"/>
  <c r="G1005" i="1" s="1"/>
  <c r="N1007" i="1"/>
  <c r="P1007" i="1" s="1"/>
  <c r="Q1007" i="1" s="1"/>
  <c r="I1010" i="1"/>
  <c r="K1010" i="1" s="1"/>
  <c r="L1010" i="1" s="1"/>
  <c r="D1013" i="1"/>
  <c r="F1013" i="1" s="1"/>
  <c r="G1013" i="1" s="1"/>
  <c r="N1015" i="1"/>
  <c r="P1015" i="1" s="1"/>
  <c r="Q1015" i="1" s="1"/>
  <c r="I1018" i="1"/>
  <c r="K1018" i="1" s="1"/>
  <c r="L1018" i="1" s="1"/>
  <c r="D1021" i="1"/>
  <c r="F1021" i="1" s="1"/>
  <c r="G1021" i="1" s="1"/>
  <c r="N1023" i="1"/>
  <c r="P1023" i="1" s="1"/>
  <c r="Q1023" i="1" s="1"/>
  <c r="I1027" i="1"/>
  <c r="K1027" i="1" s="1"/>
  <c r="L1027" i="1" s="1"/>
  <c r="E1037" i="1"/>
  <c r="D1037" i="1"/>
  <c r="F1037" i="1" s="1"/>
  <c r="G1037" i="1" s="1"/>
  <c r="J1042" i="1"/>
  <c r="I1042" i="1"/>
  <c r="K1042" i="1" s="1"/>
  <c r="L1042" i="1" s="1"/>
  <c r="E1085" i="1"/>
  <c r="D1085" i="1"/>
  <c r="F1085" i="1" s="1"/>
  <c r="G1085" i="1" s="1"/>
  <c r="D924" i="1"/>
  <c r="F924" i="1" s="1"/>
  <c r="G924" i="1" s="1"/>
  <c r="N926" i="1"/>
  <c r="P926" i="1" s="1"/>
  <c r="Q926" i="1" s="1"/>
  <c r="I929" i="1"/>
  <c r="K929" i="1" s="1"/>
  <c r="L929" i="1" s="1"/>
  <c r="D932" i="1"/>
  <c r="F932" i="1" s="1"/>
  <c r="G932" i="1" s="1"/>
  <c r="N934" i="1"/>
  <c r="P934" i="1" s="1"/>
  <c r="Q934" i="1" s="1"/>
  <c r="I937" i="1"/>
  <c r="K937" i="1" s="1"/>
  <c r="L937" i="1" s="1"/>
  <c r="D940" i="1"/>
  <c r="F940" i="1" s="1"/>
  <c r="G940" i="1" s="1"/>
  <c r="N942" i="1"/>
  <c r="P942" i="1" s="1"/>
  <c r="Q942" i="1" s="1"/>
  <c r="I945" i="1"/>
  <c r="K945" i="1" s="1"/>
  <c r="L945" i="1" s="1"/>
  <c r="D948" i="1"/>
  <c r="F948" i="1" s="1"/>
  <c r="G948" i="1" s="1"/>
  <c r="N950" i="1"/>
  <c r="P950" i="1" s="1"/>
  <c r="Q950" i="1" s="1"/>
  <c r="I953" i="1"/>
  <c r="K953" i="1" s="1"/>
  <c r="L953" i="1" s="1"/>
  <c r="D956" i="1"/>
  <c r="F956" i="1" s="1"/>
  <c r="G956" i="1" s="1"/>
  <c r="N958" i="1"/>
  <c r="P958" i="1" s="1"/>
  <c r="Q958" i="1" s="1"/>
  <c r="I961" i="1"/>
  <c r="K961" i="1" s="1"/>
  <c r="L961" i="1" s="1"/>
  <c r="D964" i="1"/>
  <c r="F964" i="1" s="1"/>
  <c r="G964" i="1" s="1"/>
  <c r="N966" i="1"/>
  <c r="P966" i="1" s="1"/>
  <c r="Q966" i="1" s="1"/>
  <c r="I969" i="1"/>
  <c r="K969" i="1" s="1"/>
  <c r="L969" i="1" s="1"/>
  <c r="D972" i="1"/>
  <c r="F972" i="1" s="1"/>
  <c r="G972" i="1" s="1"/>
  <c r="N974" i="1"/>
  <c r="P974" i="1" s="1"/>
  <c r="Q974" i="1" s="1"/>
  <c r="I977" i="1"/>
  <c r="K977" i="1" s="1"/>
  <c r="L977" i="1" s="1"/>
  <c r="D980" i="1"/>
  <c r="F980" i="1" s="1"/>
  <c r="G980" i="1" s="1"/>
  <c r="N982" i="1"/>
  <c r="P982" i="1" s="1"/>
  <c r="Q982" i="1" s="1"/>
  <c r="I985" i="1"/>
  <c r="K985" i="1" s="1"/>
  <c r="L985" i="1" s="1"/>
  <c r="D988" i="1"/>
  <c r="F988" i="1" s="1"/>
  <c r="G988" i="1" s="1"/>
  <c r="N990" i="1"/>
  <c r="P990" i="1" s="1"/>
  <c r="Q990" i="1" s="1"/>
  <c r="I993" i="1"/>
  <c r="K993" i="1" s="1"/>
  <c r="L993" i="1" s="1"/>
  <c r="D996" i="1"/>
  <c r="F996" i="1" s="1"/>
  <c r="G996" i="1" s="1"/>
  <c r="N998" i="1"/>
  <c r="P998" i="1" s="1"/>
  <c r="Q998" i="1" s="1"/>
  <c r="I1001" i="1"/>
  <c r="K1001" i="1" s="1"/>
  <c r="L1001" i="1" s="1"/>
  <c r="D1004" i="1"/>
  <c r="F1004" i="1" s="1"/>
  <c r="G1004" i="1" s="1"/>
  <c r="N1006" i="1"/>
  <c r="P1006" i="1" s="1"/>
  <c r="Q1006" i="1" s="1"/>
  <c r="I1009" i="1"/>
  <c r="K1009" i="1" s="1"/>
  <c r="L1009" i="1" s="1"/>
  <c r="D1012" i="1"/>
  <c r="F1012" i="1" s="1"/>
  <c r="G1012" i="1" s="1"/>
  <c r="N1014" i="1"/>
  <c r="P1014" i="1" s="1"/>
  <c r="Q1014" i="1" s="1"/>
  <c r="I1017" i="1"/>
  <c r="K1017" i="1" s="1"/>
  <c r="L1017" i="1" s="1"/>
  <c r="N1022" i="1"/>
  <c r="P1022" i="1" s="1"/>
  <c r="Q1022" i="1" s="1"/>
  <c r="I1025" i="1"/>
  <c r="K1025" i="1" s="1"/>
  <c r="L1025" i="1" s="1"/>
  <c r="O1055" i="1"/>
  <c r="N1055" i="1"/>
  <c r="P1055" i="1" s="1"/>
  <c r="Q1055" i="1" s="1"/>
  <c r="O1063" i="1"/>
  <c r="N1063" i="1"/>
  <c r="P1063" i="1" s="1"/>
  <c r="Q1063" i="1" s="1"/>
  <c r="O1071" i="1"/>
  <c r="N1071" i="1"/>
  <c r="P1071" i="1" s="1"/>
  <c r="Q1071" i="1" s="1"/>
  <c r="E1093" i="1"/>
  <c r="D1093" i="1"/>
  <c r="F1093" i="1" s="1"/>
  <c r="G1093" i="1" s="1"/>
  <c r="J1098" i="1"/>
  <c r="I1098" i="1"/>
  <c r="K1098" i="1" s="1"/>
  <c r="L1098" i="1" s="1"/>
  <c r="O1103" i="1"/>
  <c r="N1103" i="1"/>
  <c r="P1103" i="1" s="1"/>
  <c r="Q1103" i="1" s="1"/>
  <c r="E1109" i="1"/>
  <c r="D1109" i="1"/>
  <c r="F1109" i="1" s="1"/>
  <c r="G1109" i="1" s="1"/>
  <c r="J1114" i="1"/>
  <c r="I1114" i="1"/>
  <c r="K1114" i="1" s="1"/>
  <c r="L1114" i="1" s="1"/>
  <c r="O1119" i="1"/>
  <c r="N1119" i="1"/>
  <c r="P1119" i="1" s="1"/>
  <c r="Q1119" i="1" s="1"/>
  <c r="E1045" i="1"/>
  <c r="D1045" i="1"/>
  <c r="F1045" i="1" s="1"/>
  <c r="G1045" i="1" s="1"/>
  <c r="J1050" i="1"/>
  <c r="I1050" i="1"/>
  <c r="K1050" i="1" s="1"/>
  <c r="L1050" i="1" s="1"/>
  <c r="J1082" i="1"/>
  <c r="I1082" i="1"/>
  <c r="K1082" i="1" s="1"/>
  <c r="L1082" i="1" s="1"/>
  <c r="E1125" i="1"/>
  <c r="D1125" i="1"/>
  <c r="F1125" i="1" s="1"/>
  <c r="G1125" i="1" s="1"/>
  <c r="N1134" i="1"/>
  <c r="P1134" i="1" s="1"/>
  <c r="Q1134" i="1" s="1"/>
  <c r="O1134" i="1"/>
  <c r="E1164" i="1"/>
  <c r="D1164" i="1"/>
  <c r="F1164" i="1" s="1"/>
  <c r="G1164" i="1" s="1"/>
  <c r="O1174" i="1"/>
  <c r="N1174" i="1"/>
  <c r="P1174" i="1" s="1"/>
  <c r="Q1174" i="1" s="1"/>
  <c r="E1188" i="1"/>
  <c r="D1188" i="1"/>
  <c r="F1188" i="1" s="1"/>
  <c r="G1188" i="1" s="1"/>
  <c r="O1198" i="1"/>
  <c r="N1198" i="1"/>
  <c r="P1198" i="1" s="1"/>
  <c r="Q1198" i="1" s="1"/>
  <c r="J1209" i="1"/>
  <c r="I1209" i="1"/>
  <c r="K1209" i="1" s="1"/>
  <c r="L1209" i="1" s="1"/>
  <c r="E1148" i="1"/>
  <c r="D1148" i="1"/>
  <c r="F1148" i="1" s="1"/>
  <c r="G1148" i="1" s="1"/>
  <c r="O1241" i="1"/>
  <c r="N1241" i="1"/>
  <c r="P1241" i="1" s="1"/>
  <c r="Q1241" i="1" s="1"/>
  <c r="E1156" i="1"/>
  <c r="D1156" i="1"/>
  <c r="F1156" i="1" s="1"/>
  <c r="G1156" i="1" s="1"/>
  <c r="O1166" i="1"/>
  <c r="N1166" i="1"/>
  <c r="P1166" i="1" s="1"/>
  <c r="Q1166" i="1" s="1"/>
  <c r="J1177" i="1"/>
  <c r="I1177" i="1"/>
  <c r="K1177" i="1" s="1"/>
  <c r="L1177" i="1" s="1"/>
  <c r="O1190" i="1"/>
  <c r="N1190" i="1"/>
  <c r="P1190" i="1" s="1"/>
  <c r="Q1190" i="1" s="1"/>
  <c r="J1201" i="1"/>
  <c r="I1201" i="1"/>
  <c r="K1201" i="1" s="1"/>
  <c r="L1201" i="1" s="1"/>
  <c r="E1212" i="1"/>
  <c r="D1212" i="1"/>
  <c r="F1212" i="1" s="1"/>
  <c r="G1212" i="1" s="1"/>
  <c r="D1034" i="1"/>
  <c r="F1034" i="1" s="1"/>
  <c r="G1034" i="1" s="1"/>
  <c r="N1036" i="1"/>
  <c r="P1036" i="1" s="1"/>
  <c r="Q1036" i="1" s="1"/>
  <c r="I1039" i="1"/>
  <c r="K1039" i="1" s="1"/>
  <c r="L1039" i="1" s="1"/>
  <c r="D1042" i="1"/>
  <c r="F1042" i="1" s="1"/>
  <c r="G1042" i="1" s="1"/>
  <c r="N1044" i="1"/>
  <c r="P1044" i="1" s="1"/>
  <c r="Q1044" i="1" s="1"/>
  <c r="I1047" i="1"/>
  <c r="K1047" i="1" s="1"/>
  <c r="L1047" i="1" s="1"/>
  <c r="D1050" i="1"/>
  <c r="F1050" i="1" s="1"/>
  <c r="G1050" i="1" s="1"/>
  <c r="N1052" i="1"/>
  <c r="P1052" i="1" s="1"/>
  <c r="Q1052" i="1" s="1"/>
  <c r="I1055" i="1"/>
  <c r="K1055" i="1" s="1"/>
  <c r="L1055" i="1" s="1"/>
  <c r="D1058" i="1"/>
  <c r="F1058" i="1" s="1"/>
  <c r="G1058" i="1" s="1"/>
  <c r="N1060" i="1"/>
  <c r="P1060" i="1" s="1"/>
  <c r="Q1060" i="1" s="1"/>
  <c r="I1063" i="1"/>
  <c r="K1063" i="1" s="1"/>
  <c r="L1063" i="1" s="1"/>
  <c r="D1066" i="1"/>
  <c r="F1066" i="1" s="1"/>
  <c r="G1066" i="1" s="1"/>
  <c r="N1068" i="1"/>
  <c r="P1068" i="1" s="1"/>
  <c r="Q1068" i="1" s="1"/>
  <c r="I1071" i="1"/>
  <c r="K1071" i="1" s="1"/>
  <c r="L1071" i="1" s="1"/>
  <c r="D1074" i="1"/>
  <c r="F1074" i="1" s="1"/>
  <c r="G1074" i="1" s="1"/>
  <c r="N1076" i="1"/>
  <c r="P1076" i="1" s="1"/>
  <c r="Q1076" i="1" s="1"/>
  <c r="I1079" i="1"/>
  <c r="K1079" i="1" s="1"/>
  <c r="L1079" i="1" s="1"/>
  <c r="D1082" i="1"/>
  <c r="F1082" i="1" s="1"/>
  <c r="G1082" i="1" s="1"/>
  <c r="N1084" i="1"/>
  <c r="P1084" i="1" s="1"/>
  <c r="Q1084" i="1" s="1"/>
  <c r="I1087" i="1"/>
  <c r="K1087" i="1" s="1"/>
  <c r="L1087" i="1" s="1"/>
  <c r="D1090" i="1"/>
  <c r="F1090" i="1" s="1"/>
  <c r="G1090" i="1" s="1"/>
  <c r="N1092" i="1"/>
  <c r="P1092" i="1" s="1"/>
  <c r="Q1092" i="1" s="1"/>
  <c r="I1095" i="1"/>
  <c r="K1095" i="1" s="1"/>
  <c r="L1095" i="1" s="1"/>
  <c r="D1098" i="1"/>
  <c r="F1098" i="1" s="1"/>
  <c r="G1098" i="1" s="1"/>
  <c r="N1100" i="1"/>
  <c r="P1100" i="1" s="1"/>
  <c r="Q1100" i="1" s="1"/>
  <c r="I1103" i="1"/>
  <c r="K1103" i="1" s="1"/>
  <c r="L1103" i="1" s="1"/>
  <c r="D1106" i="1"/>
  <c r="F1106" i="1" s="1"/>
  <c r="G1106" i="1" s="1"/>
  <c r="N1108" i="1"/>
  <c r="P1108" i="1" s="1"/>
  <c r="Q1108" i="1" s="1"/>
  <c r="I1111" i="1"/>
  <c r="K1111" i="1" s="1"/>
  <c r="L1111" i="1" s="1"/>
  <c r="D1114" i="1"/>
  <c r="F1114" i="1" s="1"/>
  <c r="G1114" i="1" s="1"/>
  <c r="N1116" i="1"/>
  <c r="P1116" i="1" s="1"/>
  <c r="Q1116" i="1" s="1"/>
  <c r="I1119" i="1"/>
  <c r="K1119" i="1" s="1"/>
  <c r="L1119" i="1" s="1"/>
  <c r="D1122" i="1"/>
  <c r="F1122" i="1" s="1"/>
  <c r="G1122" i="1" s="1"/>
  <c r="N1124" i="1"/>
  <c r="P1124" i="1" s="1"/>
  <c r="Q1124" i="1" s="1"/>
  <c r="I1127" i="1"/>
  <c r="K1127" i="1" s="1"/>
  <c r="L1127" i="1" s="1"/>
  <c r="E1132" i="1"/>
  <c r="D1135" i="1"/>
  <c r="F1135" i="1" s="1"/>
  <c r="G1135" i="1" s="1"/>
  <c r="D1138" i="1"/>
  <c r="F1138" i="1" s="1"/>
  <c r="G1138" i="1" s="1"/>
  <c r="E1180" i="1"/>
  <c r="D1180" i="1"/>
  <c r="F1180" i="1" s="1"/>
  <c r="G1180" i="1" s="1"/>
  <c r="O1139" i="1"/>
  <c r="N1139" i="1"/>
  <c r="P1139" i="1" s="1"/>
  <c r="Q1139" i="1" s="1"/>
  <c r="O1150" i="1"/>
  <c r="N1150" i="1"/>
  <c r="P1150" i="1" s="1"/>
  <c r="Q1150" i="1" s="1"/>
  <c r="O1158" i="1"/>
  <c r="N1158" i="1"/>
  <c r="P1158" i="1" s="1"/>
  <c r="Q1158" i="1" s="1"/>
  <c r="J1169" i="1"/>
  <c r="I1169" i="1"/>
  <c r="K1169" i="1" s="1"/>
  <c r="L1169" i="1" s="1"/>
  <c r="O1182" i="1"/>
  <c r="N1182" i="1"/>
  <c r="P1182" i="1" s="1"/>
  <c r="Q1182" i="1" s="1"/>
  <c r="J1193" i="1"/>
  <c r="I1193" i="1"/>
  <c r="K1193" i="1" s="1"/>
  <c r="L1193" i="1" s="1"/>
  <c r="E1204" i="1"/>
  <c r="D1204" i="1"/>
  <c r="F1204" i="1" s="1"/>
  <c r="G1204" i="1" s="1"/>
  <c r="O1214" i="1"/>
  <c r="N1214" i="1"/>
  <c r="P1214" i="1" s="1"/>
  <c r="Q1214" i="1" s="1"/>
  <c r="I1093" i="1"/>
  <c r="K1093" i="1" s="1"/>
  <c r="L1093" i="1" s="1"/>
  <c r="D1096" i="1"/>
  <c r="F1096" i="1" s="1"/>
  <c r="G1096" i="1" s="1"/>
  <c r="N1098" i="1"/>
  <c r="P1098" i="1" s="1"/>
  <c r="Q1098" i="1" s="1"/>
  <c r="I1101" i="1"/>
  <c r="K1101" i="1" s="1"/>
  <c r="L1101" i="1" s="1"/>
  <c r="D1104" i="1"/>
  <c r="F1104" i="1" s="1"/>
  <c r="G1104" i="1" s="1"/>
  <c r="N1106" i="1"/>
  <c r="P1106" i="1" s="1"/>
  <c r="Q1106" i="1" s="1"/>
  <c r="I1109" i="1"/>
  <c r="K1109" i="1" s="1"/>
  <c r="L1109" i="1" s="1"/>
  <c r="D1112" i="1"/>
  <c r="F1112" i="1" s="1"/>
  <c r="G1112" i="1" s="1"/>
  <c r="N1114" i="1"/>
  <c r="P1114" i="1" s="1"/>
  <c r="Q1114" i="1" s="1"/>
  <c r="I1117" i="1"/>
  <c r="K1117" i="1" s="1"/>
  <c r="L1117" i="1" s="1"/>
  <c r="D1120" i="1"/>
  <c r="F1120" i="1" s="1"/>
  <c r="G1120" i="1" s="1"/>
  <c r="N1122" i="1"/>
  <c r="P1122" i="1" s="1"/>
  <c r="Q1122" i="1" s="1"/>
  <c r="I1125" i="1"/>
  <c r="K1125" i="1" s="1"/>
  <c r="L1125" i="1" s="1"/>
  <c r="O1128" i="1"/>
  <c r="J1131" i="1"/>
  <c r="J1134" i="1"/>
  <c r="J1137" i="1"/>
  <c r="N1140" i="1"/>
  <c r="P1140" i="1" s="1"/>
  <c r="Q1140" i="1" s="1"/>
  <c r="E1145" i="1"/>
  <c r="D1145" i="1"/>
  <c r="F1145" i="1" s="1"/>
  <c r="G1145" i="1" s="1"/>
  <c r="J1142" i="1"/>
  <c r="I1142" i="1"/>
  <c r="K1142" i="1" s="1"/>
  <c r="L1142" i="1" s="1"/>
  <c r="J1145" i="1"/>
  <c r="I1145" i="1"/>
  <c r="K1145" i="1" s="1"/>
  <c r="L1145" i="1" s="1"/>
  <c r="J1161" i="1"/>
  <c r="I1161" i="1"/>
  <c r="K1161" i="1" s="1"/>
  <c r="L1161" i="1" s="1"/>
  <c r="E1172" i="1"/>
  <c r="D1172" i="1"/>
  <c r="F1172" i="1" s="1"/>
  <c r="G1172" i="1" s="1"/>
  <c r="J1185" i="1"/>
  <c r="I1185" i="1"/>
  <c r="K1185" i="1" s="1"/>
  <c r="L1185" i="1" s="1"/>
  <c r="E1196" i="1"/>
  <c r="D1196" i="1"/>
  <c r="F1196" i="1" s="1"/>
  <c r="G1196" i="1" s="1"/>
  <c r="O1206" i="1"/>
  <c r="N1206" i="1"/>
  <c r="P1206" i="1" s="1"/>
  <c r="Q1206" i="1" s="1"/>
  <c r="J1252" i="1"/>
  <c r="I1252" i="1"/>
  <c r="K1252" i="1" s="1"/>
  <c r="L1252" i="1" s="1"/>
  <c r="O1225" i="1"/>
  <c r="N1225" i="1"/>
  <c r="P1225" i="1" s="1"/>
  <c r="Q1225" i="1" s="1"/>
  <c r="E1263" i="1"/>
  <c r="D1263" i="1"/>
  <c r="F1263" i="1" s="1"/>
  <c r="G1263" i="1" s="1"/>
  <c r="J1276" i="1"/>
  <c r="I1276" i="1"/>
  <c r="K1276" i="1" s="1"/>
  <c r="L1276" i="1" s="1"/>
  <c r="E1220" i="1"/>
  <c r="D1220" i="1"/>
  <c r="F1220" i="1" s="1"/>
  <c r="G1220" i="1" s="1"/>
  <c r="O1233" i="1"/>
  <c r="N1233" i="1"/>
  <c r="P1233" i="1" s="1"/>
  <c r="Q1233" i="1" s="1"/>
  <c r="O1257" i="1"/>
  <c r="N1257" i="1"/>
  <c r="P1257" i="1" s="1"/>
  <c r="Q1257" i="1" s="1"/>
  <c r="O1265" i="1"/>
  <c r="N1265" i="1"/>
  <c r="P1265" i="1" s="1"/>
  <c r="Q1265" i="1" s="1"/>
  <c r="N1156" i="1"/>
  <c r="P1156" i="1" s="1"/>
  <c r="Q1156" i="1" s="1"/>
  <c r="I1159" i="1"/>
  <c r="K1159" i="1" s="1"/>
  <c r="L1159" i="1" s="1"/>
  <c r="D1162" i="1"/>
  <c r="F1162" i="1" s="1"/>
  <c r="G1162" i="1" s="1"/>
  <c r="N1164" i="1"/>
  <c r="P1164" i="1" s="1"/>
  <c r="Q1164" i="1" s="1"/>
  <c r="I1167" i="1"/>
  <c r="K1167" i="1" s="1"/>
  <c r="L1167" i="1" s="1"/>
  <c r="D1170" i="1"/>
  <c r="F1170" i="1" s="1"/>
  <c r="G1170" i="1" s="1"/>
  <c r="N1172" i="1"/>
  <c r="P1172" i="1" s="1"/>
  <c r="Q1172" i="1" s="1"/>
  <c r="I1175" i="1"/>
  <c r="K1175" i="1" s="1"/>
  <c r="L1175" i="1" s="1"/>
  <c r="D1178" i="1"/>
  <c r="F1178" i="1" s="1"/>
  <c r="G1178" i="1" s="1"/>
  <c r="N1180" i="1"/>
  <c r="P1180" i="1" s="1"/>
  <c r="Q1180" i="1" s="1"/>
  <c r="I1183" i="1"/>
  <c r="K1183" i="1" s="1"/>
  <c r="L1183" i="1" s="1"/>
  <c r="D1186" i="1"/>
  <c r="F1186" i="1" s="1"/>
  <c r="G1186" i="1" s="1"/>
  <c r="N1188" i="1"/>
  <c r="P1188" i="1" s="1"/>
  <c r="Q1188" i="1" s="1"/>
  <c r="I1191" i="1"/>
  <c r="K1191" i="1" s="1"/>
  <c r="L1191" i="1" s="1"/>
  <c r="D1194" i="1"/>
  <c r="F1194" i="1" s="1"/>
  <c r="G1194" i="1" s="1"/>
  <c r="N1196" i="1"/>
  <c r="P1196" i="1" s="1"/>
  <c r="Q1196" i="1" s="1"/>
  <c r="I1199" i="1"/>
  <c r="K1199" i="1" s="1"/>
  <c r="L1199" i="1" s="1"/>
  <c r="D1202" i="1"/>
  <c r="F1202" i="1" s="1"/>
  <c r="G1202" i="1" s="1"/>
  <c r="N1204" i="1"/>
  <c r="P1204" i="1" s="1"/>
  <c r="Q1204" i="1" s="1"/>
  <c r="I1207" i="1"/>
  <c r="K1207" i="1" s="1"/>
  <c r="L1207" i="1" s="1"/>
  <c r="D1210" i="1"/>
  <c r="F1210" i="1" s="1"/>
  <c r="G1210" i="1" s="1"/>
  <c r="N1212" i="1"/>
  <c r="P1212" i="1" s="1"/>
  <c r="Q1212" i="1" s="1"/>
  <c r="I1215" i="1"/>
  <c r="K1215" i="1" s="1"/>
  <c r="L1215" i="1" s="1"/>
  <c r="N1234" i="1"/>
  <c r="P1234" i="1" s="1"/>
  <c r="Q1234" i="1" s="1"/>
  <c r="J1244" i="1"/>
  <c r="I1244" i="1"/>
  <c r="K1244" i="1" s="1"/>
  <c r="L1244" i="1" s="1"/>
  <c r="O1249" i="1"/>
  <c r="N1249" i="1"/>
  <c r="P1249" i="1" s="1"/>
  <c r="Q1249" i="1" s="1"/>
  <c r="J1268" i="1"/>
  <c r="I1268" i="1"/>
  <c r="K1268" i="1" s="1"/>
  <c r="L1268" i="1" s="1"/>
  <c r="N1147" i="1"/>
  <c r="P1147" i="1" s="1"/>
  <c r="Q1147" i="1" s="1"/>
  <c r="I1150" i="1"/>
  <c r="K1150" i="1" s="1"/>
  <c r="L1150" i="1" s="1"/>
  <c r="D1153" i="1"/>
  <c r="F1153" i="1" s="1"/>
  <c r="G1153" i="1" s="1"/>
  <c r="N1155" i="1"/>
  <c r="P1155" i="1" s="1"/>
  <c r="Q1155" i="1" s="1"/>
  <c r="I1158" i="1"/>
  <c r="K1158" i="1" s="1"/>
  <c r="L1158" i="1" s="1"/>
  <c r="D1161" i="1"/>
  <c r="F1161" i="1" s="1"/>
  <c r="G1161" i="1" s="1"/>
  <c r="N1163" i="1"/>
  <c r="P1163" i="1" s="1"/>
  <c r="Q1163" i="1" s="1"/>
  <c r="I1166" i="1"/>
  <c r="K1166" i="1" s="1"/>
  <c r="L1166" i="1" s="1"/>
  <c r="D1169" i="1"/>
  <c r="F1169" i="1" s="1"/>
  <c r="G1169" i="1" s="1"/>
  <c r="N1171" i="1"/>
  <c r="P1171" i="1" s="1"/>
  <c r="Q1171" i="1" s="1"/>
  <c r="I1174" i="1"/>
  <c r="K1174" i="1" s="1"/>
  <c r="L1174" i="1" s="1"/>
  <c r="D1177" i="1"/>
  <c r="F1177" i="1" s="1"/>
  <c r="G1177" i="1" s="1"/>
  <c r="N1179" i="1"/>
  <c r="P1179" i="1" s="1"/>
  <c r="Q1179" i="1" s="1"/>
  <c r="I1182" i="1"/>
  <c r="K1182" i="1" s="1"/>
  <c r="L1182" i="1" s="1"/>
  <c r="J1228" i="1"/>
  <c r="I1228" i="1"/>
  <c r="K1228" i="1" s="1"/>
  <c r="L1228" i="1" s="1"/>
  <c r="J1236" i="1"/>
  <c r="I1236" i="1"/>
  <c r="K1236" i="1" s="1"/>
  <c r="L1236" i="1" s="1"/>
  <c r="E1304" i="1"/>
  <c r="D1304" i="1"/>
  <c r="F1304" i="1" s="1"/>
  <c r="G1304" i="1" s="1"/>
  <c r="E1255" i="1"/>
  <c r="D1255" i="1"/>
  <c r="F1255" i="1" s="1"/>
  <c r="G1255" i="1" s="1"/>
  <c r="E1271" i="1"/>
  <c r="D1271" i="1"/>
  <c r="F1271" i="1" s="1"/>
  <c r="G1271" i="1" s="1"/>
  <c r="J1333" i="1"/>
  <c r="I1333" i="1"/>
  <c r="K1333" i="1" s="1"/>
  <c r="L1333" i="1" s="1"/>
  <c r="N1177" i="1"/>
  <c r="P1177" i="1" s="1"/>
  <c r="Q1177" i="1" s="1"/>
  <c r="I1180" i="1"/>
  <c r="K1180" i="1" s="1"/>
  <c r="L1180" i="1" s="1"/>
  <c r="D1183" i="1"/>
  <c r="F1183" i="1" s="1"/>
  <c r="G1183" i="1" s="1"/>
  <c r="N1185" i="1"/>
  <c r="P1185" i="1" s="1"/>
  <c r="Q1185" i="1" s="1"/>
  <c r="I1188" i="1"/>
  <c r="K1188" i="1" s="1"/>
  <c r="L1188" i="1" s="1"/>
  <c r="D1191" i="1"/>
  <c r="F1191" i="1" s="1"/>
  <c r="G1191" i="1" s="1"/>
  <c r="N1193" i="1"/>
  <c r="P1193" i="1" s="1"/>
  <c r="Q1193" i="1" s="1"/>
  <c r="I1196" i="1"/>
  <c r="K1196" i="1" s="1"/>
  <c r="L1196" i="1" s="1"/>
  <c r="D1199" i="1"/>
  <c r="F1199" i="1" s="1"/>
  <c r="G1199" i="1" s="1"/>
  <c r="N1201" i="1"/>
  <c r="P1201" i="1" s="1"/>
  <c r="Q1201" i="1" s="1"/>
  <c r="I1204" i="1"/>
  <c r="K1204" i="1" s="1"/>
  <c r="L1204" i="1" s="1"/>
  <c r="D1207" i="1"/>
  <c r="F1207" i="1" s="1"/>
  <c r="G1207" i="1" s="1"/>
  <c r="N1209" i="1"/>
  <c r="P1209" i="1" s="1"/>
  <c r="Q1209" i="1" s="1"/>
  <c r="I1212" i="1"/>
  <c r="K1212" i="1" s="1"/>
  <c r="L1212" i="1" s="1"/>
  <c r="D1215" i="1"/>
  <c r="F1215" i="1" s="1"/>
  <c r="G1215" i="1" s="1"/>
  <c r="N1216" i="1"/>
  <c r="P1216" i="1" s="1"/>
  <c r="Q1216" i="1" s="1"/>
  <c r="N1218" i="1"/>
  <c r="P1218" i="1" s="1"/>
  <c r="Q1218" i="1" s="1"/>
  <c r="E1223" i="1"/>
  <c r="D1223" i="1"/>
  <c r="F1223" i="1" s="1"/>
  <c r="G1223" i="1" s="1"/>
  <c r="E1239" i="1"/>
  <c r="D1239" i="1"/>
  <c r="F1239" i="1" s="1"/>
  <c r="G1239" i="1" s="1"/>
  <c r="J1278" i="1"/>
  <c r="I1278" i="1"/>
  <c r="K1278" i="1" s="1"/>
  <c r="L1278" i="1" s="1"/>
  <c r="I1217" i="1"/>
  <c r="K1217" i="1" s="1"/>
  <c r="L1217" i="1" s="1"/>
  <c r="E1222" i="1"/>
  <c r="D1224" i="1"/>
  <c r="F1224" i="1" s="1"/>
  <c r="G1224" i="1" s="1"/>
  <c r="E1231" i="1"/>
  <c r="D1231" i="1"/>
  <c r="F1231" i="1" s="1"/>
  <c r="G1231" i="1" s="1"/>
  <c r="E1247" i="1"/>
  <c r="D1247" i="1"/>
  <c r="F1247" i="1" s="1"/>
  <c r="G1247" i="1" s="1"/>
  <c r="J1260" i="1"/>
  <c r="I1260" i="1"/>
  <c r="K1260" i="1" s="1"/>
  <c r="L1260" i="1" s="1"/>
  <c r="O1273" i="1"/>
  <c r="N1273" i="1"/>
  <c r="P1273" i="1" s="1"/>
  <c r="Q1273" i="1" s="1"/>
  <c r="E1280" i="1"/>
  <c r="D1280" i="1"/>
  <c r="F1280" i="1" s="1"/>
  <c r="G1280" i="1" s="1"/>
  <c r="O1306" i="1"/>
  <c r="N1306" i="1"/>
  <c r="P1306" i="1" s="1"/>
  <c r="Q1306" i="1" s="1"/>
  <c r="J1317" i="1"/>
  <c r="I1317" i="1"/>
  <c r="K1317" i="1" s="1"/>
  <c r="L1317" i="1" s="1"/>
  <c r="N1224" i="1"/>
  <c r="P1224" i="1" s="1"/>
  <c r="Q1224" i="1" s="1"/>
  <c r="I1227" i="1"/>
  <c r="K1227" i="1" s="1"/>
  <c r="L1227" i="1" s="1"/>
  <c r="D1230" i="1"/>
  <c r="F1230" i="1" s="1"/>
  <c r="G1230" i="1" s="1"/>
  <c r="N1232" i="1"/>
  <c r="P1232" i="1" s="1"/>
  <c r="Q1232" i="1" s="1"/>
  <c r="I1235" i="1"/>
  <c r="K1235" i="1" s="1"/>
  <c r="L1235" i="1" s="1"/>
  <c r="J1285" i="1"/>
  <c r="I1285" i="1"/>
  <c r="K1285" i="1" s="1"/>
  <c r="L1285" i="1" s="1"/>
  <c r="O1290" i="1"/>
  <c r="N1290" i="1"/>
  <c r="P1290" i="1" s="1"/>
  <c r="Q1290" i="1" s="1"/>
  <c r="E1320" i="1"/>
  <c r="D1320" i="1"/>
  <c r="F1320" i="1" s="1"/>
  <c r="G1320" i="1" s="1"/>
  <c r="J1281" i="1"/>
  <c r="I1281" i="1"/>
  <c r="K1281" i="1" s="1"/>
  <c r="L1281" i="1" s="1"/>
  <c r="J1293" i="1"/>
  <c r="I1293" i="1"/>
  <c r="K1293" i="1" s="1"/>
  <c r="L1293" i="1" s="1"/>
  <c r="J1309" i="1"/>
  <c r="I1309" i="1"/>
  <c r="K1309" i="1" s="1"/>
  <c r="L1309" i="1" s="1"/>
  <c r="O1322" i="1"/>
  <c r="N1322" i="1"/>
  <c r="P1322" i="1" s="1"/>
  <c r="Q1322" i="1" s="1"/>
  <c r="J1325" i="1"/>
  <c r="I1325" i="1"/>
  <c r="K1325" i="1" s="1"/>
  <c r="L1325" i="1" s="1"/>
  <c r="E1328" i="1"/>
  <c r="D1328" i="1"/>
  <c r="F1328" i="1" s="1"/>
  <c r="G1328" i="1" s="1"/>
  <c r="N1222" i="1"/>
  <c r="P1222" i="1" s="1"/>
  <c r="Q1222" i="1" s="1"/>
  <c r="I1225" i="1"/>
  <c r="K1225" i="1" s="1"/>
  <c r="L1225" i="1" s="1"/>
  <c r="D1228" i="1"/>
  <c r="F1228" i="1" s="1"/>
  <c r="G1228" i="1" s="1"/>
  <c r="N1230" i="1"/>
  <c r="P1230" i="1" s="1"/>
  <c r="Q1230" i="1" s="1"/>
  <c r="I1233" i="1"/>
  <c r="K1233" i="1" s="1"/>
  <c r="L1233" i="1" s="1"/>
  <c r="D1236" i="1"/>
  <c r="F1236" i="1" s="1"/>
  <c r="G1236" i="1" s="1"/>
  <c r="N1238" i="1"/>
  <c r="P1238" i="1" s="1"/>
  <c r="Q1238" i="1" s="1"/>
  <c r="I1241" i="1"/>
  <c r="K1241" i="1" s="1"/>
  <c r="L1241" i="1" s="1"/>
  <c r="D1244" i="1"/>
  <c r="F1244" i="1" s="1"/>
  <c r="G1244" i="1" s="1"/>
  <c r="N1246" i="1"/>
  <c r="P1246" i="1" s="1"/>
  <c r="Q1246" i="1" s="1"/>
  <c r="I1249" i="1"/>
  <c r="K1249" i="1" s="1"/>
  <c r="L1249" i="1" s="1"/>
  <c r="D1252" i="1"/>
  <c r="F1252" i="1" s="1"/>
  <c r="G1252" i="1" s="1"/>
  <c r="N1254" i="1"/>
  <c r="P1254" i="1" s="1"/>
  <c r="Q1254" i="1" s="1"/>
  <c r="I1257" i="1"/>
  <c r="K1257" i="1" s="1"/>
  <c r="L1257" i="1" s="1"/>
  <c r="D1260" i="1"/>
  <c r="F1260" i="1" s="1"/>
  <c r="G1260" i="1" s="1"/>
  <c r="N1262" i="1"/>
  <c r="P1262" i="1" s="1"/>
  <c r="Q1262" i="1" s="1"/>
  <c r="I1265" i="1"/>
  <c r="K1265" i="1" s="1"/>
  <c r="L1265" i="1" s="1"/>
  <c r="D1268" i="1"/>
  <c r="F1268" i="1" s="1"/>
  <c r="G1268" i="1" s="1"/>
  <c r="N1270" i="1"/>
  <c r="P1270" i="1" s="1"/>
  <c r="Q1270" i="1" s="1"/>
  <c r="I1273" i="1"/>
  <c r="K1273" i="1" s="1"/>
  <c r="L1273" i="1" s="1"/>
  <c r="D1276" i="1"/>
  <c r="F1276" i="1" s="1"/>
  <c r="G1276" i="1" s="1"/>
  <c r="O1278" i="1"/>
  <c r="N1278" i="1"/>
  <c r="P1278" i="1" s="1"/>
  <c r="Q1278" i="1" s="1"/>
  <c r="O1286" i="1"/>
  <c r="N1286" i="1"/>
  <c r="P1286" i="1" s="1"/>
  <c r="Q1286" i="1" s="1"/>
  <c r="D1219" i="1"/>
  <c r="F1219" i="1" s="1"/>
  <c r="G1219" i="1" s="1"/>
  <c r="N1221" i="1"/>
  <c r="P1221" i="1" s="1"/>
  <c r="Q1221" i="1" s="1"/>
  <c r="I1224" i="1"/>
  <c r="K1224" i="1" s="1"/>
  <c r="L1224" i="1" s="1"/>
  <c r="D1227" i="1"/>
  <c r="F1227" i="1" s="1"/>
  <c r="G1227" i="1" s="1"/>
  <c r="N1229" i="1"/>
  <c r="P1229" i="1" s="1"/>
  <c r="Q1229" i="1" s="1"/>
  <c r="I1232" i="1"/>
  <c r="K1232" i="1" s="1"/>
  <c r="L1232" i="1" s="1"/>
  <c r="D1235" i="1"/>
  <c r="F1235" i="1" s="1"/>
  <c r="G1235" i="1" s="1"/>
  <c r="N1237" i="1"/>
  <c r="P1237" i="1" s="1"/>
  <c r="Q1237" i="1" s="1"/>
  <c r="I1240" i="1"/>
  <c r="K1240" i="1" s="1"/>
  <c r="L1240" i="1" s="1"/>
  <c r="N1245" i="1"/>
  <c r="P1245" i="1" s="1"/>
  <c r="Q1245" i="1" s="1"/>
  <c r="I1248" i="1"/>
  <c r="K1248" i="1" s="1"/>
  <c r="L1248" i="1" s="1"/>
  <c r="E1296" i="1"/>
  <c r="D1296" i="1"/>
  <c r="F1296" i="1" s="1"/>
  <c r="G1296" i="1" s="1"/>
  <c r="O1282" i="1"/>
  <c r="N1282" i="1"/>
  <c r="P1282" i="1" s="1"/>
  <c r="Q1282" i="1" s="1"/>
  <c r="O1298" i="1"/>
  <c r="N1298" i="1"/>
  <c r="P1298" i="1" s="1"/>
  <c r="Q1298" i="1" s="1"/>
  <c r="E1312" i="1"/>
  <c r="D1312" i="1"/>
  <c r="F1312" i="1" s="1"/>
  <c r="G1312" i="1" s="1"/>
  <c r="O1330" i="1"/>
  <c r="N1330" i="1"/>
  <c r="P1330" i="1" s="1"/>
  <c r="Q1330" i="1" s="1"/>
  <c r="O1365" i="1"/>
  <c r="N1365" i="1"/>
  <c r="P1365" i="1" s="1"/>
  <c r="Q1365" i="1" s="1"/>
  <c r="J1277" i="1"/>
  <c r="E1284" i="1"/>
  <c r="D1284" i="1"/>
  <c r="F1284" i="1" s="1"/>
  <c r="G1284" i="1" s="1"/>
  <c r="E1288" i="1"/>
  <c r="D1288" i="1"/>
  <c r="F1288" i="1" s="1"/>
  <c r="G1288" i="1" s="1"/>
  <c r="J1301" i="1"/>
  <c r="I1301" i="1"/>
  <c r="K1301" i="1" s="1"/>
  <c r="L1301" i="1" s="1"/>
  <c r="O1314" i="1"/>
  <c r="N1314" i="1"/>
  <c r="P1314" i="1" s="1"/>
  <c r="Q1314" i="1" s="1"/>
  <c r="O1349" i="1"/>
  <c r="N1349" i="1"/>
  <c r="P1349" i="1" s="1"/>
  <c r="Q1349" i="1" s="1"/>
  <c r="J1352" i="1"/>
  <c r="I1352" i="1"/>
  <c r="K1352" i="1" s="1"/>
  <c r="L1352" i="1" s="1"/>
  <c r="E1371" i="1"/>
  <c r="D1371" i="1"/>
  <c r="F1371" i="1" s="1"/>
  <c r="G1371" i="1" s="1"/>
  <c r="E1392" i="1"/>
  <c r="D1392" i="1"/>
  <c r="F1392" i="1" s="1"/>
  <c r="G1392" i="1" s="1"/>
  <c r="N1396" i="1"/>
  <c r="P1396" i="1" s="1"/>
  <c r="Q1396" i="1" s="1"/>
  <c r="O1396" i="1"/>
  <c r="O1404" i="1"/>
  <c r="N1404" i="1"/>
  <c r="P1404" i="1" s="1"/>
  <c r="Q1404" i="1" s="1"/>
  <c r="I1421" i="1"/>
  <c r="K1421" i="1" s="1"/>
  <c r="L1421" i="1" s="1"/>
  <c r="J1421" i="1"/>
  <c r="J1336" i="1"/>
  <c r="I1336" i="1"/>
  <c r="K1336" i="1" s="1"/>
  <c r="L1336" i="1" s="1"/>
  <c r="I1291" i="1"/>
  <c r="K1291" i="1" s="1"/>
  <c r="L1291" i="1" s="1"/>
  <c r="E1339" i="1"/>
  <c r="D1339" i="1"/>
  <c r="F1339" i="1" s="1"/>
  <c r="G1339" i="1" s="1"/>
  <c r="I1290" i="1"/>
  <c r="K1290" i="1" s="1"/>
  <c r="L1290" i="1" s="1"/>
  <c r="D1293" i="1"/>
  <c r="F1293" i="1" s="1"/>
  <c r="G1293" i="1" s="1"/>
  <c r="N1295" i="1"/>
  <c r="P1295" i="1" s="1"/>
  <c r="Q1295" i="1" s="1"/>
  <c r="I1298" i="1"/>
  <c r="K1298" i="1" s="1"/>
  <c r="L1298" i="1" s="1"/>
  <c r="D1301" i="1"/>
  <c r="F1301" i="1" s="1"/>
  <c r="G1301" i="1" s="1"/>
  <c r="N1303" i="1"/>
  <c r="P1303" i="1" s="1"/>
  <c r="Q1303" i="1" s="1"/>
  <c r="I1306" i="1"/>
  <c r="K1306" i="1" s="1"/>
  <c r="L1306" i="1" s="1"/>
  <c r="D1309" i="1"/>
  <c r="F1309" i="1" s="1"/>
  <c r="G1309" i="1" s="1"/>
  <c r="N1311" i="1"/>
  <c r="P1311" i="1" s="1"/>
  <c r="Q1311" i="1" s="1"/>
  <c r="I1314" i="1"/>
  <c r="K1314" i="1" s="1"/>
  <c r="L1314" i="1" s="1"/>
  <c r="D1317" i="1"/>
  <c r="F1317" i="1" s="1"/>
  <c r="G1317" i="1" s="1"/>
  <c r="N1319" i="1"/>
  <c r="P1319" i="1" s="1"/>
  <c r="Q1319" i="1" s="1"/>
  <c r="I1322" i="1"/>
  <c r="K1322" i="1" s="1"/>
  <c r="L1322" i="1" s="1"/>
  <c r="D1325" i="1"/>
  <c r="F1325" i="1" s="1"/>
  <c r="G1325" i="1" s="1"/>
  <c r="N1327" i="1"/>
  <c r="P1327" i="1" s="1"/>
  <c r="Q1327" i="1" s="1"/>
  <c r="I1330" i="1"/>
  <c r="K1330" i="1" s="1"/>
  <c r="L1330" i="1" s="1"/>
  <c r="D1333" i="1"/>
  <c r="F1333" i="1" s="1"/>
  <c r="G1333" i="1" s="1"/>
  <c r="N1334" i="1"/>
  <c r="P1334" i="1" s="1"/>
  <c r="Q1334" i="1" s="1"/>
  <c r="O1341" i="1"/>
  <c r="N1341" i="1"/>
  <c r="P1341" i="1" s="1"/>
  <c r="Q1341" i="1" s="1"/>
  <c r="J1360" i="1"/>
  <c r="I1360" i="1"/>
  <c r="K1360" i="1" s="1"/>
  <c r="L1360" i="1" s="1"/>
  <c r="E1363" i="1"/>
  <c r="D1363" i="1"/>
  <c r="F1363" i="1" s="1"/>
  <c r="G1363" i="1" s="1"/>
  <c r="J1368" i="1"/>
  <c r="I1368" i="1"/>
  <c r="K1368" i="1" s="1"/>
  <c r="L1368" i="1" s="1"/>
  <c r="I1289" i="1"/>
  <c r="K1289" i="1" s="1"/>
  <c r="L1289" i="1" s="1"/>
  <c r="D1292" i="1"/>
  <c r="F1292" i="1" s="1"/>
  <c r="G1292" i="1" s="1"/>
  <c r="N1294" i="1"/>
  <c r="P1294" i="1" s="1"/>
  <c r="Q1294" i="1" s="1"/>
  <c r="I1297" i="1"/>
  <c r="K1297" i="1" s="1"/>
  <c r="L1297" i="1" s="1"/>
  <c r="D1300" i="1"/>
  <c r="F1300" i="1" s="1"/>
  <c r="G1300" i="1" s="1"/>
  <c r="N1302" i="1"/>
  <c r="P1302" i="1" s="1"/>
  <c r="Q1302" i="1" s="1"/>
  <c r="I1305" i="1"/>
  <c r="K1305" i="1" s="1"/>
  <c r="L1305" i="1" s="1"/>
  <c r="N1318" i="1"/>
  <c r="P1318" i="1" s="1"/>
  <c r="Q1318" i="1" s="1"/>
  <c r="N1326" i="1"/>
  <c r="P1326" i="1" s="1"/>
  <c r="Q1326" i="1" s="1"/>
  <c r="I1329" i="1"/>
  <c r="K1329" i="1" s="1"/>
  <c r="L1329" i="1" s="1"/>
  <c r="D1332" i="1"/>
  <c r="F1332" i="1" s="1"/>
  <c r="G1332" i="1" s="1"/>
  <c r="O1357" i="1"/>
  <c r="N1357" i="1"/>
  <c r="P1357" i="1" s="1"/>
  <c r="Q1357" i="1" s="1"/>
  <c r="O1373" i="1"/>
  <c r="N1373" i="1"/>
  <c r="P1373" i="1" s="1"/>
  <c r="Q1373" i="1" s="1"/>
  <c r="I1312" i="1"/>
  <c r="K1312" i="1" s="1"/>
  <c r="L1312" i="1" s="1"/>
  <c r="I1320" i="1"/>
  <c r="K1320" i="1" s="1"/>
  <c r="L1320" i="1" s="1"/>
  <c r="D1323" i="1"/>
  <c r="F1323" i="1" s="1"/>
  <c r="G1323" i="1" s="1"/>
  <c r="N1325" i="1"/>
  <c r="P1325" i="1" s="1"/>
  <c r="Q1325" i="1" s="1"/>
  <c r="I1328" i="1"/>
  <c r="K1328" i="1" s="1"/>
  <c r="L1328" i="1" s="1"/>
  <c r="J1344" i="1"/>
  <c r="I1344" i="1"/>
  <c r="K1344" i="1" s="1"/>
  <c r="L1344" i="1" s="1"/>
  <c r="E1355" i="1"/>
  <c r="D1355" i="1"/>
  <c r="F1355" i="1" s="1"/>
  <c r="G1355" i="1" s="1"/>
  <c r="J1376" i="1"/>
  <c r="I1376" i="1"/>
  <c r="K1376" i="1" s="1"/>
  <c r="L1376" i="1" s="1"/>
  <c r="E1379" i="1"/>
  <c r="D1379" i="1"/>
  <c r="F1379" i="1" s="1"/>
  <c r="G1379" i="1" s="1"/>
  <c r="O1381" i="1"/>
  <c r="N1381" i="1"/>
  <c r="P1381" i="1" s="1"/>
  <c r="Q1381" i="1" s="1"/>
  <c r="J1384" i="1"/>
  <c r="I1384" i="1"/>
  <c r="K1384" i="1" s="1"/>
  <c r="L1384" i="1" s="1"/>
  <c r="E1347" i="1"/>
  <c r="D1347" i="1"/>
  <c r="F1347" i="1" s="1"/>
  <c r="G1347" i="1" s="1"/>
  <c r="E1387" i="1"/>
  <c r="D1387" i="1"/>
  <c r="F1387" i="1" s="1"/>
  <c r="G1387" i="1" s="1"/>
  <c r="J1402" i="1"/>
  <c r="I1402" i="1"/>
  <c r="K1402" i="1" s="1"/>
  <c r="L1402" i="1" s="1"/>
  <c r="O1407" i="1"/>
  <c r="N1407" i="1"/>
  <c r="P1407" i="1" s="1"/>
  <c r="Q1407" i="1" s="1"/>
  <c r="J1410" i="1"/>
  <c r="I1410" i="1"/>
  <c r="K1410" i="1" s="1"/>
  <c r="L1410" i="1" s="1"/>
  <c r="E1413" i="1"/>
  <c r="D1413" i="1"/>
  <c r="F1413" i="1" s="1"/>
  <c r="G1413" i="1" s="1"/>
  <c r="D1432" i="1"/>
  <c r="F1432" i="1" s="1"/>
  <c r="G1432" i="1" s="1"/>
  <c r="E1432" i="1"/>
  <c r="E1446" i="1"/>
  <c r="D1446" i="1"/>
  <c r="F1446" i="1" s="1"/>
  <c r="G1446" i="1" s="1"/>
  <c r="E1451" i="1"/>
  <c r="D1451" i="1"/>
  <c r="F1451" i="1" s="1"/>
  <c r="G1451" i="1" s="1"/>
  <c r="N1458" i="1"/>
  <c r="P1458" i="1" s="1"/>
  <c r="Q1458" i="1" s="1"/>
  <c r="O1458" i="1"/>
  <c r="I1351" i="1"/>
  <c r="K1351" i="1" s="1"/>
  <c r="L1351" i="1" s="1"/>
  <c r="D1354" i="1"/>
  <c r="F1354" i="1" s="1"/>
  <c r="G1354" i="1" s="1"/>
  <c r="N1356" i="1"/>
  <c r="P1356" i="1" s="1"/>
  <c r="Q1356" i="1" s="1"/>
  <c r="N1364" i="1"/>
  <c r="P1364" i="1" s="1"/>
  <c r="Q1364" i="1" s="1"/>
  <c r="E1389" i="1"/>
  <c r="D1389" i="1"/>
  <c r="F1389" i="1" s="1"/>
  <c r="G1389" i="1" s="1"/>
  <c r="E1405" i="1"/>
  <c r="D1405" i="1"/>
  <c r="F1405" i="1" s="1"/>
  <c r="G1405" i="1" s="1"/>
  <c r="D1424" i="1"/>
  <c r="F1424" i="1" s="1"/>
  <c r="G1424" i="1" s="1"/>
  <c r="E1424" i="1"/>
  <c r="D1353" i="1"/>
  <c r="F1353" i="1" s="1"/>
  <c r="G1353" i="1" s="1"/>
  <c r="I1358" i="1"/>
  <c r="K1358" i="1" s="1"/>
  <c r="L1358" i="1" s="1"/>
  <c r="D1361" i="1"/>
  <c r="F1361" i="1" s="1"/>
  <c r="G1361" i="1" s="1"/>
  <c r="N1363" i="1"/>
  <c r="P1363" i="1" s="1"/>
  <c r="Q1363" i="1" s="1"/>
  <c r="D1377" i="1"/>
  <c r="F1377" i="1" s="1"/>
  <c r="G1377" i="1" s="1"/>
  <c r="N1379" i="1"/>
  <c r="P1379" i="1" s="1"/>
  <c r="Q1379" i="1" s="1"/>
  <c r="I1382" i="1"/>
  <c r="K1382" i="1" s="1"/>
  <c r="L1382" i="1" s="1"/>
  <c r="D1385" i="1"/>
  <c r="F1385" i="1" s="1"/>
  <c r="G1385" i="1" s="1"/>
  <c r="N1387" i="1"/>
  <c r="P1387" i="1" s="1"/>
  <c r="Q1387" i="1" s="1"/>
  <c r="O1393" i="1"/>
  <c r="E1397" i="1"/>
  <c r="D1397" i="1"/>
  <c r="F1397" i="1" s="1"/>
  <c r="G1397" i="1" s="1"/>
  <c r="E1399" i="1"/>
  <c r="I1429" i="1"/>
  <c r="K1429" i="1" s="1"/>
  <c r="L1429" i="1" s="1"/>
  <c r="J1429" i="1"/>
  <c r="N1338" i="1"/>
  <c r="P1338" i="1" s="1"/>
  <c r="Q1338" i="1" s="1"/>
  <c r="I1341" i="1"/>
  <c r="K1341" i="1" s="1"/>
  <c r="L1341" i="1" s="1"/>
  <c r="D1344" i="1"/>
  <c r="F1344" i="1" s="1"/>
  <c r="G1344" i="1" s="1"/>
  <c r="N1346" i="1"/>
  <c r="P1346" i="1" s="1"/>
  <c r="Q1346" i="1" s="1"/>
  <c r="I1349" i="1"/>
  <c r="K1349" i="1" s="1"/>
  <c r="L1349" i="1" s="1"/>
  <c r="D1352" i="1"/>
  <c r="F1352" i="1" s="1"/>
  <c r="G1352" i="1" s="1"/>
  <c r="N1354" i="1"/>
  <c r="P1354" i="1" s="1"/>
  <c r="Q1354" i="1" s="1"/>
  <c r="I1357" i="1"/>
  <c r="K1357" i="1" s="1"/>
  <c r="L1357" i="1" s="1"/>
  <c r="D1360" i="1"/>
  <c r="F1360" i="1" s="1"/>
  <c r="G1360" i="1" s="1"/>
  <c r="N1362" i="1"/>
  <c r="P1362" i="1" s="1"/>
  <c r="Q1362" i="1" s="1"/>
  <c r="I1365" i="1"/>
  <c r="K1365" i="1" s="1"/>
  <c r="L1365" i="1" s="1"/>
  <c r="D1368" i="1"/>
  <c r="F1368" i="1" s="1"/>
  <c r="G1368" i="1" s="1"/>
  <c r="N1370" i="1"/>
  <c r="P1370" i="1" s="1"/>
  <c r="Q1370" i="1" s="1"/>
  <c r="I1373" i="1"/>
  <c r="K1373" i="1" s="1"/>
  <c r="L1373" i="1" s="1"/>
  <c r="D1376" i="1"/>
  <c r="F1376" i="1" s="1"/>
  <c r="G1376" i="1" s="1"/>
  <c r="N1378" i="1"/>
  <c r="P1378" i="1" s="1"/>
  <c r="Q1378" i="1" s="1"/>
  <c r="I1381" i="1"/>
  <c r="K1381" i="1" s="1"/>
  <c r="L1381" i="1" s="1"/>
  <c r="D1384" i="1"/>
  <c r="F1384" i="1" s="1"/>
  <c r="G1384" i="1" s="1"/>
  <c r="N1386" i="1"/>
  <c r="P1386" i="1" s="1"/>
  <c r="Q1386" i="1" s="1"/>
  <c r="J1391" i="1"/>
  <c r="N1426" i="1"/>
  <c r="P1426" i="1" s="1"/>
  <c r="Q1426" i="1" s="1"/>
  <c r="O1426" i="1"/>
  <c r="N1337" i="1"/>
  <c r="P1337" i="1" s="1"/>
  <c r="Q1337" i="1" s="1"/>
  <c r="I1340" i="1"/>
  <c r="K1340" i="1" s="1"/>
  <c r="L1340" i="1" s="1"/>
  <c r="D1343" i="1"/>
  <c r="F1343" i="1" s="1"/>
  <c r="G1343" i="1" s="1"/>
  <c r="N1345" i="1"/>
  <c r="P1345" i="1" s="1"/>
  <c r="Q1345" i="1" s="1"/>
  <c r="I1348" i="1"/>
  <c r="K1348" i="1" s="1"/>
  <c r="L1348" i="1" s="1"/>
  <c r="D1351" i="1"/>
  <c r="F1351" i="1" s="1"/>
  <c r="G1351" i="1" s="1"/>
  <c r="N1353" i="1"/>
  <c r="P1353" i="1" s="1"/>
  <c r="Q1353" i="1" s="1"/>
  <c r="I1356" i="1"/>
  <c r="K1356" i="1" s="1"/>
  <c r="L1356" i="1" s="1"/>
  <c r="D1359" i="1"/>
  <c r="F1359" i="1" s="1"/>
  <c r="G1359" i="1" s="1"/>
  <c r="N1352" i="1"/>
  <c r="P1352" i="1" s="1"/>
  <c r="Q1352" i="1" s="1"/>
  <c r="I1355" i="1"/>
  <c r="K1355" i="1" s="1"/>
  <c r="L1355" i="1" s="1"/>
  <c r="D1358" i="1"/>
  <c r="F1358" i="1" s="1"/>
  <c r="G1358" i="1" s="1"/>
  <c r="N1360" i="1"/>
  <c r="P1360" i="1" s="1"/>
  <c r="Q1360" i="1" s="1"/>
  <c r="N1368" i="1"/>
  <c r="P1368" i="1" s="1"/>
  <c r="Q1368" i="1" s="1"/>
  <c r="I1371" i="1"/>
  <c r="K1371" i="1" s="1"/>
  <c r="L1371" i="1" s="1"/>
  <c r="D1374" i="1"/>
  <c r="F1374" i="1" s="1"/>
  <c r="G1374" i="1" s="1"/>
  <c r="N1376" i="1"/>
  <c r="P1376" i="1" s="1"/>
  <c r="Q1376" i="1" s="1"/>
  <c r="I1379" i="1"/>
  <c r="K1379" i="1" s="1"/>
  <c r="L1379" i="1" s="1"/>
  <c r="D1382" i="1"/>
  <c r="F1382" i="1" s="1"/>
  <c r="G1382" i="1" s="1"/>
  <c r="N1384" i="1"/>
  <c r="P1384" i="1" s="1"/>
  <c r="Q1384" i="1" s="1"/>
  <c r="I1387" i="1"/>
  <c r="K1387" i="1" s="1"/>
  <c r="L1387" i="1" s="1"/>
  <c r="I1389" i="1"/>
  <c r="K1389" i="1" s="1"/>
  <c r="L1389" i="1" s="1"/>
  <c r="O1391" i="1"/>
  <c r="N1391" i="1"/>
  <c r="P1391" i="1" s="1"/>
  <c r="Q1391" i="1" s="1"/>
  <c r="I1397" i="1"/>
  <c r="K1397" i="1" s="1"/>
  <c r="L1397" i="1" s="1"/>
  <c r="O1401" i="1"/>
  <c r="E1407" i="1"/>
  <c r="O1409" i="1"/>
  <c r="J1412" i="1"/>
  <c r="E1415" i="1"/>
  <c r="N1418" i="1"/>
  <c r="P1418" i="1" s="1"/>
  <c r="Q1418" i="1" s="1"/>
  <c r="O1418" i="1"/>
  <c r="I1469" i="1"/>
  <c r="K1469" i="1" s="1"/>
  <c r="L1469" i="1" s="1"/>
  <c r="J1469" i="1"/>
  <c r="J1394" i="1"/>
  <c r="I1394" i="1"/>
  <c r="K1394" i="1" s="1"/>
  <c r="L1394" i="1" s="1"/>
  <c r="O1399" i="1"/>
  <c r="N1399" i="1"/>
  <c r="P1399" i="1" s="1"/>
  <c r="Q1399" i="1" s="1"/>
  <c r="E1402" i="1"/>
  <c r="D1402" i="1"/>
  <c r="F1402" i="1" s="1"/>
  <c r="G1402" i="1" s="1"/>
  <c r="J1416" i="1"/>
  <c r="I1416" i="1"/>
  <c r="K1416" i="1" s="1"/>
  <c r="L1416" i="1" s="1"/>
  <c r="O1453" i="1"/>
  <c r="N1453" i="1"/>
  <c r="P1453" i="1" s="1"/>
  <c r="Q1453" i="1" s="1"/>
  <c r="E1462" i="1"/>
  <c r="D1462" i="1"/>
  <c r="F1462" i="1" s="1"/>
  <c r="G1462" i="1" s="1"/>
  <c r="J1467" i="1"/>
  <c r="I1467" i="1"/>
  <c r="K1467" i="1" s="1"/>
  <c r="L1467" i="1" s="1"/>
  <c r="J1456" i="1"/>
  <c r="I1456" i="1"/>
  <c r="K1456" i="1" s="1"/>
  <c r="L1456" i="1" s="1"/>
  <c r="I1407" i="1"/>
  <c r="K1407" i="1" s="1"/>
  <c r="L1407" i="1" s="1"/>
  <c r="D1410" i="1"/>
  <c r="F1410" i="1" s="1"/>
  <c r="G1410" i="1" s="1"/>
  <c r="N1412" i="1"/>
  <c r="P1412" i="1" s="1"/>
  <c r="Q1412" i="1" s="1"/>
  <c r="I1415" i="1"/>
  <c r="K1415" i="1" s="1"/>
  <c r="L1415" i="1" s="1"/>
  <c r="J1445" i="1"/>
  <c r="J1450" i="1"/>
  <c r="D1454" i="1"/>
  <c r="F1454" i="1" s="1"/>
  <c r="G1454" i="1" s="1"/>
  <c r="E1470" i="1"/>
  <c r="D1470" i="1"/>
  <c r="F1470" i="1" s="1"/>
  <c r="G1470" i="1" s="1"/>
  <c r="J1459" i="1"/>
  <c r="I1459" i="1"/>
  <c r="K1459" i="1" s="1"/>
  <c r="L1459" i="1" s="1"/>
  <c r="O1464" i="1"/>
  <c r="N1464" i="1"/>
  <c r="P1464" i="1" s="1"/>
  <c r="Q1464" i="1" s="1"/>
  <c r="O1445" i="1"/>
  <c r="N1445" i="1"/>
  <c r="P1445" i="1" s="1"/>
  <c r="Q1445" i="1" s="1"/>
  <c r="O1434" i="1"/>
  <c r="J1437" i="1"/>
  <c r="E1440" i="1"/>
  <c r="O1442" i="1"/>
  <c r="J1448" i="1"/>
  <c r="I1448" i="1"/>
  <c r="K1448" i="1" s="1"/>
  <c r="L1448" i="1" s="1"/>
  <c r="J1453" i="1"/>
  <c r="J1458" i="1"/>
  <c r="D1459" i="1"/>
  <c r="F1459" i="1" s="1"/>
  <c r="G1459" i="1" s="1"/>
  <c r="N1461" i="1"/>
  <c r="P1461" i="1" s="1"/>
  <c r="Q1461" i="1" s="1"/>
  <c r="I1464" i="1"/>
  <c r="K1464" i="1" s="1"/>
  <c r="L1464" i="1" s="1"/>
  <c r="D1467" i="1"/>
  <c r="F1467" i="1" s="1"/>
  <c r="G1467" i="1" s="1"/>
  <c r="N1469" i="1"/>
  <c r="P1469" i="1" s="1"/>
  <c r="Q1469" i="1" s="1"/>
  <c r="N1471" i="1"/>
  <c r="P1471" i="1" s="1"/>
  <c r="G6" i="13" l="1"/>
  <c r="F7" i="13" s="1"/>
  <c r="H5" i="13"/>
  <c r="I5" i="13" s="1"/>
  <c r="M7" i="7"/>
  <c r="L7" i="7"/>
  <c r="K8" i="7" s="1"/>
  <c r="L8" i="7" s="1"/>
  <c r="K5" i="11"/>
  <c r="J5" i="11"/>
  <c r="G6" i="11"/>
  <c r="F7" i="11" s="1"/>
  <c r="H6" i="11"/>
  <c r="I6" i="11" s="1"/>
  <c r="D78" i="10"/>
  <c r="I6" i="10"/>
  <c r="J6" i="10" s="1"/>
  <c r="H6" i="10"/>
  <c r="G7" i="10" s="1"/>
  <c r="M5" i="10"/>
  <c r="K5" i="9"/>
  <c r="M5" i="9" s="1"/>
  <c r="J7" i="9"/>
  <c r="K7" i="9" s="1"/>
  <c r="M4" i="9"/>
  <c r="L4" i="9"/>
  <c r="N4" i="9" s="1"/>
  <c r="M6" i="9"/>
  <c r="L6" i="9"/>
  <c r="N6" i="9" s="1"/>
  <c r="L17" i="6"/>
  <c r="K17" i="6"/>
  <c r="M18" i="6" s="1"/>
  <c r="N18" i="6" s="1"/>
  <c r="M17" i="6"/>
  <c r="N17" i="6" s="1"/>
  <c r="C4" i="8"/>
  <c r="K9" i="8"/>
  <c r="L9" i="8" s="1"/>
  <c r="O10" i="8"/>
  <c r="D6" i="8" s="1"/>
  <c r="P10" i="8"/>
  <c r="Q10" i="8" s="1"/>
  <c r="D7" i="8" s="1"/>
  <c r="L11" i="8"/>
  <c r="Q7" i="7"/>
  <c r="R7" i="7" s="1"/>
  <c r="P7" i="7"/>
  <c r="I7" i="3"/>
  <c r="J6" i="3"/>
  <c r="P2" i="2"/>
  <c r="Q2" i="2" s="1"/>
  <c r="S3" i="2"/>
  <c r="O2" i="2"/>
  <c r="M4" i="2"/>
  <c r="N4" i="2" s="1"/>
  <c r="E5" i="2"/>
  <c r="O3" i="2"/>
  <c r="P3" i="2"/>
  <c r="Q3" i="2" s="1"/>
  <c r="L5" i="2"/>
  <c r="C7" i="2"/>
  <c r="W5" i="1"/>
  <c r="X5" i="1"/>
  <c r="V5" i="1"/>
  <c r="X4" i="1"/>
  <c r="Q8" i="1"/>
  <c r="L5" i="1"/>
  <c r="W4" i="1"/>
  <c r="V4" i="1"/>
  <c r="J5" i="13" l="1"/>
  <c r="K5" i="13"/>
  <c r="G7" i="13"/>
  <c r="F8" i="13" s="1"/>
  <c r="H6" i="13"/>
  <c r="I6" i="13" s="1"/>
  <c r="N8" i="7"/>
  <c r="O8" i="7" s="1"/>
  <c r="G7" i="11"/>
  <c r="F8" i="11" s="1"/>
  <c r="K6" i="11"/>
  <c r="J6" i="11"/>
  <c r="L6" i="11" s="1"/>
  <c r="H7" i="11"/>
  <c r="I7" i="11" s="1"/>
  <c r="L5" i="11"/>
  <c r="D79" i="10"/>
  <c r="L6" i="10"/>
  <c r="K6" i="10"/>
  <c r="M6" i="10" s="1"/>
  <c r="H7" i="10"/>
  <c r="G8" i="10" s="1"/>
  <c r="I7" i="10"/>
  <c r="J7" i="10" s="1"/>
  <c r="J8" i="9"/>
  <c r="J9" i="9" s="1"/>
  <c r="L5" i="9"/>
  <c r="N5" i="9" s="1"/>
  <c r="M7" i="9"/>
  <c r="L7" i="9"/>
  <c r="N7" i="9" s="1"/>
  <c r="M8" i="7"/>
  <c r="K9" i="7"/>
  <c r="J18" i="6"/>
  <c r="P18" i="6"/>
  <c r="O18" i="6"/>
  <c r="P17" i="6"/>
  <c r="O17" i="6"/>
  <c r="C7" i="8"/>
  <c r="C5" i="8"/>
  <c r="D5" i="8"/>
  <c r="C6" i="8"/>
  <c r="L6" i="3"/>
  <c r="K6" i="3"/>
  <c r="J7" i="3"/>
  <c r="I8" i="3"/>
  <c r="M5" i="2"/>
  <c r="N5" i="2" s="1"/>
  <c r="S5" i="2" s="1"/>
  <c r="E6" i="2"/>
  <c r="P4" i="2"/>
  <c r="Q4" i="2" s="1"/>
  <c r="O4" i="2"/>
  <c r="S4" i="2"/>
  <c r="L5" i="13" l="1"/>
  <c r="K6" i="13"/>
  <c r="J6" i="13"/>
  <c r="L6" i="13" s="1"/>
  <c r="G8" i="13"/>
  <c r="F9" i="13" s="1"/>
  <c r="H7" i="13"/>
  <c r="I7" i="13" s="1"/>
  <c r="Q8" i="7"/>
  <c r="R8" i="7" s="1"/>
  <c r="P8" i="7"/>
  <c r="K7" i="11"/>
  <c r="J7" i="11"/>
  <c r="G8" i="11"/>
  <c r="F9" i="11" s="1"/>
  <c r="H8" i="11"/>
  <c r="I8" i="11" s="1"/>
  <c r="D80" i="10"/>
  <c r="H8" i="10"/>
  <c r="G9" i="10" s="1"/>
  <c r="I8" i="10"/>
  <c r="J8" i="10" s="1"/>
  <c r="K7" i="10"/>
  <c r="L7" i="10"/>
  <c r="K8" i="9"/>
  <c r="M8" i="9" s="1"/>
  <c r="J10" i="9"/>
  <c r="K9" i="9"/>
  <c r="L9" i="7"/>
  <c r="K10" i="7" s="1"/>
  <c r="M9" i="7"/>
  <c r="Q17" i="6"/>
  <c r="Q18" i="6"/>
  <c r="L18" i="6"/>
  <c r="K18" i="6"/>
  <c r="M19" i="6" s="1"/>
  <c r="N19" i="6" s="1"/>
  <c r="N9" i="7"/>
  <c r="O9" i="7" s="1"/>
  <c r="M6" i="3"/>
  <c r="J8" i="3"/>
  <c r="I9" i="3"/>
  <c r="K7" i="3"/>
  <c r="M7" i="3" s="1"/>
  <c r="L7" i="3"/>
  <c r="E7" i="2"/>
  <c r="M6" i="2"/>
  <c r="N6" i="2" s="1"/>
  <c r="S6" i="2" s="1"/>
  <c r="P5" i="2"/>
  <c r="O5" i="2"/>
  <c r="P19" i="6" l="1"/>
  <c r="Q19" i="6" s="1"/>
  <c r="K7" i="13"/>
  <c r="J7" i="13"/>
  <c r="L7" i="13" s="1"/>
  <c r="H8" i="13"/>
  <c r="I8" i="13" s="1"/>
  <c r="G9" i="13"/>
  <c r="F10" i="13" s="1"/>
  <c r="H9" i="11"/>
  <c r="I9" i="11" s="1"/>
  <c r="K9" i="11" s="1"/>
  <c r="J8" i="11"/>
  <c r="L8" i="11" s="1"/>
  <c r="K8" i="11"/>
  <c r="G9" i="11"/>
  <c r="F10" i="11" s="1"/>
  <c r="L7" i="11"/>
  <c r="D81" i="10"/>
  <c r="H9" i="10"/>
  <c r="G10" i="10" s="1"/>
  <c r="M7" i="10"/>
  <c r="L8" i="10"/>
  <c r="K8" i="10"/>
  <c r="M8" i="10" s="1"/>
  <c r="I9" i="10"/>
  <c r="J9" i="10" s="1"/>
  <c r="L8" i="9"/>
  <c r="N8" i="9" s="1"/>
  <c r="K10" i="9"/>
  <c r="J11" i="9"/>
  <c r="M9" i="9"/>
  <c r="L9" i="9"/>
  <c r="N9" i="9" s="1"/>
  <c r="L10" i="7"/>
  <c r="M10" i="7"/>
  <c r="N10" i="7"/>
  <c r="O10" i="7" s="1"/>
  <c r="Q10" i="7" s="1"/>
  <c r="R10" i="7" s="1"/>
  <c r="O19" i="6"/>
  <c r="J19" i="6"/>
  <c r="K19" i="6" s="1"/>
  <c r="M20" i="6" s="1"/>
  <c r="N20" i="6" s="1"/>
  <c r="P20" i="6" s="1"/>
  <c r="Q9" i="7"/>
  <c r="P9" i="7"/>
  <c r="I10" i="3"/>
  <c r="J9" i="3"/>
  <c r="L8" i="3"/>
  <c r="K8" i="3"/>
  <c r="M8" i="3" s="1"/>
  <c r="Q5" i="2"/>
  <c r="P6" i="2"/>
  <c r="Q6" i="2" s="1"/>
  <c r="O6" i="2"/>
  <c r="E8" i="2"/>
  <c r="M7" i="2"/>
  <c r="N7" i="2" s="1"/>
  <c r="S7" i="2" s="1"/>
  <c r="G10" i="13" l="1"/>
  <c r="F11" i="13" s="1"/>
  <c r="H9" i="13"/>
  <c r="I9" i="13" s="1"/>
  <c r="K8" i="13"/>
  <c r="J8" i="13"/>
  <c r="J9" i="11"/>
  <c r="L9" i="11" s="1"/>
  <c r="H10" i="11"/>
  <c r="I10" i="11" s="1"/>
  <c r="K10" i="11" s="1"/>
  <c r="G10" i="11"/>
  <c r="F11" i="11" s="1"/>
  <c r="D82" i="10"/>
  <c r="H10" i="10"/>
  <c r="G11" i="10" s="1"/>
  <c r="L9" i="10"/>
  <c r="K9" i="10"/>
  <c r="M9" i="10" s="1"/>
  <c r="I10" i="10"/>
  <c r="J10" i="10" s="1"/>
  <c r="J12" i="9"/>
  <c r="K11" i="9"/>
  <c r="M10" i="9"/>
  <c r="L10" i="9"/>
  <c r="K11" i="7"/>
  <c r="M11" i="7" s="1"/>
  <c r="N11" i="7"/>
  <c r="O11" i="7" s="1"/>
  <c r="Q11" i="7" s="1"/>
  <c r="R11" i="7" s="1"/>
  <c r="P10" i="7"/>
  <c r="Q20" i="6"/>
  <c r="O20" i="6"/>
  <c r="J20" i="6"/>
  <c r="K20" i="6" s="1"/>
  <c r="M21" i="6" s="1"/>
  <c r="N21" i="6" s="1"/>
  <c r="P21" i="6" s="1"/>
  <c r="L19" i="6"/>
  <c r="R9" i="7"/>
  <c r="L9" i="3"/>
  <c r="K9" i="3"/>
  <c r="M9" i="3" s="1"/>
  <c r="J10" i="3"/>
  <c r="I11" i="3"/>
  <c r="P7" i="2"/>
  <c r="Q7" i="2" s="1"/>
  <c r="O7" i="2"/>
  <c r="E9" i="2"/>
  <c r="M8" i="2"/>
  <c r="N8" i="2" s="1"/>
  <c r="S8" i="2" s="1"/>
  <c r="L8" i="13" l="1"/>
  <c r="H10" i="13"/>
  <c r="I10" i="13" s="1"/>
  <c r="K9" i="13"/>
  <c r="J9" i="13"/>
  <c r="L9" i="13" s="1"/>
  <c r="G11" i="13"/>
  <c r="F12" i="13" s="1"/>
  <c r="J10" i="11"/>
  <c r="L10" i="11" s="1"/>
  <c r="H11" i="11"/>
  <c r="I11" i="11" s="1"/>
  <c r="G11" i="11"/>
  <c r="F12" i="11" s="1"/>
  <c r="D83" i="10"/>
  <c r="H11" i="10"/>
  <c r="G12" i="10" s="1"/>
  <c r="L10" i="10"/>
  <c r="K10" i="10"/>
  <c r="I11" i="10"/>
  <c r="J11" i="10" s="1"/>
  <c r="N10" i="9"/>
  <c r="J13" i="9"/>
  <c r="K12" i="9"/>
  <c r="M11" i="9"/>
  <c r="L11" i="9"/>
  <c r="N11" i="9" s="1"/>
  <c r="L11" i="7"/>
  <c r="P11" i="7"/>
  <c r="L20" i="6"/>
  <c r="Q21" i="6"/>
  <c r="J21" i="6"/>
  <c r="K21" i="6" s="1"/>
  <c r="M22" i="6" s="1"/>
  <c r="N22" i="6" s="1"/>
  <c r="O21" i="6"/>
  <c r="I12" i="3"/>
  <c r="J11" i="3"/>
  <c r="K10" i="3"/>
  <c r="M10" i="3" s="1"/>
  <c r="L10" i="3"/>
  <c r="O8" i="2"/>
  <c r="P8" i="2"/>
  <c r="E10" i="2"/>
  <c r="M9" i="2"/>
  <c r="N9" i="2" s="1"/>
  <c r="H11" i="13" l="1"/>
  <c r="I11" i="13" s="1"/>
  <c r="J11" i="13" s="1"/>
  <c r="L11" i="13" s="1"/>
  <c r="G12" i="13"/>
  <c r="F13" i="13" s="1"/>
  <c r="K10" i="13"/>
  <c r="J10" i="13"/>
  <c r="L10" i="13" s="1"/>
  <c r="H12" i="11"/>
  <c r="I12" i="11" s="1"/>
  <c r="G12" i="11"/>
  <c r="F13" i="11" s="1"/>
  <c r="K11" i="11"/>
  <c r="J11" i="11"/>
  <c r="D84" i="10"/>
  <c r="L11" i="10"/>
  <c r="K11" i="10"/>
  <c r="M11" i="10" s="1"/>
  <c r="H12" i="10"/>
  <c r="G13" i="10" s="1"/>
  <c r="M10" i="10"/>
  <c r="I12" i="10"/>
  <c r="J12" i="10" s="1"/>
  <c r="M12" i="9"/>
  <c r="L12" i="9"/>
  <c r="N12" i="9" s="1"/>
  <c r="K13" i="9"/>
  <c r="J14" i="9"/>
  <c r="K12" i="7"/>
  <c r="N12" i="7"/>
  <c r="O12" i="7" s="1"/>
  <c r="L21" i="6"/>
  <c r="J22" i="6"/>
  <c r="K22" i="6" s="1"/>
  <c r="M23" i="6" s="1"/>
  <c r="N23" i="6" s="1"/>
  <c r="P22" i="6"/>
  <c r="O22" i="6"/>
  <c r="L11" i="3"/>
  <c r="K11" i="3"/>
  <c r="M11" i="3" s="1"/>
  <c r="I13" i="3"/>
  <c r="J12" i="3"/>
  <c r="Q8" i="2"/>
  <c r="S9" i="2"/>
  <c r="O9" i="2"/>
  <c r="P9" i="2"/>
  <c r="Q9" i="2" s="1"/>
  <c r="M10" i="2"/>
  <c r="N10" i="2" s="1"/>
  <c r="E11" i="2"/>
  <c r="K11" i="13" l="1"/>
  <c r="H12" i="13"/>
  <c r="I12" i="13" s="1"/>
  <c r="K12" i="13" s="1"/>
  <c r="G13" i="13"/>
  <c r="F14" i="13" s="1"/>
  <c r="H13" i="11"/>
  <c r="I13" i="11" s="1"/>
  <c r="K13" i="11" s="1"/>
  <c r="L11" i="11"/>
  <c r="G13" i="11"/>
  <c r="F14" i="11" s="1"/>
  <c r="K12" i="11"/>
  <c r="J12" i="11"/>
  <c r="L12" i="11" s="1"/>
  <c r="D85" i="10"/>
  <c r="K12" i="10"/>
  <c r="L12" i="10"/>
  <c r="H13" i="10"/>
  <c r="G14" i="10" s="1"/>
  <c r="I13" i="10"/>
  <c r="J13" i="10" s="1"/>
  <c r="M13" i="9"/>
  <c r="L13" i="9"/>
  <c r="N13" i="9" s="1"/>
  <c r="J15" i="9"/>
  <c r="K14" i="9"/>
  <c r="P12" i="7"/>
  <c r="Q12" i="7"/>
  <c r="R12" i="7" s="1"/>
  <c r="M12" i="7"/>
  <c r="L12" i="7"/>
  <c r="K13" i="7" s="1"/>
  <c r="Q22" i="6"/>
  <c r="L22" i="6"/>
  <c r="J23" i="6"/>
  <c r="P23" i="6"/>
  <c r="O23" i="6"/>
  <c r="L12" i="3"/>
  <c r="K12" i="3"/>
  <c r="M12" i="3" s="1"/>
  <c r="J13" i="3"/>
  <c r="I14" i="3"/>
  <c r="P10" i="2"/>
  <c r="Q10" i="2" s="1"/>
  <c r="O10" i="2"/>
  <c r="E12" i="2"/>
  <c r="M11" i="2"/>
  <c r="N11" i="2" s="1"/>
  <c r="S10" i="2"/>
  <c r="J12" i="13" l="1"/>
  <c r="L12" i="13" s="1"/>
  <c r="H13" i="13"/>
  <c r="I13" i="13" s="1"/>
  <c r="J13" i="13" s="1"/>
  <c r="L13" i="13" s="1"/>
  <c r="G14" i="13"/>
  <c r="F15" i="13" s="1"/>
  <c r="J13" i="11"/>
  <c r="L13" i="11" s="1"/>
  <c r="H14" i="11"/>
  <c r="I14" i="11" s="1"/>
  <c r="K14" i="11" s="1"/>
  <c r="G14" i="11"/>
  <c r="F15" i="11" s="1"/>
  <c r="K13" i="10"/>
  <c r="M13" i="10" s="1"/>
  <c r="L13" i="10"/>
  <c r="I14" i="10"/>
  <c r="J14" i="10" s="1"/>
  <c r="M12" i="10"/>
  <c r="H14" i="10"/>
  <c r="G15" i="10" s="1"/>
  <c r="M14" i="9"/>
  <c r="L14" i="9"/>
  <c r="N14" i="9" s="1"/>
  <c r="K15" i="9"/>
  <c r="J16" i="9"/>
  <c r="L13" i="7"/>
  <c r="N13" i="7"/>
  <c r="O13" i="7" s="1"/>
  <c r="P13" i="7" s="1"/>
  <c r="M13" i="7"/>
  <c r="Q23" i="6"/>
  <c r="L23" i="6"/>
  <c r="K23" i="6"/>
  <c r="M24" i="6" s="1"/>
  <c r="N24" i="6" s="1"/>
  <c r="I15" i="3"/>
  <c r="J14" i="3"/>
  <c r="L13" i="3"/>
  <c r="K13" i="3"/>
  <c r="M13" i="3" s="1"/>
  <c r="P11" i="2"/>
  <c r="O11" i="2"/>
  <c r="M12" i="2"/>
  <c r="N12" i="2" s="1"/>
  <c r="S12" i="2" s="1"/>
  <c r="E13" i="2"/>
  <c r="S11" i="2"/>
  <c r="K13" i="13" l="1"/>
  <c r="H14" i="13"/>
  <c r="I14" i="13" s="1"/>
  <c r="J14" i="13" s="1"/>
  <c r="L14" i="13" s="1"/>
  <c r="G15" i="13"/>
  <c r="F16" i="13" s="1"/>
  <c r="J14" i="11"/>
  <c r="L14" i="11" s="1"/>
  <c r="G15" i="11"/>
  <c r="F16" i="11" s="1"/>
  <c r="H15" i="11"/>
  <c r="I15" i="11" s="1"/>
  <c r="I15" i="10"/>
  <c r="J15" i="10" s="1"/>
  <c r="L15" i="10" s="1"/>
  <c r="H15" i="10"/>
  <c r="G16" i="10" s="1"/>
  <c r="L14" i="10"/>
  <c r="K14" i="10"/>
  <c r="M14" i="10" s="1"/>
  <c r="K16" i="9"/>
  <c r="J17" i="9"/>
  <c r="M15" i="9"/>
  <c r="L15" i="9"/>
  <c r="N15" i="9" s="1"/>
  <c r="Q13" i="7"/>
  <c r="R13" i="7" s="1"/>
  <c r="N14" i="7"/>
  <c r="O14" i="7" s="1"/>
  <c r="Q14" i="7" s="1"/>
  <c r="R14" i="7" s="1"/>
  <c r="K14" i="7"/>
  <c r="P24" i="6"/>
  <c r="O24" i="6"/>
  <c r="J24" i="6"/>
  <c r="L14" i="3"/>
  <c r="K14" i="3"/>
  <c r="M14" i="3" s="1"/>
  <c r="J15" i="3"/>
  <c r="I16" i="3"/>
  <c r="Q11" i="2"/>
  <c r="E14" i="2"/>
  <c r="M13" i="2"/>
  <c r="N13" i="2" s="1"/>
  <c r="O12" i="2"/>
  <c r="P12" i="2"/>
  <c r="Q12" i="2" s="1"/>
  <c r="K14" i="13" l="1"/>
  <c r="H15" i="13"/>
  <c r="I15" i="13" s="1"/>
  <c r="J15" i="13" s="1"/>
  <c r="L15" i="13" s="1"/>
  <c r="G16" i="13"/>
  <c r="F17" i="13" s="1"/>
  <c r="K15" i="11"/>
  <c r="J15" i="11"/>
  <c r="L15" i="11" s="1"/>
  <c r="G16" i="11"/>
  <c r="F17" i="11" s="1"/>
  <c r="H16" i="11"/>
  <c r="I16" i="11" s="1"/>
  <c r="K15" i="10"/>
  <c r="M15" i="10" s="1"/>
  <c r="H16" i="10"/>
  <c r="G17" i="10" s="1"/>
  <c r="I16" i="10"/>
  <c r="J16" i="10" s="1"/>
  <c r="J18" i="9"/>
  <c r="K17" i="9"/>
  <c r="L16" i="9"/>
  <c r="N16" i="9" s="1"/>
  <c r="M16" i="9"/>
  <c r="P14" i="7"/>
  <c r="M14" i="7"/>
  <c r="L14" i="7"/>
  <c r="K15" i="7" s="1"/>
  <c r="L15" i="7" s="1"/>
  <c r="Q24" i="6"/>
  <c r="L24" i="6"/>
  <c r="K24" i="6"/>
  <c r="M25" i="6" s="1"/>
  <c r="N25" i="6" s="1"/>
  <c r="J16" i="3"/>
  <c r="I17" i="3"/>
  <c r="K15" i="3"/>
  <c r="M15" i="3" s="1"/>
  <c r="L15" i="3"/>
  <c r="S13" i="2"/>
  <c r="P13" i="2"/>
  <c r="Q13" i="2" s="1"/>
  <c r="O13" i="2"/>
  <c r="E15" i="2"/>
  <c r="M14" i="2"/>
  <c r="N14" i="2" s="1"/>
  <c r="S14" i="2" s="1"/>
  <c r="K15" i="13" l="1"/>
  <c r="H16" i="13"/>
  <c r="I16" i="13" s="1"/>
  <c r="G17" i="13"/>
  <c r="F18" i="13" s="1"/>
  <c r="H17" i="11"/>
  <c r="I17" i="11" s="1"/>
  <c r="K17" i="11" s="1"/>
  <c r="G17" i="11"/>
  <c r="F18" i="11" s="1"/>
  <c r="J16" i="11"/>
  <c r="L16" i="11" s="1"/>
  <c r="K16" i="11"/>
  <c r="L16" i="10"/>
  <c r="K16" i="10"/>
  <c r="M16" i="10" s="1"/>
  <c r="H17" i="10"/>
  <c r="G18" i="10" s="1"/>
  <c r="I17" i="10"/>
  <c r="J17" i="10" s="1"/>
  <c r="M17" i="9"/>
  <c r="L17" i="9"/>
  <c r="N17" i="9" s="1"/>
  <c r="J19" i="9"/>
  <c r="K18" i="9"/>
  <c r="N15" i="7"/>
  <c r="O15" i="7" s="1"/>
  <c r="M15" i="7"/>
  <c r="K16" i="7"/>
  <c r="M16" i="7" s="1"/>
  <c r="O25" i="6"/>
  <c r="P25" i="6"/>
  <c r="J25" i="6"/>
  <c r="N16" i="7"/>
  <c r="O16" i="7" s="1"/>
  <c r="I18" i="3"/>
  <c r="J17" i="3"/>
  <c r="L16" i="3"/>
  <c r="K16" i="3"/>
  <c r="M16" i="3" s="1"/>
  <c r="P14" i="2"/>
  <c r="Q14" i="2" s="1"/>
  <c r="O14" i="2"/>
  <c r="E16" i="2"/>
  <c r="M15" i="2"/>
  <c r="N15" i="2" s="1"/>
  <c r="S15" i="2" s="1"/>
  <c r="G18" i="13" l="1"/>
  <c r="F19" i="13" s="1"/>
  <c r="K16" i="13"/>
  <c r="J16" i="13"/>
  <c r="L16" i="13" s="1"/>
  <c r="H17" i="13"/>
  <c r="I17" i="13" s="1"/>
  <c r="J17" i="11"/>
  <c r="L17" i="11" s="1"/>
  <c r="G18" i="11"/>
  <c r="F19" i="11" s="1"/>
  <c r="H18" i="11"/>
  <c r="I18" i="11" s="1"/>
  <c r="L17" i="10"/>
  <c r="K17" i="10"/>
  <c r="M17" i="10" s="1"/>
  <c r="H18" i="10"/>
  <c r="G19" i="10" s="1"/>
  <c r="I18" i="10"/>
  <c r="J18" i="10" s="1"/>
  <c r="L18" i="9"/>
  <c r="N18" i="9" s="1"/>
  <c r="M18" i="9"/>
  <c r="K19" i="9"/>
  <c r="J20" i="9"/>
  <c r="L16" i="7"/>
  <c r="N17" i="7" s="1"/>
  <c r="O17" i="7" s="1"/>
  <c r="Q15" i="7"/>
  <c r="R15" i="7" s="1"/>
  <c r="P15" i="7"/>
  <c r="Q25" i="6"/>
  <c r="L25" i="6"/>
  <c r="K25" i="6"/>
  <c r="J26" i="6" s="1"/>
  <c r="Q16" i="7"/>
  <c r="R16" i="7" s="1"/>
  <c r="P16" i="7"/>
  <c r="L17" i="3"/>
  <c r="K17" i="3"/>
  <c r="M17" i="3" s="1"/>
  <c r="J18" i="3"/>
  <c r="I19" i="3"/>
  <c r="E17" i="2"/>
  <c r="M16" i="2"/>
  <c r="N16" i="2" s="1"/>
  <c r="S16" i="2" s="1"/>
  <c r="P15" i="2"/>
  <c r="Q15" i="2" s="1"/>
  <c r="O15" i="2"/>
  <c r="G19" i="13" l="1"/>
  <c r="F20" i="13" s="1"/>
  <c r="K17" i="13"/>
  <c r="J17" i="13"/>
  <c r="L17" i="13" s="1"/>
  <c r="H18" i="13"/>
  <c r="I18" i="13" s="1"/>
  <c r="H19" i="11"/>
  <c r="I19" i="11" s="1"/>
  <c r="K19" i="11" s="1"/>
  <c r="K18" i="11"/>
  <c r="J18" i="11"/>
  <c r="L18" i="11" s="1"/>
  <c r="G19" i="11"/>
  <c r="F20" i="11" s="1"/>
  <c r="L18" i="10"/>
  <c r="K18" i="10"/>
  <c r="M18" i="10" s="1"/>
  <c r="H19" i="10"/>
  <c r="G20" i="10" s="1"/>
  <c r="I19" i="10"/>
  <c r="J19" i="10" s="1"/>
  <c r="M19" i="9"/>
  <c r="L19" i="9"/>
  <c r="N19" i="9" s="1"/>
  <c r="J21" i="9"/>
  <c r="K20" i="9"/>
  <c r="K17" i="7"/>
  <c r="M17" i="7" s="1"/>
  <c r="L26" i="6"/>
  <c r="K26" i="6"/>
  <c r="M27" i="6" s="1"/>
  <c r="N27" i="6" s="1"/>
  <c r="M26" i="6"/>
  <c r="N26" i="6" s="1"/>
  <c r="Q17" i="7"/>
  <c r="R17" i="7" s="1"/>
  <c r="P17" i="7"/>
  <c r="I20" i="3"/>
  <c r="J19" i="3"/>
  <c r="K18" i="3"/>
  <c r="M18" i="3" s="1"/>
  <c r="L18" i="3"/>
  <c r="O16" i="2"/>
  <c r="P16" i="2"/>
  <c r="Q16" i="2" s="1"/>
  <c r="E18" i="2"/>
  <c r="M17" i="2"/>
  <c r="N17" i="2" s="1"/>
  <c r="K18" i="13" l="1"/>
  <c r="J18" i="13"/>
  <c r="L18" i="13" s="1"/>
  <c r="G20" i="13"/>
  <c r="F21" i="13" s="1"/>
  <c r="H19" i="13"/>
  <c r="I19" i="13" s="1"/>
  <c r="J19" i="11"/>
  <c r="L19" i="11" s="1"/>
  <c r="H20" i="11"/>
  <c r="I20" i="11" s="1"/>
  <c r="G20" i="11"/>
  <c r="F21" i="11" s="1"/>
  <c r="H20" i="10"/>
  <c r="G21" i="10" s="1"/>
  <c r="I20" i="10"/>
  <c r="J20" i="10" s="1"/>
  <c r="L19" i="10"/>
  <c r="K19" i="10"/>
  <c r="M19" i="10" s="1"/>
  <c r="M20" i="9"/>
  <c r="L20" i="9"/>
  <c r="N20" i="9" s="1"/>
  <c r="K21" i="9"/>
  <c r="J22" i="9"/>
  <c r="L17" i="7"/>
  <c r="N18" i="7" s="1"/>
  <c r="O18" i="7" s="1"/>
  <c r="P18" i="7" s="1"/>
  <c r="P26" i="6"/>
  <c r="O26" i="6"/>
  <c r="P27" i="6"/>
  <c r="O27" i="6"/>
  <c r="J27" i="6"/>
  <c r="L19" i="3"/>
  <c r="K19" i="3"/>
  <c r="M19" i="3" s="1"/>
  <c r="J20" i="3"/>
  <c r="I21" i="3"/>
  <c r="S17" i="2"/>
  <c r="P17" i="2"/>
  <c r="Q17" i="2" s="1"/>
  <c r="O17" i="2"/>
  <c r="E19" i="2"/>
  <c r="M18" i="2"/>
  <c r="N18" i="2" s="1"/>
  <c r="S18" i="2" s="1"/>
  <c r="H20" i="13" l="1"/>
  <c r="I20" i="13" s="1"/>
  <c r="K20" i="13" s="1"/>
  <c r="J19" i="13"/>
  <c r="L19" i="13" s="1"/>
  <c r="K19" i="13"/>
  <c r="G21" i="13"/>
  <c r="F22" i="13" s="1"/>
  <c r="K20" i="11"/>
  <c r="J20" i="11"/>
  <c r="L20" i="11" s="1"/>
  <c r="G21" i="11"/>
  <c r="F22" i="11" s="1"/>
  <c r="H21" i="11"/>
  <c r="I21" i="11" s="1"/>
  <c r="I21" i="10"/>
  <c r="J21" i="10" s="1"/>
  <c r="L20" i="10"/>
  <c r="K20" i="10"/>
  <c r="M20" i="10" s="1"/>
  <c r="H21" i="10"/>
  <c r="G22" i="10" s="1"/>
  <c r="K22" i="9"/>
  <c r="J23" i="9"/>
  <c r="M21" i="9"/>
  <c r="L21" i="9"/>
  <c r="N21" i="9" s="1"/>
  <c r="K18" i="7"/>
  <c r="L18" i="7" s="1"/>
  <c r="K19" i="7" s="1"/>
  <c r="L19" i="7" s="1"/>
  <c r="Q18" i="7"/>
  <c r="R18" i="7" s="1"/>
  <c r="Q26" i="6"/>
  <c r="Q27" i="6"/>
  <c r="L27" i="6"/>
  <c r="K27" i="6"/>
  <c r="J28" i="6" s="1"/>
  <c r="J21" i="3"/>
  <c r="I22" i="3"/>
  <c r="L20" i="3"/>
  <c r="K20" i="3"/>
  <c r="M20" i="3" s="1"/>
  <c r="E20" i="2"/>
  <c r="M19" i="2"/>
  <c r="N19" i="2" s="1"/>
  <c r="P18" i="2"/>
  <c r="Q18" i="2" s="1"/>
  <c r="O18" i="2"/>
  <c r="J20" i="13" l="1"/>
  <c r="L20" i="13" s="1"/>
  <c r="G22" i="13"/>
  <c r="F23" i="13" s="1"/>
  <c r="H21" i="13"/>
  <c r="I21" i="13" s="1"/>
  <c r="G22" i="11"/>
  <c r="F23" i="11" s="1"/>
  <c r="J21" i="11"/>
  <c r="L21" i="11" s="1"/>
  <c r="K21" i="11"/>
  <c r="H22" i="11"/>
  <c r="I22" i="11" s="1"/>
  <c r="H22" i="10"/>
  <c r="G23" i="10" s="1"/>
  <c r="I22" i="10"/>
  <c r="J22" i="10" s="1"/>
  <c r="L21" i="10"/>
  <c r="K21" i="10"/>
  <c r="M21" i="10" s="1"/>
  <c r="J24" i="9"/>
  <c r="K23" i="9"/>
  <c r="M22" i="9"/>
  <c r="L22" i="9"/>
  <c r="N22" i="9" s="1"/>
  <c r="N19" i="7"/>
  <c r="O19" i="7" s="1"/>
  <c r="P19" i="7" s="1"/>
  <c r="M18" i="7"/>
  <c r="K20" i="7"/>
  <c r="L28" i="6"/>
  <c r="K28" i="6"/>
  <c r="J29" i="6" s="1"/>
  <c r="M28" i="6"/>
  <c r="N28" i="6" s="1"/>
  <c r="I23" i="3"/>
  <c r="J22" i="3"/>
  <c r="L21" i="3"/>
  <c r="K21" i="3"/>
  <c r="M21" i="3" s="1"/>
  <c r="P19" i="2"/>
  <c r="Q19" i="2" s="1"/>
  <c r="O19" i="2"/>
  <c r="S19" i="2"/>
  <c r="E21" i="2"/>
  <c r="M20" i="2"/>
  <c r="N20" i="2" s="1"/>
  <c r="S20" i="2" s="1"/>
  <c r="J21" i="13" l="1"/>
  <c r="L21" i="13" s="1"/>
  <c r="K21" i="13"/>
  <c r="H22" i="13"/>
  <c r="I22" i="13" s="1"/>
  <c r="G23" i="13"/>
  <c r="F24" i="13" s="1"/>
  <c r="K22" i="11"/>
  <c r="J22" i="11"/>
  <c r="L22" i="11" s="1"/>
  <c r="G23" i="11"/>
  <c r="F24" i="11" s="1"/>
  <c r="H23" i="11"/>
  <c r="I23" i="11" s="1"/>
  <c r="L22" i="10"/>
  <c r="K22" i="10"/>
  <c r="M22" i="10" s="1"/>
  <c r="H23" i="10"/>
  <c r="G24" i="10" s="1"/>
  <c r="I23" i="10"/>
  <c r="J23" i="10" s="1"/>
  <c r="K24" i="9"/>
  <c r="J25" i="9"/>
  <c r="M23" i="9"/>
  <c r="L23" i="9"/>
  <c r="N23" i="9" s="1"/>
  <c r="Q19" i="7"/>
  <c r="R19" i="7" s="1"/>
  <c r="L20" i="7"/>
  <c r="M29" i="6"/>
  <c r="N29" i="6" s="1"/>
  <c r="P29" i="6" s="1"/>
  <c r="L29" i="6"/>
  <c r="K29" i="6"/>
  <c r="J30" i="6" s="1"/>
  <c r="P28" i="6"/>
  <c r="O28" i="6"/>
  <c r="M19" i="7"/>
  <c r="N20" i="7"/>
  <c r="O20" i="7" s="1"/>
  <c r="L22" i="3"/>
  <c r="K22" i="3"/>
  <c r="M22" i="3" s="1"/>
  <c r="J23" i="3"/>
  <c r="I24" i="3"/>
  <c r="O20" i="2"/>
  <c r="P20" i="2"/>
  <c r="Q20" i="2" s="1"/>
  <c r="E22" i="2"/>
  <c r="M21" i="2"/>
  <c r="N21" i="2" s="1"/>
  <c r="H23" i="13" l="1"/>
  <c r="I23" i="13" s="1"/>
  <c r="K23" i="13" s="1"/>
  <c r="K22" i="13"/>
  <c r="J22" i="13"/>
  <c r="L22" i="13" s="1"/>
  <c r="G24" i="13"/>
  <c r="F25" i="13" s="1"/>
  <c r="H24" i="11"/>
  <c r="I24" i="11" s="1"/>
  <c r="J24" i="11" s="1"/>
  <c r="L24" i="11" s="1"/>
  <c r="G24" i="11"/>
  <c r="F25" i="11" s="1"/>
  <c r="K23" i="11"/>
  <c r="J23" i="11"/>
  <c r="L23" i="11" s="1"/>
  <c r="K23" i="10"/>
  <c r="M23" i="10" s="1"/>
  <c r="L23" i="10"/>
  <c r="H24" i="10"/>
  <c r="G25" i="10" s="1"/>
  <c r="I24" i="10"/>
  <c r="J24" i="10" s="1"/>
  <c r="J26" i="9"/>
  <c r="K25" i="9"/>
  <c r="L24" i="9"/>
  <c r="N24" i="9" s="1"/>
  <c r="M24" i="9"/>
  <c r="K21" i="7"/>
  <c r="Q28" i="6"/>
  <c r="Q29" i="6"/>
  <c r="O29" i="6"/>
  <c r="L30" i="6"/>
  <c r="K30" i="6"/>
  <c r="M31" i="6" s="1"/>
  <c r="N31" i="6" s="1"/>
  <c r="M30" i="6"/>
  <c r="N30" i="6" s="1"/>
  <c r="P20" i="7"/>
  <c r="Q20" i="7"/>
  <c r="R20" i="7" s="1"/>
  <c r="M20" i="7"/>
  <c r="J24" i="3"/>
  <c r="I25" i="3"/>
  <c r="K23" i="3"/>
  <c r="M23" i="3" s="1"/>
  <c r="L23" i="3"/>
  <c r="P21" i="2"/>
  <c r="Q21" i="2" s="1"/>
  <c r="O21" i="2"/>
  <c r="E23" i="2"/>
  <c r="M22" i="2"/>
  <c r="N22" i="2" s="1"/>
  <c r="S21" i="2"/>
  <c r="J23" i="13" l="1"/>
  <c r="L23" i="13" s="1"/>
  <c r="H24" i="13"/>
  <c r="I24" i="13" s="1"/>
  <c r="K24" i="13" s="1"/>
  <c r="G25" i="13"/>
  <c r="F26" i="13" s="1"/>
  <c r="K24" i="11"/>
  <c r="G25" i="11"/>
  <c r="F26" i="11" s="1"/>
  <c r="H25" i="11"/>
  <c r="I25" i="11" s="1"/>
  <c r="I25" i="10"/>
  <c r="J25" i="10" s="1"/>
  <c r="K25" i="10" s="1"/>
  <c r="M25" i="10" s="1"/>
  <c r="L24" i="10"/>
  <c r="K24" i="10"/>
  <c r="M24" i="10" s="1"/>
  <c r="H25" i="10"/>
  <c r="G26" i="10" s="1"/>
  <c r="K26" i="9"/>
  <c r="J27" i="9"/>
  <c r="M25" i="9"/>
  <c r="L25" i="9"/>
  <c r="N25" i="9" s="1"/>
  <c r="L21" i="7"/>
  <c r="N21" i="7"/>
  <c r="O21" i="7" s="1"/>
  <c r="P21" i="7" s="1"/>
  <c r="O30" i="6"/>
  <c r="P30" i="6"/>
  <c r="P31" i="6"/>
  <c r="O31" i="6"/>
  <c r="J31" i="6"/>
  <c r="L24" i="3"/>
  <c r="K24" i="3"/>
  <c r="M24" i="3" s="1"/>
  <c r="I26" i="3"/>
  <c r="J25" i="3"/>
  <c r="P22" i="2"/>
  <c r="Q22" i="2" s="1"/>
  <c r="O22" i="2"/>
  <c r="E24" i="2"/>
  <c r="M23" i="2"/>
  <c r="N23" i="2" s="1"/>
  <c r="S23" i="2" s="1"/>
  <c r="S22" i="2"/>
  <c r="G26" i="11" l="1"/>
  <c r="H28" i="11" s="1"/>
  <c r="J24" i="13"/>
  <c r="L24" i="13" s="1"/>
  <c r="H25" i="13"/>
  <c r="I25" i="13" s="1"/>
  <c r="J25" i="13" s="1"/>
  <c r="L25" i="13" s="1"/>
  <c r="G26" i="13"/>
  <c r="F27" i="13" s="1"/>
  <c r="K25" i="11"/>
  <c r="J25" i="11"/>
  <c r="L25" i="11" s="1"/>
  <c r="H26" i="11"/>
  <c r="I26" i="11" s="1"/>
  <c r="B8" i="11" s="1"/>
  <c r="L25" i="10"/>
  <c r="I26" i="10"/>
  <c r="J26" i="10" s="1"/>
  <c r="K26" i="10" s="1"/>
  <c r="M26" i="10" s="1"/>
  <c r="H26" i="10"/>
  <c r="G27" i="10" s="1"/>
  <c r="K27" i="9"/>
  <c r="J28" i="9"/>
  <c r="L26" i="9"/>
  <c r="N26" i="9" s="1"/>
  <c r="M26" i="9"/>
  <c r="K22" i="7"/>
  <c r="L22" i="7" s="1"/>
  <c r="Q21" i="7"/>
  <c r="R21" i="7" s="1"/>
  <c r="M21" i="7"/>
  <c r="Q31" i="6"/>
  <c r="Q30" i="6"/>
  <c r="L31" i="6"/>
  <c r="K31" i="6"/>
  <c r="M32" i="6" s="1"/>
  <c r="N32" i="6" s="1"/>
  <c r="L25" i="3"/>
  <c r="K25" i="3"/>
  <c r="M25" i="3" s="1"/>
  <c r="J26" i="3"/>
  <c r="I27" i="3"/>
  <c r="P23" i="2"/>
  <c r="Q23" i="2" s="1"/>
  <c r="O23" i="2"/>
  <c r="E25" i="2"/>
  <c r="M24" i="2"/>
  <c r="N24" i="2" s="1"/>
  <c r="S24" i="2" s="1"/>
  <c r="H30" i="11" l="1"/>
  <c r="H27" i="11"/>
  <c r="H29" i="11"/>
  <c r="K25" i="13"/>
  <c r="H26" i="13"/>
  <c r="I26" i="13" s="1"/>
  <c r="K26" i="13" s="1"/>
  <c r="G27" i="13"/>
  <c r="F28" i="13" s="1"/>
  <c r="K26" i="11"/>
  <c r="B10" i="11" s="1"/>
  <c r="J26" i="11"/>
  <c r="L26" i="10"/>
  <c r="H27" i="10"/>
  <c r="G28" i="10" s="1"/>
  <c r="I27" i="10"/>
  <c r="J27" i="10" s="1"/>
  <c r="J29" i="9"/>
  <c r="K28" i="9"/>
  <c r="M27" i="9"/>
  <c r="L27" i="9"/>
  <c r="N27" i="9" s="1"/>
  <c r="N23" i="7"/>
  <c r="O23" i="7" s="1"/>
  <c r="N22" i="7"/>
  <c r="O22" i="7" s="1"/>
  <c r="M22" i="7"/>
  <c r="J32" i="6"/>
  <c r="K32" i="6" s="1"/>
  <c r="M33" i="6" s="1"/>
  <c r="N33" i="6" s="1"/>
  <c r="P32" i="6"/>
  <c r="O32" i="6"/>
  <c r="I28" i="3"/>
  <c r="J27" i="3"/>
  <c r="K26" i="3"/>
  <c r="M26" i="3" s="1"/>
  <c r="L26" i="3"/>
  <c r="O24" i="2"/>
  <c r="P24" i="2"/>
  <c r="Q24" i="2" s="1"/>
  <c r="E26" i="2"/>
  <c r="M25" i="2"/>
  <c r="N25" i="2" s="1"/>
  <c r="S25" i="2" s="1"/>
  <c r="J26" i="13" l="1"/>
  <c r="L26" i="13" s="1"/>
  <c r="G28" i="13"/>
  <c r="F29" i="13" s="1"/>
  <c r="H27" i="13"/>
  <c r="I27" i="13" s="1"/>
  <c r="L26" i="11"/>
  <c r="B11" i="11" s="1"/>
  <c r="B9" i="11"/>
  <c r="I28" i="10"/>
  <c r="J28" i="10" s="1"/>
  <c r="K28" i="10" s="1"/>
  <c r="M28" i="10" s="1"/>
  <c r="L27" i="10"/>
  <c r="K27" i="10"/>
  <c r="M27" i="10" s="1"/>
  <c r="H28" i="10"/>
  <c r="G29" i="10" s="1"/>
  <c r="M28" i="9"/>
  <c r="L28" i="9"/>
  <c r="N28" i="9" s="1"/>
  <c r="K29" i="9"/>
  <c r="J30" i="9"/>
  <c r="K23" i="7"/>
  <c r="P22" i="7"/>
  <c r="Q22" i="7"/>
  <c r="R22" i="7" s="1"/>
  <c r="Q23" i="7"/>
  <c r="R23" i="7" s="1"/>
  <c r="P23" i="7"/>
  <c r="L32" i="6"/>
  <c r="Q32" i="6"/>
  <c r="O33" i="6"/>
  <c r="P33" i="6"/>
  <c r="J33" i="6"/>
  <c r="L27" i="3"/>
  <c r="K27" i="3"/>
  <c r="M27" i="3" s="1"/>
  <c r="I29" i="3"/>
  <c r="J28" i="3"/>
  <c r="E27" i="2"/>
  <c r="M26" i="2"/>
  <c r="N26" i="2" s="1"/>
  <c r="S26" i="2" s="1"/>
  <c r="P25" i="2"/>
  <c r="Q25" i="2" s="1"/>
  <c r="O25" i="2"/>
  <c r="G29" i="13" l="1"/>
  <c r="F30" i="13" s="1"/>
  <c r="J27" i="13"/>
  <c r="L27" i="13" s="1"/>
  <c r="K27" i="13"/>
  <c r="H28" i="13"/>
  <c r="I28" i="13" s="1"/>
  <c r="L28" i="10"/>
  <c r="H29" i="10"/>
  <c r="G30" i="10" s="1"/>
  <c r="I29" i="10"/>
  <c r="J29" i="10" s="1"/>
  <c r="J31" i="9"/>
  <c r="K30" i="9"/>
  <c r="M29" i="9"/>
  <c r="L29" i="9"/>
  <c r="N29" i="9" s="1"/>
  <c r="L23" i="7"/>
  <c r="N24" i="7" s="1"/>
  <c r="O24" i="7" s="1"/>
  <c r="M23" i="7"/>
  <c r="Q33" i="6"/>
  <c r="L33" i="6"/>
  <c r="K33" i="6"/>
  <c r="M34" i="6" s="1"/>
  <c r="N34" i="6" s="1"/>
  <c r="L28" i="3"/>
  <c r="K28" i="3"/>
  <c r="M28" i="3" s="1"/>
  <c r="J29" i="3"/>
  <c r="I30" i="3"/>
  <c r="E28" i="2"/>
  <c r="M27" i="2"/>
  <c r="N27" i="2" s="1"/>
  <c r="O26" i="2"/>
  <c r="P26" i="2"/>
  <c r="Q26" i="2" s="1"/>
  <c r="G30" i="13" l="1"/>
  <c r="F31" i="13" s="1"/>
  <c r="K28" i="13"/>
  <c r="J28" i="13"/>
  <c r="L28" i="13" s="1"/>
  <c r="H29" i="13"/>
  <c r="I29" i="13" s="1"/>
  <c r="I30" i="10"/>
  <c r="J30" i="10" s="1"/>
  <c r="L30" i="10" s="1"/>
  <c r="L29" i="10"/>
  <c r="K29" i="10"/>
  <c r="M29" i="10" s="1"/>
  <c r="H30" i="10"/>
  <c r="G31" i="10" s="1"/>
  <c r="M30" i="9"/>
  <c r="L30" i="9"/>
  <c r="N30" i="9" s="1"/>
  <c r="K31" i="9"/>
  <c r="J32" i="9"/>
  <c r="K24" i="7"/>
  <c r="L24" i="7" s="1"/>
  <c r="E9" i="7"/>
  <c r="Q24" i="7"/>
  <c r="P24" i="7"/>
  <c r="E11" i="7" s="1"/>
  <c r="P34" i="6"/>
  <c r="O34" i="6"/>
  <c r="J34" i="6"/>
  <c r="I31" i="3"/>
  <c r="J30" i="3"/>
  <c r="L29" i="3"/>
  <c r="K29" i="3"/>
  <c r="M29" i="3" s="1"/>
  <c r="S27" i="2"/>
  <c r="O27" i="2"/>
  <c r="P27" i="2"/>
  <c r="Q27" i="2" s="1"/>
  <c r="E29" i="2"/>
  <c r="M28" i="2"/>
  <c r="N28" i="2" s="1"/>
  <c r="S28" i="2" s="1"/>
  <c r="G31" i="13" l="1"/>
  <c r="F32" i="13" s="1"/>
  <c r="H30" i="13"/>
  <c r="I30" i="13" s="1"/>
  <c r="J29" i="13"/>
  <c r="L29" i="13" s="1"/>
  <c r="K29" i="13"/>
  <c r="K30" i="10"/>
  <c r="M30" i="10" s="1"/>
  <c r="H31" i="10"/>
  <c r="G32" i="10" s="1"/>
  <c r="I31" i="10"/>
  <c r="J31" i="10" s="1"/>
  <c r="M31" i="9"/>
  <c r="L31" i="9"/>
  <c r="N31" i="9" s="1"/>
  <c r="K32" i="9"/>
  <c r="J33" i="9"/>
  <c r="R24" i="7"/>
  <c r="E12" i="7" s="1"/>
  <c r="E10" i="7"/>
  <c r="N25" i="7"/>
  <c r="M24" i="7"/>
  <c r="Q34" i="6"/>
  <c r="L34" i="6"/>
  <c r="K34" i="6"/>
  <c r="M35" i="6" s="1"/>
  <c r="N35" i="6" s="1"/>
  <c r="L30" i="3"/>
  <c r="K30" i="3"/>
  <c r="M30" i="3" s="1"/>
  <c r="J31" i="3"/>
  <c r="I32" i="3"/>
  <c r="P28" i="2"/>
  <c r="Q28" i="2" s="1"/>
  <c r="O28" i="2"/>
  <c r="E30" i="2"/>
  <c r="M29" i="2"/>
  <c r="N29" i="2" s="1"/>
  <c r="H31" i="13" l="1"/>
  <c r="I31" i="13" s="1"/>
  <c r="K30" i="13"/>
  <c r="J30" i="13"/>
  <c r="L30" i="13" s="1"/>
  <c r="G32" i="13"/>
  <c r="F33" i="13" s="1"/>
  <c r="I32" i="10"/>
  <c r="J32" i="10" s="1"/>
  <c r="L32" i="10" s="1"/>
  <c r="K31" i="10"/>
  <c r="M31" i="10" s="1"/>
  <c r="L31" i="10"/>
  <c r="H32" i="10"/>
  <c r="G33" i="10" s="1"/>
  <c r="J34" i="9"/>
  <c r="K33" i="9"/>
  <c r="L32" i="9"/>
  <c r="N32" i="9" s="1"/>
  <c r="M32" i="9"/>
  <c r="N26" i="7"/>
  <c r="N28" i="7"/>
  <c r="N27" i="7"/>
  <c r="O35" i="6"/>
  <c r="P35" i="6"/>
  <c r="J35" i="6"/>
  <c r="I33" i="3"/>
  <c r="J32" i="3"/>
  <c r="K31" i="3"/>
  <c r="M31" i="3" s="1"/>
  <c r="L31" i="3"/>
  <c r="P29" i="2"/>
  <c r="Q29" i="2" s="1"/>
  <c r="O29" i="2"/>
  <c r="E31" i="2"/>
  <c r="M30" i="2"/>
  <c r="N30" i="2" s="1"/>
  <c r="S29" i="2"/>
  <c r="H32" i="13" l="1"/>
  <c r="I32" i="13" s="1"/>
  <c r="G33" i="13"/>
  <c r="F34" i="13" s="1"/>
  <c r="K31" i="13"/>
  <c r="J31" i="13"/>
  <c r="L31" i="13" s="1"/>
  <c r="I33" i="10"/>
  <c r="J33" i="10" s="1"/>
  <c r="K33" i="10" s="1"/>
  <c r="M33" i="10" s="1"/>
  <c r="K32" i="10"/>
  <c r="M32" i="10" s="1"/>
  <c r="H33" i="10"/>
  <c r="G34" i="10" s="1"/>
  <c r="M33" i="9"/>
  <c r="L33" i="9"/>
  <c r="N33" i="9" s="1"/>
  <c r="J35" i="9"/>
  <c r="K34" i="9"/>
  <c r="Q35" i="6"/>
  <c r="L35" i="6"/>
  <c r="K35" i="6"/>
  <c r="M36" i="6" s="1"/>
  <c r="N36" i="6" s="1"/>
  <c r="L32" i="3"/>
  <c r="K32" i="3"/>
  <c r="M32" i="3" s="1"/>
  <c r="I34" i="3"/>
  <c r="J33" i="3"/>
  <c r="M31" i="2"/>
  <c r="N31" i="2" s="1"/>
  <c r="S31" i="2" s="1"/>
  <c r="E32" i="2"/>
  <c r="P30" i="2"/>
  <c r="Q30" i="2" s="1"/>
  <c r="O30" i="2"/>
  <c r="S30" i="2"/>
  <c r="H33" i="13" l="1"/>
  <c r="I33" i="13" s="1"/>
  <c r="K33" i="13" s="1"/>
  <c r="K32" i="13"/>
  <c r="J32" i="13"/>
  <c r="L32" i="13" s="1"/>
  <c r="G34" i="13"/>
  <c r="F35" i="13" s="1"/>
  <c r="L33" i="10"/>
  <c r="I34" i="10"/>
  <c r="J34" i="10" s="1"/>
  <c r="H34" i="10"/>
  <c r="G35" i="10" s="1"/>
  <c r="L34" i="9"/>
  <c r="N34" i="9" s="1"/>
  <c r="M34" i="9"/>
  <c r="J36" i="9"/>
  <c r="K35" i="9"/>
  <c r="P36" i="6"/>
  <c r="O36" i="6"/>
  <c r="J36" i="6"/>
  <c r="L33" i="3"/>
  <c r="K33" i="3"/>
  <c r="M33" i="3" s="1"/>
  <c r="J34" i="3"/>
  <c r="I35" i="3"/>
  <c r="M32" i="2"/>
  <c r="N32" i="2" s="1"/>
  <c r="S32" i="2" s="1"/>
  <c r="E33" i="2"/>
  <c r="O31" i="2"/>
  <c r="P31" i="2"/>
  <c r="Q31" i="2" s="1"/>
  <c r="J33" i="13" l="1"/>
  <c r="L33" i="13" s="1"/>
  <c r="H34" i="13"/>
  <c r="I34" i="13" s="1"/>
  <c r="J34" i="13" s="1"/>
  <c r="L34" i="13" s="1"/>
  <c r="G35" i="13"/>
  <c r="F36" i="13" s="1"/>
  <c r="L34" i="10"/>
  <c r="K34" i="10"/>
  <c r="M34" i="10" s="1"/>
  <c r="H35" i="10"/>
  <c r="G36" i="10" s="1"/>
  <c r="I35" i="10"/>
  <c r="J35" i="10" s="1"/>
  <c r="M35" i="9"/>
  <c r="L35" i="9"/>
  <c r="N35" i="9" s="1"/>
  <c r="J37" i="9"/>
  <c r="K36" i="9"/>
  <c r="Q36" i="6"/>
  <c r="L36" i="6"/>
  <c r="K36" i="6"/>
  <c r="M37" i="6" s="1"/>
  <c r="N37" i="6" s="1"/>
  <c r="I36" i="3"/>
  <c r="J35" i="3"/>
  <c r="K34" i="3"/>
  <c r="M34" i="3" s="1"/>
  <c r="L34" i="3"/>
  <c r="E34" i="2"/>
  <c r="M33" i="2"/>
  <c r="N33" i="2" s="1"/>
  <c r="S33" i="2" s="1"/>
  <c r="P32" i="2"/>
  <c r="Q32" i="2" s="1"/>
  <c r="O32" i="2"/>
  <c r="K34" i="13" l="1"/>
  <c r="G36" i="13"/>
  <c r="F37" i="13" s="1"/>
  <c r="H35" i="13"/>
  <c r="I35" i="13" s="1"/>
  <c r="L35" i="10"/>
  <c r="K35" i="10"/>
  <c r="M35" i="10" s="1"/>
  <c r="H36" i="10"/>
  <c r="G37" i="10" s="1"/>
  <c r="I36" i="10"/>
  <c r="J36" i="10" s="1"/>
  <c r="K37" i="9"/>
  <c r="J38" i="9"/>
  <c r="M36" i="9"/>
  <c r="L36" i="9"/>
  <c r="N36" i="9" s="1"/>
  <c r="P37" i="6"/>
  <c r="O37" i="6"/>
  <c r="J37" i="6"/>
  <c r="L35" i="3"/>
  <c r="K35" i="3"/>
  <c r="M35" i="3" s="1"/>
  <c r="I37" i="3"/>
  <c r="J36" i="3"/>
  <c r="O33" i="2"/>
  <c r="P33" i="2"/>
  <c r="Q33" i="2" s="1"/>
  <c r="E35" i="2"/>
  <c r="M34" i="2"/>
  <c r="N34" i="2" s="1"/>
  <c r="S34" i="2" s="1"/>
  <c r="G37" i="13" l="1"/>
  <c r="F38" i="13" s="1"/>
  <c r="H36" i="13"/>
  <c r="I36" i="13" s="1"/>
  <c r="J35" i="13"/>
  <c r="L35" i="13" s="1"/>
  <c r="K35" i="13"/>
  <c r="K36" i="10"/>
  <c r="M36" i="10" s="1"/>
  <c r="L36" i="10"/>
  <c r="I37" i="10"/>
  <c r="J37" i="10" s="1"/>
  <c r="H37" i="10"/>
  <c r="G38" i="10" s="1"/>
  <c r="K38" i="9"/>
  <c r="J39" i="9"/>
  <c r="M37" i="9"/>
  <c r="L37" i="9"/>
  <c r="N37" i="9" s="1"/>
  <c r="Q37" i="6"/>
  <c r="L37" i="6"/>
  <c r="K37" i="6"/>
  <c r="J38" i="6" s="1"/>
  <c r="L36" i="3"/>
  <c r="K36" i="3"/>
  <c r="M36" i="3" s="1"/>
  <c r="J37" i="3"/>
  <c r="I38" i="3"/>
  <c r="E36" i="2"/>
  <c r="M35" i="2"/>
  <c r="N35" i="2" s="1"/>
  <c r="S35" i="2" s="1"/>
  <c r="P34" i="2"/>
  <c r="Q34" i="2" s="1"/>
  <c r="O34" i="2"/>
  <c r="K36" i="13" l="1"/>
  <c r="J36" i="13"/>
  <c r="L36" i="13" s="1"/>
  <c r="G38" i="13"/>
  <c r="F39" i="13" s="1"/>
  <c r="H37" i="13"/>
  <c r="I37" i="13" s="1"/>
  <c r="I38" i="10"/>
  <c r="J38" i="10" s="1"/>
  <c r="H38" i="10"/>
  <c r="G39" i="10" s="1"/>
  <c r="L37" i="10"/>
  <c r="K37" i="10"/>
  <c r="M37" i="10" s="1"/>
  <c r="J40" i="9"/>
  <c r="K39" i="9"/>
  <c r="M38" i="9"/>
  <c r="L38" i="9"/>
  <c r="N38" i="9" s="1"/>
  <c r="M38" i="6"/>
  <c r="N38" i="6" s="1"/>
  <c r="O38" i="6" s="1"/>
  <c r="L38" i="6"/>
  <c r="K38" i="6"/>
  <c r="J39" i="6" s="1"/>
  <c r="I39" i="3"/>
  <c r="J38" i="3"/>
  <c r="L37" i="3"/>
  <c r="K37" i="3"/>
  <c r="M37" i="3" s="1"/>
  <c r="P35" i="2"/>
  <c r="Q35" i="2" s="1"/>
  <c r="O35" i="2"/>
  <c r="M36" i="2"/>
  <c r="N36" i="2" s="1"/>
  <c r="E37" i="2"/>
  <c r="J37" i="13" l="1"/>
  <c r="L37" i="13" s="1"/>
  <c r="K37" i="13"/>
  <c r="G39" i="13"/>
  <c r="F40" i="13" s="1"/>
  <c r="H38" i="13"/>
  <c r="I38" i="13" s="1"/>
  <c r="H39" i="10"/>
  <c r="G40" i="10" s="1"/>
  <c r="I39" i="10"/>
  <c r="J39" i="10" s="1"/>
  <c r="L38" i="10"/>
  <c r="K38" i="10"/>
  <c r="M38" i="10" s="1"/>
  <c r="M39" i="9"/>
  <c r="L39" i="9"/>
  <c r="N39" i="9" s="1"/>
  <c r="K40" i="9"/>
  <c r="J41" i="9"/>
  <c r="M39" i="6"/>
  <c r="N39" i="6" s="1"/>
  <c r="O39" i="6" s="1"/>
  <c r="P38" i="6"/>
  <c r="L39" i="6"/>
  <c r="K39" i="6"/>
  <c r="J40" i="6" s="1"/>
  <c r="L38" i="3"/>
  <c r="K38" i="3"/>
  <c r="M38" i="3" s="1"/>
  <c r="J39" i="3"/>
  <c r="I40" i="3"/>
  <c r="P36" i="2"/>
  <c r="Q36" i="2" s="1"/>
  <c r="O36" i="2"/>
  <c r="S36" i="2"/>
  <c r="M37" i="2"/>
  <c r="N37" i="2" s="1"/>
  <c r="E38" i="2"/>
  <c r="K38" i="13" l="1"/>
  <c r="J38" i="13"/>
  <c r="L38" i="13" s="1"/>
  <c r="H39" i="13"/>
  <c r="I39" i="13" s="1"/>
  <c r="G40" i="13"/>
  <c r="F41" i="13" s="1"/>
  <c r="K39" i="10"/>
  <c r="M39" i="10" s="1"/>
  <c r="L39" i="10"/>
  <c r="H40" i="10"/>
  <c r="G41" i="10" s="1"/>
  <c r="I40" i="10"/>
  <c r="J40" i="10" s="1"/>
  <c r="L40" i="9"/>
  <c r="N40" i="9" s="1"/>
  <c r="M40" i="9"/>
  <c r="J42" i="9"/>
  <c r="K41" i="9"/>
  <c r="Q38" i="6"/>
  <c r="P39" i="6"/>
  <c r="M40" i="6"/>
  <c r="N40" i="6" s="1"/>
  <c r="P40" i="6" s="1"/>
  <c r="L40" i="6"/>
  <c r="K40" i="6"/>
  <c r="M41" i="6" s="1"/>
  <c r="N41" i="6" s="1"/>
  <c r="I41" i="3"/>
  <c r="J40" i="3"/>
  <c r="K39" i="3"/>
  <c r="M39" i="3" s="1"/>
  <c r="L39" i="3"/>
  <c r="S37" i="2"/>
  <c r="M38" i="2"/>
  <c r="N38" i="2" s="1"/>
  <c r="E39" i="2"/>
  <c r="P37" i="2"/>
  <c r="Q37" i="2" s="1"/>
  <c r="O37" i="2"/>
  <c r="H40" i="13" l="1"/>
  <c r="I40" i="13" s="1"/>
  <c r="K40" i="13" s="1"/>
  <c r="K39" i="13"/>
  <c r="J39" i="13"/>
  <c r="L39" i="13" s="1"/>
  <c r="G41" i="13"/>
  <c r="F42" i="13" s="1"/>
  <c r="L40" i="10"/>
  <c r="K40" i="10"/>
  <c r="M40" i="10" s="1"/>
  <c r="H41" i="10"/>
  <c r="G42" i="10" s="1"/>
  <c r="I41" i="10"/>
  <c r="J41" i="10" s="1"/>
  <c r="M41" i="9"/>
  <c r="L41" i="9"/>
  <c r="N41" i="9" s="1"/>
  <c r="K42" i="9"/>
  <c r="J43" i="9"/>
  <c r="Q40" i="6"/>
  <c r="Q39" i="6"/>
  <c r="O40" i="6"/>
  <c r="P41" i="6"/>
  <c r="O41" i="6"/>
  <c r="J41" i="6"/>
  <c r="L40" i="3"/>
  <c r="K40" i="3"/>
  <c r="M40" i="3" s="1"/>
  <c r="I42" i="3"/>
  <c r="J41" i="3"/>
  <c r="P38" i="2"/>
  <c r="Q38" i="2" s="1"/>
  <c r="O38" i="2"/>
  <c r="S38" i="2"/>
  <c r="M39" i="2"/>
  <c r="N39" i="2" s="1"/>
  <c r="E40" i="2"/>
  <c r="J40" i="13" l="1"/>
  <c r="L40" i="13" s="1"/>
  <c r="G42" i="13"/>
  <c r="F43" i="13" s="1"/>
  <c r="H41" i="13"/>
  <c r="I41" i="13" s="1"/>
  <c r="L41" i="10"/>
  <c r="K41" i="10"/>
  <c r="M41" i="10" s="1"/>
  <c r="H42" i="10"/>
  <c r="G43" i="10" s="1"/>
  <c r="I42" i="10"/>
  <c r="J42" i="10" s="1"/>
  <c r="J44" i="9"/>
  <c r="K43" i="9"/>
  <c r="L42" i="9"/>
  <c r="N42" i="9" s="1"/>
  <c r="M42" i="9"/>
  <c r="Q41" i="6"/>
  <c r="L41" i="6"/>
  <c r="K41" i="6"/>
  <c r="M42" i="6" s="1"/>
  <c r="N42" i="6" s="1"/>
  <c r="J42" i="3"/>
  <c r="I43" i="3"/>
  <c r="L41" i="3"/>
  <c r="K41" i="3"/>
  <c r="M41" i="3" s="1"/>
  <c r="M40" i="2"/>
  <c r="N40" i="2" s="1"/>
  <c r="S40" i="2" s="1"/>
  <c r="E41" i="2"/>
  <c r="P39" i="2"/>
  <c r="Q39" i="2" s="1"/>
  <c r="O39" i="2"/>
  <c r="S39" i="2"/>
  <c r="H42" i="13" l="1"/>
  <c r="I42" i="13" s="1"/>
  <c r="J42" i="13" s="1"/>
  <c r="L42" i="13" s="1"/>
  <c r="K41" i="13"/>
  <c r="J41" i="13"/>
  <c r="L41" i="13" s="1"/>
  <c r="G43" i="13"/>
  <c r="F44" i="13" s="1"/>
  <c r="I43" i="10"/>
  <c r="J43" i="10" s="1"/>
  <c r="L42" i="10"/>
  <c r="K42" i="10"/>
  <c r="M42" i="10" s="1"/>
  <c r="H43" i="10"/>
  <c r="G44" i="10" s="1"/>
  <c r="M43" i="9"/>
  <c r="L43" i="9"/>
  <c r="N43" i="9" s="1"/>
  <c r="J45" i="9"/>
  <c r="K44" i="9"/>
  <c r="J42" i="6"/>
  <c r="L42" i="6" s="1"/>
  <c r="O42" i="6"/>
  <c r="P42" i="6"/>
  <c r="I44" i="3"/>
  <c r="J43" i="3"/>
  <c r="K42" i="3"/>
  <c r="M42" i="3" s="1"/>
  <c r="L42" i="3"/>
  <c r="M41" i="2"/>
  <c r="N41" i="2" s="1"/>
  <c r="S41" i="2" s="1"/>
  <c r="E42" i="2"/>
  <c r="P40" i="2"/>
  <c r="Q40" i="2" s="1"/>
  <c r="O40" i="2"/>
  <c r="K42" i="13" l="1"/>
  <c r="H43" i="13"/>
  <c r="I43" i="13" s="1"/>
  <c r="G44" i="13"/>
  <c r="F45" i="13" s="1"/>
  <c r="I44" i="10"/>
  <c r="J44" i="10" s="1"/>
  <c r="H44" i="10"/>
  <c r="G45" i="10" s="1"/>
  <c r="L43" i="10"/>
  <c r="K43" i="10"/>
  <c r="M43" i="10" s="1"/>
  <c r="M44" i="9"/>
  <c r="L44" i="9"/>
  <c r="N44" i="9" s="1"/>
  <c r="K45" i="9"/>
  <c r="J46" i="9"/>
  <c r="Q42" i="6"/>
  <c r="K42" i="6"/>
  <c r="M43" i="6" s="1"/>
  <c r="N43" i="6" s="1"/>
  <c r="O43" i="6" s="1"/>
  <c r="L43" i="3"/>
  <c r="K43" i="3"/>
  <c r="M43" i="3" s="1"/>
  <c r="J44" i="3"/>
  <c r="I45" i="3"/>
  <c r="E43" i="2"/>
  <c r="M42" i="2"/>
  <c r="N42" i="2" s="1"/>
  <c r="S42" i="2" s="1"/>
  <c r="P41" i="2"/>
  <c r="Q41" i="2" s="1"/>
  <c r="O41" i="2"/>
  <c r="G45" i="13" l="1"/>
  <c r="F46" i="13" s="1"/>
  <c r="H44" i="13"/>
  <c r="I44" i="13" s="1"/>
  <c r="J43" i="13"/>
  <c r="L43" i="13" s="1"/>
  <c r="K43" i="13"/>
  <c r="I45" i="10"/>
  <c r="J45" i="10" s="1"/>
  <c r="H45" i="10"/>
  <c r="G46" i="10" s="1"/>
  <c r="K44" i="10"/>
  <c r="M44" i="10" s="1"/>
  <c r="L44" i="10"/>
  <c r="J47" i="9"/>
  <c r="K46" i="9"/>
  <c r="M45" i="9"/>
  <c r="L45" i="9"/>
  <c r="N45" i="9" s="1"/>
  <c r="J43" i="6"/>
  <c r="K43" i="6" s="1"/>
  <c r="M44" i="6" s="1"/>
  <c r="N44" i="6" s="1"/>
  <c r="P43" i="6"/>
  <c r="L44" i="3"/>
  <c r="K44" i="3"/>
  <c r="M44" i="3" s="1"/>
  <c r="J45" i="3"/>
  <c r="I46" i="3"/>
  <c r="O42" i="2"/>
  <c r="P42" i="2"/>
  <c r="Q42" i="2" s="1"/>
  <c r="M43" i="2"/>
  <c r="N43" i="2" s="1"/>
  <c r="E44" i="2"/>
  <c r="K44" i="13" l="1"/>
  <c r="J44" i="13"/>
  <c r="L44" i="13" s="1"/>
  <c r="G46" i="13"/>
  <c r="F47" i="13" s="1"/>
  <c r="H45" i="13"/>
  <c r="I45" i="13" s="1"/>
  <c r="I46" i="10"/>
  <c r="J46" i="10" s="1"/>
  <c r="H46" i="10"/>
  <c r="G47" i="10" s="1"/>
  <c r="L45" i="10"/>
  <c r="K45" i="10"/>
  <c r="M45" i="10" s="1"/>
  <c r="J48" i="9"/>
  <c r="K47" i="9"/>
  <c r="M46" i="9"/>
  <c r="L46" i="9"/>
  <c r="N46" i="9" s="1"/>
  <c r="Q43" i="6"/>
  <c r="L43" i="6"/>
  <c r="P44" i="6"/>
  <c r="O44" i="6"/>
  <c r="J44" i="6"/>
  <c r="I47" i="3"/>
  <c r="J46" i="3"/>
  <c r="L45" i="3"/>
  <c r="K45" i="3"/>
  <c r="M45" i="3" s="1"/>
  <c r="S43" i="2"/>
  <c r="M44" i="2"/>
  <c r="N44" i="2" s="1"/>
  <c r="S44" i="2" s="1"/>
  <c r="E45" i="2"/>
  <c r="O43" i="2"/>
  <c r="P43" i="2"/>
  <c r="Q43" i="2" s="1"/>
  <c r="J45" i="13" l="1"/>
  <c r="L45" i="13" s="1"/>
  <c r="K45" i="13"/>
  <c r="G47" i="13"/>
  <c r="F48" i="13" s="1"/>
  <c r="H46" i="13"/>
  <c r="I46" i="13" s="1"/>
  <c r="H47" i="10"/>
  <c r="G48" i="10" s="1"/>
  <c r="I47" i="10"/>
  <c r="J47" i="10" s="1"/>
  <c r="L46" i="10"/>
  <c r="K46" i="10"/>
  <c r="M46" i="10" s="1"/>
  <c r="M47" i="9"/>
  <c r="L47" i="9"/>
  <c r="N47" i="9" s="1"/>
  <c r="K48" i="9"/>
  <c r="J49" i="9"/>
  <c r="Q44" i="6"/>
  <c r="L44" i="6"/>
  <c r="K44" i="6"/>
  <c r="M45" i="6" s="1"/>
  <c r="N45" i="6" s="1"/>
  <c r="L46" i="3"/>
  <c r="K46" i="3"/>
  <c r="M46" i="3" s="1"/>
  <c r="J47" i="3"/>
  <c r="I48" i="3"/>
  <c r="M45" i="2"/>
  <c r="N45" i="2" s="1"/>
  <c r="E46" i="2"/>
  <c r="P44" i="2"/>
  <c r="Q44" i="2" s="1"/>
  <c r="O44" i="2"/>
  <c r="K46" i="13" l="1"/>
  <c r="J46" i="13"/>
  <c r="L46" i="13" s="1"/>
  <c r="G48" i="13"/>
  <c r="F49" i="13" s="1"/>
  <c r="H47" i="13"/>
  <c r="I47" i="13" s="1"/>
  <c r="K47" i="10"/>
  <c r="M47" i="10" s="1"/>
  <c r="L47" i="10"/>
  <c r="H48" i="10"/>
  <c r="G49" i="10" s="1"/>
  <c r="I48" i="10"/>
  <c r="J48" i="10" s="1"/>
  <c r="L48" i="9"/>
  <c r="N48" i="9" s="1"/>
  <c r="M48" i="9"/>
  <c r="J50" i="9"/>
  <c r="K49" i="9"/>
  <c r="P45" i="6"/>
  <c r="O45" i="6"/>
  <c r="J45" i="6"/>
  <c r="I49" i="3"/>
  <c r="J48" i="3"/>
  <c r="K47" i="3"/>
  <c r="M47" i="3" s="1"/>
  <c r="L47" i="3"/>
  <c r="S45" i="2"/>
  <c r="M46" i="2"/>
  <c r="N46" i="2" s="1"/>
  <c r="E47" i="2"/>
  <c r="P45" i="2"/>
  <c r="Q45" i="2" s="1"/>
  <c r="O45" i="2"/>
  <c r="H48" i="13" l="1"/>
  <c r="I48" i="13" s="1"/>
  <c r="K48" i="13" s="1"/>
  <c r="G49" i="13"/>
  <c r="F50" i="13" s="1"/>
  <c r="K47" i="13"/>
  <c r="J47" i="13"/>
  <c r="L47" i="13" s="1"/>
  <c r="L48" i="10"/>
  <c r="K48" i="10"/>
  <c r="M48" i="10" s="1"/>
  <c r="I49" i="10"/>
  <c r="J49" i="10" s="1"/>
  <c r="H49" i="10"/>
  <c r="G50" i="10" s="1"/>
  <c r="M49" i="9"/>
  <c r="L49" i="9"/>
  <c r="N49" i="9" s="1"/>
  <c r="J51" i="9"/>
  <c r="K50" i="9"/>
  <c r="Q45" i="6"/>
  <c r="L45" i="6"/>
  <c r="K45" i="6"/>
  <c r="M46" i="6" s="1"/>
  <c r="N46" i="6" s="1"/>
  <c r="L48" i="3"/>
  <c r="K48" i="3"/>
  <c r="M48" i="3" s="1"/>
  <c r="J49" i="3"/>
  <c r="I50" i="3"/>
  <c r="M47" i="2"/>
  <c r="N47" i="2" s="1"/>
  <c r="S47" i="2" s="1"/>
  <c r="E48" i="2"/>
  <c r="S46" i="2"/>
  <c r="P46" i="2"/>
  <c r="Q46" i="2" s="1"/>
  <c r="O46" i="2"/>
  <c r="J48" i="13" l="1"/>
  <c r="L48" i="13" s="1"/>
  <c r="H49" i="13"/>
  <c r="I49" i="13" s="1"/>
  <c r="J49" i="13" s="1"/>
  <c r="L49" i="13" s="1"/>
  <c r="G50" i="13"/>
  <c r="F51" i="13" s="1"/>
  <c r="I50" i="10"/>
  <c r="J50" i="10" s="1"/>
  <c r="K50" i="10" s="1"/>
  <c r="M50" i="10" s="1"/>
  <c r="H50" i="10"/>
  <c r="G51" i="10" s="1"/>
  <c r="L49" i="10"/>
  <c r="K49" i="10"/>
  <c r="M49" i="10" s="1"/>
  <c r="K51" i="9"/>
  <c r="J52" i="9"/>
  <c r="L50" i="9"/>
  <c r="N50" i="9" s="1"/>
  <c r="M50" i="9"/>
  <c r="J46" i="6"/>
  <c r="L46" i="6" s="1"/>
  <c r="O46" i="6"/>
  <c r="P46" i="6"/>
  <c r="I51" i="3"/>
  <c r="J50" i="3"/>
  <c r="K49" i="3"/>
  <c r="M49" i="3" s="1"/>
  <c r="L49" i="3"/>
  <c r="M48" i="2"/>
  <c r="N48" i="2" s="1"/>
  <c r="S48" i="2" s="1"/>
  <c r="E49" i="2"/>
  <c r="P47" i="2"/>
  <c r="Q47" i="2" s="1"/>
  <c r="O47" i="2"/>
  <c r="K49" i="13" l="1"/>
  <c r="G51" i="13"/>
  <c r="F52" i="13" s="1"/>
  <c r="H50" i="13"/>
  <c r="I50" i="13" s="1"/>
  <c r="L50" i="10"/>
  <c r="H51" i="10"/>
  <c r="G52" i="10" s="1"/>
  <c r="I51" i="10"/>
  <c r="J51" i="10" s="1"/>
  <c r="J53" i="9"/>
  <c r="K52" i="9"/>
  <c r="M51" i="9"/>
  <c r="L51" i="9"/>
  <c r="N51" i="9" s="1"/>
  <c r="Q46" i="6"/>
  <c r="K46" i="6"/>
  <c r="M47" i="6" s="1"/>
  <c r="N47" i="6" s="1"/>
  <c r="P47" i="6" s="1"/>
  <c r="K50" i="3"/>
  <c r="M50" i="3" s="1"/>
  <c r="L50" i="3"/>
  <c r="I52" i="3"/>
  <c r="J51" i="3"/>
  <c r="M49" i="2"/>
  <c r="N49" i="2" s="1"/>
  <c r="S49" i="2" s="1"/>
  <c r="E50" i="2"/>
  <c r="P48" i="2"/>
  <c r="Q48" i="2" s="1"/>
  <c r="O48" i="2"/>
  <c r="H51" i="13" l="1"/>
  <c r="I51" i="13" s="1"/>
  <c r="J51" i="13" s="1"/>
  <c r="L51" i="13" s="1"/>
  <c r="K50" i="13"/>
  <c r="J50" i="13"/>
  <c r="L50" i="13" s="1"/>
  <c r="G52" i="13"/>
  <c r="F53" i="13" s="1"/>
  <c r="L51" i="10"/>
  <c r="K51" i="10"/>
  <c r="M51" i="10" s="1"/>
  <c r="H52" i="10"/>
  <c r="G53" i="10" s="1"/>
  <c r="I52" i="10"/>
  <c r="J52" i="10" s="1"/>
  <c r="M52" i="9"/>
  <c r="L52" i="9"/>
  <c r="N52" i="9" s="1"/>
  <c r="K53" i="9"/>
  <c r="J54" i="9"/>
  <c r="Q47" i="6"/>
  <c r="J47" i="6"/>
  <c r="L47" i="6" s="1"/>
  <c r="O47" i="6"/>
  <c r="L51" i="3"/>
  <c r="K51" i="3"/>
  <c r="M51" i="3" s="1"/>
  <c r="I53" i="3"/>
  <c r="J52" i="3"/>
  <c r="E51" i="2"/>
  <c r="M50" i="2"/>
  <c r="N50" i="2" s="1"/>
  <c r="S50" i="2" s="1"/>
  <c r="P49" i="2"/>
  <c r="Q49" i="2" s="1"/>
  <c r="O49" i="2"/>
  <c r="K51" i="13" l="1"/>
  <c r="H52" i="13"/>
  <c r="I52" i="13" s="1"/>
  <c r="G53" i="13"/>
  <c r="F54" i="13" s="1"/>
  <c r="H53" i="10"/>
  <c r="G54" i="10" s="1"/>
  <c r="I53" i="10"/>
  <c r="J53" i="10" s="1"/>
  <c r="L52" i="10"/>
  <c r="K52" i="10"/>
  <c r="M52" i="10" s="1"/>
  <c r="J55" i="9"/>
  <c r="K54" i="9"/>
  <c r="M53" i="9"/>
  <c r="L53" i="9"/>
  <c r="N53" i="9" s="1"/>
  <c r="K47" i="6"/>
  <c r="M48" i="6" s="1"/>
  <c r="N48" i="6" s="1"/>
  <c r="O48" i="6" s="1"/>
  <c r="I54" i="3"/>
  <c r="J53" i="3"/>
  <c r="L52" i="3"/>
  <c r="K52" i="3"/>
  <c r="M52" i="3" s="1"/>
  <c r="O50" i="2"/>
  <c r="P50" i="2"/>
  <c r="Q50" i="2" s="1"/>
  <c r="M51" i="2"/>
  <c r="N51" i="2" s="1"/>
  <c r="S51" i="2" s="1"/>
  <c r="E52" i="2"/>
  <c r="G54" i="13" l="1"/>
  <c r="F55" i="13" s="1"/>
  <c r="H53" i="13"/>
  <c r="I53" i="13" s="1"/>
  <c r="K52" i="13"/>
  <c r="J52" i="13"/>
  <c r="L52" i="13" s="1"/>
  <c r="L53" i="10"/>
  <c r="K53" i="10"/>
  <c r="M53" i="10" s="1"/>
  <c r="H54" i="10"/>
  <c r="G55" i="10" s="1"/>
  <c r="I54" i="10"/>
  <c r="J54" i="10" s="1"/>
  <c r="M54" i="9"/>
  <c r="L54" i="9"/>
  <c r="N54" i="9" s="1"/>
  <c r="J56" i="9"/>
  <c r="K55" i="9"/>
  <c r="J48" i="6"/>
  <c r="L48" i="6" s="1"/>
  <c r="P48" i="6"/>
  <c r="L53" i="3"/>
  <c r="K53" i="3"/>
  <c r="M53" i="3" s="1"/>
  <c r="J54" i="3"/>
  <c r="I55" i="3"/>
  <c r="M52" i="2"/>
  <c r="N52" i="2" s="1"/>
  <c r="E53" i="2"/>
  <c r="O51" i="2"/>
  <c r="P51" i="2"/>
  <c r="Q51" i="2" s="1"/>
  <c r="J53" i="13" l="1"/>
  <c r="L53" i="13" s="1"/>
  <c r="K53" i="13"/>
  <c r="G55" i="13"/>
  <c r="F56" i="13" s="1"/>
  <c r="H54" i="13"/>
  <c r="I54" i="13" s="1"/>
  <c r="L54" i="10"/>
  <c r="K54" i="10"/>
  <c r="M54" i="10" s="1"/>
  <c r="H55" i="10"/>
  <c r="G56" i="10" s="1"/>
  <c r="I55" i="10"/>
  <c r="J55" i="10" s="1"/>
  <c r="M55" i="9"/>
  <c r="L55" i="9"/>
  <c r="N55" i="9" s="1"/>
  <c r="K56" i="9"/>
  <c r="J57" i="9"/>
  <c r="Q48" i="6"/>
  <c r="K48" i="6"/>
  <c r="M49" i="6" s="1"/>
  <c r="N49" i="6" s="1"/>
  <c r="O49" i="6" s="1"/>
  <c r="J55" i="3"/>
  <c r="I56" i="3"/>
  <c r="K54" i="3"/>
  <c r="M54" i="3" s="1"/>
  <c r="L54" i="3"/>
  <c r="S52" i="2"/>
  <c r="M53" i="2"/>
  <c r="N53" i="2" s="1"/>
  <c r="S53" i="2" s="1"/>
  <c r="E54" i="2"/>
  <c r="P52" i="2"/>
  <c r="Q52" i="2" s="1"/>
  <c r="O52" i="2"/>
  <c r="K54" i="13" l="1"/>
  <c r="J54" i="13"/>
  <c r="L54" i="13" s="1"/>
  <c r="G56" i="13"/>
  <c r="F57" i="13" s="1"/>
  <c r="H55" i="13"/>
  <c r="I55" i="13" s="1"/>
  <c r="H56" i="10"/>
  <c r="G57" i="10" s="1"/>
  <c r="K55" i="10"/>
  <c r="M55" i="10" s="1"/>
  <c r="L55" i="10"/>
  <c r="I56" i="10"/>
  <c r="J56" i="10" s="1"/>
  <c r="J58" i="9"/>
  <c r="K57" i="9"/>
  <c r="L56" i="9"/>
  <c r="N56" i="9" s="1"/>
  <c r="M56" i="9"/>
  <c r="J49" i="6"/>
  <c r="L49" i="6" s="1"/>
  <c r="P49" i="6"/>
  <c r="L55" i="3"/>
  <c r="K55" i="3"/>
  <c r="M55" i="3" s="1"/>
  <c r="I57" i="3"/>
  <c r="J56" i="3"/>
  <c r="P53" i="2"/>
  <c r="Q53" i="2" s="1"/>
  <c r="O53" i="2"/>
  <c r="M54" i="2"/>
  <c r="N54" i="2" s="1"/>
  <c r="E55" i="2"/>
  <c r="G57" i="13" l="1"/>
  <c r="F58" i="13" s="1"/>
  <c r="H56" i="13"/>
  <c r="I56" i="13" s="1"/>
  <c r="K55" i="13"/>
  <c r="J55" i="13"/>
  <c r="L55" i="13" s="1"/>
  <c r="L56" i="10"/>
  <c r="K56" i="10"/>
  <c r="M56" i="10" s="1"/>
  <c r="H57" i="10"/>
  <c r="G58" i="10" s="1"/>
  <c r="I57" i="10"/>
  <c r="J57" i="10" s="1"/>
  <c r="M57" i="9"/>
  <c r="L57" i="9"/>
  <c r="N57" i="9" s="1"/>
  <c r="K58" i="9"/>
  <c r="J59" i="9"/>
  <c r="Q49" i="6"/>
  <c r="K49" i="6"/>
  <c r="M50" i="6" s="1"/>
  <c r="N50" i="6" s="1"/>
  <c r="O50" i="6" s="1"/>
  <c r="L56" i="3"/>
  <c r="K56" i="3"/>
  <c r="M56" i="3" s="1"/>
  <c r="J57" i="3"/>
  <c r="I58" i="3"/>
  <c r="P54" i="2"/>
  <c r="Q54" i="2" s="1"/>
  <c r="O54" i="2"/>
  <c r="M55" i="2"/>
  <c r="N55" i="2" s="1"/>
  <c r="S55" i="2" s="1"/>
  <c r="E56" i="2"/>
  <c r="S54" i="2"/>
  <c r="G58" i="13" l="1"/>
  <c r="F59" i="13" s="1"/>
  <c r="H57" i="13"/>
  <c r="I57" i="13" s="1"/>
  <c r="K56" i="13"/>
  <c r="J56" i="13"/>
  <c r="L56" i="13" s="1"/>
  <c r="H58" i="10"/>
  <c r="G59" i="10" s="1"/>
  <c r="L57" i="10"/>
  <c r="K57" i="10"/>
  <c r="M57" i="10" s="1"/>
  <c r="I58" i="10"/>
  <c r="J58" i="10" s="1"/>
  <c r="J60" i="9"/>
  <c r="K59" i="9"/>
  <c r="L58" i="9"/>
  <c r="N58" i="9" s="1"/>
  <c r="M58" i="9"/>
  <c r="J50" i="6"/>
  <c r="L50" i="6" s="1"/>
  <c r="P50" i="6"/>
  <c r="I59" i="3"/>
  <c r="J58" i="3"/>
  <c r="K57" i="3"/>
  <c r="M57" i="3" s="1"/>
  <c r="L57" i="3"/>
  <c r="M56" i="2"/>
  <c r="N56" i="2" s="1"/>
  <c r="S56" i="2" s="1"/>
  <c r="E57" i="2"/>
  <c r="P55" i="2"/>
  <c r="Q55" i="2" s="1"/>
  <c r="O55" i="2"/>
  <c r="H58" i="13" l="1"/>
  <c r="I58" i="13" s="1"/>
  <c r="K58" i="13" s="1"/>
  <c r="K57" i="13"/>
  <c r="J57" i="13"/>
  <c r="L57" i="13" s="1"/>
  <c r="G59" i="13"/>
  <c r="F60" i="13" s="1"/>
  <c r="I59" i="10"/>
  <c r="J59" i="10" s="1"/>
  <c r="L58" i="10"/>
  <c r="K58" i="10"/>
  <c r="M58" i="10" s="1"/>
  <c r="H59" i="10"/>
  <c r="G60" i="10" s="1"/>
  <c r="J61" i="9"/>
  <c r="K60" i="9"/>
  <c r="M59" i="9"/>
  <c r="L59" i="9"/>
  <c r="N59" i="9" s="1"/>
  <c r="K50" i="6"/>
  <c r="J51" i="6" s="1"/>
  <c r="L51" i="6" s="1"/>
  <c r="Q50" i="6"/>
  <c r="K58" i="3"/>
  <c r="M58" i="3" s="1"/>
  <c r="L58" i="3"/>
  <c r="I60" i="3"/>
  <c r="J59" i="3"/>
  <c r="M57" i="2"/>
  <c r="N57" i="2" s="1"/>
  <c r="S57" i="2" s="1"/>
  <c r="E58" i="2"/>
  <c r="P56" i="2"/>
  <c r="Q56" i="2" s="1"/>
  <c r="O56" i="2"/>
  <c r="J58" i="13" l="1"/>
  <c r="L58" i="13" s="1"/>
  <c r="G60" i="13"/>
  <c r="F61" i="13" s="1"/>
  <c r="H59" i="13"/>
  <c r="I59" i="13" s="1"/>
  <c r="H60" i="10"/>
  <c r="G61" i="10" s="1"/>
  <c r="L59" i="10"/>
  <c r="K59" i="10"/>
  <c r="M59" i="10" s="1"/>
  <c r="I60" i="10"/>
  <c r="J60" i="10" s="1"/>
  <c r="M60" i="9"/>
  <c r="L60" i="9"/>
  <c r="N60" i="9" s="1"/>
  <c r="K61" i="9"/>
  <c r="J62" i="9"/>
  <c r="K51" i="6"/>
  <c r="M52" i="6" s="1"/>
  <c r="N52" i="6" s="1"/>
  <c r="O52" i="6" s="1"/>
  <c r="M51" i="6"/>
  <c r="N51" i="6" s="1"/>
  <c r="O51" i="6" s="1"/>
  <c r="K59" i="3"/>
  <c r="M59" i="3" s="1"/>
  <c r="L59" i="3"/>
  <c r="I61" i="3"/>
  <c r="J60" i="3"/>
  <c r="E59" i="2"/>
  <c r="M58" i="2"/>
  <c r="N58" i="2" s="1"/>
  <c r="S58" i="2" s="1"/>
  <c r="P57" i="2"/>
  <c r="Q57" i="2" s="1"/>
  <c r="O57" i="2"/>
  <c r="G61" i="13" l="1"/>
  <c r="F62" i="13" s="1"/>
  <c r="J59" i="13"/>
  <c r="L59" i="13" s="1"/>
  <c r="K59" i="13"/>
  <c r="H60" i="13"/>
  <c r="I60" i="13" s="1"/>
  <c r="H61" i="10"/>
  <c r="G62" i="10" s="1"/>
  <c r="K60" i="10"/>
  <c r="M60" i="10" s="1"/>
  <c r="L60" i="10"/>
  <c r="I61" i="10"/>
  <c r="J61" i="10" s="1"/>
  <c r="J63" i="9"/>
  <c r="K62" i="9"/>
  <c r="L61" i="9"/>
  <c r="N61" i="9" s="1"/>
  <c r="M61" i="9"/>
  <c r="J52" i="6"/>
  <c r="L52" i="6" s="1"/>
  <c r="P52" i="6"/>
  <c r="Q52" i="6" s="1"/>
  <c r="P51" i="6"/>
  <c r="I62" i="3"/>
  <c r="J61" i="3"/>
  <c r="L60" i="3"/>
  <c r="K60" i="3"/>
  <c r="M60" i="3" s="1"/>
  <c r="O58" i="2"/>
  <c r="P58" i="2"/>
  <c r="Q58" i="2" s="1"/>
  <c r="M59" i="2"/>
  <c r="N59" i="2" s="1"/>
  <c r="E60" i="2"/>
  <c r="K60" i="13" l="1"/>
  <c r="J60" i="13"/>
  <c r="L60" i="13" s="1"/>
  <c r="H61" i="13"/>
  <c r="I61" i="13" s="1"/>
  <c r="G62" i="13"/>
  <c r="F63" i="13" s="1"/>
  <c r="L61" i="10"/>
  <c r="K61" i="10"/>
  <c r="M61" i="10" s="1"/>
  <c r="H62" i="10"/>
  <c r="G63" i="10" s="1"/>
  <c r="I62" i="10"/>
  <c r="J62" i="10" s="1"/>
  <c r="M62" i="9"/>
  <c r="L62" i="9"/>
  <c r="N62" i="9" s="1"/>
  <c r="K63" i="9"/>
  <c r="J64" i="9"/>
  <c r="K52" i="6"/>
  <c r="J53" i="6" s="1"/>
  <c r="L53" i="6" s="1"/>
  <c r="Q51" i="6"/>
  <c r="L61" i="3"/>
  <c r="K61" i="3"/>
  <c r="M61" i="3" s="1"/>
  <c r="J62" i="3"/>
  <c r="I63" i="3"/>
  <c r="S59" i="2"/>
  <c r="M60" i="2"/>
  <c r="N60" i="2" s="1"/>
  <c r="E61" i="2"/>
  <c r="O59" i="2"/>
  <c r="P59" i="2"/>
  <c r="Q59" i="2" s="1"/>
  <c r="J61" i="13" l="1"/>
  <c r="L61" i="13" s="1"/>
  <c r="K61" i="13"/>
  <c r="G63" i="13"/>
  <c r="F64" i="13" s="1"/>
  <c r="H62" i="13"/>
  <c r="I62" i="13" s="1"/>
  <c r="H63" i="10"/>
  <c r="G64" i="10" s="1"/>
  <c r="L62" i="10"/>
  <c r="K62" i="10"/>
  <c r="M62" i="10" s="1"/>
  <c r="I63" i="10"/>
  <c r="J63" i="10" s="1"/>
  <c r="K64" i="9"/>
  <c r="J65" i="9"/>
  <c r="M63" i="9"/>
  <c r="L63" i="9"/>
  <c r="N63" i="9" s="1"/>
  <c r="K53" i="6"/>
  <c r="M54" i="6" s="1"/>
  <c r="N54" i="6" s="1"/>
  <c r="O54" i="6" s="1"/>
  <c r="M53" i="6"/>
  <c r="N53" i="6" s="1"/>
  <c r="P53" i="6" s="1"/>
  <c r="Q53" i="6" s="1"/>
  <c r="J63" i="3"/>
  <c r="I64" i="3"/>
  <c r="L62" i="3"/>
  <c r="K62" i="3"/>
  <c r="M62" i="3" s="1"/>
  <c r="P60" i="2"/>
  <c r="Q60" i="2" s="1"/>
  <c r="O60" i="2"/>
  <c r="M61" i="2"/>
  <c r="N61" i="2" s="1"/>
  <c r="E62" i="2"/>
  <c r="S60" i="2"/>
  <c r="G64" i="13" l="1"/>
  <c r="F65" i="13" s="1"/>
  <c r="H63" i="13"/>
  <c r="I63" i="13" s="1"/>
  <c r="K62" i="13"/>
  <c r="J62" i="13"/>
  <c r="L62" i="13" s="1"/>
  <c r="H64" i="10"/>
  <c r="G65" i="10" s="1"/>
  <c r="K63" i="10"/>
  <c r="M63" i="10" s="1"/>
  <c r="L63" i="10"/>
  <c r="I64" i="10"/>
  <c r="J64" i="10" s="1"/>
  <c r="J66" i="9"/>
  <c r="K65" i="9"/>
  <c r="L64" i="9"/>
  <c r="N64" i="9" s="1"/>
  <c r="M64" i="9"/>
  <c r="J54" i="6"/>
  <c r="L54" i="6" s="1"/>
  <c r="P54" i="6"/>
  <c r="Q54" i="6" s="1"/>
  <c r="O53" i="6"/>
  <c r="J64" i="3"/>
  <c r="I65" i="3"/>
  <c r="L63" i="3"/>
  <c r="K63" i="3"/>
  <c r="M63" i="3" s="1"/>
  <c r="P61" i="2"/>
  <c r="Q61" i="2" s="1"/>
  <c r="O61" i="2"/>
  <c r="M62" i="2"/>
  <c r="N62" i="2" s="1"/>
  <c r="E63" i="2"/>
  <c r="S61" i="2"/>
  <c r="G65" i="13" l="1"/>
  <c r="F66" i="13" s="1"/>
  <c r="K63" i="13"/>
  <c r="J63" i="13"/>
  <c r="L63" i="13" s="1"/>
  <c r="H64" i="13"/>
  <c r="I64" i="13" s="1"/>
  <c r="L64" i="10"/>
  <c r="K64" i="10"/>
  <c r="M64" i="10" s="1"/>
  <c r="H65" i="10"/>
  <c r="G66" i="10" s="1"/>
  <c r="I65" i="10"/>
  <c r="J65" i="10" s="1"/>
  <c r="M65" i="9"/>
  <c r="L65" i="9"/>
  <c r="N65" i="9" s="1"/>
  <c r="K66" i="9"/>
  <c r="J67" i="9"/>
  <c r="K54" i="6"/>
  <c r="M55" i="6" s="1"/>
  <c r="N55" i="6" s="1"/>
  <c r="P55" i="6" s="1"/>
  <c r="J65" i="3"/>
  <c r="I66" i="3"/>
  <c r="K64" i="3"/>
  <c r="M64" i="3" s="1"/>
  <c r="L64" i="3"/>
  <c r="M63" i="2"/>
  <c r="N63" i="2" s="1"/>
  <c r="S63" i="2" s="1"/>
  <c r="E64" i="2"/>
  <c r="P62" i="2"/>
  <c r="Q62" i="2" s="1"/>
  <c r="O62" i="2"/>
  <c r="S62" i="2"/>
  <c r="G66" i="13" l="1"/>
  <c r="F67" i="13" s="1"/>
  <c r="H65" i="13"/>
  <c r="I65" i="13" s="1"/>
  <c r="K64" i="13"/>
  <c r="J64" i="13"/>
  <c r="L64" i="13" s="1"/>
  <c r="L65" i="10"/>
  <c r="K65" i="10"/>
  <c r="M65" i="10" s="1"/>
  <c r="I66" i="10"/>
  <c r="J66" i="10" s="1"/>
  <c r="H66" i="10"/>
  <c r="G67" i="10" s="1"/>
  <c r="K67" i="9"/>
  <c r="J68" i="9"/>
  <c r="L66" i="9"/>
  <c r="N66" i="9" s="1"/>
  <c r="M66" i="9"/>
  <c r="O55" i="6"/>
  <c r="J55" i="6"/>
  <c r="K55" i="6" s="1"/>
  <c r="M56" i="6" s="1"/>
  <c r="N56" i="6" s="1"/>
  <c r="Q55" i="6"/>
  <c r="I67" i="3"/>
  <c r="J66" i="3"/>
  <c r="K65" i="3"/>
  <c r="M65" i="3" s="1"/>
  <c r="L65" i="3"/>
  <c r="M64" i="2"/>
  <c r="N64" i="2" s="1"/>
  <c r="S64" i="2" s="1"/>
  <c r="E65" i="2"/>
  <c r="P63" i="2"/>
  <c r="Q63" i="2" s="1"/>
  <c r="O63" i="2"/>
  <c r="H66" i="13" l="1"/>
  <c r="I66" i="13" s="1"/>
  <c r="K65" i="13"/>
  <c r="J65" i="13"/>
  <c r="L65" i="13" s="1"/>
  <c r="G67" i="13"/>
  <c r="F68" i="13" s="1"/>
  <c r="H67" i="10"/>
  <c r="G68" i="10" s="1"/>
  <c r="I67" i="10"/>
  <c r="J67" i="10" s="1"/>
  <c r="L66" i="10"/>
  <c r="K66" i="10"/>
  <c r="M66" i="10" s="1"/>
  <c r="J69" i="9"/>
  <c r="K68" i="9"/>
  <c r="M67" i="9"/>
  <c r="L67" i="9"/>
  <c r="N67" i="9" s="1"/>
  <c r="L55" i="6"/>
  <c r="J56" i="6"/>
  <c r="P56" i="6"/>
  <c r="O56" i="6"/>
  <c r="K66" i="3"/>
  <c r="M66" i="3" s="1"/>
  <c r="L66" i="3"/>
  <c r="I68" i="3"/>
  <c r="J67" i="3"/>
  <c r="M65" i="2"/>
  <c r="N65" i="2" s="1"/>
  <c r="E66" i="2"/>
  <c r="P64" i="2"/>
  <c r="Q64" i="2" s="1"/>
  <c r="O64" i="2"/>
  <c r="K66" i="13" l="1"/>
  <c r="J66" i="13"/>
  <c r="L66" i="13" s="1"/>
  <c r="G68" i="13"/>
  <c r="F69" i="13" s="1"/>
  <c r="H67" i="13"/>
  <c r="I67" i="13" s="1"/>
  <c r="I68" i="10"/>
  <c r="J68" i="10" s="1"/>
  <c r="L67" i="10"/>
  <c r="K67" i="10"/>
  <c r="M67" i="10" s="1"/>
  <c r="H68" i="10"/>
  <c r="G69" i="10" s="1"/>
  <c r="M68" i="9"/>
  <c r="L68" i="9"/>
  <c r="N68" i="9" s="1"/>
  <c r="K69" i="9"/>
  <c r="J70" i="9"/>
  <c r="Q56" i="6"/>
  <c r="K56" i="6"/>
  <c r="J57" i="6" s="1"/>
  <c r="L57" i="6" s="1"/>
  <c r="L56" i="6"/>
  <c r="K67" i="3"/>
  <c r="M67" i="3" s="1"/>
  <c r="L67" i="3"/>
  <c r="I69" i="3"/>
  <c r="J68" i="3"/>
  <c r="S65" i="2"/>
  <c r="E67" i="2"/>
  <c r="M66" i="2"/>
  <c r="N66" i="2" s="1"/>
  <c r="P65" i="2"/>
  <c r="Q65" i="2" s="1"/>
  <c r="O65" i="2"/>
  <c r="G69" i="13" l="1"/>
  <c r="F70" i="13" s="1"/>
  <c r="H68" i="13"/>
  <c r="I68" i="13" s="1"/>
  <c r="J67" i="13"/>
  <c r="L67" i="13" s="1"/>
  <c r="K67" i="13"/>
  <c r="K68" i="10"/>
  <c r="M68" i="10" s="1"/>
  <c r="L68" i="10"/>
  <c r="H69" i="10"/>
  <c r="G70" i="10" s="1"/>
  <c r="I69" i="10"/>
  <c r="J69" i="10" s="1"/>
  <c r="J71" i="9"/>
  <c r="K70" i="9"/>
  <c r="M69" i="9"/>
  <c r="L69" i="9"/>
  <c r="N69" i="9" s="1"/>
  <c r="K57" i="6"/>
  <c r="M58" i="6" s="1"/>
  <c r="N58" i="6" s="1"/>
  <c r="P58" i="6" s="1"/>
  <c r="M57" i="6"/>
  <c r="N57" i="6" s="1"/>
  <c r="P57" i="6" s="1"/>
  <c r="L68" i="3"/>
  <c r="K68" i="3"/>
  <c r="M68" i="3" s="1"/>
  <c r="I70" i="3"/>
  <c r="J69" i="3"/>
  <c r="O66" i="2"/>
  <c r="P66" i="2"/>
  <c r="Q66" i="2" s="1"/>
  <c r="M67" i="2"/>
  <c r="N67" i="2" s="1"/>
  <c r="E68" i="2"/>
  <c r="S66" i="2"/>
  <c r="G70" i="13" l="1"/>
  <c r="F71" i="13" s="1"/>
  <c r="H69" i="13"/>
  <c r="I69" i="13" s="1"/>
  <c r="K68" i="13"/>
  <c r="J68" i="13"/>
  <c r="L68" i="13" s="1"/>
  <c r="I70" i="10"/>
  <c r="J70" i="10" s="1"/>
  <c r="H70" i="10"/>
  <c r="G71" i="10" s="1"/>
  <c r="L69" i="10"/>
  <c r="K69" i="10"/>
  <c r="M69" i="10" s="1"/>
  <c r="M70" i="9"/>
  <c r="L70" i="9"/>
  <c r="N70" i="9" s="1"/>
  <c r="J72" i="9"/>
  <c r="K71" i="9"/>
  <c r="Q57" i="6"/>
  <c r="Q58" i="6"/>
  <c r="J58" i="6"/>
  <c r="L58" i="6" s="1"/>
  <c r="O58" i="6"/>
  <c r="O57" i="6"/>
  <c r="L69" i="3"/>
  <c r="K69" i="3"/>
  <c r="M69" i="3" s="1"/>
  <c r="J70" i="3"/>
  <c r="I71" i="3"/>
  <c r="O67" i="2"/>
  <c r="P67" i="2"/>
  <c r="Q67" i="2" s="1"/>
  <c r="S67" i="2"/>
  <c r="M68" i="2"/>
  <c r="N68" i="2" s="1"/>
  <c r="E69" i="2"/>
  <c r="G71" i="13" l="1"/>
  <c r="F72" i="13" s="1"/>
  <c r="J69" i="13"/>
  <c r="L69" i="13" s="1"/>
  <c r="K69" i="13"/>
  <c r="H70" i="13"/>
  <c r="I70" i="13" s="1"/>
  <c r="I71" i="10"/>
  <c r="J71" i="10" s="1"/>
  <c r="H71" i="10"/>
  <c r="G72" i="10" s="1"/>
  <c r="L70" i="10"/>
  <c r="K70" i="10"/>
  <c r="M70" i="10" s="1"/>
  <c r="M71" i="9"/>
  <c r="L71" i="9"/>
  <c r="N71" i="9" s="1"/>
  <c r="K72" i="9"/>
  <c r="J73" i="9"/>
  <c r="K58" i="6"/>
  <c r="M59" i="6" s="1"/>
  <c r="N59" i="6" s="1"/>
  <c r="O59" i="6" s="1"/>
  <c r="J71" i="3"/>
  <c r="I72" i="3"/>
  <c r="L70" i="3"/>
  <c r="K70" i="3"/>
  <c r="M70" i="3" s="1"/>
  <c r="P68" i="2"/>
  <c r="Q68" i="2" s="1"/>
  <c r="O68" i="2"/>
  <c r="S68" i="2"/>
  <c r="M69" i="2"/>
  <c r="N69" i="2" s="1"/>
  <c r="E70" i="2"/>
  <c r="H71" i="13" l="1"/>
  <c r="I71" i="13" s="1"/>
  <c r="G72" i="13"/>
  <c r="F73" i="13" s="1"/>
  <c r="K70" i="13"/>
  <c r="J70" i="13"/>
  <c r="L70" i="13" s="1"/>
  <c r="H72" i="10"/>
  <c r="G73" i="10" s="1"/>
  <c r="I72" i="10"/>
  <c r="J72" i="10" s="1"/>
  <c r="K71" i="10"/>
  <c r="M71" i="10" s="1"/>
  <c r="L71" i="10"/>
  <c r="J74" i="9"/>
  <c r="K73" i="9"/>
  <c r="D7" i="9" s="1"/>
  <c r="L72" i="9"/>
  <c r="N72" i="9" s="1"/>
  <c r="M72" i="9"/>
  <c r="P59" i="6"/>
  <c r="J59" i="6"/>
  <c r="L59" i="6" s="1"/>
  <c r="J72" i="3"/>
  <c r="I73" i="3"/>
  <c r="L71" i="3"/>
  <c r="K71" i="3"/>
  <c r="M71" i="3" s="1"/>
  <c r="S69" i="2"/>
  <c r="M70" i="2"/>
  <c r="N70" i="2" s="1"/>
  <c r="S70" i="2" s="1"/>
  <c r="E71" i="2"/>
  <c r="P69" i="2"/>
  <c r="Q69" i="2" s="1"/>
  <c r="O69" i="2"/>
  <c r="H72" i="13" l="1"/>
  <c r="I72" i="13" s="1"/>
  <c r="K71" i="13"/>
  <c r="J71" i="13"/>
  <c r="L71" i="13" s="1"/>
  <c r="G73" i="13"/>
  <c r="F74" i="13" s="1"/>
  <c r="H73" i="10"/>
  <c r="I75" i="10" s="1"/>
  <c r="L72" i="10"/>
  <c r="K72" i="10"/>
  <c r="M72" i="10" s="1"/>
  <c r="I73" i="10"/>
  <c r="J73" i="10" s="1"/>
  <c r="B8" i="10" s="1"/>
  <c r="M73" i="9"/>
  <c r="D9" i="9" s="1"/>
  <c r="L73" i="9"/>
  <c r="D8" i="9" s="1"/>
  <c r="Q59" i="6"/>
  <c r="K59" i="6"/>
  <c r="M60" i="6" s="1"/>
  <c r="N60" i="6" s="1"/>
  <c r="O60" i="6" s="1"/>
  <c r="J73" i="3"/>
  <c r="I74" i="3"/>
  <c r="K72" i="3"/>
  <c r="M72" i="3" s="1"/>
  <c r="L72" i="3"/>
  <c r="M71" i="2"/>
  <c r="N71" i="2" s="1"/>
  <c r="S71" i="2" s="1"/>
  <c r="E72" i="2"/>
  <c r="P70" i="2"/>
  <c r="Q70" i="2" s="1"/>
  <c r="O70" i="2"/>
  <c r="I82" i="10" l="1"/>
  <c r="I81" i="10"/>
  <c r="I78" i="10"/>
  <c r="I77" i="10"/>
  <c r="I84" i="10"/>
  <c r="I83" i="10"/>
  <c r="I80" i="10"/>
  <c r="I79" i="10"/>
  <c r="I74" i="10"/>
  <c r="I76" i="10"/>
  <c r="I85" i="10"/>
  <c r="H73" i="13"/>
  <c r="I73" i="13" s="1"/>
  <c r="K73" i="13" s="1"/>
  <c r="G74" i="13"/>
  <c r="F75" i="13" s="1"/>
  <c r="K72" i="13"/>
  <c r="J72" i="13"/>
  <c r="L73" i="10"/>
  <c r="B10" i="10" s="1"/>
  <c r="K73" i="10"/>
  <c r="N73" i="9"/>
  <c r="D10" i="9" s="1"/>
  <c r="P60" i="6"/>
  <c r="J60" i="6"/>
  <c r="L60" i="6" s="1"/>
  <c r="I75" i="3"/>
  <c r="J74" i="3"/>
  <c r="K73" i="3"/>
  <c r="M73" i="3" s="1"/>
  <c r="L73" i="3"/>
  <c r="M72" i="2"/>
  <c r="N72" i="2" s="1"/>
  <c r="S72" i="2" s="1"/>
  <c r="E73" i="2"/>
  <c r="P71" i="2"/>
  <c r="Q71" i="2" s="1"/>
  <c r="O71" i="2"/>
  <c r="H74" i="13" l="1"/>
  <c r="I74" i="13" s="1"/>
  <c r="K74" i="13" s="1"/>
  <c r="J73" i="13"/>
  <c r="L73" i="13" s="1"/>
  <c r="L72" i="13"/>
  <c r="G75" i="13"/>
  <c r="F76" i="13" s="1"/>
  <c r="M73" i="10"/>
  <c r="B11" i="10" s="1"/>
  <c r="B9" i="10"/>
  <c r="Q60" i="6"/>
  <c r="K60" i="6"/>
  <c r="M61" i="6" s="1"/>
  <c r="N61" i="6" s="1"/>
  <c r="O61" i="6" s="1"/>
  <c r="K74" i="3"/>
  <c r="M74" i="3" s="1"/>
  <c r="L74" i="3"/>
  <c r="I76" i="3"/>
  <c r="J75" i="3"/>
  <c r="E74" i="2"/>
  <c r="M73" i="2"/>
  <c r="N73" i="2" s="1"/>
  <c r="S73" i="2" s="1"/>
  <c r="P72" i="2"/>
  <c r="Q72" i="2" s="1"/>
  <c r="O72" i="2"/>
  <c r="J74" i="13" l="1"/>
  <c r="L74" i="13" s="1"/>
  <c r="G76" i="13"/>
  <c r="F77" i="13" s="1"/>
  <c r="H75" i="13"/>
  <c r="I75" i="13" s="1"/>
  <c r="P61" i="6"/>
  <c r="J61" i="6"/>
  <c r="K61" i="6" s="1"/>
  <c r="M62" i="6" s="1"/>
  <c r="N62" i="6" s="1"/>
  <c r="P62" i="6" s="1"/>
  <c r="L75" i="3"/>
  <c r="K75" i="3"/>
  <c r="M75" i="3" s="1"/>
  <c r="I77" i="3"/>
  <c r="J76" i="3"/>
  <c r="P73" i="2"/>
  <c r="Q73" i="2" s="1"/>
  <c r="O73" i="2"/>
  <c r="E75" i="2"/>
  <c r="M74" i="2"/>
  <c r="N74" i="2" s="1"/>
  <c r="G77" i="13" l="1"/>
  <c r="F78" i="13" s="1"/>
  <c r="J75" i="13"/>
  <c r="L75" i="13" s="1"/>
  <c r="K75" i="13"/>
  <c r="H76" i="13"/>
  <c r="I76" i="13" s="1"/>
  <c r="Q61" i="6"/>
  <c r="J62" i="6"/>
  <c r="K62" i="6" s="1"/>
  <c r="M63" i="6" s="1"/>
  <c r="N63" i="6" s="1"/>
  <c r="O62" i="6"/>
  <c r="Q62" i="6"/>
  <c r="L61" i="6"/>
  <c r="L76" i="3"/>
  <c r="K76" i="3"/>
  <c r="M76" i="3" s="1"/>
  <c r="I78" i="3"/>
  <c r="J77" i="3"/>
  <c r="O74" i="2"/>
  <c r="P74" i="2"/>
  <c r="Q74" i="2" s="1"/>
  <c r="S74" i="2"/>
  <c r="M75" i="2"/>
  <c r="N75" i="2" s="1"/>
  <c r="E76" i="2"/>
  <c r="K76" i="13" l="1"/>
  <c r="J76" i="13"/>
  <c r="L76" i="13" s="1"/>
  <c r="G78" i="13"/>
  <c r="F79" i="13" s="1"/>
  <c r="H77" i="13"/>
  <c r="I77" i="13" s="1"/>
  <c r="L62" i="6"/>
  <c r="P63" i="6"/>
  <c r="O63" i="6"/>
  <c r="J63" i="6"/>
  <c r="J78" i="3"/>
  <c r="I79" i="3"/>
  <c r="L77" i="3"/>
  <c r="K77" i="3"/>
  <c r="M77" i="3" s="1"/>
  <c r="M76" i="2"/>
  <c r="N76" i="2" s="1"/>
  <c r="E77" i="2"/>
  <c r="S75" i="2"/>
  <c r="O75" i="2"/>
  <c r="P75" i="2"/>
  <c r="Q75" i="2" s="1"/>
  <c r="J77" i="13" l="1"/>
  <c r="L77" i="13" s="1"/>
  <c r="K77" i="13"/>
  <c r="H78" i="13"/>
  <c r="I78" i="13" s="1"/>
  <c r="G79" i="13"/>
  <c r="F80" i="13" s="1"/>
  <c r="Q63" i="6"/>
  <c r="L63" i="6"/>
  <c r="K63" i="6"/>
  <c r="M64" i="6" s="1"/>
  <c r="N64" i="6" s="1"/>
  <c r="L78" i="3"/>
  <c r="K78" i="3"/>
  <c r="M78" i="3" s="1"/>
  <c r="J79" i="3"/>
  <c r="I80" i="3"/>
  <c r="S76" i="2"/>
  <c r="M77" i="2"/>
  <c r="N77" i="2" s="1"/>
  <c r="E78" i="2"/>
  <c r="P76" i="2"/>
  <c r="Q76" i="2" s="1"/>
  <c r="O76" i="2"/>
  <c r="G80" i="13" l="1"/>
  <c r="F81" i="13" s="1"/>
  <c r="H79" i="13"/>
  <c r="I79" i="13" s="1"/>
  <c r="K78" i="13"/>
  <c r="J78" i="13"/>
  <c r="L78" i="13" s="1"/>
  <c r="O64" i="6"/>
  <c r="P64" i="6"/>
  <c r="J64" i="6"/>
  <c r="J80" i="3"/>
  <c r="I81" i="3"/>
  <c r="L79" i="3"/>
  <c r="K79" i="3"/>
  <c r="M79" i="3" s="1"/>
  <c r="S77" i="2"/>
  <c r="M78" i="2"/>
  <c r="N78" i="2" s="1"/>
  <c r="S78" i="2" s="1"/>
  <c r="E79" i="2"/>
  <c r="P77" i="2"/>
  <c r="Q77" i="2" s="1"/>
  <c r="O77" i="2"/>
  <c r="H80" i="13" l="1"/>
  <c r="I80" i="13" s="1"/>
  <c r="K80" i="13" s="1"/>
  <c r="K79" i="13"/>
  <c r="J79" i="13"/>
  <c r="L79" i="13" s="1"/>
  <c r="G81" i="13"/>
  <c r="F82" i="13" s="1"/>
  <c r="Q64" i="6"/>
  <c r="L64" i="6"/>
  <c r="K64" i="6"/>
  <c r="J65" i="6" s="1"/>
  <c r="I82" i="3"/>
  <c r="J81" i="3"/>
  <c r="L80" i="3"/>
  <c r="K80" i="3"/>
  <c r="M80" i="3" s="1"/>
  <c r="M79" i="2"/>
  <c r="N79" i="2" s="1"/>
  <c r="S79" i="2" s="1"/>
  <c r="E80" i="2"/>
  <c r="P78" i="2"/>
  <c r="Q78" i="2" s="1"/>
  <c r="O78" i="2"/>
  <c r="J80" i="13" l="1"/>
  <c r="L80" i="13" s="1"/>
  <c r="H81" i="13"/>
  <c r="I81" i="13" s="1"/>
  <c r="J81" i="13" s="1"/>
  <c r="L81" i="13" s="1"/>
  <c r="G82" i="13"/>
  <c r="F83" i="13" s="1"/>
  <c r="L65" i="6"/>
  <c r="K65" i="6"/>
  <c r="M66" i="6" s="1"/>
  <c r="N66" i="6" s="1"/>
  <c r="M65" i="6"/>
  <c r="N65" i="6" s="1"/>
  <c r="K81" i="3"/>
  <c r="M81" i="3" s="1"/>
  <c r="L81" i="3"/>
  <c r="I83" i="3"/>
  <c r="J82" i="3"/>
  <c r="M80" i="2"/>
  <c r="N80" i="2" s="1"/>
  <c r="S80" i="2" s="1"/>
  <c r="E81" i="2"/>
  <c r="P79" i="2"/>
  <c r="Q79" i="2" s="1"/>
  <c r="O79" i="2"/>
  <c r="K81" i="13" l="1"/>
  <c r="H82" i="13"/>
  <c r="I82" i="13" s="1"/>
  <c r="J82" i="13" s="1"/>
  <c r="L82" i="13" s="1"/>
  <c r="G83" i="13"/>
  <c r="F84" i="13" s="1"/>
  <c r="P65" i="6"/>
  <c r="O65" i="6"/>
  <c r="P66" i="6"/>
  <c r="O66" i="6"/>
  <c r="J66" i="6"/>
  <c r="I84" i="3"/>
  <c r="J83" i="3"/>
  <c r="K82" i="3"/>
  <c r="M82" i="3" s="1"/>
  <c r="L82" i="3"/>
  <c r="E82" i="2"/>
  <c r="M81" i="2"/>
  <c r="N81" i="2" s="1"/>
  <c r="S81" i="2" s="1"/>
  <c r="P80" i="2"/>
  <c r="Q80" i="2" s="1"/>
  <c r="O80" i="2"/>
  <c r="K82" i="13" l="1"/>
  <c r="H83" i="13"/>
  <c r="I83" i="13" s="1"/>
  <c r="J83" i="13" s="1"/>
  <c r="L83" i="13" s="1"/>
  <c r="G84" i="13"/>
  <c r="F85" i="13" s="1"/>
  <c r="Q66" i="6"/>
  <c r="Q65" i="6"/>
  <c r="L66" i="6"/>
  <c r="K66" i="6"/>
  <c r="M67" i="6" s="1"/>
  <c r="N67" i="6" s="1"/>
  <c r="L83" i="3"/>
  <c r="K83" i="3"/>
  <c r="M83" i="3" s="1"/>
  <c r="I85" i="3"/>
  <c r="J84" i="3"/>
  <c r="P81" i="2"/>
  <c r="Q81" i="2" s="1"/>
  <c r="O81" i="2"/>
  <c r="E83" i="2"/>
  <c r="M82" i="2"/>
  <c r="N82" i="2" s="1"/>
  <c r="K83" i="13" l="1"/>
  <c r="H84" i="13"/>
  <c r="I84" i="13" s="1"/>
  <c r="G85" i="13"/>
  <c r="F86" i="13" s="1"/>
  <c r="J67" i="6"/>
  <c r="O67" i="6"/>
  <c r="P67" i="6"/>
  <c r="L84" i="3"/>
  <c r="K84" i="3"/>
  <c r="M84" i="3" s="1"/>
  <c r="J85" i="3"/>
  <c r="I86" i="3"/>
  <c r="P82" i="2"/>
  <c r="Q82" i="2" s="1"/>
  <c r="O82" i="2"/>
  <c r="M83" i="2"/>
  <c r="N83" i="2" s="1"/>
  <c r="E84" i="2"/>
  <c r="S82" i="2"/>
  <c r="H85" i="13" l="1"/>
  <c r="I85" i="13" s="1"/>
  <c r="K84" i="13"/>
  <c r="J84" i="13"/>
  <c r="L84" i="13" s="1"/>
  <c r="G86" i="13"/>
  <c r="F87" i="13" s="1"/>
  <c r="Q67" i="6"/>
  <c r="L67" i="6"/>
  <c r="K67" i="6"/>
  <c r="M68" i="6" s="1"/>
  <c r="N68" i="6" s="1"/>
  <c r="L85" i="3"/>
  <c r="K85" i="3"/>
  <c r="M85" i="3" s="1"/>
  <c r="J86" i="3"/>
  <c r="I87" i="3"/>
  <c r="S83" i="2"/>
  <c r="M84" i="2"/>
  <c r="N84" i="2" s="1"/>
  <c r="E85" i="2"/>
  <c r="O83" i="2"/>
  <c r="P83" i="2"/>
  <c r="Q83" i="2" s="1"/>
  <c r="H86" i="13" l="1"/>
  <c r="I86" i="13" s="1"/>
  <c r="G87" i="13"/>
  <c r="F88" i="13" s="1"/>
  <c r="K85" i="13"/>
  <c r="J85" i="13"/>
  <c r="L85" i="13" s="1"/>
  <c r="J68" i="6"/>
  <c r="L68" i="6" s="1"/>
  <c r="P68" i="6"/>
  <c r="O68" i="6"/>
  <c r="J87" i="3"/>
  <c r="I88" i="3"/>
  <c r="L86" i="3"/>
  <c r="K86" i="3"/>
  <c r="M86" i="3" s="1"/>
  <c r="P84" i="2"/>
  <c r="Q84" i="2" s="1"/>
  <c r="O84" i="2"/>
  <c r="S84" i="2"/>
  <c r="M85" i="2"/>
  <c r="N85" i="2" s="1"/>
  <c r="E86" i="2"/>
  <c r="G88" i="13" l="1"/>
  <c r="F89" i="13" s="1"/>
  <c r="H87" i="13"/>
  <c r="I87" i="13" s="1"/>
  <c r="J86" i="13"/>
  <c r="L86" i="13" s="1"/>
  <c r="K86" i="13"/>
  <c r="Q68" i="6"/>
  <c r="K68" i="6"/>
  <c r="M69" i="6" s="1"/>
  <c r="N69" i="6" s="1"/>
  <c r="O69" i="6" s="1"/>
  <c r="J88" i="3"/>
  <c r="I89" i="3"/>
  <c r="L87" i="3"/>
  <c r="K87" i="3"/>
  <c r="M87" i="3" s="1"/>
  <c r="M86" i="2"/>
  <c r="N86" i="2" s="1"/>
  <c r="S86" i="2" s="1"/>
  <c r="E87" i="2"/>
  <c r="P85" i="2"/>
  <c r="Q85" i="2" s="1"/>
  <c r="O85" i="2"/>
  <c r="S85" i="2"/>
  <c r="H88" i="13" l="1"/>
  <c r="I88" i="13" s="1"/>
  <c r="K88" i="13" s="1"/>
  <c r="G89" i="13"/>
  <c r="F90" i="13" s="1"/>
  <c r="K87" i="13"/>
  <c r="J87" i="13"/>
  <c r="L87" i="13" s="1"/>
  <c r="J69" i="6"/>
  <c r="L69" i="6" s="1"/>
  <c r="P69" i="6"/>
  <c r="I90" i="3"/>
  <c r="J89" i="3"/>
  <c r="K88" i="3"/>
  <c r="M88" i="3" s="1"/>
  <c r="L88" i="3"/>
  <c r="P86" i="2"/>
  <c r="Q86" i="2" s="1"/>
  <c r="O86" i="2"/>
  <c r="E88" i="2"/>
  <c r="M87" i="2"/>
  <c r="N87" i="2" s="1"/>
  <c r="J88" i="13" l="1"/>
  <c r="L88" i="13" s="1"/>
  <c r="G90" i="13"/>
  <c r="F91" i="13" s="1"/>
  <c r="H89" i="13"/>
  <c r="I89" i="13" s="1"/>
  <c r="Q69" i="6"/>
  <c r="K69" i="6"/>
  <c r="M70" i="6" s="1"/>
  <c r="N70" i="6" s="1"/>
  <c r="O70" i="6" s="1"/>
  <c r="K89" i="3"/>
  <c r="M89" i="3" s="1"/>
  <c r="L89" i="3"/>
  <c r="I91" i="3"/>
  <c r="J90" i="3"/>
  <c r="P87" i="2"/>
  <c r="Q87" i="2" s="1"/>
  <c r="O87" i="2"/>
  <c r="M88" i="2"/>
  <c r="N88" i="2" s="1"/>
  <c r="S88" i="2" s="1"/>
  <c r="E89" i="2"/>
  <c r="S87" i="2"/>
  <c r="J89" i="13" l="1"/>
  <c r="L89" i="13" s="1"/>
  <c r="K89" i="13"/>
  <c r="G91" i="13"/>
  <c r="F92" i="13" s="1"/>
  <c r="H90" i="13"/>
  <c r="I90" i="13" s="1"/>
  <c r="J70" i="6"/>
  <c r="L70" i="6" s="1"/>
  <c r="P70" i="6"/>
  <c r="K90" i="3"/>
  <c r="M90" i="3" s="1"/>
  <c r="L90" i="3"/>
  <c r="I92" i="3"/>
  <c r="J91" i="3"/>
  <c r="E90" i="2"/>
  <c r="M89" i="2"/>
  <c r="N89" i="2" s="1"/>
  <c r="S89" i="2" s="1"/>
  <c r="O88" i="2"/>
  <c r="P88" i="2"/>
  <c r="Q88" i="2" s="1"/>
  <c r="H91" i="13" l="1"/>
  <c r="I91" i="13" s="1"/>
  <c r="J91" i="13" s="1"/>
  <c r="L91" i="13" s="1"/>
  <c r="K90" i="13"/>
  <c r="J90" i="13"/>
  <c r="L90" i="13" s="1"/>
  <c r="G92" i="13"/>
  <c r="F93" i="13" s="1"/>
  <c r="Q70" i="6"/>
  <c r="K70" i="6"/>
  <c r="M71" i="6" s="1"/>
  <c r="N71" i="6" s="1"/>
  <c r="O71" i="6" s="1"/>
  <c r="L91" i="3"/>
  <c r="K91" i="3"/>
  <c r="M91" i="3" s="1"/>
  <c r="I93" i="3"/>
  <c r="J92" i="3"/>
  <c r="P89" i="2"/>
  <c r="Q89" i="2" s="1"/>
  <c r="O89" i="2"/>
  <c r="M90" i="2"/>
  <c r="N90" i="2" s="1"/>
  <c r="E91" i="2"/>
  <c r="K91" i="13" l="1"/>
  <c r="G93" i="13"/>
  <c r="F94" i="13" s="1"/>
  <c r="H92" i="13"/>
  <c r="I92" i="13" s="1"/>
  <c r="J71" i="6"/>
  <c r="K71" i="6" s="1"/>
  <c r="M72" i="6" s="1"/>
  <c r="N72" i="6" s="1"/>
  <c r="P71" i="6"/>
  <c r="L92" i="3"/>
  <c r="K92" i="3"/>
  <c r="M92" i="3" s="1"/>
  <c r="J93" i="3"/>
  <c r="I94" i="3"/>
  <c r="O90" i="2"/>
  <c r="P90" i="2"/>
  <c r="Q90" i="2" s="1"/>
  <c r="S90" i="2"/>
  <c r="M91" i="2"/>
  <c r="N91" i="2" s="1"/>
  <c r="S91" i="2" s="1"/>
  <c r="E92" i="2"/>
  <c r="H93" i="13" l="1"/>
  <c r="I93" i="13" s="1"/>
  <c r="K92" i="13"/>
  <c r="J92" i="13"/>
  <c r="L92" i="13" s="1"/>
  <c r="G94" i="13"/>
  <c r="F95" i="13" s="1"/>
  <c r="Q71" i="6"/>
  <c r="L71" i="6"/>
  <c r="J72" i="6"/>
  <c r="L72" i="6" s="1"/>
  <c r="P72" i="6"/>
  <c r="O72" i="6"/>
  <c r="J94" i="3"/>
  <c r="I95" i="3"/>
  <c r="L93" i="3"/>
  <c r="K93" i="3"/>
  <c r="M93" i="3" s="1"/>
  <c r="P91" i="2"/>
  <c r="Q91" i="2" s="1"/>
  <c r="O91" i="2"/>
  <c r="M92" i="2"/>
  <c r="N92" i="2" s="1"/>
  <c r="E93" i="2"/>
  <c r="H94" i="13" l="1"/>
  <c r="I94" i="13" s="1"/>
  <c r="G95" i="13"/>
  <c r="F96" i="13" s="1"/>
  <c r="J93" i="13"/>
  <c r="L93" i="13" s="1"/>
  <c r="K93" i="13"/>
  <c r="Q72" i="6"/>
  <c r="K72" i="6"/>
  <c r="M73" i="6" s="1"/>
  <c r="N73" i="6" s="1"/>
  <c r="J95" i="3"/>
  <c r="I96" i="3"/>
  <c r="L94" i="3"/>
  <c r="K94" i="3"/>
  <c r="M94" i="3" s="1"/>
  <c r="P92" i="2"/>
  <c r="Q92" i="2" s="1"/>
  <c r="O92" i="2"/>
  <c r="M93" i="2"/>
  <c r="N93" i="2" s="1"/>
  <c r="E94" i="2"/>
  <c r="S92" i="2"/>
  <c r="P73" i="6" l="1"/>
  <c r="G96" i="13"/>
  <c r="F97" i="13" s="1"/>
  <c r="H95" i="13"/>
  <c r="I95" i="13" s="1"/>
  <c r="J94" i="13"/>
  <c r="L94" i="13" s="1"/>
  <c r="K94" i="13"/>
  <c r="O73" i="6"/>
  <c r="E11" i="6" s="1"/>
  <c r="E9" i="6"/>
  <c r="E10" i="6"/>
  <c r="Q73" i="6"/>
  <c r="E12" i="6" s="1"/>
  <c r="J73" i="6"/>
  <c r="J96" i="3"/>
  <c r="I97" i="3"/>
  <c r="L95" i="3"/>
  <c r="K95" i="3"/>
  <c r="M95" i="3" s="1"/>
  <c r="M94" i="2"/>
  <c r="N94" i="2" s="1"/>
  <c r="S94" i="2" s="1"/>
  <c r="E95" i="2"/>
  <c r="P93" i="2"/>
  <c r="Q93" i="2" s="1"/>
  <c r="O93" i="2"/>
  <c r="S93" i="2"/>
  <c r="H96" i="13" l="1"/>
  <c r="I96" i="13" s="1"/>
  <c r="J96" i="13" s="1"/>
  <c r="L96" i="13" s="1"/>
  <c r="K95" i="13"/>
  <c r="J95" i="13"/>
  <c r="L95" i="13" s="1"/>
  <c r="G97" i="13"/>
  <c r="F98" i="13" s="1"/>
  <c r="L73" i="6"/>
  <c r="K73" i="6"/>
  <c r="M81" i="6" s="1"/>
  <c r="I98" i="3"/>
  <c r="J97" i="3"/>
  <c r="K96" i="3"/>
  <c r="M96" i="3" s="1"/>
  <c r="L96" i="3"/>
  <c r="E96" i="2"/>
  <c r="M95" i="2"/>
  <c r="N95" i="2" s="1"/>
  <c r="P94" i="2"/>
  <c r="Q94" i="2" s="1"/>
  <c r="O94" i="2"/>
  <c r="K96" i="13" l="1"/>
  <c r="H97" i="13"/>
  <c r="I97" i="13" s="1"/>
  <c r="J97" i="13" s="1"/>
  <c r="L97" i="13" s="1"/>
  <c r="G98" i="13"/>
  <c r="F99" i="13" s="1"/>
  <c r="M74" i="6"/>
  <c r="M80" i="6"/>
  <c r="M79" i="6"/>
  <c r="M76" i="6"/>
  <c r="M83" i="6"/>
  <c r="M75" i="6"/>
  <c r="M78" i="6"/>
  <c r="M84" i="6"/>
  <c r="M77" i="6"/>
  <c r="M82" i="6"/>
  <c r="M85" i="6"/>
  <c r="K97" i="3"/>
  <c r="M97" i="3" s="1"/>
  <c r="L97" i="3"/>
  <c r="I99" i="3"/>
  <c r="J98" i="3"/>
  <c r="P95" i="2"/>
  <c r="Q95" i="2" s="1"/>
  <c r="O95" i="2"/>
  <c r="S95" i="2"/>
  <c r="M96" i="2"/>
  <c r="N96" i="2" s="1"/>
  <c r="E97" i="2"/>
  <c r="K97" i="13" l="1"/>
  <c r="G99" i="13"/>
  <c r="F100" i="13" s="1"/>
  <c r="H98" i="13"/>
  <c r="I98" i="13" s="1"/>
  <c r="K98" i="3"/>
  <c r="M98" i="3" s="1"/>
  <c r="L98" i="3"/>
  <c r="I100" i="3"/>
  <c r="J99" i="3"/>
  <c r="E98" i="2"/>
  <c r="M97" i="2"/>
  <c r="N97" i="2" s="1"/>
  <c r="O96" i="2"/>
  <c r="P96" i="2"/>
  <c r="Q96" i="2" s="1"/>
  <c r="S96" i="2"/>
  <c r="H99" i="13" l="1"/>
  <c r="I99" i="13" s="1"/>
  <c r="J99" i="13" s="1"/>
  <c r="L99" i="13" s="1"/>
  <c r="K98" i="13"/>
  <c r="J98" i="13"/>
  <c r="L98" i="13" s="1"/>
  <c r="G100" i="13"/>
  <c r="F101" i="13" s="1"/>
  <c r="L99" i="3"/>
  <c r="K99" i="3"/>
  <c r="M99" i="3" s="1"/>
  <c r="I101" i="3"/>
  <c r="J100" i="3"/>
  <c r="S97" i="2"/>
  <c r="P97" i="2"/>
  <c r="Q97" i="2" s="1"/>
  <c r="O97" i="2"/>
  <c r="M98" i="2"/>
  <c r="N98" i="2" s="1"/>
  <c r="S98" i="2" s="1"/>
  <c r="E99" i="2"/>
  <c r="K99" i="13" l="1"/>
  <c r="G101" i="13"/>
  <c r="F102" i="13" s="1"/>
  <c r="H100" i="13"/>
  <c r="I100" i="13" s="1"/>
  <c r="L100" i="3"/>
  <c r="K100" i="3"/>
  <c r="M100" i="3" s="1"/>
  <c r="J101" i="3"/>
  <c r="I102" i="3"/>
  <c r="M99" i="2"/>
  <c r="N99" i="2" s="1"/>
  <c r="E100" i="2"/>
  <c r="O98" i="2"/>
  <c r="P98" i="2"/>
  <c r="Q98" i="2" s="1"/>
  <c r="G102" i="13" l="1"/>
  <c r="F103" i="13" s="1"/>
  <c r="K100" i="13"/>
  <c r="J100" i="13"/>
  <c r="L100" i="13" s="1"/>
  <c r="H101" i="13"/>
  <c r="I101" i="13" s="1"/>
  <c r="J102" i="3"/>
  <c r="I103" i="3"/>
  <c r="L101" i="3"/>
  <c r="K101" i="3"/>
  <c r="M101" i="3" s="1"/>
  <c r="S99" i="2"/>
  <c r="M100" i="2"/>
  <c r="N100" i="2" s="1"/>
  <c r="S100" i="2" s="1"/>
  <c r="E101" i="2"/>
  <c r="P99" i="2"/>
  <c r="Q99" i="2" s="1"/>
  <c r="O99" i="2"/>
  <c r="G103" i="13" l="1"/>
  <c r="F104" i="13" s="1"/>
  <c r="K101" i="13"/>
  <c r="J101" i="13"/>
  <c r="L101" i="13" s="1"/>
  <c r="H102" i="13"/>
  <c r="I102" i="13" s="1"/>
  <c r="I104" i="3"/>
  <c r="J103" i="3"/>
  <c r="L102" i="3"/>
  <c r="K102" i="3"/>
  <c r="M102" i="3" s="1"/>
  <c r="M101" i="2"/>
  <c r="N101" i="2" s="1"/>
  <c r="S101" i="2" s="1"/>
  <c r="E102" i="2"/>
  <c r="P100" i="2"/>
  <c r="Q100" i="2" s="1"/>
  <c r="O100" i="2"/>
  <c r="H103" i="13" l="1"/>
  <c r="I103" i="13" s="1"/>
  <c r="K103" i="13" s="1"/>
  <c r="J102" i="13"/>
  <c r="L102" i="13" s="1"/>
  <c r="K102" i="13"/>
  <c r="G104" i="13"/>
  <c r="F105" i="13" s="1"/>
  <c r="J104" i="3"/>
  <c r="I105" i="3"/>
  <c r="L103" i="3"/>
  <c r="K103" i="3"/>
  <c r="M103" i="3" s="1"/>
  <c r="M102" i="2"/>
  <c r="N102" i="2" s="1"/>
  <c r="S102" i="2" s="1"/>
  <c r="E103" i="2"/>
  <c r="P101" i="2"/>
  <c r="Q101" i="2" s="1"/>
  <c r="O101" i="2"/>
  <c r="J103" i="13" l="1"/>
  <c r="L103" i="13" s="1"/>
  <c r="H104" i="13"/>
  <c r="I104" i="13" s="1"/>
  <c r="G105" i="13"/>
  <c r="F106" i="13" s="1"/>
  <c r="I106" i="3"/>
  <c r="J105" i="3"/>
  <c r="K104" i="3"/>
  <c r="M104" i="3" s="1"/>
  <c r="L104" i="3"/>
  <c r="E104" i="2"/>
  <c r="M103" i="2"/>
  <c r="N103" i="2" s="1"/>
  <c r="S103" i="2" s="1"/>
  <c r="P102" i="2"/>
  <c r="Q102" i="2" s="1"/>
  <c r="O102" i="2"/>
  <c r="H105" i="13" l="1"/>
  <c r="I105" i="13" s="1"/>
  <c r="G106" i="13"/>
  <c r="F107" i="13" s="1"/>
  <c r="J104" i="13"/>
  <c r="L104" i="13" s="1"/>
  <c r="K104" i="13"/>
  <c r="L105" i="3"/>
  <c r="K105" i="3"/>
  <c r="M105" i="3" s="1"/>
  <c r="I107" i="3"/>
  <c r="J106" i="3"/>
  <c r="P103" i="2"/>
  <c r="Q103" i="2" s="1"/>
  <c r="O103" i="2"/>
  <c r="M104" i="2"/>
  <c r="N104" i="2" s="1"/>
  <c r="S104" i="2" s="1"/>
  <c r="E105" i="2"/>
  <c r="J105" i="13" l="1"/>
  <c r="L105" i="13" s="1"/>
  <c r="K105" i="13"/>
  <c r="G107" i="13"/>
  <c r="F108" i="13" s="1"/>
  <c r="H106" i="13"/>
  <c r="I106" i="13" s="1"/>
  <c r="K106" i="3"/>
  <c r="M106" i="3" s="1"/>
  <c r="L106" i="3"/>
  <c r="J107" i="3"/>
  <c r="I108" i="3"/>
  <c r="E106" i="2"/>
  <c r="M105" i="2"/>
  <c r="N105" i="2" s="1"/>
  <c r="S105" i="2" s="1"/>
  <c r="O104" i="2"/>
  <c r="P104" i="2"/>
  <c r="Q104" i="2" s="1"/>
  <c r="H107" i="13" l="1"/>
  <c r="I107" i="13" s="1"/>
  <c r="K106" i="13"/>
  <c r="J106" i="13"/>
  <c r="L106" i="13" s="1"/>
  <c r="G108" i="13"/>
  <c r="F109" i="13" s="1"/>
  <c r="I109" i="3"/>
  <c r="J108" i="3"/>
  <c r="L107" i="3"/>
  <c r="K107" i="3"/>
  <c r="M107" i="3" s="1"/>
  <c r="P105" i="2"/>
  <c r="Q105" i="2" s="1"/>
  <c r="O105" i="2"/>
  <c r="M106" i="2"/>
  <c r="N106" i="2" s="1"/>
  <c r="E107" i="2"/>
  <c r="G109" i="13" l="1"/>
  <c r="F110" i="13" s="1"/>
  <c r="H108" i="13"/>
  <c r="I108" i="13" s="1"/>
  <c r="J107" i="13"/>
  <c r="L107" i="13" s="1"/>
  <c r="K107" i="13"/>
  <c r="L108" i="3"/>
  <c r="K108" i="3"/>
  <c r="M108" i="3" s="1"/>
  <c r="J109" i="3"/>
  <c r="I110" i="3"/>
  <c r="M107" i="2"/>
  <c r="N107" i="2" s="1"/>
  <c r="E108" i="2"/>
  <c r="O106" i="2"/>
  <c r="P106" i="2"/>
  <c r="Q106" i="2" s="1"/>
  <c r="S106" i="2"/>
  <c r="K108" i="13" l="1"/>
  <c r="J108" i="13"/>
  <c r="L108" i="13" s="1"/>
  <c r="G110" i="13"/>
  <c r="F111" i="13" s="1"/>
  <c r="H109" i="13"/>
  <c r="I109" i="13" s="1"/>
  <c r="J110" i="3"/>
  <c r="I111" i="3"/>
  <c r="L109" i="3"/>
  <c r="K109" i="3"/>
  <c r="M109" i="3" s="1"/>
  <c r="S107" i="2"/>
  <c r="M108" i="2"/>
  <c r="N108" i="2" s="1"/>
  <c r="S108" i="2" s="1"/>
  <c r="E109" i="2"/>
  <c r="P107" i="2"/>
  <c r="Q107" i="2" s="1"/>
  <c r="O107" i="2"/>
  <c r="G111" i="13" l="1"/>
  <c r="F112" i="13" s="1"/>
  <c r="J109" i="13"/>
  <c r="L109" i="13" s="1"/>
  <c r="K109" i="13"/>
  <c r="H110" i="13"/>
  <c r="I110" i="13" s="1"/>
  <c r="I112" i="3"/>
  <c r="J111" i="3"/>
  <c r="L110" i="3"/>
  <c r="K110" i="3"/>
  <c r="M110" i="3" s="1"/>
  <c r="M109" i="2"/>
  <c r="N109" i="2" s="1"/>
  <c r="S109" i="2" s="1"/>
  <c r="E110" i="2"/>
  <c r="P108" i="2"/>
  <c r="Q108" i="2" s="1"/>
  <c r="O108" i="2"/>
  <c r="J110" i="13" l="1"/>
  <c r="L110" i="13" s="1"/>
  <c r="K110" i="13"/>
  <c r="G112" i="13"/>
  <c r="F113" i="13" s="1"/>
  <c r="H111" i="13"/>
  <c r="I111" i="13" s="1"/>
  <c r="L111" i="3"/>
  <c r="K111" i="3"/>
  <c r="M111" i="3" s="1"/>
  <c r="J112" i="3"/>
  <c r="I113" i="3"/>
  <c r="M110" i="2"/>
  <c r="N110" i="2" s="1"/>
  <c r="E111" i="2"/>
  <c r="P109" i="2"/>
  <c r="Q109" i="2" s="1"/>
  <c r="O109" i="2"/>
  <c r="K111" i="13" l="1"/>
  <c r="J111" i="13"/>
  <c r="L111" i="13" s="1"/>
  <c r="G113" i="13"/>
  <c r="F114" i="13" s="1"/>
  <c r="H112" i="13"/>
  <c r="I112" i="13" s="1"/>
  <c r="I114" i="3"/>
  <c r="J113" i="3"/>
  <c r="K112" i="3"/>
  <c r="M112" i="3" s="1"/>
  <c r="L112" i="3"/>
  <c r="S110" i="2"/>
  <c r="E112" i="2"/>
  <c r="M111" i="2"/>
  <c r="N111" i="2" s="1"/>
  <c r="S111" i="2" s="1"/>
  <c r="P110" i="2"/>
  <c r="Q110" i="2" s="1"/>
  <c r="O110" i="2"/>
  <c r="H113" i="13" l="1"/>
  <c r="I113" i="13" s="1"/>
  <c r="K112" i="13"/>
  <c r="J112" i="13"/>
  <c r="L112" i="13" s="1"/>
  <c r="G114" i="13"/>
  <c r="F115" i="13" s="1"/>
  <c r="L113" i="3"/>
  <c r="K113" i="3"/>
  <c r="M113" i="3" s="1"/>
  <c r="I115" i="3"/>
  <c r="J114" i="3"/>
  <c r="P111" i="2"/>
  <c r="Q111" i="2" s="1"/>
  <c r="O111" i="2"/>
  <c r="M112" i="2"/>
  <c r="N112" i="2" s="1"/>
  <c r="E113" i="2"/>
  <c r="H114" i="13" l="1"/>
  <c r="I114" i="13" s="1"/>
  <c r="K114" i="13" s="1"/>
  <c r="G115" i="13"/>
  <c r="F116" i="13" s="1"/>
  <c r="J113" i="13"/>
  <c r="L113" i="13" s="1"/>
  <c r="K113" i="13"/>
  <c r="K114" i="3"/>
  <c r="M114" i="3" s="1"/>
  <c r="L114" i="3"/>
  <c r="J115" i="3"/>
  <c r="I116" i="3"/>
  <c r="O112" i="2"/>
  <c r="P112" i="2"/>
  <c r="Q112" i="2" s="1"/>
  <c r="S112" i="2"/>
  <c r="E114" i="2"/>
  <c r="M113" i="2"/>
  <c r="N113" i="2" s="1"/>
  <c r="S113" i="2" s="1"/>
  <c r="J114" i="13" l="1"/>
  <c r="L114" i="13" s="1"/>
  <c r="H115" i="13"/>
  <c r="I115" i="13" s="1"/>
  <c r="K115" i="13" s="1"/>
  <c r="G116" i="13"/>
  <c r="F117" i="13" s="1"/>
  <c r="L115" i="3"/>
  <c r="K115" i="3"/>
  <c r="M115" i="3" s="1"/>
  <c r="I117" i="3"/>
  <c r="J116" i="3"/>
  <c r="M114" i="2"/>
  <c r="N114" i="2" s="1"/>
  <c r="S114" i="2" s="1"/>
  <c r="E115" i="2"/>
  <c r="P113" i="2"/>
  <c r="Q113" i="2" s="1"/>
  <c r="O113" i="2"/>
  <c r="J115" i="13" l="1"/>
  <c r="L115" i="13" s="1"/>
  <c r="H116" i="13"/>
  <c r="I116" i="13" s="1"/>
  <c r="G117" i="13"/>
  <c r="F118" i="13" s="1"/>
  <c r="L116" i="3"/>
  <c r="K116" i="3"/>
  <c r="M116" i="3" s="1"/>
  <c r="J117" i="3"/>
  <c r="I118" i="3"/>
  <c r="M115" i="2"/>
  <c r="N115" i="2" s="1"/>
  <c r="S115" i="2" s="1"/>
  <c r="E116" i="2"/>
  <c r="O114" i="2"/>
  <c r="P114" i="2"/>
  <c r="Q114" i="2" s="1"/>
  <c r="H117" i="13" l="1"/>
  <c r="I117" i="13" s="1"/>
  <c r="G118" i="13"/>
  <c r="F119" i="13" s="1"/>
  <c r="K116" i="13"/>
  <c r="J116" i="13"/>
  <c r="L116" i="13" s="1"/>
  <c r="J118" i="3"/>
  <c r="I119" i="3"/>
  <c r="L117" i="3"/>
  <c r="K117" i="3"/>
  <c r="M117" i="3" s="1"/>
  <c r="M116" i="2"/>
  <c r="N116" i="2" s="1"/>
  <c r="S116" i="2" s="1"/>
  <c r="E117" i="2"/>
  <c r="P115" i="2"/>
  <c r="Q115" i="2" s="1"/>
  <c r="O115" i="2"/>
  <c r="H118" i="13" l="1"/>
  <c r="I118" i="13" s="1"/>
  <c r="J118" i="13" s="1"/>
  <c r="L118" i="13" s="1"/>
  <c r="G119" i="13"/>
  <c r="F120" i="13" s="1"/>
  <c r="K117" i="13"/>
  <c r="J117" i="13"/>
  <c r="L117" i="13" s="1"/>
  <c r="I120" i="3"/>
  <c r="J119" i="3"/>
  <c r="L118" i="3"/>
  <c r="K118" i="3"/>
  <c r="M118" i="3" s="1"/>
  <c r="M117" i="2"/>
  <c r="N117" i="2" s="1"/>
  <c r="S117" i="2" s="1"/>
  <c r="E118" i="2"/>
  <c r="P116" i="2"/>
  <c r="Q116" i="2" s="1"/>
  <c r="O116" i="2"/>
  <c r="K118" i="13" l="1"/>
  <c r="G120" i="13"/>
  <c r="F121" i="13" s="1"/>
  <c r="H119" i="13"/>
  <c r="I119" i="13" s="1"/>
  <c r="L119" i="3"/>
  <c r="K119" i="3"/>
  <c r="M119" i="3" s="1"/>
  <c r="J120" i="3"/>
  <c r="I121" i="3"/>
  <c r="M118" i="2"/>
  <c r="N118" i="2" s="1"/>
  <c r="S118" i="2" s="1"/>
  <c r="E119" i="2"/>
  <c r="P117" i="2"/>
  <c r="Q117" i="2" s="1"/>
  <c r="O117" i="2"/>
  <c r="K119" i="13" l="1"/>
  <c r="J119" i="13"/>
  <c r="L119" i="13" s="1"/>
  <c r="H120" i="13"/>
  <c r="I120" i="13" s="1"/>
  <c r="G121" i="13"/>
  <c r="F122" i="13" s="1"/>
  <c r="K120" i="3"/>
  <c r="M120" i="3" s="1"/>
  <c r="L120" i="3"/>
  <c r="I122" i="3"/>
  <c r="J121" i="3"/>
  <c r="E120" i="2"/>
  <c r="M119" i="2"/>
  <c r="N119" i="2" s="1"/>
  <c r="S119" i="2" s="1"/>
  <c r="P118" i="2"/>
  <c r="Q118" i="2" s="1"/>
  <c r="O118" i="2"/>
  <c r="H121" i="13" l="1"/>
  <c r="I121" i="13" s="1"/>
  <c r="J121" i="13" s="1"/>
  <c r="L121" i="13" s="1"/>
  <c r="J120" i="13"/>
  <c r="L120" i="13" s="1"/>
  <c r="K120" i="13"/>
  <c r="G122" i="13"/>
  <c r="F123" i="13" s="1"/>
  <c r="L121" i="3"/>
  <c r="K121" i="3"/>
  <c r="M121" i="3" s="1"/>
  <c r="I123" i="3"/>
  <c r="J122" i="3"/>
  <c r="P119" i="2"/>
  <c r="Q119" i="2" s="1"/>
  <c r="O119" i="2"/>
  <c r="M120" i="2"/>
  <c r="N120" i="2" s="1"/>
  <c r="S120" i="2" s="1"/>
  <c r="E121" i="2"/>
  <c r="K121" i="13" l="1"/>
  <c r="H122" i="13"/>
  <c r="I122" i="13" s="1"/>
  <c r="G123" i="13"/>
  <c r="F124" i="13" s="1"/>
  <c r="K122" i="3"/>
  <c r="M122" i="3" s="1"/>
  <c r="L122" i="3"/>
  <c r="J123" i="3"/>
  <c r="I124" i="3"/>
  <c r="E122" i="2"/>
  <c r="M121" i="2"/>
  <c r="N121" i="2" s="1"/>
  <c r="O120" i="2"/>
  <c r="P120" i="2"/>
  <c r="Q120" i="2" s="1"/>
  <c r="G124" i="13" l="1"/>
  <c r="F125" i="13" s="1"/>
  <c r="H123" i="13"/>
  <c r="I123" i="13" s="1"/>
  <c r="K122" i="13"/>
  <c r="J122" i="13"/>
  <c r="L122" i="13" s="1"/>
  <c r="I125" i="3"/>
  <c r="J124" i="3"/>
  <c r="L123" i="3"/>
  <c r="K123" i="3"/>
  <c r="M123" i="3" s="1"/>
  <c r="M122" i="2"/>
  <c r="N122" i="2" s="1"/>
  <c r="S122" i="2" s="1"/>
  <c r="E123" i="2"/>
  <c r="S121" i="2"/>
  <c r="P121" i="2"/>
  <c r="Q121" i="2" s="1"/>
  <c r="O121" i="2"/>
  <c r="H124" i="13" l="1"/>
  <c r="I124" i="13" s="1"/>
  <c r="K124" i="13" s="1"/>
  <c r="J123" i="13"/>
  <c r="L123" i="13" s="1"/>
  <c r="K123" i="13"/>
  <c r="G125" i="13"/>
  <c r="F126" i="13" s="1"/>
  <c r="L124" i="3"/>
  <c r="K124" i="3"/>
  <c r="M124" i="3" s="1"/>
  <c r="J125" i="3"/>
  <c r="I126" i="3"/>
  <c r="M123" i="2"/>
  <c r="N123" i="2" s="1"/>
  <c r="S123" i="2" s="1"/>
  <c r="E124" i="2"/>
  <c r="O122" i="2"/>
  <c r="P122" i="2"/>
  <c r="Q122" i="2" s="1"/>
  <c r="J124" i="13" l="1"/>
  <c r="L124" i="13" s="1"/>
  <c r="G126" i="13"/>
  <c r="F127" i="13" s="1"/>
  <c r="H125" i="13"/>
  <c r="I125" i="13" s="1"/>
  <c r="J126" i="3"/>
  <c r="I127" i="3"/>
  <c r="L125" i="3"/>
  <c r="K125" i="3"/>
  <c r="M125" i="3" s="1"/>
  <c r="M124" i="2"/>
  <c r="N124" i="2" s="1"/>
  <c r="S124" i="2" s="1"/>
  <c r="E125" i="2"/>
  <c r="P123" i="2"/>
  <c r="Q123" i="2" s="1"/>
  <c r="O123" i="2"/>
  <c r="H126" i="13" l="1"/>
  <c r="I126" i="13" s="1"/>
  <c r="J126" i="13" s="1"/>
  <c r="L126" i="13" s="1"/>
  <c r="K125" i="13"/>
  <c r="J125" i="13"/>
  <c r="L125" i="13" s="1"/>
  <c r="G127" i="13"/>
  <c r="F128" i="13" s="1"/>
  <c r="I128" i="3"/>
  <c r="J127" i="3"/>
  <c r="L126" i="3"/>
  <c r="K126" i="3"/>
  <c r="M126" i="3" s="1"/>
  <c r="M125" i="2"/>
  <c r="N125" i="2" s="1"/>
  <c r="S125" i="2" s="1"/>
  <c r="E126" i="2"/>
  <c r="P124" i="2"/>
  <c r="Q124" i="2" s="1"/>
  <c r="O124" i="2"/>
  <c r="K126" i="13" l="1"/>
  <c r="G128" i="13"/>
  <c r="F129" i="13" s="1"/>
  <c r="H127" i="13"/>
  <c r="I127" i="13" s="1"/>
  <c r="L127" i="3"/>
  <c r="K127" i="3"/>
  <c r="M127" i="3" s="1"/>
  <c r="J128" i="3"/>
  <c r="I129" i="3"/>
  <c r="M126" i="2"/>
  <c r="N126" i="2" s="1"/>
  <c r="E127" i="2"/>
  <c r="P125" i="2"/>
  <c r="Q125" i="2" s="1"/>
  <c r="O125" i="2"/>
  <c r="H128" i="13" l="1"/>
  <c r="I128" i="13" s="1"/>
  <c r="K128" i="13" s="1"/>
  <c r="G129" i="13"/>
  <c r="F130" i="13" s="1"/>
  <c r="K127" i="13"/>
  <c r="J127" i="13"/>
  <c r="L127" i="13" s="1"/>
  <c r="I130" i="3"/>
  <c r="J129" i="3"/>
  <c r="K128" i="3"/>
  <c r="M128" i="3" s="1"/>
  <c r="L128" i="3"/>
  <c r="S126" i="2"/>
  <c r="E128" i="2"/>
  <c r="M127" i="2"/>
  <c r="N127" i="2" s="1"/>
  <c r="S127" i="2" s="1"/>
  <c r="P126" i="2"/>
  <c r="Q126" i="2" s="1"/>
  <c r="O126" i="2"/>
  <c r="J128" i="13" l="1"/>
  <c r="L128" i="13" s="1"/>
  <c r="G130" i="13"/>
  <c r="F131" i="13" s="1"/>
  <c r="H129" i="13"/>
  <c r="I129" i="13" s="1"/>
  <c r="L129" i="3"/>
  <c r="K129" i="3"/>
  <c r="M129" i="3" s="1"/>
  <c r="I131" i="3"/>
  <c r="J130" i="3"/>
  <c r="M128" i="2"/>
  <c r="N128" i="2" s="1"/>
  <c r="S128" i="2" s="1"/>
  <c r="E129" i="2"/>
  <c r="P127" i="2"/>
  <c r="Q127" i="2" s="1"/>
  <c r="O127" i="2"/>
  <c r="H130" i="13" l="1"/>
  <c r="I130" i="13" s="1"/>
  <c r="J130" i="13" s="1"/>
  <c r="L130" i="13" s="1"/>
  <c r="J129" i="13"/>
  <c r="L129" i="13" s="1"/>
  <c r="K129" i="13"/>
  <c r="G131" i="13"/>
  <c r="F132" i="13" s="1"/>
  <c r="K130" i="3"/>
  <c r="M130" i="3" s="1"/>
  <c r="L130" i="3"/>
  <c r="J131" i="3"/>
  <c r="I132" i="3"/>
  <c r="E130" i="2"/>
  <c r="M129" i="2"/>
  <c r="N129" i="2" s="1"/>
  <c r="S129" i="2" s="1"/>
  <c r="O128" i="2"/>
  <c r="P128" i="2"/>
  <c r="Q128" i="2" s="1"/>
  <c r="K130" i="13" l="1"/>
  <c r="H131" i="13"/>
  <c r="I131" i="13" s="1"/>
  <c r="J131" i="13" s="1"/>
  <c r="L131" i="13" s="1"/>
  <c r="G132" i="13"/>
  <c r="F133" i="13" s="1"/>
  <c r="I133" i="3"/>
  <c r="J132" i="3"/>
  <c r="L131" i="3"/>
  <c r="K131" i="3"/>
  <c r="M131" i="3" s="1"/>
  <c r="P129" i="2"/>
  <c r="Q129" i="2" s="1"/>
  <c r="O129" i="2"/>
  <c r="M130" i="2"/>
  <c r="N130" i="2" s="1"/>
  <c r="E131" i="2"/>
  <c r="K131" i="13" l="1"/>
  <c r="G133" i="13"/>
  <c r="F134" i="13" s="1"/>
  <c r="H132" i="13"/>
  <c r="I132" i="13" s="1"/>
  <c r="L132" i="3"/>
  <c r="K132" i="3"/>
  <c r="M132" i="3" s="1"/>
  <c r="J133" i="3"/>
  <c r="I134" i="3"/>
  <c r="O130" i="2"/>
  <c r="P130" i="2"/>
  <c r="Q130" i="2" s="1"/>
  <c r="M131" i="2"/>
  <c r="N131" i="2" s="1"/>
  <c r="E132" i="2"/>
  <c r="S130" i="2"/>
  <c r="G134" i="13" l="1"/>
  <c r="F135" i="13" s="1"/>
  <c r="K132" i="13"/>
  <c r="J132" i="13"/>
  <c r="L132" i="13" s="1"/>
  <c r="H133" i="13"/>
  <c r="I133" i="13" s="1"/>
  <c r="L133" i="3"/>
  <c r="K133" i="3"/>
  <c r="M133" i="3" s="1"/>
  <c r="J134" i="3"/>
  <c r="I135" i="3"/>
  <c r="M132" i="2"/>
  <c r="N132" i="2" s="1"/>
  <c r="S132" i="2" s="1"/>
  <c r="E133" i="2"/>
  <c r="P131" i="2"/>
  <c r="Q131" i="2" s="1"/>
  <c r="O131" i="2"/>
  <c r="S131" i="2"/>
  <c r="H134" i="13" l="1"/>
  <c r="I134" i="13" s="1"/>
  <c r="K134" i="13" s="1"/>
  <c r="G135" i="13"/>
  <c r="F136" i="13" s="1"/>
  <c r="K133" i="13"/>
  <c r="J133" i="13"/>
  <c r="L133" i="13" s="1"/>
  <c r="I136" i="3"/>
  <c r="J135" i="3"/>
  <c r="L134" i="3"/>
  <c r="K134" i="3"/>
  <c r="M134" i="3" s="1"/>
  <c r="M133" i="2"/>
  <c r="N133" i="2" s="1"/>
  <c r="E134" i="2"/>
  <c r="P132" i="2"/>
  <c r="Q132" i="2" s="1"/>
  <c r="O132" i="2"/>
  <c r="J134" i="13" l="1"/>
  <c r="L134" i="13" s="1"/>
  <c r="G136" i="13"/>
  <c r="F137" i="13" s="1"/>
  <c r="H135" i="13"/>
  <c r="I135" i="13" s="1"/>
  <c r="J136" i="3"/>
  <c r="I137" i="3"/>
  <c r="L135" i="3"/>
  <c r="K135" i="3"/>
  <c r="M135" i="3" s="1"/>
  <c r="S133" i="2"/>
  <c r="M134" i="2"/>
  <c r="N134" i="2" s="1"/>
  <c r="S134" i="2" s="1"/>
  <c r="E135" i="2"/>
  <c r="P133" i="2"/>
  <c r="Q133" i="2" s="1"/>
  <c r="O133" i="2"/>
  <c r="H136" i="13" l="1"/>
  <c r="I136" i="13" s="1"/>
  <c r="K136" i="13" s="1"/>
  <c r="K135" i="13"/>
  <c r="J135" i="13"/>
  <c r="L135" i="13" s="1"/>
  <c r="G137" i="13"/>
  <c r="F138" i="13" s="1"/>
  <c r="I138" i="3"/>
  <c r="J137" i="3"/>
  <c r="K136" i="3"/>
  <c r="M136" i="3" s="1"/>
  <c r="L136" i="3"/>
  <c r="E136" i="2"/>
  <c r="M135" i="2"/>
  <c r="N135" i="2" s="1"/>
  <c r="S135" i="2" s="1"/>
  <c r="P134" i="2"/>
  <c r="Q134" i="2" s="1"/>
  <c r="O134" i="2"/>
  <c r="J136" i="13" l="1"/>
  <c r="L136" i="13" s="1"/>
  <c r="H137" i="13"/>
  <c r="I137" i="13" s="1"/>
  <c r="G138" i="13"/>
  <c r="F139" i="13" s="1"/>
  <c r="L137" i="3"/>
  <c r="K137" i="3"/>
  <c r="M137" i="3" s="1"/>
  <c r="I139" i="3"/>
  <c r="J138" i="3"/>
  <c r="P135" i="2"/>
  <c r="Q135" i="2" s="1"/>
  <c r="O135" i="2"/>
  <c r="M136" i="2"/>
  <c r="N136" i="2" s="1"/>
  <c r="E137" i="2"/>
  <c r="J137" i="13" l="1"/>
  <c r="L137" i="13" s="1"/>
  <c r="K137" i="13"/>
  <c r="G139" i="13"/>
  <c r="F140" i="13" s="1"/>
  <c r="H138" i="13"/>
  <c r="I138" i="13" s="1"/>
  <c r="J139" i="3"/>
  <c r="I140" i="3"/>
  <c r="K138" i="3"/>
  <c r="M138" i="3" s="1"/>
  <c r="L138" i="3"/>
  <c r="O136" i="2"/>
  <c r="P136" i="2"/>
  <c r="Q136" i="2" s="1"/>
  <c r="S136" i="2"/>
  <c r="E138" i="2"/>
  <c r="M137" i="2"/>
  <c r="N137" i="2" s="1"/>
  <c r="S137" i="2" s="1"/>
  <c r="H139" i="13" l="1"/>
  <c r="I139" i="13" s="1"/>
  <c r="J139" i="13" s="1"/>
  <c r="L139" i="13" s="1"/>
  <c r="K138" i="13"/>
  <c r="J138" i="13"/>
  <c r="L138" i="13" s="1"/>
  <c r="G140" i="13"/>
  <c r="F141" i="13" s="1"/>
  <c r="I141" i="3"/>
  <c r="J140" i="3"/>
  <c r="L139" i="3"/>
  <c r="K139" i="3"/>
  <c r="M139" i="3" s="1"/>
  <c r="P137" i="2"/>
  <c r="Q137" i="2" s="1"/>
  <c r="O137" i="2"/>
  <c r="M138" i="2"/>
  <c r="N138" i="2" s="1"/>
  <c r="E139" i="2"/>
  <c r="K139" i="13" l="1"/>
  <c r="H140" i="13"/>
  <c r="I140" i="13" s="1"/>
  <c r="G141" i="13"/>
  <c r="F142" i="13" s="1"/>
  <c r="L140" i="3"/>
  <c r="K140" i="3"/>
  <c r="M140" i="3" s="1"/>
  <c r="J141" i="3"/>
  <c r="I142" i="3"/>
  <c r="M139" i="2"/>
  <c r="N139" i="2" s="1"/>
  <c r="S139" i="2" s="1"/>
  <c r="E140" i="2"/>
  <c r="O138" i="2"/>
  <c r="P138" i="2"/>
  <c r="Q138" i="2" s="1"/>
  <c r="S138" i="2"/>
  <c r="G142" i="13" l="1"/>
  <c r="F143" i="13" s="1"/>
  <c r="H141" i="13"/>
  <c r="I141" i="13" s="1"/>
  <c r="K140" i="13"/>
  <c r="J140" i="13"/>
  <c r="L140" i="13" s="1"/>
  <c r="L141" i="3"/>
  <c r="K141" i="3"/>
  <c r="M141" i="3" s="1"/>
  <c r="J142" i="3"/>
  <c r="I143" i="3"/>
  <c r="M140" i="2"/>
  <c r="N140" i="2" s="1"/>
  <c r="S140" i="2" s="1"/>
  <c r="E141" i="2"/>
  <c r="P139" i="2"/>
  <c r="Q139" i="2" s="1"/>
  <c r="O139" i="2"/>
  <c r="H142" i="13" l="1"/>
  <c r="I142" i="13" s="1"/>
  <c r="J142" i="13" s="1"/>
  <c r="L142" i="13" s="1"/>
  <c r="K141" i="13"/>
  <c r="J141" i="13"/>
  <c r="L141" i="13" s="1"/>
  <c r="G143" i="13"/>
  <c r="F144" i="13" s="1"/>
  <c r="I144" i="3"/>
  <c r="J143" i="3"/>
  <c r="L142" i="3"/>
  <c r="K142" i="3"/>
  <c r="M142" i="3" s="1"/>
  <c r="M141" i="2"/>
  <c r="N141" i="2" s="1"/>
  <c r="E142" i="2"/>
  <c r="P140" i="2"/>
  <c r="Q140" i="2" s="1"/>
  <c r="O140" i="2"/>
  <c r="K142" i="13" l="1"/>
  <c r="G144" i="13"/>
  <c r="F145" i="13" s="1"/>
  <c r="H143" i="13"/>
  <c r="I143" i="13" s="1"/>
  <c r="L143" i="3"/>
  <c r="K143" i="3"/>
  <c r="M143" i="3" s="1"/>
  <c r="J144" i="3"/>
  <c r="I145" i="3"/>
  <c r="S141" i="2"/>
  <c r="M142" i="2"/>
  <c r="N142" i="2" s="1"/>
  <c r="S142" i="2" s="1"/>
  <c r="E143" i="2"/>
  <c r="P141" i="2"/>
  <c r="Q141" i="2" s="1"/>
  <c r="O141" i="2"/>
  <c r="H144" i="13" l="1"/>
  <c r="I144" i="13" s="1"/>
  <c r="K144" i="13" s="1"/>
  <c r="K143" i="13"/>
  <c r="J143" i="13"/>
  <c r="L143" i="13" s="1"/>
  <c r="G145" i="13"/>
  <c r="F146" i="13" s="1"/>
  <c r="I146" i="3"/>
  <c r="J145" i="3"/>
  <c r="K144" i="3"/>
  <c r="M144" i="3" s="1"/>
  <c r="L144" i="3"/>
  <c r="E144" i="2"/>
  <c r="M143" i="2"/>
  <c r="N143" i="2" s="1"/>
  <c r="S143" i="2" s="1"/>
  <c r="P142" i="2"/>
  <c r="Q142" i="2" s="1"/>
  <c r="O142" i="2"/>
  <c r="J144" i="13" l="1"/>
  <c r="L144" i="13" s="1"/>
  <c r="G146" i="13"/>
  <c r="F147" i="13" s="1"/>
  <c r="H145" i="13"/>
  <c r="I145" i="13" s="1"/>
  <c r="L145" i="3"/>
  <c r="K145" i="3"/>
  <c r="M145" i="3" s="1"/>
  <c r="I147" i="3"/>
  <c r="J146" i="3"/>
  <c r="P143" i="2"/>
  <c r="Q143" i="2" s="1"/>
  <c r="O143" i="2"/>
  <c r="M144" i="2"/>
  <c r="N144" i="2" s="1"/>
  <c r="S144" i="2" s="1"/>
  <c r="E145" i="2"/>
  <c r="J145" i="13" l="1"/>
  <c r="L145" i="13" s="1"/>
  <c r="K145" i="13"/>
  <c r="H146" i="13"/>
  <c r="I146" i="13" s="1"/>
  <c r="G147" i="13"/>
  <c r="F148" i="13" s="1"/>
  <c r="K146" i="3"/>
  <c r="M146" i="3" s="1"/>
  <c r="L146" i="3"/>
  <c r="J147" i="3"/>
  <c r="I148" i="3"/>
  <c r="E146" i="2"/>
  <c r="M145" i="2"/>
  <c r="N145" i="2" s="1"/>
  <c r="S145" i="2" s="1"/>
  <c r="O144" i="2"/>
  <c r="P144" i="2"/>
  <c r="Q144" i="2" s="1"/>
  <c r="G148" i="13" l="1"/>
  <c r="F149" i="13" s="1"/>
  <c r="K146" i="13"/>
  <c r="J146" i="13"/>
  <c r="L146" i="13" s="1"/>
  <c r="H147" i="13"/>
  <c r="I147" i="13" s="1"/>
  <c r="I149" i="3"/>
  <c r="J148" i="3"/>
  <c r="L147" i="3"/>
  <c r="K147" i="3"/>
  <c r="M147" i="3" s="1"/>
  <c r="P145" i="2"/>
  <c r="Q145" i="2" s="1"/>
  <c r="O145" i="2"/>
  <c r="M146" i="2"/>
  <c r="N146" i="2" s="1"/>
  <c r="E147" i="2"/>
  <c r="G149" i="13" l="1"/>
  <c r="F150" i="13" s="1"/>
  <c r="H148" i="13"/>
  <c r="I148" i="13" s="1"/>
  <c r="J147" i="13"/>
  <c r="L147" i="13" s="1"/>
  <c r="K147" i="13"/>
  <c r="L148" i="3"/>
  <c r="K148" i="3"/>
  <c r="M148" i="3" s="1"/>
  <c r="J149" i="3"/>
  <c r="I150" i="3"/>
  <c r="O146" i="2"/>
  <c r="P146" i="2"/>
  <c r="Q146" i="2" s="1"/>
  <c r="M147" i="2"/>
  <c r="N147" i="2" s="1"/>
  <c r="S147" i="2" s="1"/>
  <c r="E148" i="2"/>
  <c r="S146" i="2"/>
  <c r="K148" i="13" l="1"/>
  <c r="J148" i="13"/>
  <c r="L148" i="13" s="1"/>
  <c r="G150" i="13"/>
  <c r="F151" i="13" s="1"/>
  <c r="H149" i="13"/>
  <c r="I149" i="13" s="1"/>
  <c r="J150" i="3"/>
  <c r="I151" i="3"/>
  <c r="L149" i="3"/>
  <c r="K149" i="3"/>
  <c r="M149" i="3" s="1"/>
  <c r="M148" i="2"/>
  <c r="N148" i="2" s="1"/>
  <c r="S148" i="2" s="1"/>
  <c r="E149" i="2"/>
  <c r="P147" i="2"/>
  <c r="Q147" i="2" s="1"/>
  <c r="O147" i="2"/>
  <c r="H150" i="13" l="1"/>
  <c r="I150" i="13" s="1"/>
  <c r="J150" i="13" s="1"/>
  <c r="L150" i="13" s="1"/>
  <c r="K149" i="13"/>
  <c r="J149" i="13"/>
  <c r="L149" i="13" s="1"/>
  <c r="G151" i="13"/>
  <c r="F152" i="13" s="1"/>
  <c r="I152" i="3"/>
  <c r="J151" i="3"/>
  <c r="L150" i="3"/>
  <c r="K150" i="3"/>
  <c r="M150" i="3" s="1"/>
  <c r="M149" i="2"/>
  <c r="N149" i="2" s="1"/>
  <c r="S149" i="2" s="1"/>
  <c r="E150" i="2"/>
  <c r="P148" i="2"/>
  <c r="Q148" i="2" s="1"/>
  <c r="O148" i="2"/>
  <c r="K150" i="13" l="1"/>
  <c r="G152" i="13"/>
  <c r="F153" i="13" s="1"/>
  <c r="H151" i="13"/>
  <c r="I151" i="13" s="1"/>
  <c r="L151" i="3"/>
  <c r="K151" i="3"/>
  <c r="M151" i="3" s="1"/>
  <c r="J152" i="3"/>
  <c r="I153" i="3"/>
  <c r="M150" i="2"/>
  <c r="N150" i="2" s="1"/>
  <c r="S150" i="2" s="1"/>
  <c r="E151" i="2"/>
  <c r="P149" i="2"/>
  <c r="Q149" i="2" s="1"/>
  <c r="O149" i="2"/>
  <c r="H152" i="13" l="1"/>
  <c r="I152" i="13" s="1"/>
  <c r="K152" i="13" s="1"/>
  <c r="K151" i="13"/>
  <c r="J151" i="13"/>
  <c r="L151" i="13" s="1"/>
  <c r="G153" i="13"/>
  <c r="F154" i="13" s="1"/>
  <c r="K152" i="3"/>
  <c r="M152" i="3" s="1"/>
  <c r="L152" i="3"/>
  <c r="I154" i="3"/>
  <c r="J153" i="3"/>
  <c r="E152" i="2"/>
  <c r="M151" i="2"/>
  <c r="N151" i="2" s="1"/>
  <c r="S151" i="2" s="1"/>
  <c r="P150" i="2"/>
  <c r="Q150" i="2" s="1"/>
  <c r="O150" i="2"/>
  <c r="J152" i="13" l="1"/>
  <c r="L152" i="13" s="1"/>
  <c r="G154" i="13"/>
  <c r="F155" i="13" s="1"/>
  <c r="H153" i="13"/>
  <c r="I153" i="13" s="1"/>
  <c r="L153" i="3"/>
  <c r="K153" i="3"/>
  <c r="M153" i="3" s="1"/>
  <c r="I155" i="3"/>
  <c r="J154" i="3"/>
  <c r="P151" i="2"/>
  <c r="Q151" i="2" s="1"/>
  <c r="O151" i="2"/>
  <c r="M152" i="2"/>
  <c r="N152" i="2" s="1"/>
  <c r="S152" i="2" s="1"/>
  <c r="E153" i="2"/>
  <c r="J153" i="13" l="1"/>
  <c r="L153" i="13" s="1"/>
  <c r="K153" i="13"/>
  <c r="H154" i="13"/>
  <c r="I154" i="13" s="1"/>
  <c r="G155" i="13"/>
  <c r="F156" i="13" s="1"/>
  <c r="K154" i="3"/>
  <c r="M154" i="3" s="1"/>
  <c r="L154" i="3"/>
  <c r="J155" i="3"/>
  <c r="I156" i="3"/>
  <c r="E154" i="2"/>
  <c r="M153" i="2"/>
  <c r="N153" i="2" s="1"/>
  <c r="S153" i="2" s="1"/>
  <c r="O152" i="2"/>
  <c r="P152" i="2"/>
  <c r="Q152" i="2" s="1"/>
  <c r="H155" i="13" l="1"/>
  <c r="I155" i="13" s="1"/>
  <c r="G156" i="13"/>
  <c r="F157" i="13" s="1"/>
  <c r="K154" i="13"/>
  <c r="J154" i="13"/>
  <c r="L154" i="13" s="1"/>
  <c r="I157" i="3"/>
  <c r="J156" i="3"/>
  <c r="L155" i="3"/>
  <c r="K155" i="3"/>
  <c r="M155" i="3" s="1"/>
  <c r="P153" i="2"/>
  <c r="Q153" i="2" s="1"/>
  <c r="O153" i="2"/>
  <c r="M154" i="2"/>
  <c r="N154" i="2" s="1"/>
  <c r="E155" i="2"/>
  <c r="J155" i="13" l="1"/>
  <c r="L155" i="13" s="1"/>
  <c r="K155" i="13"/>
  <c r="G157" i="13"/>
  <c r="F158" i="13" s="1"/>
  <c r="H156" i="13"/>
  <c r="I156" i="13" s="1"/>
  <c r="L156" i="3"/>
  <c r="K156" i="3"/>
  <c r="M156" i="3" s="1"/>
  <c r="J157" i="3"/>
  <c r="I158" i="3"/>
  <c r="M155" i="2"/>
  <c r="N155" i="2" s="1"/>
  <c r="S155" i="2" s="1"/>
  <c r="E156" i="2"/>
  <c r="O154" i="2"/>
  <c r="P154" i="2"/>
  <c r="Q154" i="2" s="1"/>
  <c r="S154" i="2"/>
  <c r="H157" i="13" l="1"/>
  <c r="I157" i="13" s="1"/>
  <c r="J157" i="13" s="1"/>
  <c r="L157" i="13" s="1"/>
  <c r="K156" i="13"/>
  <c r="J156" i="13"/>
  <c r="L156" i="13" s="1"/>
  <c r="G158" i="13"/>
  <c r="F159" i="13" s="1"/>
  <c r="J158" i="3"/>
  <c r="I159" i="3"/>
  <c r="L157" i="3"/>
  <c r="K157" i="3"/>
  <c r="M157" i="3" s="1"/>
  <c r="M156" i="2"/>
  <c r="N156" i="2" s="1"/>
  <c r="S156" i="2" s="1"/>
  <c r="E157" i="2"/>
  <c r="P155" i="2"/>
  <c r="Q155" i="2" s="1"/>
  <c r="O155" i="2"/>
  <c r="K157" i="13" l="1"/>
  <c r="G159" i="13"/>
  <c r="F160" i="13" s="1"/>
  <c r="H158" i="13"/>
  <c r="I158" i="13" s="1"/>
  <c r="I160" i="3"/>
  <c r="J159" i="3"/>
  <c r="L158" i="3"/>
  <c r="K158" i="3"/>
  <c r="M158" i="3" s="1"/>
  <c r="M157" i="2"/>
  <c r="N157" i="2" s="1"/>
  <c r="S157" i="2" s="1"/>
  <c r="E158" i="2"/>
  <c r="P156" i="2"/>
  <c r="Q156" i="2" s="1"/>
  <c r="O156" i="2"/>
  <c r="G160" i="13" l="1"/>
  <c r="F161" i="13" s="1"/>
  <c r="H159" i="13"/>
  <c r="I159" i="13" s="1"/>
  <c r="J158" i="13"/>
  <c r="L158" i="13" s="1"/>
  <c r="K158" i="13"/>
  <c r="L159" i="3"/>
  <c r="K159" i="3"/>
  <c r="M159" i="3" s="1"/>
  <c r="J160" i="3"/>
  <c r="I161" i="3"/>
  <c r="M158" i="2"/>
  <c r="N158" i="2" s="1"/>
  <c r="S158" i="2" s="1"/>
  <c r="E159" i="2"/>
  <c r="P157" i="2"/>
  <c r="Q157" i="2" s="1"/>
  <c r="O157" i="2"/>
  <c r="H160" i="13" l="1"/>
  <c r="I160" i="13" s="1"/>
  <c r="K160" i="13" s="1"/>
  <c r="K159" i="13"/>
  <c r="J159" i="13"/>
  <c r="L159" i="13" s="1"/>
  <c r="G161" i="13"/>
  <c r="F162" i="13" s="1"/>
  <c r="K160" i="3"/>
  <c r="M160" i="3" s="1"/>
  <c r="L160" i="3"/>
  <c r="I162" i="3"/>
  <c r="J161" i="3"/>
  <c r="E160" i="2"/>
  <c r="M159" i="2"/>
  <c r="N159" i="2" s="1"/>
  <c r="S159" i="2" s="1"/>
  <c r="P158" i="2"/>
  <c r="Q158" i="2" s="1"/>
  <c r="O158" i="2"/>
  <c r="J160" i="13" l="1"/>
  <c r="L160" i="13" s="1"/>
  <c r="H161" i="13"/>
  <c r="I161" i="13" s="1"/>
  <c r="J161" i="13" s="1"/>
  <c r="L161" i="13" s="1"/>
  <c r="G162" i="13"/>
  <c r="F163" i="13" s="1"/>
  <c r="L161" i="3"/>
  <c r="K161" i="3"/>
  <c r="M161" i="3" s="1"/>
  <c r="I163" i="3"/>
  <c r="J162" i="3"/>
  <c r="P159" i="2"/>
  <c r="Q159" i="2" s="1"/>
  <c r="O159" i="2"/>
  <c r="M160" i="2"/>
  <c r="N160" i="2" s="1"/>
  <c r="E161" i="2"/>
  <c r="K161" i="13" l="1"/>
  <c r="G163" i="13"/>
  <c r="F164" i="13" s="1"/>
  <c r="H162" i="13"/>
  <c r="I162" i="13" s="1"/>
  <c r="K162" i="3"/>
  <c r="M162" i="3" s="1"/>
  <c r="L162" i="3"/>
  <c r="J163" i="3"/>
  <c r="I164" i="3"/>
  <c r="E162" i="2"/>
  <c r="M161" i="2"/>
  <c r="N161" i="2" s="1"/>
  <c r="S161" i="2" s="1"/>
  <c r="O160" i="2"/>
  <c r="P160" i="2"/>
  <c r="Q160" i="2" s="1"/>
  <c r="S160" i="2"/>
  <c r="H163" i="13" l="1"/>
  <c r="I163" i="13" s="1"/>
  <c r="J163" i="13" s="1"/>
  <c r="L163" i="13" s="1"/>
  <c r="K162" i="13"/>
  <c r="J162" i="13"/>
  <c r="L162" i="13" s="1"/>
  <c r="G164" i="13"/>
  <c r="F165" i="13" s="1"/>
  <c r="I165" i="3"/>
  <c r="J164" i="3"/>
  <c r="L163" i="3"/>
  <c r="K163" i="3"/>
  <c r="M163" i="3" s="1"/>
  <c r="P161" i="2"/>
  <c r="Q161" i="2" s="1"/>
  <c r="O161" i="2"/>
  <c r="M162" i="2"/>
  <c r="N162" i="2" s="1"/>
  <c r="E163" i="2"/>
  <c r="K163" i="13" l="1"/>
  <c r="H164" i="13"/>
  <c r="I164" i="13" s="1"/>
  <c r="K164" i="13" s="1"/>
  <c r="G165" i="13"/>
  <c r="F166" i="13" s="1"/>
  <c r="L164" i="3"/>
  <c r="K164" i="3"/>
  <c r="M164" i="3" s="1"/>
  <c r="J165" i="3"/>
  <c r="I166" i="3"/>
  <c r="M163" i="2"/>
  <c r="N163" i="2" s="1"/>
  <c r="S163" i="2" s="1"/>
  <c r="E164" i="2"/>
  <c r="O162" i="2"/>
  <c r="P162" i="2"/>
  <c r="Q162" i="2" s="1"/>
  <c r="S162" i="2"/>
  <c r="J164" i="13" l="1"/>
  <c r="L164" i="13" s="1"/>
  <c r="G166" i="13"/>
  <c r="F167" i="13" s="1"/>
  <c r="H165" i="13"/>
  <c r="I165" i="13" s="1"/>
  <c r="L165" i="3"/>
  <c r="K165" i="3"/>
  <c r="M165" i="3" s="1"/>
  <c r="J166" i="3"/>
  <c r="I167" i="3"/>
  <c r="M164" i="2"/>
  <c r="N164" i="2" s="1"/>
  <c r="S164" i="2" s="1"/>
  <c r="E165" i="2"/>
  <c r="P163" i="2"/>
  <c r="Q163" i="2" s="1"/>
  <c r="O163" i="2"/>
  <c r="K165" i="13" l="1"/>
  <c r="J165" i="13"/>
  <c r="L165" i="13" s="1"/>
  <c r="H166" i="13"/>
  <c r="I166" i="13" s="1"/>
  <c r="G167" i="13"/>
  <c r="F168" i="13" s="1"/>
  <c r="I168" i="3"/>
  <c r="J167" i="3"/>
  <c r="L166" i="3"/>
  <c r="K166" i="3"/>
  <c r="M166" i="3" s="1"/>
  <c r="M165" i="2"/>
  <c r="N165" i="2" s="1"/>
  <c r="S165" i="2" s="1"/>
  <c r="E166" i="2"/>
  <c r="P164" i="2"/>
  <c r="Q164" i="2" s="1"/>
  <c r="O164" i="2"/>
  <c r="G168" i="13" l="1"/>
  <c r="F169" i="13" s="1"/>
  <c r="H167" i="13"/>
  <c r="I167" i="13" s="1"/>
  <c r="J166" i="13"/>
  <c r="L166" i="13" s="1"/>
  <c r="K166" i="13"/>
  <c r="L167" i="3"/>
  <c r="K167" i="3"/>
  <c r="M167" i="3" s="1"/>
  <c r="J168" i="3"/>
  <c r="I169" i="3"/>
  <c r="M166" i="2"/>
  <c r="N166" i="2" s="1"/>
  <c r="S166" i="2" s="1"/>
  <c r="E167" i="2"/>
  <c r="P165" i="2"/>
  <c r="Q165" i="2" s="1"/>
  <c r="O165" i="2"/>
  <c r="H168" i="13" l="1"/>
  <c r="I168" i="13" s="1"/>
  <c r="J168" i="13" s="1"/>
  <c r="L168" i="13" s="1"/>
  <c r="K167" i="13"/>
  <c r="J167" i="13"/>
  <c r="L167" i="13" s="1"/>
  <c r="G169" i="13"/>
  <c r="F170" i="13" s="1"/>
  <c r="I170" i="3"/>
  <c r="J169" i="3"/>
  <c r="K168" i="3"/>
  <c r="M168" i="3" s="1"/>
  <c r="L168" i="3"/>
  <c r="E168" i="2"/>
  <c r="M167" i="2"/>
  <c r="N167" i="2" s="1"/>
  <c r="S167" i="2" s="1"/>
  <c r="P166" i="2"/>
  <c r="Q166" i="2" s="1"/>
  <c r="O166" i="2"/>
  <c r="K168" i="13" l="1"/>
  <c r="H169" i="13"/>
  <c r="I169" i="13" s="1"/>
  <c r="G170" i="13"/>
  <c r="F171" i="13" s="1"/>
  <c r="L169" i="3"/>
  <c r="K169" i="3"/>
  <c r="M169" i="3" s="1"/>
  <c r="I171" i="3"/>
  <c r="J170" i="3"/>
  <c r="P167" i="2"/>
  <c r="Q167" i="2" s="1"/>
  <c r="O167" i="2"/>
  <c r="M168" i="2"/>
  <c r="N168" i="2" s="1"/>
  <c r="E169" i="2"/>
  <c r="G171" i="13" l="1"/>
  <c r="F172" i="13" s="1"/>
  <c r="H170" i="13"/>
  <c r="I170" i="13" s="1"/>
  <c r="J169" i="13"/>
  <c r="L169" i="13" s="1"/>
  <c r="K169" i="13"/>
  <c r="K170" i="3"/>
  <c r="M170" i="3" s="1"/>
  <c r="L170" i="3"/>
  <c r="J171" i="3"/>
  <c r="I172" i="3"/>
  <c r="O168" i="2"/>
  <c r="P168" i="2"/>
  <c r="Q168" i="2" s="1"/>
  <c r="S168" i="2"/>
  <c r="E170" i="2"/>
  <c r="M169" i="2"/>
  <c r="N169" i="2" s="1"/>
  <c r="K170" i="13" l="1"/>
  <c r="J170" i="13"/>
  <c r="L170" i="13" s="1"/>
  <c r="H171" i="13"/>
  <c r="I171" i="13" s="1"/>
  <c r="G172" i="13"/>
  <c r="F173" i="13" s="1"/>
  <c r="L171" i="3"/>
  <c r="K171" i="3"/>
  <c r="M171" i="3" s="1"/>
  <c r="I173" i="3"/>
  <c r="J172" i="3"/>
  <c r="P169" i="2"/>
  <c r="Q169" i="2" s="1"/>
  <c r="O169" i="2"/>
  <c r="M170" i="2"/>
  <c r="N170" i="2" s="1"/>
  <c r="E171" i="2"/>
  <c r="S169" i="2"/>
  <c r="J171" i="13" l="1"/>
  <c r="L171" i="13" s="1"/>
  <c r="K171" i="13"/>
  <c r="H172" i="13"/>
  <c r="I172" i="13" s="1"/>
  <c r="G173" i="13"/>
  <c r="F174" i="13" s="1"/>
  <c r="L172" i="3"/>
  <c r="K172" i="3"/>
  <c r="M172" i="3" s="1"/>
  <c r="J173" i="3"/>
  <c r="I174" i="3"/>
  <c r="O170" i="2"/>
  <c r="P170" i="2"/>
  <c r="Q170" i="2" s="1"/>
  <c r="S170" i="2"/>
  <c r="M171" i="2"/>
  <c r="N171" i="2" s="1"/>
  <c r="E172" i="2"/>
  <c r="H173" i="13" l="1"/>
  <c r="I173" i="13" s="1"/>
  <c r="G174" i="13"/>
  <c r="F175" i="13" s="1"/>
  <c r="K172" i="13"/>
  <c r="J172" i="13"/>
  <c r="L172" i="13" s="1"/>
  <c r="J174" i="3"/>
  <c r="I175" i="3"/>
  <c r="L173" i="3"/>
  <c r="K173" i="3"/>
  <c r="M173" i="3" s="1"/>
  <c r="M172" i="2"/>
  <c r="N172" i="2" s="1"/>
  <c r="S172" i="2" s="1"/>
  <c r="E173" i="2"/>
  <c r="P171" i="2"/>
  <c r="Q171" i="2" s="1"/>
  <c r="O171" i="2"/>
  <c r="S171" i="2"/>
  <c r="G175" i="13" l="1"/>
  <c r="F176" i="13" s="1"/>
  <c r="H174" i="13"/>
  <c r="I174" i="13" s="1"/>
  <c r="J173" i="13"/>
  <c r="L173" i="13" s="1"/>
  <c r="K173" i="13"/>
  <c r="I176" i="3"/>
  <c r="J175" i="3"/>
  <c r="L174" i="3"/>
  <c r="K174" i="3"/>
  <c r="M174" i="3" s="1"/>
  <c r="M173" i="2"/>
  <c r="N173" i="2" s="1"/>
  <c r="S173" i="2" s="1"/>
  <c r="E174" i="2"/>
  <c r="P172" i="2"/>
  <c r="Q172" i="2" s="1"/>
  <c r="O172" i="2"/>
  <c r="J174" i="13" l="1"/>
  <c r="L174" i="13" s="1"/>
  <c r="K174" i="13"/>
  <c r="G176" i="13"/>
  <c r="F177" i="13" s="1"/>
  <c r="H175" i="13"/>
  <c r="I175" i="13" s="1"/>
  <c r="L175" i="3"/>
  <c r="K175" i="3"/>
  <c r="M175" i="3" s="1"/>
  <c r="J176" i="3"/>
  <c r="I177" i="3"/>
  <c r="M174" i="2"/>
  <c r="N174" i="2" s="1"/>
  <c r="S174" i="2" s="1"/>
  <c r="E175" i="2"/>
  <c r="P173" i="2"/>
  <c r="Q173" i="2" s="1"/>
  <c r="O173" i="2"/>
  <c r="H176" i="13" l="1"/>
  <c r="I176" i="13" s="1"/>
  <c r="K175" i="13"/>
  <c r="J175" i="13"/>
  <c r="L175" i="13" s="1"/>
  <c r="G177" i="13"/>
  <c r="F178" i="13" s="1"/>
  <c r="I178" i="3"/>
  <c r="J177" i="3"/>
  <c r="K176" i="3"/>
  <c r="M176" i="3" s="1"/>
  <c r="L176" i="3"/>
  <c r="E176" i="2"/>
  <c r="M175" i="2"/>
  <c r="N175" i="2" s="1"/>
  <c r="S175" i="2" s="1"/>
  <c r="P174" i="2"/>
  <c r="Q174" i="2" s="1"/>
  <c r="O174" i="2"/>
  <c r="H177" i="13" l="1"/>
  <c r="I177" i="13" s="1"/>
  <c r="K177" i="13" s="1"/>
  <c r="K176" i="13"/>
  <c r="J176" i="13"/>
  <c r="L176" i="13" s="1"/>
  <c r="G178" i="13"/>
  <c r="F179" i="13" s="1"/>
  <c r="L177" i="3"/>
  <c r="K177" i="3"/>
  <c r="M177" i="3" s="1"/>
  <c r="I179" i="3"/>
  <c r="J178" i="3"/>
  <c r="P175" i="2"/>
  <c r="Q175" i="2" s="1"/>
  <c r="O175" i="2"/>
  <c r="M176" i="2"/>
  <c r="N176" i="2" s="1"/>
  <c r="E177" i="2"/>
  <c r="J177" i="13" l="1"/>
  <c r="L177" i="13" s="1"/>
  <c r="G179" i="13"/>
  <c r="F180" i="13" s="1"/>
  <c r="H178" i="13"/>
  <c r="I178" i="13" s="1"/>
  <c r="J179" i="3"/>
  <c r="I180" i="3"/>
  <c r="K178" i="3"/>
  <c r="M178" i="3" s="1"/>
  <c r="L178" i="3"/>
  <c r="E178" i="2"/>
  <c r="M177" i="2"/>
  <c r="N177" i="2" s="1"/>
  <c r="S177" i="2" s="1"/>
  <c r="O176" i="2"/>
  <c r="P176" i="2"/>
  <c r="Q176" i="2" s="1"/>
  <c r="S176" i="2"/>
  <c r="G180" i="13" l="1"/>
  <c r="F181" i="13" s="1"/>
  <c r="K178" i="13"/>
  <c r="J178" i="13"/>
  <c r="L178" i="13" s="1"/>
  <c r="H179" i="13"/>
  <c r="I179" i="13" s="1"/>
  <c r="I181" i="3"/>
  <c r="J180" i="3"/>
  <c r="L179" i="3"/>
  <c r="K179" i="3"/>
  <c r="M179" i="3" s="1"/>
  <c r="P177" i="2"/>
  <c r="Q177" i="2" s="1"/>
  <c r="O177" i="2"/>
  <c r="M178" i="2"/>
  <c r="N178" i="2" s="1"/>
  <c r="S178" i="2" s="1"/>
  <c r="E179" i="2"/>
  <c r="H180" i="13" l="1"/>
  <c r="I180" i="13" s="1"/>
  <c r="K180" i="13" s="1"/>
  <c r="J179" i="13"/>
  <c r="L179" i="13" s="1"/>
  <c r="K179" i="13"/>
  <c r="G181" i="13"/>
  <c r="F182" i="13" s="1"/>
  <c r="L180" i="3"/>
  <c r="K180" i="3"/>
  <c r="M180" i="3" s="1"/>
  <c r="J181" i="3"/>
  <c r="I182" i="3"/>
  <c r="M179" i="2"/>
  <c r="N179" i="2" s="1"/>
  <c r="S179" i="2" s="1"/>
  <c r="E180" i="2"/>
  <c r="O178" i="2"/>
  <c r="P178" i="2"/>
  <c r="Q178" i="2" s="1"/>
  <c r="J180" i="13" l="1"/>
  <c r="L180" i="13" s="1"/>
  <c r="H181" i="13"/>
  <c r="I181" i="13" s="1"/>
  <c r="G182" i="13"/>
  <c r="F183" i="13" s="1"/>
  <c r="L181" i="3"/>
  <c r="K181" i="3"/>
  <c r="M181" i="3" s="1"/>
  <c r="J182" i="3"/>
  <c r="I183" i="3"/>
  <c r="M180" i="2"/>
  <c r="N180" i="2" s="1"/>
  <c r="S180" i="2" s="1"/>
  <c r="E181" i="2"/>
  <c r="P179" i="2"/>
  <c r="Q179" i="2" s="1"/>
  <c r="O179" i="2"/>
  <c r="H182" i="13" l="1"/>
  <c r="I182" i="13" s="1"/>
  <c r="K182" i="13" s="1"/>
  <c r="J181" i="13"/>
  <c r="L181" i="13" s="1"/>
  <c r="K181" i="13"/>
  <c r="G183" i="13"/>
  <c r="F184" i="13" s="1"/>
  <c r="L182" i="3"/>
  <c r="K182" i="3"/>
  <c r="M182" i="3" s="1"/>
  <c r="I184" i="3"/>
  <c r="J183" i="3"/>
  <c r="M181" i="2"/>
  <c r="N181" i="2" s="1"/>
  <c r="S181" i="2" s="1"/>
  <c r="E182" i="2"/>
  <c r="P180" i="2"/>
  <c r="Q180" i="2" s="1"/>
  <c r="O180" i="2"/>
  <c r="J182" i="13" l="1"/>
  <c r="L182" i="13" s="1"/>
  <c r="H183" i="13"/>
  <c r="I183" i="13" s="1"/>
  <c r="K183" i="13" s="1"/>
  <c r="G184" i="13"/>
  <c r="F185" i="13" s="1"/>
  <c r="L183" i="3"/>
  <c r="K183" i="3"/>
  <c r="M183" i="3" s="1"/>
  <c r="J184" i="3"/>
  <c r="I185" i="3"/>
  <c r="M182" i="2"/>
  <c r="N182" i="2" s="1"/>
  <c r="S182" i="2" s="1"/>
  <c r="E183" i="2"/>
  <c r="P181" i="2"/>
  <c r="Q181" i="2" s="1"/>
  <c r="O181" i="2"/>
  <c r="J183" i="13" l="1"/>
  <c r="L183" i="13" s="1"/>
  <c r="H184" i="13"/>
  <c r="I184" i="13" s="1"/>
  <c r="J184" i="13" s="1"/>
  <c r="L184" i="13" s="1"/>
  <c r="G185" i="13"/>
  <c r="F186" i="13" s="1"/>
  <c r="I186" i="3"/>
  <c r="J185" i="3"/>
  <c r="K184" i="3"/>
  <c r="M184" i="3" s="1"/>
  <c r="L184" i="3"/>
  <c r="E184" i="2"/>
  <c r="M183" i="2"/>
  <c r="N183" i="2" s="1"/>
  <c r="S183" i="2" s="1"/>
  <c r="P182" i="2"/>
  <c r="Q182" i="2" s="1"/>
  <c r="O182" i="2"/>
  <c r="K184" i="13" l="1"/>
  <c r="H185" i="13"/>
  <c r="I185" i="13" s="1"/>
  <c r="K185" i="13" s="1"/>
  <c r="G186" i="13"/>
  <c r="F187" i="13" s="1"/>
  <c r="L185" i="3"/>
  <c r="K185" i="3"/>
  <c r="M185" i="3" s="1"/>
  <c r="I187" i="3"/>
  <c r="J186" i="3"/>
  <c r="P183" i="2"/>
  <c r="Q183" i="2" s="1"/>
  <c r="O183" i="2"/>
  <c r="M184" i="2"/>
  <c r="N184" i="2" s="1"/>
  <c r="E185" i="2"/>
  <c r="H186" i="13" l="1"/>
  <c r="I186" i="13" s="1"/>
  <c r="J186" i="13" s="1"/>
  <c r="L186" i="13" s="1"/>
  <c r="J185" i="13"/>
  <c r="L185" i="13" s="1"/>
  <c r="G187" i="13"/>
  <c r="F188" i="13" s="1"/>
  <c r="J187" i="3"/>
  <c r="I188" i="3"/>
  <c r="K186" i="3"/>
  <c r="M186" i="3" s="1"/>
  <c r="L186" i="3"/>
  <c r="O184" i="2"/>
  <c r="P184" i="2"/>
  <c r="Q184" i="2" s="1"/>
  <c r="S184" i="2"/>
  <c r="E186" i="2"/>
  <c r="M185" i="2"/>
  <c r="N185" i="2" s="1"/>
  <c r="K186" i="13" l="1"/>
  <c r="G188" i="13"/>
  <c r="F189" i="13" s="1"/>
  <c r="H187" i="13"/>
  <c r="I187" i="13" s="1"/>
  <c r="I189" i="3"/>
  <c r="J188" i="3"/>
  <c r="L187" i="3"/>
  <c r="K187" i="3"/>
  <c r="M187" i="3" s="1"/>
  <c r="S185" i="2"/>
  <c r="M186" i="2"/>
  <c r="N186" i="2" s="1"/>
  <c r="S186" i="2" s="1"/>
  <c r="E187" i="2"/>
  <c r="P185" i="2"/>
  <c r="Q185" i="2" s="1"/>
  <c r="O185" i="2"/>
  <c r="H188" i="13" l="1"/>
  <c r="I188" i="13" s="1"/>
  <c r="K188" i="13" s="1"/>
  <c r="J187" i="13"/>
  <c r="L187" i="13" s="1"/>
  <c r="K187" i="13"/>
  <c r="G189" i="13"/>
  <c r="F190" i="13" s="1"/>
  <c r="L188" i="3"/>
  <c r="K188" i="3"/>
  <c r="M188" i="3" s="1"/>
  <c r="J189" i="3"/>
  <c r="I190" i="3"/>
  <c r="M187" i="2"/>
  <c r="N187" i="2" s="1"/>
  <c r="S187" i="2" s="1"/>
  <c r="E188" i="2"/>
  <c r="O186" i="2"/>
  <c r="P186" i="2"/>
  <c r="Q186" i="2" s="1"/>
  <c r="J188" i="13" l="1"/>
  <c r="L188" i="13" s="1"/>
  <c r="H189" i="13"/>
  <c r="I189" i="13" s="1"/>
  <c r="G190" i="13"/>
  <c r="F191" i="13" s="1"/>
  <c r="J190" i="3"/>
  <c r="I191" i="3"/>
  <c r="L189" i="3"/>
  <c r="K189" i="3"/>
  <c r="M189" i="3" s="1"/>
  <c r="M188" i="2"/>
  <c r="N188" i="2" s="1"/>
  <c r="S188" i="2" s="1"/>
  <c r="E189" i="2"/>
  <c r="P187" i="2"/>
  <c r="Q187" i="2" s="1"/>
  <c r="O187" i="2"/>
  <c r="G191" i="13" l="1"/>
  <c r="F192" i="13" s="1"/>
  <c r="H190" i="13"/>
  <c r="I190" i="13" s="1"/>
  <c r="J189" i="13"/>
  <c r="L189" i="13" s="1"/>
  <c r="K189" i="13"/>
  <c r="I192" i="3"/>
  <c r="J191" i="3"/>
  <c r="L190" i="3"/>
  <c r="K190" i="3"/>
  <c r="M190" i="3" s="1"/>
  <c r="M189" i="2"/>
  <c r="N189" i="2" s="1"/>
  <c r="S189" i="2" s="1"/>
  <c r="E190" i="2"/>
  <c r="P188" i="2"/>
  <c r="Q188" i="2" s="1"/>
  <c r="O188" i="2"/>
  <c r="G192" i="13" l="1"/>
  <c r="F193" i="13" s="1"/>
  <c r="H191" i="13"/>
  <c r="I191" i="13" s="1"/>
  <c r="K190" i="13"/>
  <c r="J190" i="13"/>
  <c r="L190" i="13" s="1"/>
  <c r="L191" i="3"/>
  <c r="K191" i="3"/>
  <c r="M191" i="3" s="1"/>
  <c r="J192" i="3"/>
  <c r="I193" i="3"/>
  <c r="M190" i="2"/>
  <c r="N190" i="2" s="1"/>
  <c r="S190" i="2" s="1"/>
  <c r="E191" i="2"/>
  <c r="P189" i="2"/>
  <c r="Q189" i="2" s="1"/>
  <c r="O189" i="2"/>
  <c r="H192" i="13" l="1"/>
  <c r="I192" i="13" s="1"/>
  <c r="K191" i="13"/>
  <c r="J191" i="13"/>
  <c r="L191" i="13" s="1"/>
  <c r="G193" i="13"/>
  <c r="F194" i="13" s="1"/>
  <c r="I194" i="3"/>
  <c r="J193" i="3"/>
  <c r="K192" i="3"/>
  <c r="M192" i="3" s="1"/>
  <c r="L192" i="3"/>
  <c r="E192" i="2"/>
  <c r="M191" i="2"/>
  <c r="N191" i="2" s="1"/>
  <c r="S191" i="2" s="1"/>
  <c r="P190" i="2"/>
  <c r="Q190" i="2" s="1"/>
  <c r="O190" i="2"/>
  <c r="H193" i="13" l="1"/>
  <c r="I193" i="13" s="1"/>
  <c r="K193" i="13" s="1"/>
  <c r="G194" i="13"/>
  <c r="F195" i="13" s="1"/>
  <c r="J192" i="13"/>
  <c r="L192" i="13" s="1"/>
  <c r="K192" i="13"/>
  <c r="L193" i="3"/>
  <c r="K193" i="3"/>
  <c r="M193" i="3" s="1"/>
  <c r="I195" i="3"/>
  <c r="J194" i="3"/>
  <c r="P191" i="2"/>
  <c r="Q191" i="2" s="1"/>
  <c r="O191" i="2"/>
  <c r="M192" i="2"/>
  <c r="N192" i="2" s="1"/>
  <c r="E193" i="2"/>
  <c r="J193" i="13" l="1"/>
  <c r="L193" i="13" s="1"/>
  <c r="G195" i="13"/>
  <c r="F196" i="13" s="1"/>
  <c r="H194" i="13"/>
  <c r="I194" i="13" s="1"/>
  <c r="J195" i="3"/>
  <c r="I196" i="3"/>
  <c r="K194" i="3"/>
  <c r="M194" i="3" s="1"/>
  <c r="L194" i="3"/>
  <c r="O192" i="2"/>
  <c r="P192" i="2"/>
  <c r="Q192" i="2" s="1"/>
  <c r="S192" i="2"/>
  <c r="E194" i="2"/>
  <c r="M193" i="2"/>
  <c r="N193" i="2" s="1"/>
  <c r="J194" i="13" l="1"/>
  <c r="L194" i="13" s="1"/>
  <c r="K194" i="13"/>
  <c r="G196" i="13"/>
  <c r="F197" i="13" s="1"/>
  <c r="H195" i="13"/>
  <c r="I195" i="13" s="1"/>
  <c r="I197" i="3"/>
  <c r="J196" i="3"/>
  <c r="L195" i="3"/>
  <c r="K195" i="3"/>
  <c r="M195" i="3" s="1"/>
  <c r="P193" i="2"/>
  <c r="Q193" i="2" s="1"/>
  <c r="O193" i="2"/>
  <c r="S193" i="2"/>
  <c r="M194" i="2"/>
  <c r="N194" i="2" s="1"/>
  <c r="E195" i="2"/>
  <c r="J195" i="13" l="1"/>
  <c r="L195" i="13" s="1"/>
  <c r="K195" i="13"/>
  <c r="G197" i="13"/>
  <c r="F198" i="13" s="1"/>
  <c r="H196" i="13"/>
  <c r="I196" i="13" s="1"/>
  <c r="L196" i="3"/>
  <c r="K196" i="3"/>
  <c r="M196" i="3" s="1"/>
  <c r="J197" i="3"/>
  <c r="I198" i="3"/>
  <c r="O194" i="2"/>
  <c r="P194" i="2"/>
  <c r="Q194" i="2" s="1"/>
  <c r="S194" i="2"/>
  <c r="M195" i="2"/>
  <c r="N195" i="2" s="1"/>
  <c r="E196" i="2"/>
  <c r="G198" i="13" l="1"/>
  <c r="F199" i="13" s="1"/>
  <c r="H197" i="13"/>
  <c r="I197" i="13" s="1"/>
  <c r="K196" i="13"/>
  <c r="J196" i="13"/>
  <c r="L196" i="13" s="1"/>
  <c r="J198" i="3"/>
  <c r="I199" i="3"/>
  <c r="L197" i="3"/>
  <c r="K197" i="3"/>
  <c r="M197" i="3" s="1"/>
  <c r="P195" i="2"/>
  <c r="Q195" i="2" s="1"/>
  <c r="O195" i="2"/>
  <c r="S195" i="2"/>
  <c r="M196" i="2"/>
  <c r="N196" i="2" s="1"/>
  <c r="S196" i="2" s="1"/>
  <c r="E197" i="2"/>
  <c r="J197" i="13" l="1"/>
  <c r="L197" i="13" s="1"/>
  <c r="K197" i="13"/>
  <c r="G199" i="13"/>
  <c r="F200" i="13" s="1"/>
  <c r="H198" i="13"/>
  <c r="I198" i="13" s="1"/>
  <c r="I200" i="3"/>
  <c r="J199" i="3"/>
  <c r="L198" i="3"/>
  <c r="K198" i="3"/>
  <c r="M198" i="3" s="1"/>
  <c r="M197" i="2"/>
  <c r="N197" i="2" s="1"/>
  <c r="S197" i="2" s="1"/>
  <c r="E198" i="2"/>
  <c r="P196" i="2"/>
  <c r="Q196" i="2" s="1"/>
  <c r="O196" i="2"/>
  <c r="H199" i="13" l="1"/>
  <c r="I199" i="13" s="1"/>
  <c r="K199" i="13" s="1"/>
  <c r="G200" i="13"/>
  <c r="F201" i="13" s="1"/>
  <c r="K198" i="13"/>
  <c r="J198" i="13"/>
  <c r="L198" i="13" s="1"/>
  <c r="L199" i="3"/>
  <c r="K199" i="3"/>
  <c r="M199" i="3" s="1"/>
  <c r="J200" i="3"/>
  <c r="I201" i="3"/>
  <c r="M198" i="2"/>
  <c r="N198" i="2" s="1"/>
  <c r="S198" i="2" s="1"/>
  <c r="E199" i="2"/>
  <c r="P197" i="2"/>
  <c r="Q197" i="2" s="1"/>
  <c r="O197" i="2"/>
  <c r="J199" i="13" l="1"/>
  <c r="L199" i="13" s="1"/>
  <c r="H200" i="13"/>
  <c r="I200" i="13" s="1"/>
  <c r="J200" i="13" s="1"/>
  <c r="L200" i="13" s="1"/>
  <c r="G201" i="13"/>
  <c r="F202" i="13" s="1"/>
  <c r="I202" i="3"/>
  <c r="J201" i="3"/>
  <c r="K200" i="3"/>
  <c r="M200" i="3" s="1"/>
  <c r="L200" i="3"/>
  <c r="E200" i="2"/>
  <c r="M199" i="2"/>
  <c r="N199" i="2" s="1"/>
  <c r="S199" i="2" s="1"/>
  <c r="P198" i="2"/>
  <c r="Q198" i="2" s="1"/>
  <c r="O198" i="2"/>
  <c r="K200" i="13" l="1"/>
  <c r="G202" i="13"/>
  <c r="F203" i="13" s="1"/>
  <c r="H201" i="13"/>
  <c r="I201" i="13" s="1"/>
  <c r="L201" i="3"/>
  <c r="K201" i="3"/>
  <c r="M201" i="3" s="1"/>
  <c r="I203" i="3"/>
  <c r="J202" i="3"/>
  <c r="P199" i="2"/>
  <c r="Q199" i="2" s="1"/>
  <c r="O199" i="2"/>
  <c r="M200" i="2"/>
  <c r="N200" i="2" s="1"/>
  <c r="S200" i="2" s="1"/>
  <c r="E201" i="2"/>
  <c r="H202" i="13" l="1"/>
  <c r="I202" i="13" s="1"/>
  <c r="J202" i="13" s="1"/>
  <c r="L202" i="13" s="1"/>
  <c r="K201" i="13"/>
  <c r="J201" i="13"/>
  <c r="L201" i="13" s="1"/>
  <c r="G203" i="13"/>
  <c r="F204" i="13" s="1"/>
  <c r="K202" i="3"/>
  <c r="M202" i="3" s="1"/>
  <c r="L202" i="3"/>
  <c r="J203" i="3"/>
  <c r="I204" i="3"/>
  <c r="E202" i="2"/>
  <c r="M201" i="2"/>
  <c r="N201" i="2" s="1"/>
  <c r="S201" i="2" s="1"/>
  <c r="O200" i="2"/>
  <c r="P200" i="2"/>
  <c r="Q200" i="2" s="1"/>
  <c r="K202" i="13" l="1"/>
  <c r="G204" i="13"/>
  <c r="F205" i="13" s="1"/>
  <c r="H203" i="13"/>
  <c r="I203" i="13" s="1"/>
  <c r="I205" i="3"/>
  <c r="J204" i="3"/>
  <c r="L203" i="3"/>
  <c r="K203" i="3"/>
  <c r="M203" i="3" s="1"/>
  <c r="P201" i="2"/>
  <c r="Q201" i="2" s="1"/>
  <c r="O201" i="2"/>
  <c r="M202" i="2"/>
  <c r="N202" i="2" s="1"/>
  <c r="S202" i="2" s="1"/>
  <c r="E203" i="2"/>
  <c r="J203" i="13" l="1"/>
  <c r="L203" i="13" s="1"/>
  <c r="K203" i="13"/>
  <c r="G205" i="13"/>
  <c r="F206" i="13" s="1"/>
  <c r="H204" i="13"/>
  <c r="I204" i="13" s="1"/>
  <c r="L204" i="3"/>
  <c r="K204" i="3"/>
  <c r="M204" i="3" s="1"/>
  <c r="J205" i="3"/>
  <c r="I206" i="3"/>
  <c r="M203" i="2"/>
  <c r="N203" i="2" s="1"/>
  <c r="S203" i="2" s="1"/>
  <c r="E204" i="2"/>
  <c r="O202" i="2"/>
  <c r="P202" i="2"/>
  <c r="Q202" i="2" s="1"/>
  <c r="H205" i="13" l="1"/>
  <c r="I205" i="13" s="1"/>
  <c r="J205" i="13" s="1"/>
  <c r="L205" i="13" s="1"/>
  <c r="K204" i="13"/>
  <c r="J204" i="13"/>
  <c r="L204" i="13" s="1"/>
  <c r="G206" i="13"/>
  <c r="F207" i="13" s="1"/>
  <c r="J206" i="3"/>
  <c r="I207" i="3"/>
  <c r="L205" i="3"/>
  <c r="K205" i="3"/>
  <c r="M205" i="3" s="1"/>
  <c r="M204" i="2"/>
  <c r="N204" i="2" s="1"/>
  <c r="S204" i="2" s="1"/>
  <c r="E205" i="2"/>
  <c r="P203" i="2"/>
  <c r="Q203" i="2" s="1"/>
  <c r="O203" i="2"/>
  <c r="K205" i="13" l="1"/>
  <c r="G207" i="13"/>
  <c r="F208" i="13" s="1"/>
  <c r="H206" i="13"/>
  <c r="I206" i="13" s="1"/>
  <c r="I208" i="3"/>
  <c r="J207" i="3"/>
  <c r="L206" i="3"/>
  <c r="K206" i="3"/>
  <c r="M206" i="3" s="1"/>
  <c r="M205" i="2"/>
  <c r="N205" i="2" s="1"/>
  <c r="S205" i="2" s="1"/>
  <c r="E206" i="2"/>
  <c r="P204" i="2"/>
  <c r="Q204" i="2" s="1"/>
  <c r="O204" i="2"/>
  <c r="H207" i="13" l="1"/>
  <c r="I207" i="13" s="1"/>
  <c r="K207" i="13" s="1"/>
  <c r="K206" i="13"/>
  <c r="J206" i="13"/>
  <c r="L206" i="13" s="1"/>
  <c r="G208" i="13"/>
  <c r="F209" i="13" s="1"/>
  <c r="L207" i="3"/>
  <c r="K207" i="3"/>
  <c r="M207" i="3" s="1"/>
  <c r="J208" i="3"/>
  <c r="I209" i="3"/>
  <c r="M206" i="2"/>
  <c r="N206" i="2" s="1"/>
  <c r="S206" i="2" s="1"/>
  <c r="E207" i="2"/>
  <c r="P205" i="2"/>
  <c r="Q205" i="2" s="1"/>
  <c r="O205" i="2"/>
  <c r="J207" i="13" l="1"/>
  <c r="L207" i="13" s="1"/>
  <c r="H208" i="13"/>
  <c r="I208" i="13" s="1"/>
  <c r="G209" i="13"/>
  <c r="F210" i="13" s="1"/>
  <c r="K208" i="3"/>
  <c r="M208" i="3" s="1"/>
  <c r="L208" i="3"/>
  <c r="I210" i="3"/>
  <c r="J209" i="3"/>
  <c r="E208" i="2"/>
  <c r="M207" i="2"/>
  <c r="N207" i="2" s="1"/>
  <c r="S207" i="2" s="1"/>
  <c r="P206" i="2"/>
  <c r="Q206" i="2" s="1"/>
  <c r="O206" i="2"/>
  <c r="G210" i="13" l="1"/>
  <c r="F211" i="13" s="1"/>
  <c r="H209" i="13"/>
  <c r="I209" i="13" s="1"/>
  <c r="J208" i="13"/>
  <c r="L208" i="13" s="1"/>
  <c r="K208" i="13"/>
  <c r="L209" i="3"/>
  <c r="K209" i="3"/>
  <c r="M209" i="3" s="1"/>
  <c r="I211" i="3"/>
  <c r="J210" i="3"/>
  <c r="P207" i="2"/>
  <c r="Q207" i="2" s="1"/>
  <c r="O207" i="2"/>
  <c r="M208" i="2"/>
  <c r="N208" i="2" s="1"/>
  <c r="E209" i="2"/>
  <c r="H210" i="13" l="1"/>
  <c r="I210" i="13" s="1"/>
  <c r="J210" i="13" s="1"/>
  <c r="L210" i="13" s="1"/>
  <c r="K209" i="13"/>
  <c r="J209" i="13"/>
  <c r="L209" i="13" s="1"/>
  <c r="G211" i="13"/>
  <c r="F212" i="13" s="1"/>
  <c r="K210" i="3"/>
  <c r="M210" i="3" s="1"/>
  <c r="L210" i="3"/>
  <c r="J211" i="3"/>
  <c r="I212" i="3"/>
  <c r="O208" i="2"/>
  <c r="P208" i="2"/>
  <c r="Q208" i="2" s="1"/>
  <c r="E210" i="2"/>
  <c r="M209" i="2"/>
  <c r="N209" i="2" s="1"/>
  <c r="S209" i="2" s="1"/>
  <c r="S208" i="2"/>
  <c r="K210" i="13" l="1"/>
  <c r="H211" i="13"/>
  <c r="I211" i="13" s="1"/>
  <c r="G212" i="13"/>
  <c r="F213" i="13" s="1"/>
  <c r="I213" i="3"/>
  <c r="J212" i="3"/>
  <c r="L211" i="3"/>
  <c r="K211" i="3"/>
  <c r="M211" i="3" s="1"/>
  <c r="P209" i="2"/>
  <c r="Q209" i="2" s="1"/>
  <c r="O209" i="2"/>
  <c r="M210" i="2"/>
  <c r="N210" i="2" s="1"/>
  <c r="E211" i="2"/>
  <c r="G213" i="13" l="1"/>
  <c r="F214" i="13" s="1"/>
  <c r="H212" i="13"/>
  <c r="I212" i="13" s="1"/>
  <c r="J211" i="13"/>
  <c r="L211" i="13" s="1"/>
  <c r="K211" i="13"/>
  <c r="L212" i="3"/>
  <c r="K212" i="3"/>
  <c r="M212" i="3" s="1"/>
  <c r="J213" i="3"/>
  <c r="I214" i="3"/>
  <c r="O210" i="2"/>
  <c r="P210" i="2"/>
  <c r="Q210" i="2" s="1"/>
  <c r="M211" i="2"/>
  <c r="N211" i="2" s="1"/>
  <c r="S211" i="2" s="1"/>
  <c r="E212" i="2"/>
  <c r="S210" i="2"/>
  <c r="H213" i="13" l="1"/>
  <c r="I213" i="13" s="1"/>
  <c r="J213" i="13" s="1"/>
  <c r="L213" i="13" s="1"/>
  <c r="K212" i="13"/>
  <c r="J212" i="13"/>
  <c r="L212" i="13" s="1"/>
  <c r="G214" i="13"/>
  <c r="F215" i="13" s="1"/>
  <c r="J214" i="3"/>
  <c r="I215" i="3"/>
  <c r="L213" i="3"/>
  <c r="K213" i="3"/>
  <c r="M213" i="3" s="1"/>
  <c r="M212" i="2"/>
  <c r="N212" i="2" s="1"/>
  <c r="S212" i="2" s="1"/>
  <c r="E213" i="2"/>
  <c r="P211" i="2"/>
  <c r="Q211" i="2" s="1"/>
  <c r="O211" i="2"/>
  <c r="K213" i="13" l="1"/>
  <c r="G215" i="13"/>
  <c r="F216" i="13" s="1"/>
  <c r="H214" i="13"/>
  <c r="I214" i="13" s="1"/>
  <c r="I216" i="3"/>
  <c r="J215" i="3"/>
  <c r="L214" i="3"/>
  <c r="K214" i="3"/>
  <c r="M214" i="3" s="1"/>
  <c r="M213" i="2"/>
  <c r="N213" i="2" s="1"/>
  <c r="S213" i="2" s="1"/>
  <c r="E214" i="2"/>
  <c r="P212" i="2"/>
  <c r="Q212" i="2" s="1"/>
  <c r="O212" i="2"/>
  <c r="K214" i="13" l="1"/>
  <c r="J214" i="13"/>
  <c r="L214" i="13" s="1"/>
  <c r="H215" i="13"/>
  <c r="I215" i="13" s="1"/>
  <c r="G216" i="13"/>
  <c r="F217" i="13" s="1"/>
  <c r="L215" i="3"/>
  <c r="K215" i="3"/>
  <c r="M215" i="3" s="1"/>
  <c r="J216" i="3"/>
  <c r="I217" i="3"/>
  <c r="M214" i="2"/>
  <c r="N214" i="2" s="1"/>
  <c r="S214" i="2" s="1"/>
  <c r="E215" i="2"/>
  <c r="P213" i="2"/>
  <c r="Q213" i="2" s="1"/>
  <c r="O213" i="2"/>
  <c r="H216" i="13" l="1"/>
  <c r="I216" i="13" s="1"/>
  <c r="G217" i="13"/>
  <c r="F218" i="13" s="1"/>
  <c r="K215" i="13"/>
  <c r="J215" i="13"/>
  <c r="L215" i="13" s="1"/>
  <c r="K216" i="3"/>
  <c r="M216" i="3" s="1"/>
  <c r="L216" i="3"/>
  <c r="I218" i="3"/>
  <c r="J217" i="3"/>
  <c r="E216" i="2"/>
  <c r="M215" i="2"/>
  <c r="N215" i="2" s="1"/>
  <c r="S215" i="2" s="1"/>
  <c r="P214" i="2"/>
  <c r="Q214" i="2" s="1"/>
  <c r="O214" i="2"/>
  <c r="H217" i="13" l="1"/>
  <c r="I217" i="13" s="1"/>
  <c r="G218" i="13"/>
  <c r="F219" i="13" s="1"/>
  <c r="J216" i="13"/>
  <c r="L216" i="13" s="1"/>
  <c r="K216" i="13"/>
  <c r="I219" i="3"/>
  <c r="J218" i="3"/>
  <c r="L217" i="3"/>
  <c r="K217" i="3"/>
  <c r="M217" i="3" s="1"/>
  <c r="P215" i="2"/>
  <c r="Q215" i="2" s="1"/>
  <c r="O215" i="2"/>
  <c r="M216" i="2"/>
  <c r="N216" i="2" s="1"/>
  <c r="S216" i="2" s="1"/>
  <c r="E217" i="2"/>
  <c r="H218" i="13" l="1"/>
  <c r="I218" i="13" s="1"/>
  <c r="K218" i="13" s="1"/>
  <c r="G219" i="13"/>
  <c r="F220" i="13" s="1"/>
  <c r="K217" i="13"/>
  <c r="J217" i="13"/>
  <c r="L217" i="13" s="1"/>
  <c r="K218" i="3"/>
  <c r="M218" i="3" s="1"/>
  <c r="L218" i="3"/>
  <c r="J219" i="3"/>
  <c r="I220" i="3"/>
  <c r="E218" i="2"/>
  <c r="M217" i="2"/>
  <c r="N217" i="2" s="1"/>
  <c r="S217" i="2" s="1"/>
  <c r="O216" i="2"/>
  <c r="P216" i="2"/>
  <c r="Q216" i="2" s="1"/>
  <c r="J218" i="13" l="1"/>
  <c r="L218" i="13" s="1"/>
  <c r="G220" i="13"/>
  <c r="F221" i="13" s="1"/>
  <c r="H219" i="13"/>
  <c r="I219" i="13" s="1"/>
  <c r="L219" i="3"/>
  <c r="K219" i="3"/>
  <c r="M219" i="3" s="1"/>
  <c r="I221" i="3"/>
  <c r="J220" i="3"/>
  <c r="P217" i="2"/>
  <c r="Q217" i="2" s="1"/>
  <c r="O217" i="2"/>
  <c r="M218" i="2"/>
  <c r="N218" i="2" s="1"/>
  <c r="E219" i="2"/>
  <c r="J219" i="13" l="1"/>
  <c r="L219" i="13" s="1"/>
  <c r="K219" i="13"/>
  <c r="G221" i="13"/>
  <c r="F222" i="13" s="1"/>
  <c r="H220" i="13"/>
  <c r="I220" i="13" s="1"/>
  <c r="J221" i="3"/>
  <c r="I222" i="3"/>
  <c r="L220" i="3"/>
  <c r="K220" i="3"/>
  <c r="M220" i="3" s="1"/>
  <c r="O218" i="2"/>
  <c r="P218" i="2"/>
  <c r="Q218" i="2" s="1"/>
  <c r="S218" i="2"/>
  <c r="M219" i="2"/>
  <c r="N219" i="2" s="1"/>
  <c r="E220" i="2"/>
  <c r="K220" i="13" l="1"/>
  <c r="J220" i="13"/>
  <c r="L220" i="13" s="1"/>
  <c r="H221" i="13"/>
  <c r="I221" i="13" s="1"/>
  <c r="G222" i="13"/>
  <c r="F223" i="13" s="1"/>
  <c r="J222" i="3"/>
  <c r="I223" i="3"/>
  <c r="L221" i="3"/>
  <c r="K221" i="3"/>
  <c r="M221" i="3" s="1"/>
  <c r="M220" i="2"/>
  <c r="N220" i="2" s="1"/>
  <c r="S220" i="2" s="1"/>
  <c r="E221" i="2"/>
  <c r="P219" i="2"/>
  <c r="Q219" i="2" s="1"/>
  <c r="O219" i="2"/>
  <c r="S219" i="2"/>
  <c r="H222" i="13" l="1"/>
  <c r="I222" i="13" s="1"/>
  <c r="G223" i="13"/>
  <c r="F224" i="13" s="1"/>
  <c r="J221" i="13"/>
  <c r="L221" i="13" s="1"/>
  <c r="K221" i="13"/>
  <c r="I224" i="3"/>
  <c r="J223" i="3"/>
  <c r="L222" i="3"/>
  <c r="K222" i="3"/>
  <c r="M222" i="3" s="1"/>
  <c r="M221" i="2"/>
  <c r="N221" i="2" s="1"/>
  <c r="S221" i="2" s="1"/>
  <c r="E222" i="2"/>
  <c r="P220" i="2"/>
  <c r="Q220" i="2" s="1"/>
  <c r="O220" i="2"/>
  <c r="H223" i="13" l="1"/>
  <c r="I223" i="13" s="1"/>
  <c r="K223" i="13" s="1"/>
  <c r="G224" i="13"/>
  <c r="F225" i="13" s="1"/>
  <c r="K222" i="13"/>
  <c r="J222" i="13"/>
  <c r="L222" i="13" s="1"/>
  <c r="L223" i="3"/>
  <c r="K223" i="3"/>
  <c r="M223" i="3" s="1"/>
  <c r="J224" i="3"/>
  <c r="I225" i="3"/>
  <c r="M222" i="2"/>
  <c r="N222" i="2" s="1"/>
  <c r="S222" i="2" s="1"/>
  <c r="E223" i="2"/>
  <c r="P221" i="2"/>
  <c r="Q221" i="2" s="1"/>
  <c r="O221" i="2"/>
  <c r="J223" i="13" l="1"/>
  <c r="L223" i="13" s="1"/>
  <c r="H224" i="13"/>
  <c r="I224" i="13" s="1"/>
  <c r="K224" i="13" s="1"/>
  <c r="G225" i="13"/>
  <c r="F226" i="13" s="1"/>
  <c r="I226" i="3"/>
  <c r="J225" i="3"/>
  <c r="K224" i="3"/>
  <c r="M224" i="3" s="1"/>
  <c r="L224" i="3"/>
  <c r="E224" i="2"/>
  <c r="M223" i="2"/>
  <c r="N223" i="2" s="1"/>
  <c r="S223" i="2" s="1"/>
  <c r="P222" i="2"/>
  <c r="Q222" i="2" s="1"/>
  <c r="O222" i="2"/>
  <c r="J224" i="13" l="1"/>
  <c r="L224" i="13" s="1"/>
  <c r="G226" i="13"/>
  <c r="F227" i="13" s="1"/>
  <c r="H225" i="13"/>
  <c r="I225" i="13" s="1"/>
  <c r="L225" i="3"/>
  <c r="K225" i="3"/>
  <c r="M225" i="3" s="1"/>
  <c r="I227" i="3"/>
  <c r="J226" i="3"/>
  <c r="P223" i="2"/>
  <c r="Q223" i="2" s="1"/>
  <c r="O223" i="2"/>
  <c r="M224" i="2"/>
  <c r="N224" i="2" s="1"/>
  <c r="E225" i="2"/>
  <c r="K225" i="13" l="1"/>
  <c r="J225" i="13"/>
  <c r="L225" i="13" s="1"/>
  <c r="H226" i="13"/>
  <c r="I226" i="13" s="1"/>
  <c r="G227" i="13"/>
  <c r="F228" i="13" s="1"/>
  <c r="J227" i="3"/>
  <c r="I228" i="3"/>
  <c r="K226" i="3"/>
  <c r="M226" i="3" s="1"/>
  <c r="L226" i="3"/>
  <c r="O224" i="2"/>
  <c r="P224" i="2"/>
  <c r="Q224" i="2" s="1"/>
  <c r="S224" i="2"/>
  <c r="E226" i="2"/>
  <c r="M225" i="2"/>
  <c r="N225" i="2" s="1"/>
  <c r="J226" i="13" l="1"/>
  <c r="L226" i="13" s="1"/>
  <c r="K226" i="13"/>
  <c r="H227" i="13"/>
  <c r="I227" i="13" s="1"/>
  <c r="G228" i="13"/>
  <c r="F229" i="13" s="1"/>
  <c r="I229" i="3"/>
  <c r="J228" i="3"/>
  <c r="L227" i="3"/>
  <c r="K227" i="3"/>
  <c r="M227" i="3" s="1"/>
  <c r="M226" i="2"/>
  <c r="N226" i="2" s="1"/>
  <c r="S226" i="2" s="1"/>
  <c r="E227" i="2"/>
  <c r="P225" i="2"/>
  <c r="Q225" i="2" s="1"/>
  <c r="O225" i="2"/>
  <c r="S225" i="2"/>
  <c r="G229" i="13" l="1"/>
  <c r="F230" i="13" s="1"/>
  <c r="H228" i="13"/>
  <c r="I228" i="13" s="1"/>
  <c r="J227" i="13"/>
  <c r="L227" i="13" s="1"/>
  <c r="K227" i="13"/>
  <c r="L228" i="3"/>
  <c r="K228" i="3"/>
  <c r="M228" i="3" s="1"/>
  <c r="J229" i="3"/>
  <c r="I230" i="3"/>
  <c r="M227" i="2"/>
  <c r="N227" i="2" s="1"/>
  <c r="S227" i="2" s="1"/>
  <c r="E228" i="2"/>
  <c r="O226" i="2"/>
  <c r="P226" i="2"/>
  <c r="Q226" i="2" s="1"/>
  <c r="H229" i="13" l="1"/>
  <c r="I229" i="13" s="1"/>
  <c r="K229" i="13" s="1"/>
  <c r="K228" i="13"/>
  <c r="J228" i="13"/>
  <c r="L228" i="13" s="1"/>
  <c r="G230" i="13"/>
  <c r="F231" i="13" s="1"/>
  <c r="L229" i="3"/>
  <c r="K229" i="3"/>
  <c r="M229" i="3" s="1"/>
  <c r="J230" i="3"/>
  <c r="I231" i="3"/>
  <c r="M228" i="2"/>
  <c r="N228" i="2" s="1"/>
  <c r="S228" i="2" s="1"/>
  <c r="E229" i="2"/>
  <c r="P227" i="2"/>
  <c r="Q227" i="2" s="1"/>
  <c r="O227" i="2"/>
  <c r="J229" i="13" l="1"/>
  <c r="L229" i="13" s="1"/>
  <c r="H230" i="13"/>
  <c r="I230" i="13" s="1"/>
  <c r="G231" i="13"/>
  <c r="F232" i="13" s="1"/>
  <c r="I232" i="3"/>
  <c r="J231" i="3"/>
  <c r="L230" i="3"/>
  <c r="K230" i="3"/>
  <c r="M230" i="3" s="1"/>
  <c r="M229" i="2"/>
  <c r="N229" i="2" s="1"/>
  <c r="S229" i="2" s="1"/>
  <c r="E230" i="2"/>
  <c r="P228" i="2"/>
  <c r="Q228" i="2" s="1"/>
  <c r="O228" i="2"/>
  <c r="G232" i="13" l="1"/>
  <c r="F233" i="13" s="1"/>
  <c r="H231" i="13"/>
  <c r="I231" i="13" s="1"/>
  <c r="K230" i="13"/>
  <c r="J230" i="13"/>
  <c r="L230" i="13" s="1"/>
  <c r="L231" i="3"/>
  <c r="K231" i="3"/>
  <c r="M231" i="3" s="1"/>
  <c r="J232" i="3"/>
  <c r="I233" i="3"/>
  <c r="M230" i="2"/>
  <c r="N230" i="2" s="1"/>
  <c r="S230" i="2" s="1"/>
  <c r="E231" i="2"/>
  <c r="P229" i="2"/>
  <c r="Q229" i="2" s="1"/>
  <c r="O229" i="2"/>
  <c r="H232" i="13" l="1"/>
  <c r="I232" i="13" s="1"/>
  <c r="J232" i="13" s="1"/>
  <c r="L232" i="13" s="1"/>
  <c r="K231" i="13"/>
  <c r="J231" i="13"/>
  <c r="L231" i="13" s="1"/>
  <c r="G233" i="13"/>
  <c r="F234" i="13" s="1"/>
  <c r="I234" i="3"/>
  <c r="J233" i="3"/>
  <c r="K232" i="3"/>
  <c r="M232" i="3" s="1"/>
  <c r="L232" i="3"/>
  <c r="E232" i="2"/>
  <c r="M231" i="2"/>
  <c r="N231" i="2" s="1"/>
  <c r="S231" i="2" s="1"/>
  <c r="P230" i="2"/>
  <c r="Q230" i="2" s="1"/>
  <c r="O230" i="2"/>
  <c r="K232" i="13" l="1"/>
  <c r="H233" i="13"/>
  <c r="I233" i="13" s="1"/>
  <c r="J233" i="13" s="1"/>
  <c r="L233" i="13" s="1"/>
  <c r="G234" i="13"/>
  <c r="F235" i="13" s="1"/>
  <c r="L233" i="3"/>
  <c r="K233" i="3"/>
  <c r="M233" i="3" s="1"/>
  <c r="I235" i="3"/>
  <c r="J234" i="3"/>
  <c r="P231" i="2"/>
  <c r="Q231" i="2" s="1"/>
  <c r="O231" i="2"/>
  <c r="M232" i="2"/>
  <c r="N232" i="2" s="1"/>
  <c r="S232" i="2" s="1"/>
  <c r="E233" i="2"/>
  <c r="K233" i="13" l="1"/>
  <c r="G235" i="13"/>
  <c r="F236" i="13" s="1"/>
  <c r="H234" i="13"/>
  <c r="I234" i="13" s="1"/>
  <c r="J235" i="3"/>
  <c r="I236" i="3"/>
  <c r="K234" i="3"/>
  <c r="M234" i="3" s="1"/>
  <c r="L234" i="3"/>
  <c r="E234" i="2"/>
  <c r="M233" i="2"/>
  <c r="N233" i="2" s="1"/>
  <c r="S233" i="2" s="1"/>
  <c r="O232" i="2"/>
  <c r="P232" i="2"/>
  <c r="Q232" i="2" s="1"/>
  <c r="H235" i="13" l="1"/>
  <c r="I235" i="13" s="1"/>
  <c r="G236" i="13"/>
  <c r="F237" i="13" s="1"/>
  <c r="K234" i="13"/>
  <c r="J234" i="13"/>
  <c r="L234" i="13" s="1"/>
  <c r="I237" i="3"/>
  <c r="J236" i="3"/>
  <c r="L235" i="3"/>
  <c r="K235" i="3"/>
  <c r="M235" i="3" s="1"/>
  <c r="P233" i="2"/>
  <c r="Q233" i="2" s="1"/>
  <c r="O233" i="2"/>
  <c r="M234" i="2"/>
  <c r="N234" i="2" s="1"/>
  <c r="E235" i="2"/>
  <c r="H236" i="13" l="1"/>
  <c r="I236" i="13" s="1"/>
  <c r="K236" i="13" s="1"/>
  <c r="J235" i="13"/>
  <c r="L235" i="13" s="1"/>
  <c r="K235" i="13"/>
  <c r="G237" i="13"/>
  <c r="F238" i="13" s="1"/>
  <c r="L236" i="3"/>
  <c r="K236" i="3"/>
  <c r="M236" i="3" s="1"/>
  <c r="J237" i="3"/>
  <c r="I238" i="3"/>
  <c r="M235" i="2"/>
  <c r="N235" i="2" s="1"/>
  <c r="S235" i="2" s="1"/>
  <c r="E236" i="2"/>
  <c r="O234" i="2"/>
  <c r="P234" i="2"/>
  <c r="Q234" i="2" s="1"/>
  <c r="S234" i="2"/>
  <c r="H237" i="13" l="1"/>
  <c r="I237" i="13" s="1"/>
  <c r="J237" i="13" s="1"/>
  <c r="L237" i="13" s="1"/>
  <c r="J236" i="13"/>
  <c r="L236" i="13" s="1"/>
  <c r="G238" i="13"/>
  <c r="F239" i="13" s="1"/>
  <c r="J238" i="3"/>
  <c r="I239" i="3"/>
  <c r="L237" i="3"/>
  <c r="K237" i="3"/>
  <c r="M237" i="3" s="1"/>
  <c r="M236" i="2"/>
  <c r="N236" i="2" s="1"/>
  <c r="S236" i="2" s="1"/>
  <c r="E237" i="2"/>
  <c r="P235" i="2"/>
  <c r="Q235" i="2" s="1"/>
  <c r="O235" i="2"/>
  <c r="K237" i="13" l="1"/>
  <c r="G239" i="13"/>
  <c r="F240" i="13" s="1"/>
  <c r="H238" i="13"/>
  <c r="I238" i="13" s="1"/>
  <c r="I240" i="3"/>
  <c r="J239" i="3"/>
  <c r="L238" i="3"/>
  <c r="K238" i="3"/>
  <c r="M238" i="3" s="1"/>
  <c r="M237" i="2"/>
  <c r="N237" i="2" s="1"/>
  <c r="S237" i="2" s="1"/>
  <c r="E238" i="2"/>
  <c r="P236" i="2"/>
  <c r="Q236" i="2" s="1"/>
  <c r="O236" i="2"/>
  <c r="H239" i="13" l="1"/>
  <c r="I239" i="13" s="1"/>
  <c r="G240" i="13"/>
  <c r="F241" i="13" s="1"/>
  <c r="K238" i="13"/>
  <c r="J238" i="13"/>
  <c r="L238" i="13" s="1"/>
  <c r="L239" i="3"/>
  <c r="K239" i="3"/>
  <c r="M239" i="3" s="1"/>
  <c r="J240" i="3"/>
  <c r="I241" i="3"/>
  <c r="M238" i="2"/>
  <c r="N238" i="2" s="1"/>
  <c r="S238" i="2" s="1"/>
  <c r="E239" i="2"/>
  <c r="P237" i="2"/>
  <c r="Q237" i="2" s="1"/>
  <c r="O237" i="2"/>
  <c r="G241" i="13" l="1"/>
  <c r="F242" i="13" s="1"/>
  <c r="K239" i="13"/>
  <c r="J239" i="13"/>
  <c r="L239" i="13" s="1"/>
  <c r="H240" i="13"/>
  <c r="I240" i="13" s="1"/>
  <c r="K240" i="3"/>
  <c r="M240" i="3" s="1"/>
  <c r="L240" i="3"/>
  <c r="I242" i="3"/>
  <c r="J241" i="3"/>
  <c r="E240" i="2"/>
  <c r="M239" i="2"/>
  <c r="N239" i="2" s="1"/>
  <c r="S239" i="2" s="1"/>
  <c r="P238" i="2"/>
  <c r="Q238" i="2" s="1"/>
  <c r="O238" i="2"/>
  <c r="G242" i="13" l="1"/>
  <c r="F243" i="13" s="1"/>
  <c r="J240" i="13"/>
  <c r="L240" i="13" s="1"/>
  <c r="K240" i="13"/>
  <c r="H241" i="13"/>
  <c r="I241" i="13" s="1"/>
  <c r="I243" i="3"/>
  <c r="J242" i="3"/>
  <c r="L241" i="3"/>
  <c r="K241" i="3"/>
  <c r="M241" i="3" s="1"/>
  <c r="P239" i="2"/>
  <c r="Q239" i="2" s="1"/>
  <c r="O239" i="2"/>
  <c r="M240" i="2"/>
  <c r="N240" i="2" s="1"/>
  <c r="S240" i="2" s="1"/>
  <c r="E241" i="2"/>
  <c r="H242" i="13" l="1"/>
  <c r="I242" i="13" s="1"/>
  <c r="K241" i="13"/>
  <c r="J241" i="13"/>
  <c r="L241" i="13" s="1"/>
  <c r="G243" i="13"/>
  <c r="F244" i="13" s="1"/>
  <c r="K242" i="3"/>
  <c r="M242" i="3" s="1"/>
  <c r="L242" i="3"/>
  <c r="J243" i="3"/>
  <c r="I244" i="3"/>
  <c r="O240" i="2"/>
  <c r="P240" i="2"/>
  <c r="Q240" i="2" s="1"/>
  <c r="E242" i="2"/>
  <c r="M241" i="2"/>
  <c r="N241" i="2" s="1"/>
  <c r="S241" i="2" s="1"/>
  <c r="H243" i="13" l="1"/>
  <c r="I243" i="13" s="1"/>
  <c r="G244" i="13"/>
  <c r="F245" i="13" s="1"/>
  <c r="J242" i="13"/>
  <c r="L242" i="13" s="1"/>
  <c r="K242" i="13"/>
  <c r="L243" i="3"/>
  <c r="K243" i="3"/>
  <c r="M243" i="3" s="1"/>
  <c r="I245" i="3"/>
  <c r="J244" i="3"/>
  <c r="P241" i="2"/>
  <c r="Q241" i="2" s="1"/>
  <c r="O241" i="2"/>
  <c r="M242" i="2"/>
  <c r="N242" i="2" s="1"/>
  <c r="E243" i="2"/>
  <c r="J243" i="13" l="1"/>
  <c r="L243" i="13" s="1"/>
  <c r="K243" i="13"/>
  <c r="G245" i="13"/>
  <c r="F246" i="13" s="1"/>
  <c r="H244" i="13"/>
  <c r="I244" i="13" s="1"/>
  <c r="J245" i="3"/>
  <c r="I246" i="3"/>
  <c r="L244" i="3"/>
  <c r="K244" i="3"/>
  <c r="M244" i="3" s="1"/>
  <c r="O242" i="2"/>
  <c r="P242" i="2"/>
  <c r="Q242" i="2" s="1"/>
  <c r="M243" i="2"/>
  <c r="N243" i="2" s="1"/>
  <c r="E244" i="2"/>
  <c r="S242" i="2"/>
  <c r="H245" i="13" l="1"/>
  <c r="I245" i="13" s="1"/>
  <c r="J245" i="13" s="1"/>
  <c r="L245" i="13" s="1"/>
  <c r="K244" i="13"/>
  <c r="J244" i="13"/>
  <c r="L244" i="13" s="1"/>
  <c r="G246" i="13"/>
  <c r="F247" i="13" s="1"/>
  <c r="J246" i="3"/>
  <c r="I247" i="3"/>
  <c r="L245" i="3"/>
  <c r="K245" i="3"/>
  <c r="M245" i="3" s="1"/>
  <c r="S243" i="2"/>
  <c r="M244" i="2"/>
  <c r="N244" i="2" s="1"/>
  <c r="S244" i="2" s="1"/>
  <c r="E245" i="2"/>
  <c r="P243" i="2"/>
  <c r="Q243" i="2" s="1"/>
  <c r="O243" i="2"/>
  <c r="K245" i="13" l="1"/>
  <c r="H246" i="13"/>
  <c r="I246" i="13" s="1"/>
  <c r="G247" i="13"/>
  <c r="F248" i="13" s="1"/>
  <c r="I248" i="3"/>
  <c r="J247" i="3"/>
  <c r="L246" i="3"/>
  <c r="K246" i="3"/>
  <c r="M246" i="3" s="1"/>
  <c r="M245" i="2"/>
  <c r="N245" i="2" s="1"/>
  <c r="S245" i="2" s="1"/>
  <c r="E246" i="2"/>
  <c r="P244" i="2"/>
  <c r="Q244" i="2" s="1"/>
  <c r="O244" i="2"/>
  <c r="G248" i="13" l="1"/>
  <c r="F249" i="13" s="1"/>
  <c r="K246" i="13"/>
  <c r="J246" i="13"/>
  <c r="L246" i="13" s="1"/>
  <c r="H247" i="13"/>
  <c r="I247" i="13" s="1"/>
  <c r="L247" i="3"/>
  <c r="K247" i="3"/>
  <c r="M247" i="3" s="1"/>
  <c r="J248" i="3"/>
  <c r="I249" i="3"/>
  <c r="M246" i="2"/>
  <c r="N246" i="2" s="1"/>
  <c r="S246" i="2" s="1"/>
  <c r="E247" i="2"/>
  <c r="P245" i="2"/>
  <c r="Q245" i="2" s="1"/>
  <c r="O245" i="2"/>
  <c r="K247" i="13" l="1"/>
  <c r="J247" i="13"/>
  <c r="L247" i="13" s="1"/>
  <c r="G249" i="13"/>
  <c r="F250" i="13" s="1"/>
  <c r="H248" i="13"/>
  <c r="I248" i="13" s="1"/>
  <c r="K248" i="3"/>
  <c r="M248" i="3" s="1"/>
  <c r="L248" i="3"/>
  <c r="I250" i="3"/>
  <c r="J249" i="3"/>
  <c r="E248" i="2"/>
  <c r="M247" i="2"/>
  <c r="N247" i="2" s="1"/>
  <c r="S247" i="2" s="1"/>
  <c r="P246" i="2"/>
  <c r="Q246" i="2" s="1"/>
  <c r="O246" i="2"/>
  <c r="G250" i="13" l="1"/>
  <c r="F251" i="13" s="1"/>
  <c r="H249" i="13"/>
  <c r="I249" i="13" s="1"/>
  <c r="J248" i="13"/>
  <c r="L248" i="13" s="1"/>
  <c r="K248" i="13"/>
  <c r="L249" i="3"/>
  <c r="K249" i="3"/>
  <c r="M249" i="3" s="1"/>
  <c r="I251" i="3"/>
  <c r="J250" i="3"/>
  <c r="P247" i="2"/>
  <c r="Q247" i="2" s="1"/>
  <c r="O247" i="2"/>
  <c r="M248" i="2"/>
  <c r="N248" i="2" s="1"/>
  <c r="E249" i="2"/>
  <c r="H250" i="13" l="1"/>
  <c r="I250" i="13" s="1"/>
  <c r="J250" i="13" s="1"/>
  <c r="L250" i="13" s="1"/>
  <c r="K249" i="13"/>
  <c r="J249" i="13"/>
  <c r="L249" i="13" s="1"/>
  <c r="G251" i="13"/>
  <c r="F252" i="13" s="1"/>
  <c r="K250" i="3"/>
  <c r="M250" i="3" s="1"/>
  <c r="L250" i="3"/>
  <c r="J251" i="3"/>
  <c r="I252" i="3"/>
  <c r="O248" i="2"/>
  <c r="P248" i="2"/>
  <c r="Q248" i="2" s="1"/>
  <c r="S248" i="2"/>
  <c r="E250" i="2"/>
  <c r="M249" i="2"/>
  <c r="N249" i="2" s="1"/>
  <c r="K250" i="13" l="1"/>
  <c r="G252" i="13"/>
  <c r="F253" i="13" s="1"/>
  <c r="H251" i="13"/>
  <c r="I251" i="13" s="1"/>
  <c r="I253" i="3"/>
  <c r="J252" i="3"/>
  <c r="L251" i="3"/>
  <c r="K251" i="3"/>
  <c r="M251" i="3" s="1"/>
  <c r="P249" i="2"/>
  <c r="Q249" i="2" s="1"/>
  <c r="O249" i="2"/>
  <c r="S249" i="2"/>
  <c r="M250" i="2"/>
  <c r="N250" i="2" s="1"/>
  <c r="E251" i="2"/>
  <c r="H252" i="13" l="1"/>
  <c r="I252" i="13" s="1"/>
  <c r="J252" i="13" s="1"/>
  <c r="L252" i="13" s="1"/>
  <c r="J251" i="13"/>
  <c r="L251" i="13" s="1"/>
  <c r="K251" i="13"/>
  <c r="G253" i="13"/>
  <c r="F254" i="13" s="1"/>
  <c r="L252" i="3"/>
  <c r="K252" i="3"/>
  <c r="M252" i="3" s="1"/>
  <c r="J253" i="3"/>
  <c r="I254" i="3"/>
  <c r="M251" i="2"/>
  <c r="N251" i="2" s="1"/>
  <c r="S251" i="2" s="1"/>
  <c r="E252" i="2"/>
  <c r="O250" i="2"/>
  <c r="P250" i="2"/>
  <c r="Q250" i="2" s="1"/>
  <c r="S250" i="2"/>
  <c r="K252" i="13" l="1"/>
  <c r="H253" i="13"/>
  <c r="I253" i="13" s="1"/>
  <c r="G254" i="13"/>
  <c r="F255" i="13" s="1"/>
  <c r="J254" i="3"/>
  <c r="I255" i="3"/>
  <c r="L253" i="3"/>
  <c r="K253" i="3"/>
  <c r="M253" i="3" s="1"/>
  <c r="M252" i="2"/>
  <c r="N252" i="2" s="1"/>
  <c r="S252" i="2" s="1"/>
  <c r="E253" i="2"/>
  <c r="P251" i="2"/>
  <c r="Q251" i="2" s="1"/>
  <c r="O251" i="2"/>
  <c r="G255" i="13" l="1"/>
  <c r="F256" i="13" s="1"/>
  <c r="H254" i="13"/>
  <c r="I254" i="13" s="1"/>
  <c r="J253" i="13"/>
  <c r="L253" i="13" s="1"/>
  <c r="K253" i="13"/>
  <c r="I256" i="3"/>
  <c r="J255" i="3"/>
  <c r="L254" i="3"/>
  <c r="K254" i="3"/>
  <c r="M254" i="3" s="1"/>
  <c r="M253" i="2"/>
  <c r="N253" i="2" s="1"/>
  <c r="S253" i="2" s="1"/>
  <c r="E254" i="2"/>
  <c r="P252" i="2"/>
  <c r="Q252" i="2" s="1"/>
  <c r="O252" i="2"/>
  <c r="G256" i="13" l="1"/>
  <c r="F257" i="13" s="1"/>
  <c r="K254" i="13"/>
  <c r="J254" i="13"/>
  <c r="L254" i="13" s="1"/>
  <c r="H255" i="13"/>
  <c r="I255" i="13" s="1"/>
  <c r="L255" i="3"/>
  <c r="K255" i="3"/>
  <c r="M255" i="3" s="1"/>
  <c r="J256" i="3"/>
  <c r="I257" i="3"/>
  <c r="M254" i="2"/>
  <c r="N254" i="2" s="1"/>
  <c r="S254" i="2" s="1"/>
  <c r="E255" i="2"/>
  <c r="P253" i="2"/>
  <c r="Q253" i="2" s="1"/>
  <c r="O253" i="2"/>
  <c r="H256" i="13" l="1"/>
  <c r="I256" i="13" s="1"/>
  <c r="J256" i="13" s="1"/>
  <c r="L256" i="13" s="1"/>
  <c r="K255" i="13"/>
  <c r="J255" i="13"/>
  <c r="L255" i="13" s="1"/>
  <c r="G257" i="13"/>
  <c r="F258" i="13" s="1"/>
  <c r="K256" i="3"/>
  <c r="M256" i="3" s="1"/>
  <c r="L256" i="3"/>
  <c r="I258" i="3"/>
  <c r="J257" i="3"/>
  <c r="E256" i="2"/>
  <c r="M255" i="2"/>
  <c r="N255" i="2" s="1"/>
  <c r="S255" i="2" s="1"/>
  <c r="P254" i="2"/>
  <c r="Q254" i="2" s="1"/>
  <c r="O254" i="2"/>
  <c r="K256" i="13" l="1"/>
  <c r="G258" i="13"/>
  <c r="F259" i="13" s="1"/>
  <c r="H257" i="13"/>
  <c r="I257" i="13" s="1"/>
  <c r="I259" i="3"/>
  <c r="J258" i="3"/>
  <c r="L257" i="3"/>
  <c r="K257" i="3"/>
  <c r="M257" i="3" s="1"/>
  <c r="O255" i="2"/>
  <c r="P255" i="2"/>
  <c r="Q255" i="2" s="1"/>
  <c r="E257" i="2"/>
  <c r="M256" i="2"/>
  <c r="N256" i="2" s="1"/>
  <c r="H258" i="13" l="1"/>
  <c r="I258" i="13" s="1"/>
  <c r="J258" i="13" s="1"/>
  <c r="L258" i="13" s="1"/>
  <c r="K257" i="13"/>
  <c r="J257" i="13"/>
  <c r="L257" i="13" s="1"/>
  <c r="G259" i="13"/>
  <c r="F260" i="13" s="1"/>
  <c r="J259" i="3"/>
  <c r="I260" i="3"/>
  <c r="K258" i="3"/>
  <c r="M258" i="3" s="1"/>
  <c r="L258" i="3"/>
  <c r="O256" i="2"/>
  <c r="P256" i="2"/>
  <c r="Q256" i="2" s="1"/>
  <c r="E258" i="2"/>
  <c r="M257" i="2"/>
  <c r="N257" i="2" s="1"/>
  <c r="S256" i="2"/>
  <c r="K258" i="13" l="1"/>
  <c r="G260" i="13"/>
  <c r="F261" i="13" s="1"/>
  <c r="H259" i="13"/>
  <c r="I259" i="13" s="1"/>
  <c r="I261" i="3"/>
  <c r="J260" i="3"/>
  <c r="L259" i="3"/>
  <c r="K259" i="3"/>
  <c r="M259" i="3" s="1"/>
  <c r="O257" i="2"/>
  <c r="P257" i="2"/>
  <c r="Q257" i="2" s="1"/>
  <c r="M258" i="2"/>
  <c r="N258" i="2" s="1"/>
  <c r="E259" i="2"/>
  <c r="S257" i="2"/>
  <c r="J259" i="13" l="1"/>
  <c r="L259" i="13" s="1"/>
  <c r="K259" i="13"/>
  <c r="G261" i="13"/>
  <c r="F262" i="13" s="1"/>
  <c r="H260" i="13"/>
  <c r="I260" i="13" s="1"/>
  <c r="L260" i="3"/>
  <c r="K260" i="3"/>
  <c r="M260" i="3" s="1"/>
  <c r="J261" i="3"/>
  <c r="I262" i="3"/>
  <c r="S258" i="2"/>
  <c r="P258" i="2"/>
  <c r="Q258" i="2" s="1"/>
  <c r="O258" i="2"/>
  <c r="M259" i="2"/>
  <c r="N259" i="2" s="1"/>
  <c r="S259" i="2" s="1"/>
  <c r="E260" i="2"/>
  <c r="H261" i="13" l="1"/>
  <c r="I261" i="13" s="1"/>
  <c r="J261" i="13" s="1"/>
  <c r="L261" i="13" s="1"/>
  <c r="K260" i="13"/>
  <c r="J260" i="13"/>
  <c r="L260" i="13" s="1"/>
  <c r="G262" i="13"/>
  <c r="F263" i="13" s="1"/>
  <c r="J262" i="3"/>
  <c r="I263" i="3"/>
  <c r="L261" i="3"/>
  <c r="K261" i="3"/>
  <c r="M261" i="3" s="1"/>
  <c r="E261" i="2"/>
  <c r="M260" i="2"/>
  <c r="N260" i="2" s="1"/>
  <c r="S260" i="2" s="1"/>
  <c r="P259" i="2"/>
  <c r="Q259" i="2" s="1"/>
  <c r="O259" i="2"/>
  <c r="K261" i="13" l="1"/>
  <c r="G263" i="13"/>
  <c r="F264" i="13" s="1"/>
  <c r="H262" i="13"/>
  <c r="I262" i="13" s="1"/>
  <c r="I264" i="3"/>
  <c r="J263" i="3"/>
  <c r="L262" i="3"/>
  <c r="K262" i="3"/>
  <c r="M262" i="3" s="1"/>
  <c r="P260" i="2"/>
  <c r="Q260" i="2" s="1"/>
  <c r="O260" i="2"/>
  <c r="E262" i="2"/>
  <c r="M261" i="2"/>
  <c r="N261" i="2" s="1"/>
  <c r="G264" i="13" l="1"/>
  <c r="F265" i="13" s="1"/>
  <c r="K262" i="13"/>
  <c r="J262" i="13"/>
  <c r="L262" i="13" s="1"/>
  <c r="H263" i="13"/>
  <c r="I263" i="13" s="1"/>
  <c r="L263" i="3"/>
  <c r="K263" i="3"/>
  <c r="M263" i="3" s="1"/>
  <c r="J264" i="3"/>
  <c r="I265" i="3"/>
  <c r="M262" i="2"/>
  <c r="N262" i="2" s="1"/>
  <c r="S262" i="2" s="1"/>
  <c r="E263" i="2"/>
  <c r="P261" i="2"/>
  <c r="Q261" i="2" s="1"/>
  <c r="O261" i="2"/>
  <c r="S261" i="2"/>
  <c r="G265" i="13" l="1"/>
  <c r="F266" i="13" s="1"/>
  <c r="K263" i="13"/>
  <c r="J263" i="13"/>
  <c r="L263" i="13" s="1"/>
  <c r="H264" i="13"/>
  <c r="I264" i="13" s="1"/>
  <c r="K264" i="3"/>
  <c r="M264" i="3" s="1"/>
  <c r="L264" i="3"/>
  <c r="I266" i="3"/>
  <c r="J265" i="3"/>
  <c r="E264" i="2"/>
  <c r="M263" i="2"/>
  <c r="N263" i="2" s="1"/>
  <c r="S263" i="2" s="1"/>
  <c r="P262" i="2"/>
  <c r="Q262" i="2" s="1"/>
  <c r="O262" i="2"/>
  <c r="J264" i="13" l="1"/>
  <c r="L264" i="13" s="1"/>
  <c r="K264" i="13"/>
  <c r="G266" i="13"/>
  <c r="F267" i="13" s="1"/>
  <c r="H265" i="13"/>
  <c r="I265" i="13" s="1"/>
  <c r="I267" i="3"/>
  <c r="J266" i="3"/>
  <c r="L265" i="3"/>
  <c r="K265" i="3"/>
  <c r="M265" i="3" s="1"/>
  <c r="P263" i="2"/>
  <c r="Q263" i="2" s="1"/>
  <c r="O263" i="2"/>
  <c r="E265" i="2"/>
  <c r="M264" i="2"/>
  <c r="N264" i="2" s="1"/>
  <c r="H266" i="13" l="1"/>
  <c r="I266" i="13" s="1"/>
  <c r="J266" i="13" s="1"/>
  <c r="L266" i="13" s="1"/>
  <c r="K265" i="13"/>
  <c r="J265" i="13"/>
  <c r="L265" i="13" s="1"/>
  <c r="G267" i="13"/>
  <c r="F268" i="13" s="1"/>
  <c r="K266" i="3"/>
  <c r="M266" i="3" s="1"/>
  <c r="L266" i="3"/>
  <c r="J267" i="3"/>
  <c r="I268" i="3"/>
  <c r="O264" i="2"/>
  <c r="P264" i="2"/>
  <c r="Q264" i="2" s="1"/>
  <c r="M265" i="2"/>
  <c r="N265" i="2" s="1"/>
  <c r="E266" i="2"/>
  <c r="S264" i="2"/>
  <c r="K266" i="13" l="1"/>
  <c r="G268" i="13"/>
  <c r="F269" i="13" s="1"/>
  <c r="H267" i="13"/>
  <c r="I267" i="13" s="1"/>
  <c r="L267" i="3"/>
  <c r="K267" i="3"/>
  <c r="M267" i="3" s="1"/>
  <c r="I269" i="3"/>
  <c r="J268" i="3"/>
  <c r="O265" i="2"/>
  <c r="P265" i="2"/>
  <c r="Q265" i="2" s="1"/>
  <c r="S265" i="2"/>
  <c r="M266" i="2"/>
  <c r="N266" i="2" s="1"/>
  <c r="E267" i="2"/>
  <c r="H268" i="13" l="1"/>
  <c r="I268" i="13" s="1"/>
  <c r="K268" i="13" s="1"/>
  <c r="J267" i="13"/>
  <c r="L267" i="13" s="1"/>
  <c r="K267" i="13"/>
  <c r="G269" i="13"/>
  <c r="F270" i="13" s="1"/>
  <c r="L268" i="3"/>
  <c r="K268" i="3"/>
  <c r="M268" i="3" s="1"/>
  <c r="J269" i="3"/>
  <c r="I270" i="3"/>
  <c r="M267" i="2"/>
  <c r="N267" i="2" s="1"/>
  <c r="S267" i="2" s="1"/>
  <c r="E268" i="2"/>
  <c r="P266" i="2"/>
  <c r="Q266" i="2" s="1"/>
  <c r="O266" i="2"/>
  <c r="S266" i="2"/>
  <c r="J268" i="13" l="1"/>
  <c r="L268" i="13" s="1"/>
  <c r="H269" i="13"/>
  <c r="I269" i="13" s="1"/>
  <c r="G270" i="13"/>
  <c r="F271" i="13" s="1"/>
  <c r="J270" i="3"/>
  <c r="I271" i="3"/>
  <c r="L269" i="3"/>
  <c r="K269" i="3"/>
  <c r="M269" i="3" s="1"/>
  <c r="M268" i="2"/>
  <c r="N268" i="2" s="1"/>
  <c r="S268" i="2" s="1"/>
  <c r="E269" i="2"/>
  <c r="P267" i="2"/>
  <c r="Q267" i="2" s="1"/>
  <c r="O267" i="2"/>
  <c r="H270" i="13" l="1"/>
  <c r="I270" i="13" s="1"/>
  <c r="K270" i="13" s="1"/>
  <c r="J269" i="13"/>
  <c r="L269" i="13" s="1"/>
  <c r="K269" i="13"/>
  <c r="G271" i="13"/>
  <c r="F272" i="13" s="1"/>
  <c r="I272" i="3"/>
  <c r="J271" i="3"/>
  <c r="L270" i="3"/>
  <c r="K270" i="3"/>
  <c r="M270" i="3" s="1"/>
  <c r="E270" i="2"/>
  <c r="M269" i="2"/>
  <c r="N269" i="2" s="1"/>
  <c r="S269" i="2" s="1"/>
  <c r="P268" i="2"/>
  <c r="Q268" i="2" s="1"/>
  <c r="O268" i="2"/>
  <c r="J270" i="13" l="1"/>
  <c r="L270" i="13" s="1"/>
  <c r="H271" i="13"/>
  <c r="I271" i="13" s="1"/>
  <c r="G272" i="13"/>
  <c r="F273" i="13" s="1"/>
  <c r="L271" i="3"/>
  <c r="K271" i="3"/>
  <c r="M271" i="3" s="1"/>
  <c r="J272" i="3"/>
  <c r="I273" i="3"/>
  <c r="P269" i="2"/>
  <c r="Q269" i="2" s="1"/>
  <c r="O269" i="2"/>
  <c r="M270" i="2"/>
  <c r="N270" i="2" s="1"/>
  <c r="S270" i="2" s="1"/>
  <c r="E271" i="2"/>
  <c r="K271" i="13" l="1"/>
  <c r="J271" i="13"/>
  <c r="L271" i="13" s="1"/>
  <c r="H272" i="13"/>
  <c r="I272" i="13" s="1"/>
  <c r="G273" i="13"/>
  <c r="F274" i="13" s="1"/>
  <c r="K272" i="3"/>
  <c r="M272" i="3" s="1"/>
  <c r="L272" i="3"/>
  <c r="I274" i="3"/>
  <c r="J273" i="3"/>
  <c r="E272" i="2"/>
  <c r="M271" i="2"/>
  <c r="N271" i="2" s="1"/>
  <c r="S271" i="2" s="1"/>
  <c r="P270" i="2"/>
  <c r="Q270" i="2" s="1"/>
  <c r="O270" i="2"/>
  <c r="G274" i="13" l="1"/>
  <c r="F275" i="13" s="1"/>
  <c r="H273" i="13"/>
  <c r="I273" i="13" s="1"/>
  <c r="J272" i="13"/>
  <c r="L272" i="13" s="1"/>
  <c r="K272" i="13"/>
  <c r="L273" i="3"/>
  <c r="K273" i="3"/>
  <c r="M273" i="3" s="1"/>
  <c r="I275" i="3"/>
  <c r="J274" i="3"/>
  <c r="P271" i="2"/>
  <c r="Q271" i="2" s="1"/>
  <c r="O271" i="2"/>
  <c r="E273" i="2"/>
  <c r="M272" i="2"/>
  <c r="N272" i="2" s="1"/>
  <c r="H274" i="13" l="1"/>
  <c r="I274" i="13" s="1"/>
  <c r="J274" i="13" s="1"/>
  <c r="L274" i="13" s="1"/>
  <c r="K273" i="13"/>
  <c r="J273" i="13"/>
  <c r="L273" i="13" s="1"/>
  <c r="G275" i="13"/>
  <c r="F276" i="13" s="1"/>
  <c r="K274" i="3"/>
  <c r="M274" i="3" s="1"/>
  <c r="L274" i="3"/>
  <c r="J275" i="3"/>
  <c r="I276" i="3"/>
  <c r="M273" i="2"/>
  <c r="N273" i="2" s="1"/>
  <c r="S273" i="2" s="1"/>
  <c r="E274" i="2"/>
  <c r="O272" i="2"/>
  <c r="P272" i="2"/>
  <c r="Q272" i="2" s="1"/>
  <c r="S272" i="2"/>
  <c r="K274" i="13" l="1"/>
  <c r="H275" i="13"/>
  <c r="I275" i="13" s="1"/>
  <c r="G276" i="13"/>
  <c r="F277" i="13" s="1"/>
  <c r="I277" i="3"/>
  <c r="J276" i="3"/>
  <c r="L275" i="3"/>
  <c r="K275" i="3"/>
  <c r="M275" i="3" s="1"/>
  <c r="M274" i="2"/>
  <c r="N274" i="2" s="1"/>
  <c r="S274" i="2" s="1"/>
  <c r="E275" i="2"/>
  <c r="O273" i="2"/>
  <c r="P273" i="2"/>
  <c r="Q273" i="2" s="1"/>
  <c r="J275" i="13" l="1"/>
  <c r="L275" i="13" s="1"/>
  <c r="K275" i="13"/>
  <c r="G277" i="13"/>
  <c r="F278" i="13" s="1"/>
  <c r="H276" i="13"/>
  <c r="I276" i="13" s="1"/>
  <c r="L276" i="3"/>
  <c r="K276" i="3"/>
  <c r="M276" i="3" s="1"/>
  <c r="J277" i="3"/>
  <c r="I278" i="3"/>
  <c r="M275" i="2"/>
  <c r="N275" i="2" s="1"/>
  <c r="S275" i="2" s="1"/>
  <c r="E276" i="2"/>
  <c r="P274" i="2"/>
  <c r="Q274" i="2" s="1"/>
  <c r="O274" i="2"/>
  <c r="K276" i="13" l="1"/>
  <c r="J276" i="13"/>
  <c r="L276" i="13" s="1"/>
  <c r="H277" i="13"/>
  <c r="I277" i="13" s="1"/>
  <c r="G278" i="13"/>
  <c r="F279" i="13" s="1"/>
  <c r="J278" i="3"/>
  <c r="I279" i="3"/>
  <c r="L277" i="3"/>
  <c r="K277" i="3"/>
  <c r="M277" i="3" s="1"/>
  <c r="M276" i="2"/>
  <c r="N276" i="2" s="1"/>
  <c r="S276" i="2" s="1"/>
  <c r="E277" i="2"/>
  <c r="P275" i="2"/>
  <c r="Q275" i="2" s="1"/>
  <c r="O275" i="2"/>
  <c r="H278" i="13" l="1"/>
  <c r="I278" i="13" s="1"/>
  <c r="J277" i="13"/>
  <c r="L277" i="13" s="1"/>
  <c r="K277" i="13"/>
  <c r="G279" i="13"/>
  <c r="F280" i="13" s="1"/>
  <c r="I280" i="3"/>
  <c r="J279" i="3"/>
  <c r="L278" i="3"/>
  <c r="K278" i="3"/>
  <c r="M278" i="3" s="1"/>
  <c r="E278" i="2"/>
  <c r="M277" i="2"/>
  <c r="N277" i="2" s="1"/>
  <c r="S277" i="2" s="1"/>
  <c r="P276" i="2"/>
  <c r="Q276" i="2" s="1"/>
  <c r="O276" i="2"/>
  <c r="H279" i="13" l="1"/>
  <c r="I279" i="13" s="1"/>
  <c r="G280" i="13"/>
  <c r="F281" i="13" s="1"/>
  <c r="K278" i="13"/>
  <c r="J278" i="13"/>
  <c r="L278" i="13" s="1"/>
  <c r="L279" i="3"/>
  <c r="K279" i="3"/>
  <c r="M279" i="3" s="1"/>
  <c r="J280" i="3"/>
  <c r="I281" i="3"/>
  <c r="P277" i="2"/>
  <c r="Q277" i="2" s="1"/>
  <c r="O277" i="2"/>
  <c r="M278" i="2"/>
  <c r="N278" i="2" s="1"/>
  <c r="E279" i="2"/>
  <c r="H280" i="13" l="1"/>
  <c r="I280" i="13" s="1"/>
  <c r="G281" i="13"/>
  <c r="F282" i="13" s="1"/>
  <c r="K279" i="13"/>
  <c r="J279" i="13"/>
  <c r="L279" i="13" s="1"/>
  <c r="I282" i="3"/>
  <c r="J281" i="3"/>
  <c r="K280" i="3"/>
  <c r="M280" i="3" s="1"/>
  <c r="L280" i="3"/>
  <c r="O278" i="2"/>
  <c r="P278" i="2"/>
  <c r="Q278" i="2" s="1"/>
  <c r="S278" i="2"/>
  <c r="E280" i="2"/>
  <c r="M279" i="2"/>
  <c r="N279" i="2" s="1"/>
  <c r="G282" i="13" l="1"/>
  <c r="F283" i="13" s="1"/>
  <c r="H281" i="13"/>
  <c r="I281" i="13" s="1"/>
  <c r="J280" i="13"/>
  <c r="L280" i="13" s="1"/>
  <c r="K280" i="13"/>
  <c r="L281" i="3"/>
  <c r="K281" i="3"/>
  <c r="M281" i="3" s="1"/>
  <c r="I283" i="3"/>
  <c r="J282" i="3"/>
  <c r="E281" i="2"/>
  <c r="M280" i="2"/>
  <c r="N280" i="2" s="1"/>
  <c r="S280" i="2" s="1"/>
  <c r="P279" i="2"/>
  <c r="Q279" i="2" s="1"/>
  <c r="O279" i="2"/>
  <c r="S279" i="2"/>
  <c r="H282" i="13" l="1"/>
  <c r="I282" i="13" s="1"/>
  <c r="J282" i="13" s="1"/>
  <c r="L282" i="13" s="1"/>
  <c r="K281" i="13"/>
  <c r="J281" i="13"/>
  <c r="L281" i="13" s="1"/>
  <c r="G283" i="13"/>
  <c r="F284" i="13" s="1"/>
  <c r="K282" i="3"/>
  <c r="M282" i="3" s="1"/>
  <c r="L282" i="3"/>
  <c r="J283" i="3"/>
  <c r="I284" i="3"/>
  <c r="O280" i="2"/>
  <c r="P280" i="2"/>
  <c r="Q280" i="2" s="1"/>
  <c r="M281" i="2"/>
  <c r="N281" i="2" s="1"/>
  <c r="E282" i="2"/>
  <c r="K282" i="13" l="1"/>
  <c r="G284" i="13"/>
  <c r="F285" i="13" s="1"/>
  <c r="H283" i="13"/>
  <c r="I283" i="13" s="1"/>
  <c r="I285" i="3"/>
  <c r="J284" i="3"/>
  <c r="L283" i="3"/>
  <c r="K283" i="3"/>
  <c r="M283" i="3" s="1"/>
  <c r="S281" i="2"/>
  <c r="M282" i="2"/>
  <c r="N282" i="2" s="1"/>
  <c r="S282" i="2" s="1"/>
  <c r="E283" i="2"/>
  <c r="O281" i="2"/>
  <c r="P281" i="2"/>
  <c r="Q281" i="2" s="1"/>
  <c r="J283" i="13" l="1"/>
  <c r="L283" i="13" s="1"/>
  <c r="K283" i="13"/>
  <c r="G285" i="13"/>
  <c r="F286" i="13" s="1"/>
  <c r="H284" i="13"/>
  <c r="I284" i="13" s="1"/>
  <c r="L284" i="3"/>
  <c r="K284" i="3"/>
  <c r="M284" i="3" s="1"/>
  <c r="J285" i="3"/>
  <c r="I286" i="3"/>
  <c r="M283" i="2"/>
  <c r="N283" i="2" s="1"/>
  <c r="S283" i="2" s="1"/>
  <c r="E284" i="2"/>
  <c r="P282" i="2"/>
  <c r="Q282" i="2" s="1"/>
  <c r="O282" i="2"/>
  <c r="K284" i="13" l="1"/>
  <c r="J284" i="13"/>
  <c r="L284" i="13" s="1"/>
  <c r="H285" i="13"/>
  <c r="I285" i="13" s="1"/>
  <c r="G286" i="13"/>
  <c r="F287" i="13" s="1"/>
  <c r="J286" i="3"/>
  <c r="I287" i="3"/>
  <c r="L285" i="3"/>
  <c r="K285" i="3"/>
  <c r="M285" i="3" s="1"/>
  <c r="M284" i="2"/>
  <c r="N284" i="2" s="1"/>
  <c r="S284" i="2" s="1"/>
  <c r="E285" i="2"/>
  <c r="P283" i="2"/>
  <c r="Q283" i="2" s="1"/>
  <c r="O283" i="2"/>
  <c r="G287" i="13" l="1"/>
  <c r="F288" i="13" s="1"/>
  <c r="H286" i="13"/>
  <c r="I286" i="13" s="1"/>
  <c r="J285" i="13"/>
  <c r="L285" i="13" s="1"/>
  <c r="K285" i="13"/>
  <c r="I288" i="3"/>
  <c r="J287" i="3"/>
  <c r="L286" i="3"/>
  <c r="K286" i="3"/>
  <c r="M286" i="3" s="1"/>
  <c r="E286" i="2"/>
  <c r="M285" i="2"/>
  <c r="N285" i="2" s="1"/>
  <c r="S285" i="2" s="1"/>
  <c r="P284" i="2"/>
  <c r="Q284" i="2" s="1"/>
  <c r="O284" i="2"/>
  <c r="H287" i="13" l="1"/>
  <c r="I287" i="13" s="1"/>
  <c r="K287" i="13" s="1"/>
  <c r="K286" i="13"/>
  <c r="J286" i="13"/>
  <c r="L286" i="13" s="1"/>
  <c r="G288" i="13"/>
  <c r="F289" i="13" s="1"/>
  <c r="L287" i="3"/>
  <c r="K287" i="3"/>
  <c r="M287" i="3" s="1"/>
  <c r="J288" i="3"/>
  <c r="I289" i="3"/>
  <c r="P285" i="2"/>
  <c r="Q285" i="2" s="1"/>
  <c r="O285" i="2"/>
  <c r="M286" i="2"/>
  <c r="N286" i="2" s="1"/>
  <c r="E287" i="2"/>
  <c r="J287" i="13" l="1"/>
  <c r="L287" i="13" s="1"/>
  <c r="H288" i="13"/>
  <c r="I288" i="13" s="1"/>
  <c r="J288" i="13" s="1"/>
  <c r="L288" i="13" s="1"/>
  <c r="G289" i="13"/>
  <c r="F290" i="13" s="1"/>
  <c r="K288" i="3"/>
  <c r="M288" i="3" s="1"/>
  <c r="L288" i="3"/>
  <c r="I290" i="3"/>
  <c r="J289" i="3"/>
  <c r="M287" i="2"/>
  <c r="N287" i="2" s="1"/>
  <c r="S287" i="2" s="1"/>
  <c r="E288" i="2"/>
  <c r="P286" i="2"/>
  <c r="Q286" i="2" s="1"/>
  <c r="O286" i="2"/>
  <c r="S286" i="2"/>
  <c r="H289" i="13" l="1"/>
  <c r="I289" i="13" s="1"/>
  <c r="K289" i="13" s="1"/>
  <c r="K288" i="13"/>
  <c r="G290" i="13"/>
  <c r="F291" i="13" s="1"/>
  <c r="I291" i="3"/>
  <c r="J290" i="3"/>
  <c r="L289" i="3"/>
  <c r="K289" i="3"/>
  <c r="M289" i="3" s="1"/>
  <c r="E289" i="2"/>
  <c r="M288" i="2"/>
  <c r="N288" i="2" s="1"/>
  <c r="S288" i="2" s="1"/>
  <c r="P287" i="2"/>
  <c r="Q287" i="2" s="1"/>
  <c r="O287" i="2"/>
  <c r="J289" i="13" l="1"/>
  <c r="L289" i="13" s="1"/>
  <c r="H290" i="13"/>
  <c r="I290" i="13" s="1"/>
  <c r="J290" i="13" s="1"/>
  <c r="L290" i="13" s="1"/>
  <c r="G291" i="13"/>
  <c r="F292" i="13" s="1"/>
  <c r="K290" i="3"/>
  <c r="M290" i="3" s="1"/>
  <c r="L290" i="3"/>
  <c r="J291" i="3"/>
  <c r="I292" i="3"/>
  <c r="P288" i="2"/>
  <c r="Q288" i="2" s="1"/>
  <c r="O288" i="2"/>
  <c r="M289" i="2"/>
  <c r="N289" i="2" s="1"/>
  <c r="E290" i="2"/>
  <c r="K290" i="13" l="1"/>
  <c r="G292" i="13"/>
  <c r="F293" i="13" s="1"/>
  <c r="H291" i="13"/>
  <c r="I291" i="13" s="1"/>
  <c r="I293" i="3"/>
  <c r="J292" i="3"/>
  <c r="L291" i="3"/>
  <c r="K291" i="3"/>
  <c r="M291" i="3" s="1"/>
  <c r="O289" i="2"/>
  <c r="P289" i="2"/>
  <c r="Q289" i="2" s="1"/>
  <c r="S289" i="2"/>
  <c r="M290" i="2"/>
  <c r="N290" i="2" s="1"/>
  <c r="E291" i="2"/>
  <c r="G293" i="13" l="1"/>
  <c r="F294" i="13" s="1"/>
  <c r="J291" i="13"/>
  <c r="L291" i="13" s="1"/>
  <c r="K291" i="13"/>
  <c r="H292" i="13"/>
  <c r="I292" i="13" s="1"/>
  <c r="L292" i="3"/>
  <c r="K292" i="3"/>
  <c r="M292" i="3" s="1"/>
  <c r="J293" i="3"/>
  <c r="I294" i="3"/>
  <c r="M291" i="2"/>
  <c r="N291" i="2" s="1"/>
  <c r="S291" i="2" s="1"/>
  <c r="E292" i="2"/>
  <c r="P290" i="2"/>
  <c r="Q290" i="2" s="1"/>
  <c r="O290" i="2"/>
  <c r="S290" i="2"/>
  <c r="H293" i="13" l="1"/>
  <c r="I293" i="13" s="1"/>
  <c r="J293" i="13" s="1"/>
  <c r="L293" i="13" s="1"/>
  <c r="K292" i="13"/>
  <c r="J292" i="13"/>
  <c r="L292" i="13" s="1"/>
  <c r="G294" i="13"/>
  <c r="F295" i="13" s="1"/>
  <c r="J294" i="3"/>
  <c r="I295" i="3"/>
  <c r="L293" i="3"/>
  <c r="K293" i="3"/>
  <c r="M293" i="3" s="1"/>
  <c r="M292" i="2"/>
  <c r="N292" i="2" s="1"/>
  <c r="S292" i="2" s="1"/>
  <c r="E293" i="2"/>
  <c r="P291" i="2"/>
  <c r="Q291" i="2" s="1"/>
  <c r="O291" i="2"/>
  <c r="K293" i="13" l="1"/>
  <c r="H294" i="13"/>
  <c r="I294" i="13" s="1"/>
  <c r="G295" i="13"/>
  <c r="F296" i="13" s="1"/>
  <c r="I296" i="3"/>
  <c r="J295" i="3"/>
  <c r="L294" i="3"/>
  <c r="K294" i="3"/>
  <c r="M294" i="3" s="1"/>
  <c r="E294" i="2"/>
  <c r="M293" i="2"/>
  <c r="N293" i="2" s="1"/>
  <c r="S293" i="2" s="1"/>
  <c r="P292" i="2"/>
  <c r="Q292" i="2" s="1"/>
  <c r="O292" i="2"/>
  <c r="H295" i="13" l="1"/>
  <c r="I295" i="13" s="1"/>
  <c r="K294" i="13"/>
  <c r="J294" i="13"/>
  <c r="L294" i="13" s="1"/>
  <c r="G296" i="13"/>
  <c r="F297" i="13" s="1"/>
  <c r="L295" i="3"/>
  <c r="K295" i="3"/>
  <c r="M295" i="3" s="1"/>
  <c r="J296" i="3"/>
  <c r="I297" i="3"/>
  <c r="P293" i="2"/>
  <c r="Q293" i="2" s="1"/>
  <c r="O293" i="2"/>
  <c r="M294" i="2"/>
  <c r="N294" i="2" s="1"/>
  <c r="E295" i="2"/>
  <c r="G297" i="13" l="1"/>
  <c r="F298" i="13" s="1"/>
  <c r="H296" i="13"/>
  <c r="I296" i="13" s="1"/>
  <c r="K295" i="13"/>
  <c r="J295" i="13"/>
  <c r="L295" i="13" s="1"/>
  <c r="I298" i="3"/>
  <c r="J297" i="3"/>
  <c r="K296" i="3"/>
  <c r="M296" i="3" s="1"/>
  <c r="L296" i="3"/>
  <c r="P294" i="2"/>
  <c r="Q294" i="2" s="1"/>
  <c r="O294" i="2"/>
  <c r="S294" i="2"/>
  <c r="M295" i="2"/>
  <c r="N295" i="2" s="1"/>
  <c r="E296" i="2"/>
  <c r="G298" i="13" l="1"/>
  <c r="F299" i="13" s="1"/>
  <c r="J296" i="13"/>
  <c r="L296" i="13" s="1"/>
  <c r="K296" i="13"/>
  <c r="H297" i="13"/>
  <c r="I297" i="13" s="1"/>
  <c r="L297" i="3"/>
  <c r="K297" i="3"/>
  <c r="M297" i="3" s="1"/>
  <c r="I299" i="3"/>
  <c r="J298" i="3"/>
  <c r="E297" i="2"/>
  <c r="M296" i="2"/>
  <c r="N296" i="2" s="1"/>
  <c r="S296" i="2" s="1"/>
  <c r="P295" i="2"/>
  <c r="Q295" i="2" s="1"/>
  <c r="O295" i="2"/>
  <c r="S295" i="2"/>
  <c r="K297" i="13" l="1"/>
  <c r="J297" i="13"/>
  <c r="L297" i="13" s="1"/>
  <c r="H298" i="13"/>
  <c r="I298" i="13" s="1"/>
  <c r="G299" i="13"/>
  <c r="F300" i="13" s="1"/>
  <c r="K298" i="3"/>
  <c r="M298" i="3" s="1"/>
  <c r="L298" i="3"/>
  <c r="J299" i="3"/>
  <c r="I300" i="3"/>
  <c r="P296" i="2"/>
  <c r="Q296" i="2" s="1"/>
  <c r="O296" i="2"/>
  <c r="M297" i="2"/>
  <c r="N297" i="2" s="1"/>
  <c r="E298" i="2"/>
  <c r="H299" i="13" l="1"/>
  <c r="I299" i="13" s="1"/>
  <c r="G300" i="13"/>
  <c r="F301" i="13" s="1"/>
  <c r="J298" i="13"/>
  <c r="L298" i="13" s="1"/>
  <c r="K298" i="13"/>
  <c r="I301" i="3"/>
  <c r="J300" i="3"/>
  <c r="L299" i="3"/>
  <c r="K299" i="3"/>
  <c r="M299" i="3" s="1"/>
  <c r="M298" i="2"/>
  <c r="N298" i="2" s="1"/>
  <c r="S298" i="2" s="1"/>
  <c r="E299" i="2"/>
  <c r="O297" i="2"/>
  <c r="P297" i="2"/>
  <c r="Q297" i="2" s="1"/>
  <c r="S297" i="2"/>
  <c r="H300" i="13" l="1"/>
  <c r="I300" i="13" s="1"/>
  <c r="K300" i="13" s="1"/>
  <c r="G301" i="13"/>
  <c r="F302" i="13" s="1"/>
  <c r="J299" i="13"/>
  <c r="L299" i="13" s="1"/>
  <c r="K299" i="13"/>
  <c r="L300" i="3"/>
  <c r="K300" i="3"/>
  <c r="M300" i="3" s="1"/>
  <c r="J301" i="3"/>
  <c r="I302" i="3"/>
  <c r="M299" i="2"/>
  <c r="N299" i="2" s="1"/>
  <c r="S299" i="2" s="1"/>
  <c r="E300" i="2"/>
  <c r="P298" i="2"/>
  <c r="Q298" i="2" s="1"/>
  <c r="O298" i="2"/>
  <c r="J300" i="13" l="1"/>
  <c r="L300" i="13" s="1"/>
  <c r="H301" i="13"/>
  <c r="I301" i="13" s="1"/>
  <c r="G302" i="13"/>
  <c r="F303" i="13" s="1"/>
  <c r="L301" i="3"/>
  <c r="K301" i="3"/>
  <c r="M301" i="3" s="1"/>
  <c r="J302" i="3"/>
  <c r="I303" i="3"/>
  <c r="M300" i="2"/>
  <c r="N300" i="2" s="1"/>
  <c r="S300" i="2" s="1"/>
  <c r="E301" i="2"/>
  <c r="P299" i="2"/>
  <c r="Q299" i="2" s="1"/>
  <c r="O299" i="2"/>
  <c r="H302" i="13" l="1"/>
  <c r="I302" i="13" s="1"/>
  <c r="K302" i="13" s="1"/>
  <c r="J301" i="13"/>
  <c r="L301" i="13" s="1"/>
  <c r="K301" i="13"/>
  <c r="G303" i="13"/>
  <c r="F304" i="13" s="1"/>
  <c r="I304" i="3"/>
  <c r="J303" i="3"/>
  <c r="L302" i="3"/>
  <c r="K302" i="3"/>
  <c r="M302" i="3" s="1"/>
  <c r="M301" i="2"/>
  <c r="N301" i="2" s="1"/>
  <c r="S301" i="2" s="1"/>
  <c r="E302" i="2"/>
  <c r="P300" i="2"/>
  <c r="Q300" i="2" s="1"/>
  <c r="O300" i="2"/>
  <c r="J302" i="13" l="1"/>
  <c r="L302" i="13" s="1"/>
  <c r="H303" i="13"/>
  <c r="I303" i="13" s="1"/>
  <c r="K303" i="13" s="1"/>
  <c r="G304" i="13"/>
  <c r="F305" i="13" s="1"/>
  <c r="J304" i="3"/>
  <c r="I305" i="3"/>
  <c r="L303" i="3"/>
  <c r="K303" i="3"/>
  <c r="M303" i="3" s="1"/>
  <c r="M302" i="2"/>
  <c r="N302" i="2" s="1"/>
  <c r="S302" i="2" s="1"/>
  <c r="E303" i="2"/>
  <c r="P301" i="2"/>
  <c r="Q301" i="2" s="1"/>
  <c r="O301" i="2"/>
  <c r="J303" i="13" l="1"/>
  <c r="L303" i="13" s="1"/>
  <c r="G305" i="13"/>
  <c r="F306" i="13" s="1"/>
  <c r="H304" i="13"/>
  <c r="I304" i="13" s="1"/>
  <c r="I306" i="3"/>
  <c r="J305" i="3"/>
  <c r="K304" i="3"/>
  <c r="M304" i="3" s="1"/>
  <c r="L304" i="3"/>
  <c r="M303" i="2"/>
  <c r="N303" i="2" s="1"/>
  <c r="S303" i="2" s="1"/>
  <c r="E304" i="2"/>
  <c r="P302" i="2"/>
  <c r="Q302" i="2" s="1"/>
  <c r="O302" i="2"/>
  <c r="H305" i="13" l="1"/>
  <c r="I305" i="13" s="1"/>
  <c r="K305" i="13" s="1"/>
  <c r="J304" i="13"/>
  <c r="L304" i="13" s="1"/>
  <c r="K304" i="13"/>
  <c r="G306" i="13"/>
  <c r="F307" i="13" s="1"/>
  <c r="L305" i="3"/>
  <c r="K305" i="3"/>
  <c r="M305" i="3" s="1"/>
  <c r="I307" i="3"/>
  <c r="J306" i="3"/>
  <c r="E305" i="2"/>
  <c r="M304" i="2"/>
  <c r="N304" i="2" s="1"/>
  <c r="S304" i="2" s="1"/>
  <c r="P303" i="2"/>
  <c r="Q303" i="2" s="1"/>
  <c r="O303" i="2"/>
  <c r="H306" i="13" l="1"/>
  <c r="I306" i="13" s="1"/>
  <c r="K306" i="13" s="1"/>
  <c r="J305" i="13"/>
  <c r="L305" i="13" s="1"/>
  <c r="G307" i="13"/>
  <c r="F308" i="13" s="1"/>
  <c r="J307" i="3"/>
  <c r="I308" i="3"/>
  <c r="K306" i="3"/>
  <c r="M306" i="3" s="1"/>
  <c r="L306" i="3"/>
  <c r="P304" i="2"/>
  <c r="Q304" i="2" s="1"/>
  <c r="O304" i="2"/>
  <c r="M305" i="2"/>
  <c r="N305" i="2" s="1"/>
  <c r="E306" i="2"/>
  <c r="J306" i="13" l="1"/>
  <c r="L306" i="13" s="1"/>
  <c r="G308" i="13"/>
  <c r="F309" i="13" s="1"/>
  <c r="H307" i="13"/>
  <c r="I307" i="13" s="1"/>
  <c r="I309" i="3"/>
  <c r="J308" i="3"/>
  <c r="L307" i="3"/>
  <c r="K307" i="3"/>
  <c r="M307" i="3" s="1"/>
  <c r="O305" i="2"/>
  <c r="P305" i="2"/>
  <c r="Q305" i="2" s="1"/>
  <c r="S305" i="2"/>
  <c r="M306" i="2"/>
  <c r="N306" i="2" s="1"/>
  <c r="S306" i="2" s="1"/>
  <c r="E307" i="2"/>
  <c r="H308" i="13" l="1"/>
  <c r="I308" i="13" s="1"/>
  <c r="K308" i="13" s="1"/>
  <c r="J307" i="13"/>
  <c r="L307" i="13" s="1"/>
  <c r="K307" i="13"/>
  <c r="G309" i="13"/>
  <c r="F310" i="13" s="1"/>
  <c r="L308" i="3"/>
  <c r="K308" i="3"/>
  <c r="M308" i="3" s="1"/>
  <c r="J309" i="3"/>
  <c r="I310" i="3"/>
  <c r="M307" i="2"/>
  <c r="N307" i="2" s="1"/>
  <c r="S307" i="2" s="1"/>
  <c r="E308" i="2"/>
  <c r="P306" i="2"/>
  <c r="Q306" i="2" s="1"/>
  <c r="O306" i="2"/>
  <c r="J308" i="13" l="1"/>
  <c r="L308" i="13" s="1"/>
  <c r="H309" i="13"/>
  <c r="I309" i="13" s="1"/>
  <c r="J309" i="13" s="1"/>
  <c r="L309" i="13" s="1"/>
  <c r="G310" i="13"/>
  <c r="F311" i="13" s="1"/>
  <c r="J310" i="3"/>
  <c r="I311" i="3"/>
  <c r="L309" i="3"/>
  <c r="K309" i="3"/>
  <c r="M309" i="3" s="1"/>
  <c r="M308" i="2"/>
  <c r="N308" i="2" s="1"/>
  <c r="S308" i="2" s="1"/>
  <c r="E309" i="2"/>
  <c r="P307" i="2"/>
  <c r="Q307" i="2" s="1"/>
  <c r="O307" i="2"/>
  <c r="K309" i="13" l="1"/>
  <c r="G311" i="13"/>
  <c r="F312" i="13" s="1"/>
  <c r="H310" i="13"/>
  <c r="I310" i="13" s="1"/>
  <c r="I312" i="3"/>
  <c r="J311" i="3"/>
  <c r="L310" i="3"/>
  <c r="K310" i="3"/>
  <c r="M310" i="3" s="1"/>
  <c r="E310" i="2"/>
  <c r="M309" i="2"/>
  <c r="N309" i="2" s="1"/>
  <c r="S309" i="2" s="1"/>
  <c r="P308" i="2"/>
  <c r="Q308" i="2" s="1"/>
  <c r="O308" i="2"/>
  <c r="H311" i="13" l="1"/>
  <c r="I311" i="13" s="1"/>
  <c r="K311" i="13" s="1"/>
  <c r="K310" i="13"/>
  <c r="J310" i="13"/>
  <c r="L310" i="13" s="1"/>
  <c r="G312" i="13"/>
  <c r="F313" i="13" s="1"/>
  <c r="L311" i="3"/>
  <c r="K311" i="3"/>
  <c r="M311" i="3" s="1"/>
  <c r="J312" i="3"/>
  <c r="I313" i="3"/>
  <c r="P309" i="2"/>
  <c r="Q309" i="2" s="1"/>
  <c r="O309" i="2"/>
  <c r="M310" i="2"/>
  <c r="N310" i="2" s="1"/>
  <c r="S310" i="2" s="1"/>
  <c r="E311" i="2"/>
  <c r="J311" i="13" l="1"/>
  <c r="L311" i="13" s="1"/>
  <c r="G313" i="13"/>
  <c r="F314" i="13" s="1"/>
  <c r="H312" i="13"/>
  <c r="I312" i="13" s="1"/>
  <c r="I314" i="3"/>
  <c r="J313" i="3"/>
  <c r="K312" i="3"/>
  <c r="M312" i="3" s="1"/>
  <c r="L312" i="3"/>
  <c r="M311" i="2"/>
  <c r="N311" i="2" s="1"/>
  <c r="S311" i="2" s="1"/>
  <c r="E312" i="2"/>
  <c r="P310" i="2"/>
  <c r="Q310" i="2" s="1"/>
  <c r="O310" i="2"/>
  <c r="G314" i="13" l="1"/>
  <c r="F315" i="13" s="1"/>
  <c r="H313" i="13"/>
  <c r="I313" i="13" s="1"/>
  <c r="J312" i="13"/>
  <c r="L312" i="13" s="1"/>
  <c r="K312" i="13"/>
  <c r="K313" i="3"/>
  <c r="M313" i="3" s="1"/>
  <c r="L313" i="3"/>
  <c r="J314" i="3"/>
  <c r="I315" i="3"/>
  <c r="E313" i="2"/>
  <c r="M312" i="2"/>
  <c r="N312" i="2" s="1"/>
  <c r="S312" i="2" s="1"/>
  <c r="P311" i="2"/>
  <c r="Q311" i="2" s="1"/>
  <c r="O311" i="2"/>
  <c r="K313" i="13" l="1"/>
  <c r="J313" i="13"/>
  <c r="L313" i="13" s="1"/>
  <c r="G315" i="13"/>
  <c r="F316" i="13" s="1"/>
  <c r="H314" i="13"/>
  <c r="I314" i="13" s="1"/>
  <c r="K314" i="3"/>
  <c r="M314" i="3" s="1"/>
  <c r="L314" i="3"/>
  <c r="I316" i="3"/>
  <c r="J315" i="3"/>
  <c r="P312" i="2"/>
  <c r="Q312" i="2" s="1"/>
  <c r="O312" i="2"/>
  <c r="M313" i="2"/>
  <c r="N313" i="2" s="1"/>
  <c r="E314" i="2"/>
  <c r="G316" i="13" l="1"/>
  <c r="F317" i="13" s="1"/>
  <c r="J314" i="13"/>
  <c r="L314" i="13" s="1"/>
  <c r="K314" i="13"/>
  <c r="H315" i="13"/>
  <c r="I315" i="13" s="1"/>
  <c r="L315" i="3"/>
  <c r="K315" i="3"/>
  <c r="M315" i="3" s="1"/>
  <c r="I317" i="3"/>
  <c r="J316" i="3"/>
  <c r="M314" i="2"/>
  <c r="N314" i="2" s="1"/>
  <c r="S314" i="2" s="1"/>
  <c r="E315" i="2"/>
  <c r="O313" i="2"/>
  <c r="P313" i="2"/>
  <c r="Q313" i="2" s="1"/>
  <c r="S313" i="2"/>
  <c r="H316" i="13" l="1"/>
  <c r="I316" i="13" s="1"/>
  <c r="J315" i="13"/>
  <c r="L315" i="13" s="1"/>
  <c r="K315" i="13"/>
  <c r="G317" i="13"/>
  <c r="F318" i="13" s="1"/>
  <c r="J317" i="3"/>
  <c r="I318" i="3"/>
  <c r="K316" i="3"/>
  <c r="M316" i="3" s="1"/>
  <c r="L316" i="3"/>
  <c r="M315" i="2"/>
  <c r="N315" i="2" s="1"/>
  <c r="S315" i="2" s="1"/>
  <c r="E316" i="2"/>
  <c r="P314" i="2"/>
  <c r="Q314" i="2" s="1"/>
  <c r="O314" i="2"/>
  <c r="G318" i="13" l="1"/>
  <c r="F319" i="13" s="1"/>
  <c r="H317" i="13"/>
  <c r="I317" i="13" s="1"/>
  <c r="K316" i="13"/>
  <c r="J316" i="13"/>
  <c r="L316" i="13" s="1"/>
  <c r="I319" i="3"/>
  <c r="J318" i="3"/>
  <c r="L317" i="3"/>
  <c r="K317" i="3"/>
  <c r="M317" i="3" s="1"/>
  <c r="M316" i="2"/>
  <c r="N316" i="2" s="1"/>
  <c r="S316" i="2" s="1"/>
  <c r="E317" i="2"/>
  <c r="P315" i="2"/>
  <c r="Q315" i="2" s="1"/>
  <c r="O315" i="2"/>
  <c r="H318" i="13" l="1"/>
  <c r="I318" i="13" s="1"/>
  <c r="K318" i="13" s="1"/>
  <c r="J317" i="13"/>
  <c r="L317" i="13" s="1"/>
  <c r="K317" i="13"/>
  <c r="G319" i="13"/>
  <c r="F320" i="13" s="1"/>
  <c r="L318" i="3"/>
  <c r="K318" i="3"/>
  <c r="M318" i="3" s="1"/>
  <c r="J319" i="3"/>
  <c r="I320" i="3"/>
  <c r="M317" i="2"/>
  <c r="N317" i="2" s="1"/>
  <c r="S317" i="2" s="1"/>
  <c r="E318" i="2"/>
  <c r="P316" i="2"/>
  <c r="Q316" i="2" s="1"/>
  <c r="O316" i="2"/>
  <c r="J318" i="13" l="1"/>
  <c r="L318" i="13" s="1"/>
  <c r="H319" i="13"/>
  <c r="I319" i="13" s="1"/>
  <c r="K319" i="13" s="1"/>
  <c r="G320" i="13"/>
  <c r="F321" i="13" s="1"/>
  <c r="J320" i="3"/>
  <c r="I321" i="3"/>
  <c r="L319" i="3"/>
  <c r="K319" i="3"/>
  <c r="M319" i="3" s="1"/>
  <c r="M318" i="2"/>
  <c r="N318" i="2" s="1"/>
  <c r="S318" i="2" s="1"/>
  <c r="E319" i="2"/>
  <c r="P317" i="2"/>
  <c r="Q317" i="2" s="1"/>
  <c r="O317" i="2"/>
  <c r="J319" i="13" l="1"/>
  <c r="L319" i="13" s="1"/>
  <c r="G321" i="13"/>
  <c r="F322" i="13" s="1"/>
  <c r="H320" i="13"/>
  <c r="I320" i="13" s="1"/>
  <c r="I322" i="3"/>
  <c r="J321" i="3"/>
  <c r="L320" i="3"/>
  <c r="K320" i="3"/>
  <c r="M320" i="3" s="1"/>
  <c r="M319" i="2"/>
  <c r="N319" i="2" s="1"/>
  <c r="S319" i="2" s="1"/>
  <c r="E320" i="2"/>
  <c r="P318" i="2"/>
  <c r="Q318" i="2" s="1"/>
  <c r="O318" i="2"/>
  <c r="J320" i="13" l="1"/>
  <c r="L320" i="13" s="1"/>
  <c r="K320" i="13"/>
  <c r="G322" i="13"/>
  <c r="F323" i="13" s="1"/>
  <c r="H321" i="13"/>
  <c r="I321" i="13" s="1"/>
  <c r="L321" i="3"/>
  <c r="K321" i="3"/>
  <c r="M321" i="3" s="1"/>
  <c r="J322" i="3"/>
  <c r="I323" i="3"/>
  <c r="E321" i="2"/>
  <c r="M320" i="2"/>
  <c r="N320" i="2" s="1"/>
  <c r="S320" i="2" s="1"/>
  <c r="P319" i="2"/>
  <c r="Q319" i="2" s="1"/>
  <c r="O319" i="2"/>
  <c r="H322" i="13" l="1"/>
  <c r="I322" i="13" s="1"/>
  <c r="K322" i="13" s="1"/>
  <c r="G323" i="13"/>
  <c r="F324" i="13" s="1"/>
  <c r="K321" i="13"/>
  <c r="J321" i="13"/>
  <c r="L321" i="13" s="1"/>
  <c r="I324" i="3"/>
  <c r="J323" i="3"/>
  <c r="K322" i="3"/>
  <c r="M322" i="3" s="1"/>
  <c r="L322" i="3"/>
  <c r="P320" i="2"/>
  <c r="Q320" i="2" s="1"/>
  <c r="O320" i="2"/>
  <c r="M321" i="2"/>
  <c r="N321" i="2" s="1"/>
  <c r="S321" i="2" s="1"/>
  <c r="E322" i="2"/>
  <c r="J322" i="13" l="1"/>
  <c r="L322" i="13" s="1"/>
  <c r="G324" i="13"/>
  <c r="F325" i="13" s="1"/>
  <c r="H323" i="13"/>
  <c r="I323" i="13" s="1"/>
  <c r="L323" i="3"/>
  <c r="K323" i="3"/>
  <c r="M323" i="3" s="1"/>
  <c r="I325" i="3"/>
  <c r="J324" i="3"/>
  <c r="M322" i="2"/>
  <c r="N322" i="2" s="1"/>
  <c r="S322" i="2" s="1"/>
  <c r="E323" i="2"/>
  <c r="O321" i="2"/>
  <c r="P321" i="2"/>
  <c r="Q321" i="2" s="1"/>
  <c r="J323" i="13" l="1"/>
  <c r="L323" i="13" s="1"/>
  <c r="K323" i="13"/>
  <c r="G325" i="13"/>
  <c r="F326" i="13" s="1"/>
  <c r="H324" i="13"/>
  <c r="I324" i="13" s="1"/>
  <c r="K324" i="3"/>
  <c r="M324" i="3" s="1"/>
  <c r="L324" i="3"/>
  <c r="J325" i="3"/>
  <c r="I326" i="3"/>
  <c r="M323" i="2"/>
  <c r="N323" i="2" s="1"/>
  <c r="S323" i="2" s="1"/>
  <c r="E324" i="2"/>
  <c r="P322" i="2"/>
  <c r="Q322" i="2" s="1"/>
  <c r="O322" i="2"/>
  <c r="G326" i="13" l="1"/>
  <c r="F327" i="13" s="1"/>
  <c r="K324" i="13"/>
  <c r="J324" i="13"/>
  <c r="L324" i="13" s="1"/>
  <c r="H325" i="13"/>
  <c r="I325" i="13" s="1"/>
  <c r="I327" i="3"/>
  <c r="J326" i="3"/>
  <c r="L325" i="3"/>
  <c r="K325" i="3"/>
  <c r="M325" i="3" s="1"/>
  <c r="M324" i="2"/>
  <c r="N324" i="2" s="1"/>
  <c r="S324" i="2" s="1"/>
  <c r="E325" i="2"/>
  <c r="P323" i="2"/>
  <c r="Q323" i="2" s="1"/>
  <c r="O323" i="2"/>
  <c r="J325" i="13" l="1"/>
  <c r="L325" i="13" s="1"/>
  <c r="K325" i="13"/>
  <c r="G327" i="13"/>
  <c r="F328" i="13" s="1"/>
  <c r="H326" i="13"/>
  <c r="I326" i="13" s="1"/>
  <c r="L326" i="3"/>
  <c r="K326" i="3"/>
  <c r="M326" i="3" s="1"/>
  <c r="J327" i="3"/>
  <c r="I328" i="3"/>
  <c r="E326" i="2"/>
  <c r="M325" i="2"/>
  <c r="N325" i="2" s="1"/>
  <c r="S325" i="2" s="1"/>
  <c r="P324" i="2"/>
  <c r="Q324" i="2" s="1"/>
  <c r="O324" i="2"/>
  <c r="H327" i="13" l="1"/>
  <c r="I327" i="13" s="1"/>
  <c r="K326" i="13"/>
  <c r="J326" i="13"/>
  <c r="L326" i="13" s="1"/>
  <c r="G328" i="13"/>
  <c r="F329" i="13" s="1"/>
  <c r="J328" i="3"/>
  <c r="I329" i="3"/>
  <c r="L327" i="3"/>
  <c r="K327" i="3"/>
  <c r="M327" i="3" s="1"/>
  <c r="P325" i="2"/>
  <c r="Q325" i="2" s="1"/>
  <c r="O325" i="2"/>
  <c r="M326" i="2"/>
  <c r="N326" i="2" s="1"/>
  <c r="E327" i="2"/>
  <c r="H328" i="13" l="1"/>
  <c r="I328" i="13" s="1"/>
  <c r="J328" i="13" s="1"/>
  <c r="L328" i="13" s="1"/>
  <c r="K327" i="13"/>
  <c r="J327" i="13"/>
  <c r="L327" i="13" s="1"/>
  <c r="G329" i="13"/>
  <c r="F330" i="13" s="1"/>
  <c r="I330" i="3"/>
  <c r="J329" i="3"/>
  <c r="L328" i="3"/>
  <c r="K328" i="3"/>
  <c r="M328" i="3" s="1"/>
  <c r="M327" i="2"/>
  <c r="N327" i="2" s="1"/>
  <c r="S327" i="2" s="1"/>
  <c r="E328" i="2"/>
  <c r="P326" i="2"/>
  <c r="Q326" i="2" s="1"/>
  <c r="O326" i="2"/>
  <c r="S326" i="2"/>
  <c r="K328" i="13" l="1"/>
  <c r="G330" i="13"/>
  <c r="F331" i="13" s="1"/>
  <c r="H329" i="13"/>
  <c r="I329" i="13" s="1"/>
  <c r="L329" i="3"/>
  <c r="K329" i="3"/>
  <c r="M329" i="3" s="1"/>
  <c r="J330" i="3"/>
  <c r="I331" i="3"/>
  <c r="E329" i="2"/>
  <c r="M328" i="2"/>
  <c r="N328" i="2" s="1"/>
  <c r="S328" i="2" s="1"/>
  <c r="P327" i="2"/>
  <c r="Q327" i="2" s="1"/>
  <c r="O327" i="2"/>
  <c r="H330" i="13" l="1"/>
  <c r="I330" i="13" s="1"/>
  <c r="J330" i="13" s="1"/>
  <c r="L330" i="13" s="1"/>
  <c r="K329" i="13"/>
  <c r="J329" i="13"/>
  <c r="L329" i="13" s="1"/>
  <c r="G331" i="13"/>
  <c r="F332" i="13" s="1"/>
  <c r="I332" i="3"/>
  <c r="J331" i="3"/>
  <c r="K330" i="3"/>
  <c r="M330" i="3" s="1"/>
  <c r="L330" i="3"/>
  <c r="P328" i="2"/>
  <c r="Q328" i="2" s="1"/>
  <c r="O328" i="2"/>
  <c r="M329" i="2"/>
  <c r="N329" i="2" s="1"/>
  <c r="E330" i="2"/>
  <c r="K330" i="13" l="1"/>
  <c r="G332" i="13"/>
  <c r="F333" i="13" s="1"/>
  <c r="H331" i="13"/>
  <c r="I331" i="13" s="1"/>
  <c r="L331" i="3"/>
  <c r="K331" i="3"/>
  <c r="M331" i="3" s="1"/>
  <c r="I333" i="3"/>
  <c r="J332" i="3"/>
  <c r="O329" i="2"/>
  <c r="P329" i="2"/>
  <c r="Q329" i="2" s="1"/>
  <c r="S329" i="2"/>
  <c r="M330" i="2"/>
  <c r="N330" i="2" s="1"/>
  <c r="E331" i="2"/>
  <c r="H332" i="13" l="1"/>
  <c r="I332" i="13" s="1"/>
  <c r="K332" i="13" s="1"/>
  <c r="J331" i="13"/>
  <c r="L331" i="13" s="1"/>
  <c r="K331" i="13"/>
  <c r="G333" i="13"/>
  <c r="F334" i="13" s="1"/>
  <c r="K332" i="3"/>
  <c r="M332" i="3" s="1"/>
  <c r="L332" i="3"/>
  <c r="J333" i="3"/>
  <c r="I334" i="3"/>
  <c r="M331" i="2"/>
  <c r="N331" i="2" s="1"/>
  <c r="S331" i="2" s="1"/>
  <c r="E332" i="2"/>
  <c r="P330" i="2"/>
  <c r="Q330" i="2" s="1"/>
  <c r="O330" i="2"/>
  <c r="S330" i="2"/>
  <c r="J332" i="13" l="1"/>
  <c r="L332" i="13" s="1"/>
  <c r="H333" i="13"/>
  <c r="I333" i="13" s="1"/>
  <c r="G334" i="13"/>
  <c r="F335" i="13" s="1"/>
  <c r="L333" i="3"/>
  <c r="K333" i="3"/>
  <c r="M333" i="3" s="1"/>
  <c r="I335" i="3"/>
  <c r="J334" i="3"/>
  <c r="M332" i="2"/>
  <c r="N332" i="2" s="1"/>
  <c r="S332" i="2" s="1"/>
  <c r="E333" i="2"/>
  <c r="P331" i="2"/>
  <c r="Q331" i="2" s="1"/>
  <c r="O331" i="2"/>
  <c r="H334" i="13" l="1"/>
  <c r="I334" i="13" s="1"/>
  <c r="G335" i="13"/>
  <c r="F336" i="13" s="1"/>
  <c r="J333" i="13"/>
  <c r="L333" i="13" s="1"/>
  <c r="K333" i="13"/>
  <c r="L334" i="3"/>
  <c r="K334" i="3"/>
  <c r="M334" i="3" s="1"/>
  <c r="J335" i="3"/>
  <c r="I336" i="3"/>
  <c r="E334" i="2"/>
  <c r="M333" i="2"/>
  <c r="N333" i="2" s="1"/>
  <c r="S333" i="2" s="1"/>
  <c r="P332" i="2"/>
  <c r="Q332" i="2" s="1"/>
  <c r="O332" i="2"/>
  <c r="G336" i="13" l="1"/>
  <c r="F337" i="13" s="1"/>
  <c r="H335" i="13"/>
  <c r="I335" i="13" s="1"/>
  <c r="K334" i="13"/>
  <c r="J334" i="13"/>
  <c r="L334" i="13" s="1"/>
  <c r="J336" i="3"/>
  <c r="I337" i="3"/>
  <c r="L335" i="3"/>
  <c r="K335" i="3"/>
  <c r="M335" i="3" s="1"/>
  <c r="P333" i="2"/>
  <c r="Q333" i="2" s="1"/>
  <c r="O333" i="2"/>
  <c r="M334" i="2"/>
  <c r="N334" i="2" s="1"/>
  <c r="E335" i="2"/>
  <c r="K335" i="13" l="1"/>
  <c r="J335" i="13"/>
  <c r="L335" i="13" s="1"/>
  <c r="H336" i="13"/>
  <c r="I336" i="13" s="1"/>
  <c r="G337" i="13"/>
  <c r="F338" i="13" s="1"/>
  <c r="I338" i="3"/>
  <c r="J337" i="3"/>
  <c r="L336" i="3"/>
  <c r="K336" i="3"/>
  <c r="M336" i="3" s="1"/>
  <c r="M335" i="2"/>
  <c r="N335" i="2" s="1"/>
  <c r="S335" i="2" s="1"/>
  <c r="E336" i="2"/>
  <c r="P334" i="2"/>
  <c r="Q334" i="2" s="1"/>
  <c r="O334" i="2"/>
  <c r="S334" i="2"/>
  <c r="G338" i="13" l="1"/>
  <c r="F339" i="13" s="1"/>
  <c r="H337" i="13"/>
  <c r="I337" i="13" s="1"/>
  <c r="J336" i="13"/>
  <c r="L336" i="13" s="1"/>
  <c r="K336" i="13"/>
  <c r="L337" i="3"/>
  <c r="K337" i="3"/>
  <c r="M337" i="3" s="1"/>
  <c r="J338" i="3"/>
  <c r="I339" i="3"/>
  <c r="E337" i="2"/>
  <c r="M336" i="2"/>
  <c r="N336" i="2" s="1"/>
  <c r="S336" i="2" s="1"/>
  <c r="P335" i="2"/>
  <c r="Q335" i="2" s="1"/>
  <c r="O335" i="2"/>
  <c r="K337" i="13" l="1"/>
  <c r="J337" i="13"/>
  <c r="L337" i="13" s="1"/>
  <c r="H338" i="13"/>
  <c r="I338" i="13" s="1"/>
  <c r="G339" i="13"/>
  <c r="F340" i="13" s="1"/>
  <c r="K338" i="3"/>
  <c r="M338" i="3" s="1"/>
  <c r="L338" i="3"/>
  <c r="I340" i="3"/>
  <c r="J339" i="3"/>
  <c r="P336" i="2"/>
  <c r="Q336" i="2" s="1"/>
  <c r="O336" i="2"/>
  <c r="M337" i="2"/>
  <c r="N337" i="2" s="1"/>
  <c r="E338" i="2"/>
  <c r="J338" i="13" l="1"/>
  <c r="L338" i="13" s="1"/>
  <c r="K338" i="13"/>
  <c r="G340" i="13"/>
  <c r="F341" i="13" s="1"/>
  <c r="H339" i="13"/>
  <c r="I339" i="13" s="1"/>
  <c r="I341" i="3"/>
  <c r="J340" i="3"/>
  <c r="L339" i="3"/>
  <c r="K339" i="3"/>
  <c r="M339" i="3" s="1"/>
  <c r="O337" i="2"/>
  <c r="P337" i="2"/>
  <c r="Q337" i="2" s="1"/>
  <c r="S337" i="2"/>
  <c r="M338" i="2"/>
  <c r="N338" i="2" s="1"/>
  <c r="E339" i="2"/>
  <c r="J339" i="13" l="1"/>
  <c r="L339" i="13" s="1"/>
  <c r="K339" i="13"/>
  <c r="G341" i="13"/>
  <c r="F342" i="13" s="1"/>
  <c r="H340" i="13"/>
  <c r="I340" i="13" s="1"/>
  <c r="K340" i="3"/>
  <c r="M340" i="3" s="1"/>
  <c r="L340" i="3"/>
  <c r="J341" i="3"/>
  <c r="I342" i="3"/>
  <c r="M339" i="2"/>
  <c r="N339" i="2" s="1"/>
  <c r="S339" i="2" s="1"/>
  <c r="E340" i="2"/>
  <c r="P338" i="2"/>
  <c r="Q338" i="2" s="1"/>
  <c r="O338" i="2"/>
  <c r="S338" i="2"/>
  <c r="H341" i="13" l="1"/>
  <c r="I341" i="13" s="1"/>
  <c r="J341" i="13" s="1"/>
  <c r="L341" i="13" s="1"/>
  <c r="K340" i="13"/>
  <c r="J340" i="13"/>
  <c r="L340" i="13" s="1"/>
  <c r="G342" i="13"/>
  <c r="F343" i="13" s="1"/>
  <c r="L341" i="3"/>
  <c r="K341" i="3"/>
  <c r="M341" i="3" s="1"/>
  <c r="I343" i="3"/>
  <c r="J342" i="3"/>
  <c r="M340" i="2"/>
  <c r="N340" i="2" s="1"/>
  <c r="S340" i="2" s="1"/>
  <c r="E341" i="2"/>
  <c r="P339" i="2"/>
  <c r="Q339" i="2" s="1"/>
  <c r="O339" i="2"/>
  <c r="K341" i="13" l="1"/>
  <c r="H342" i="13"/>
  <c r="I342" i="13" s="1"/>
  <c r="K342" i="13" s="1"/>
  <c r="G343" i="13"/>
  <c r="F344" i="13" s="1"/>
  <c r="L342" i="3"/>
  <c r="K342" i="3"/>
  <c r="M342" i="3" s="1"/>
  <c r="J343" i="3"/>
  <c r="I344" i="3"/>
  <c r="E342" i="2"/>
  <c r="M341" i="2"/>
  <c r="N341" i="2" s="1"/>
  <c r="S341" i="2" s="1"/>
  <c r="P340" i="2"/>
  <c r="Q340" i="2" s="1"/>
  <c r="O340" i="2"/>
  <c r="H343" i="13" l="1"/>
  <c r="I343" i="13" s="1"/>
  <c r="K343" i="13" s="1"/>
  <c r="J342" i="13"/>
  <c r="L342" i="13" s="1"/>
  <c r="G344" i="13"/>
  <c r="F345" i="13" s="1"/>
  <c r="L343" i="3"/>
  <c r="K343" i="3"/>
  <c r="M343" i="3" s="1"/>
  <c r="J344" i="3"/>
  <c r="I345" i="3"/>
  <c r="P341" i="2"/>
  <c r="Q341" i="2" s="1"/>
  <c r="O341" i="2"/>
  <c r="M342" i="2"/>
  <c r="N342" i="2" s="1"/>
  <c r="S342" i="2" s="1"/>
  <c r="E343" i="2"/>
  <c r="J343" i="13" l="1"/>
  <c r="L343" i="13" s="1"/>
  <c r="H344" i="13"/>
  <c r="I344" i="13" s="1"/>
  <c r="G345" i="13"/>
  <c r="F346" i="13" s="1"/>
  <c r="I346" i="3"/>
  <c r="J345" i="3"/>
  <c r="L344" i="3"/>
  <c r="K344" i="3"/>
  <c r="M344" i="3" s="1"/>
  <c r="M343" i="2"/>
  <c r="N343" i="2" s="1"/>
  <c r="S343" i="2" s="1"/>
  <c r="E344" i="2"/>
  <c r="O342" i="2"/>
  <c r="P342" i="2"/>
  <c r="Q342" i="2" s="1"/>
  <c r="J344" i="13" l="1"/>
  <c r="L344" i="13" s="1"/>
  <c r="K344" i="13"/>
  <c r="G346" i="13"/>
  <c r="F347" i="13" s="1"/>
  <c r="H345" i="13"/>
  <c r="I345" i="13" s="1"/>
  <c r="L345" i="3"/>
  <c r="K345" i="3"/>
  <c r="M345" i="3" s="1"/>
  <c r="J346" i="3"/>
  <c r="I347" i="3"/>
  <c r="E345" i="2"/>
  <c r="M344" i="2"/>
  <c r="N344" i="2" s="1"/>
  <c r="S344" i="2" s="1"/>
  <c r="P343" i="2"/>
  <c r="Q343" i="2" s="1"/>
  <c r="O343" i="2"/>
  <c r="H346" i="13" l="1"/>
  <c r="I346" i="13" s="1"/>
  <c r="J346" i="13" s="1"/>
  <c r="L346" i="13" s="1"/>
  <c r="K345" i="13"/>
  <c r="J345" i="13"/>
  <c r="L345" i="13" s="1"/>
  <c r="G347" i="13"/>
  <c r="F348" i="13" s="1"/>
  <c r="K346" i="3"/>
  <c r="M346" i="3" s="1"/>
  <c r="L346" i="3"/>
  <c r="I348" i="3"/>
  <c r="J347" i="3"/>
  <c r="P344" i="2"/>
  <c r="Q344" i="2" s="1"/>
  <c r="O344" i="2"/>
  <c r="M345" i="2"/>
  <c r="N345" i="2" s="1"/>
  <c r="E346" i="2"/>
  <c r="K346" i="13" l="1"/>
  <c r="H347" i="13"/>
  <c r="I347" i="13" s="1"/>
  <c r="G348" i="13"/>
  <c r="F349" i="13" s="1"/>
  <c r="L347" i="3"/>
  <c r="K347" i="3"/>
  <c r="M347" i="3" s="1"/>
  <c r="I349" i="3"/>
  <c r="J348" i="3"/>
  <c r="M346" i="2"/>
  <c r="N346" i="2" s="1"/>
  <c r="S346" i="2" s="1"/>
  <c r="E347" i="2"/>
  <c r="O345" i="2"/>
  <c r="P345" i="2"/>
  <c r="Q345" i="2" s="1"/>
  <c r="S345" i="2"/>
  <c r="G349" i="13" l="1"/>
  <c r="F350" i="13" s="1"/>
  <c r="H348" i="13"/>
  <c r="I348" i="13" s="1"/>
  <c r="J347" i="13"/>
  <c r="L347" i="13" s="1"/>
  <c r="K347" i="13"/>
  <c r="J349" i="3"/>
  <c r="I350" i="3"/>
  <c r="K348" i="3"/>
  <c r="M348" i="3" s="1"/>
  <c r="L348" i="3"/>
  <c r="M347" i="2"/>
  <c r="N347" i="2" s="1"/>
  <c r="S347" i="2" s="1"/>
  <c r="E348" i="2"/>
  <c r="P346" i="2"/>
  <c r="Q346" i="2" s="1"/>
  <c r="O346" i="2"/>
  <c r="K348" i="13" l="1"/>
  <c r="J348" i="13"/>
  <c r="L348" i="13" s="1"/>
  <c r="H349" i="13"/>
  <c r="I349" i="13" s="1"/>
  <c r="G350" i="13"/>
  <c r="F351" i="13" s="1"/>
  <c r="I351" i="3"/>
  <c r="J350" i="3"/>
  <c r="L349" i="3"/>
  <c r="K349" i="3"/>
  <c r="M349" i="3" s="1"/>
  <c r="M348" i="2"/>
  <c r="N348" i="2" s="1"/>
  <c r="S348" i="2" s="1"/>
  <c r="E349" i="2"/>
  <c r="P347" i="2"/>
  <c r="Q347" i="2" s="1"/>
  <c r="O347" i="2"/>
  <c r="H350" i="13" l="1"/>
  <c r="I350" i="13" s="1"/>
  <c r="J349" i="13"/>
  <c r="L349" i="13" s="1"/>
  <c r="K349" i="13"/>
  <c r="G351" i="13"/>
  <c r="F352" i="13" s="1"/>
  <c r="L350" i="3"/>
  <c r="K350" i="3"/>
  <c r="M350" i="3" s="1"/>
  <c r="J351" i="3"/>
  <c r="I352" i="3"/>
  <c r="M349" i="2"/>
  <c r="N349" i="2" s="1"/>
  <c r="S349" i="2" s="1"/>
  <c r="E350" i="2"/>
  <c r="P348" i="2"/>
  <c r="Q348" i="2" s="1"/>
  <c r="O348" i="2"/>
  <c r="H351" i="13" l="1"/>
  <c r="I351" i="13" s="1"/>
  <c r="J351" i="13" s="1"/>
  <c r="L351" i="13" s="1"/>
  <c r="G352" i="13"/>
  <c r="F353" i="13" s="1"/>
  <c r="K350" i="13"/>
  <c r="J350" i="13"/>
  <c r="L350" i="13" s="1"/>
  <c r="J352" i="3"/>
  <c r="I353" i="3"/>
  <c r="L351" i="3"/>
  <c r="K351" i="3"/>
  <c r="M351" i="3" s="1"/>
  <c r="M350" i="2"/>
  <c r="N350" i="2" s="1"/>
  <c r="S350" i="2" s="1"/>
  <c r="E351" i="2"/>
  <c r="P349" i="2"/>
  <c r="Q349" i="2" s="1"/>
  <c r="O349" i="2"/>
  <c r="K351" i="13" l="1"/>
  <c r="G353" i="13"/>
  <c r="F354" i="13" s="1"/>
  <c r="H352" i="13"/>
  <c r="I352" i="13" s="1"/>
  <c r="I354" i="3"/>
  <c r="J353" i="3"/>
  <c r="L352" i="3"/>
  <c r="K352" i="3"/>
  <c r="M352" i="3" s="1"/>
  <c r="M351" i="2"/>
  <c r="N351" i="2" s="1"/>
  <c r="S351" i="2" s="1"/>
  <c r="E352" i="2"/>
  <c r="P350" i="2"/>
  <c r="Q350" i="2" s="1"/>
  <c r="O350" i="2"/>
  <c r="G354" i="13" l="1"/>
  <c r="F355" i="13" s="1"/>
  <c r="J352" i="13"/>
  <c r="L352" i="13" s="1"/>
  <c r="K352" i="13"/>
  <c r="H353" i="13"/>
  <c r="I353" i="13" s="1"/>
  <c r="L353" i="3"/>
  <c r="K353" i="3"/>
  <c r="M353" i="3" s="1"/>
  <c r="J354" i="3"/>
  <c r="I355" i="3"/>
  <c r="E353" i="2"/>
  <c r="M352" i="2"/>
  <c r="N352" i="2" s="1"/>
  <c r="S352" i="2" s="1"/>
  <c r="P351" i="2"/>
  <c r="Q351" i="2" s="1"/>
  <c r="O351" i="2"/>
  <c r="H354" i="13" l="1"/>
  <c r="I354" i="13" s="1"/>
  <c r="J354" i="13" s="1"/>
  <c r="L354" i="13" s="1"/>
  <c r="K353" i="13"/>
  <c r="J353" i="13"/>
  <c r="L353" i="13" s="1"/>
  <c r="G355" i="13"/>
  <c r="F356" i="13" s="1"/>
  <c r="K354" i="3"/>
  <c r="M354" i="3" s="1"/>
  <c r="L354" i="3"/>
  <c r="I356" i="3"/>
  <c r="J355" i="3"/>
  <c r="P352" i="2"/>
  <c r="Q352" i="2" s="1"/>
  <c r="O352" i="2"/>
  <c r="M353" i="2"/>
  <c r="N353" i="2" s="1"/>
  <c r="S353" i="2" s="1"/>
  <c r="E354" i="2"/>
  <c r="K354" i="13" l="1"/>
  <c r="G356" i="13"/>
  <c r="F357" i="13" s="1"/>
  <c r="H355" i="13"/>
  <c r="I355" i="13" s="1"/>
  <c r="I357" i="3"/>
  <c r="J356" i="3"/>
  <c r="L355" i="3"/>
  <c r="K355" i="3"/>
  <c r="M355" i="3" s="1"/>
  <c r="M354" i="2"/>
  <c r="N354" i="2" s="1"/>
  <c r="S354" i="2" s="1"/>
  <c r="E355" i="2"/>
  <c r="O353" i="2"/>
  <c r="P353" i="2"/>
  <c r="Q353" i="2" s="1"/>
  <c r="H356" i="13" l="1"/>
  <c r="I356" i="13" s="1"/>
  <c r="K356" i="13" s="1"/>
  <c r="J355" i="13"/>
  <c r="L355" i="13" s="1"/>
  <c r="K355" i="13"/>
  <c r="G357" i="13"/>
  <c r="F358" i="13" s="1"/>
  <c r="K356" i="3"/>
  <c r="M356" i="3" s="1"/>
  <c r="L356" i="3"/>
  <c r="J357" i="3"/>
  <c r="I358" i="3"/>
  <c r="M355" i="2"/>
  <c r="N355" i="2" s="1"/>
  <c r="S355" i="2" s="1"/>
  <c r="E356" i="2"/>
  <c r="P354" i="2"/>
  <c r="Q354" i="2" s="1"/>
  <c r="O354" i="2"/>
  <c r="H357" i="13" l="1"/>
  <c r="I357" i="13" s="1"/>
  <c r="K357" i="13" s="1"/>
  <c r="J356" i="13"/>
  <c r="L356" i="13" s="1"/>
  <c r="G358" i="13"/>
  <c r="F359" i="13" s="1"/>
  <c r="I359" i="3"/>
  <c r="J358" i="3"/>
  <c r="L357" i="3"/>
  <c r="K357" i="3"/>
  <c r="M357" i="3" s="1"/>
  <c r="M356" i="2"/>
  <c r="N356" i="2" s="1"/>
  <c r="S356" i="2" s="1"/>
  <c r="E357" i="2"/>
  <c r="P355" i="2"/>
  <c r="Q355" i="2" s="1"/>
  <c r="O355" i="2"/>
  <c r="J357" i="13" l="1"/>
  <c r="L357" i="13" s="1"/>
  <c r="H358" i="13"/>
  <c r="I358" i="13" s="1"/>
  <c r="G359" i="13"/>
  <c r="F360" i="13" s="1"/>
  <c r="L358" i="3"/>
  <c r="K358" i="3"/>
  <c r="M358" i="3" s="1"/>
  <c r="J359" i="3"/>
  <c r="I360" i="3"/>
  <c r="E358" i="2"/>
  <c r="M357" i="2"/>
  <c r="N357" i="2" s="1"/>
  <c r="S357" i="2" s="1"/>
  <c r="P356" i="2"/>
  <c r="Q356" i="2" s="1"/>
  <c r="O356" i="2"/>
  <c r="K358" i="13" l="1"/>
  <c r="J358" i="13"/>
  <c r="L358" i="13" s="1"/>
  <c r="H359" i="13"/>
  <c r="I359" i="13" s="1"/>
  <c r="G360" i="13"/>
  <c r="F361" i="13" s="1"/>
  <c r="J360" i="3"/>
  <c r="I361" i="3"/>
  <c r="L359" i="3"/>
  <c r="K359" i="3"/>
  <c r="M359" i="3" s="1"/>
  <c r="P357" i="2"/>
  <c r="Q357" i="2" s="1"/>
  <c r="O357" i="2"/>
  <c r="M358" i="2"/>
  <c r="N358" i="2" s="1"/>
  <c r="E359" i="2"/>
  <c r="G361" i="13" l="1"/>
  <c r="F362" i="13" s="1"/>
  <c r="H360" i="13"/>
  <c r="I360" i="13" s="1"/>
  <c r="K359" i="13"/>
  <c r="J359" i="13"/>
  <c r="L359" i="13" s="1"/>
  <c r="I362" i="3"/>
  <c r="J361" i="3"/>
  <c r="L360" i="3"/>
  <c r="K360" i="3"/>
  <c r="M360" i="3" s="1"/>
  <c r="M359" i="2"/>
  <c r="N359" i="2" s="1"/>
  <c r="S359" i="2" s="1"/>
  <c r="E360" i="2"/>
  <c r="P358" i="2"/>
  <c r="Q358" i="2" s="1"/>
  <c r="O358" i="2"/>
  <c r="S358" i="2"/>
  <c r="H361" i="13" l="1"/>
  <c r="I361" i="13" s="1"/>
  <c r="J360" i="13"/>
  <c r="L360" i="13" s="1"/>
  <c r="K360" i="13"/>
  <c r="G362" i="13"/>
  <c r="F363" i="13" s="1"/>
  <c r="L361" i="3"/>
  <c r="K361" i="3"/>
  <c r="M361" i="3" s="1"/>
  <c r="J362" i="3"/>
  <c r="I363" i="3"/>
  <c r="E361" i="2"/>
  <c r="M360" i="2"/>
  <c r="N360" i="2" s="1"/>
  <c r="S360" i="2" s="1"/>
  <c r="P359" i="2"/>
  <c r="Q359" i="2" s="1"/>
  <c r="O359" i="2"/>
  <c r="K361" i="13" l="1"/>
  <c r="J361" i="13"/>
  <c r="L361" i="13" s="1"/>
  <c r="H362" i="13"/>
  <c r="I362" i="13" s="1"/>
  <c r="G363" i="13"/>
  <c r="F364" i="13" s="1"/>
  <c r="I364" i="3"/>
  <c r="J363" i="3"/>
  <c r="K362" i="3"/>
  <c r="M362" i="3" s="1"/>
  <c r="L362" i="3"/>
  <c r="P360" i="2"/>
  <c r="Q360" i="2" s="1"/>
  <c r="O360" i="2"/>
  <c r="M361" i="2"/>
  <c r="N361" i="2" s="1"/>
  <c r="E362" i="2"/>
  <c r="G364" i="13" l="1"/>
  <c r="F365" i="13" s="1"/>
  <c r="J362" i="13"/>
  <c r="L362" i="13" s="1"/>
  <c r="K362" i="13"/>
  <c r="H363" i="13"/>
  <c r="I363" i="13" s="1"/>
  <c r="L363" i="3"/>
  <c r="K363" i="3"/>
  <c r="M363" i="3" s="1"/>
  <c r="I365" i="3"/>
  <c r="J364" i="3"/>
  <c r="M362" i="2"/>
  <c r="N362" i="2" s="1"/>
  <c r="S362" i="2" s="1"/>
  <c r="E363" i="2"/>
  <c r="O361" i="2"/>
  <c r="P361" i="2"/>
  <c r="Q361" i="2" s="1"/>
  <c r="S361" i="2"/>
  <c r="G365" i="13" l="1"/>
  <c r="F366" i="13" s="1"/>
  <c r="J363" i="13"/>
  <c r="L363" i="13" s="1"/>
  <c r="K363" i="13"/>
  <c r="H364" i="13"/>
  <c r="I364" i="13" s="1"/>
  <c r="K364" i="3"/>
  <c r="M364" i="3" s="1"/>
  <c r="L364" i="3"/>
  <c r="J365" i="3"/>
  <c r="I366" i="3"/>
  <c r="M363" i="2"/>
  <c r="N363" i="2" s="1"/>
  <c r="S363" i="2" s="1"/>
  <c r="E364" i="2"/>
  <c r="P362" i="2"/>
  <c r="Q362" i="2" s="1"/>
  <c r="O362" i="2"/>
  <c r="H365" i="13" l="1"/>
  <c r="I365" i="13" s="1"/>
  <c r="J365" i="13" s="1"/>
  <c r="L365" i="13" s="1"/>
  <c r="G366" i="13"/>
  <c r="F367" i="13" s="1"/>
  <c r="K364" i="13"/>
  <c r="J364" i="13"/>
  <c r="L364" i="13" s="1"/>
  <c r="I367" i="3"/>
  <c r="J366" i="3"/>
  <c r="L365" i="3"/>
  <c r="K365" i="3"/>
  <c r="M365" i="3" s="1"/>
  <c r="M364" i="2"/>
  <c r="N364" i="2" s="1"/>
  <c r="S364" i="2" s="1"/>
  <c r="E365" i="2"/>
  <c r="P363" i="2"/>
  <c r="Q363" i="2" s="1"/>
  <c r="O363" i="2"/>
  <c r="K365" i="13" l="1"/>
  <c r="H366" i="13"/>
  <c r="I366" i="13" s="1"/>
  <c r="J366" i="13" s="1"/>
  <c r="L366" i="13" s="1"/>
  <c r="G367" i="13"/>
  <c r="F368" i="13" s="1"/>
  <c r="L366" i="3"/>
  <c r="K366" i="3"/>
  <c r="M366" i="3" s="1"/>
  <c r="J367" i="3"/>
  <c r="I368" i="3"/>
  <c r="E366" i="2"/>
  <c r="M365" i="2"/>
  <c r="N365" i="2" s="1"/>
  <c r="S365" i="2" s="1"/>
  <c r="P364" i="2"/>
  <c r="Q364" i="2" s="1"/>
  <c r="O364" i="2"/>
  <c r="K366" i="13" l="1"/>
  <c r="G368" i="13"/>
  <c r="F369" i="13" s="1"/>
  <c r="H367" i="13"/>
  <c r="I367" i="13" s="1"/>
  <c r="L367" i="3"/>
  <c r="K367" i="3"/>
  <c r="M367" i="3" s="1"/>
  <c r="J368" i="3"/>
  <c r="I369" i="3"/>
  <c r="P365" i="2"/>
  <c r="Q365" i="2" s="1"/>
  <c r="O365" i="2"/>
  <c r="M366" i="2"/>
  <c r="N366" i="2" s="1"/>
  <c r="E367" i="2"/>
  <c r="H368" i="13" l="1"/>
  <c r="I368" i="13" s="1"/>
  <c r="K367" i="13"/>
  <c r="J367" i="13"/>
  <c r="L367" i="13" s="1"/>
  <c r="G369" i="13"/>
  <c r="F370" i="13" s="1"/>
  <c r="L368" i="3"/>
  <c r="K368" i="3"/>
  <c r="M368" i="3" s="1"/>
  <c r="I370" i="3"/>
  <c r="J369" i="3"/>
  <c r="M367" i="2"/>
  <c r="N367" i="2" s="1"/>
  <c r="S367" i="2" s="1"/>
  <c r="E368" i="2"/>
  <c r="P366" i="2"/>
  <c r="Q366" i="2" s="1"/>
  <c r="O366" i="2"/>
  <c r="S366" i="2"/>
  <c r="H369" i="13" l="1"/>
  <c r="I369" i="13" s="1"/>
  <c r="K369" i="13" s="1"/>
  <c r="G370" i="13"/>
  <c r="F371" i="13" s="1"/>
  <c r="J368" i="13"/>
  <c r="L368" i="13" s="1"/>
  <c r="K368" i="13"/>
  <c r="J370" i="3"/>
  <c r="I371" i="3"/>
  <c r="L369" i="3"/>
  <c r="K369" i="3"/>
  <c r="M369" i="3" s="1"/>
  <c r="E369" i="2"/>
  <c r="M368" i="2"/>
  <c r="N368" i="2" s="1"/>
  <c r="S368" i="2" s="1"/>
  <c r="P367" i="2"/>
  <c r="Q367" i="2" s="1"/>
  <c r="O367" i="2"/>
  <c r="H370" i="13" l="1"/>
  <c r="I370" i="13" s="1"/>
  <c r="J370" i="13" s="1"/>
  <c r="L370" i="13" s="1"/>
  <c r="J369" i="13"/>
  <c r="L369" i="13" s="1"/>
  <c r="G371" i="13"/>
  <c r="F372" i="13" s="1"/>
  <c r="I372" i="3"/>
  <c r="J371" i="3"/>
  <c r="K370" i="3"/>
  <c r="M370" i="3" s="1"/>
  <c r="L370" i="3"/>
  <c r="P368" i="2"/>
  <c r="Q368" i="2" s="1"/>
  <c r="O368" i="2"/>
  <c r="M369" i="2"/>
  <c r="N369" i="2" s="1"/>
  <c r="E370" i="2"/>
  <c r="K370" i="13" l="1"/>
  <c r="G372" i="13"/>
  <c r="F373" i="13" s="1"/>
  <c r="H371" i="13"/>
  <c r="I371" i="13" s="1"/>
  <c r="L371" i="3"/>
  <c r="K371" i="3"/>
  <c r="M371" i="3" s="1"/>
  <c r="I373" i="3"/>
  <c r="J372" i="3"/>
  <c r="O369" i="2"/>
  <c r="P369" i="2"/>
  <c r="Q369" i="2" s="1"/>
  <c r="S369" i="2"/>
  <c r="M370" i="2"/>
  <c r="N370" i="2" s="1"/>
  <c r="S370" i="2" s="1"/>
  <c r="E371" i="2"/>
  <c r="H372" i="13" l="1"/>
  <c r="I372" i="13" s="1"/>
  <c r="K372" i="13" s="1"/>
  <c r="J371" i="13"/>
  <c r="L371" i="13" s="1"/>
  <c r="K371" i="13"/>
  <c r="G373" i="13"/>
  <c r="F374" i="13" s="1"/>
  <c r="K372" i="3"/>
  <c r="M372" i="3" s="1"/>
  <c r="L372" i="3"/>
  <c r="J373" i="3"/>
  <c r="I374" i="3"/>
  <c r="M371" i="2"/>
  <c r="N371" i="2" s="1"/>
  <c r="S371" i="2" s="1"/>
  <c r="E372" i="2"/>
  <c r="P370" i="2"/>
  <c r="Q370" i="2" s="1"/>
  <c r="O370" i="2"/>
  <c r="J372" i="13" l="1"/>
  <c r="L372" i="13" s="1"/>
  <c r="H373" i="13"/>
  <c r="I373" i="13" s="1"/>
  <c r="J373" i="13" s="1"/>
  <c r="L373" i="13" s="1"/>
  <c r="G374" i="13"/>
  <c r="F375" i="13" s="1"/>
  <c r="L373" i="3"/>
  <c r="K373" i="3"/>
  <c r="M373" i="3" s="1"/>
  <c r="I375" i="3"/>
  <c r="J374" i="3"/>
  <c r="M372" i="2"/>
  <c r="N372" i="2" s="1"/>
  <c r="S372" i="2" s="1"/>
  <c r="E373" i="2"/>
  <c r="P371" i="2"/>
  <c r="Q371" i="2" s="1"/>
  <c r="O371" i="2"/>
  <c r="K373" i="13" l="1"/>
  <c r="G375" i="13"/>
  <c r="F376" i="13" s="1"/>
  <c r="H374" i="13"/>
  <c r="I374" i="13" s="1"/>
  <c r="J375" i="3"/>
  <c r="I376" i="3"/>
  <c r="L374" i="3"/>
  <c r="K374" i="3"/>
  <c r="M374" i="3" s="1"/>
  <c r="E374" i="2"/>
  <c r="M373" i="2"/>
  <c r="N373" i="2" s="1"/>
  <c r="S373" i="2" s="1"/>
  <c r="P372" i="2"/>
  <c r="Q372" i="2" s="1"/>
  <c r="O372" i="2"/>
  <c r="K374" i="13" l="1"/>
  <c r="J374" i="13"/>
  <c r="L374" i="13" s="1"/>
  <c r="H375" i="13"/>
  <c r="I375" i="13" s="1"/>
  <c r="G376" i="13"/>
  <c r="F377" i="13" s="1"/>
  <c r="J376" i="3"/>
  <c r="I377" i="3"/>
  <c r="L375" i="3"/>
  <c r="K375" i="3"/>
  <c r="M375" i="3" s="1"/>
  <c r="P373" i="2"/>
  <c r="Q373" i="2" s="1"/>
  <c r="O373" i="2"/>
  <c r="M374" i="2"/>
  <c r="N374" i="2" s="1"/>
  <c r="E375" i="2"/>
  <c r="K375" i="13" l="1"/>
  <c r="J375" i="13"/>
  <c r="L375" i="13" s="1"/>
  <c r="H376" i="13"/>
  <c r="I376" i="13" s="1"/>
  <c r="G377" i="13"/>
  <c r="F378" i="13" s="1"/>
  <c r="I378" i="3"/>
  <c r="J377" i="3"/>
  <c r="L376" i="3"/>
  <c r="K376" i="3"/>
  <c r="M376" i="3" s="1"/>
  <c r="M375" i="2"/>
  <c r="N375" i="2" s="1"/>
  <c r="S375" i="2" s="1"/>
  <c r="E376" i="2"/>
  <c r="O374" i="2"/>
  <c r="P374" i="2"/>
  <c r="Q374" i="2" s="1"/>
  <c r="S374" i="2"/>
  <c r="H377" i="13" l="1"/>
  <c r="I377" i="13" s="1"/>
  <c r="J377" i="13" s="1"/>
  <c r="L377" i="13" s="1"/>
  <c r="G378" i="13"/>
  <c r="F379" i="13" s="1"/>
  <c r="J376" i="13"/>
  <c r="L376" i="13" s="1"/>
  <c r="K376" i="13"/>
  <c r="L377" i="3"/>
  <c r="K377" i="3"/>
  <c r="M377" i="3" s="1"/>
  <c r="J378" i="3"/>
  <c r="I379" i="3"/>
  <c r="E377" i="2"/>
  <c r="M376" i="2"/>
  <c r="N376" i="2" s="1"/>
  <c r="S376" i="2" s="1"/>
  <c r="P375" i="2"/>
  <c r="Q375" i="2" s="1"/>
  <c r="O375" i="2"/>
  <c r="K377" i="13" l="1"/>
  <c r="H378" i="13"/>
  <c r="I378" i="13" s="1"/>
  <c r="K378" i="13" s="1"/>
  <c r="G379" i="13"/>
  <c r="F380" i="13" s="1"/>
  <c r="I380" i="3"/>
  <c r="J379" i="3"/>
  <c r="K378" i="3"/>
  <c r="M378" i="3" s="1"/>
  <c r="L378" i="3"/>
  <c r="P376" i="2"/>
  <c r="Q376" i="2" s="1"/>
  <c r="O376" i="2"/>
  <c r="M377" i="2"/>
  <c r="N377" i="2" s="1"/>
  <c r="E378" i="2"/>
  <c r="J378" i="13" l="1"/>
  <c r="L378" i="13" s="1"/>
  <c r="G380" i="13"/>
  <c r="F381" i="13" s="1"/>
  <c r="H379" i="13"/>
  <c r="I379" i="13" s="1"/>
  <c r="L379" i="3"/>
  <c r="K379" i="3"/>
  <c r="M379" i="3" s="1"/>
  <c r="I381" i="3"/>
  <c r="J380" i="3"/>
  <c r="O377" i="2"/>
  <c r="P377" i="2"/>
  <c r="Q377" i="2" s="1"/>
  <c r="S377" i="2"/>
  <c r="M378" i="2"/>
  <c r="N378" i="2" s="1"/>
  <c r="S378" i="2" s="1"/>
  <c r="E379" i="2"/>
  <c r="H380" i="13" l="1"/>
  <c r="I380" i="13" s="1"/>
  <c r="K380" i="13" s="1"/>
  <c r="G381" i="13"/>
  <c r="F382" i="13" s="1"/>
  <c r="J379" i="13"/>
  <c r="L379" i="13" s="1"/>
  <c r="K379" i="13"/>
  <c r="J381" i="3"/>
  <c r="I382" i="3"/>
  <c r="K380" i="3"/>
  <c r="M380" i="3" s="1"/>
  <c r="L380" i="3"/>
  <c r="P378" i="2"/>
  <c r="Q378" i="2" s="1"/>
  <c r="O378" i="2"/>
  <c r="M379" i="2"/>
  <c r="N379" i="2" s="1"/>
  <c r="E380" i="2"/>
  <c r="J380" i="13" l="1"/>
  <c r="L380" i="13" s="1"/>
  <c r="H381" i="13"/>
  <c r="I381" i="13" s="1"/>
  <c r="J381" i="13" s="1"/>
  <c r="L381" i="13" s="1"/>
  <c r="G382" i="13"/>
  <c r="F383" i="13" s="1"/>
  <c r="I383" i="3"/>
  <c r="J382" i="3"/>
  <c r="L381" i="3"/>
  <c r="K381" i="3"/>
  <c r="M381" i="3" s="1"/>
  <c r="P379" i="2"/>
  <c r="Q379" i="2" s="1"/>
  <c r="O379" i="2"/>
  <c r="S379" i="2"/>
  <c r="M380" i="2"/>
  <c r="N380" i="2" s="1"/>
  <c r="E381" i="2"/>
  <c r="K381" i="13" l="1"/>
  <c r="G383" i="13"/>
  <c r="F384" i="13" s="1"/>
  <c r="H382" i="13"/>
  <c r="I382" i="13" s="1"/>
  <c r="L382" i="3"/>
  <c r="K382" i="3"/>
  <c r="M382" i="3" s="1"/>
  <c r="J383" i="3"/>
  <c r="I384" i="3"/>
  <c r="E382" i="2"/>
  <c r="M381" i="2"/>
  <c r="N381" i="2" s="1"/>
  <c r="S381" i="2" s="1"/>
  <c r="P380" i="2"/>
  <c r="Q380" i="2" s="1"/>
  <c r="O380" i="2"/>
  <c r="S380" i="2"/>
  <c r="H383" i="13" l="1"/>
  <c r="I383" i="13" s="1"/>
  <c r="K383" i="13" s="1"/>
  <c r="K382" i="13"/>
  <c r="J382" i="13"/>
  <c r="L382" i="13" s="1"/>
  <c r="G384" i="13"/>
  <c r="F385" i="13" s="1"/>
  <c r="L383" i="3"/>
  <c r="K383" i="3"/>
  <c r="M383" i="3" s="1"/>
  <c r="J384" i="3"/>
  <c r="I385" i="3"/>
  <c r="P381" i="2"/>
  <c r="Q381" i="2" s="1"/>
  <c r="O381" i="2"/>
  <c r="M382" i="2"/>
  <c r="N382" i="2" s="1"/>
  <c r="S382" i="2" s="1"/>
  <c r="E383" i="2"/>
  <c r="J383" i="13" l="1"/>
  <c r="L383" i="13" s="1"/>
  <c r="H384" i="13"/>
  <c r="I384" i="13" s="1"/>
  <c r="J384" i="13" s="1"/>
  <c r="L384" i="13" s="1"/>
  <c r="G385" i="13"/>
  <c r="F386" i="13" s="1"/>
  <c r="I386" i="3"/>
  <c r="J385" i="3"/>
  <c r="L384" i="3"/>
  <c r="K384" i="3"/>
  <c r="M384" i="3" s="1"/>
  <c r="M383" i="2"/>
  <c r="N383" i="2" s="1"/>
  <c r="S383" i="2" s="1"/>
  <c r="E384" i="2"/>
  <c r="P382" i="2"/>
  <c r="Q382" i="2" s="1"/>
  <c r="O382" i="2"/>
  <c r="K384" i="13" l="1"/>
  <c r="H385" i="13"/>
  <c r="I385" i="13" s="1"/>
  <c r="K385" i="13" s="1"/>
  <c r="G386" i="13"/>
  <c r="F387" i="13" s="1"/>
  <c r="L385" i="3"/>
  <c r="K385" i="3"/>
  <c r="M385" i="3" s="1"/>
  <c r="J386" i="3"/>
  <c r="I387" i="3"/>
  <c r="E385" i="2"/>
  <c r="M384" i="2"/>
  <c r="N384" i="2" s="1"/>
  <c r="S384" i="2" s="1"/>
  <c r="P383" i="2"/>
  <c r="Q383" i="2" s="1"/>
  <c r="O383" i="2"/>
  <c r="J385" i="13" l="1"/>
  <c r="L385" i="13" s="1"/>
  <c r="H386" i="13"/>
  <c r="I386" i="13" s="1"/>
  <c r="G387" i="13"/>
  <c r="F388" i="13" s="1"/>
  <c r="I388" i="3"/>
  <c r="J387" i="3"/>
  <c r="K386" i="3"/>
  <c r="M386" i="3" s="1"/>
  <c r="L386" i="3"/>
  <c r="P384" i="2"/>
  <c r="Q384" i="2" s="1"/>
  <c r="O384" i="2"/>
  <c r="M385" i="2"/>
  <c r="N385" i="2" s="1"/>
  <c r="S385" i="2" s="1"/>
  <c r="E386" i="2"/>
  <c r="H387" i="13" l="1"/>
  <c r="I387" i="13" s="1"/>
  <c r="J386" i="13"/>
  <c r="L386" i="13" s="1"/>
  <c r="K386" i="13"/>
  <c r="G388" i="13"/>
  <c r="F389" i="13" s="1"/>
  <c r="L387" i="3"/>
  <c r="K387" i="3"/>
  <c r="M387" i="3" s="1"/>
  <c r="I389" i="3"/>
  <c r="J388" i="3"/>
  <c r="M386" i="2"/>
  <c r="N386" i="2" s="1"/>
  <c r="S386" i="2" s="1"/>
  <c r="E387" i="2"/>
  <c r="O385" i="2"/>
  <c r="P385" i="2"/>
  <c r="Q385" i="2" s="1"/>
  <c r="G389" i="13" l="1"/>
  <c r="F390" i="13" s="1"/>
  <c r="H388" i="13"/>
  <c r="I388" i="13" s="1"/>
  <c r="J387" i="13"/>
  <c r="L387" i="13" s="1"/>
  <c r="K387" i="13"/>
  <c r="J389" i="3"/>
  <c r="I390" i="3"/>
  <c r="K388" i="3"/>
  <c r="M388" i="3" s="1"/>
  <c r="L388" i="3"/>
  <c r="M387" i="2"/>
  <c r="N387" i="2" s="1"/>
  <c r="S387" i="2" s="1"/>
  <c r="E388" i="2"/>
  <c r="P386" i="2"/>
  <c r="Q386" i="2" s="1"/>
  <c r="O386" i="2"/>
  <c r="G390" i="13" l="1"/>
  <c r="F391" i="13" s="1"/>
  <c r="K388" i="13"/>
  <c r="J388" i="13"/>
  <c r="L388" i="13" s="1"/>
  <c r="H389" i="13"/>
  <c r="I389" i="13" s="1"/>
  <c r="I391" i="3"/>
  <c r="J390" i="3"/>
  <c r="L389" i="3"/>
  <c r="K389" i="3"/>
  <c r="M389" i="3" s="1"/>
  <c r="M388" i="2"/>
  <c r="N388" i="2" s="1"/>
  <c r="S388" i="2" s="1"/>
  <c r="E389" i="2"/>
  <c r="P387" i="2"/>
  <c r="Q387" i="2" s="1"/>
  <c r="O387" i="2"/>
  <c r="G391" i="13" l="1"/>
  <c r="F392" i="13" s="1"/>
  <c r="J389" i="13"/>
  <c r="L389" i="13" s="1"/>
  <c r="K389" i="13"/>
  <c r="H390" i="13"/>
  <c r="I390" i="13" s="1"/>
  <c r="L390" i="3"/>
  <c r="K390" i="3"/>
  <c r="M390" i="3" s="1"/>
  <c r="J391" i="3"/>
  <c r="I392" i="3"/>
  <c r="M389" i="2"/>
  <c r="N389" i="2" s="1"/>
  <c r="S389" i="2" s="1"/>
  <c r="E390" i="2"/>
  <c r="P388" i="2"/>
  <c r="Q388" i="2" s="1"/>
  <c r="O388" i="2"/>
  <c r="G392" i="13" l="1"/>
  <c r="F393" i="13" s="1"/>
  <c r="K390" i="13"/>
  <c r="J390" i="13"/>
  <c r="L390" i="13" s="1"/>
  <c r="H391" i="13"/>
  <c r="I391" i="13" s="1"/>
  <c r="J392" i="3"/>
  <c r="I393" i="3"/>
  <c r="L391" i="3"/>
  <c r="K391" i="3"/>
  <c r="M391" i="3" s="1"/>
  <c r="M390" i="2"/>
  <c r="N390" i="2" s="1"/>
  <c r="S390" i="2" s="1"/>
  <c r="E391" i="2"/>
  <c r="P389" i="2"/>
  <c r="Q389" i="2" s="1"/>
  <c r="O389" i="2"/>
  <c r="K391" i="13" l="1"/>
  <c r="J391" i="13"/>
  <c r="L391" i="13" s="1"/>
  <c r="H392" i="13"/>
  <c r="I392" i="13" s="1"/>
  <c r="G393" i="13"/>
  <c r="F394" i="13" s="1"/>
  <c r="I394" i="3"/>
  <c r="J393" i="3"/>
  <c r="L392" i="3"/>
  <c r="K392" i="3"/>
  <c r="M392" i="3" s="1"/>
  <c r="M391" i="2"/>
  <c r="N391" i="2" s="1"/>
  <c r="S391" i="2" s="1"/>
  <c r="E392" i="2"/>
  <c r="P390" i="2"/>
  <c r="Q390" i="2" s="1"/>
  <c r="O390" i="2"/>
  <c r="G394" i="13" l="1"/>
  <c r="F395" i="13" s="1"/>
  <c r="H393" i="13"/>
  <c r="I393" i="13" s="1"/>
  <c r="J392" i="13"/>
  <c r="L392" i="13" s="1"/>
  <c r="K392" i="13"/>
  <c r="L393" i="3"/>
  <c r="K393" i="3"/>
  <c r="M393" i="3" s="1"/>
  <c r="J394" i="3"/>
  <c r="I395" i="3"/>
  <c r="E393" i="2"/>
  <c r="M392" i="2"/>
  <c r="N392" i="2" s="1"/>
  <c r="S392" i="2" s="1"/>
  <c r="P391" i="2"/>
  <c r="Q391" i="2" s="1"/>
  <c r="O391" i="2"/>
  <c r="K393" i="13" l="1"/>
  <c r="J393" i="13"/>
  <c r="L393" i="13" s="1"/>
  <c r="G395" i="13"/>
  <c r="F396" i="13" s="1"/>
  <c r="H394" i="13"/>
  <c r="I394" i="13" s="1"/>
  <c r="I396" i="3"/>
  <c r="J395" i="3"/>
  <c r="K394" i="3"/>
  <c r="M394" i="3" s="1"/>
  <c r="L394" i="3"/>
  <c r="P392" i="2"/>
  <c r="Q392" i="2" s="1"/>
  <c r="O392" i="2"/>
  <c r="M393" i="2"/>
  <c r="N393" i="2" s="1"/>
  <c r="E394" i="2"/>
  <c r="J394" i="13" l="1"/>
  <c r="L394" i="13" s="1"/>
  <c r="K394" i="13"/>
  <c r="G396" i="13"/>
  <c r="F397" i="13" s="1"/>
  <c r="H395" i="13"/>
  <c r="I395" i="13" s="1"/>
  <c r="L395" i="3"/>
  <c r="K395" i="3"/>
  <c r="M395" i="3" s="1"/>
  <c r="I397" i="3"/>
  <c r="J396" i="3"/>
  <c r="O393" i="2"/>
  <c r="P393" i="2"/>
  <c r="Q393" i="2" s="1"/>
  <c r="S393" i="2"/>
  <c r="M394" i="2"/>
  <c r="N394" i="2" s="1"/>
  <c r="S394" i="2" s="1"/>
  <c r="E395" i="2"/>
  <c r="J395" i="13" l="1"/>
  <c r="L395" i="13" s="1"/>
  <c r="K395" i="13"/>
  <c r="G397" i="13"/>
  <c r="F398" i="13" s="1"/>
  <c r="H396" i="13"/>
  <c r="I396" i="13" s="1"/>
  <c r="K396" i="3"/>
  <c r="M396" i="3" s="1"/>
  <c r="L396" i="3"/>
  <c r="J397" i="3"/>
  <c r="I398" i="3"/>
  <c r="M395" i="2"/>
  <c r="N395" i="2" s="1"/>
  <c r="S395" i="2" s="1"/>
  <c r="E396" i="2"/>
  <c r="P394" i="2"/>
  <c r="Q394" i="2" s="1"/>
  <c r="O394" i="2"/>
  <c r="H397" i="13" l="1"/>
  <c r="I397" i="13" s="1"/>
  <c r="J397" i="13" s="1"/>
  <c r="L397" i="13" s="1"/>
  <c r="K396" i="13"/>
  <c r="J396" i="13"/>
  <c r="L396" i="13" s="1"/>
  <c r="G398" i="13"/>
  <c r="F399" i="13" s="1"/>
  <c r="I399" i="3"/>
  <c r="J398" i="3"/>
  <c r="L397" i="3"/>
  <c r="K397" i="3"/>
  <c r="M397" i="3" s="1"/>
  <c r="M396" i="2"/>
  <c r="N396" i="2" s="1"/>
  <c r="S396" i="2" s="1"/>
  <c r="E397" i="2"/>
  <c r="P395" i="2"/>
  <c r="Q395" i="2" s="1"/>
  <c r="O395" i="2"/>
  <c r="K397" i="13" l="1"/>
  <c r="G399" i="13"/>
  <c r="F400" i="13" s="1"/>
  <c r="H398" i="13"/>
  <c r="I398" i="13" s="1"/>
  <c r="L398" i="3"/>
  <c r="K398" i="3"/>
  <c r="M398" i="3" s="1"/>
  <c r="J399" i="3"/>
  <c r="I400" i="3"/>
  <c r="E398" i="2"/>
  <c r="M397" i="2"/>
  <c r="N397" i="2" s="1"/>
  <c r="S397" i="2" s="1"/>
  <c r="P396" i="2"/>
  <c r="Q396" i="2" s="1"/>
  <c r="O396" i="2"/>
  <c r="G400" i="13" l="1"/>
  <c r="F401" i="13" s="1"/>
  <c r="H399" i="13"/>
  <c r="I399" i="13" s="1"/>
  <c r="K398" i="13"/>
  <c r="J398" i="13"/>
  <c r="L398" i="13" s="1"/>
  <c r="L399" i="3"/>
  <c r="K399" i="3"/>
  <c r="M399" i="3" s="1"/>
  <c r="J400" i="3"/>
  <c r="I401" i="3"/>
  <c r="P397" i="2"/>
  <c r="Q397" i="2" s="1"/>
  <c r="O397" i="2"/>
  <c r="M398" i="2"/>
  <c r="N398" i="2" s="1"/>
  <c r="E399" i="2"/>
  <c r="H400" i="13" l="1"/>
  <c r="I400" i="13" s="1"/>
  <c r="J400" i="13" s="1"/>
  <c r="L400" i="13" s="1"/>
  <c r="G401" i="13"/>
  <c r="F402" i="13" s="1"/>
  <c r="K399" i="13"/>
  <c r="J399" i="13"/>
  <c r="L399" i="13" s="1"/>
  <c r="I402" i="3"/>
  <c r="J401" i="3"/>
  <c r="L400" i="3"/>
  <c r="K400" i="3"/>
  <c r="M400" i="3" s="1"/>
  <c r="M399" i="2"/>
  <c r="N399" i="2" s="1"/>
  <c r="S399" i="2" s="1"/>
  <c r="E400" i="2"/>
  <c r="P398" i="2"/>
  <c r="Q398" i="2" s="1"/>
  <c r="O398" i="2"/>
  <c r="S398" i="2"/>
  <c r="H401" i="13" l="1"/>
  <c r="I401" i="13" s="1"/>
  <c r="J401" i="13" s="1"/>
  <c r="L401" i="13" s="1"/>
  <c r="K400" i="13"/>
  <c r="G402" i="13"/>
  <c r="F403" i="13" s="1"/>
  <c r="L401" i="3"/>
  <c r="K401" i="3"/>
  <c r="M401" i="3" s="1"/>
  <c r="J402" i="3"/>
  <c r="I403" i="3"/>
  <c r="E401" i="2"/>
  <c r="M400" i="2"/>
  <c r="N400" i="2" s="1"/>
  <c r="S400" i="2" s="1"/>
  <c r="P399" i="2"/>
  <c r="Q399" i="2" s="1"/>
  <c r="O399" i="2"/>
  <c r="K401" i="13" l="1"/>
  <c r="H402" i="13"/>
  <c r="I402" i="13" s="1"/>
  <c r="J402" i="13" s="1"/>
  <c r="L402" i="13" s="1"/>
  <c r="G403" i="13"/>
  <c r="F404" i="13" s="1"/>
  <c r="I404" i="3"/>
  <c r="J403" i="3"/>
  <c r="K402" i="3"/>
  <c r="M402" i="3" s="1"/>
  <c r="L402" i="3"/>
  <c r="P400" i="2"/>
  <c r="Q400" i="2" s="1"/>
  <c r="O400" i="2"/>
  <c r="M401" i="2"/>
  <c r="N401" i="2" s="1"/>
  <c r="E402" i="2"/>
  <c r="K402" i="13" l="1"/>
  <c r="H403" i="13"/>
  <c r="I403" i="13" s="1"/>
  <c r="G404" i="13"/>
  <c r="F405" i="13" s="1"/>
  <c r="L403" i="3"/>
  <c r="K403" i="3"/>
  <c r="M403" i="3" s="1"/>
  <c r="I405" i="3"/>
  <c r="J404" i="3"/>
  <c r="O401" i="2"/>
  <c r="P401" i="2"/>
  <c r="Q401" i="2" s="1"/>
  <c r="S401" i="2"/>
  <c r="M402" i="2"/>
  <c r="N402" i="2" s="1"/>
  <c r="E403" i="2"/>
  <c r="H404" i="13" l="1"/>
  <c r="I404" i="13" s="1"/>
  <c r="K404" i="13" s="1"/>
  <c r="J403" i="13"/>
  <c r="L403" i="13" s="1"/>
  <c r="K403" i="13"/>
  <c r="G405" i="13"/>
  <c r="F406" i="13" s="1"/>
  <c r="J405" i="3"/>
  <c r="I406" i="3"/>
  <c r="K404" i="3"/>
  <c r="M404" i="3" s="1"/>
  <c r="L404" i="3"/>
  <c r="M403" i="2"/>
  <c r="N403" i="2" s="1"/>
  <c r="S403" i="2" s="1"/>
  <c r="E404" i="2"/>
  <c r="P402" i="2"/>
  <c r="Q402" i="2" s="1"/>
  <c r="O402" i="2"/>
  <c r="S402" i="2"/>
  <c r="J404" i="13" l="1"/>
  <c r="L404" i="13" s="1"/>
  <c r="G406" i="13"/>
  <c r="F407" i="13" s="1"/>
  <c r="H405" i="13"/>
  <c r="I405" i="13" s="1"/>
  <c r="I407" i="3"/>
  <c r="J406" i="3"/>
  <c r="L405" i="3"/>
  <c r="K405" i="3"/>
  <c r="M405" i="3" s="1"/>
  <c r="M404" i="2"/>
  <c r="N404" i="2" s="1"/>
  <c r="S404" i="2" s="1"/>
  <c r="E405" i="2"/>
  <c r="P403" i="2"/>
  <c r="Q403" i="2" s="1"/>
  <c r="O403" i="2"/>
  <c r="H406" i="13" l="1"/>
  <c r="I406" i="13" s="1"/>
  <c r="K406" i="13" s="1"/>
  <c r="K405" i="13"/>
  <c r="J405" i="13"/>
  <c r="L405" i="13" s="1"/>
  <c r="G407" i="13"/>
  <c r="F408" i="13" s="1"/>
  <c r="L406" i="3"/>
  <c r="K406" i="3"/>
  <c r="M406" i="3" s="1"/>
  <c r="J407" i="3"/>
  <c r="I408" i="3"/>
  <c r="E406" i="2"/>
  <c r="M405" i="2"/>
  <c r="N405" i="2" s="1"/>
  <c r="S405" i="2" s="1"/>
  <c r="P404" i="2"/>
  <c r="Q404" i="2" s="1"/>
  <c r="O404" i="2"/>
  <c r="J406" i="13" l="1"/>
  <c r="L406" i="13" s="1"/>
  <c r="G408" i="13"/>
  <c r="F409" i="13" s="1"/>
  <c r="H407" i="13"/>
  <c r="I407" i="13" s="1"/>
  <c r="J408" i="3"/>
  <c r="I409" i="3"/>
  <c r="L407" i="3"/>
  <c r="K407" i="3"/>
  <c r="M407" i="3" s="1"/>
  <c r="P405" i="2"/>
  <c r="Q405" i="2" s="1"/>
  <c r="O405" i="2"/>
  <c r="M406" i="2"/>
  <c r="N406" i="2" s="1"/>
  <c r="E407" i="2"/>
  <c r="G409" i="13" l="1"/>
  <c r="F410" i="13" s="1"/>
  <c r="J407" i="13"/>
  <c r="L407" i="13" s="1"/>
  <c r="K407" i="13"/>
  <c r="H408" i="13"/>
  <c r="I408" i="13" s="1"/>
  <c r="I410" i="3"/>
  <c r="J409" i="3"/>
  <c r="L408" i="3"/>
  <c r="K408" i="3"/>
  <c r="M408" i="3" s="1"/>
  <c r="M407" i="2"/>
  <c r="N407" i="2" s="1"/>
  <c r="S407" i="2" s="1"/>
  <c r="E408" i="2"/>
  <c r="P406" i="2"/>
  <c r="Q406" i="2" s="1"/>
  <c r="O406" i="2"/>
  <c r="S406" i="2"/>
  <c r="K408" i="13" l="1"/>
  <c r="J408" i="13"/>
  <c r="L408" i="13" s="1"/>
  <c r="G410" i="13"/>
  <c r="F411" i="13" s="1"/>
  <c r="H409" i="13"/>
  <c r="I409" i="13" s="1"/>
  <c r="L409" i="3"/>
  <c r="K409" i="3"/>
  <c r="M409" i="3" s="1"/>
  <c r="J410" i="3"/>
  <c r="I411" i="3"/>
  <c r="E409" i="2"/>
  <c r="M408" i="2"/>
  <c r="N408" i="2" s="1"/>
  <c r="S408" i="2" s="1"/>
  <c r="P407" i="2"/>
  <c r="Q407" i="2" s="1"/>
  <c r="O407" i="2"/>
  <c r="K409" i="13" l="1"/>
  <c r="J409" i="13"/>
  <c r="L409" i="13" s="1"/>
  <c r="H410" i="13"/>
  <c r="I410" i="13" s="1"/>
  <c r="G411" i="13"/>
  <c r="F412" i="13" s="1"/>
  <c r="K410" i="3"/>
  <c r="M410" i="3" s="1"/>
  <c r="L410" i="3"/>
  <c r="I412" i="3"/>
  <c r="J411" i="3"/>
  <c r="P408" i="2"/>
  <c r="Q408" i="2" s="1"/>
  <c r="O408" i="2"/>
  <c r="M409" i="2"/>
  <c r="N409" i="2" s="1"/>
  <c r="S409" i="2" s="1"/>
  <c r="E410" i="2"/>
  <c r="G412" i="13" l="1"/>
  <c r="F413" i="13" s="1"/>
  <c r="H411" i="13"/>
  <c r="I411" i="13" s="1"/>
  <c r="K410" i="13"/>
  <c r="J410" i="13"/>
  <c r="L410" i="13" s="1"/>
  <c r="L411" i="3"/>
  <c r="K411" i="3"/>
  <c r="M411" i="3" s="1"/>
  <c r="I413" i="3"/>
  <c r="J412" i="3"/>
  <c r="M410" i="2"/>
  <c r="N410" i="2" s="1"/>
  <c r="S410" i="2" s="1"/>
  <c r="E411" i="2"/>
  <c r="O409" i="2"/>
  <c r="P409" i="2"/>
  <c r="Q409" i="2" s="1"/>
  <c r="G413" i="13" l="1"/>
  <c r="F414" i="13" s="1"/>
  <c r="J411" i="13"/>
  <c r="L411" i="13" s="1"/>
  <c r="K411" i="13"/>
  <c r="H412" i="13"/>
  <c r="I412" i="13" s="1"/>
  <c r="K412" i="3"/>
  <c r="M412" i="3" s="1"/>
  <c r="L412" i="3"/>
  <c r="J413" i="3"/>
  <c r="I414" i="3"/>
  <c r="M411" i="2"/>
  <c r="N411" i="2" s="1"/>
  <c r="S411" i="2" s="1"/>
  <c r="E412" i="2"/>
  <c r="P410" i="2"/>
  <c r="Q410" i="2" s="1"/>
  <c r="O410" i="2"/>
  <c r="K412" i="13" l="1"/>
  <c r="J412" i="13"/>
  <c r="L412" i="13" s="1"/>
  <c r="G414" i="13"/>
  <c r="F415" i="13" s="1"/>
  <c r="H413" i="13"/>
  <c r="I413" i="13" s="1"/>
  <c r="L413" i="3"/>
  <c r="K413" i="3"/>
  <c r="M413" i="3" s="1"/>
  <c r="I415" i="3"/>
  <c r="J414" i="3"/>
  <c r="M412" i="2"/>
  <c r="N412" i="2" s="1"/>
  <c r="S412" i="2" s="1"/>
  <c r="E413" i="2"/>
  <c r="P411" i="2"/>
  <c r="Q411" i="2" s="1"/>
  <c r="O411" i="2"/>
  <c r="G415" i="13" l="1"/>
  <c r="F416" i="13" s="1"/>
  <c r="H414" i="13"/>
  <c r="I414" i="13" s="1"/>
  <c r="K413" i="13"/>
  <c r="J413" i="13"/>
  <c r="L413" i="13" s="1"/>
  <c r="J415" i="3"/>
  <c r="I416" i="3"/>
  <c r="L414" i="3"/>
  <c r="K414" i="3"/>
  <c r="M414" i="3" s="1"/>
  <c r="M413" i="2"/>
  <c r="N413" i="2" s="1"/>
  <c r="S413" i="2" s="1"/>
  <c r="E414" i="2"/>
  <c r="P412" i="2"/>
  <c r="Q412" i="2" s="1"/>
  <c r="O412" i="2"/>
  <c r="K414" i="13" l="1"/>
  <c r="J414" i="13"/>
  <c r="L414" i="13" s="1"/>
  <c r="G416" i="13"/>
  <c r="F417" i="13" s="1"/>
  <c r="H415" i="13"/>
  <c r="I415" i="13" s="1"/>
  <c r="J416" i="3"/>
  <c r="I417" i="3"/>
  <c r="L415" i="3"/>
  <c r="K415" i="3"/>
  <c r="M415" i="3" s="1"/>
  <c r="M414" i="2"/>
  <c r="N414" i="2" s="1"/>
  <c r="S414" i="2" s="1"/>
  <c r="E415" i="2"/>
  <c r="P413" i="2"/>
  <c r="Q413" i="2" s="1"/>
  <c r="O413" i="2"/>
  <c r="H416" i="13" l="1"/>
  <c r="I416" i="13" s="1"/>
  <c r="K416" i="13" s="1"/>
  <c r="G417" i="13"/>
  <c r="F418" i="13" s="1"/>
  <c r="J415" i="13"/>
  <c r="L415" i="13" s="1"/>
  <c r="K415" i="13"/>
  <c r="I418" i="3"/>
  <c r="J417" i="3"/>
  <c r="L416" i="3"/>
  <c r="K416" i="3"/>
  <c r="M416" i="3" s="1"/>
  <c r="M415" i="2"/>
  <c r="N415" i="2" s="1"/>
  <c r="S415" i="2" s="1"/>
  <c r="E416" i="2"/>
  <c r="P414" i="2"/>
  <c r="Q414" i="2" s="1"/>
  <c r="O414" i="2"/>
  <c r="J416" i="13" l="1"/>
  <c r="L416" i="13" s="1"/>
  <c r="G418" i="13"/>
  <c r="F419" i="13" s="1"/>
  <c r="H417" i="13"/>
  <c r="I417" i="13" s="1"/>
  <c r="L417" i="3"/>
  <c r="K417" i="3"/>
  <c r="M417" i="3" s="1"/>
  <c r="J418" i="3"/>
  <c r="I419" i="3"/>
  <c r="E417" i="2"/>
  <c r="M416" i="2"/>
  <c r="N416" i="2" s="1"/>
  <c r="S416" i="2" s="1"/>
  <c r="P415" i="2"/>
  <c r="Q415" i="2" s="1"/>
  <c r="O415" i="2"/>
  <c r="G419" i="13" l="1"/>
  <c r="F420" i="13" s="1"/>
  <c r="J417" i="13"/>
  <c r="L417" i="13" s="1"/>
  <c r="K417" i="13"/>
  <c r="H418" i="13"/>
  <c r="I418" i="13" s="1"/>
  <c r="I420" i="3"/>
  <c r="J419" i="3"/>
  <c r="K418" i="3"/>
  <c r="M418" i="3" s="1"/>
  <c r="L418" i="3"/>
  <c r="P416" i="2"/>
  <c r="Q416" i="2" s="1"/>
  <c r="O416" i="2"/>
  <c r="E418" i="2"/>
  <c r="M417" i="2"/>
  <c r="N417" i="2" s="1"/>
  <c r="S417" i="2" s="1"/>
  <c r="J418" i="13" l="1"/>
  <c r="L418" i="13" s="1"/>
  <c r="K418" i="13"/>
  <c r="G420" i="13"/>
  <c r="F421" i="13" s="1"/>
  <c r="H419" i="13"/>
  <c r="I419" i="13" s="1"/>
  <c r="L419" i="3"/>
  <c r="K419" i="3"/>
  <c r="M419" i="3" s="1"/>
  <c r="I421" i="3"/>
  <c r="J420" i="3"/>
  <c r="M418" i="2"/>
  <c r="N418" i="2" s="1"/>
  <c r="S418" i="2" s="1"/>
  <c r="E419" i="2"/>
  <c r="O417" i="2"/>
  <c r="P417" i="2"/>
  <c r="Q417" i="2" s="1"/>
  <c r="H420" i="13" l="1"/>
  <c r="I420" i="13" s="1"/>
  <c r="J420" i="13" s="1"/>
  <c r="L420" i="13" s="1"/>
  <c r="J419" i="13"/>
  <c r="L419" i="13" s="1"/>
  <c r="K419" i="13"/>
  <c r="G421" i="13"/>
  <c r="F422" i="13" s="1"/>
  <c r="K420" i="3"/>
  <c r="M420" i="3" s="1"/>
  <c r="L420" i="3"/>
  <c r="J421" i="3"/>
  <c r="I422" i="3"/>
  <c r="E420" i="2"/>
  <c r="M419" i="2"/>
  <c r="N419" i="2" s="1"/>
  <c r="S419" i="2" s="1"/>
  <c r="O418" i="2"/>
  <c r="P418" i="2"/>
  <c r="Q418" i="2" s="1"/>
  <c r="K420" i="13" l="1"/>
  <c r="G422" i="13"/>
  <c r="F423" i="13" s="1"/>
  <c r="H421" i="13"/>
  <c r="I421" i="13" s="1"/>
  <c r="L421" i="3"/>
  <c r="K421" i="3"/>
  <c r="M421" i="3" s="1"/>
  <c r="I423" i="3"/>
  <c r="J422" i="3"/>
  <c r="P419" i="2"/>
  <c r="Q419" i="2" s="1"/>
  <c r="O419" i="2"/>
  <c r="M420" i="2"/>
  <c r="N420" i="2" s="1"/>
  <c r="E421" i="2"/>
  <c r="H422" i="13" l="1"/>
  <c r="I422" i="13" s="1"/>
  <c r="J422" i="13" s="1"/>
  <c r="L422" i="13" s="1"/>
  <c r="K421" i="13"/>
  <c r="J421" i="13"/>
  <c r="L421" i="13" s="1"/>
  <c r="G423" i="13"/>
  <c r="F424" i="13" s="1"/>
  <c r="L422" i="3"/>
  <c r="K422" i="3"/>
  <c r="M422" i="3" s="1"/>
  <c r="J423" i="3"/>
  <c r="I424" i="3"/>
  <c r="M421" i="2"/>
  <c r="N421" i="2" s="1"/>
  <c r="S421" i="2" s="1"/>
  <c r="E422" i="2"/>
  <c r="P420" i="2"/>
  <c r="Q420" i="2" s="1"/>
  <c r="O420" i="2"/>
  <c r="S420" i="2"/>
  <c r="K422" i="13" l="1"/>
  <c r="H423" i="13"/>
  <c r="I423" i="13" s="1"/>
  <c r="J423" i="13" s="1"/>
  <c r="L423" i="13" s="1"/>
  <c r="G424" i="13"/>
  <c r="F425" i="13" s="1"/>
  <c r="J424" i="3"/>
  <c r="I425" i="3"/>
  <c r="L423" i="3"/>
  <c r="K423" i="3"/>
  <c r="M423" i="3" s="1"/>
  <c r="M422" i="2"/>
  <c r="N422" i="2" s="1"/>
  <c r="S422" i="2" s="1"/>
  <c r="E423" i="2"/>
  <c r="P421" i="2"/>
  <c r="Q421" i="2" s="1"/>
  <c r="O421" i="2"/>
  <c r="K423" i="13" l="1"/>
  <c r="G425" i="13"/>
  <c r="F426" i="13" s="1"/>
  <c r="H424" i="13"/>
  <c r="I424" i="13" s="1"/>
  <c r="I426" i="3"/>
  <c r="J425" i="3"/>
  <c r="L424" i="3"/>
  <c r="K424" i="3"/>
  <c r="M424" i="3" s="1"/>
  <c r="M423" i="2"/>
  <c r="N423" i="2" s="1"/>
  <c r="S423" i="2" s="1"/>
  <c r="E424" i="2"/>
  <c r="P422" i="2"/>
  <c r="Q422" i="2" s="1"/>
  <c r="O422" i="2"/>
  <c r="H425" i="13" l="1"/>
  <c r="I425" i="13" s="1"/>
  <c r="K425" i="13" s="1"/>
  <c r="K424" i="13"/>
  <c r="J424" i="13"/>
  <c r="L424" i="13" s="1"/>
  <c r="G426" i="13"/>
  <c r="F427" i="13" s="1"/>
  <c r="L425" i="3"/>
  <c r="K425" i="3"/>
  <c r="M425" i="3" s="1"/>
  <c r="J426" i="3"/>
  <c r="I427" i="3"/>
  <c r="M424" i="2"/>
  <c r="N424" i="2" s="1"/>
  <c r="S424" i="2" s="1"/>
  <c r="E425" i="2"/>
  <c r="P423" i="2"/>
  <c r="Q423" i="2" s="1"/>
  <c r="O423" i="2"/>
  <c r="J425" i="13" l="1"/>
  <c r="L425" i="13" s="1"/>
  <c r="G427" i="13"/>
  <c r="F428" i="13" s="1"/>
  <c r="H426" i="13"/>
  <c r="I426" i="13" s="1"/>
  <c r="I428" i="3"/>
  <c r="J427" i="3"/>
  <c r="K426" i="3"/>
  <c r="M426" i="3" s="1"/>
  <c r="L426" i="3"/>
  <c r="E426" i="2"/>
  <c r="M425" i="2"/>
  <c r="N425" i="2" s="1"/>
  <c r="S425" i="2" s="1"/>
  <c r="P424" i="2"/>
  <c r="Q424" i="2" s="1"/>
  <c r="O424" i="2"/>
  <c r="G428" i="13" l="1"/>
  <c r="F429" i="13" s="1"/>
  <c r="K426" i="13"/>
  <c r="J426" i="13"/>
  <c r="L426" i="13" s="1"/>
  <c r="H427" i="13"/>
  <c r="I427" i="13" s="1"/>
  <c r="L427" i="3"/>
  <c r="K427" i="3"/>
  <c r="M427" i="3" s="1"/>
  <c r="I429" i="3"/>
  <c r="J428" i="3"/>
  <c r="P425" i="2"/>
  <c r="Q425" i="2" s="1"/>
  <c r="O425" i="2"/>
  <c r="M426" i="2"/>
  <c r="N426" i="2" s="1"/>
  <c r="S426" i="2" s="1"/>
  <c r="E427" i="2"/>
  <c r="J427" i="13" l="1"/>
  <c r="L427" i="13" s="1"/>
  <c r="K427" i="13"/>
  <c r="H428" i="13"/>
  <c r="I428" i="13" s="1"/>
  <c r="G429" i="13"/>
  <c r="F430" i="13" s="1"/>
  <c r="K428" i="3"/>
  <c r="M428" i="3" s="1"/>
  <c r="L428" i="3"/>
  <c r="J429" i="3"/>
  <c r="I430" i="3"/>
  <c r="E428" i="2"/>
  <c r="M427" i="2"/>
  <c r="N427" i="2" s="1"/>
  <c r="S427" i="2" s="1"/>
  <c r="O426" i="2"/>
  <c r="P426" i="2"/>
  <c r="Q426" i="2" s="1"/>
  <c r="H429" i="13" l="1"/>
  <c r="I429" i="13" s="1"/>
  <c r="K428" i="13"/>
  <c r="J428" i="13"/>
  <c r="L428" i="13" s="1"/>
  <c r="G430" i="13"/>
  <c r="F431" i="13" s="1"/>
  <c r="I431" i="3"/>
  <c r="J430" i="3"/>
  <c r="L429" i="3"/>
  <c r="K429" i="3"/>
  <c r="M429" i="3" s="1"/>
  <c r="P427" i="2"/>
  <c r="Q427" i="2" s="1"/>
  <c r="O427" i="2"/>
  <c r="M428" i="2"/>
  <c r="N428" i="2" s="1"/>
  <c r="E429" i="2"/>
  <c r="G431" i="13" l="1"/>
  <c r="F432" i="13" s="1"/>
  <c r="H430" i="13"/>
  <c r="I430" i="13" s="1"/>
  <c r="K429" i="13"/>
  <c r="J429" i="13"/>
  <c r="L429" i="13" s="1"/>
  <c r="L430" i="3"/>
  <c r="K430" i="3"/>
  <c r="M430" i="3" s="1"/>
  <c r="J431" i="3"/>
  <c r="I432" i="3"/>
  <c r="P428" i="2"/>
  <c r="Q428" i="2" s="1"/>
  <c r="O428" i="2"/>
  <c r="S428" i="2"/>
  <c r="M429" i="2"/>
  <c r="N429" i="2" s="1"/>
  <c r="E430" i="2"/>
  <c r="K430" i="13" l="1"/>
  <c r="J430" i="13"/>
  <c r="L430" i="13" s="1"/>
  <c r="G432" i="13"/>
  <c r="F433" i="13" s="1"/>
  <c r="H431" i="13"/>
  <c r="I431" i="13" s="1"/>
  <c r="J432" i="3"/>
  <c r="I433" i="3"/>
  <c r="L431" i="3"/>
  <c r="K431" i="3"/>
  <c r="M431" i="3" s="1"/>
  <c r="M430" i="2"/>
  <c r="N430" i="2" s="1"/>
  <c r="S430" i="2" s="1"/>
  <c r="E431" i="2"/>
  <c r="P429" i="2"/>
  <c r="Q429" i="2" s="1"/>
  <c r="O429" i="2"/>
  <c r="S429" i="2"/>
  <c r="H432" i="13" l="1"/>
  <c r="I432" i="13" s="1"/>
  <c r="K432" i="13" s="1"/>
  <c r="J431" i="13"/>
  <c r="L431" i="13" s="1"/>
  <c r="K431" i="13"/>
  <c r="G433" i="13"/>
  <c r="F434" i="13" s="1"/>
  <c r="I434" i="3"/>
  <c r="J433" i="3"/>
  <c r="L432" i="3"/>
  <c r="K432" i="3"/>
  <c r="M432" i="3" s="1"/>
  <c r="M431" i="2"/>
  <c r="N431" i="2" s="1"/>
  <c r="S431" i="2" s="1"/>
  <c r="E432" i="2"/>
  <c r="P430" i="2"/>
  <c r="Q430" i="2" s="1"/>
  <c r="O430" i="2"/>
  <c r="J432" i="13" l="1"/>
  <c r="L432" i="13" s="1"/>
  <c r="G434" i="13"/>
  <c r="F435" i="13" s="1"/>
  <c r="H433" i="13"/>
  <c r="I433" i="13" s="1"/>
  <c r="L433" i="3"/>
  <c r="K433" i="3"/>
  <c r="M433" i="3" s="1"/>
  <c r="J434" i="3"/>
  <c r="I435" i="3"/>
  <c r="M432" i="2"/>
  <c r="N432" i="2" s="1"/>
  <c r="S432" i="2" s="1"/>
  <c r="E433" i="2"/>
  <c r="P431" i="2"/>
  <c r="Q431" i="2" s="1"/>
  <c r="O431" i="2"/>
  <c r="J433" i="13" l="1"/>
  <c r="L433" i="13" s="1"/>
  <c r="K433" i="13"/>
  <c r="G435" i="13"/>
  <c r="F436" i="13" s="1"/>
  <c r="H434" i="13"/>
  <c r="I434" i="13" s="1"/>
  <c r="I436" i="3"/>
  <c r="J435" i="3"/>
  <c r="K434" i="3"/>
  <c r="M434" i="3" s="1"/>
  <c r="L434" i="3"/>
  <c r="E434" i="2"/>
  <c r="M433" i="2"/>
  <c r="N433" i="2" s="1"/>
  <c r="S433" i="2" s="1"/>
  <c r="P432" i="2"/>
  <c r="Q432" i="2" s="1"/>
  <c r="O432" i="2"/>
  <c r="H435" i="13" l="1"/>
  <c r="I435" i="13" s="1"/>
  <c r="G436" i="13"/>
  <c r="F437" i="13" s="1"/>
  <c r="J434" i="13"/>
  <c r="L434" i="13" s="1"/>
  <c r="K434" i="13"/>
  <c r="L435" i="3"/>
  <c r="K435" i="3"/>
  <c r="M435" i="3" s="1"/>
  <c r="I437" i="3"/>
  <c r="J436" i="3"/>
  <c r="P433" i="2"/>
  <c r="Q433" i="2" s="1"/>
  <c r="O433" i="2"/>
  <c r="M434" i="2"/>
  <c r="N434" i="2" s="1"/>
  <c r="E435" i="2"/>
  <c r="H436" i="13" l="1"/>
  <c r="I436" i="13" s="1"/>
  <c r="K436" i="13" s="1"/>
  <c r="G437" i="13"/>
  <c r="F438" i="13" s="1"/>
  <c r="J435" i="13"/>
  <c r="L435" i="13" s="1"/>
  <c r="K435" i="13"/>
  <c r="J437" i="3"/>
  <c r="I438" i="3"/>
  <c r="K436" i="3"/>
  <c r="M436" i="3" s="1"/>
  <c r="L436" i="3"/>
  <c r="O434" i="2"/>
  <c r="P434" i="2"/>
  <c r="Q434" i="2" s="1"/>
  <c r="E436" i="2"/>
  <c r="M435" i="2"/>
  <c r="N435" i="2" s="1"/>
  <c r="S434" i="2"/>
  <c r="J436" i="13" l="1"/>
  <c r="L436" i="13" s="1"/>
  <c r="H437" i="13"/>
  <c r="I437" i="13" s="1"/>
  <c r="G438" i="13"/>
  <c r="F439" i="13" s="1"/>
  <c r="I439" i="3"/>
  <c r="J438" i="3"/>
  <c r="L437" i="3"/>
  <c r="K437" i="3"/>
  <c r="M437" i="3" s="1"/>
  <c r="P435" i="2"/>
  <c r="Q435" i="2" s="1"/>
  <c r="O435" i="2"/>
  <c r="S435" i="2"/>
  <c r="M436" i="2"/>
  <c r="N436" i="2" s="1"/>
  <c r="E437" i="2"/>
  <c r="H438" i="13" l="1"/>
  <c r="I438" i="13" s="1"/>
  <c r="J438" i="13" s="1"/>
  <c r="L438" i="13" s="1"/>
  <c r="G439" i="13"/>
  <c r="F440" i="13" s="1"/>
  <c r="K437" i="13"/>
  <c r="J437" i="13"/>
  <c r="L437" i="13" s="1"/>
  <c r="L438" i="3"/>
  <c r="K438" i="3"/>
  <c r="M438" i="3" s="1"/>
  <c r="J439" i="3"/>
  <c r="I440" i="3"/>
  <c r="M437" i="2"/>
  <c r="N437" i="2" s="1"/>
  <c r="S437" i="2" s="1"/>
  <c r="E438" i="2"/>
  <c r="P436" i="2"/>
  <c r="Q436" i="2" s="1"/>
  <c r="O436" i="2"/>
  <c r="S436" i="2"/>
  <c r="K438" i="13" l="1"/>
  <c r="H439" i="13"/>
  <c r="I439" i="13" s="1"/>
  <c r="J439" i="13" s="1"/>
  <c r="L439" i="13" s="1"/>
  <c r="G440" i="13"/>
  <c r="F441" i="13" s="1"/>
  <c r="J440" i="3"/>
  <c r="I441" i="3"/>
  <c r="L439" i="3"/>
  <c r="K439" i="3"/>
  <c r="M439" i="3" s="1"/>
  <c r="M438" i="2"/>
  <c r="N438" i="2" s="1"/>
  <c r="S438" i="2" s="1"/>
  <c r="E439" i="2"/>
  <c r="P437" i="2"/>
  <c r="Q437" i="2" s="1"/>
  <c r="O437" i="2"/>
  <c r="H440" i="13" l="1"/>
  <c r="I440" i="13" s="1"/>
  <c r="K440" i="13" s="1"/>
  <c r="K439" i="13"/>
  <c r="G441" i="13"/>
  <c r="F442" i="13" s="1"/>
  <c r="I442" i="3"/>
  <c r="J441" i="3"/>
  <c r="L440" i="3"/>
  <c r="K440" i="3"/>
  <c r="M440" i="3" s="1"/>
  <c r="M439" i="2"/>
  <c r="N439" i="2" s="1"/>
  <c r="S439" i="2" s="1"/>
  <c r="E440" i="2"/>
  <c r="P438" i="2"/>
  <c r="Q438" i="2" s="1"/>
  <c r="O438" i="2"/>
  <c r="J440" i="13" l="1"/>
  <c r="L440" i="13" s="1"/>
  <c r="H441" i="13"/>
  <c r="I441" i="13" s="1"/>
  <c r="G442" i="13"/>
  <c r="F443" i="13" s="1"/>
  <c r="L441" i="3"/>
  <c r="K441" i="3"/>
  <c r="M441" i="3" s="1"/>
  <c r="J442" i="3"/>
  <c r="I443" i="3"/>
  <c r="M440" i="2"/>
  <c r="N440" i="2" s="1"/>
  <c r="S440" i="2" s="1"/>
  <c r="E441" i="2"/>
  <c r="P439" i="2"/>
  <c r="Q439" i="2" s="1"/>
  <c r="O439" i="2"/>
  <c r="G443" i="13" l="1"/>
  <c r="F444" i="13" s="1"/>
  <c r="H442" i="13"/>
  <c r="I442" i="13" s="1"/>
  <c r="K441" i="13"/>
  <c r="J441" i="13"/>
  <c r="L441" i="13" s="1"/>
  <c r="K442" i="3"/>
  <c r="M442" i="3" s="1"/>
  <c r="L442" i="3"/>
  <c r="I444" i="3"/>
  <c r="J443" i="3"/>
  <c r="E442" i="2"/>
  <c r="M441" i="2"/>
  <c r="N441" i="2" s="1"/>
  <c r="S441" i="2" s="1"/>
  <c r="P440" i="2"/>
  <c r="Q440" i="2" s="1"/>
  <c r="O440" i="2"/>
  <c r="K442" i="13" l="1"/>
  <c r="J442" i="13"/>
  <c r="L442" i="13" s="1"/>
  <c r="G444" i="13"/>
  <c r="F445" i="13" s="1"/>
  <c r="H443" i="13"/>
  <c r="I443" i="13" s="1"/>
  <c r="L443" i="3"/>
  <c r="K443" i="3"/>
  <c r="M443" i="3" s="1"/>
  <c r="I445" i="3"/>
  <c r="J444" i="3"/>
  <c r="P441" i="2"/>
  <c r="Q441" i="2" s="1"/>
  <c r="O441" i="2"/>
  <c r="M442" i="2"/>
  <c r="N442" i="2" s="1"/>
  <c r="S442" i="2" s="1"/>
  <c r="E443" i="2"/>
  <c r="J443" i="13" l="1"/>
  <c r="L443" i="13" s="1"/>
  <c r="K443" i="13"/>
  <c r="G445" i="13"/>
  <c r="F446" i="13" s="1"/>
  <c r="H444" i="13"/>
  <c r="I444" i="13" s="1"/>
  <c r="J445" i="3"/>
  <c r="I446" i="3"/>
  <c r="K444" i="3"/>
  <c r="M444" i="3" s="1"/>
  <c r="L444" i="3"/>
  <c r="E444" i="2"/>
  <c r="M443" i="2"/>
  <c r="N443" i="2" s="1"/>
  <c r="S443" i="2" s="1"/>
  <c r="O442" i="2"/>
  <c r="P442" i="2"/>
  <c r="Q442" i="2" s="1"/>
  <c r="G446" i="13" l="1"/>
  <c r="F447" i="13" s="1"/>
  <c r="H445" i="13"/>
  <c r="I445" i="13" s="1"/>
  <c r="K444" i="13"/>
  <c r="J444" i="13"/>
  <c r="L444" i="13" s="1"/>
  <c r="I447" i="3"/>
  <c r="J446" i="3"/>
  <c r="L445" i="3"/>
  <c r="K445" i="3"/>
  <c r="M445" i="3" s="1"/>
  <c r="P443" i="2"/>
  <c r="Q443" i="2" s="1"/>
  <c r="O443" i="2"/>
  <c r="M444" i="2"/>
  <c r="N444" i="2" s="1"/>
  <c r="E445" i="2"/>
  <c r="K445" i="13" l="1"/>
  <c r="J445" i="13"/>
  <c r="L445" i="13" s="1"/>
  <c r="G447" i="13"/>
  <c r="F448" i="13" s="1"/>
  <c r="H446" i="13"/>
  <c r="I446" i="13" s="1"/>
  <c r="L446" i="3"/>
  <c r="K446" i="3"/>
  <c r="M446" i="3" s="1"/>
  <c r="J447" i="3"/>
  <c r="I448" i="3"/>
  <c r="P444" i="2"/>
  <c r="Q444" i="2" s="1"/>
  <c r="O444" i="2"/>
  <c r="M445" i="2"/>
  <c r="N445" i="2" s="1"/>
  <c r="E446" i="2"/>
  <c r="S444" i="2"/>
  <c r="K446" i="13" l="1"/>
  <c r="J446" i="13"/>
  <c r="L446" i="13" s="1"/>
  <c r="H447" i="13"/>
  <c r="I447" i="13" s="1"/>
  <c r="G448" i="13"/>
  <c r="F449" i="13" s="1"/>
  <c r="J448" i="3"/>
  <c r="I449" i="3"/>
  <c r="L447" i="3"/>
  <c r="K447" i="3"/>
  <c r="M447" i="3" s="1"/>
  <c r="M446" i="2"/>
  <c r="N446" i="2" s="1"/>
  <c r="S446" i="2" s="1"/>
  <c r="E447" i="2"/>
  <c r="P445" i="2"/>
  <c r="Q445" i="2" s="1"/>
  <c r="O445" i="2"/>
  <c r="S445" i="2"/>
  <c r="H448" i="13" l="1"/>
  <c r="I448" i="13" s="1"/>
  <c r="G449" i="13"/>
  <c r="F450" i="13" s="1"/>
  <c r="J447" i="13"/>
  <c r="L447" i="13" s="1"/>
  <c r="K447" i="13"/>
  <c r="I450" i="3"/>
  <c r="J449" i="3"/>
  <c r="L448" i="3"/>
  <c r="K448" i="3"/>
  <c r="M448" i="3" s="1"/>
  <c r="M447" i="2"/>
  <c r="N447" i="2" s="1"/>
  <c r="S447" i="2" s="1"/>
  <c r="E448" i="2"/>
  <c r="P446" i="2"/>
  <c r="Q446" i="2" s="1"/>
  <c r="O446" i="2"/>
  <c r="G450" i="13" l="1"/>
  <c r="F451" i="13" s="1"/>
  <c r="H449" i="13"/>
  <c r="I449" i="13" s="1"/>
  <c r="K448" i="13"/>
  <c r="J448" i="13"/>
  <c r="L448" i="13" s="1"/>
  <c r="L449" i="3"/>
  <c r="K449" i="3"/>
  <c r="M449" i="3" s="1"/>
  <c r="J450" i="3"/>
  <c r="I451" i="3"/>
  <c r="M448" i="2"/>
  <c r="N448" i="2" s="1"/>
  <c r="S448" i="2" s="1"/>
  <c r="E449" i="2"/>
  <c r="P447" i="2"/>
  <c r="Q447" i="2" s="1"/>
  <c r="O447" i="2"/>
  <c r="J449" i="13" l="1"/>
  <c r="L449" i="13" s="1"/>
  <c r="K449" i="13"/>
  <c r="G451" i="13"/>
  <c r="F452" i="13" s="1"/>
  <c r="H450" i="13"/>
  <c r="I450" i="13" s="1"/>
  <c r="K450" i="3"/>
  <c r="M450" i="3" s="1"/>
  <c r="L450" i="3"/>
  <c r="I452" i="3"/>
  <c r="J451" i="3"/>
  <c r="E450" i="2"/>
  <c r="M449" i="2"/>
  <c r="N449" i="2" s="1"/>
  <c r="S449" i="2" s="1"/>
  <c r="P448" i="2"/>
  <c r="Q448" i="2" s="1"/>
  <c r="O448" i="2"/>
  <c r="G452" i="13" l="1"/>
  <c r="F453" i="13" s="1"/>
  <c r="J450" i="13"/>
  <c r="L450" i="13" s="1"/>
  <c r="K450" i="13"/>
  <c r="H451" i="13"/>
  <c r="I451" i="13" s="1"/>
  <c r="L451" i="3"/>
  <c r="K451" i="3"/>
  <c r="M451" i="3" s="1"/>
  <c r="I453" i="3"/>
  <c r="J452" i="3"/>
  <c r="P449" i="2"/>
  <c r="Q449" i="2" s="1"/>
  <c r="O449" i="2"/>
  <c r="M450" i="2"/>
  <c r="N450" i="2" s="1"/>
  <c r="E451" i="2"/>
  <c r="J451" i="13" l="1"/>
  <c r="L451" i="13" s="1"/>
  <c r="K451" i="13"/>
  <c r="H452" i="13"/>
  <c r="I452" i="13" s="1"/>
  <c r="G453" i="13"/>
  <c r="F454" i="13" s="1"/>
  <c r="K452" i="3"/>
  <c r="M452" i="3" s="1"/>
  <c r="L452" i="3"/>
  <c r="J453" i="3"/>
  <c r="I454" i="3"/>
  <c r="O450" i="2"/>
  <c r="P450" i="2"/>
  <c r="Q450" i="2" s="1"/>
  <c r="S450" i="2"/>
  <c r="E452" i="2"/>
  <c r="M451" i="2"/>
  <c r="N451" i="2" s="1"/>
  <c r="H453" i="13" l="1"/>
  <c r="I453" i="13" s="1"/>
  <c r="K452" i="13"/>
  <c r="J452" i="13"/>
  <c r="L452" i="13" s="1"/>
  <c r="G454" i="13"/>
  <c r="F455" i="13" s="1"/>
  <c r="L453" i="3"/>
  <c r="K453" i="3"/>
  <c r="M453" i="3" s="1"/>
  <c r="I455" i="3"/>
  <c r="J454" i="3"/>
  <c r="P451" i="2"/>
  <c r="Q451" i="2" s="1"/>
  <c r="O451" i="2"/>
  <c r="S451" i="2"/>
  <c r="M452" i="2"/>
  <c r="N452" i="2" s="1"/>
  <c r="S452" i="2" s="1"/>
  <c r="E453" i="2"/>
  <c r="G455" i="13" l="1"/>
  <c r="F456" i="13" s="1"/>
  <c r="H454" i="13"/>
  <c r="I454" i="13" s="1"/>
  <c r="K453" i="13"/>
  <c r="J453" i="13"/>
  <c r="L453" i="13" s="1"/>
  <c r="L454" i="3"/>
  <c r="K454" i="3"/>
  <c r="M454" i="3" s="1"/>
  <c r="J455" i="3"/>
  <c r="I456" i="3"/>
  <c r="M453" i="2"/>
  <c r="N453" i="2" s="1"/>
  <c r="S453" i="2" s="1"/>
  <c r="E454" i="2"/>
  <c r="P452" i="2"/>
  <c r="Q452" i="2" s="1"/>
  <c r="O452" i="2"/>
  <c r="H455" i="13" l="1"/>
  <c r="I455" i="13" s="1"/>
  <c r="J455" i="13" s="1"/>
  <c r="L455" i="13" s="1"/>
  <c r="K454" i="13"/>
  <c r="J454" i="13"/>
  <c r="L454" i="13" s="1"/>
  <c r="G456" i="13"/>
  <c r="F457" i="13" s="1"/>
  <c r="L455" i="3"/>
  <c r="K455" i="3"/>
  <c r="M455" i="3" s="1"/>
  <c r="J456" i="3"/>
  <c r="I457" i="3"/>
  <c r="E455" i="2"/>
  <c r="M454" i="2"/>
  <c r="N454" i="2" s="1"/>
  <c r="S454" i="2" s="1"/>
  <c r="P453" i="2"/>
  <c r="Q453" i="2" s="1"/>
  <c r="O453" i="2"/>
  <c r="K455" i="13" l="1"/>
  <c r="H456" i="13"/>
  <c r="I456" i="13" s="1"/>
  <c r="G457" i="13"/>
  <c r="F458" i="13" s="1"/>
  <c r="I458" i="3"/>
  <c r="J457" i="3"/>
  <c r="L456" i="3"/>
  <c r="K456" i="3"/>
  <c r="M456" i="3" s="1"/>
  <c r="P454" i="2"/>
  <c r="Q454" i="2" s="1"/>
  <c r="O454" i="2"/>
  <c r="M455" i="2"/>
  <c r="N455" i="2" s="1"/>
  <c r="E456" i="2"/>
  <c r="G458" i="13" l="1"/>
  <c r="F459" i="13" s="1"/>
  <c r="H457" i="13"/>
  <c r="I457" i="13" s="1"/>
  <c r="K456" i="13"/>
  <c r="J456" i="13"/>
  <c r="L456" i="13" s="1"/>
  <c r="L457" i="3"/>
  <c r="K457" i="3"/>
  <c r="M457" i="3" s="1"/>
  <c r="J458" i="3"/>
  <c r="I459" i="3"/>
  <c r="M456" i="2"/>
  <c r="N456" i="2" s="1"/>
  <c r="S456" i="2" s="1"/>
  <c r="E457" i="2"/>
  <c r="O455" i="2"/>
  <c r="P455" i="2"/>
  <c r="Q455" i="2" s="1"/>
  <c r="S455" i="2"/>
  <c r="K457" i="13" l="1"/>
  <c r="J457" i="13"/>
  <c r="L457" i="13" s="1"/>
  <c r="G459" i="13"/>
  <c r="F460" i="13" s="1"/>
  <c r="H458" i="13"/>
  <c r="I458" i="13" s="1"/>
  <c r="K458" i="3"/>
  <c r="M458" i="3" s="1"/>
  <c r="L458" i="3"/>
  <c r="I460" i="3"/>
  <c r="J459" i="3"/>
  <c r="E458" i="2"/>
  <c r="M457" i="2"/>
  <c r="N457" i="2" s="1"/>
  <c r="S457" i="2" s="1"/>
  <c r="P456" i="2"/>
  <c r="Q456" i="2" s="1"/>
  <c r="O456" i="2"/>
  <c r="G460" i="13" l="1"/>
  <c r="F461" i="13" s="1"/>
  <c r="K458" i="13"/>
  <c r="J458" i="13"/>
  <c r="L458" i="13" s="1"/>
  <c r="H459" i="13"/>
  <c r="I459" i="13" s="1"/>
  <c r="L459" i="3"/>
  <c r="K459" i="3"/>
  <c r="M459" i="3" s="1"/>
  <c r="I461" i="3"/>
  <c r="J460" i="3"/>
  <c r="P457" i="2"/>
  <c r="Q457" i="2" s="1"/>
  <c r="O457" i="2"/>
  <c r="M458" i="2"/>
  <c r="N458" i="2" s="1"/>
  <c r="S458" i="2" s="1"/>
  <c r="E459" i="2"/>
  <c r="J459" i="13" l="1"/>
  <c r="L459" i="13" s="1"/>
  <c r="K459" i="13"/>
  <c r="H460" i="13"/>
  <c r="I460" i="13" s="1"/>
  <c r="G461" i="13"/>
  <c r="F462" i="13" s="1"/>
  <c r="K460" i="3"/>
  <c r="M460" i="3" s="1"/>
  <c r="L460" i="3"/>
  <c r="J461" i="3"/>
  <c r="I462" i="3"/>
  <c r="P458" i="2"/>
  <c r="Q458" i="2" s="1"/>
  <c r="O458" i="2"/>
  <c r="E460" i="2"/>
  <c r="M459" i="2"/>
  <c r="N459" i="2" s="1"/>
  <c r="H461" i="13" l="1"/>
  <c r="I461" i="13" s="1"/>
  <c r="G462" i="13"/>
  <c r="F463" i="13" s="1"/>
  <c r="K460" i="13"/>
  <c r="J460" i="13"/>
  <c r="L460" i="13" s="1"/>
  <c r="L461" i="3"/>
  <c r="K461" i="3"/>
  <c r="M461" i="3" s="1"/>
  <c r="I463" i="3"/>
  <c r="J462" i="3"/>
  <c r="P459" i="2"/>
  <c r="Q459" i="2" s="1"/>
  <c r="O459" i="2"/>
  <c r="M460" i="2"/>
  <c r="N460" i="2" s="1"/>
  <c r="E461" i="2"/>
  <c r="S459" i="2"/>
  <c r="H462" i="13" l="1"/>
  <c r="I462" i="13" s="1"/>
  <c r="K462" i="13" s="1"/>
  <c r="G463" i="13"/>
  <c r="F464" i="13" s="1"/>
  <c r="K461" i="13"/>
  <c r="J461" i="13"/>
  <c r="L461" i="13" s="1"/>
  <c r="J463" i="3"/>
  <c r="I464" i="3"/>
  <c r="L462" i="3"/>
  <c r="K462" i="3"/>
  <c r="M462" i="3" s="1"/>
  <c r="M461" i="2"/>
  <c r="N461" i="2" s="1"/>
  <c r="S461" i="2" s="1"/>
  <c r="E462" i="2"/>
  <c r="P460" i="2"/>
  <c r="Q460" i="2" s="1"/>
  <c r="O460" i="2"/>
  <c r="S460" i="2"/>
  <c r="J462" i="13" l="1"/>
  <c r="L462" i="13" s="1"/>
  <c r="G464" i="13"/>
  <c r="F465" i="13" s="1"/>
  <c r="H463" i="13"/>
  <c r="I463" i="13" s="1"/>
  <c r="J464" i="3"/>
  <c r="I465" i="3"/>
  <c r="L463" i="3"/>
  <c r="K463" i="3"/>
  <c r="M463" i="3" s="1"/>
  <c r="E463" i="2"/>
  <c r="M462" i="2"/>
  <c r="N462" i="2" s="1"/>
  <c r="S462" i="2" s="1"/>
  <c r="P461" i="2"/>
  <c r="Q461" i="2" s="1"/>
  <c r="O461" i="2"/>
  <c r="H464" i="13" l="1"/>
  <c r="I464" i="13" s="1"/>
  <c r="K464" i="13" s="1"/>
  <c r="J463" i="13"/>
  <c r="L463" i="13" s="1"/>
  <c r="K463" i="13"/>
  <c r="G465" i="13"/>
  <c r="F466" i="13" s="1"/>
  <c r="I466" i="3"/>
  <c r="J465" i="3"/>
  <c r="L464" i="3"/>
  <c r="K464" i="3"/>
  <c r="M464" i="3" s="1"/>
  <c r="P462" i="2"/>
  <c r="Q462" i="2" s="1"/>
  <c r="O462" i="2"/>
  <c r="M463" i="2"/>
  <c r="N463" i="2" s="1"/>
  <c r="E464" i="2"/>
  <c r="J464" i="13" l="1"/>
  <c r="L464" i="13" s="1"/>
  <c r="G466" i="13"/>
  <c r="F467" i="13" s="1"/>
  <c r="H465" i="13"/>
  <c r="I465" i="13" s="1"/>
  <c r="L465" i="3"/>
  <c r="K465" i="3"/>
  <c r="M465" i="3" s="1"/>
  <c r="J466" i="3"/>
  <c r="I467" i="3"/>
  <c r="M464" i="2"/>
  <c r="N464" i="2" s="1"/>
  <c r="S464" i="2" s="1"/>
  <c r="E465" i="2"/>
  <c r="O463" i="2"/>
  <c r="P463" i="2"/>
  <c r="Q463" i="2" s="1"/>
  <c r="S463" i="2"/>
  <c r="J465" i="13" l="1"/>
  <c r="L465" i="13" s="1"/>
  <c r="K465" i="13"/>
  <c r="G467" i="13"/>
  <c r="F468" i="13" s="1"/>
  <c r="H466" i="13"/>
  <c r="I466" i="13" s="1"/>
  <c r="K466" i="3"/>
  <c r="M466" i="3" s="1"/>
  <c r="L466" i="3"/>
  <c r="I468" i="3"/>
  <c r="J467" i="3"/>
  <c r="M465" i="2"/>
  <c r="N465" i="2" s="1"/>
  <c r="S465" i="2" s="1"/>
  <c r="E466" i="2"/>
  <c r="P464" i="2"/>
  <c r="Q464" i="2" s="1"/>
  <c r="O464" i="2"/>
  <c r="G468" i="13" l="1"/>
  <c r="F469" i="13" s="1"/>
  <c r="H467" i="13"/>
  <c r="I467" i="13" s="1"/>
  <c r="J466" i="13"/>
  <c r="L466" i="13" s="1"/>
  <c r="K466" i="13"/>
  <c r="I469" i="3"/>
  <c r="J468" i="3"/>
  <c r="L467" i="3"/>
  <c r="K467" i="3"/>
  <c r="M467" i="3" s="1"/>
  <c r="M466" i="2"/>
  <c r="N466" i="2" s="1"/>
  <c r="S466" i="2" s="1"/>
  <c r="E467" i="2"/>
  <c r="P465" i="2"/>
  <c r="Q465" i="2" s="1"/>
  <c r="O465" i="2"/>
  <c r="H468" i="13" l="1"/>
  <c r="I468" i="13" s="1"/>
  <c r="K468" i="13" s="1"/>
  <c r="J467" i="13"/>
  <c r="L467" i="13" s="1"/>
  <c r="K467" i="13"/>
  <c r="G469" i="13"/>
  <c r="F470" i="13" s="1"/>
  <c r="K468" i="3"/>
  <c r="M468" i="3" s="1"/>
  <c r="L468" i="3"/>
  <c r="J469" i="3"/>
  <c r="I470" i="3"/>
  <c r="E468" i="2"/>
  <c r="M467" i="2"/>
  <c r="N467" i="2" s="1"/>
  <c r="S467" i="2" s="1"/>
  <c r="P466" i="2"/>
  <c r="Q466" i="2" s="1"/>
  <c r="O466" i="2"/>
  <c r="J468" i="13" l="1"/>
  <c r="L468" i="13" s="1"/>
  <c r="H469" i="13"/>
  <c r="I469" i="13" s="1"/>
  <c r="G470" i="13"/>
  <c r="F471" i="13" s="1"/>
  <c r="I471" i="3"/>
  <c r="J470" i="3"/>
  <c r="L469" i="3"/>
  <c r="K469" i="3"/>
  <c r="M469" i="3" s="1"/>
  <c r="P467" i="2"/>
  <c r="Q467" i="2" s="1"/>
  <c r="O467" i="2"/>
  <c r="M468" i="2"/>
  <c r="N468" i="2" s="1"/>
  <c r="E469" i="2"/>
  <c r="H470" i="13" l="1"/>
  <c r="I470" i="13" s="1"/>
  <c r="G471" i="13"/>
  <c r="F472" i="13" s="1"/>
  <c r="K469" i="13"/>
  <c r="J469" i="13"/>
  <c r="L469" i="13" s="1"/>
  <c r="L470" i="3"/>
  <c r="K470" i="3"/>
  <c r="M470" i="3" s="1"/>
  <c r="J471" i="3"/>
  <c r="I472" i="3"/>
  <c r="P468" i="2"/>
  <c r="Q468" i="2" s="1"/>
  <c r="O468" i="2"/>
  <c r="S468" i="2"/>
  <c r="M469" i="2"/>
  <c r="N469" i="2" s="1"/>
  <c r="S469" i="2" s="1"/>
  <c r="E470" i="2"/>
  <c r="H471" i="13" l="1"/>
  <c r="I471" i="13" s="1"/>
  <c r="G472" i="13"/>
  <c r="F473" i="13" s="1"/>
  <c r="K470" i="13"/>
  <c r="J470" i="13"/>
  <c r="L470" i="13" s="1"/>
  <c r="J472" i="3"/>
  <c r="I473" i="3"/>
  <c r="L471" i="3"/>
  <c r="K471" i="3"/>
  <c r="M471" i="3" s="1"/>
  <c r="E471" i="2"/>
  <c r="M470" i="2"/>
  <c r="N470" i="2" s="1"/>
  <c r="S470" i="2" s="1"/>
  <c r="P469" i="2"/>
  <c r="Q469" i="2" s="1"/>
  <c r="O469" i="2"/>
  <c r="G473" i="13" l="1"/>
  <c r="F474" i="13" s="1"/>
  <c r="H472" i="13"/>
  <c r="I472" i="13" s="1"/>
  <c r="J471" i="13"/>
  <c r="L471" i="13" s="1"/>
  <c r="K471" i="13"/>
  <c r="I474" i="3"/>
  <c r="J473" i="3"/>
  <c r="L472" i="3"/>
  <c r="K472" i="3"/>
  <c r="M472" i="3" s="1"/>
  <c r="P470" i="2"/>
  <c r="Q470" i="2" s="1"/>
  <c r="O470" i="2"/>
  <c r="M471" i="2"/>
  <c r="N471" i="2" s="1"/>
  <c r="E472" i="2"/>
  <c r="K472" i="13" l="1"/>
  <c r="J472" i="13"/>
  <c r="L472" i="13" s="1"/>
  <c r="G474" i="13"/>
  <c r="F475" i="13" s="1"/>
  <c r="H473" i="13"/>
  <c r="I473" i="13" s="1"/>
  <c r="L473" i="3"/>
  <c r="K473" i="3"/>
  <c r="M473" i="3" s="1"/>
  <c r="J474" i="3"/>
  <c r="I475" i="3"/>
  <c r="M472" i="2"/>
  <c r="N472" i="2" s="1"/>
  <c r="S472" i="2" s="1"/>
  <c r="E473" i="2"/>
  <c r="O471" i="2"/>
  <c r="P471" i="2"/>
  <c r="Q471" i="2" s="1"/>
  <c r="S471" i="2"/>
  <c r="K473" i="13" l="1"/>
  <c r="J473" i="13"/>
  <c r="L473" i="13" s="1"/>
  <c r="G475" i="13"/>
  <c r="F476" i="13" s="1"/>
  <c r="H474" i="13"/>
  <c r="I474" i="13" s="1"/>
  <c r="I476" i="3"/>
  <c r="J475" i="3"/>
  <c r="K474" i="3"/>
  <c r="M474" i="3" s="1"/>
  <c r="L474" i="3"/>
  <c r="M473" i="2"/>
  <c r="N473" i="2" s="1"/>
  <c r="S473" i="2" s="1"/>
  <c r="E474" i="2"/>
  <c r="P472" i="2"/>
  <c r="Q472" i="2" s="1"/>
  <c r="O472" i="2"/>
  <c r="K474" i="13" l="1"/>
  <c r="J474" i="13"/>
  <c r="L474" i="13" s="1"/>
  <c r="H475" i="13"/>
  <c r="I475" i="13" s="1"/>
  <c r="G476" i="13"/>
  <c r="F477" i="13" s="1"/>
  <c r="L475" i="3"/>
  <c r="K475" i="3"/>
  <c r="M475" i="3" s="1"/>
  <c r="I477" i="3"/>
  <c r="J476" i="3"/>
  <c r="M474" i="2"/>
  <c r="N474" i="2" s="1"/>
  <c r="S474" i="2" s="1"/>
  <c r="E475" i="2"/>
  <c r="P473" i="2"/>
  <c r="Q473" i="2" s="1"/>
  <c r="O473" i="2"/>
  <c r="H476" i="13" l="1"/>
  <c r="I476" i="13" s="1"/>
  <c r="J476" i="13" s="1"/>
  <c r="L476" i="13" s="1"/>
  <c r="J475" i="13"/>
  <c r="L475" i="13" s="1"/>
  <c r="K475" i="13"/>
  <c r="G477" i="13"/>
  <c r="F478" i="13" s="1"/>
  <c r="K476" i="3"/>
  <c r="M476" i="3" s="1"/>
  <c r="L476" i="3"/>
  <c r="J477" i="3"/>
  <c r="I478" i="3"/>
  <c r="E476" i="2"/>
  <c r="M475" i="2"/>
  <c r="N475" i="2" s="1"/>
  <c r="S475" i="2" s="1"/>
  <c r="P474" i="2"/>
  <c r="Q474" i="2" s="1"/>
  <c r="O474" i="2"/>
  <c r="K476" i="13" l="1"/>
  <c r="H477" i="13"/>
  <c r="I477" i="13" s="1"/>
  <c r="G478" i="13"/>
  <c r="F479" i="13" s="1"/>
  <c r="I479" i="3"/>
  <c r="J478" i="3"/>
  <c r="L477" i="3"/>
  <c r="K477" i="3"/>
  <c r="M477" i="3" s="1"/>
  <c r="P475" i="2"/>
  <c r="Q475" i="2" s="1"/>
  <c r="O475" i="2"/>
  <c r="M476" i="2"/>
  <c r="N476" i="2" s="1"/>
  <c r="E477" i="2"/>
  <c r="H478" i="13" l="1"/>
  <c r="I478" i="13" s="1"/>
  <c r="J478" i="13" s="1"/>
  <c r="L478" i="13" s="1"/>
  <c r="G479" i="13"/>
  <c r="F480" i="13" s="1"/>
  <c r="K477" i="13"/>
  <c r="J477" i="13"/>
  <c r="L477" i="13" s="1"/>
  <c r="L478" i="3"/>
  <c r="K478" i="3"/>
  <c r="M478" i="3" s="1"/>
  <c r="J479" i="3"/>
  <c r="I480" i="3"/>
  <c r="P476" i="2"/>
  <c r="Q476" i="2" s="1"/>
  <c r="O476" i="2"/>
  <c r="S476" i="2"/>
  <c r="M477" i="2"/>
  <c r="N477" i="2" s="1"/>
  <c r="S477" i="2" s="1"/>
  <c r="E478" i="2"/>
  <c r="K478" i="13" l="1"/>
  <c r="G480" i="13"/>
  <c r="F481" i="13" s="1"/>
  <c r="H479" i="13"/>
  <c r="I479" i="13" s="1"/>
  <c r="J480" i="3"/>
  <c r="I481" i="3"/>
  <c r="L479" i="3"/>
  <c r="K479" i="3"/>
  <c r="M479" i="3" s="1"/>
  <c r="E479" i="2"/>
  <c r="M478" i="2"/>
  <c r="N478" i="2" s="1"/>
  <c r="S478" i="2" s="1"/>
  <c r="P477" i="2"/>
  <c r="Q477" i="2" s="1"/>
  <c r="O477" i="2"/>
  <c r="J479" i="13" l="1"/>
  <c r="L479" i="13" s="1"/>
  <c r="K479" i="13"/>
  <c r="H480" i="13"/>
  <c r="I480" i="13" s="1"/>
  <c r="G481" i="13"/>
  <c r="F482" i="13" s="1"/>
  <c r="I482" i="3"/>
  <c r="J481" i="3"/>
  <c r="L480" i="3"/>
  <c r="K480" i="3"/>
  <c r="M480" i="3" s="1"/>
  <c r="P478" i="2"/>
  <c r="Q478" i="2" s="1"/>
  <c r="O478" i="2"/>
  <c r="M479" i="2"/>
  <c r="N479" i="2" s="1"/>
  <c r="E480" i="2"/>
  <c r="G482" i="13" l="1"/>
  <c r="F483" i="13" s="1"/>
  <c r="K480" i="13"/>
  <c r="J480" i="13"/>
  <c r="L480" i="13" s="1"/>
  <c r="H481" i="13"/>
  <c r="I481" i="13" s="1"/>
  <c r="L481" i="3"/>
  <c r="K481" i="3"/>
  <c r="M481" i="3" s="1"/>
  <c r="J482" i="3"/>
  <c r="I483" i="3"/>
  <c r="M480" i="2"/>
  <c r="N480" i="2" s="1"/>
  <c r="S480" i="2" s="1"/>
  <c r="E481" i="2"/>
  <c r="O479" i="2"/>
  <c r="P479" i="2"/>
  <c r="Q479" i="2" s="1"/>
  <c r="S479" i="2"/>
  <c r="J481" i="13" l="1"/>
  <c r="L481" i="13" s="1"/>
  <c r="K481" i="13"/>
  <c r="G483" i="13"/>
  <c r="F484" i="13" s="1"/>
  <c r="H482" i="13"/>
  <c r="I482" i="13" s="1"/>
  <c r="I484" i="3"/>
  <c r="J483" i="3"/>
  <c r="K482" i="3"/>
  <c r="M482" i="3" s="1"/>
  <c r="L482" i="3"/>
  <c r="M481" i="2"/>
  <c r="N481" i="2" s="1"/>
  <c r="S481" i="2" s="1"/>
  <c r="E482" i="2"/>
  <c r="P480" i="2"/>
  <c r="Q480" i="2" s="1"/>
  <c r="O480" i="2"/>
  <c r="J482" i="13" l="1"/>
  <c r="L482" i="13" s="1"/>
  <c r="K482" i="13"/>
  <c r="H483" i="13"/>
  <c r="I483" i="13" s="1"/>
  <c r="G484" i="13"/>
  <c r="F485" i="13" s="1"/>
  <c r="L483" i="3"/>
  <c r="K483" i="3"/>
  <c r="M483" i="3" s="1"/>
  <c r="I485" i="3"/>
  <c r="J484" i="3"/>
  <c r="M482" i="2"/>
  <c r="N482" i="2" s="1"/>
  <c r="S482" i="2" s="1"/>
  <c r="E483" i="2"/>
  <c r="P481" i="2"/>
  <c r="Q481" i="2" s="1"/>
  <c r="O481" i="2"/>
  <c r="J483" i="13" l="1"/>
  <c r="L483" i="13" s="1"/>
  <c r="K483" i="13"/>
  <c r="H484" i="13"/>
  <c r="I484" i="13" s="1"/>
  <c r="G485" i="13"/>
  <c r="F486" i="13" s="1"/>
  <c r="K484" i="3"/>
  <c r="M484" i="3" s="1"/>
  <c r="L484" i="3"/>
  <c r="J485" i="3"/>
  <c r="I486" i="3"/>
  <c r="E484" i="2"/>
  <c r="M483" i="2"/>
  <c r="N483" i="2" s="1"/>
  <c r="S483" i="2" s="1"/>
  <c r="P482" i="2"/>
  <c r="Q482" i="2" s="1"/>
  <c r="O482" i="2"/>
  <c r="G486" i="13" l="1"/>
  <c r="F487" i="13" s="1"/>
  <c r="K484" i="13"/>
  <c r="J484" i="13"/>
  <c r="L484" i="13" s="1"/>
  <c r="H485" i="13"/>
  <c r="I485" i="13" s="1"/>
  <c r="L485" i="3"/>
  <c r="K485" i="3"/>
  <c r="M485" i="3" s="1"/>
  <c r="I487" i="3"/>
  <c r="J486" i="3"/>
  <c r="P483" i="2"/>
  <c r="Q483" i="2" s="1"/>
  <c r="O483" i="2"/>
  <c r="M484" i="2"/>
  <c r="N484" i="2" s="1"/>
  <c r="E485" i="2"/>
  <c r="K485" i="13" l="1"/>
  <c r="J485" i="13"/>
  <c r="L485" i="13" s="1"/>
  <c r="H486" i="13"/>
  <c r="I486" i="13" s="1"/>
  <c r="G487" i="13"/>
  <c r="F488" i="13" s="1"/>
  <c r="L486" i="3"/>
  <c r="K486" i="3"/>
  <c r="M486" i="3" s="1"/>
  <c r="J487" i="3"/>
  <c r="I488" i="3"/>
  <c r="P484" i="2"/>
  <c r="Q484" i="2" s="1"/>
  <c r="O484" i="2"/>
  <c r="S484" i="2"/>
  <c r="M485" i="2"/>
  <c r="N485" i="2" s="1"/>
  <c r="S485" i="2" s="1"/>
  <c r="E486" i="2"/>
  <c r="G488" i="13" l="1"/>
  <c r="F489" i="13" s="1"/>
  <c r="K486" i="13"/>
  <c r="J486" i="13"/>
  <c r="L486" i="13" s="1"/>
  <c r="H487" i="13"/>
  <c r="I487" i="13" s="1"/>
  <c r="J488" i="3"/>
  <c r="I489" i="3"/>
  <c r="L487" i="3"/>
  <c r="K487" i="3"/>
  <c r="M487" i="3" s="1"/>
  <c r="E487" i="2"/>
  <c r="M486" i="2"/>
  <c r="N486" i="2" s="1"/>
  <c r="S486" i="2" s="1"/>
  <c r="P485" i="2"/>
  <c r="Q485" i="2" s="1"/>
  <c r="O485" i="2"/>
  <c r="H488" i="13" l="1"/>
  <c r="I488" i="13" s="1"/>
  <c r="K488" i="13" s="1"/>
  <c r="J487" i="13"/>
  <c r="L487" i="13" s="1"/>
  <c r="K487" i="13"/>
  <c r="G489" i="13"/>
  <c r="F490" i="13" s="1"/>
  <c r="I490" i="3"/>
  <c r="J489" i="3"/>
  <c r="L488" i="3"/>
  <c r="K488" i="3"/>
  <c r="M488" i="3" s="1"/>
  <c r="P486" i="2"/>
  <c r="Q486" i="2" s="1"/>
  <c r="O486" i="2"/>
  <c r="M487" i="2"/>
  <c r="N487" i="2" s="1"/>
  <c r="E488" i="2"/>
  <c r="J488" i="13" l="1"/>
  <c r="L488" i="13" s="1"/>
  <c r="H489" i="13"/>
  <c r="I489" i="13" s="1"/>
  <c r="G490" i="13"/>
  <c r="F491" i="13" s="1"/>
  <c r="L489" i="3"/>
  <c r="K489" i="3"/>
  <c r="M489" i="3" s="1"/>
  <c r="J490" i="3"/>
  <c r="I491" i="3"/>
  <c r="M488" i="2"/>
  <c r="N488" i="2" s="1"/>
  <c r="S488" i="2" s="1"/>
  <c r="E489" i="2"/>
  <c r="O487" i="2"/>
  <c r="P487" i="2"/>
  <c r="Q487" i="2" s="1"/>
  <c r="S487" i="2"/>
  <c r="H490" i="13" l="1"/>
  <c r="I490" i="13" s="1"/>
  <c r="G491" i="13"/>
  <c r="F492" i="13" s="1"/>
  <c r="K489" i="13"/>
  <c r="J489" i="13"/>
  <c r="L489" i="13" s="1"/>
  <c r="I492" i="3"/>
  <c r="J491" i="3"/>
  <c r="K490" i="3"/>
  <c r="M490" i="3" s="1"/>
  <c r="L490" i="3"/>
  <c r="M489" i="2"/>
  <c r="N489" i="2" s="1"/>
  <c r="S489" i="2" s="1"/>
  <c r="E490" i="2"/>
  <c r="P488" i="2"/>
  <c r="Q488" i="2" s="1"/>
  <c r="O488" i="2"/>
  <c r="G492" i="13" l="1"/>
  <c r="F493" i="13" s="1"/>
  <c r="H491" i="13"/>
  <c r="I491" i="13" s="1"/>
  <c r="K490" i="13"/>
  <c r="J490" i="13"/>
  <c r="L490" i="13" s="1"/>
  <c r="L491" i="3"/>
  <c r="K491" i="3"/>
  <c r="M491" i="3" s="1"/>
  <c r="I493" i="3"/>
  <c r="J492" i="3"/>
  <c r="M490" i="2"/>
  <c r="N490" i="2" s="1"/>
  <c r="S490" i="2" s="1"/>
  <c r="E491" i="2"/>
  <c r="P489" i="2"/>
  <c r="Q489" i="2" s="1"/>
  <c r="O489" i="2"/>
  <c r="J491" i="13" l="1"/>
  <c r="L491" i="13" s="1"/>
  <c r="K491" i="13"/>
  <c r="H492" i="13"/>
  <c r="I492" i="13" s="1"/>
  <c r="G493" i="13"/>
  <c r="F494" i="13" s="1"/>
  <c r="J493" i="3"/>
  <c r="I494" i="3"/>
  <c r="K492" i="3"/>
  <c r="M492" i="3" s="1"/>
  <c r="L492" i="3"/>
  <c r="E492" i="2"/>
  <c r="M491" i="2"/>
  <c r="N491" i="2" s="1"/>
  <c r="S491" i="2" s="1"/>
  <c r="P490" i="2"/>
  <c r="Q490" i="2" s="1"/>
  <c r="O490" i="2"/>
  <c r="H493" i="13" l="1"/>
  <c r="I493" i="13" s="1"/>
  <c r="K492" i="13"/>
  <c r="J492" i="13"/>
  <c r="L492" i="13" s="1"/>
  <c r="G494" i="13"/>
  <c r="F495" i="13" s="1"/>
  <c r="I495" i="3"/>
  <c r="J494" i="3"/>
  <c r="L493" i="3"/>
  <c r="K493" i="3"/>
  <c r="M493" i="3" s="1"/>
  <c r="P491" i="2"/>
  <c r="Q491" i="2" s="1"/>
  <c r="O491" i="2"/>
  <c r="M492" i="2"/>
  <c r="N492" i="2" s="1"/>
  <c r="S492" i="2" s="1"/>
  <c r="E493" i="2"/>
  <c r="G495" i="13" l="1"/>
  <c r="F496" i="13" s="1"/>
  <c r="H494" i="13"/>
  <c r="I494" i="13" s="1"/>
  <c r="K493" i="13"/>
  <c r="J493" i="13"/>
  <c r="L493" i="13" s="1"/>
  <c r="L494" i="3"/>
  <c r="K494" i="3"/>
  <c r="M494" i="3" s="1"/>
  <c r="J495" i="3"/>
  <c r="I496" i="3"/>
  <c r="M493" i="2"/>
  <c r="N493" i="2" s="1"/>
  <c r="S493" i="2" s="1"/>
  <c r="E494" i="2"/>
  <c r="O492" i="2"/>
  <c r="P492" i="2"/>
  <c r="Q492" i="2" s="1"/>
  <c r="K494" i="13" l="1"/>
  <c r="J494" i="13"/>
  <c r="L494" i="13" s="1"/>
  <c r="G496" i="13"/>
  <c r="F497" i="13" s="1"/>
  <c r="H495" i="13"/>
  <c r="I495" i="13" s="1"/>
  <c r="L495" i="3"/>
  <c r="K495" i="3"/>
  <c r="M495" i="3" s="1"/>
  <c r="J496" i="3"/>
  <c r="I497" i="3"/>
  <c r="E495" i="2"/>
  <c r="M494" i="2"/>
  <c r="N494" i="2" s="1"/>
  <c r="S494" i="2" s="1"/>
  <c r="P493" i="2"/>
  <c r="Q493" i="2" s="1"/>
  <c r="O493" i="2"/>
  <c r="J495" i="13" l="1"/>
  <c r="L495" i="13" s="1"/>
  <c r="K495" i="13"/>
  <c r="H496" i="13"/>
  <c r="I496" i="13" s="1"/>
  <c r="G497" i="13"/>
  <c r="F498" i="13" s="1"/>
  <c r="L496" i="3"/>
  <c r="K496" i="3"/>
  <c r="M496" i="3" s="1"/>
  <c r="I498" i="3"/>
  <c r="J497" i="3"/>
  <c r="P494" i="2"/>
  <c r="Q494" i="2" s="1"/>
  <c r="O494" i="2"/>
  <c r="M495" i="2"/>
  <c r="N495" i="2" s="1"/>
  <c r="S495" i="2" s="1"/>
  <c r="E496" i="2"/>
  <c r="K496" i="13" l="1"/>
  <c r="J496" i="13"/>
  <c r="L496" i="13" s="1"/>
  <c r="G498" i="13"/>
  <c r="F499" i="13" s="1"/>
  <c r="H497" i="13"/>
  <c r="I497" i="13" s="1"/>
  <c r="L497" i="3"/>
  <c r="K497" i="3"/>
  <c r="M497" i="3" s="1"/>
  <c r="J498" i="3"/>
  <c r="I499" i="3"/>
  <c r="M496" i="2"/>
  <c r="N496" i="2" s="1"/>
  <c r="S496" i="2" s="1"/>
  <c r="E497" i="2"/>
  <c r="O495" i="2"/>
  <c r="P495" i="2"/>
  <c r="Q495" i="2" s="1"/>
  <c r="G499" i="13" l="1"/>
  <c r="F500" i="13" s="1"/>
  <c r="H498" i="13"/>
  <c r="I498" i="13" s="1"/>
  <c r="J497" i="13"/>
  <c r="L497" i="13" s="1"/>
  <c r="K497" i="13"/>
  <c r="I500" i="3"/>
  <c r="J499" i="3"/>
  <c r="K498" i="3"/>
  <c r="M498" i="3" s="1"/>
  <c r="L498" i="3"/>
  <c r="M497" i="2"/>
  <c r="N497" i="2" s="1"/>
  <c r="S497" i="2" s="1"/>
  <c r="E498" i="2"/>
  <c r="P496" i="2"/>
  <c r="Q496" i="2" s="1"/>
  <c r="O496" i="2"/>
  <c r="J498" i="13" l="1"/>
  <c r="L498" i="13" s="1"/>
  <c r="K498" i="13"/>
  <c r="G500" i="13"/>
  <c r="F501" i="13" s="1"/>
  <c r="H499" i="13"/>
  <c r="I499" i="13" s="1"/>
  <c r="L499" i="3"/>
  <c r="K499" i="3"/>
  <c r="M499" i="3" s="1"/>
  <c r="I501" i="3"/>
  <c r="J500" i="3"/>
  <c r="M498" i="2"/>
  <c r="N498" i="2" s="1"/>
  <c r="S498" i="2" s="1"/>
  <c r="E499" i="2"/>
  <c r="P497" i="2"/>
  <c r="Q497" i="2" s="1"/>
  <c r="O497" i="2"/>
  <c r="H500" i="13" l="1"/>
  <c r="I500" i="13" s="1"/>
  <c r="K500" i="13" s="1"/>
  <c r="J499" i="13"/>
  <c r="L499" i="13" s="1"/>
  <c r="K499" i="13"/>
  <c r="G501" i="13"/>
  <c r="F502" i="13" s="1"/>
  <c r="J501" i="3"/>
  <c r="I502" i="3"/>
  <c r="K500" i="3"/>
  <c r="M500" i="3" s="1"/>
  <c r="L500" i="3"/>
  <c r="E500" i="2"/>
  <c r="M499" i="2"/>
  <c r="N499" i="2" s="1"/>
  <c r="S499" i="2" s="1"/>
  <c r="P498" i="2"/>
  <c r="Q498" i="2" s="1"/>
  <c r="O498" i="2"/>
  <c r="J500" i="13" l="1"/>
  <c r="L500" i="13" s="1"/>
  <c r="G502" i="13"/>
  <c r="F503" i="13" s="1"/>
  <c r="H501" i="13"/>
  <c r="I501" i="13" s="1"/>
  <c r="I503" i="3"/>
  <c r="J502" i="3"/>
  <c r="L501" i="3"/>
  <c r="K501" i="3"/>
  <c r="M501" i="3" s="1"/>
  <c r="P499" i="2"/>
  <c r="Q499" i="2" s="1"/>
  <c r="O499" i="2"/>
  <c r="M500" i="2"/>
  <c r="N500" i="2" s="1"/>
  <c r="E501" i="2"/>
  <c r="K501" i="13" l="1"/>
  <c r="J501" i="13"/>
  <c r="L501" i="13" s="1"/>
  <c r="H502" i="13"/>
  <c r="I502" i="13" s="1"/>
  <c r="G503" i="13"/>
  <c r="F504" i="13" s="1"/>
  <c r="L502" i="3"/>
  <c r="K502" i="3"/>
  <c r="M502" i="3" s="1"/>
  <c r="J503" i="3"/>
  <c r="I504" i="3"/>
  <c r="P500" i="2"/>
  <c r="Q500" i="2" s="1"/>
  <c r="O500" i="2"/>
  <c r="M501" i="2"/>
  <c r="N501" i="2" s="1"/>
  <c r="S501" i="2" s="1"/>
  <c r="E502" i="2"/>
  <c r="S500" i="2"/>
  <c r="G504" i="13" l="1"/>
  <c r="F505" i="13" s="1"/>
  <c r="H503" i="13"/>
  <c r="I503" i="13" s="1"/>
  <c r="K502" i="13"/>
  <c r="J502" i="13"/>
  <c r="L502" i="13" s="1"/>
  <c r="L503" i="3"/>
  <c r="K503" i="3"/>
  <c r="M503" i="3" s="1"/>
  <c r="J504" i="3"/>
  <c r="I505" i="3"/>
  <c r="E503" i="2"/>
  <c r="M502" i="2"/>
  <c r="N502" i="2" s="1"/>
  <c r="S502" i="2" s="1"/>
  <c r="P501" i="2"/>
  <c r="Q501" i="2" s="1"/>
  <c r="O501" i="2"/>
  <c r="J503" i="13" l="1"/>
  <c r="L503" i="13" s="1"/>
  <c r="K503" i="13"/>
  <c r="H504" i="13"/>
  <c r="I504" i="13" s="1"/>
  <c r="G505" i="13"/>
  <c r="F506" i="13" s="1"/>
  <c r="I506" i="3"/>
  <c r="J505" i="3"/>
  <c r="L504" i="3"/>
  <c r="K504" i="3"/>
  <c r="M504" i="3" s="1"/>
  <c r="P502" i="2"/>
  <c r="Q502" i="2" s="1"/>
  <c r="O502" i="2"/>
  <c r="M503" i="2"/>
  <c r="N503" i="2" s="1"/>
  <c r="S503" i="2" s="1"/>
  <c r="E504" i="2"/>
  <c r="H505" i="13" l="1"/>
  <c r="I505" i="13" s="1"/>
  <c r="K504" i="13"/>
  <c r="J504" i="13"/>
  <c r="L504" i="13" s="1"/>
  <c r="G506" i="13"/>
  <c r="F507" i="13" s="1"/>
  <c r="L505" i="3"/>
  <c r="K505" i="3"/>
  <c r="M505" i="3" s="1"/>
  <c r="J506" i="3"/>
  <c r="I507" i="3"/>
  <c r="M504" i="2"/>
  <c r="N504" i="2" s="1"/>
  <c r="S504" i="2" s="1"/>
  <c r="E505" i="2"/>
  <c r="O503" i="2"/>
  <c r="P503" i="2"/>
  <c r="Q503" i="2" s="1"/>
  <c r="G507" i="13" l="1"/>
  <c r="F508" i="13" s="1"/>
  <c r="H506" i="13"/>
  <c r="I506" i="13" s="1"/>
  <c r="K505" i="13"/>
  <c r="J505" i="13"/>
  <c r="L505" i="13" s="1"/>
  <c r="I508" i="3"/>
  <c r="J507" i="3"/>
  <c r="K506" i="3"/>
  <c r="M506" i="3" s="1"/>
  <c r="L506" i="3"/>
  <c r="M505" i="2"/>
  <c r="N505" i="2" s="1"/>
  <c r="S505" i="2" s="1"/>
  <c r="E506" i="2"/>
  <c r="P504" i="2"/>
  <c r="Q504" i="2" s="1"/>
  <c r="O504" i="2"/>
  <c r="K506" i="13" l="1"/>
  <c r="J506" i="13"/>
  <c r="L506" i="13" s="1"/>
  <c r="G508" i="13"/>
  <c r="F509" i="13" s="1"/>
  <c r="H507" i="13"/>
  <c r="I507" i="13" s="1"/>
  <c r="L507" i="3"/>
  <c r="K507" i="3"/>
  <c r="M507" i="3" s="1"/>
  <c r="I509" i="3"/>
  <c r="J508" i="3"/>
  <c r="M506" i="2"/>
  <c r="N506" i="2" s="1"/>
  <c r="S506" i="2" s="1"/>
  <c r="E507" i="2"/>
  <c r="P505" i="2"/>
  <c r="Q505" i="2" s="1"/>
  <c r="O505" i="2"/>
  <c r="H508" i="13" l="1"/>
  <c r="I508" i="13" s="1"/>
  <c r="K508" i="13" s="1"/>
  <c r="J507" i="13"/>
  <c r="L507" i="13" s="1"/>
  <c r="K507" i="13"/>
  <c r="G509" i="13"/>
  <c r="F510" i="13" s="1"/>
  <c r="K508" i="3"/>
  <c r="M508" i="3" s="1"/>
  <c r="L508" i="3"/>
  <c r="J509" i="3"/>
  <c r="I510" i="3"/>
  <c r="E508" i="2"/>
  <c r="M507" i="2"/>
  <c r="N507" i="2" s="1"/>
  <c r="S507" i="2" s="1"/>
  <c r="P506" i="2"/>
  <c r="Q506" i="2" s="1"/>
  <c r="O506" i="2"/>
  <c r="J508" i="13" l="1"/>
  <c r="L508" i="13" s="1"/>
  <c r="G510" i="13"/>
  <c r="F511" i="13" s="1"/>
  <c r="H509" i="13"/>
  <c r="I509" i="13" s="1"/>
  <c r="I511" i="3"/>
  <c r="J510" i="3"/>
  <c r="L509" i="3"/>
  <c r="K509" i="3"/>
  <c r="M509" i="3" s="1"/>
  <c r="P507" i="2"/>
  <c r="Q507" i="2" s="1"/>
  <c r="O507" i="2"/>
  <c r="M508" i="2"/>
  <c r="N508" i="2" s="1"/>
  <c r="S508" i="2" s="1"/>
  <c r="E509" i="2"/>
  <c r="K509" i="13" l="1"/>
  <c r="J509" i="13"/>
  <c r="L509" i="13" s="1"/>
  <c r="G511" i="13"/>
  <c r="F512" i="13" s="1"/>
  <c r="H510" i="13"/>
  <c r="I510" i="13" s="1"/>
  <c r="L510" i="3"/>
  <c r="K510" i="3"/>
  <c r="M510" i="3" s="1"/>
  <c r="J511" i="3"/>
  <c r="I512" i="3"/>
  <c r="M509" i="2"/>
  <c r="N509" i="2" s="1"/>
  <c r="S509" i="2" s="1"/>
  <c r="E510" i="2"/>
  <c r="P508" i="2"/>
  <c r="Q508" i="2" s="1"/>
  <c r="O508" i="2"/>
  <c r="G512" i="13" l="1"/>
  <c r="F513" i="13" s="1"/>
  <c r="H511" i="13"/>
  <c r="I511" i="13" s="1"/>
  <c r="K510" i="13"/>
  <c r="J510" i="13"/>
  <c r="L510" i="13" s="1"/>
  <c r="J512" i="3"/>
  <c r="I513" i="3"/>
  <c r="L511" i="3"/>
  <c r="K511" i="3"/>
  <c r="M511" i="3" s="1"/>
  <c r="E511" i="2"/>
  <c r="M510" i="2"/>
  <c r="N510" i="2" s="1"/>
  <c r="S510" i="2" s="1"/>
  <c r="P509" i="2"/>
  <c r="Q509" i="2" s="1"/>
  <c r="O509" i="2"/>
  <c r="H512" i="13" l="1"/>
  <c r="I512" i="13" s="1"/>
  <c r="K512" i="13" s="1"/>
  <c r="J511" i="13"/>
  <c r="L511" i="13" s="1"/>
  <c r="K511" i="13"/>
  <c r="G513" i="13"/>
  <c r="F514" i="13" s="1"/>
  <c r="I514" i="3"/>
  <c r="J513" i="3"/>
  <c r="L512" i="3"/>
  <c r="K512" i="3"/>
  <c r="M512" i="3" s="1"/>
  <c r="P510" i="2"/>
  <c r="Q510" i="2" s="1"/>
  <c r="O510" i="2"/>
  <c r="M511" i="2"/>
  <c r="N511" i="2" s="1"/>
  <c r="S511" i="2" s="1"/>
  <c r="E512" i="2"/>
  <c r="J512" i="13" l="1"/>
  <c r="L512" i="13" s="1"/>
  <c r="H513" i="13"/>
  <c r="I513" i="13" s="1"/>
  <c r="J513" i="13" s="1"/>
  <c r="L513" i="13" s="1"/>
  <c r="G514" i="13"/>
  <c r="F515" i="13" s="1"/>
  <c r="L513" i="3"/>
  <c r="K513" i="3"/>
  <c r="M513" i="3" s="1"/>
  <c r="J514" i="3"/>
  <c r="I515" i="3"/>
  <c r="M512" i="2"/>
  <c r="N512" i="2" s="1"/>
  <c r="S512" i="2" s="1"/>
  <c r="E513" i="2"/>
  <c r="O511" i="2"/>
  <c r="P511" i="2"/>
  <c r="Q511" i="2" s="1"/>
  <c r="K513" i="13" l="1"/>
  <c r="G515" i="13"/>
  <c r="F516" i="13" s="1"/>
  <c r="H514" i="13"/>
  <c r="I514" i="13" s="1"/>
  <c r="I516" i="3"/>
  <c r="J515" i="3"/>
  <c r="K514" i="3"/>
  <c r="M514" i="3" s="1"/>
  <c r="L514" i="3"/>
  <c r="M513" i="2"/>
  <c r="N513" i="2" s="1"/>
  <c r="S513" i="2" s="1"/>
  <c r="E514" i="2"/>
  <c r="P512" i="2"/>
  <c r="Q512" i="2" s="1"/>
  <c r="O512" i="2"/>
  <c r="J514" i="13" l="1"/>
  <c r="L514" i="13" s="1"/>
  <c r="K514" i="13"/>
  <c r="G516" i="13"/>
  <c r="F517" i="13" s="1"/>
  <c r="H515" i="13"/>
  <c r="I515" i="13" s="1"/>
  <c r="L515" i="3"/>
  <c r="K515" i="3"/>
  <c r="M515" i="3" s="1"/>
  <c r="I517" i="3"/>
  <c r="J516" i="3"/>
  <c r="M514" i="2"/>
  <c r="N514" i="2" s="1"/>
  <c r="S514" i="2" s="1"/>
  <c r="E515" i="2"/>
  <c r="P513" i="2"/>
  <c r="Q513" i="2" s="1"/>
  <c r="O513" i="2"/>
  <c r="J515" i="13" l="1"/>
  <c r="L515" i="13" s="1"/>
  <c r="K515" i="13"/>
  <c r="G517" i="13"/>
  <c r="F518" i="13" s="1"/>
  <c r="H516" i="13"/>
  <c r="I516" i="13" s="1"/>
  <c r="K516" i="3"/>
  <c r="M516" i="3" s="1"/>
  <c r="L516" i="3"/>
  <c r="J517" i="3"/>
  <c r="I518" i="3"/>
  <c r="E516" i="2"/>
  <c r="M515" i="2"/>
  <c r="N515" i="2" s="1"/>
  <c r="S515" i="2" s="1"/>
  <c r="P514" i="2"/>
  <c r="Q514" i="2" s="1"/>
  <c r="O514" i="2"/>
  <c r="K516" i="13" l="1"/>
  <c r="J516" i="13"/>
  <c r="L516" i="13" s="1"/>
  <c r="H517" i="13"/>
  <c r="I517" i="13" s="1"/>
  <c r="G518" i="13"/>
  <c r="F519" i="13" s="1"/>
  <c r="L517" i="3"/>
  <c r="K517" i="3"/>
  <c r="M517" i="3" s="1"/>
  <c r="I519" i="3"/>
  <c r="J518" i="3"/>
  <c r="P515" i="2"/>
  <c r="Q515" i="2" s="1"/>
  <c r="O515" i="2"/>
  <c r="M516" i="2"/>
  <c r="N516" i="2" s="1"/>
  <c r="S516" i="2" s="1"/>
  <c r="E517" i="2"/>
  <c r="G519" i="13" l="1"/>
  <c r="F520" i="13" s="1"/>
  <c r="K517" i="13"/>
  <c r="J517" i="13"/>
  <c r="L517" i="13" s="1"/>
  <c r="H518" i="13"/>
  <c r="I518" i="13" s="1"/>
  <c r="J519" i="3"/>
  <c r="I520" i="3"/>
  <c r="L518" i="3"/>
  <c r="K518" i="3"/>
  <c r="M518" i="3" s="1"/>
  <c r="M517" i="2"/>
  <c r="N517" i="2" s="1"/>
  <c r="S517" i="2" s="1"/>
  <c r="E518" i="2"/>
  <c r="P516" i="2"/>
  <c r="Q516" i="2" s="1"/>
  <c r="O516" i="2"/>
  <c r="K518" i="13" l="1"/>
  <c r="J518" i="13"/>
  <c r="L518" i="13" s="1"/>
  <c r="H519" i="13"/>
  <c r="I519" i="13" s="1"/>
  <c r="G520" i="13"/>
  <c r="F521" i="13" s="1"/>
  <c r="J520" i="3"/>
  <c r="I521" i="3"/>
  <c r="L519" i="3"/>
  <c r="K519" i="3"/>
  <c r="M519" i="3" s="1"/>
  <c r="E519" i="2"/>
  <c r="M518" i="2"/>
  <c r="N518" i="2" s="1"/>
  <c r="S518" i="2" s="1"/>
  <c r="P517" i="2"/>
  <c r="Q517" i="2" s="1"/>
  <c r="O517" i="2"/>
  <c r="H520" i="13" l="1"/>
  <c r="I520" i="13" s="1"/>
  <c r="K520" i="13" s="1"/>
  <c r="G521" i="13"/>
  <c r="F522" i="13" s="1"/>
  <c r="J519" i="13"/>
  <c r="L519" i="13" s="1"/>
  <c r="K519" i="13"/>
  <c r="I522" i="3"/>
  <c r="J521" i="3"/>
  <c r="L520" i="3"/>
  <c r="K520" i="3"/>
  <c r="M520" i="3" s="1"/>
  <c r="P518" i="2"/>
  <c r="Q518" i="2" s="1"/>
  <c r="O518" i="2"/>
  <c r="M519" i="2"/>
  <c r="N519" i="2" s="1"/>
  <c r="S519" i="2" s="1"/>
  <c r="E520" i="2"/>
  <c r="J520" i="13" l="1"/>
  <c r="L520" i="13" s="1"/>
  <c r="G522" i="13"/>
  <c r="F523" i="13" s="1"/>
  <c r="H521" i="13"/>
  <c r="I521" i="13" s="1"/>
  <c r="L521" i="3"/>
  <c r="K521" i="3"/>
  <c r="M521" i="3" s="1"/>
  <c r="J522" i="3"/>
  <c r="I523" i="3"/>
  <c r="M520" i="2"/>
  <c r="N520" i="2" s="1"/>
  <c r="S520" i="2" s="1"/>
  <c r="E521" i="2"/>
  <c r="O519" i="2"/>
  <c r="P519" i="2"/>
  <c r="Q519" i="2" s="1"/>
  <c r="G523" i="13" l="1"/>
  <c r="F524" i="13" s="1"/>
  <c r="K521" i="13"/>
  <c r="J521" i="13"/>
  <c r="L521" i="13" s="1"/>
  <c r="H522" i="13"/>
  <c r="I522" i="13" s="1"/>
  <c r="I524" i="3"/>
  <c r="J523" i="3"/>
  <c r="K522" i="3"/>
  <c r="M522" i="3" s="1"/>
  <c r="L522" i="3"/>
  <c r="M521" i="2"/>
  <c r="N521" i="2" s="1"/>
  <c r="S521" i="2" s="1"/>
  <c r="E522" i="2"/>
  <c r="P520" i="2"/>
  <c r="Q520" i="2" s="1"/>
  <c r="O520" i="2"/>
  <c r="G524" i="13" l="1"/>
  <c r="F525" i="13" s="1"/>
  <c r="K522" i="13"/>
  <c r="J522" i="13"/>
  <c r="L522" i="13" s="1"/>
  <c r="H523" i="13"/>
  <c r="I523" i="13" s="1"/>
  <c r="L523" i="3"/>
  <c r="K523" i="3"/>
  <c r="M523" i="3" s="1"/>
  <c r="I525" i="3"/>
  <c r="J524" i="3"/>
  <c r="M522" i="2"/>
  <c r="N522" i="2" s="1"/>
  <c r="S522" i="2" s="1"/>
  <c r="E523" i="2"/>
  <c r="P521" i="2"/>
  <c r="Q521" i="2" s="1"/>
  <c r="O521" i="2"/>
  <c r="H524" i="13" l="1"/>
  <c r="I524" i="13" s="1"/>
  <c r="K524" i="13" s="1"/>
  <c r="J523" i="13"/>
  <c r="L523" i="13" s="1"/>
  <c r="K523" i="13"/>
  <c r="G525" i="13"/>
  <c r="F526" i="13" s="1"/>
  <c r="J525" i="3"/>
  <c r="I526" i="3"/>
  <c r="K524" i="3"/>
  <c r="M524" i="3" s="1"/>
  <c r="L524" i="3"/>
  <c r="E524" i="2"/>
  <c r="M523" i="2"/>
  <c r="N523" i="2" s="1"/>
  <c r="S523" i="2" s="1"/>
  <c r="P522" i="2"/>
  <c r="Q522" i="2" s="1"/>
  <c r="O522" i="2"/>
  <c r="J524" i="13" l="1"/>
  <c r="L524" i="13" s="1"/>
  <c r="H525" i="13"/>
  <c r="I525" i="13" s="1"/>
  <c r="G526" i="13"/>
  <c r="F527" i="13" s="1"/>
  <c r="I527" i="3"/>
  <c r="J526" i="3"/>
  <c r="L525" i="3"/>
  <c r="K525" i="3"/>
  <c r="M525" i="3" s="1"/>
  <c r="P523" i="2"/>
  <c r="Q523" i="2" s="1"/>
  <c r="O523" i="2"/>
  <c r="M524" i="2"/>
  <c r="N524" i="2" s="1"/>
  <c r="S524" i="2" s="1"/>
  <c r="E525" i="2"/>
  <c r="G527" i="13" l="1"/>
  <c r="F528" i="13" s="1"/>
  <c r="H526" i="13"/>
  <c r="I526" i="13" s="1"/>
  <c r="K525" i="13"/>
  <c r="J525" i="13"/>
  <c r="L525" i="13" s="1"/>
  <c r="L526" i="3"/>
  <c r="K526" i="3"/>
  <c r="M526" i="3" s="1"/>
  <c r="J527" i="3"/>
  <c r="I528" i="3"/>
  <c r="M525" i="2"/>
  <c r="N525" i="2" s="1"/>
  <c r="S525" i="2" s="1"/>
  <c r="E526" i="2"/>
  <c r="O524" i="2"/>
  <c r="P524" i="2"/>
  <c r="Q524" i="2" s="1"/>
  <c r="K526" i="13" l="1"/>
  <c r="J526" i="13"/>
  <c r="L526" i="13" s="1"/>
  <c r="G528" i="13"/>
  <c r="F529" i="13" s="1"/>
  <c r="H527" i="13"/>
  <c r="I527" i="13" s="1"/>
  <c r="L527" i="3"/>
  <c r="K527" i="3"/>
  <c r="M527" i="3" s="1"/>
  <c r="J528" i="3"/>
  <c r="I529" i="3"/>
  <c r="E527" i="2"/>
  <c r="M526" i="2"/>
  <c r="N526" i="2" s="1"/>
  <c r="S526" i="2" s="1"/>
  <c r="P525" i="2"/>
  <c r="Q525" i="2" s="1"/>
  <c r="O525" i="2"/>
  <c r="G529" i="13" l="1"/>
  <c r="F530" i="13" s="1"/>
  <c r="J527" i="13"/>
  <c r="L527" i="13" s="1"/>
  <c r="K527" i="13"/>
  <c r="H528" i="13"/>
  <c r="I528" i="13" s="1"/>
  <c r="L528" i="3"/>
  <c r="K528" i="3"/>
  <c r="M528" i="3" s="1"/>
  <c r="I530" i="3"/>
  <c r="J529" i="3"/>
  <c r="P526" i="2"/>
  <c r="Q526" i="2" s="1"/>
  <c r="O526" i="2"/>
  <c r="M527" i="2"/>
  <c r="N527" i="2" s="1"/>
  <c r="S527" i="2" s="1"/>
  <c r="E528" i="2"/>
  <c r="K528" i="13" l="1"/>
  <c r="J528" i="13"/>
  <c r="L528" i="13" s="1"/>
  <c r="G530" i="13"/>
  <c r="F531" i="13" s="1"/>
  <c r="H529" i="13"/>
  <c r="I529" i="13" s="1"/>
  <c r="L529" i="3"/>
  <c r="K529" i="3"/>
  <c r="M529" i="3" s="1"/>
  <c r="J530" i="3"/>
  <c r="I531" i="3"/>
  <c r="M528" i="2"/>
  <c r="N528" i="2" s="1"/>
  <c r="S528" i="2" s="1"/>
  <c r="E529" i="2"/>
  <c r="O527" i="2"/>
  <c r="P527" i="2"/>
  <c r="Q527" i="2" s="1"/>
  <c r="J529" i="13" l="1"/>
  <c r="L529" i="13" s="1"/>
  <c r="K529" i="13"/>
  <c r="H530" i="13"/>
  <c r="I530" i="13" s="1"/>
  <c r="G531" i="13"/>
  <c r="F532" i="13" s="1"/>
  <c r="I532" i="3"/>
  <c r="J531" i="3"/>
  <c r="K530" i="3"/>
  <c r="M530" i="3" s="1"/>
  <c r="L530" i="3"/>
  <c r="M529" i="2"/>
  <c r="N529" i="2" s="1"/>
  <c r="S529" i="2" s="1"/>
  <c r="E530" i="2"/>
  <c r="P528" i="2"/>
  <c r="Q528" i="2" s="1"/>
  <c r="O528" i="2"/>
  <c r="H531" i="13" l="1"/>
  <c r="I531" i="13" s="1"/>
  <c r="G532" i="13"/>
  <c r="F533" i="13" s="1"/>
  <c r="J530" i="13"/>
  <c r="L530" i="13" s="1"/>
  <c r="K530" i="13"/>
  <c r="L531" i="3"/>
  <c r="K531" i="3"/>
  <c r="M531" i="3" s="1"/>
  <c r="I533" i="3"/>
  <c r="J532" i="3"/>
  <c r="M530" i="2"/>
  <c r="N530" i="2" s="1"/>
  <c r="S530" i="2" s="1"/>
  <c r="E531" i="2"/>
  <c r="P529" i="2"/>
  <c r="Q529" i="2" s="1"/>
  <c r="O529" i="2"/>
  <c r="H532" i="13" l="1"/>
  <c r="I532" i="13" s="1"/>
  <c r="G533" i="13"/>
  <c r="F534" i="13" s="1"/>
  <c r="J531" i="13"/>
  <c r="L531" i="13" s="1"/>
  <c r="K531" i="13"/>
  <c r="K532" i="3"/>
  <c r="M532" i="3" s="1"/>
  <c r="L532" i="3"/>
  <c r="J533" i="3"/>
  <c r="I534" i="3"/>
  <c r="E532" i="2"/>
  <c r="M531" i="2"/>
  <c r="N531" i="2" s="1"/>
  <c r="S531" i="2" s="1"/>
  <c r="P530" i="2"/>
  <c r="Q530" i="2" s="1"/>
  <c r="O530" i="2"/>
  <c r="G534" i="13" l="1"/>
  <c r="F535" i="13" s="1"/>
  <c r="H533" i="13"/>
  <c r="I533" i="13" s="1"/>
  <c r="K532" i="13"/>
  <c r="J532" i="13"/>
  <c r="L532" i="13" s="1"/>
  <c r="I535" i="3"/>
  <c r="J534" i="3"/>
  <c r="L533" i="3"/>
  <c r="K533" i="3"/>
  <c r="M533" i="3" s="1"/>
  <c r="P531" i="2"/>
  <c r="Q531" i="2" s="1"/>
  <c r="O531" i="2"/>
  <c r="M532" i="2"/>
  <c r="N532" i="2" s="1"/>
  <c r="S532" i="2" s="1"/>
  <c r="E533" i="2"/>
  <c r="K533" i="13" l="1"/>
  <c r="J533" i="13"/>
  <c r="L533" i="13" s="1"/>
  <c r="H534" i="13"/>
  <c r="I534" i="13" s="1"/>
  <c r="G535" i="13"/>
  <c r="F536" i="13" s="1"/>
  <c r="L534" i="3"/>
  <c r="K534" i="3"/>
  <c r="M534" i="3" s="1"/>
  <c r="J535" i="3"/>
  <c r="I536" i="3"/>
  <c r="M533" i="2"/>
  <c r="N533" i="2" s="1"/>
  <c r="S533" i="2" s="1"/>
  <c r="E534" i="2"/>
  <c r="O532" i="2"/>
  <c r="P532" i="2"/>
  <c r="Q532" i="2" s="1"/>
  <c r="H535" i="13" l="1"/>
  <c r="I535" i="13" s="1"/>
  <c r="J535" i="13" s="1"/>
  <c r="L535" i="13" s="1"/>
  <c r="K534" i="13"/>
  <c r="J534" i="13"/>
  <c r="L534" i="13" s="1"/>
  <c r="G536" i="13"/>
  <c r="F537" i="13" s="1"/>
  <c r="J536" i="3"/>
  <c r="I537" i="3"/>
  <c r="L535" i="3"/>
  <c r="K535" i="3"/>
  <c r="M535" i="3" s="1"/>
  <c r="E535" i="2"/>
  <c r="M534" i="2"/>
  <c r="N534" i="2" s="1"/>
  <c r="S534" i="2" s="1"/>
  <c r="P533" i="2"/>
  <c r="Q533" i="2" s="1"/>
  <c r="O533" i="2"/>
  <c r="K535" i="13" l="1"/>
  <c r="H536" i="13"/>
  <c r="I536" i="13" s="1"/>
  <c r="K536" i="13" s="1"/>
  <c r="G537" i="13"/>
  <c r="F538" i="13" s="1"/>
  <c r="I538" i="3"/>
  <c r="J537" i="3"/>
  <c r="L536" i="3"/>
  <c r="K536" i="3"/>
  <c r="M536" i="3" s="1"/>
  <c r="P534" i="2"/>
  <c r="Q534" i="2" s="1"/>
  <c r="O534" i="2"/>
  <c r="M535" i="2"/>
  <c r="N535" i="2" s="1"/>
  <c r="S535" i="2" s="1"/>
  <c r="E536" i="2"/>
  <c r="J536" i="13" l="1"/>
  <c r="L536" i="13" s="1"/>
  <c r="H537" i="13"/>
  <c r="I537" i="13" s="1"/>
  <c r="G538" i="13"/>
  <c r="F539" i="13" s="1"/>
  <c r="L537" i="3"/>
  <c r="K537" i="3"/>
  <c r="M537" i="3" s="1"/>
  <c r="J538" i="3"/>
  <c r="I539" i="3"/>
  <c r="M536" i="2"/>
  <c r="N536" i="2" s="1"/>
  <c r="S536" i="2" s="1"/>
  <c r="E537" i="2"/>
  <c r="O535" i="2"/>
  <c r="P535" i="2"/>
  <c r="Q535" i="2" s="1"/>
  <c r="G539" i="13" l="1"/>
  <c r="F540" i="13" s="1"/>
  <c r="H538" i="13"/>
  <c r="I538" i="13" s="1"/>
  <c r="K537" i="13"/>
  <c r="J537" i="13"/>
  <c r="L537" i="13" s="1"/>
  <c r="I540" i="3"/>
  <c r="J539" i="3"/>
  <c r="K538" i="3"/>
  <c r="M538" i="3" s="1"/>
  <c r="L538" i="3"/>
  <c r="M537" i="2"/>
  <c r="N537" i="2" s="1"/>
  <c r="S537" i="2" s="1"/>
  <c r="E538" i="2"/>
  <c r="P536" i="2"/>
  <c r="Q536" i="2" s="1"/>
  <c r="O536" i="2"/>
  <c r="K538" i="13" l="1"/>
  <c r="J538" i="13"/>
  <c r="L538" i="13" s="1"/>
  <c r="G540" i="13"/>
  <c r="F541" i="13" s="1"/>
  <c r="H539" i="13"/>
  <c r="I539" i="13" s="1"/>
  <c r="L539" i="3"/>
  <c r="K539" i="3"/>
  <c r="M539" i="3" s="1"/>
  <c r="I541" i="3"/>
  <c r="J540" i="3"/>
  <c r="M538" i="2"/>
  <c r="N538" i="2" s="1"/>
  <c r="S538" i="2" s="1"/>
  <c r="E539" i="2"/>
  <c r="P537" i="2"/>
  <c r="Q537" i="2" s="1"/>
  <c r="O537" i="2"/>
  <c r="H540" i="13" l="1"/>
  <c r="I540" i="13" s="1"/>
  <c r="K540" i="13" s="1"/>
  <c r="J539" i="13"/>
  <c r="L539" i="13" s="1"/>
  <c r="K539" i="13"/>
  <c r="G541" i="13"/>
  <c r="F542" i="13" s="1"/>
  <c r="K540" i="3"/>
  <c r="M540" i="3" s="1"/>
  <c r="L540" i="3"/>
  <c r="J541" i="3"/>
  <c r="I542" i="3"/>
  <c r="M539" i="2"/>
  <c r="N539" i="2" s="1"/>
  <c r="S539" i="2" s="1"/>
  <c r="E540" i="2"/>
  <c r="P538" i="2"/>
  <c r="Q538" i="2" s="1"/>
  <c r="O538" i="2"/>
  <c r="J540" i="13" l="1"/>
  <c r="L540" i="13" s="1"/>
  <c r="G542" i="13"/>
  <c r="F543" i="13" s="1"/>
  <c r="H541" i="13"/>
  <c r="I541" i="13" s="1"/>
  <c r="I543" i="3"/>
  <c r="J542" i="3"/>
  <c r="L541" i="3"/>
  <c r="K541" i="3"/>
  <c r="M541" i="3" s="1"/>
  <c r="M540" i="2"/>
  <c r="N540" i="2" s="1"/>
  <c r="S540" i="2" s="1"/>
  <c r="E541" i="2"/>
  <c r="P539" i="2"/>
  <c r="Q539" i="2" s="1"/>
  <c r="O539" i="2"/>
  <c r="K541" i="13" l="1"/>
  <c r="J541" i="13"/>
  <c r="L541" i="13" s="1"/>
  <c r="G543" i="13"/>
  <c r="F544" i="13" s="1"/>
  <c r="H542" i="13"/>
  <c r="I542" i="13" s="1"/>
  <c r="L542" i="3"/>
  <c r="K542" i="3"/>
  <c r="M542" i="3" s="1"/>
  <c r="J543" i="3"/>
  <c r="I544" i="3"/>
  <c r="M541" i="2"/>
  <c r="N541" i="2" s="1"/>
  <c r="S541" i="2" s="1"/>
  <c r="E542" i="2"/>
  <c r="P540" i="2"/>
  <c r="Q540" i="2" s="1"/>
  <c r="O540" i="2"/>
  <c r="G544" i="13" l="1"/>
  <c r="F545" i="13" s="1"/>
  <c r="K542" i="13"/>
  <c r="J542" i="13"/>
  <c r="L542" i="13" s="1"/>
  <c r="H543" i="13"/>
  <c r="I543" i="13" s="1"/>
  <c r="J544" i="3"/>
  <c r="I545" i="3"/>
  <c r="L543" i="3"/>
  <c r="K543" i="3"/>
  <c r="M543" i="3" s="1"/>
  <c r="E543" i="2"/>
  <c r="M542" i="2"/>
  <c r="N542" i="2" s="1"/>
  <c r="S542" i="2" s="1"/>
  <c r="P541" i="2"/>
  <c r="Q541" i="2" s="1"/>
  <c r="O541" i="2"/>
  <c r="J543" i="13" l="1"/>
  <c r="L543" i="13" s="1"/>
  <c r="K543" i="13"/>
  <c r="H544" i="13"/>
  <c r="I544" i="13" s="1"/>
  <c r="G545" i="13"/>
  <c r="F546" i="13" s="1"/>
  <c r="I546" i="3"/>
  <c r="J545" i="3"/>
  <c r="L544" i="3"/>
  <c r="K544" i="3"/>
  <c r="M544" i="3" s="1"/>
  <c r="P542" i="2"/>
  <c r="Q542" i="2" s="1"/>
  <c r="O542" i="2"/>
  <c r="M543" i="2"/>
  <c r="N543" i="2" s="1"/>
  <c r="E544" i="2"/>
  <c r="H545" i="13" l="1"/>
  <c r="I545" i="13" s="1"/>
  <c r="K544" i="13"/>
  <c r="J544" i="13"/>
  <c r="L544" i="13" s="1"/>
  <c r="G546" i="13"/>
  <c r="F547" i="13" s="1"/>
  <c r="L545" i="3"/>
  <c r="K545" i="3"/>
  <c r="M545" i="3" s="1"/>
  <c r="J546" i="3"/>
  <c r="I547" i="3"/>
  <c r="M544" i="2"/>
  <c r="N544" i="2" s="1"/>
  <c r="S544" i="2" s="1"/>
  <c r="E545" i="2"/>
  <c r="O543" i="2"/>
  <c r="P543" i="2"/>
  <c r="Q543" i="2" s="1"/>
  <c r="S543" i="2"/>
  <c r="G547" i="13" l="1"/>
  <c r="F548" i="13" s="1"/>
  <c r="H546" i="13"/>
  <c r="I546" i="13" s="1"/>
  <c r="J545" i="13"/>
  <c r="L545" i="13" s="1"/>
  <c r="K545" i="13"/>
  <c r="I548" i="3"/>
  <c r="J547" i="3"/>
  <c r="K546" i="3"/>
  <c r="M546" i="3" s="1"/>
  <c r="L546" i="3"/>
  <c r="M545" i="2"/>
  <c r="N545" i="2" s="1"/>
  <c r="S545" i="2" s="1"/>
  <c r="E546" i="2"/>
  <c r="P544" i="2"/>
  <c r="Q544" i="2" s="1"/>
  <c r="O544" i="2"/>
  <c r="J546" i="13" l="1"/>
  <c r="L546" i="13" s="1"/>
  <c r="K546" i="13"/>
  <c r="G548" i="13"/>
  <c r="F549" i="13" s="1"/>
  <c r="H547" i="13"/>
  <c r="I547" i="13" s="1"/>
  <c r="L547" i="3"/>
  <c r="K547" i="3"/>
  <c r="M547" i="3" s="1"/>
  <c r="I549" i="3"/>
  <c r="J548" i="3"/>
  <c r="M546" i="2"/>
  <c r="N546" i="2" s="1"/>
  <c r="S546" i="2" s="1"/>
  <c r="E547" i="2"/>
  <c r="P545" i="2"/>
  <c r="Q545" i="2" s="1"/>
  <c r="O545" i="2"/>
  <c r="H548" i="13" l="1"/>
  <c r="I548" i="13" s="1"/>
  <c r="G549" i="13"/>
  <c r="F550" i="13" s="1"/>
  <c r="J547" i="13"/>
  <c r="L547" i="13" s="1"/>
  <c r="K547" i="13"/>
  <c r="J549" i="3"/>
  <c r="I550" i="3"/>
  <c r="K548" i="3"/>
  <c r="M548" i="3" s="1"/>
  <c r="L548" i="3"/>
  <c r="E548" i="2"/>
  <c r="M547" i="2"/>
  <c r="N547" i="2" s="1"/>
  <c r="S547" i="2" s="1"/>
  <c r="P546" i="2"/>
  <c r="Q546" i="2" s="1"/>
  <c r="O546" i="2"/>
  <c r="G550" i="13" l="1"/>
  <c r="F551" i="13" s="1"/>
  <c r="H549" i="13"/>
  <c r="I549" i="13" s="1"/>
  <c r="K548" i="13"/>
  <c r="J548" i="13"/>
  <c r="L548" i="13" s="1"/>
  <c r="I551" i="3"/>
  <c r="J550" i="3"/>
  <c r="L549" i="3"/>
  <c r="K549" i="3"/>
  <c r="M549" i="3" s="1"/>
  <c r="P547" i="2"/>
  <c r="Q547" i="2" s="1"/>
  <c r="O547" i="2"/>
  <c r="M548" i="2"/>
  <c r="N548" i="2" s="1"/>
  <c r="E549" i="2"/>
  <c r="K549" i="13" l="1"/>
  <c r="J549" i="13"/>
  <c r="L549" i="13" s="1"/>
  <c r="H550" i="13"/>
  <c r="I550" i="13" s="1"/>
  <c r="G551" i="13"/>
  <c r="F552" i="13" s="1"/>
  <c r="I552" i="3"/>
  <c r="J551" i="3"/>
  <c r="L550" i="3"/>
  <c r="K550" i="3"/>
  <c r="M550" i="3" s="1"/>
  <c r="M549" i="2"/>
  <c r="N549" i="2" s="1"/>
  <c r="S549" i="2" s="1"/>
  <c r="E550" i="2"/>
  <c r="P548" i="2"/>
  <c r="Q548" i="2" s="1"/>
  <c r="O548" i="2"/>
  <c r="S548" i="2"/>
  <c r="G552" i="13" l="1"/>
  <c r="F553" i="13" s="1"/>
  <c r="H551" i="13"/>
  <c r="I551" i="13" s="1"/>
  <c r="K550" i="13"/>
  <c r="J550" i="13"/>
  <c r="L550" i="13" s="1"/>
  <c r="L551" i="3"/>
  <c r="K551" i="3"/>
  <c r="M551" i="3" s="1"/>
  <c r="I553" i="3"/>
  <c r="J552" i="3"/>
  <c r="E551" i="2"/>
  <c r="M550" i="2"/>
  <c r="N550" i="2" s="1"/>
  <c r="S550" i="2" s="1"/>
  <c r="P549" i="2"/>
  <c r="Q549" i="2" s="1"/>
  <c r="O549" i="2"/>
  <c r="H552" i="13" l="1"/>
  <c r="I552" i="13" s="1"/>
  <c r="K552" i="13" s="1"/>
  <c r="J551" i="13"/>
  <c r="L551" i="13" s="1"/>
  <c r="K551" i="13"/>
  <c r="G553" i="13"/>
  <c r="F554" i="13" s="1"/>
  <c r="I554" i="3"/>
  <c r="J553" i="3"/>
  <c r="L552" i="3"/>
  <c r="K552" i="3"/>
  <c r="M552" i="3" s="1"/>
  <c r="P550" i="2"/>
  <c r="Q550" i="2" s="1"/>
  <c r="O550" i="2"/>
  <c r="M551" i="2"/>
  <c r="N551" i="2" s="1"/>
  <c r="E552" i="2"/>
  <c r="J552" i="13" l="1"/>
  <c r="L552" i="13" s="1"/>
  <c r="H553" i="13"/>
  <c r="I553" i="13" s="1"/>
  <c r="G554" i="13"/>
  <c r="F555" i="13" s="1"/>
  <c r="I555" i="3"/>
  <c r="J554" i="3"/>
  <c r="L553" i="3"/>
  <c r="K553" i="3"/>
  <c r="M553" i="3" s="1"/>
  <c r="O551" i="2"/>
  <c r="P551" i="2"/>
  <c r="Q551" i="2" s="1"/>
  <c r="S551" i="2"/>
  <c r="M552" i="2"/>
  <c r="N552" i="2" s="1"/>
  <c r="E553" i="2"/>
  <c r="H554" i="13" l="1"/>
  <c r="I554" i="13" s="1"/>
  <c r="G555" i="13"/>
  <c r="F556" i="13" s="1"/>
  <c r="K553" i="13"/>
  <c r="J553" i="13"/>
  <c r="L553" i="13" s="1"/>
  <c r="L554" i="3"/>
  <c r="K554" i="3"/>
  <c r="M554" i="3" s="1"/>
  <c r="J555" i="3"/>
  <c r="I556" i="3"/>
  <c r="M553" i="2"/>
  <c r="N553" i="2" s="1"/>
  <c r="S553" i="2" s="1"/>
  <c r="E554" i="2"/>
  <c r="P552" i="2"/>
  <c r="Q552" i="2" s="1"/>
  <c r="O552" i="2"/>
  <c r="S552" i="2"/>
  <c r="H555" i="13" l="1"/>
  <c r="I555" i="13" s="1"/>
  <c r="J555" i="13" s="1"/>
  <c r="L555" i="13" s="1"/>
  <c r="G556" i="13"/>
  <c r="F557" i="13" s="1"/>
  <c r="K554" i="13"/>
  <c r="J554" i="13"/>
  <c r="L554" i="13" s="1"/>
  <c r="J556" i="3"/>
  <c r="I557" i="3"/>
  <c r="L555" i="3"/>
  <c r="K555" i="3"/>
  <c r="M555" i="3" s="1"/>
  <c r="M554" i="2"/>
  <c r="N554" i="2" s="1"/>
  <c r="S554" i="2" s="1"/>
  <c r="E555" i="2"/>
  <c r="P553" i="2"/>
  <c r="Q553" i="2" s="1"/>
  <c r="O553" i="2"/>
  <c r="K555" i="13" l="1"/>
  <c r="H556" i="13"/>
  <c r="I556" i="13" s="1"/>
  <c r="J556" i="13" s="1"/>
  <c r="L556" i="13" s="1"/>
  <c r="G557" i="13"/>
  <c r="F558" i="13" s="1"/>
  <c r="J557" i="3"/>
  <c r="I558" i="3"/>
  <c r="L556" i="3"/>
  <c r="K556" i="3"/>
  <c r="M556" i="3" s="1"/>
  <c r="E556" i="2"/>
  <c r="M555" i="2"/>
  <c r="N555" i="2" s="1"/>
  <c r="S555" i="2" s="1"/>
  <c r="P554" i="2"/>
  <c r="Q554" i="2" s="1"/>
  <c r="O554" i="2"/>
  <c r="K556" i="13" l="1"/>
  <c r="G558" i="13"/>
  <c r="F559" i="13" s="1"/>
  <c r="H557" i="13"/>
  <c r="I557" i="13" s="1"/>
  <c r="I559" i="3"/>
  <c r="J558" i="3"/>
  <c r="L557" i="3"/>
  <c r="K557" i="3"/>
  <c r="M557" i="3" s="1"/>
  <c r="P555" i="2"/>
  <c r="Q555" i="2" s="1"/>
  <c r="O555" i="2"/>
  <c r="M556" i="2"/>
  <c r="N556" i="2" s="1"/>
  <c r="E557" i="2"/>
  <c r="K557" i="13" l="1"/>
  <c r="J557" i="13"/>
  <c r="L557" i="13" s="1"/>
  <c r="G559" i="13"/>
  <c r="F560" i="13" s="1"/>
  <c r="H558" i="13"/>
  <c r="I558" i="13" s="1"/>
  <c r="K558" i="3"/>
  <c r="M558" i="3" s="1"/>
  <c r="L558" i="3"/>
  <c r="I560" i="3"/>
  <c r="J559" i="3"/>
  <c r="M557" i="2"/>
  <c r="N557" i="2" s="1"/>
  <c r="S557" i="2" s="1"/>
  <c r="E558" i="2"/>
  <c r="P556" i="2"/>
  <c r="Q556" i="2" s="1"/>
  <c r="O556" i="2"/>
  <c r="S556" i="2"/>
  <c r="G560" i="13" l="1"/>
  <c r="F561" i="13" s="1"/>
  <c r="K558" i="13"/>
  <c r="J558" i="13"/>
  <c r="L558" i="13" s="1"/>
  <c r="H559" i="13"/>
  <c r="I559" i="13" s="1"/>
  <c r="K559" i="3"/>
  <c r="M559" i="3" s="1"/>
  <c r="L559" i="3"/>
  <c r="I561" i="3"/>
  <c r="J560" i="3"/>
  <c r="E559" i="2"/>
  <c r="M558" i="2"/>
  <c r="N558" i="2" s="1"/>
  <c r="S558" i="2" s="1"/>
  <c r="P557" i="2"/>
  <c r="Q557" i="2" s="1"/>
  <c r="O557" i="2"/>
  <c r="H560" i="13" l="1"/>
  <c r="I560" i="13" s="1"/>
  <c r="K560" i="13" s="1"/>
  <c r="K559" i="13"/>
  <c r="J559" i="13"/>
  <c r="L559" i="13" s="1"/>
  <c r="G561" i="13"/>
  <c r="F562" i="13" s="1"/>
  <c r="K560" i="3"/>
  <c r="M560" i="3" s="1"/>
  <c r="L560" i="3"/>
  <c r="J561" i="3"/>
  <c r="I562" i="3"/>
  <c r="P558" i="2"/>
  <c r="Q558" i="2" s="1"/>
  <c r="O558" i="2"/>
  <c r="M559" i="2"/>
  <c r="N559" i="2" s="1"/>
  <c r="E560" i="2"/>
  <c r="J560" i="13" l="1"/>
  <c r="L560" i="13" s="1"/>
  <c r="H561" i="13"/>
  <c r="I561" i="13" s="1"/>
  <c r="G562" i="13"/>
  <c r="F563" i="13" s="1"/>
  <c r="I563" i="3"/>
  <c r="J562" i="3"/>
  <c r="L561" i="3"/>
  <c r="K561" i="3"/>
  <c r="M561" i="3" s="1"/>
  <c r="O559" i="2"/>
  <c r="P559" i="2"/>
  <c r="Q559" i="2" s="1"/>
  <c r="S559" i="2"/>
  <c r="M560" i="2"/>
  <c r="N560" i="2" s="1"/>
  <c r="S560" i="2" s="1"/>
  <c r="E561" i="2"/>
  <c r="H562" i="13" l="1"/>
  <c r="I562" i="13" s="1"/>
  <c r="G563" i="13"/>
  <c r="F564" i="13" s="1"/>
  <c r="K561" i="13"/>
  <c r="J561" i="13"/>
  <c r="L561" i="13" s="1"/>
  <c r="L562" i="3"/>
  <c r="K562" i="3"/>
  <c r="M562" i="3" s="1"/>
  <c r="J563" i="3"/>
  <c r="I564" i="3"/>
  <c r="M561" i="2"/>
  <c r="N561" i="2" s="1"/>
  <c r="S561" i="2" s="1"/>
  <c r="E562" i="2"/>
  <c r="P560" i="2"/>
  <c r="Q560" i="2" s="1"/>
  <c r="O560" i="2"/>
  <c r="G564" i="13" l="1"/>
  <c r="F565" i="13" s="1"/>
  <c r="H563" i="13"/>
  <c r="I563" i="13" s="1"/>
  <c r="K562" i="13"/>
  <c r="J562" i="13"/>
  <c r="L562" i="13" s="1"/>
  <c r="J564" i="3"/>
  <c r="I565" i="3"/>
  <c r="L563" i="3"/>
  <c r="K563" i="3"/>
  <c r="M563" i="3" s="1"/>
  <c r="M562" i="2"/>
  <c r="N562" i="2" s="1"/>
  <c r="S562" i="2" s="1"/>
  <c r="E563" i="2"/>
  <c r="P561" i="2"/>
  <c r="Q561" i="2" s="1"/>
  <c r="O561" i="2"/>
  <c r="J563" i="13" l="1"/>
  <c r="L563" i="13" s="1"/>
  <c r="K563" i="13"/>
  <c r="G565" i="13"/>
  <c r="F566" i="13" s="1"/>
  <c r="H564" i="13"/>
  <c r="I564" i="13" s="1"/>
  <c r="I566" i="3"/>
  <c r="J565" i="3"/>
  <c r="L564" i="3"/>
  <c r="K564" i="3"/>
  <c r="M564" i="3" s="1"/>
  <c r="E564" i="2"/>
  <c r="M563" i="2"/>
  <c r="N563" i="2" s="1"/>
  <c r="S563" i="2" s="1"/>
  <c r="P562" i="2"/>
  <c r="Q562" i="2" s="1"/>
  <c r="O562" i="2"/>
  <c r="H565" i="13" l="1"/>
  <c r="I565" i="13" s="1"/>
  <c r="G566" i="13"/>
  <c r="F567" i="13" s="1"/>
  <c r="K564" i="13"/>
  <c r="J564" i="13"/>
  <c r="L564" i="13" s="1"/>
  <c r="L565" i="3"/>
  <c r="K565" i="3"/>
  <c r="M565" i="3" s="1"/>
  <c r="J566" i="3"/>
  <c r="I567" i="3"/>
  <c r="P563" i="2"/>
  <c r="Q563" i="2" s="1"/>
  <c r="O563" i="2"/>
  <c r="M564" i="2"/>
  <c r="N564" i="2" s="1"/>
  <c r="E565" i="2"/>
  <c r="H566" i="13" l="1"/>
  <c r="I566" i="13" s="1"/>
  <c r="J566" i="13" s="1"/>
  <c r="L566" i="13" s="1"/>
  <c r="G567" i="13"/>
  <c r="F568" i="13" s="1"/>
  <c r="K565" i="13"/>
  <c r="J565" i="13"/>
  <c r="L565" i="13" s="1"/>
  <c r="I568" i="3"/>
  <c r="J567" i="3"/>
  <c r="K566" i="3"/>
  <c r="M566" i="3" s="1"/>
  <c r="L566" i="3"/>
  <c r="M565" i="2"/>
  <c r="N565" i="2" s="1"/>
  <c r="S565" i="2" s="1"/>
  <c r="E566" i="2"/>
  <c r="O564" i="2"/>
  <c r="P564" i="2"/>
  <c r="Q564" i="2" s="1"/>
  <c r="S564" i="2"/>
  <c r="K566" i="13" l="1"/>
  <c r="H567" i="13"/>
  <c r="I567" i="13" s="1"/>
  <c r="K567" i="13" s="1"/>
  <c r="G568" i="13"/>
  <c r="F569" i="13" s="1"/>
  <c r="L567" i="3"/>
  <c r="K567" i="3"/>
  <c r="M567" i="3" s="1"/>
  <c r="I569" i="3"/>
  <c r="J568" i="3"/>
  <c r="E567" i="2"/>
  <c r="M566" i="2"/>
  <c r="N566" i="2" s="1"/>
  <c r="S566" i="2" s="1"/>
  <c r="P565" i="2"/>
  <c r="Q565" i="2" s="1"/>
  <c r="O565" i="2"/>
  <c r="H568" i="13" l="1"/>
  <c r="I568" i="13" s="1"/>
  <c r="J568" i="13" s="1"/>
  <c r="L568" i="13" s="1"/>
  <c r="J567" i="13"/>
  <c r="L567" i="13" s="1"/>
  <c r="G569" i="13"/>
  <c r="F570" i="13" s="1"/>
  <c r="J569" i="3"/>
  <c r="I570" i="3"/>
  <c r="K568" i="3"/>
  <c r="M568" i="3" s="1"/>
  <c r="L568" i="3"/>
  <c r="P566" i="2"/>
  <c r="Q566" i="2" s="1"/>
  <c r="O566" i="2"/>
  <c r="M567" i="2"/>
  <c r="N567" i="2" s="1"/>
  <c r="E568" i="2"/>
  <c r="K568" i="13" l="1"/>
  <c r="G570" i="13"/>
  <c r="F571" i="13" s="1"/>
  <c r="H569" i="13"/>
  <c r="I569" i="13" s="1"/>
  <c r="L569" i="3"/>
  <c r="K569" i="3"/>
  <c r="M569" i="3" s="1"/>
  <c r="I571" i="3"/>
  <c r="J570" i="3"/>
  <c r="O567" i="2"/>
  <c r="P567" i="2"/>
  <c r="Q567" i="2" s="1"/>
  <c r="S567" i="2"/>
  <c r="M568" i="2"/>
  <c r="N568" i="2" s="1"/>
  <c r="S568" i="2" s="1"/>
  <c r="E569" i="2"/>
  <c r="K569" i="13" l="1"/>
  <c r="J569" i="13"/>
  <c r="L569" i="13" s="1"/>
  <c r="G571" i="13"/>
  <c r="F572" i="13" s="1"/>
  <c r="H570" i="13"/>
  <c r="I570" i="13" s="1"/>
  <c r="L570" i="3"/>
  <c r="K570" i="3"/>
  <c r="M570" i="3" s="1"/>
  <c r="J571" i="3"/>
  <c r="I572" i="3"/>
  <c r="M569" i="2"/>
  <c r="N569" i="2" s="1"/>
  <c r="S569" i="2" s="1"/>
  <c r="E570" i="2"/>
  <c r="P568" i="2"/>
  <c r="Q568" i="2" s="1"/>
  <c r="O568" i="2"/>
  <c r="H571" i="13" l="1"/>
  <c r="I571" i="13" s="1"/>
  <c r="K570" i="13"/>
  <c r="J570" i="13"/>
  <c r="L570" i="13" s="1"/>
  <c r="G572" i="13"/>
  <c r="F573" i="13" s="1"/>
  <c r="J572" i="3"/>
  <c r="I573" i="3"/>
  <c r="L571" i="3"/>
  <c r="K571" i="3"/>
  <c r="M571" i="3" s="1"/>
  <c r="M570" i="2"/>
  <c r="N570" i="2" s="1"/>
  <c r="S570" i="2" s="1"/>
  <c r="E571" i="2"/>
  <c r="P569" i="2"/>
  <c r="Q569" i="2" s="1"/>
  <c r="O569" i="2"/>
  <c r="G573" i="13" l="1"/>
  <c r="F574" i="13" s="1"/>
  <c r="H572" i="13"/>
  <c r="I572" i="13" s="1"/>
  <c r="J571" i="13"/>
  <c r="L571" i="13" s="1"/>
  <c r="K571" i="13"/>
  <c r="I574" i="3"/>
  <c r="J573" i="3"/>
  <c r="L572" i="3"/>
  <c r="K572" i="3"/>
  <c r="M572" i="3" s="1"/>
  <c r="E572" i="2"/>
  <c r="M571" i="2"/>
  <c r="N571" i="2" s="1"/>
  <c r="S571" i="2" s="1"/>
  <c r="P570" i="2"/>
  <c r="Q570" i="2" s="1"/>
  <c r="O570" i="2"/>
  <c r="G574" i="13" l="1"/>
  <c r="F575" i="13" s="1"/>
  <c r="K572" i="13"/>
  <c r="J572" i="13"/>
  <c r="L572" i="13" s="1"/>
  <c r="H573" i="13"/>
  <c r="I573" i="13" s="1"/>
  <c r="L573" i="3"/>
  <c r="K573" i="3"/>
  <c r="M573" i="3" s="1"/>
  <c r="J574" i="3"/>
  <c r="I575" i="3"/>
  <c r="P571" i="2"/>
  <c r="Q571" i="2" s="1"/>
  <c r="O571" i="2"/>
  <c r="M572" i="2"/>
  <c r="N572" i="2" s="1"/>
  <c r="E573" i="2"/>
  <c r="H574" i="13" l="1"/>
  <c r="I574" i="13" s="1"/>
  <c r="K574" i="13" s="1"/>
  <c r="K573" i="13"/>
  <c r="J573" i="13"/>
  <c r="L573" i="13" s="1"/>
  <c r="G575" i="13"/>
  <c r="F576" i="13" s="1"/>
  <c r="K574" i="3"/>
  <c r="M574" i="3" s="1"/>
  <c r="L574" i="3"/>
  <c r="I576" i="3"/>
  <c r="J575" i="3"/>
  <c r="M573" i="2"/>
  <c r="N573" i="2" s="1"/>
  <c r="S573" i="2" s="1"/>
  <c r="E574" i="2"/>
  <c r="P572" i="2"/>
  <c r="Q572" i="2" s="1"/>
  <c r="O572" i="2"/>
  <c r="S572" i="2"/>
  <c r="J574" i="13" l="1"/>
  <c r="L574" i="13" s="1"/>
  <c r="H575" i="13"/>
  <c r="I575" i="13" s="1"/>
  <c r="K575" i="13" s="1"/>
  <c r="G576" i="13"/>
  <c r="F577" i="13" s="1"/>
  <c r="L575" i="3"/>
  <c r="K575" i="3"/>
  <c r="M575" i="3" s="1"/>
  <c r="I577" i="3"/>
  <c r="J576" i="3"/>
  <c r="E575" i="2"/>
  <c r="M574" i="2"/>
  <c r="N574" i="2" s="1"/>
  <c r="S574" i="2" s="1"/>
  <c r="P573" i="2"/>
  <c r="Q573" i="2" s="1"/>
  <c r="O573" i="2"/>
  <c r="J575" i="13" l="1"/>
  <c r="L575" i="13" s="1"/>
  <c r="H576" i="13"/>
  <c r="I576" i="13" s="1"/>
  <c r="K576" i="13" s="1"/>
  <c r="G577" i="13"/>
  <c r="F578" i="13" s="1"/>
  <c r="J577" i="3"/>
  <c r="I578" i="3"/>
  <c r="K576" i="3"/>
  <c r="M576" i="3" s="1"/>
  <c r="L576" i="3"/>
  <c r="P574" i="2"/>
  <c r="Q574" i="2" s="1"/>
  <c r="O574" i="2"/>
  <c r="M575" i="2"/>
  <c r="N575" i="2" s="1"/>
  <c r="E576" i="2"/>
  <c r="J576" i="13" l="1"/>
  <c r="L576" i="13" s="1"/>
  <c r="H577" i="13"/>
  <c r="I577" i="13" s="1"/>
  <c r="G578" i="13"/>
  <c r="F579" i="13" s="1"/>
  <c r="I579" i="3"/>
  <c r="J578" i="3"/>
  <c r="L577" i="3"/>
  <c r="K577" i="3"/>
  <c r="M577" i="3" s="1"/>
  <c r="O575" i="2"/>
  <c r="P575" i="2"/>
  <c r="Q575" i="2" s="1"/>
  <c r="S575" i="2"/>
  <c r="M576" i="2"/>
  <c r="N576" i="2" s="1"/>
  <c r="S576" i="2" s="1"/>
  <c r="E577" i="2"/>
  <c r="G579" i="13" l="1"/>
  <c r="F580" i="13" s="1"/>
  <c r="H578" i="13"/>
  <c r="I578" i="13" s="1"/>
  <c r="K577" i="13"/>
  <c r="J577" i="13"/>
  <c r="L577" i="13" s="1"/>
  <c r="L578" i="3"/>
  <c r="K578" i="3"/>
  <c r="M578" i="3" s="1"/>
  <c r="J579" i="3"/>
  <c r="I580" i="3"/>
  <c r="M577" i="2"/>
  <c r="N577" i="2" s="1"/>
  <c r="S577" i="2" s="1"/>
  <c r="E578" i="2"/>
  <c r="P576" i="2"/>
  <c r="Q576" i="2" s="1"/>
  <c r="O576" i="2"/>
  <c r="J578" i="13" l="1"/>
  <c r="L578" i="13" s="1"/>
  <c r="K578" i="13"/>
  <c r="G580" i="13"/>
  <c r="F581" i="13" s="1"/>
  <c r="H579" i="13"/>
  <c r="I579" i="13" s="1"/>
  <c r="L579" i="3"/>
  <c r="K579" i="3"/>
  <c r="M579" i="3" s="1"/>
  <c r="J580" i="3"/>
  <c r="I581" i="3"/>
  <c r="M578" i="2"/>
  <c r="N578" i="2" s="1"/>
  <c r="S578" i="2" s="1"/>
  <c r="E579" i="2"/>
  <c r="P577" i="2"/>
  <c r="Q577" i="2" s="1"/>
  <c r="O577" i="2"/>
  <c r="J579" i="13" l="1"/>
  <c r="L579" i="13" s="1"/>
  <c r="K579" i="13"/>
  <c r="H580" i="13"/>
  <c r="I580" i="13" s="1"/>
  <c r="G581" i="13"/>
  <c r="F582" i="13" s="1"/>
  <c r="I582" i="3"/>
  <c r="J581" i="3"/>
  <c r="L580" i="3"/>
  <c r="K580" i="3"/>
  <c r="M580" i="3" s="1"/>
  <c r="M579" i="2"/>
  <c r="N579" i="2" s="1"/>
  <c r="S579" i="2" s="1"/>
  <c r="E580" i="2"/>
  <c r="P578" i="2"/>
  <c r="Q578" i="2" s="1"/>
  <c r="O578" i="2"/>
  <c r="G582" i="13" l="1"/>
  <c r="F583" i="13" s="1"/>
  <c r="K580" i="13"/>
  <c r="J580" i="13"/>
  <c r="L580" i="13" s="1"/>
  <c r="H581" i="13"/>
  <c r="I581" i="13" s="1"/>
  <c r="L581" i="3"/>
  <c r="K581" i="3"/>
  <c r="M581" i="3" s="1"/>
  <c r="J582" i="3"/>
  <c r="I583" i="3"/>
  <c r="M580" i="2"/>
  <c r="N580" i="2" s="1"/>
  <c r="S580" i="2" s="1"/>
  <c r="E581" i="2"/>
  <c r="P579" i="2"/>
  <c r="Q579" i="2" s="1"/>
  <c r="O579" i="2"/>
  <c r="H582" i="13" l="1"/>
  <c r="I582" i="13" s="1"/>
  <c r="J582" i="13" s="1"/>
  <c r="L582" i="13" s="1"/>
  <c r="K581" i="13"/>
  <c r="J581" i="13"/>
  <c r="L581" i="13" s="1"/>
  <c r="G583" i="13"/>
  <c r="F584" i="13" s="1"/>
  <c r="I584" i="3"/>
  <c r="J583" i="3"/>
  <c r="K582" i="3"/>
  <c r="M582" i="3" s="1"/>
  <c r="L582" i="3"/>
  <c r="M581" i="2"/>
  <c r="N581" i="2" s="1"/>
  <c r="S581" i="2" s="1"/>
  <c r="E582" i="2"/>
  <c r="P580" i="2"/>
  <c r="Q580" i="2" s="1"/>
  <c r="O580" i="2"/>
  <c r="K582" i="13" l="1"/>
  <c r="H583" i="13"/>
  <c r="I583" i="13" s="1"/>
  <c r="G584" i="13"/>
  <c r="F585" i="13" s="1"/>
  <c r="L583" i="3"/>
  <c r="K583" i="3"/>
  <c r="M583" i="3" s="1"/>
  <c r="I585" i="3"/>
  <c r="J584" i="3"/>
  <c r="E583" i="2"/>
  <c r="M582" i="2"/>
  <c r="N582" i="2" s="1"/>
  <c r="S582" i="2" s="1"/>
  <c r="P581" i="2"/>
  <c r="Q581" i="2" s="1"/>
  <c r="O581" i="2"/>
  <c r="H584" i="13" l="1"/>
  <c r="I584" i="13" s="1"/>
  <c r="G585" i="13"/>
  <c r="F586" i="13" s="1"/>
  <c r="K583" i="13"/>
  <c r="J583" i="13"/>
  <c r="L583" i="13" s="1"/>
  <c r="K584" i="3"/>
  <c r="M584" i="3" s="1"/>
  <c r="L584" i="3"/>
  <c r="J585" i="3"/>
  <c r="I586" i="3"/>
  <c r="P582" i="2"/>
  <c r="Q582" i="2" s="1"/>
  <c r="O582" i="2"/>
  <c r="M583" i="2"/>
  <c r="N583" i="2" s="1"/>
  <c r="E584" i="2"/>
  <c r="G586" i="13" l="1"/>
  <c r="F587" i="13" s="1"/>
  <c r="H585" i="13"/>
  <c r="I585" i="13" s="1"/>
  <c r="K584" i="13"/>
  <c r="J584" i="13"/>
  <c r="L584" i="13" s="1"/>
  <c r="I587" i="3"/>
  <c r="J586" i="3"/>
  <c r="L585" i="3"/>
  <c r="K585" i="3"/>
  <c r="M585" i="3" s="1"/>
  <c r="O583" i="2"/>
  <c r="P583" i="2"/>
  <c r="Q583" i="2" s="1"/>
  <c r="S583" i="2"/>
  <c r="M584" i="2"/>
  <c r="N584" i="2" s="1"/>
  <c r="S584" i="2" s="1"/>
  <c r="E585" i="2"/>
  <c r="K585" i="13" l="1"/>
  <c r="J585" i="13"/>
  <c r="L585" i="13" s="1"/>
  <c r="G587" i="13"/>
  <c r="F588" i="13" s="1"/>
  <c r="H586" i="13"/>
  <c r="I586" i="13" s="1"/>
  <c r="L586" i="3"/>
  <c r="K586" i="3"/>
  <c r="M586" i="3" s="1"/>
  <c r="J587" i="3"/>
  <c r="I588" i="3"/>
  <c r="M585" i="2"/>
  <c r="N585" i="2" s="1"/>
  <c r="S585" i="2" s="1"/>
  <c r="E586" i="2"/>
  <c r="P584" i="2"/>
  <c r="Q584" i="2" s="1"/>
  <c r="O584" i="2"/>
  <c r="J586" i="13" l="1"/>
  <c r="L586" i="13" s="1"/>
  <c r="K586" i="13"/>
  <c r="H587" i="13"/>
  <c r="I587" i="13" s="1"/>
  <c r="G588" i="13"/>
  <c r="F589" i="13" s="1"/>
  <c r="L587" i="3"/>
  <c r="K587" i="3"/>
  <c r="M587" i="3" s="1"/>
  <c r="J588" i="3"/>
  <c r="I589" i="3"/>
  <c r="M586" i="2"/>
  <c r="N586" i="2" s="1"/>
  <c r="S586" i="2" s="1"/>
  <c r="E587" i="2"/>
  <c r="P585" i="2"/>
  <c r="Q585" i="2" s="1"/>
  <c r="O585" i="2"/>
  <c r="J587" i="13" l="1"/>
  <c r="L587" i="13" s="1"/>
  <c r="K587" i="13"/>
  <c r="G589" i="13"/>
  <c r="F590" i="13" s="1"/>
  <c r="H588" i="13"/>
  <c r="I588" i="13" s="1"/>
  <c r="L588" i="3"/>
  <c r="K588" i="3"/>
  <c r="M588" i="3" s="1"/>
  <c r="I590" i="3"/>
  <c r="J589" i="3"/>
  <c r="E588" i="2"/>
  <c r="M587" i="2"/>
  <c r="N587" i="2" s="1"/>
  <c r="S587" i="2" s="1"/>
  <c r="P586" i="2"/>
  <c r="Q586" i="2" s="1"/>
  <c r="O586" i="2"/>
  <c r="K588" i="13" l="1"/>
  <c r="J588" i="13"/>
  <c r="L588" i="13" s="1"/>
  <c r="H589" i="13"/>
  <c r="I589" i="13" s="1"/>
  <c r="G590" i="13"/>
  <c r="F591" i="13" s="1"/>
  <c r="L589" i="3"/>
  <c r="K589" i="3"/>
  <c r="M589" i="3" s="1"/>
  <c r="J590" i="3"/>
  <c r="I591" i="3"/>
  <c r="P587" i="2"/>
  <c r="Q587" i="2" s="1"/>
  <c r="O587" i="2"/>
  <c r="M588" i="2"/>
  <c r="N588" i="2" s="1"/>
  <c r="E589" i="2"/>
  <c r="H590" i="13" l="1"/>
  <c r="I590" i="13" s="1"/>
  <c r="G591" i="13"/>
  <c r="F592" i="13" s="1"/>
  <c r="K589" i="13"/>
  <c r="J589" i="13"/>
  <c r="L589" i="13" s="1"/>
  <c r="I592" i="3"/>
  <c r="J591" i="3"/>
  <c r="K590" i="3"/>
  <c r="M590" i="3" s="1"/>
  <c r="L590" i="3"/>
  <c r="M589" i="2"/>
  <c r="N589" i="2" s="1"/>
  <c r="S589" i="2" s="1"/>
  <c r="E590" i="2"/>
  <c r="P588" i="2"/>
  <c r="Q588" i="2" s="1"/>
  <c r="O588" i="2"/>
  <c r="S588" i="2"/>
  <c r="G592" i="13" l="1"/>
  <c r="F593" i="13" s="1"/>
  <c r="H591" i="13"/>
  <c r="I591" i="13" s="1"/>
  <c r="K590" i="13"/>
  <c r="J590" i="13"/>
  <c r="L590" i="13" s="1"/>
  <c r="L591" i="3"/>
  <c r="K591" i="3"/>
  <c r="M591" i="3" s="1"/>
  <c r="I593" i="3"/>
  <c r="J592" i="3"/>
  <c r="E591" i="2"/>
  <c r="M590" i="2"/>
  <c r="N590" i="2" s="1"/>
  <c r="S590" i="2" s="1"/>
  <c r="P589" i="2"/>
  <c r="Q589" i="2" s="1"/>
  <c r="O589" i="2"/>
  <c r="H592" i="13" l="1"/>
  <c r="I592" i="13" s="1"/>
  <c r="J592" i="13" s="1"/>
  <c r="L592" i="13" s="1"/>
  <c r="K591" i="13"/>
  <c r="J591" i="13"/>
  <c r="L591" i="13" s="1"/>
  <c r="G593" i="13"/>
  <c r="F594" i="13" s="1"/>
  <c r="K592" i="3"/>
  <c r="M592" i="3" s="1"/>
  <c r="L592" i="3"/>
  <c r="J593" i="3"/>
  <c r="I594" i="3"/>
  <c r="P590" i="2"/>
  <c r="Q590" i="2" s="1"/>
  <c r="O590" i="2"/>
  <c r="M591" i="2"/>
  <c r="N591" i="2" s="1"/>
  <c r="E592" i="2"/>
  <c r="K592" i="13" l="1"/>
  <c r="G594" i="13"/>
  <c r="F595" i="13" s="1"/>
  <c r="H593" i="13"/>
  <c r="I593" i="13" s="1"/>
  <c r="I595" i="3"/>
  <c r="J594" i="3"/>
  <c r="L593" i="3"/>
  <c r="K593" i="3"/>
  <c r="M593" i="3" s="1"/>
  <c r="O591" i="2"/>
  <c r="P591" i="2"/>
  <c r="Q591" i="2" s="1"/>
  <c r="M592" i="2"/>
  <c r="N592" i="2" s="1"/>
  <c r="S592" i="2" s="1"/>
  <c r="E593" i="2"/>
  <c r="S591" i="2"/>
  <c r="J593" i="13" l="1"/>
  <c r="L593" i="13" s="1"/>
  <c r="K593" i="13"/>
  <c r="G595" i="13"/>
  <c r="F596" i="13" s="1"/>
  <c r="H594" i="13"/>
  <c r="I594" i="13" s="1"/>
  <c r="L594" i="3"/>
  <c r="K594" i="3"/>
  <c r="M594" i="3" s="1"/>
  <c r="J595" i="3"/>
  <c r="I596" i="3"/>
  <c r="M593" i="2"/>
  <c r="N593" i="2" s="1"/>
  <c r="S593" i="2" s="1"/>
  <c r="E594" i="2"/>
  <c r="P592" i="2"/>
  <c r="Q592" i="2" s="1"/>
  <c r="O592" i="2"/>
  <c r="J594" i="13" l="1"/>
  <c r="L594" i="13" s="1"/>
  <c r="K594" i="13"/>
  <c r="H595" i="13"/>
  <c r="I595" i="13" s="1"/>
  <c r="G596" i="13"/>
  <c r="F597" i="13" s="1"/>
  <c r="J596" i="3"/>
  <c r="I597" i="3"/>
  <c r="L595" i="3"/>
  <c r="K595" i="3"/>
  <c r="M595" i="3" s="1"/>
  <c r="M594" i="2"/>
  <c r="N594" i="2" s="1"/>
  <c r="S594" i="2" s="1"/>
  <c r="E595" i="2"/>
  <c r="P593" i="2"/>
  <c r="Q593" i="2" s="1"/>
  <c r="O593" i="2"/>
  <c r="G597" i="13" l="1"/>
  <c r="F598" i="13" s="1"/>
  <c r="H596" i="13"/>
  <c r="I596" i="13" s="1"/>
  <c r="J595" i="13"/>
  <c r="L595" i="13" s="1"/>
  <c r="K595" i="13"/>
  <c r="I598" i="3"/>
  <c r="J597" i="3"/>
  <c r="L596" i="3"/>
  <c r="K596" i="3"/>
  <c r="M596" i="3" s="1"/>
  <c r="E596" i="2"/>
  <c r="M595" i="2"/>
  <c r="N595" i="2" s="1"/>
  <c r="S595" i="2" s="1"/>
  <c r="P594" i="2"/>
  <c r="Q594" i="2" s="1"/>
  <c r="O594" i="2"/>
  <c r="K596" i="13" l="1"/>
  <c r="J596" i="13"/>
  <c r="L596" i="13" s="1"/>
  <c r="G598" i="13"/>
  <c r="F599" i="13" s="1"/>
  <c r="H597" i="13"/>
  <c r="I597" i="13" s="1"/>
  <c r="L597" i="3"/>
  <c r="K597" i="3"/>
  <c r="M597" i="3" s="1"/>
  <c r="J598" i="3"/>
  <c r="I599" i="3"/>
  <c r="P595" i="2"/>
  <c r="Q595" i="2" s="1"/>
  <c r="O595" i="2"/>
  <c r="M596" i="2"/>
  <c r="N596" i="2" s="1"/>
  <c r="E597" i="2"/>
  <c r="K597" i="13" l="1"/>
  <c r="J597" i="13"/>
  <c r="L597" i="13" s="1"/>
  <c r="H598" i="13"/>
  <c r="I598" i="13" s="1"/>
  <c r="G599" i="13"/>
  <c r="F600" i="13" s="1"/>
  <c r="K598" i="3"/>
  <c r="M598" i="3" s="1"/>
  <c r="L598" i="3"/>
  <c r="I600" i="3"/>
  <c r="J599" i="3"/>
  <c r="M597" i="2"/>
  <c r="N597" i="2" s="1"/>
  <c r="S597" i="2" s="1"/>
  <c r="E598" i="2"/>
  <c r="P596" i="2"/>
  <c r="Q596" i="2" s="1"/>
  <c r="O596" i="2"/>
  <c r="S596" i="2"/>
  <c r="K598" i="13" l="1"/>
  <c r="J598" i="13"/>
  <c r="L598" i="13" s="1"/>
  <c r="G600" i="13"/>
  <c r="F601" i="13" s="1"/>
  <c r="H599" i="13"/>
  <c r="I599" i="13" s="1"/>
  <c r="L599" i="3"/>
  <c r="K599" i="3"/>
  <c r="M599" i="3" s="1"/>
  <c r="I601" i="3"/>
  <c r="J600" i="3"/>
  <c r="E599" i="2"/>
  <c r="M598" i="2"/>
  <c r="N598" i="2" s="1"/>
  <c r="S598" i="2" s="1"/>
  <c r="P597" i="2"/>
  <c r="Q597" i="2" s="1"/>
  <c r="O597" i="2"/>
  <c r="G601" i="13" l="1"/>
  <c r="F602" i="13" s="1"/>
  <c r="K599" i="13"/>
  <c r="J599" i="13"/>
  <c r="L599" i="13" s="1"/>
  <c r="H600" i="13"/>
  <c r="I600" i="13" s="1"/>
  <c r="K600" i="3"/>
  <c r="M600" i="3" s="1"/>
  <c r="L600" i="3"/>
  <c r="J601" i="3"/>
  <c r="I602" i="3"/>
  <c r="P598" i="2"/>
  <c r="Q598" i="2" s="1"/>
  <c r="O598" i="2"/>
  <c r="M599" i="2"/>
  <c r="N599" i="2" s="1"/>
  <c r="E600" i="2"/>
  <c r="K600" i="13" l="1"/>
  <c r="J600" i="13"/>
  <c r="L600" i="13" s="1"/>
  <c r="G602" i="13"/>
  <c r="F603" i="13" s="1"/>
  <c r="H601" i="13"/>
  <c r="I601" i="13" s="1"/>
  <c r="I603" i="3"/>
  <c r="J602" i="3"/>
  <c r="L601" i="3"/>
  <c r="K601" i="3"/>
  <c r="M601" i="3" s="1"/>
  <c r="O599" i="2"/>
  <c r="P599" i="2"/>
  <c r="Q599" i="2" s="1"/>
  <c r="M600" i="2"/>
  <c r="N600" i="2" s="1"/>
  <c r="S600" i="2" s="1"/>
  <c r="E601" i="2"/>
  <c r="S599" i="2"/>
  <c r="G603" i="13" l="1"/>
  <c r="F604" i="13" s="1"/>
  <c r="J601" i="13"/>
  <c r="L601" i="13" s="1"/>
  <c r="K601" i="13"/>
  <c r="H602" i="13"/>
  <c r="I602" i="13" s="1"/>
  <c r="L602" i="3"/>
  <c r="K602" i="3"/>
  <c r="M602" i="3" s="1"/>
  <c r="J603" i="3"/>
  <c r="I604" i="3"/>
  <c r="M601" i="2"/>
  <c r="N601" i="2" s="1"/>
  <c r="S601" i="2" s="1"/>
  <c r="E602" i="2"/>
  <c r="P600" i="2"/>
  <c r="Q600" i="2" s="1"/>
  <c r="O600" i="2"/>
  <c r="J602" i="13" l="1"/>
  <c r="L602" i="13" s="1"/>
  <c r="K602" i="13"/>
  <c r="G604" i="13"/>
  <c r="F605" i="13" s="1"/>
  <c r="H603" i="13"/>
  <c r="I603" i="13" s="1"/>
  <c r="L603" i="3"/>
  <c r="K603" i="3"/>
  <c r="M603" i="3" s="1"/>
  <c r="J604" i="3"/>
  <c r="I605" i="3"/>
  <c r="M602" i="2"/>
  <c r="N602" i="2" s="1"/>
  <c r="S602" i="2" s="1"/>
  <c r="E603" i="2"/>
  <c r="P601" i="2"/>
  <c r="Q601" i="2" s="1"/>
  <c r="O601" i="2"/>
  <c r="G605" i="13" l="1"/>
  <c r="F606" i="13" s="1"/>
  <c r="J603" i="13"/>
  <c r="L603" i="13" s="1"/>
  <c r="K603" i="13"/>
  <c r="H604" i="13"/>
  <c r="I604" i="13" s="1"/>
  <c r="I606" i="3"/>
  <c r="J605" i="3"/>
  <c r="L604" i="3"/>
  <c r="K604" i="3"/>
  <c r="M604" i="3" s="1"/>
  <c r="E604" i="2"/>
  <c r="M603" i="2"/>
  <c r="N603" i="2" s="1"/>
  <c r="S603" i="2" s="1"/>
  <c r="P602" i="2"/>
  <c r="Q602" i="2" s="1"/>
  <c r="O602" i="2"/>
  <c r="G606" i="13" l="1"/>
  <c r="F607" i="13" s="1"/>
  <c r="K604" i="13"/>
  <c r="J604" i="13"/>
  <c r="L604" i="13" s="1"/>
  <c r="H605" i="13"/>
  <c r="I605" i="13" s="1"/>
  <c r="L605" i="3"/>
  <c r="K605" i="3"/>
  <c r="M605" i="3" s="1"/>
  <c r="J606" i="3"/>
  <c r="I607" i="3"/>
  <c r="P603" i="2"/>
  <c r="Q603" i="2" s="1"/>
  <c r="O603" i="2"/>
  <c r="M604" i="2"/>
  <c r="N604" i="2" s="1"/>
  <c r="E605" i="2"/>
  <c r="G607" i="13" l="1"/>
  <c r="F608" i="13" s="1"/>
  <c r="K605" i="13"/>
  <c r="J605" i="13"/>
  <c r="L605" i="13" s="1"/>
  <c r="H606" i="13"/>
  <c r="I606" i="13" s="1"/>
  <c r="I608" i="3"/>
  <c r="J607" i="3"/>
  <c r="K606" i="3"/>
  <c r="M606" i="3" s="1"/>
  <c r="L606" i="3"/>
  <c r="M605" i="2"/>
  <c r="N605" i="2" s="1"/>
  <c r="S605" i="2" s="1"/>
  <c r="E606" i="2"/>
  <c r="P604" i="2"/>
  <c r="Q604" i="2" s="1"/>
  <c r="O604" i="2"/>
  <c r="S604" i="2"/>
  <c r="K606" i="13" l="1"/>
  <c r="J606" i="13"/>
  <c r="L606" i="13" s="1"/>
  <c r="G608" i="13"/>
  <c r="F609" i="13" s="1"/>
  <c r="H607" i="13"/>
  <c r="I607" i="13" s="1"/>
  <c r="L607" i="3"/>
  <c r="K607" i="3"/>
  <c r="M607" i="3" s="1"/>
  <c r="I609" i="3"/>
  <c r="J608" i="3"/>
  <c r="E607" i="2"/>
  <c r="M606" i="2"/>
  <c r="N606" i="2" s="1"/>
  <c r="S606" i="2" s="1"/>
  <c r="P605" i="2"/>
  <c r="Q605" i="2" s="1"/>
  <c r="O605" i="2"/>
  <c r="H608" i="13" l="1"/>
  <c r="I608" i="13" s="1"/>
  <c r="J608" i="13" s="1"/>
  <c r="L608" i="13" s="1"/>
  <c r="K607" i="13"/>
  <c r="J607" i="13"/>
  <c r="L607" i="13" s="1"/>
  <c r="G609" i="13"/>
  <c r="F610" i="13" s="1"/>
  <c r="K608" i="3"/>
  <c r="M608" i="3" s="1"/>
  <c r="L608" i="3"/>
  <c r="J609" i="3"/>
  <c r="I610" i="3"/>
  <c r="P606" i="2"/>
  <c r="Q606" i="2" s="1"/>
  <c r="O606" i="2"/>
  <c r="M607" i="2"/>
  <c r="N607" i="2" s="1"/>
  <c r="S607" i="2" s="1"/>
  <c r="E608" i="2"/>
  <c r="K608" i="13" l="1"/>
  <c r="G610" i="13"/>
  <c r="F611" i="13" s="1"/>
  <c r="H609" i="13"/>
  <c r="I609" i="13" s="1"/>
  <c r="I611" i="3"/>
  <c r="J610" i="3"/>
  <c r="L609" i="3"/>
  <c r="K609" i="3"/>
  <c r="M609" i="3" s="1"/>
  <c r="M608" i="2"/>
  <c r="N608" i="2" s="1"/>
  <c r="S608" i="2" s="1"/>
  <c r="E609" i="2"/>
  <c r="O607" i="2"/>
  <c r="P607" i="2"/>
  <c r="Q607" i="2" s="1"/>
  <c r="J609" i="13" l="1"/>
  <c r="L609" i="13" s="1"/>
  <c r="K609" i="13"/>
  <c r="G611" i="13"/>
  <c r="F612" i="13" s="1"/>
  <c r="H610" i="13"/>
  <c r="I610" i="13" s="1"/>
  <c r="L610" i="3"/>
  <c r="K610" i="3"/>
  <c r="M610" i="3" s="1"/>
  <c r="J611" i="3"/>
  <c r="I612" i="3"/>
  <c r="M609" i="2"/>
  <c r="N609" i="2" s="1"/>
  <c r="S609" i="2" s="1"/>
  <c r="E610" i="2"/>
  <c r="P608" i="2"/>
  <c r="Q608" i="2" s="1"/>
  <c r="O608" i="2"/>
  <c r="G612" i="13" l="1"/>
  <c r="F613" i="13" s="1"/>
  <c r="H611" i="13"/>
  <c r="I611" i="13" s="1"/>
  <c r="K610" i="13"/>
  <c r="J610" i="13"/>
  <c r="L610" i="13" s="1"/>
  <c r="J612" i="3"/>
  <c r="I613" i="3"/>
  <c r="L611" i="3"/>
  <c r="K611" i="3"/>
  <c r="M611" i="3" s="1"/>
  <c r="M610" i="2"/>
  <c r="N610" i="2" s="1"/>
  <c r="S610" i="2" s="1"/>
  <c r="E611" i="2"/>
  <c r="P609" i="2"/>
  <c r="Q609" i="2" s="1"/>
  <c r="O609" i="2"/>
  <c r="J611" i="13" l="1"/>
  <c r="L611" i="13" s="1"/>
  <c r="K611" i="13"/>
  <c r="G613" i="13"/>
  <c r="F614" i="13" s="1"/>
  <c r="H612" i="13"/>
  <c r="I612" i="13" s="1"/>
  <c r="I614" i="3"/>
  <c r="J613" i="3"/>
  <c r="L612" i="3"/>
  <c r="K612" i="3"/>
  <c r="M612" i="3" s="1"/>
  <c r="E612" i="2"/>
  <c r="M611" i="2"/>
  <c r="N611" i="2" s="1"/>
  <c r="S611" i="2" s="1"/>
  <c r="P610" i="2"/>
  <c r="Q610" i="2" s="1"/>
  <c r="O610" i="2"/>
  <c r="G614" i="13" l="1"/>
  <c r="F615" i="13" s="1"/>
  <c r="H613" i="13"/>
  <c r="I613" i="13" s="1"/>
  <c r="K612" i="13"/>
  <c r="J612" i="13"/>
  <c r="L612" i="13" s="1"/>
  <c r="L613" i="3"/>
  <c r="K613" i="3"/>
  <c r="M613" i="3" s="1"/>
  <c r="J614" i="3"/>
  <c r="I615" i="3"/>
  <c r="P611" i="2"/>
  <c r="Q611" i="2" s="1"/>
  <c r="O611" i="2"/>
  <c r="M612" i="2"/>
  <c r="N612" i="2" s="1"/>
  <c r="S612" i="2" s="1"/>
  <c r="E613" i="2"/>
  <c r="G615" i="13" l="1"/>
  <c r="F616" i="13" s="1"/>
  <c r="K613" i="13"/>
  <c r="J613" i="13"/>
  <c r="L613" i="13" s="1"/>
  <c r="H614" i="13"/>
  <c r="I614" i="13" s="1"/>
  <c r="I616" i="3"/>
  <c r="J615" i="3"/>
  <c r="K614" i="3"/>
  <c r="M614" i="3" s="1"/>
  <c r="L614" i="3"/>
  <c r="M613" i="2"/>
  <c r="N613" i="2" s="1"/>
  <c r="S613" i="2" s="1"/>
  <c r="E614" i="2"/>
  <c r="O612" i="2"/>
  <c r="P612" i="2"/>
  <c r="Q612" i="2" s="1"/>
  <c r="H615" i="13" l="1"/>
  <c r="I615" i="13" s="1"/>
  <c r="K615" i="13" s="1"/>
  <c r="K614" i="13"/>
  <c r="J614" i="13"/>
  <c r="L614" i="13" s="1"/>
  <c r="G616" i="13"/>
  <c r="F617" i="13" s="1"/>
  <c r="L615" i="3"/>
  <c r="K615" i="3"/>
  <c r="M615" i="3" s="1"/>
  <c r="I617" i="3"/>
  <c r="J616" i="3"/>
  <c r="E615" i="2"/>
  <c r="M614" i="2"/>
  <c r="N614" i="2" s="1"/>
  <c r="S614" i="2" s="1"/>
  <c r="P613" i="2"/>
  <c r="Q613" i="2" s="1"/>
  <c r="O613" i="2"/>
  <c r="J615" i="13" l="1"/>
  <c r="L615" i="13" s="1"/>
  <c r="G617" i="13"/>
  <c r="F618" i="13" s="1"/>
  <c r="H616" i="13"/>
  <c r="I616" i="13" s="1"/>
  <c r="K616" i="3"/>
  <c r="M616" i="3" s="1"/>
  <c r="L616" i="3"/>
  <c r="J617" i="3"/>
  <c r="I618" i="3"/>
  <c r="P614" i="2"/>
  <c r="Q614" i="2" s="1"/>
  <c r="O614" i="2"/>
  <c r="M615" i="2"/>
  <c r="N615" i="2" s="1"/>
  <c r="E616" i="2"/>
  <c r="G618" i="13" l="1"/>
  <c r="F619" i="13" s="1"/>
  <c r="K616" i="13"/>
  <c r="J616" i="13"/>
  <c r="L616" i="13" s="1"/>
  <c r="H617" i="13"/>
  <c r="I617" i="13" s="1"/>
  <c r="I619" i="3"/>
  <c r="J618" i="3"/>
  <c r="L617" i="3"/>
  <c r="K617" i="3"/>
  <c r="M617" i="3" s="1"/>
  <c r="O615" i="2"/>
  <c r="P615" i="2"/>
  <c r="Q615" i="2" s="1"/>
  <c r="M616" i="2"/>
  <c r="N616" i="2" s="1"/>
  <c r="S616" i="2" s="1"/>
  <c r="E617" i="2"/>
  <c r="S615" i="2"/>
  <c r="J617" i="13" l="1"/>
  <c r="L617" i="13" s="1"/>
  <c r="K617" i="13"/>
  <c r="G619" i="13"/>
  <c r="F620" i="13" s="1"/>
  <c r="H618" i="13"/>
  <c r="I618" i="13" s="1"/>
  <c r="L618" i="3"/>
  <c r="K618" i="3"/>
  <c r="M618" i="3" s="1"/>
  <c r="J619" i="3"/>
  <c r="I620" i="3"/>
  <c r="M617" i="2"/>
  <c r="N617" i="2" s="1"/>
  <c r="S617" i="2" s="1"/>
  <c r="E618" i="2"/>
  <c r="P616" i="2"/>
  <c r="Q616" i="2" s="1"/>
  <c r="O616" i="2"/>
  <c r="H619" i="13" l="1"/>
  <c r="I619" i="13" s="1"/>
  <c r="K618" i="13"/>
  <c r="J618" i="13"/>
  <c r="L618" i="13" s="1"/>
  <c r="G620" i="13"/>
  <c r="F621" i="13" s="1"/>
  <c r="J620" i="3"/>
  <c r="I621" i="3"/>
  <c r="L619" i="3"/>
  <c r="K619" i="3"/>
  <c r="M619" i="3" s="1"/>
  <c r="M618" i="2"/>
  <c r="N618" i="2" s="1"/>
  <c r="S618" i="2" s="1"/>
  <c r="E619" i="2"/>
  <c r="P617" i="2"/>
  <c r="Q617" i="2" s="1"/>
  <c r="O617" i="2"/>
  <c r="H620" i="13" l="1"/>
  <c r="I620" i="13" s="1"/>
  <c r="G621" i="13"/>
  <c r="F622" i="13" s="1"/>
  <c r="J619" i="13"/>
  <c r="L619" i="13" s="1"/>
  <c r="K619" i="13"/>
  <c r="I622" i="3"/>
  <c r="J621" i="3"/>
  <c r="L620" i="3"/>
  <c r="K620" i="3"/>
  <c r="M620" i="3" s="1"/>
  <c r="E620" i="2"/>
  <c r="M619" i="2"/>
  <c r="N619" i="2" s="1"/>
  <c r="S619" i="2" s="1"/>
  <c r="P618" i="2"/>
  <c r="Q618" i="2" s="1"/>
  <c r="O618" i="2"/>
  <c r="G622" i="13" l="1"/>
  <c r="F623" i="13" s="1"/>
  <c r="H621" i="13"/>
  <c r="I621" i="13" s="1"/>
  <c r="K620" i="13"/>
  <c r="J620" i="13"/>
  <c r="L620" i="13" s="1"/>
  <c r="L621" i="3"/>
  <c r="K621" i="3"/>
  <c r="M621" i="3" s="1"/>
  <c r="J622" i="3"/>
  <c r="I623" i="3"/>
  <c r="P619" i="2"/>
  <c r="Q619" i="2" s="1"/>
  <c r="O619" i="2"/>
  <c r="E621" i="2"/>
  <c r="M620" i="2"/>
  <c r="N620" i="2" s="1"/>
  <c r="K621" i="13" l="1"/>
  <c r="J621" i="13"/>
  <c r="L621" i="13" s="1"/>
  <c r="G623" i="13"/>
  <c r="F624" i="13" s="1"/>
  <c r="H622" i="13"/>
  <c r="I622" i="13" s="1"/>
  <c r="I624" i="3"/>
  <c r="J623" i="3"/>
  <c r="K622" i="3"/>
  <c r="M622" i="3" s="1"/>
  <c r="L622" i="3"/>
  <c r="E622" i="2"/>
  <c r="M621" i="2"/>
  <c r="N621" i="2" s="1"/>
  <c r="S621" i="2" s="1"/>
  <c r="P620" i="2"/>
  <c r="Q620" i="2" s="1"/>
  <c r="O620" i="2"/>
  <c r="S620" i="2"/>
  <c r="H623" i="13" l="1"/>
  <c r="I623" i="13" s="1"/>
  <c r="G624" i="13"/>
  <c r="F625" i="13" s="1"/>
  <c r="K622" i="13"/>
  <c r="J622" i="13"/>
  <c r="L622" i="13" s="1"/>
  <c r="L623" i="3"/>
  <c r="K623" i="3"/>
  <c r="M623" i="3" s="1"/>
  <c r="I625" i="3"/>
  <c r="J624" i="3"/>
  <c r="O621" i="2"/>
  <c r="P621" i="2"/>
  <c r="Q621" i="2" s="1"/>
  <c r="M622" i="2"/>
  <c r="N622" i="2" s="1"/>
  <c r="S622" i="2" s="1"/>
  <c r="E623" i="2"/>
  <c r="H624" i="13" l="1"/>
  <c r="I624" i="13" s="1"/>
  <c r="K624" i="13" s="1"/>
  <c r="G625" i="13"/>
  <c r="F626" i="13" s="1"/>
  <c r="K623" i="13"/>
  <c r="J623" i="13"/>
  <c r="L623" i="13" s="1"/>
  <c r="K624" i="3"/>
  <c r="M624" i="3" s="1"/>
  <c r="L624" i="3"/>
  <c r="J625" i="3"/>
  <c r="I626" i="3"/>
  <c r="M623" i="2"/>
  <c r="N623" i="2" s="1"/>
  <c r="S623" i="2" s="1"/>
  <c r="E624" i="2"/>
  <c r="O622" i="2"/>
  <c r="P622" i="2"/>
  <c r="Q622" i="2" s="1"/>
  <c r="J624" i="13" l="1"/>
  <c r="L624" i="13" s="1"/>
  <c r="H625" i="13"/>
  <c r="I625" i="13" s="1"/>
  <c r="G626" i="13"/>
  <c r="F627" i="13" s="1"/>
  <c r="I627" i="3"/>
  <c r="J626" i="3"/>
  <c r="L625" i="3"/>
  <c r="K625" i="3"/>
  <c r="M625" i="3" s="1"/>
  <c r="M624" i="2"/>
  <c r="N624" i="2" s="1"/>
  <c r="S624" i="2" s="1"/>
  <c r="E625" i="2"/>
  <c r="P623" i="2"/>
  <c r="Q623" i="2" s="1"/>
  <c r="O623" i="2"/>
  <c r="G627" i="13" l="1"/>
  <c r="F628" i="13" s="1"/>
  <c r="H626" i="13"/>
  <c r="I626" i="13" s="1"/>
  <c r="K625" i="13"/>
  <c r="J625" i="13"/>
  <c r="L625" i="13" s="1"/>
  <c r="L626" i="3"/>
  <c r="K626" i="3"/>
  <c r="M626" i="3" s="1"/>
  <c r="J627" i="3"/>
  <c r="I628" i="3"/>
  <c r="M625" i="2"/>
  <c r="N625" i="2" s="1"/>
  <c r="S625" i="2" s="1"/>
  <c r="E626" i="2"/>
  <c r="P624" i="2"/>
  <c r="Q624" i="2" s="1"/>
  <c r="O624" i="2"/>
  <c r="K626" i="13" l="1"/>
  <c r="J626" i="13"/>
  <c r="L626" i="13" s="1"/>
  <c r="G628" i="13"/>
  <c r="F629" i="13" s="1"/>
  <c r="H627" i="13"/>
  <c r="I627" i="13" s="1"/>
  <c r="J628" i="3"/>
  <c r="I629" i="3"/>
  <c r="L627" i="3"/>
  <c r="K627" i="3"/>
  <c r="M627" i="3" s="1"/>
  <c r="M626" i="2"/>
  <c r="N626" i="2" s="1"/>
  <c r="S626" i="2" s="1"/>
  <c r="E627" i="2"/>
  <c r="P625" i="2"/>
  <c r="Q625" i="2" s="1"/>
  <c r="O625" i="2"/>
  <c r="H628" i="13" l="1"/>
  <c r="I628" i="13" s="1"/>
  <c r="G629" i="13"/>
  <c r="F630" i="13" s="1"/>
  <c r="J627" i="13"/>
  <c r="L627" i="13" s="1"/>
  <c r="K627" i="13"/>
  <c r="I630" i="3"/>
  <c r="J629" i="3"/>
  <c r="L628" i="3"/>
  <c r="K628" i="3"/>
  <c r="M628" i="3" s="1"/>
  <c r="M627" i="2"/>
  <c r="N627" i="2" s="1"/>
  <c r="S627" i="2" s="1"/>
  <c r="E628" i="2"/>
  <c r="P626" i="2"/>
  <c r="Q626" i="2" s="1"/>
  <c r="O626" i="2"/>
  <c r="G630" i="13" l="1"/>
  <c r="F631" i="13" s="1"/>
  <c r="H629" i="13"/>
  <c r="I629" i="13" s="1"/>
  <c r="K628" i="13"/>
  <c r="J628" i="13"/>
  <c r="L628" i="13" s="1"/>
  <c r="L629" i="3"/>
  <c r="K629" i="3"/>
  <c r="M629" i="3" s="1"/>
  <c r="J630" i="3"/>
  <c r="I631" i="3"/>
  <c r="E629" i="2"/>
  <c r="M628" i="2"/>
  <c r="N628" i="2" s="1"/>
  <c r="S628" i="2" s="1"/>
  <c r="P627" i="2"/>
  <c r="Q627" i="2" s="1"/>
  <c r="O627" i="2"/>
  <c r="K629" i="13" l="1"/>
  <c r="J629" i="13"/>
  <c r="L629" i="13" s="1"/>
  <c r="H630" i="13"/>
  <c r="I630" i="13" s="1"/>
  <c r="G631" i="13"/>
  <c r="F632" i="13" s="1"/>
  <c r="I632" i="3"/>
  <c r="J631" i="3"/>
  <c r="K630" i="3"/>
  <c r="M630" i="3" s="1"/>
  <c r="L630" i="3"/>
  <c r="P628" i="2"/>
  <c r="Q628" i="2" s="1"/>
  <c r="O628" i="2"/>
  <c r="E630" i="2"/>
  <c r="M629" i="2"/>
  <c r="N629" i="2" s="1"/>
  <c r="H631" i="13" l="1"/>
  <c r="I631" i="13" s="1"/>
  <c r="J631" i="13" s="1"/>
  <c r="L631" i="13" s="1"/>
  <c r="K630" i="13"/>
  <c r="J630" i="13"/>
  <c r="L630" i="13" s="1"/>
  <c r="G632" i="13"/>
  <c r="F633" i="13" s="1"/>
  <c r="I633" i="3"/>
  <c r="J632" i="3"/>
  <c r="L631" i="3"/>
  <c r="K631" i="3"/>
  <c r="M631" i="3" s="1"/>
  <c r="O629" i="2"/>
  <c r="P629" i="2"/>
  <c r="Q629" i="2" s="1"/>
  <c r="M630" i="2"/>
  <c r="N630" i="2" s="1"/>
  <c r="E631" i="2"/>
  <c r="S629" i="2"/>
  <c r="K631" i="13" l="1"/>
  <c r="H632" i="13"/>
  <c r="I632" i="13" s="1"/>
  <c r="K632" i="13" s="1"/>
  <c r="G633" i="13"/>
  <c r="F634" i="13" s="1"/>
  <c r="K632" i="3"/>
  <c r="M632" i="3" s="1"/>
  <c r="L632" i="3"/>
  <c r="J633" i="3"/>
  <c r="I634" i="3"/>
  <c r="O630" i="2"/>
  <c r="P630" i="2"/>
  <c r="Q630" i="2" s="1"/>
  <c r="M631" i="2"/>
  <c r="N631" i="2" s="1"/>
  <c r="S631" i="2" s="1"/>
  <c r="E632" i="2"/>
  <c r="S630" i="2"/>
  <c r="J632" i="13" l="1"/>
  <c r="L632" i="13" s="1"/>
  <c r="H633" i="13"/>
  <c r="I633" i="13" s="1"/>
  <c r="G634" i="13"/>
  <c r="F635" i="13" s="1"/>
  <c r="I635" i="3"/>
  <c r="J634" i="3"/>
  <c r="L633" i="3"/>
  <c r="K633" i="3"/>
  <c r="M633" i="3" s="1"/>
  <c r="M632" i="2"/>
  <c r="N632" i="2" s="1"/>
  <c r="S632" i="2" s="1"/>
  <c r="E633" i="2"/>
  <c r="P631" i="2"/>
  <c r="Q631" i="2" s="1"/>
  <c r="O631" i="2"/>
  <c r="H634" i="13" l="1"/>
  <c r="I634" i="13" s="1"/>
  <c r="G635" i="13"/>
  <c r="F636" i="13" s="1"/>
  <c r="K633" i="13"/>
  <c r="J633" i="13"/>
  <c r="L633" i="13" s="1"/>
  <c r="L634" i="3"/>
  <c r="K634" i="3"/>
  <c r="M634" i="3" s="1"/>
  <c r="J635" i="3"/>
  <c r="I636" i="3"/>
  <c r="M633" i="2"/>
  <c r="N633" i="2" s="1"/>
  <c r="S633" i="2" s="1"/>
  <c r="E634" i="2"/>
  <c r="P632" i="2"/>
  <c r="Q632" i="2" s="1"/>
  <c r="O632" i="2"/>
  <c r="G636" i="13" l="1"/>
  <c r="F637" i="13" s="1"/>
  <c r="H635" i="13"/>
  <c r="I635" i="13" s="1"/>
  <c r="K634" i="13"/>
  <c r="J634" i="13"/>
  <c r="L634" i="13" s="1"/>
  <c r="J636" i="3"/>
  <c r="I637" i="3"/>
  <c r="L635" i="3"/>
  <c r="K635" i="3"/>
  <c r="M635" i="3" s="1"/>
  <c r="M634" i="2"/>
  <c r="N634" i="2" s="1"/>
  <c r="S634" i="2" s="1"/>
  <c r="E635" i="2"/>
  <c r="P633" i="2"/>
  <c r="Q633" i="2" s="1"/>
  <c r="O633" i="2"/>
  <c r="J635" i="13" l="1"/>
  <c r="L635" i="13" s="1"/>
  <c r="K635" i="13"/>
  <c r="G637" i="13"/>
  <c r="F638" i="13" s="1"/>
  <c r="H636" i="13"/>
  <c r="I636" i="13" s="1"/>
  <c r="I638" i="3"/>
  <c r="J637" i="3"/>
  <c r="L636" i="3"/>
  <c r="K636" i="3"/>
  <c r="M636" i="3" s="1"/>
  <c r="M635" i="2"/>
  <c r="N635" i="2" s="1"/>
  <c r="S635" i="2" s="1"/>
  <c r="E636" i="2"/>
  <c r="P634" i="2"/>
  <c r="Q634" i="2" s="1"/>
  <c r="O634" i="2"/>
  <c r="K636" i="13" l="1"/>
  <c r="J636" i="13"/>
  <c r="L636" i="13" s="1"/>
  <c r="H637" i="13"/>
  <c r="I637" i="13" s="1"/>
  <c r="G638" i="13"/>
  <c r="F639" i="13" s="1"/>
  <c r="L637" i="3"/>
  <c r="K637" i="3"/>
  <c r="M637" i="3" s="1"/>
  <c r="J638" i="3"/>
  <c r="I639" i="3"/>
  <c r="E637" i="2"/>
  <c r="M636" i="2"/>
  <c r="N636" i="2" s="1"/>
  <c r="S636" i="2" s="1"/>
  <c r="P635" i="2"/>
  <c r="Q635" i="2" s="1"/>
  <c r="O635" i="2"/>
  <c r="K637" i="13" l="1"/>
  <c r="J637" i="13"/>
  <c r="L637" i="13" s="1"/>
  <c r="H638" i="13"/>
  <c r="I638" i="13" s="1"/>
  <c r="G639" i="13"/>
  <c r="F640" i="13" s="1"/>
  <c r="I640" i="3"/>
  <c r="J639" i="3"/>
  <c r="K638" i="3"/>
  <c r="M638" i="3" s="1"/>
  <c r="L638" i="3"/>
  <c r="P636" i="2"/>
  <c r="Q636" i="2" s="1"/>
  <c r="O636" i="2"/>
  <c r="E638" i="2"/>
  <c r="M637" i="2"/>
  <c r="N637" i="2" s="1"/>
  <c r="G640" i="13" l="1"/>
  <c r="F641" i="13" s="1"/>
  <c r="K638" i="13"/>
  <c r="J638" i="13"/>
  <c r="L638" i="13" s="1"/>
  <c r="H639" i="13"/>
  <c r="I639" i="13" s="1"/>
  <c r="L639" i="3"/>
  <c r="K639" i="3"/>
  <c r="M639" i="3" s="1"/>
  <c r="I641" i="3"/>
  <c r="J640" i="3"/>
  <c r="O637" i="2"/>
  <c r="P637" i="2"/>
  <c r="Q637" i="2" s="1"/>
  <c r="M638" i="2"/>
  <c r="N638" i="2" s="1"/>
  <c r="E639" i="2"/>
  <c r="S637" i="2"/>
  <c r="H640" i="13" l="1"/>
  <c r="I640" i="13" s="1"/>
  <c r="K640" i="13" s="1"/>
  <c r="K639" i="13"/>
  <c r="J639" i="13"/>
  <c r="L639" i="13" s="1"/>
  <c r="G641" i="13"/>
  <c r="F642" i="13" s="1"/>
  <c r="K640" i="3"/>
  <c r="M640" i="3" s="1"/>
  <c r="L640" i="3"/>
  <c r="J641" i="3"/>
  <c r="I642" i="3"/>
  <c r="O638" i="2"/>
  <c r="P638" i="2"/>
  <c r="Q638" i="2" s="1"/>
  <c r="M639" i="2"/>
  <c r="N639" i="2" s="1"/>
  <c r="S639" i="2" s="1"/>
  <c r="E640" i="2"/>
  <c r="S638" i="2"/>
  <c r="J640" i="13" l="1"/>
  <c r="L640" i="13" s="1"/>
  <c r="H641" i="13"/>
  <c r="I641" i="13" s="1"/>
  <c r="G642" i="13"/>
  <c r="F643" i="13" s="1"/>
  <c r="I643" i="3"/>
  <c r="J642" i="3"/>
  <c r="L641" i="3"/>
  <c r="K641" i="3"/>
  <c r="M641" i="3" s="1"/>
  <c r="M640" i="2"/>
  <c r="N640" i="2" s="1"/>
  <c r="S640" i="2" s="1"/>
  <c r="E641" i="2"/>
  <c r="P639" i="2"/>
  <c r="Q639" i="2" s="1"/>
  <c r="O639" i="2"/>
  <c r="G643" i="13" l="1"/>
  <c r="F644" i="13" s="1"/>
  <c r="H642" i="13"/>
  <c r="I642" i="13" s="1"/>
  <c r="K641" i="13"/>
  <c r="J641" i="13"/>
  <c r="L641" i="13" s="1"/>
  <c r="L642" i="3"/>
  <c r="K642" i="3"/>
  <c r="M642" i="3" s="1"/>
  <c r="J643" i="3"/>
  <c r="I644" i="3"/>
  <c r="M641" i="2"/>
  <c r="N641" i="2" s="1"/>
  <c r="S641" i="2" s="1"/>
  <c r="E642" i="2"/>
  <c r="P640" i="2"/>
  <c r="Q640" i="2" s="1"/>
  <c r="O640" i="2"/>
  <c r="G644" i="13" l="1"/>
  <c r="F645" i="13" s="1"/>
  <c r="J642" i="13"/>
  <c r="L642" i="13" s="1"/>
  <c r="K642" i="13"/>
  <c r="H643" i="13"/>
  <c r="I643" i="13" s="1"/>
  <c r="J644" i="3"/>
  <c r="I645" i="3"/>
  <c r="L643" i="3"/>
  <c r="K643" i="3"/>
  <c r="M643" i="3" s="1"/>
  <c r="M642" i="2"/>
  <c r="N642" i="2" s="1"/>
  <c r="S642" i="2" s="1"/>
  <c r="E643" i="2"/>
  <c r="P641" i="2"/>
  <c r="Q641" i="2" s="1"/>
  <c r="O641" i="2"/>
  <c r="H644" i="13" l="1"/>
  <c r="I644" i="13" s="1"/>
  <c r="K644" i="13" s="1"/>
  <c r="J643" i="13"/>
  <c r="L643" i="13" s="1"/>
  <c r="K643" i="13"/>
  <c r="G645" i="13"/>
  <c r="F646" i="13" s="1"/>
  <c r="I646" i="3"/>
  <c r="J645" i="3"/>
  <c r="L644" i="3"/>
  <c r="K644" i="3"/>
  <c r="M644" i="3" s="1"/>
  <c r="M643" i="2"/>
  <c r="N643" i="2" s="1"/>
  <c r="S643" i="2" s="1"/>
  <c r="E644" i="2"/>
  <c r="P642" i="2"/>
  <c r="Q642" i="2" s="1"/>
  <c r="O642" i="2"/>
  <c r="J644" i="13" l="1"/>
  <c r="L644" i="13" s="1"/>
  <c r="H645" i="13"/>
  <c r="I645" i="13" s="1"/>
  <c r="G646" i="13"/>
  <c r="F647" i="13" s="1"/>
  <c r="L645" i="3"/>
  <c r="K645" i="3"/>
  <c r="M645" i="3" s="1"/>
  <c r="J646" i="3"/>
  <c r="I647" i="3"/>
  <c r="E645" i="2"/>
  <c r="M644" i="2"/>
  <c r="N644" i="2" s="1"/>
  <c r="S644" i="2" s="1"/>
  <c r="P643" i="2"/>
  <c r="Q643" i="2" s="1"/>
  <c r="O643" i="2"/>
  <c r="H646" i="13" l="1"/>
  <c r="I646" i="13" s="1"/>
  <c r="G647" i="13"/>
  <c r="F648" i="13" s="1"/>
  <c r="K645" i="13"/>
  <c r="J645" i="13"/>
  <c r="L645" i="13" s="1"/>
  <c r="I648" i="3"/>
  <c r="J647" i="3"/>
  <c r="K646" i="3"/>
  <c r="M646" i="3" s="1"/>
  <c r="L646" i="3"/>
  <c r="P644" i="2"/>
  <c r="Q644" i="2" s="1"/>
  <c r="O644" i="2"/>
  <c r="E646" i="2"/>
  <c r="M645" i="2"/>
  <c r="N645" i="2" s="1"/>
  <c r="G648" i="13" l="1"/>
  <c r="F649" i="13" s="1"/>
  <c r="H647" i="13"/>
  <c r="I647" i="13" s="1"/>
  <c r="K646" i="13"/>
  <c r="J646" i="13"/>
  <c r="L646" i="13" s="1"/>
  <c r="L647" i="3"/>
  <c r="K647" i="3"/>
  <c r="M647" i="3" s="1"/>
  <c r="I649" i="3"/>
  <c r="J648" i="3"/>
  <c r="O645" i="2"/>
  <c r="P645" i="2"/>
  <c r="Q645" i="2" s="1"/>
  <c r="M646" i="2"/>
  <c r="N646" i="2" s="1"/>
  <c r="S646" i="2" s="1"/>
  <c r="E647" i="2"/>
  <c r="S645" i="2"/>
  <c r="G649" i="13" l="1"/>
  <c r="F650" i="13" s="1"/>
  <c r="K647" i="13"/>
  <c r="J647" i="13"/>
  <c r="L647" i="13" s="1"/>
  <c r="H648" i="13"/>
  <c r="I648" i="13" s="1"/>
  <c r="K648" i="3"/>
  <c r="M648" i="3" s="1"/>
  <c r="L648" i="3"/>
  <c r="J649" i="3"/>
  <c r="I650" i="3"/>
  <c r="M647" i="2"/>
  <c r="N647" i="2" s="1"/>
  <c r="S647" i="2" s="1"/>
  <c r="E648" i="2"/>
  <c r="O646" i="2"/>
  <c r="P646" i="2"/>
  <c r="Q646" i="2" s="1"/>
  <c r="K648" i="13" l="1"/>
  <c r="J648" i="13"/>
  <c r="L648" i="13" s="1"/>
  <c r="G650" i="13"/>
  <c r="F651" i="13" s="1"/>
  <c r="H649" i="13"/>
  <c r="I649" i="13" s="1"/>
  <c r="I651" i="3"/>
  <c r="J650" i="3"/>
  <c r="L649" i="3"/>
  <c r="K649" i="3"/>
  <c r="M649" i="3" s="1"/>
  <c r="M648" i="2"/>
  <c r="N648" i="2" s="1"/>
  <c r="S648" i="2" s="1"/>
  <c r="E649" i="2"/>
  <c r="P647" i="2"/>
  <c r="Q647" i="2" s="1"/>
  <c r="O647" i="2"/>
  <c r="K649" i="13" l="1"/>
  <c r="J649" i="13"/>
  <c r="L649" i="13" s="1"/>
  <c r="H650" i="13"/>
  <c r="I650" i="13" s="1"/>
  <c r="G651" i="13"/>
  <c r="F652" i="13" s="1"/>
  <c r="L650" i="3"/>
  <c r="K650" i="3"/>
  <c r="M650" i="3" s="1"/>
  <c r="J651" i="3"/>
  <c r="I652" i="3"/>
  <c r="M649" i="2"/>
  <c r="N649" i="2" s="1"/>
  <c r="S649" i="2" s="1"/>
  <c r="E650" i="2"/>
  <c r="P648" i="2"/>
  <c r="Q648" i="2" s="1"/>
  <c r="O648" i="2"/>
  <c r="G652" i="13" l="1"/>
  <c r="F653" i="13" s="1"/>
  <c r="H651" i="13"/>
  <c r="I651" i="13" s="1"/>
  <c r="J650" i="13"/>
  <c r="L650" i="13" s="1"/>
  <c r="K650" i="13"/>
  <c r="J652" i="3"/>
  <c r="I653" i="3"/>
  <c r="L651" i="3"/>
  <c r="K651" i="3"/>
  <c r="M651" i="3" s="1"/>
  <c r="M650" i="2"/>
  <c r="N650" i="2" s="1"/>
  <c r="S650" i="2" s="1"/>
  <c r="E651" i="2"/>
  <c r="P649" i="2"/>
  <c r="Q649" i="2" s="1"/>
  <c r="O649" i="2"/>
  <c r="G653" i="13" l="1"/>
  <c r="F654" i="13" s="1"/>
  <c r="J651" i="13"/>
  <c r="L651" i="13" s="1"/>
  <c r="K651" i="13"/>
  <c r="H652" i="13"/>
  <c r="I652" i="13" s="1"/>
  <c r="I654" i="3"/>
  <c r="J653" i="3"/>
  <c r="L652" i="3"/>
  <c r="K652" i="3"/>
  <c r="M652" i="3" s="1"/>
  <c r="M651" i="2"/>
  <c r="N651" i="2" s="1"/>
  <c r="S651" i="2" s="1"/>
  <c r="E652" i="2"/>
  <c r="P650" i="2"/>
  <c r="Q650" i="2" s="1"/>
  <c r="O650" i="2"/>
  <c r="G654" i="13" l="1"/>
  <c r="F655" i="13" s="1"/>
  <c r="K652" i="13"/>
  <c r="J652" i="13"/>
  <c r="L652" i="13" s="1"/>
  <c r="H653" i="13"/>
  <c r="I653" i="13" s="1"/>
  <c r="L653" i="3"/>
  <c r="K653" i="3"/>
  <c r="M653" i="3" s="1"/>
  <c r="J654" i="3"/>
  <c r="I655" i="3"/>
  <c r="E653" i="2"/>
  <c r="M652" i="2"/>
  <c r="N652" i="2" s="1"/>
  <c r="S652" i="2" s="1"/>
  <c r="P651" i="2"/>
  <c r="Q651" i="2" s="1"/>
  <c r="O651" i="2"/>
  <c r="G655" i="13" l="1"/>
  <c r="F656" i="13" s="1"/>
  <c r="K653" i="13"/>
  <c r="J653" i="13"/>
  <c r="L653" i="13" s="1"/>
  <c r="H654" i="13"/>
  <c r="I654" i="13" s="1"/>
  <c r="I656" i="3"/>
  <c r="J655" i="3"/>
  <c r="K654" i="3"/>
  <c r="M654" i="3" s="1"/>
  <c r="L654" i="3"/>
  <c r="P652" i="2"/>
  <c r="Q652" i="2" s="1"/>
  <c r="O652" i="2"/>
  <c r="E654" i="2"/>
  <c r="M653" i="2"/>
  <c r="N653" i="2" s="1"/>
  <c r="K654" i="13" l="1"/>
  <c r="J654" i="13"/>
  <c r="L654" i="13" s="1"/>
  <c r="G656" i="13"/>
  <c r="F657" i="13" s="1"/>
  <c r="H655" i="13"/>
  <c r="I655" i="13" s="1"/>
  <c r="L655" i="3"/>
  <c r="K655" i="3"/>
  <c r="M655" i="3" s="1"/>
  <c r="J656" i="3"/>
  <c r="I657" i="3"/>
  <c r="O653" i="2"/>
  <c r="P653" i="2"/>
  <c r="Q653" i="2" s="1"/>
  <c r="M654" i="2"/>
  <c r="N654" i="2" s="1"/>
  <c r="E655" i="2"/>
  <c r="S653" i="2"/>
  <c r="H656" i="13" l="1"/>
  <c r="I656" i="13" s="1"/>
  <c r="K656" i="13" s="1"/>
  <c r="K655" i="13"/>
  <c r="J655" i="13"/>
  <c r="L655" i="13" s="1"/>
  <c r="G657" i="13"/>
  <c r="F658" i="13" s="1"/>
  <c r="I658" i="3"/>
  <c r="J657" i="3"/>
  <c r="K656" i="3"/>
  <c r="M656" i="3" s="1"/>
  <c r="L656" i="3"/>
  <c r="M655" i="2"/>
  <c r="N655" i="2" s="1"/>
  <c r="S655" i="2" s="1"/>
  <c r="E656" i="2"/>
  <c r="O654" i="2"/>
  <c r="P654" i="2"/>
  <c r="Q654" i="2" s="1"/>
  <c r="S654" i="2"/>
  <c r="J656" i="13" l="1"/>
  <c r="L656" i="13" s="1"/>
  <c r="H657" i="13"/>
  <c r="I657" i="13" s="1"/>
  <c r="G658" i="13"/>
  <c r="F659" i="13" s="1"/>
  <c r="L657" i="3"/>
  <c r="K657" i="3"/>
  <c r="M657" i="3" s="1"/>
  <c r="J658" i="3"/>
  <c r="I659" i="3"/>
  <c r="M656" i="2"/>
  <c r="N656" i="2" s="1"/>
  <c r="S656" i="2" s="1"/>
  <c r="E657" i="2"/>
  <c r="P655" i="2"/>
  <c r="Q655" i="2" s="1"/>
  <c r="O655" i="2"/>
  <c r="J657" i="13" l="1"/>
  <c r="L657" i="13" s="1"/>
  <c r="K657" i="13"/>
  <c r="G659" i="13"/>
  <c r="F660" i="13" s="1"/>
  <c r="H658" i="13"/>
  <c r="I658" i="13" s="1"/>
  <c r="L658" i="3"/>
  <c r="K658" i="3"/>
  <c r="M658" i="3" s="1"/>
  <c r="I660" i="3"/>
  <c r="J659" i="3"/>
  <c r="M657" i="2"/>
  <c r="N657" i="2" s="1"/>
  <c r="S657" i="2" s="1"/>
  <c r="E658" i="2"/>
  <c r="P656" i="2"/>
  <c r="Q656" i="2" s="1"/>
  <c r="O656" i="2"/>
  <c r="J658" i="13" l="1"/>
  <c r="L658" i="13" s="1"/>
  <c r="K658" i="13"/>
  <c r="G660" i="13"/>
  <c r="F661" i="13" s="1"/>
  <c r="H659" i="13"/>
  <c r="I659" i="13" s="1"/>
  <c r="L659" i="3"/>
  <c r="K659" i="3"/>
  <c r="M659" i="3" s="1"/>
  <c r="I661" i="3"/>
  <c r="J660" i="3"/>
  <c r="M658" i="2"/>
  <c r="N658" i="2" s="1"/>
  <c r="S658" i="2" s="1"/>
  <c r="E659" i="2"/>
  <c r="P657" i="2"/>
  <c r="Q657" i="2" s="1"/>
  <c r="O657" i="2"/>
  <c r="G661" i="13" l="1"/>
  <c r="F662" i="13" s="1"/>
  <c r="J659" i="13"/>
  <c r="L659" i="13" s="1"/>
  <c r="K659" i="13"/>
  <c r="H660" i="13"/>
  <c r="I660" i="13" s="1"/>
  <c r="K660" i="3"/>
  <c r="M660" i="3" s="1"/>
  <c r="L660" i="3"/>
  <c r="J661" i="3"/>
  <c r="I662" i="3"/>
  <c r="M659" i="2"/>
  <c r="N659" i="2" s="1"/>
  <c r="S659" i="2" s="1"/>
  <c r="E660" i="2"/>
  <c r="P658" i="2"/>
  <c r="Q658" i="2" s="1"/>
  <c r="O658" i="2"/>
  <c r="G662" i="13" l="1"/>
  <c r="F663" i="13" s="1"/>
  <c r="K660" i="13"/>
  <c r="J660" i="13"/>
  <c r="L660" i="13" s="1"/>
  <c r="H661" i="13"/>
  <c r="I661" i="13" s="1"/>
  <c r="I663" i="3"/>
  <c r="J662" i="3"/>
  <c r="L661" i="3"/>
  <c r="K661" i="3"/>
  <c r="M661" i="3" s="1"/>
  <c r="E661" i="2"/>
  <c r="M660" i="2"/>
  <c r="N660" i="2" s="1"/>
  <c r="S660" i="2" s="1"/>
  <c r="P659" i="2"/>
  <c r="Q659" i="2" s="1"/>
  <c r="O659" i="2"/>
  <c r="H662" i="13" l="1"/>
  <c r="I662" i="13" s="1"/>
  <c r="K662" i="13" s="1"/>
  <c r="G663" i="13"/>
  <c r="F664" i="13" s="1"/>
  <c r="K661" i="13"/>
  <c r="J661" i="13"/>
  <c r="L661" i="13" s="1"/>
  <c r="L662" i="3"/>
  <c r="K662" i="3"/>
  <c r="M662" i="3" s="1"/>
  <c r="J663" i="3"/>
  <c r="I664" i="3"/>
  <c r="P660" i="2"/>
  <c r="Q660" i="2" s="1"/>
  <c r="O660" i="2"/>
  <c r="E662" i="2"/>
  <c r="M661" i="2"/>
  <c r="N661" i="2" s="1"/>
  <c r="J662" i="13" l="1"/>
  <c r="L662" i="13" s="1"/>
  <c r="G664" i="13"/>
  <c r="F665" i="13" s="1"/>
  <c r="H663" i="13"/>
  <c r="I663" i="13" s="1"/>
  <c r="L663" i="3"/>
  <c r="K663" i="3"/>
  <c r="M663" i="3" s="1"/>
  <c r="I665" i="3"/>
  <c r="J664" i="3"/>
  <c r="O661" i="2"/>
  <c r="P661" i="2"/>
  <c r="Q661" i="2" s="1"/>
  <c r="M662" i="2"/>
  <c r="N662" i="2" s="1"/>
  <c r="S662" i="2" s="1"/>
  <c r="E663" i="2"/>
  <c r="S661" i="2"/>
  <c r="H664" i="13" l="1"/>
  <c r="I664" i="13" s="1"/>
  <c r="K664" i="13" s="1"/>
  <c r="K663" i="13"/>
  <c r="J663" i="13"/>
  <c r="L663" i="13" s="1"/>
  <c r="G665" i="13"/>
  <c r="F666" i="13" s="1"/>
  <c r="K664" i="3"/>
  <c r="M664" i="3" s="1"/>
  <c r="L664" i="3"/>
  <c r="I666" i="3"/>
  <c r="J665" i="3"/>
  <c r="M663" i="2"/>
  <c r="N663" i="2" s="1"/>
  <c r="S663" i="2" s="1"/>
  <c r="E664" i="2"/>
  <c r="O662" i="2"/>
  <c r="P662" i="2"/>
  <c r="Q662" i="2" s="1"/>
  <c r="J664" i="13" l="1"/>
  <c r="L664" i="13" s="1"/>
  <c r="G666" i="13"/>
  <c r="F667" i="13" s="1"/>
  <c r="H665" i="13"/>
  <c r="I665" i="13" s="1"/>
  <c r="K665" i="3"/>
  <c r="M665" i="3" s="1"/>
  <c r="L665" i="3"/>
  <c r="I667" i="3"/>
  <c r="J666" i="3"/>
  <c r="M664" i="2"/>
  <c r="N664" i="2" s="1"/>
  <c r="S664" i="2" s="1"/>
  <c r="E665" i="2"/>
  <c r="P663" i="2"/>
  <c r="Q663" i="2" s="1"/>
  <c r="O663" i="2"/>
  <c r="H666" i="13" l="1"/>
  <c r="I666" i="13" s="1"/>
  <c r="J666" i="13" s="1"/>
  <c r="L666" i="13" s="1"/>
  <c r="J665" i="13"/>
  <c r="L665" i="13" s="1"/>
  <c r="K665" i="13"/>
  <c r="G667" i="13"/>
  <c r="F668" i="13" s="1"/>
  <c r="J667" i="3"/>
  <c r="I668" i="3"/>
  <c r="L666" i="3"/>
  <c r="K666" i="3"/>
  <c r="M666" i="3" s="1"/>
  <c r="M665" i="2"/>
  <c r="N665" i="2" s="1"/>
  <c r="S665" i="2" s="1"/>
  <c r="E666" i="2"/>
  <c r="P664" i="2"/>
  <c r="Q664" i="2" s="1"/>
  <c r="O664" i="2"/>
  <c r="K666" i="13" l="1"/>
  <c r="G668" i="13"/>
  <c r="F669" i="13" s="1"/>
  <c r="H667" i="13"/>
  <c r="I667" i="13" s="1"/>
  <c r="I669" i="3"/>
  <c r="J668" i="3"/>
  <c r="L667" i="3"/>
  <c r="K667" i="3"/>
  <c r="M667" i="3" s="1"/>
  <c r="E667" i="2"/>
  <c r="M666" i="2"/>
  <c r="N666" i="2" s="1"/>
  <c r="S666" i="2" s="1"/>
  <c r="P665" i="2"/>
  <c r="Q665" i="2" s="1"/>
  <c r="O665" i="2"/>
  <c r="H668" i="13" l="1"/>
  <c r="I668" i="13" s="1"/>
  <c r="J668" i="13" s="1"/>
  <c r="L668" i="13" s="1"/>
  <c r="J667" i="13"/>
  <c r="L667" i="13" s="1"/>
  <c r="K667" i="13"/>
  <c r="G669" i="13"/>
  <c r="F670" i="13" s="1"/>
  <c r="L668" i="3"/>
  <c r="K668" i="3"/>
  <c r="M668" i="3" s="1"/>
  <c r="J669" i="3"/>
  <c r="I670" i="3"/>
  <c r="O666" i="2"/>
  <c r="P666" i="2"/>
  <c r="Q666" i="2" s="1"/>
  <c r="M667" i="2"/>
  <c r="N667" i="2" s="1"/>
  <c r="E668" i="2"/>
  <c r="K668" i="13" l="1"/>
  <c r="G670" i="13"/>
  <c r="F671" i="13" s="1"/>
  <c r="H669" i="13"/>
  <c r="I669" i="13" s="1"/>
  <c r="I671" i="3"/>
  <c r="J670" i="3"/>
  <c r="L669" i="3"/>
  <c r="K669" i="3"/>
  <c r="M669" i="3" s="1"/>
  <c r="M668" i="2"/>
  <c r="N668" i="2" s="1"/>
  <c r="S668" i="2" s="1"/>
  <c r="E669" i="2"/>
  <c r="O667" i="2"/>
  <c r="P667" i="2"/>
  <c r="Q667" i="2" s="1"/>
  <c r="S667" i="2"/>
  <c r="K669" i="13" l="1"/>
  <c r="J669" i="13"/>
  <c r="L669" i="13" s="1"/>
  <c r="G671" i="13"/>
  <c r="F672" i="13" s="1"/>
  <c r="H670" i="13"/>
  <c r="I670" i="13" s="1"/>
  <c r="L670" i="3"/>
  <c r="K670" i="3"/>
  <c r="M670" i="3" s="1"/>
  <c r="I672" i="3"/>
  <c r="J671" i="3"/>
  <c r="M669" i="2"/>
  <c r="N669" i="2" s="1"/>
  <c r="S669" i="2" s="1"/>
  <c r="E670" i="2"/>
  <c r="P668" i="2"/>
  <c r="Q668" i="2" s="1"/>
  <c r="O668" i="2"/>
  <c r="G672" i="13" l="1"/>
  <c r="F673" i="13" s="1"/>
  <c r="H671" i="13"/>
  <c r="I671" i="13" s="1"/>
  <c r="K670" i="13"/>
  <c r="J670" i="13"/>
  <c r="L670" i="13" s="1"/>
  <c r="K671" i="3"/>
  <c r="M671" i="3" s="1"/>
  <c r="L671" i="3"/>
  <c r="J672" i="3"/>
  <c r="I673" i="3"/>
  <c r="E671" i="2"/>
  <c r="M670" i="2"/>
  <c r="N670" i="2" s="1"/>
  <c r="S670" i="2" s="1"/>
  <c r="P669" i="2"/>
  <c r="Q669" i="2" s="1"/>
  <c r="O669" i="2"/>
  <c r="G673" i="13" l="1"/>
  <c r="F674" i="13" s="1"/>
  <c r="K671" i="13"/>
  <c r="J671" i="13"/>
  <c r="L671" i="13" s="1"/>
  <c r="H672" i="13"/>
  <c r="I672" i="13" s="1"/>
  <c r="I674" i="3"/>
  <c r="J673" i="3"/>
  <c r="K672" i="3"/>
  <c r="M672" i="3" s="1"/>
  <c r="L672" i="3"/>
  <c r="P670" i="2"/>
  <c r="Q670" i="2" s="1"/>
  <c r="O670" i="2"/>
  <c r="E672" i="2"/>
  <c r="M671" i="2"/>
  <c r="N671" i="2" s="1"/>
  <c r="H673" i="13" l="1"/>
  <c r="I673" i="13" s="1"/>
  <c r="K673" i="13" s="1"/>
  <c r="K672" i="13"/>
  <c r="J672" i="13"/>
  <c r="L672" i="13" s="1"/>
  <c r="G674" i="13"/>
  <c r="F675" i="13" s="1"/>
  <c r="L673" i="3"/>
  <c r="K673" i="3"/>
  <c r="M673" i="3" s="1"/>
  <c r="J674" i="3"/>
  <c r="I675" i="3"/>
  <c r="O671" i="2"/>
  <c r="P671" i="2"/>
  <c r="Q671" i="2" s="1"/>
  <c r="M672" i="2"/>
  <c r="N672" i="2" s="1"/>
  <c r="E673" i="2"/>
  <c r="S671" i="2"/>
  <c r="J673" i="13" l="1"/>
  <c r="L673" i="13" s="1"/>
  <c r="G675" i="13"/>
  <c r="F676" i="13" s="1"/>
  <c r="H674" i="13"/>
  <c r="I674" i="13" s="1"/>
  <c r="I676" i="3"/>
  <c r="J675" i="3"/>
  <c r="L674" i="3"/>
  <c r="K674" i="3"/>
  <c r="M674" i="3" s="1"/>
  <c r="P672" i="2"/>
  <c r="Q672" i="2" s="1"/>
  <c r="O672" i="2"/>
  <c r="S672" i="2"/>
  <c r="M673" i="2"/>
  <c r="N673" i="2" s="1"/>
  <c r="S673" i="2" s="1"/>
  <c r="E674" i="2"/>
  <c r="G676" i="13" l="1"/>
  <c r="F677" i="13" s="1"/>
  <c r="K674" i="13"/>
  <c r="J674" i="13"/>
  <c r="L674" i="13" s="1"/>
  <c r="H675" i="13"/>
  <c r="I675" i="13" s="1"/>
  <c r="L675" i="3"/>
  <c r="K675" i="3"/>
  <c r="M675" i="3" s="1"/>
  <c r="J676" i="3"/>
  <c r="I677" i="3"/>
  <c r="E675" i="2"/>
  <c r="M674" i="2"/>
  <c r="N674" i="2" s="1"/>
  <c r="S674" i="2" s="1"/>
  <c r="P673" i="2"/>
  <c r="Q673" i="2" s="1"/>
  <c r="O673" i="2"/>
  <c r="H676" i="13" l="1"/>
  <c r="I676" i="13" s="1"/>
  <c r="J676" i="13" s="1"/>
  <c r="L676" i="13" s="1"/>
  <c r="J675" i="13"/>
  <c r="L675" i="13" s="1"/>
  <c r="K675" i="13"/>
  <c r="G677" i="13"/>
  <c r="F678" i="13" s="1"/>
  <c r="J677" i="3"/>
  <c r="I678" i="3"/>
  <c r="K676" i="3"/>
  <c r="M676" i="3" s="1"/>
  <c r="L676" i="3"/>
  <c r="P674" i="2"/>
  <c r="Q674" i="2" s="1"/>
  <c r="O674" i="2"/>
  <c r="M675" i="2"/>
  <c r="N675" i="2" s="1"/>
  <c r="E676" i="2"/>
  <c r="K676" i="13" l="1"/>
  <c r="G678" i="13"/>
  <c r="F679" i="13" s="1"/>
  <c r="H677" i="13"/>
  <c r="I677" i="13" s="1"/>
  <c r="J678" i="3"/>
  <c r="I679" i="3"/>
  <c r="L677" i="3"/>
  <c r="K677" i="3"/>
  <c r="M677" i="3" s="1"/>
  <c r="M676" i="2"/>
  <c r="N676" i="2" s="1"/>
  <c r="S676" i="2" s="1"/>
  <c r="E677" i="2"/>
  <c r="O675" i="2"/>
  <c r="P675" i="2"/>
  <c r="Q675" i="2" s="1"/>
  <c r="S675" i="2"/>
  <c r="H678" i="13" l="1"/>
  <c r="I678" i="13" s="1"/>
  <c r="K678" i="13" s="1"/>
  <c r="K677" i="13"/>
  <c r="J677" i="13"/>
  <c r="L677" i="13" s="1"/>
  <c r="G679" i="13"/>
  <c r="F680" i="13" s="1"/>
  <c r="I680" i="3"/>
  <c r="J679" i="3"/>
  <c r="L678" i="3"/>
  <c r="K678" i="3"/>
  <c r="M678" i="3" s="1"/>
  <c r="M677" i="2"/>
  <c r="N677" i="2" s="1"/>
  <c r="S677" i="2" s="1"/>
  <c r="E678" i="2"/>
  <c r="P676" i="2"/>
  <c r="Q676" i="2" s="1"/>
  <c r="O676" i="2"/>
  <c r="J678" i="13" l="1"/>
  <c r="L678" i="13" s="1"/>
  <c r="G680" i="13"/>
  <c r="F681" i="13" s="1"/>
  <c r="H679" i="13"/>
  <c r="I679" i="13" s="1"/>
  <c r="L679" i="3"/>
  <c r="K679" i="3"/>
  <c r="M679" i="3" s="1"/>
  <c r="I681" i="3"/>
  <c r="J680" i="3"/>
  <c r="E679" i="2"/>
  <c r="M678" i="2"/>
  <c r="N678" i="2" s="1"/>
  <c r="S678" i="2" s="1"/>
  <c r="P677" i="2"/>
  <c r="Q677" i="2" s="1"/>
  <c r="O677" i="2"/>
  <c r="K679" i="13" l="1"/>
  <c r="J679" i="13"/>
  <c r="L679" i="13" s="1"/>
  <c r="H680" i="13"/>
  <c r="I680" i="13" s="1"/>
  <c r="G681" i="13"/>
  <c r="F682" i="13" s="1"/>
  <c r="K680" i="3"/>
  <c r="M680" i="3" s="1"/>
  <c r="L680" i="3"/>
  <c r="I682" i="3"/>
  <c r="J681" i="3"/>
  <c r="P678" i="2"/>
  <c r="Q678" i="2" s="1"/>
  <c r="O678" i="2"/>
  <c r="M679" i="2"/>
  <c r="N679" i="2" s="1"/>
  <c r="E680" i="2"/>
  <c r="K680" i="13" l="1"/>
  <c r="J680" i="13"/>
  <c r="L680" i="13" s="1"/>
  <c r="H681" i="13"/>
  <c r="I681" i="13" s="1"/>
  <c r="G682" i="13"/>
  <c r="F683" i="13" s="1"/>
  <c r="L681" i="3"/>
  <c r="K681" i="3"/>
  <c r="M681" i="3" s="1"/>
  <c r="I683" i="3"/>
  <c r="J682" i="3"/>
  <c r="M680" i="2"/>
  <c r="N680" i="2" s="1"/>
  <c r="S680" i="2" s="1"/>
  <c r="E681" i="2"/>
  <c r="O679" i="2"/>
  <c r="P679" i="2"/>
  <c r="Q679" i="2" s="1"/>
  <c r="S679" i="2"/>
  <c r="H682" i="13" l="1"/>
  <c r="I682" i="13" s="1"/>
  <c r="G683" i="13"/>
  <c r="F684" i="13" s="1"/>
  <c r="J681" i="13"/>
  <c r="L681" i="13" s="1"/>
  <c r="K681" i="13"/>
  <c r="J683" i="3"/>
  <c r="I684" i="3"/>
  <c r="K682" i="3"/>
  <c r="M682" i="3" s="1"/>
  <c r="L682" i="3"/>
  <c r="M681" i="2"/>
  <c r="N681" i="2" s="1"/>
  <c r="S681" i="2" s="1"/>
  <c r="E682" i="2"/>
  <c r="P680" i="2"/>
  <c r="Q680" i="2" s="1"/>
  <c r="O680" i="2"/>
  <c r="H683" i="13" l="1"/>
  <c r="I683" i="13" s="1"/>
  <c r="J683" i="13" s="1"/>
  <c r="L683" i="13" s="1"/>
  <c r="G684" i="13"/>
  <c r="F685" i="13" s="1"/>
  <c r="K682" i="13"/>
  <c r="J682" i="13"/>
  <c r="L682" i="13" s="1"/>
  <c r="I685" i="3"/>
  <c r="J684" i="3"/>
  <c r="L683" i="3"/>
  <c r="K683" i="3"/>
  <c r="M683" i="3" s="1"/>
  <c r="E683" i="2"/>
  <c r="M682" i="2"/>
  <c r="N682" i="2" s="1"/>
  <c r="S682" i="2" s="1"/>
  <c r="P681" i="2"/>
  <c r="Q681" i="2" s="1"/>
  <c r="O681" i="2"/>
  <c r="K683" i="13" l="1"/>
  <c r="G685" i="13"/>
  <c r="F686" i="13" s="1"/>
  <c r="H684" i="13"/>
  <c r="I684" i="13" s="1"/>
  <c r="J685" i="3"/>
  <c r="I686" i="3"/>
  <c r="L684" i="3"/>
  <c r="K684" i="3"/>
  <c r="M684" i="3" s="1"/>
  <c r="P682" i="2"/>
  <c r="Q682" i="2" s="1"/>
  <c r="O682" i="2"/>
  <c r="M683" i="2"/>
  <c r="N683" i="2" s="1"/>
  <c r="S683" i="2" s="1"/>
  <c r="E684" i="2"/>
  <c r="G686" i="13" l="1"/>
  <c r="F687" i="13" s="1"/>
  <c r="K684" i="13"/>
  <c r="J684" i="13"/>
  <c r="L684" i="13" s="1"/>
  <c r="H685" i="13"/>
  <c r="I685" i="13" s="1"/>
  <c r="I687" i="3"/>
  <c r="J686" i="3"/>
  <c r="L685" i="3"/>
  <c r="K685" i="3"/>
  <c r="M685" i="3" s="1"/>
  <c r="M684" i="2"/>
  <c r="N684" i="2" s="1"/>
  <c r="S684" i="2" s="1"/>
  <c r="E685" i="2"/>
  <c r="O683" i="2"/>
  <c r="P683" i="2"/>
  <c r="Q683" i="2" s="1"/>
  <c r="K685" i="13" l="1"/>
  <c r="J685" i="13"/>
  <c r="L685" i="13" s="1"/>
  <c r="G687" i="13"/>
  <c r="F688" i="13" s="1"/>
  <c r="H686" i="13"/>
  <c r="I686" i="13" s="1"/>
  <c r="L686" i="3"/>
  <c r="K686" i="3"/>
  <c r="M686" i="3" s="1"/>
  <c r="J687" i="3"/>
  <c r="I688" i="3"/>
  <c r="M685" i="2"/>
  <c r="N685" i="2" s="1"/>
  <c r="S685" i="2" s="1"/>
  <c r="E686" i="2"/>
  <c r="P684" i="2"/>
  <c r="Q684" i="2" s="1"/>
  <c r="O684" i="2"/>
  <c r="H687" i="13" l="1"/>
  <c r="I687" i="13" s="1"/>
  <c r="G688" i="13"/>
  <c r="F689" i="13" s="1"/>
  <c r="K686" i="13"/>
  <c r="J686" i="13"/>
  <c r="L686" i="13" s="1"/>
  <c r="I689" i="3"/>
  <c r="J688" i="3"/>
  <c r="K687" i="3"/>
  <c r="M687" i="3" s="1"/>
  <c r="L687" i="3"/>
  <c r="E687" i="2"/>
  <c r="M686" i="2"/>
  <c r="N686" i="2" s="1"/>
  <c r="S686" i="2" s="1"/>
  <c r="P685" i="2"/>
  <c r="Q685" i="2" s="1"/>
  <c r="O685" i="2"/>
  <c r="H688" i="13" l="1"/>
  <c r="I688" i="13" s="1"/>
  <c r="K688" i="13" s="1"/>
  <c r="G689" i="13"/>
  <c r="F690" i="13" s="1"/>
  <c r="K687" i="13"/>
  <c r="J687" i="13"/>
  <c r="L687" i="13" s="1"/>
  <c r="K688" i="3"/>
  <c r="M688" i="3" s="1"/>
  <c r="L688" i="3"/>
  <c r="I690" i="3"/>
  <c r="J689" i="3"/>
  <c r="P686" i="2"/>
  <c r="Q686" i="2" s="1"/>
  <c r="O686" i="2"/>
  <c r="E688" i="2"/>
  <c r="M687" i="2"/>
  <c r="N687" i="2" s="1"/>
  <c r="J688" i="13" l="1"/>
  <c r="L688" i="13" s="1"/>
  <c r="G690" i="13"/>
  <c r="F691" i="13" s="1"/>
  <c r="H689" i="13"/>
  <c r="I689" i="13" s="1"/>
  <c r="I691" i="3"/>
  <c r="J690" i="3"/>
  <c r="L689" i="3"/>
  <c r="K689" i="3"/>
  <c r="M689" i="3" s="1"/>
  <c r="M688" i="2"/>
  <c r="N688" i="2" s="1"/>
  <c r="S688" i="2" s="1"/>
  <c r="E689" i="2"/>
  <c r="O687" i="2"/>
  <c r="P687" i="2"/>
  <c r="Q687" i="2" s="1"/>
  <c r="S687" i="2"/>
  <c r="K689" i="13" l="1"/>
  <c r="J689" i="13"/>
  <c r="L689" i="13" s="1"/>
  <c r="G691" i="13"/>
  <c r="F692" i="13" s="1"/>
  <c r="H690" i="13"/>
  <c r="I690" i="13" s="1"/>
  <c r="K690" i="3"/>
  <c r="M690" i="3" s="1"/>
  <c r="L690" i="3"/>
  <c r="J691" i="3"/>
  <c r="I692" i="3"/>
  <c r="M689" i="2"/>
  <c r="N689" i="2" s="1"/>
  <c r="S689" i="2" s="1"/>
  <c r="E690" i="2"/>
  <c r="P688" i="2"/>
  <c r="Q688" i="2" s="1"/>
  <c r="O688" i="2"/>
  <c r="G692" i="13" l="1"/>
  <c r="F693" i="13" s="1"/>
  <c r="H691" i="13"/>
  <c r="I691" i="13" s="1"/>
  <c r="K690" i="13"/>
  <c r="J690" i="13"/>
  <c r="L690" i="13" s="1"/>
  <c r="L691" i="3"/>
  <c r="K691" i="3"/>
  <c r="M691" i="3" s="1"/>
  <c r="I693" i="3"/>
  <c r="J692" i="3"/>
  <c r="E691" i="2"/>
  <c r="M690" i="2"/>
  <c r="N690" i="2" s="1"/>
  <c r="S690" i="2" s="1"/>
  <c r="P689" i="2"/>
  <c r="Q689" i="2" s="1"/>
  <c r="O689" i="2"/>
  <c r="J691" i="13" l="1"/>
  <c r="L691" i="13" s="1"/>
  <c r="K691" i="13"/>
  <c r="G693" i="13"/>
  <c r="F694" i="13" s="1"/>
  <c r="H692" i="13"/>
  <c r="I692" i="13" s="1"/>
  <c r="L692" i="3"/>
  <c r="K692" i="3"/>
  <c r="M692" i="3" s="1"/>
  <c r="J693" i="3"/>
  <c r="I694" i="3"/>
  <c r="P690" i="2"/>
  <c r="Q690" i="2" s="1"/>
  <c r="O690" i="2"/>
  <c r="M691" i="2"/>
  <c r="N691" i="2" s="1"/>
  <c r="E692" i="2"/>
  <c r="H693" i="13" l="1"/>
  <c r="I693" i="13" s="1"/>
  <c r="K693" i="13" s="1"/>
  <c r="G694" i="13"/>
  <c r="F695" i="13" s="1"/>
  <c r="K692" i="13"/>
  <c r="J692" i="13"/>
  <c r="L692" i="13" s="1"/>
  <c r="L693" i="3"/>
  <c r="K693" i="3"/>
  <c r="M693" i="3" s="1"/>
  <c r="J694" i="3"/>
  <c r="I695" i="3"/>
  <c r="O691" i="2"/>
  <c r="P691" i="2"/>
  <c r="Q691" i="2" s="1"/>
  <c r="S691" i="2"/>
  <c r="M692" i="2"/>
  <c r="N692" i="2" s="1"/>
  <c r="S692" i="2" s="1"/>
  <c r="E693" i="2"/>
  <c r="J693" i="13" l="1"/>
  <c r="L693" i="13" s="1"/>
  <c r="H694" i="13"/>
  <c r="I694" i="13" s="1"/>
  <c r="K694" i="13" s="1"/>
  <c r="G695" i="13"/>
  <c r="F696" i="13" s="1"/>
  <c r="I696" i="3"/>
  <c r="J695" i="3"/>
  <c r="L694" i="3"/>
  <c r="K694" i="3"/>
  <c r="M694" i="3" s="1"/>
  <c r="M693" i="2"/>
  <c r="N693" i="2" s="1"/>
  <c r="S693" i="2" s="1"/>
  <c r="E694" i="2"/>
  <c r="P692" i="2"/>
  <c r="Q692" i="2" s="1"/>
  <c r="O692" i="2"/>
  <c r="J694" i="13" l="1"/>
  <c r="L694" i="13" s="1"/>
  <c r="H695" i="13"/>
  <c r="I695" i="13" s="1"/>
  <c r="G696" i="13"/>
  <c r="F697" i="13" s="1"/>
  <c r="L695" i="3"/>
  <c r="K695" i="3"/>
  <c r="M695" i="3" s="1"/>
  <c r="J696" i="3"/>
  <c r="I697" i="3"/>
  <c r="E695" i="2"/>
  <c r="M694" i="2"/>
  <c r="N694" i="2" s="1"/>
  <c r="S694" i="2" s="1"/>
  <c r="P693" i="2"/>
  <c r="Q693" i="2" s="1"/>
  <c r="O693" i="2"/>
  <c r="H696" i="13" l="1"/>
  <c r="I696" i="13" s="1"/>
  <c r="G697" i="13"/>
  <c r="F698" i="13" s="1"/>
  <c r="K695" i="13"/>
  <c r="J695" i="13"/>
  <c r="L695" i="13" s="1"/>
  <c r="I698" i="3"/>
  <c r="J697" i="3"/>
  <c r="K696" i="3"/>
  <c r="M696" i="3" s="1"/>
  <c r="L696" i="3"/>
  <c r="P694" i="2"/>
  <c r="Q694" i="2" s="1"/>
  <c r="O694" i="2"/>
  <c r="M695" i="2"/>
  <c r="N695" i="2" s="1"/>
  <c r="E696" i="2"/>
  <c r="H697" i="13" l="1"/>
  <c r="I697" i="13" s="1"/>
  <c r="K697" i="13" s="1"/>
  <c r="K696" i="13"/>
  <c r="J696" i="13"/>
  <c r="L696" i="13" s="1"/>
  <c r="G698" i="13"/>
  <c r="F699" i="13" s="1"/>
  <c r="L697" i="3"/>
  <c r="K697" i="3"/>
  <c r="M697" i="3" s="1"/>
  <c r="I699" i="3"/>
  <c r="J698" i="3"/>
  <c r="O695" i="2"/>
  <c r="P695" i="2"/>
  <c r="Q695" i="2" s="1"/>
  <c r="M696" i="2"/>
  <c r="N696" i="2" s="1"/>
  <c r="S696" i="2" s="1"/>
  <c r="E697" i="2"/>
  <c r="S695" i="2"/>
  <c r="J697" i="13" l="1"/>
  <c r="L697" i="13" s="1"/>
  <c r="G699" i="13"/>
  <c r="F700" i="13" s="1"/>
  <c r="H698" i="13"/>
  <c r="I698" i="13" s="1"/>
  <c r="L698" i="3"/>
  <c r="K698" i="3"/>
  <c r="M698" i="3" s="1"/>
  <c r="J699" i="3"/>
  <c r="I700" i="3"/>
  <c r="M697" i="2"/>
  <c r="N697" i="2" s="1"/>
  <c r="S697" i="2" s="1"/>
  <c r="E698" i="2"/>
  <c r="P696" i="2"/>
  <c r="Q696" i="2" s="1"/>
  <c r="O696" i="2"/>
  <c r="K698" i="13" l="1"/>
  <c r="J698" i="13"/>
  <c r="L698" i="13" s="1"/>
  <c r="G700" i="13"/>
  <c r="F701" i="13" s="1"/>
  <c r="H699" i="13"/>
  <c r="I699" i="13" s="1"/>
  <c r="I701" i="3"/>
  <c r="J700" i="3"/>
  <c r="L699" i="3"/>
  <c r="K699" i="3"/>
  <c r="M699" i="3" s="1"/>
  <c r="E699" i="2"/>
  <c r="M698" i="2"/>
  <c r="N698" i="2" s="1"/>
  <c r="S698" i="2" s="1"/>
  <c r="P697" i="2"/>
  <c r="Q697" i="2" s="1"/>
  <c r="O697" i="2"/>
  <c r="J699" i="13" l="1"/>
  <c r="L699" i="13" s="1"/>
  <c r="K699" i="13"/>
  <c r="H700" i="13"/>
  <c r="I700" i="13" s="1"/>
  <c r="G701" i="13"/>
  <c r="F702" i="13" s="1"/>
  <c r="L700" i="3"/>
  <c r="K700" i="3"/>
  <c r="M700" i="3" s="1"/>
  <c r="J701" i="3"/>
  <c r="I702" i="3"/>
  <c r="P698" i="2"/>
  <c r="Q698" i="2" s="1"/>
  <c r="O698" i="2"/>
  <c r="M699" i="2"/>
  <c r="N699" i="2" s="1"/>
  <c r="E700" i="2"/>
  <c r="H701" i="13" l="1"/>
  <c r="I701" i="13" s="1"/>
  <c r="K701" i="13" s="1"/>
  <c r="G702" i="13"/>
  <c r="F703" i="13" s="1"/>
  <c r="K700" i="13"/>
  <c r="J700" i="13"/>
  <c r="L700" i="13" s="1"/>
  <c r="J702" i="3"/>
  <c r="I703" i="3"/>
  <c r="L701" i="3"/>
  <c r="K701" i="3"/>
  <c r="M701" i="3" s="1"/>
  <c r="M700" i="2"/>
  <c r="N700" i="2" s="1"/>
  <c r="S700" i="2" s="1"/>
  <c r="E701" i="2"/>
  <c r="O699" i="2"/>
  <c r="P699" i="2"/>
  <c r="Q699" i="2" s="1"/>
  <c r="S699" i="2"/>
  <c r="J701" i="13" l="1"/>
  <c r="L701" i="13" s="1"/>
  <c r="H702" i="13"/>
  <c r="I702" i="13" s="1"/>
  <c r="J702" i="13" s="1"/>
  <c r="L702" i="13" s="1"/>
  <c r="G703" i="13"/>
  <c r="F704" i="13" s="1"/>
  <c r="I704" i="3"/>
  <c r="J703" i="3"/>
  <c r="L702" i="3"/>
  <c r="K702" i="3"/>
  <c r="M702" i="3" s="1"/>
  <c r="M701" i="2"/>
  <c r="N701" i="2" s="1"/>
  <c r="S701" i="2" s="1"/>
  <c r="E702" i="2"/>
  <c r="P700" i="2"/>
  <c r="Q700" i="2" s="1"/>
  <c r="O700" i="2"/>
  <c r="K702" i="13" l="1"/>
  <c r="G704" i="13"/>
  <c r="F705" i="13" s="1"/>
  <c r="H703" i="13"/>
  <c r="I703" i="13" s="1"/>
  <c r="L703" i="3"/>
  <c r="K703" i="3"/>
  <c r="M703" i="3" s="1"/>
  <c r="J704" i="3"/>
  <c r="I705" i="3"/>
  <c r="E703" i="2"/>
  <c r="M702" i="2"/>
  <c r="N702" i="2" s="1"/>
  <c r="S702" i="2" s="1"/>
  <c r="P701" i="2"/>
  <c r="Q701" i="2" s="1"/>
  <c r="O701" i="2"/>
  <c r="H704" i="13" l="1"/>
  <c r="I704" i="13" s="1"/>
  <c r="K704" i="13" s="1"/>
  <c r="K703" i="13"/>
  <c r="J703" i="13"/>
  <c r="L703" i="13" s="1"/>
  <c r="G705" i="13"/>
  <c r="F706" i="13" s="1"/>
  <c r="I706" i="3"/>
  <c r="J705" i="3"/>
  <c r="K704" i="3"/>
  <c r="M704" i="3" s="1"/>
  <c r="L704" i="3"/>
  <c r="P702" i="2"/>
  <c r="Q702" i="2" s="1"/>
  <c r="O702" i="2"/>
  <c r="E704" i="2"/>
  <c r="M703" i="2"/>
  <c r="N703" i="2" s="1"/>
  <c r="J704" i="13" l="1"/>
  <c r="L704" i="13" s="1"/>
  <c r="H705" i="13"/>
  <c r="I705" i="13" s="1"/>
  <c r="G706" i="13"/>
  <c r="F707" i="13" s="1"/>
  <c r="L705" i="3"/>
  <c r="K705" i="3"/>
  <c r="M705" i="3" s="1"/>
  <c r="I707" i="3"/>
  <c r="J706" i="3"/>
  <c r="M704" i="2"/>
  <c r="N704" i="2" s="1"/>
  <c r="S704" i="2" s="1"/>
  <c r="E705" i="2"/>
  <c r="O703" i="2"/>
  <c r="P703" i="2"/>
  <c r="Q703" i="2" s="1"/>
  <c r="S703" i="2"/>
  <c r="G707" i="13" l="1"/>
  <c r="F708" i="13" s="1"/>
  <c r="H706" i="13"/>
  <c r="I706" i="13" s="1"/>
  <c r="K705" i="13"/>
  <c r="J705" i="13"/>
  <c r="L705" i="13" s="1"/>
  <c r="J707" i="3"/>
  <c r="I708" i="3"/>
  <c r="K706" i="3"/>
  <c r="M706" i="3" s="1"/>
  <c r="L706" i="3"/>
  <c r="M705" i="2"/>
  <c r="N705" i="2" s="1"/>
  <c r="S705" i="2" s="1"/>
  <c r="E706" i="2"/>
  <c r="O704" i="2"/>
  <c r="P704" i="2"/>
  <c r="Q704" i="2" s="1"/>
  <c r="H707" i="13" l="1"/>
  <c r="I707" i="13" s="1"/>
  <c r="K707" i="13" s="1"/>
  <c r="K706" i="13"/>
  <c r="J706" i="13"/>
  <c r="L706" i="13" s="1"/>
  <c r="G708" i="13"/>
  <c r="F709" i="13" s="1"/>
  <c r="I709" i="3"/>
  <c r="J708" i="3"/>
  <c r="L707" i="3"/>
  <c r="K707" i="3"/>
  <c r="M707" i="3" s="1"/>
  <c r="E707" i="2"/>
  <c r="M706" i="2"/>
  <c r="N706" i="2" s="1"/>
  <c r="S706" i="2" s="1"/>
  <c r="P705" i="2"/>
  <c r="Q705" i="2" s="1"/>
  <c r="O705" i="2"/>
  <c r="J707" i="13" l="1"/>
  <c r="L707" i="13" s="1"/>
  <c r="G709" i="13"/>
  <c r="F710" i="13" s="1"/>
  <c r="H708" i="13"/>
  <c r="I708" i="13" s="1"/>
  <c r="L708" i="3"/>
  <c r="K708" i="3"/>
  <c r="M708" i="3" s="1"/>
  <c r="J709" i="3"/>
  <c r="I710" i="3"/>
  <c r="P706" i="2"/>
  <c r="Q706" i="2" s="1"/>
  <c r="O706" i="2"/>
  <c r="M707" i="2"/>
  <c r="N707" i="2" s="1"/>
  <c r="E708" i="2"/>
  <c r="J708" i="13" l="1"/>
  <c r="L708" i="13" s="1"/>
  <c r="K708" i="13"/>
  <c r="G710" i="13"/>
  <c r="F711" i="13" s="1"/>
  <c r="H709" i="13"/>
  <c r="I709" i="13" s="1"/>
  <c r="J710" i="3"/>
  <c r="I711" i="3"/>
  <c r="L709" i="3"/>
  <c r="K709" i="3"/>
  <c r="M709" i="3" s="1"/>
  <c r="O707" i="2"/>
  <c r="P707" i="2"/>
  <c r="Q707" i="2" s="1"/>
  <c r="M708" i="2"/>
  <c r="N708" i="2" s="1"/>
  <c r="S708" i="2" s="1"/>
  <c r="E709" i="2"/>
  <c r="S707" i="2"/>
  <c r="K709" i="13" l="1"/>
  <c r="J709" i="13"/>
  <c r="L709" i="13" s="1"/>
  <c r="H710" i="13"/>
  <c r="I710" i="13" s="1"/>
  <c r="G711" i="13"/>
  <c r="F712" i="13" s="1"/>
  <c r="I712" i="3"/>
  <c r="J711" i="3"/>
  <c r="L710" i="3"/>
  <c r="K710" i="3"/>
  <c r="M710" i="3" s="1"/>
  <c r="M709" i="2"/>
  <c r="N709" i="2" s="1"/>
  <c r="S709" i="2" s="1"/>
  <c r="E710" i="2"/>
  <c r="P708" i="2"/>
  <c r="Q708" i="2" s="1"/>
  <c r="O708" i="2"/>
  <c r="H711" i="13" l="1"/>
  <c r="I711" i="13" s="1"/>
  <c r="J710" i="13"/>
  <c r="L710" i="13" s="1"/>
  <c r="K710" i="13"/>
  <c r="G712" i="13"/>
  <c r="F713" i="13" s="1"/>
  <c r="L711" i="3"/>
  <c r="K711" i="3"/>
  <c r="M711" i="3" s="1"/>
  <c r="J712" i="3"/>
  <c r="I713" i="3"/>
  <c r="E711" i="2"/>
  <c r="M710" i="2"/>
  <c r="N710" i="2" s="1"/>
  <c r="S710" i="2" s="1"/>
  <c r="P709" i="2"/>
  <c r="Q709" i="2" s="1"/>
  <c r="O709" i="2"/>
  <c r="H712" i="13" l="1"/>
  <c r="I712" i="13" s="1"/>
  <c r="K712" i="13" s="1"/>
  <c r="G713" i="13"/>
  <c r="F714" i="13" s="1"/>
  <c r="K711" i="13"/>
  <c r="J711" i="13"/>
  <c r="L711" i="13" s="1"/>
  <c r="I714" i="3"/>
  <c r="J713" i="3"/>
  <c r="K712" i="3"/>
  <c r="M712" i="3" s="1"/>
  <c r="L712" i="3"/>
  <c r="P710" i="2"/>
  <c r="Q710" i="2" s="1"/>
  <c r="O710" i="2"/>
  <c r="E712" i="2"/>
  <c r="M711" i="2"/>
  <c r="N711" i="2" s="1"/>
  <c r="J712" i="13" l="1"/>
  <c r="L712" i="13" s="1"/>
  <c r="G714" i="13"/>
  <c r="F715" i="13" s="1"/>
  <c r="H713" i="13"/>
  <c r="I713" i="13" s="1"/>
  <c r="L713" i="3"/>
  <c r="K713" i="3"/>
  <c r="M713" i="3" s="1"/>
  <c r="I715" i="3"/>
  <c r="J714" i="3"/>
  <c r="M712" i="2"/>
  <c r="N712" i="2" s="1"/>
  <c r="S712" i="2" s="1"/>
  <c r="E713" i="2"/>
  <c r="O711" i="2"/>
  <c r="P711" i="2"/>
  <c r="Q711" i="2" s="1"/>
  <c r="S711" i="2"/>
  <c r="H714" i="13" l="1"/>
  <c r="I714" i="13" s="1"/>
  <c r="K714" i="13" s="1"/>
  <c r="K713" i="13"/>
  <c r="J713" i="13"/>
  <c r="L713" i="13" s="1"/>
  <c r="G715" i="13"/>
  <c r="F716" i="13" s="1"/>
  <c r="L714" i="3"/>
  <c r="K714" i="3"/>
  <c r="M714" i="3" s="1"/>
  <c r="J715" i="3"/>
  <c r="I716" i="3"/>
  <c r="M713" i="2"/>
  <c r="N713" i="2" s="1"/>
  <c r="S713" i="2" s="1"/>
  <c r="E714" i="2"/>
  <c r="O712" i="2"/>
  <c r="P712" i="2"/>
  <c r="Q712" i="2" s="1"/>
  <c r="J714" i="13" l="1"/>
  <c r="L714" i="13" s="1"/>
  <c r="H715" i="13"/>
  <c r="I715" i="13" s="1"/>
  <c r="G716" i="13"/>
  <c r="F717" i="13" s="1"/>
  <c r="L715" i="3"/>
  <c r="K715" i="3"/>
  <c r="M715" i="3" s="1"/>
  <c r="I717" i="3"/>
  <c r="J716" i="3"/>
  <c r="E715" i="2"/>
  <c r="M714" i="2"/>
  <c r="N714" i="2" s="1"/>
  <c r="S714" i="2" s="1"/>
  <c r="P713" i="2"/>
  <c r="Q713" i="2" s="1"/>
  <c r="O713" i="2"/>
  <c r="G717" i="13" l="1"/>
  <c r="F718" i="13" s="1"/>
  <c r="H716" i="13"/>
  <c r="I716" i="13" s="1"/>
  <c r="K715" i="13"/>
  <c r="J715" i="13"/>
  <c r="L715" i="13" s="1"/>
  <c r="L716" i="3"/>
  <c r="K716" i="3"/>
  <c r="M716" i="3" s="1"/>
  <c r="J717" i="3"/>
  <c r="I718" i="3"/>
  <c r="P714" i="2"/>
  <c r="Q714" i="2" s="1"/>
  <c r="O714" i="2"/>
  <c r="M715" i="2"/>
  <c r="N715" i="2" s="1"/>
  <c r="E716" i="2"/>
  <c r="K716" i="13" l="1"/>
  <c r="J716" i="13"/>
  <c r="L716" i="13" s="1"/>
  <c r="G718" i="13"/>
  <c r="F719" i="13" s="1"/>
  <c r="H717" i="13"/>
  <c r="I717" i="13" s="1"/>
  <c r="J718" i="3"/>
  <c r="I719" i="3"/>
  <c r="L717" i="3"/>
  <c r="K717" i="3"/>
  <c r="M717" i="3" s="1"/>
  <c r="O715" i="2"/>
  <c r="P715" i="2"/>
  <c r="Q715" i="2" s="1"/>
  <c r="M716" i="2"/>
  <c r="N716" i="2" s="1"/>
  <c r="S716" i="2" s="1"/>
  <c r="E717" i="2"/>
  <c r="S715" i="2"/>
  <c r="K717" i="13" l="1"/>
  <c r="J717" i="13"/>
  <c r="L717" i="13" s="1"/>
  <c r="G719" i="13"/>
  <c r="F720" i="13" s="1"/>
  <c r="H718" i="13"/>
  <c r="I718" i="13" s="1"/>
  <c r="I720" i="3"/>
  <c r="J719" i="3"/>
  <c r="L718" i="3"/>
  <c r="K718" i="3"/>
  <c r="M718" i="3" s="1"/>
  <c r="M717" i="2"/>
  <c r="N717" i="2" s="1"/>
  <c r="S717" i="2" s="1"/>
  <c r="E718" i="2"/>
  <c r="P716" i="2"/>
  <c r="Q716" i="2" s="1"/>
  <c r="O716" i="2"/>
  <c r="J718" i="13" l="1"/>
  <c r="L718" i="13" s="1"/>
  <c r="K718" i="13"/>
  <c r="G720" i="13"/>
  <c r="F721" i="13" s="1"/>
  <c r="H719" i="13"/>
  <c r="I719" i="13" s="1"/>
  <c r="L719" i="3"/>
  <c r="K719" i="3"/>
  <c r="M719" i="3" s="1"/>
  <c r="J720" i="3"/>
  <c r="I721" i="3"/>
  <c r="E719" i="2"/>
  <c r="M718" i="2"/>
  <c r="N718" i="2" s="1"/>
  <c r="S718" i="2" s="1"/>
  <c r="P717" i="2"/>
  <c r="Q717" i="2" s="1"/>
  <c r="O717" i="2"/>
  <c r="K719" i="13" l="1"/>
  <c r="J719" i="13"/>
  <c r="L719" i="13" s="1"/>
  <c r="H720" i="13"/>
  <c r="I720" i="13" s="1"/>
  <c r="G721" i="13"/>
  <c r="F722" i="13" s="1"/>
  <c r="I722" i="3"/>
  <c r="J721" i="3"/>
  <c r="K720" i="3"/>
  <c r="M720" i="3" s="1"/>
  <c r="L720" i="3"/>
  <c r="P718" i="2"/>
  <c r="Q718" i="2" s="1"/>
  <c r="O718" i="2"/>
  <c r="M719" i="2"/>
  <c r="N719" i="2" s="1"/>
  <c r="E720" i="2"/>
  <c r="H721" i="13" l="1"/>
  <c r="I721" i="13" s="1"/>
  <c r="K720" i="13"/>
  <c r="J720" i="13"/>
  <c r="L720" i="13" s="1"/>
  <c r="G722" i="13"/>
  <c r="F723" i="13" s="1"/>
  <c r="L721" i="3"/>
  <c r="K721" i="3"/>
  <c r="M721" i="3" s="1"/>
  <c r="I723" i="3"/>
  <c r="J722" i="3"/>
  <c r="O719" i="2"/>
  <c r="P719" i="2"/>
  <c r="Q719" i="2" s="1"/>
  <c r="M720" i="2"/>
  <c r="N720" i="2" s="1"/>
  <c r="S720" i="2" s="1"/>
  <c r="E721" i="2"/>
  <c r="S719" i="2"/>
  <c r="G723" i="13" l="1"/>
  <c r="F724" i="13" s="1"/>
  <c r="H722" i="13"/>
  <c r="I722" i="13" s="1"/>
  <c r="K721" i="13"/>
  <c r="J721" i="13"/>
  <c r="L721" i="13" s="1"/>
  <c r="I724" i="3"/>
  <c r="J723" i="3"/>
  <c r="K722" i="3"/>
  <c r="M722" i="3" s="1"/>
  <c r="L722" i="3"/>
  <c r="M721" i="2"/>
  <c r="N721" i="2" s="1"/>
  <c r="S721" i="2" s="1"/>
  <c r="E722" i="2"/>
  <c r="P720" i="2"/>
  <c r="Q720" i="2" s="1"/>
  <c r="O720" i="2"/>
  <c r="H723" i="13" l="1"/>
  <c r="I723" i="13" s="1"/>
  <c r="K723" i="13" s="1"/>
  <c r="K722" i="13"/>
  <c r="J722" i="13"/>
  <c r="L722" i="13" s="1"/>
  <c r="G724" i="13"/>
  <c r="F725" i="13" s="1"/>
  <c r="L723" i="3"/>
  <c r="K723" i="3"/>
  <c r="M723" i="3" s="1"/>
  <c r="I725" i="3"/>
  <c r="J724" i="3"/>
  <c r="E723" i="2"/>
  <c r="M722" i="2"/>
  <c r="N722" i="2" s="1"/>
  <c r="S722" i="2" s="1"/>
  <c r="P721" i="2"/>
  <c r="Q721" i="2" s="1"/>
  <c r="O721" i="2"/>
  <c r="J723" i="13" l="1"/>
  <c r="L723" i="13" s="1"/>
  <c r="G725" i="13"/>
  <c r="F726" i="13" s="1"/>
  <c r="H724" i="13"/>
  <c r="I724" i="13" s="1"/>
  <c r="L724" i="3"/>
  <c r="K724" i="3"/>
  <c r="M724" i="3" s="1"/>
  <c r="J725" i="3"/>
  <c r="I726" i="3"/>
  <c r="P722" i="2"/>
  <c r="Q722" i="2" s="1"/>
  <c r="O722" i="2"/>
  <c r="M723" i="2"/>
  <c r="N723" i="2" s="1"/>
  <c r="E724" i="2"/>
  <c r="H725" i="13" l="1"/>
  <c r="I725" i="13" s="1"/>
  <c r="J725" i="13" s="1"/>
  <c r="L725" i="13" s="1"/>
  <c r="K724" i="13"/>
  <c r="J724" i="13"/>
  <c r="L724" i="13" s="1"/>
  <c r="G726" i="13"/>
  <c r="F727" i="13" s="1"/>
  <c r="I727" i="3"/>
  <c r="J726" i="3"/>
  <c r="L725" i="3"/>
  <c r="K725" i="3"/>
  <c r="M725" i="3" s="1"/>
  <c r="O723" i="2"/>
  <c r="P723" i="2"/>
  <c r="Q723" i="2" s="1"/>
  <c r="M724" i="2"/>
  <c r="N724" i="2" s="1"/>
  <c r="S724" i="2" s="1"/>
  <c r="E725" i="2"/>
  <c r="S723" i="2"/>
  <c r="K725" i="13" l="1"/>
  <c r="G727" i="13"/>
  <c r="F728" i="13" s="1"/>
  <c r="H726" i="13"/>
  <c r="I726" i="13" s="1"/>
  <c r="L726" i="3"/>
  <c r="K726" i="3"/>
  <c r="M726" i="3" s="1"/>
  <c r="J727" i="3"/>
  <c r="I728" i="3"/>
  <c r="M725" i="2"/>
  <c r="N725" i="2" s="1"/>
  <c r="S725" i="2" s="1"/>
  <c r="E726" i="2"/>
  <c r="P724" i="2"/>
  <c r="Q724" i="2" s="1"/>
  <c r="O724" i="2"/>
  <c r="K726" i="13" l="1"/>
  <c r="J726" i="13"/>
  <c r="L726" i="13" s="1"/>
  <c r="G728" i="13"/>
  <c r="F729" i="13" s="1"/>
  <c r="H727" i="13"/>
  <c r="I727" i="13" s="1"/>
  <c r="L727" i="3"/>
  <c r="K727" i="3"/>
  <c r="M727" i="3" s="1"/>
  <c r="J728" i="3"/>
  <c r="I729" i="3"/>
  <c r="E727" i="2"/>
  <c r="M726" i="2"/>
  <c r="N726" i="2" s="1"/>
  <c r="S726" i="2" s="1"/>
  <c r="P725" i="2"/>
  <c r="Q725" i="2" s="1"/>
  <c r="O725" i="2"/>
  <c r="G729" i="13" l="1"/>
  <c r="F730" i="13" s="1"/>
  <c r="H728" i="13"/>
  <c r="I728" i="13" s="1"/>
  <c r="K727" i="13"/>
  <c r="J727" i="13"/>
  <c r="L727" i="13" s="1"/>
  <c r="L728" i="3"/>
  <c r="K728" i="3"/>
  <c r="M728" i="3" s="1"/>
  <c r="I730" i="3"/>
  <c r="J729" i="3"/>
  <c r="P726" i="2"/>
  <c r="Q726" i="2" s="1"/>
  <c r="O726" i="2"/>
  <c r="E728" i="2"/>
  <c r="M727" i="2"/>
  <c r="N727" i="2" s="1"/>
  <c r="K728" i="13" l="1"/>
  <c r="J728" i="13"/>
  <c r="L728" i="13" s="1"/>
  <c r="G730" i="13"/>
  <c r="F731" i="13" s="1"/>
  <c r="H729" i="13"/>
  <c r="I729" i="13" s="1"/>
  <c r="L729" i="3"/>
  <c r="K729" i="3"/>
  <c r="M729" i="3" s="1"/>
  <c r="J730" i="3"/>
  <c r="I731" i="3"/>
  <c r="M728" i="2"/>
  <c r="N728" i="2" s="1"/>
  <c r="S728" i="2" s="1"/>
  <c r="E729" i="2"/>
  <c r="O727" i="2"/>
  <c r="P727" i="2"/>
  <c r="Q727" i="2" s="1"/>
  <c r="S727" i="2"/>
  <c r="G731" i="13" l="1"/>
  <c r="F732" i="13" s="1"/>
  <c r="K729" i="13"/>
  <c r="J729" i="13"/>
  <c r="L729" i="13" s="1"/>
  <c r="H730" i="13"/>
  <c r="I730" i="13" s="1"/>
  <c r="I732" i="3"/>
  <c r="J731" i="3"/>
  <c r="K730" i="3"/>
  <c r="M730" i="3" s="1"/>
  <c r="L730" i="3"/>
  <c r="M729" i="2"/>
  <c r="N729" i="2" s="1"/>
  <c r="S729" i="2" s="1"/>
  <c r="E730" i="2"/>
  <c r="P728" i="2"/>
  <c r="Q728" i="2" s="1"/>
  <c r="O728" i="2"/>
  <c r="J730" i="13" l="1"/>
  <c r="L730" i="13" s="1"/>
  <c r="K730" i="13"/>
  <c r="G732" i="13"/>
  <c r="F733" i="13" s="1"/>
  <c r="H731" i="13"/>
  <c r="I731" i="13" s="1"/>
  <c r="L731" i="3"/>
  <c r="K731" i="3"/>
  <c r="M731" i="3" s="1"/>
  <c r="I733" i="3"/>
  <c r="J732" i="3"/>
  <c r="E731" i="2"/>
  <c r="M730" i="2"/>
  <c r="N730" i="2" s="1"/>
  <c r="S730" i="2" s="1"/>
  <c r="P729" i="2"/>
  <c r="Q729" i="2" s="1"/>
  <c r="O729" i="2"/>
  <c r="G733" i="13" l="1"/>
  <c r="F734" i="13" s="1"/>
  <c r="K731" i="13"/>
  <c r="J731" i="13"/>
  <c r="L731" i="13" s="1"/>
  <c r="H732" i="13"/>
  <c r="I732" i="13" s="1"/>
  <c r="L732" i="3"/>
  <c r="K732" i="3"/>
  <c r="M732" i="3" s="1"/>
  <c r="J733" i="3"/>
  <c r="I734" i="3"/>
  <c r="P730" i="2"/>
  <c r="Q730" i="2" s="1"/>
  <c r="O730" i="2"/>
  <c r="M731" i="2"/>
  <c r="N731" i="2" s="1"/>
  <c r="E732" i="2"/>
  <c r="K732" i="13" l="1"/>
  <c r="J732" i="13"/>
  <c r="L732" i="13" s="1"/>
  <c r="G734" i="13"/>
  <c r="F735" i="13" s="1"/>
  <c r="H733" i="13"/>
  <c r="I733" i="13" s="1"/>
  <c r="I735" i="3"/>
  <c r="J734" i="3"/>
  <c r="L733" i="3"/>
  <c r="K733" i="3"/>
  <c r="M733" i="3" s="1"/>
  <c r="O731" i="2"/>
  <c r="P731" i="2"/>
  <c r="Q731" i="2" s="1"/>
  <c r="M732" i="2"/>
  <c r="N732" i="2" s="1"/>
  <c r="S732" i="2" s="1"/>
  <c r="E733" i="2"/>
  <c r="S731" i="2"/>
  <c r="K733" i="13" l="1"/>
  <c r="J733" i="13"/>
  <c r="L733" i="13" s="1"/>
  <c r="H734" i="13"/>
  <c r="I734" i="13" s="1"/>
  <c r="G735" i="13"/>
  <c r="F736" i="13" s="1"/>
  <c r="L734" i="3"/>
  <c r="K734" i="3"/>
  <c r="M734" i="3" s="1"/>
  <c r="J735" i="3"/>
  <c r="I736" i="3"/>
  <c r="M733" i="2"/>
  <c r="N733" i="2" s="1"/>
  <c r="S733" i="2" s="1"/>
  <c r="E734" i="2"/>
  <c r="P732" i="2"/>
  <c r="Q732" i="2" s="1"/>
  <c r="O732" i="2"/>
  <c r="G736" i="13" l="1"/>
  <c r="F737" i="13" s="1"/>
  <c r="K734" i="13"/>
  <c r="J734" i="13"/>
  <c r="L734" i="13" s="1"/>
  <c r="H735" i="13"/>
  <c r="I735" i="13" s="1"/>
  <c r="J736" i="3"/>
  <c r="I737" i="3"/>
  <c r="L735" i="3"/>
  <c r="K735" i="3"/>
  <c r="M735" i="3" s="1"/>
  <c r="E735" i="2"/>
  <c r="M734" i="2"/>
  <c r="N734" i="2" s="1"/>
  <c r="S734" i="2" s="1"/>
  <c r="P733" i="2"/>
  <c r="Q733" i="2" s="1"/>
  <c r="O733" i="2"/>
  <c r="K735" i="13" l="1"/>
  <c r="J735" i="13"/>
  <c r="L735" i="13" s="1"/>
  <c r="G737" i="13"/>
  <c r="F738" i="13" s="1"/>
  <c r="H736" i="13"/>
  <c r="I736" i="13" s="1"/>
  <c r="I738" i="3"/>
  <c r="J737" i="3"/>
  <c r="L736" i="3"/>
  <c r="K736" i="3"/>
  <c r="M736" i="3" s="1"/>
  <c r="P734" i="2"/>
  <c r="Q734" i="2" s="1"/>
  <c r="O734" i="2"/>
  <c r="M735" i="2"/>
  <c r="N735" i="2" s="1"/>
  <c r="E736" i="2"/>
  <c r="K736" i="13" l="1"/>
  <c r="J736" i="13"/>
  <c r="L736" i="13" s="1"/>
  <c r="G738" i="13"/>
  <c r="F739" i="13" s="1"/>
  <c r="H737" i="13"/>
  <c r="I737" i="13" s="1"/>
  <c r="L737" i="3"/>
  <c r="K737" i="3"/>
  <c r="M737" i="3" s="1"/>
  <c r="J738" i="3"/>
  <c r="I739" i="3"/>
  <c r="O735" i="2"/>
  <c r="P735" i="2"/>
  <c r="Q735" i="2" s="1"/>
  <c r="M736" i="2"/>
  <c r="N736" i="2" s="1"/>
  <c r="S736" i="2" s="1"/>
  <c r="E737" i="2"/>
  <c r="S735" i="2"/>
  <c r="G739" i="13" l="1"/>
  <c r="F740" i="13" s="1"/>
  <c r="J737" i="13"/>
  <c r="L737" i="13" s="1"/>
  <c r="K737" i="13"/>
  <c r="H738" i="13"/>
  <c r="I738" i="13" s="1"/>
  <c r="K738" i="3"/>
  <c r="M738" i="3" s="1"/>
  <c r="L738" i="3"/>
  <c r="I740" i="3"/>
  <c r="J739" i="3"/>
  <c r="M737" i="2"/>
  <c r="N737" i="2" s="1"/>
  <c r="S737" i="2" s="1"/>
  <c r="E738" i="2"/>
  <c r="P736" i="2"/>
  <c r="Q736" i="2" s="1"/>
  <c r="O736" i="2"/>
  <c r="J738" i="13" l="1"/>
  <c r="L738" i="13" s="1"/>
  <c r="K738" i="13"/>
  <c r="G740" i="13"/>
  <c r="F741" i="13" s="1"/>
  <c r="H739" i="13"/>
  <c r="I739" i="13" s="1"/>
  <c r="I741" i="3"/>
  <c r="J740" i="3"/>
  <c r="L739" i="3"/>
  <c r="K739" i="3"/>
  <c r="M739" i="3" s="1"/>
  <c r="E739" i="2"/>
  <c r="M738" i="2"/>
  <c r="N738" i="2" s="1"/>
  <c r="S738" i="2" s="1"/>
  <c r="P737" i="2"/>
  <c r="Q737" i="2" s="1"/>
  <c r="O737" i="2"/>
  <c r="K739" i="13" l="1"/>
  <c r="J739" i="13"/>
  <c r="L739" i="13" s="1"/>
  <c r="G741" i="13"/>
  <c r="F742" i="13" s="1"/>
  <c r="H740" i="13"/>
  <c r="I740" i="13" s="1"/>
  <c r="L740" i="3"/>
  <c r="K740" i="3"/>
  <c r="M740" i="3" s="1"/>
  <c r="J741" i="3"/>
  <c r="I742" i="3"/>
  <c r="P738" i="2"/>
  <c r="Q738" i="2" s="1"/>
  <c r="O738" i="2"/>
  <c r="M739" i="2"/>
  <c r="N739" i="2" s="1"/>
  <c r="E740" i="2"/>
  <c r="G742" i="13" l="1"/>
  <c r="F743" i="13" s="1"/>
  <c r="K740" i="13"/>
  <c r="J740" i="13"/>
  <c r="L740" i="13" s="1"/>
  <c r="H741" i="13"/>
  <c r="I741" i="13" s="1"/>
  <c r="I743" i="3"/>
  <c r="J742" i="3"/>
  <c r="L741" i="3"/>
  <c r="K741" i="3"/>
  <c r="M741" i="3" s="1"/>
  <c r="M740" i="2"/>
  <c r="N740" i="2" s="1"/>
  <c r="S740" i="2" s="1"/>
  <c r="E741" i="2"/>
  <c r="O739" i="2"/>
  <c r="P739" i="2"/>
  <c r="Q739" i="2" s="1"/>
  <c r="S739" i="2"/>
  <c r="H742" i="13" l="1"/>
  <c r="I742" i="13" s="1"/>
  <c r="J742" i="13" s="1"/>
  <c r="L742" i="13" s="1"/>
  <c r="K741" i="13"/>
  <c r="J741" i="13"/>
  <c r="L741" i="13" s="1"/>
  <c r="G743" i="13"/>
  <c r="F744" i="13" s="1"/>
  <c r="L742" i="3"/>
  <c r="K742" i="3"/>
  <c r="M742" i="3" s="1"/>
  <c r="J743" i="3"/>
  <c r="I744" i="3"/>
  <c r="M741" i="2"/>
  <c r="N741" i="2" s="1"/>
  <c r="S741" i="2" s="1"/>
  <c r="E742" i="2"/>
  <c r="P740" i="2"/>
  <c r="Q740" i="2" s="1"/>
  <c r="O740" i="2"/>
  <c r="K742" i="13" l="1"/>
  <c r="H743" i="13"/>
  <c r="I743" i="13" s="1"/>
  <c r="K743" i="13" s="1"/>
  <c r="G744" i="13"/>
  <c r="F745" i="13" s="1"/>
  <c r="J744" i="3"/>
  <c r="I745" i="3"/>
  <c r="L743" i="3"/>
  <c r="K743" i="3"/>
  <c r="M743" i="3" s="1"/>
  <c r="E743" i="2"/>
  <c r="M742" i="2"/>
  <c r="N742" i="2" s="1"/>
  <c r="S742" i="2" s="1"/>
  <c r="P741" i="2"/>
  <c r="Q741" i="2" s="1"/>
  <c r="O741" i="2"/>
  <c r="J743" i="13" l="1"/>
  <c r="L743" i="13" s="1"/>
  <c r="H744" i="13"/>
  <c r="I744" i="13" s="1"/>
  <c r="G745" i="13"/>
  <c r="F746" i="13" s="1"/>
  <c r="I746" i="3"/>
  <c r="J745" i="3"/>
  <c r="L744" i="3"/>
  <c r="K744" i="3"/>
  <c r="M744" i="3" s="1"/>
  <c r="P742" i="2"/>
  <c r="Q742" i="2" s="1"/>
  <c r="O742" i="2"/>
  <c r="M743" i="2"/>
  <c r="N743" i="2" s="1"/>
  <c r="E744" i="2"/>
  <c r="G746" i="13" l="1"/>
  <c r="F747" i="13" s="1"/>
  <c r="H745" i="13"/>
  <c r="I745" i="13" s="1"/>
  <c r="J744" i="13"/>
  <c r="L744" i="13" s="1"/>
  <c r="K744" i="13"/>
  <c r="L745" i="3"/>
  <c r="K745" i="3"/>
  <c r="M745" i="3" s="1"/>
  <c r="J746" i="3"/>
  <c r="I747" i="3"/>
  <c r="M744" i="2"/>
  <c r="N744" i="2" s="1"/>
  <c r="S744" i="2" s="1"/>
  <c r="E745" i="2"/>
  <c r="O743" i="2"/>
  <c r="P743" i="2"/>
  <c r="Q743" i="2" s="1"/>
  <c r="S743" i="2"/>
  <c r="K745" i="13" l="1"/>
  <c r="J745" i="13"/>
  <c r="L745" i="13" s="1"/>
  <c r="G747" i="13"/>
  <c r="F748" i="13" s="1"/>
  <c r="H746" i="13"/>
  <c r="I746" i="13" s="1"/>
  <c r="I748" i="3"/>
  <c r="J747" i="3"/>
  <c r="K746" i="3"/>
  <c r="M746" i="3" s="1"/>
  <c r="L746" i="3"/>
  <c r="M745" i="2"/>
  <c r="N745" i="2" s="1"/>
  <c r="S745" i="2" s="1"/>
  <c r="E746" i="2"/>
  <c r="P744" i="2"/>
  <c r="Q744" i="2" s="1"/>
  <c r="O744" i="2"/>
  <c r="G748" i="13" l="1"/>
  <c r="F749" i="13" s="1"/>
  <c r="J746" i="13"/>
  <c r="L746" i="13" s="1"/>
  <c r="K746" i="13"/>
  <c r="H747" i="13"/>
  <c r="I747" i="13" s="1"/>
  <c r="L747" i="3"/>
  <c r="K747" i="3"/>
  <c r="M747" i="3" s="1"/>
  <c r="I749" i="3"/>
  <c r="J748" i="3"/>
  <c r="E747" i="2"/>
  <c r="M746" i="2"/>
  <c r="N746" i="2" s="1"/>
  <c r="S746" i="2" s="1"/>
  <c r="P745" i="2"/>
  <c r="Q745" i="2" s="1"/>
  <c r="O745" i="2"/>
  <c r="K747" i="13" l="1"/>
  <c r="J747" i="13"/>
  <c r="L747" i="13" s="1"/>
  <c r="G749" i="13"/>
  <c r="F750" i="13" s="1"/>
  <c r="H748" i="13"/>
  <c r="I748" i="13" s="1"/>
  <c r="L748" i="3"/>
  <c r="K748" i="3"/>
  <c r="M748" i="3" s="1"/>
  <c r="J749" i="3"/>
  <c r="I750" i="3"/>
  <c r="P746" i="2"/>
  <c r="Q746" i="2" s="1"/>
  <c r="O746" i="2"/>
  <c r="M747" i="2"/>
  <c r="N747" i="2" s="1"/>
  <c r="E748" i="2"/>
  <c r="H749" i="13" l="1"/>
  <c r="I749" i="13" s="1"/>
  <c r="K749" i="13" s="1"/>
  <c r="K748" i="13"/>
  <c r="J748" i="13"/>
  <c r="L748" i="13" s="1"/>
  <c r="G750" i="13"/>
  <c r="F751" i="13" s="1"/>
  <c r="I751" i="3"/>
  <c r="J750" i="3"/>
  <c r="L749" i="3"/>
  <c r="K749" i="3"/>
  <c r="M749" i="3" s="1"/>
  <c r="O747" i="2"/>
  <c r="P747" i="2"/>
  <c r="Q747" i="2" s="1"/>
  <c r="S747" i="2"/>
  <c r="M748" i="2"/>
  <c r="N748" i="2" s="1"/>
  <c r="S748" i="2" s="1"/>
  <c r="E749" i="2"/>
  <c r="J749" i="13" l="1"/>
  <c r="L749" i="13" s="1"/>
  <c r="G751" i="13"/>
  <c r="F752" i="13" s="1"/>
  <c r="H750" i="13"/>
  <c r="I750" i="13" s="1"/>
  <c r="L750" i="3"/>
  <c r="K750" i="3"/>
  <c r="M750" i="3" s="1"/>
  <c r="J751" i="3"/>
  <c r="I752" i="3"/>
  <c r="M749" i="2"/>
  <c r="N749" i="2" s="1"/>
  <c r="S749" i="2" s="1"/>
  <c r="E750" i="2"/>
  <c r="P748" i="2"/>
  <c r="Q748" i="2" s="1"/>
  <c r="O748" i="2"/>
  <c r="H751" i="13" l="1"/>
  <c r="I751" i="13" s="1"/>
  <c r="J751" i="13" s="1"/>
  <c r="L751" i="13" s="1"/>
  <c r="K750" i="13"/>
  <c r="J750" i="13"/>
  <c r="L750" i="13" s="1"/>
  <c r="G752" i="13"/>
  <c r="F753" i="13" s="1"/>
  <c r="L751" i="3"/>
  <c r="K751" i="3"/>
  <c r="M751" i="3" s="1"/>
  <c r="J752" i="3"/>
  <c r="I753" i="3"/>
  <c r="E751" i="2"/>
  <c r="M750" i="2"/>
  <c r="N750" i="2" s="1"/>
  <c r="S750" i="2" s="1"/>
  <c r="P749" i="2"/>
  <c r="Q749" i="2" s="1"/>
  <c r="O749" i="2"/>
  <c r="K751" i="13" l="1"/>
  <c r="G753" i="13"/>
  <c r="F754" i="13" s="1"/>
  <c r="H752" i="13"/>
  <c r="I752" i="13" s="1"/>
  <c r="I754" i="3"/>
  <c r="J753" i="3"/>
  <c r="L752" i="3"/>
  <c r="K752" i="3"/>
  <c r="M752" i="3" s="1"/>
  <c r="P750" i="2"/>
  <c r="Q750" i="2" s="1"/>
  <c r="O750" i="2"/>
  <c r="E752" i="2"/>
  <c r="M751" i="2"/>
  <c r="N751" i="2" s="1"/>
  <c r="K752" i="13" l="1"/>
  <c r="J752" i="13"/>
  <c r="L752" i="13" s="1"/>
  <c r="G754" i="13"/>
  <c r="F755" i="13" s="1"/>
  <c r="H753" i="13"/>
  <c r="I753" i="13" s="1"/>
  <c r="L753" i="3"/>
  <c r="K753" i="3"/>
  <c r="M753" i="3" s="1"/>
  <c r="J754" i="3"/>
  <c r="I755" i="3"/>
  <c r="M752" i="2"/>
  <c r="N752" i="2" s="1"/>
  <c r="S752" i="2" s="1"/>
  <c r="E753" i="2"/>
  <c r="O751" i="2"/>
  <c r="P751" i="2"/>
  <c r="Q751" i="2" s="1"/>
  <c r="S751" i="2"/>
  <c r="J753" i="13" l="1"/>
  <c r="L753" i="13" s="1"/>
  <c r="K753" i="13"/>
  <c r="H754" i="13"/>
  <c r="I754" i="13" s="1"/>
  <c r="G755" i="13"/>
  <c r="F756" i="13" s="1"/>
  <c r="I756" i="3"/>
  <c r="J755" i="3"/>
  <c r="K754" i="3"/>
  <c r="M754" i="3" s="1"/>
  <c r="L754" i="3"/>
  <c r="M753" i="2"/>
  <c r="N753" i="2" s="1"/>
  <c r="S753" i="2" s="1"/>
  <c r="E754" i="2"/>
  <c r="P752" i="2"/>
  <c r="Q752" i="2" s="1"/>
  <c r="O752" i="2"/>
  <c r="G756" i="13" l="1"/>
  <c r="F757" i="13" s="1"/>
  <c r="H755" i="13"/>
  <c r="I755" i="13" s="1"/>
  <c r="J754" i="13"/>
  <c r="L754" i="13" s="1"/>
  <c r="K754" i="13"/>
  <c r="L755" i="3"/>
  <c r="K755" i="3"/>
  <c r="M755" i="3" s="1"/>
  <c r="I757" i="3"/>
  <c r="J756" i="3"/>
  <c r="E755" i="2"/>
  <c r="M754" i="2"/>
  <c r="N754" i="2" s="1"/>
  <c r="S754" i="2" s="1"/>
  <c r="P753" i="2"/>
  <c r="Q753" i="2" s="1"/>
  <c r="O753" i="2"/>
  <c r="K755" i="13" l="1"/>
  <c r="J755" i="13"/>
  <c r="L755" i="13" s="1"/>
  <c r="G757" i="13"/>
  <c r="F758" i="13" s="1"/>
  <c r="H756" i="13"/>
  <c r="I756" i="13" s="1"/>
  <c r="J757" i="3"/>
  <c r="I758" i="3"/>
  <c r="L756" i="3"/>
  <c r="K756" i="3"/>
  <c r="M756" i="3" s="1"/>
  <c r="P754" i="2"/>
  <c r="Q754" i="2" s="1"/>
  <c r="O754" i="2"/>
  <c r="M755" i="2"/>
  <c r="N755" i="2" s="1"/>
  <c r="E756" i="2"/>
  <c r="K756" i="13" l="1"/>
  <c r="J756" i="13"/>
  <c r="L756" i="13" s="1"/>
  <c r="H757" i="13"/>
  <c r="I757" i="13" s="1"/>
  <c r="G758" i="13"/>
  <c r="F759" i="13" s="1"/>
  <c r="I759" i="3"/>
  <c r="J758" i="3"/>
  <c r="L757" i="3"/>
  <c r="K757" i="3"/>
  <c r="M757" i="3" s="1"/>
  <c r="O755" i="2"/>
  <c r="P755" i="2"/>
  <c r="Q755" i="2" s="1"/>
  <c r="M756" i="2"/>
  <c r="N756" i="2" s="1"/>
  <c r="S756" i="2" s="1"/>
  <c r="E757" i="2"/>
  <c r="S755" i="2"/>
  <c r="H758" i="13" l="1"/>
  <c r="I758" i="13" s="1"/>
  <c r="K757" i="13"/>
  <c r="J757" i="13"/>
  <c r="L757" i="13" s="1"/>
  <c r="G759" i="13"/>
  <c r="F760" i="13" s="1"/>
  <c r="L758" i="3"/>
  <c r="K758" i="3"/>
  <c r="M758" i="3" s="1"/>
  <c r="J759" i="3"/>
  <c r="I760" i="3"/>
  <c r="M757" i="2"/>
  <c r="N757" i="2" s="1"/>
  <c r="S757" i="2" s="1"/>
  <c r="E758" i="2"/>
  <c r="P756" i="2"/>
  <c r="Q756" i="2" s="1"/>
  <c r="O756" i="2"/>
  <c r="G760" i="13" l="1"/>
  <c r="F761" i="13" s="1"/>
  <c r="H759" i="13"/>
  <c r="I759" i="13" s="1"/>
  <c r="K758" i="13"/>
  <c r="J758" i="13"/>
  <c r="L758" i="13" s="1"/>
  <c r="J760" i="3"/>
  <c r="I761" i="3"/>
  <c r="L759" i="3"/>
  <c r="K759" i="3"/>
  <c r="M759" i="3" s="1"/>
  <c r="E759" i="2"/>
  <c r="M758" i="2"/>
  <c r="N758" i="2" s="1"/>
  <c r="S758" i="2" s="1"/>
  <c r="P757" i="2"/>
  <c r="Q757" i="2" s="1"/>
  <c r="O757" i="2"/>
  <c r="K759" i="13" l="1"/>
  <c r="J759" i="13"/>
  <c r="L759" i="13" s="1"/>
  <c r="G761" i="13"/>
  <c r="F762" i="13" s="1"/>
  <c r="H760" i="13"/>
  <c r="I760" i="13" s="1"/>
  <c r="I762" i="3"/>
  <c r="J761" i="3"/>
  <c r="L760" i="3"/>
  <c r="K760" i="3"/>
  <c r="M760" i="3" s="1"/>
  <c r="P758" i="2"/>
  <c r="Q758" i="2" s="1"/>
  <c r="O758" i="2"/>
  <c r="E760" i="2"/>
  <c r="M759" i="2"/>
  <c r="N759" i="2" s="1"/>
  <c r="K760" i="13" l="1"/>
  <c r="J760" i="13"/>
  <c r="L760" i="13" s="1"/>
  <c r="G762" i="13"/>
  <c r="F763" i="13" s="1"/>
  <c r="H761" i="13"/>
  <c r="I761" i="13" s="1"/>
  <c r="J762" i="3"/>
  <c r="I763" i="3"/>
  <c r="L761" i="3"/>
  <c r="K761" i="3"/>
  <c r="M761" i="3" s="1"/>
  <c r="M760" i="2"/>
  <c r="N760" i="2" s="1"/>
  <c r="S760" i="2" s="1"/>
  <c r="E761" i="2"/>
  <c r="O759" i="2"/>
  <c r="P759" i="2"/>
  <c r="Q759" i="2" s="1"/>
  <c r="S759" i="2"/>
  <c r="G763" i="13" l="1"/>
  <c r="F764" i="13" s="1"/>
  <c r="K761" i="13"/>
  <c r="J761" i="13"/>
  <c r="L761" i="13" s="1"/>
  <c r="H762" i="13"/>
  <c r="I762" i="13" s="1"/>
  <c r="I764" i="3"/>
  <c r="J763" i="3"/>
  <c r="K762" i="3"/>
  <c r="M762" i="3" s="1"/>
  <c r="L762" i="3"/>
  <c r="M761" i="2"/>
  <c r="N761" i="2" s="1"/>
  <c r="S761" i="2" s="1"/>
  <c r="E762" i="2"/>
  <c r="O760" i="2"/>
  <c r="P760" i="2"/>
  <c r="Q760" i="2" s="1"/>
  <c r="J762" i="13" l="1"/>
  <c r="L762" i="13" s="1"/>
  <c r="K762" i="13"/>
  <c r="G764" i="13"/>
  <c r="F765" i="13" s="1"/>
  <c r="H763" i="13"/>
  <c r="I763" i="13" s="1"/>
  <c r="L763" i="3"/>
  <c r="K763" i="3"/>
  <c r="M763" i="3" s="1"/>
  <c r="I765" i="3"/>
  <c r="J764" i="3"/>
  <c r="E763" i="2"/>
  <c r="M762" i="2"/>
  <c r="N762" i="2" s="1"/>
  <c r="S762" i="2" s="1"/>
  <c r="P761" i="2"/>
  <c r="Q761" i="2" s="1"/>
  <c r="O761" i="2"/>
  <c r="G765" i="13" l="1"/>
  <c r="F766" i="13" s="1"/>
  <c r="H764" i="13"/>
  <c r="I764" i="13" s="1"/>
  <c r="K763" i="13"/>
  <c r="J763" i="13"/>
  <c r="L763" i="13" s="1"/>
  <c r="J765" i="3"/>
  <c r="I766" i="3"/>
  <c r="L764" i="3"/>
  <c r="K764" i="3"/>
  <c r="M764" i="3" s="1"/>
  <c r="P762" i="2"/>
  <c r="Q762" i="2" s="1"/>
  <c r="O762" i="2"/>
  <c r="M763" i="2"/>
  <c r="N763" i="2" s="1"/>
  <c r="E764" i="2"/>
  <c r="K764" i="13" l="1"/>
  <c r="J764" i="13"/>
  <c r="L764" i="13" s="1"/>
  <c r="G766" i="13"/>
  <c r="F767" i="13" s="1"/>
  <c r="H765" i="13"/>
  <c r="I765" i="13" s="1"/>
  <c r="I767" i="3"/>
  <c r="J766" i="3"/>
  <c r="L765" i="3"/>
  <c r="K765" i="3"/>
  <c r="M765" i="3" s="1"/>
  <c r="M764" i="2"/>
  <c r="N764" i="2" s="1"/>
  <c r="S764" i="2" s="1"/>
  <c r="E765" i="2"/>
  <c r="O763" i="2"/>
  <c r="P763" i="2"/>
  <c r="Q763" i="2" s="1"/>
  <c r="S763" i="2"/>
  <c r="K765" i="13" l="1"/>
  <c r="J765" i="13"/>
  <c r="L765" i="13" s="1"/>
  <c r="H766" i="13"/>
  <c r="I766" i="13" s="1"/>
  <c r="G767" i="13"/>
  <c r="F768" i="13" s="1"/>
  <c r="L766" i="3"/>
  <c r="K766" i="3"/>
  <c r="M766" i="3" s="1"/>
  <c r="J767" i="3"/>
  <c r="I768" i="3"/>
  <c r="M765" i="2"/>
  <c r="N765" i="2" s="1"/>
  <c r="S765" i="2" s="1"/>
  <c r="E766" i="2"/>
  <c r="P764" i="2"/>
  <c r="Q764" i="2" s="1"/>
  <c r="O764" i="2"/>
  <c r="K766" i="13" l="1"/>
  <c r="J766" i="13"/>
  <c r="L766" i="13" s="1"/>
  <c r="H767" i="13"/>
  <c r="I767" i="13" s="1"/>
  <c r="G768" i="13"/>
  <c r="F769" i="13" s="1"/>
  <c r="L767" i="3"/>
  <c r="K767" i="3"/>
  <c r="M767" i="3" s="1"/>
  <c r="J768" i="3"/>
  <c r="I769" i="3"/>
  <c r="M766" i="2"/>
  <c r="N766" i="2" s="1"/>
  <c r="S766" i="2" s="1"/>
  <c r="E767" i="2"/>
  <c r="P765" i="2"/>
  <c r="Q765" i="2" s="1"/>
  <c r="O765" i="2"/>
  <c r="H768" i="13" l="1"/>
  <c r="I768" i="13" s="1"/>
  <c r="K767" i="13"/>
  <c r="J767" i="13"/>
  <c r="L767" i="13" s="1"/>
  <c r="G769" i="13"/>
  <c r="F770" i="13" s="1"/>
  <c r="I770" i="3"/>
  <c r="J769" i="3"/>
  <c r="L768" i="3"/>
  <c r="K768" i="3"/>
  <c r="M768" i="3" s="1"/>
  <c r="E768" i="2"/>
  <c r="M767" i="2"/>
  <c r="N767" i="2" s="1"/>
  <c r="S767" i="2" s="1"/>
  <c r="P766" i="2"/>
  <c r="Q766" i="2" s="1"/>
  <c r="O766" i="2"/>
  <c r="G770" i="13" l="1"/>
  <c r="F771" i="13" s="1"/>
  <c r="H769" i="13"/>
  <c r="I769" i="13" s="1"/>
  <c r="K768" i="13"/>
  <c r="J768" i="13"/>
  <c r="L768" i="13" s="1"/>
  <c r="L769" i="3"/>
  <c r="K769" i="3"/>
  <c r="M769" i="3" s="1"/>
  <c r="J770" i="3"/>
  <c r="I771" i="3"/>
  <c r="P767" i="2"/>
  <c r="Q767" i="2" s="1"/>
  <c r="O767" i="2"/>
  <c r="M768" i="2"/>
  <c r="N768" i="2" s="1"/>
  <c r="E769" i="2"/>
  <c r="J769" i="13" l="1"/>
  <c r="L769" i="13" s="1"/>
  <c r="K769" i="13"/>
  <c r="G771" i="13"/>
  <c r="F772" i="13" s="1"/>
  <c r="H770" i="13"/>
  <c r="I770" i="13" s="1"/>
  <c r="I772" i="3"/>
  <c r="J771" i="3"/>
  <c r="K770" i="3"/>
  <c r="M770" i="3" s="1"/>
  <c r="L770" i="3"/>
  <c r="O768" i="2"/>
  <c r="P768" i="2"/>
  <c r="Q768" i="2" s="1"/>
  <c r="M769" i="2"/>
  <c r="N769" i="2" s="1"/>
  <c r="E770" i="2"/>
  <c r="S768" i="2"/>
  <c r="G772" i="13" l="1"/>
  <c r="F773" i="13" s="1"/>
  <c r="H771" i="13"/>
  <c r="I771" i="13" s="1"/>
  <c r="J770" i="13"/>
  <c r="L770" i="13" s="1"/>
  <c r="K770" i="13"/>
  <c r="L771" i="3"/>
  <c r="K771" i="3"/>
  <c r="M771" i="3" s="1"/>
  <c r="I773" i="3"/>
  <c r="J772" i="3"/>
  <c r="P769" i="2"/>
  <c r="Q769" i="2" s="1"/>
  <c r="O769" i="2"/>
  <c r="S769" i="2"/>
  <c r="E771" i="2"/>
  <c r="M770" i="2"/>
  <c r="N770" i="2" s="1"/>
  <c r="G773" i="13" l="1"/>
  <c r="F774" i="13" s="1"/>
  <c r="K771" i="13"/>
  <c r="J771" i="13"/>
  <c r="L771" i="13" s="1"/>
  <c r="H772" i="13"/>
  <c r="I772" i="13" s="1"/>
  <c r="J773" i="3"/>
  <c r="I774" i="3"/>
  <c r="L772" i="3"/>
  <c r="K772" i="3"/>
  <c r="M772" i="3" s="1"/>
  <c r="P770" i="2"/>
  <c r="Q770" i="2" s="1"/>
  <c r="O770" i="2"/>
  <c r="M771" i="2"/>
  <c r="N771" i="2" s="1"/>
  <c r="E772" i="2"/>
  <c r="S770" i="2"/>
  <c r="K772" i="13" l="1"/>
  <c r="J772" i="13"/>
  <c r="L772" i="13" s="1"/>
  <c r="G774" i="13"/>
  <c r="F775" i="13" s="1"/>
  <c r="H773" i="13"/>
  <c r="I773" i="13" s="1"/>
  <c r="I775" i="3"/>
  <c r="J774" i="3"/>
  <c r="L773" i="3"/>
  <c r="K773" i="3"/>
  <c r="M773" i="3" s="1"/>
  <c r="O771" i="2"/>
  <c r="P771" i="2"/>
  <c r="Q771" i="2" s="1"/>
  <c r="M772" i="2"/>
  <c r="N772" i="2" s="1"/>
  <c r="S772" i="2" s="1"/>
  <c r="E773" i="2"/>
  <c r="S771" i="2"/>
  <c r="G775" i="13" l="1"/>
  <c r="F776" i="13" s="1"/>
  <c r="K773" i="13"/>
  <c r="J773" i="13"/>
  <c r="L773" i="13" s="1"/>
  <c r="H774" i="13"/>
  <c r="I774" i="13" s="1"/>
  <c r="L774" i="3"/>
  <c r="K774" i="3"/>
  <c r="M774" i="3" s="1"/>
  <c r="J775" i="3"/>
  <c r="I776" i="3"/>
  <c r="M773" i="2"/>
  <c r="N773" i="2" s="1"/>
  <c r="S773" i="2" s="1"/>
  <c r="E774" i="2"/>
  <c r="P772" i="2"/>
  <c r="Q772" i="2" s="1"/>
  <c r="O772" i="2"/>
  <c r="K774" i="13" l="1"/>
  <c r="J774" i="13"/>
  <c r="L774" i="13" s="1"/>
  <c r="H775" i="13"/>
  <c r="I775" i="13" s="1"/>
  <c r="G776" i="13"/>
  <c r="F777" i="13" s="1"/>
  <c r="L775" i="3"/>
  <c r="K775" i="3"/>
  <c r="M775" i="3" s="1"/>
  <c r="J776" i="3"/>
  <c r="I777" i="3"/>
  <c r="M774" i="2"/>
  <c r="N774" i="2" s="1"/>
  <c r="S774" i="2" s="1"/>
  <c r="E775" i="2"/>
  <c r="P773" i="2"/>
  <c r="Q773" i="2" s="1"/>
  <c r="O773" i="2"/>
  <c r="H776" i="13" l="1"/>
  <c r="I776" i="13" s="1"/>
  <c r="G777" i="13"/>
  <c r="F778" i="13" s="1"/>
  <c r="K775" i="13"/>
  <c r="J775" i="13"/>
  <c r="L775" i="13" s="1"/>
  <c r="L776" i="3"/>
  <c r="K776" i="3"/>
  <c r="M776" i="3" s="1"/>
  <c r="I778" i="3"/>
  <c r="J777" i="3"/>
  <c r="E776" i="2"/>
  <c r="M775" i="2"/>
  <c r="N775" i="2" s="1"/>
  <c r="S775" i="2" s="1"/>
  <c r="P774" i="2"/>
  <c r="Q774" i="2" s="1"/>
  <c r="O774" i="2"/>
  <c r="G778" i="13" l="1"/>
  <c r="F779" i="13" s="1"/>
  <c r="H777" i="13"/>
  <c r="I777" i="13" s="1"/>
  <c r="J776" i="13"/>
  <c r="L776" i="13" s="1"/>
  <c r="K776" i="13"/>
  <c r="J778" i="3"/>
  <c r="I779" i="3"/>
  <c r="L777" i="3"/>
  <c r="K777" i="3"/>
  <c r="M777" i="3" s="1"/>
  <c r="P775" i="2"/>
  <c r="Q775" i="2" s="1"/>
  <c r="O775" i="2"/>
  <c r="M776" i="2"/>
  <c r="N776" i="2" s="1"/>
  <c r="E777" i="2"/>
  <c r="K777" i="13" l="1"/>
  <c r="J777" i="13"/>
  <c r="L777" i="13" s="1"/>
  <c r="G779" i="13"/>
  <c r="F780" i="13" s="1"/>
  <c r="H778" i="13"/>
  <c r="I778" i="13" s="1"/>
  <c r="I780" i="3"/>
  <c r="J779" i="3"/>
  <c r="K778" i="3"/>
  <c r="M778" i="3" s="1"/>
  <c r="L778" i="3"/>
  <c r="P776" i="2"/>
  <c r="Q776" i="2" s="1"/>
  <c r="O776" i="2"/>
  <c r="M777" i="2"/>
  <c r="N777" i="2" s="1"/>
  <c r="E778" i="2"/>
  <c r="S776" i="2"/>
  <c r="J778" i="13" l="1"/>
  <c r="L778" i="13" s="1"/>
  <c r="K778" i="13"/>
  <c r="H779" i="13"/>
  <c r="I779" i="13" s="1"/>
  <c r="G780" i="13"/>
  <c r="F781" i="13" s="1"/>
  <c r="L779" i="3"/>
  <c r="K779" i="3"/>
  <c r="M779" i="3" s="1"/>
  <c r="I781" i="3"/>
  <c r="J780" i="3"/>
  <c r="E779" i="2"/>
  <c r="M778" i="2"/>
  <c r="N778" i="2" s="1"/>
  <c r="S778" i="2" s="1"/>
  <c r="P777" i="2"/>
  <c r="Q777" i="2" s="1"/>
  <c r="O777" i="2"/>
  <c r="S777" i="2"/>
  <c r="G781" i="13" l="1"/>
  <c r="F782" i="13" s="1"/>
  <c r="H780" i="13"/>
  <c r="I780" i="13" s="1"/>
  <c r="K779" i="13"/>
  <c r="J779" i="13"/>
  <c r="L779" i="13" s="1"/>
  <c r="L780" i="3"/>
  <c r="K780" i="3"/>
  <c r="M780" i="3" s="1"/>
  <c r="J781" i="3"/>
  <c r="I782" i="3"/>
  <c r="P778" i="2"/>
  <c r="Q778" i="2" s="1"/>
  <c r="O778" i="2"/>
  <c r="M779" i="2"/>
  <c r="N779" i="2" s="1"/>
  <c r="E780" i="2"/>
  <c r="K780" i="13" l="1"/>
  <c r="J780" i="13"/>
  <c r="L780" i="13" s="1"/>
  <c r="H781" i="13"/>
  <c r="I781" i="13" s="1"/>
  <c r="G782" i="13"/>
  <c r="F783" i="13" s="1"/>
  <c r="L781" i="3"/>
  <c r="K781" i="3"/>
  <c r="M781" i="3" s="1"/>
  <c r="I783" i="3"/>
  <c r="J782" i="3"/>
  <c r="M780" i="2"/>
  <c r="N780" i="2" s="1"/>
  <c r="S780" i="2" s="1"/>
  <c r="E781" i="2"/>
  <c r="O779" i="2"/>
  <c r="P779" i="2"/>
  <c r="Q779" i="2" s="1"/>
  <c r="S779" i="2"/>
  <c r="G783" i="13" l="1"/>
  <c r="F784" i="13" s="1"/>
  <c r="K781" i="13"/>
  <c r="J781" i="13"/>
  <c r="L781" i="13" s="1"/>
  <c r="H782" i="13"/>
  <c r="I782" i="13" s="1"/>
  <c r="L782" i="3"/>
  <c r="K782" i="3"/>
  <c r="M782" i="3" s="1"/>
  <c r="J783" i="3"/>
  <c r="I784" i="3"/>
  <c r="M781" i="2"/>
  <c r="N781" i="2" s="1"/>
  <c r="S781" i="2" s="1"/>
  <c r="E782" i="2"/>
  <c r="P780" i="2"/>
  <c r="Q780" i="2" s="1"/>
  <c r="O780" i="2"/>
  <c r="H783" i="13" l="1"/>
  <c r="I783" i="13" s="1"/>
  <c r="K783" i="13" s="1"/>
  <c r="K782" i="13"/>
  <c r="J782" i="13"/>
  <c r="L782" i="13" s="1"/>
  <c r="G784" i="13"/>
  <c r="F785" i="13" s="1"/>
  <c r="J784" i="3"/>
  <c r="I785" i="3"/>
  <c r="L783" i="3"/>
  <c r="K783" i="3"/>
  <c r="M783" i="3" s="1"/>
  <c r="M782" i="2"/>
  <c r="N782" i="2" s="1"/>
  <c r="S782" i="2" s="1"/>
  <c r="E783" i="2"/>
  <c r="P781" i="2"/>
  <c r="Q781" i="2" s="1"/>
  <c r="O781" i="2"/>
  <c r="J783" i="13" l="1"/>
  <c r="L783" i="13" s="1"/>
  <c r="G785" i="13"/>
  <c r="F786" i="13" s="1"/>
  <c r="H784" i="13"/>
  <c r="I784" i="13" s="1"/>
  <c r="I786" i="3"/>
  <c r="J785" i="3"/>
  <c r="L784" i="3"/>
  <c r="K784" i="3"/>
  <c r="M784" i="3" s="1"/>
  <c r="E784" i="2"/>
  <c r="M783" i="2"/>
  <c r="N783" i="2" s="1"/>
  <c r="S783" i="2" s="1"/>
  <c r="P782" i="2"/>
  <c r="Q782" i="2" s="1"/>
  <c r="O782" i="2"/>
  <c r="K784" i="13" l="1"/>
  <c r="J784" i="13"/>
  <c r="L784" i="13" s="1"/>
  <c r="G786" i="13"/>
  <c r="F787" i="13" s="1"/>
  <c r="H785" i="13"/>
  <c r="I785" i="13" s="1"/>
  <c r="L785" i="3"/>
  <c r="K785" i="3"/>
  <c r="M785" i="3" s="1"/>
  <c r="J786" i="3"/>
  <c r="I787" i="3"/>
  <c r="P783" i="2"/>
  <c r="Q783" i="2" s="1"/>
  <c r="O783" i="2"/>
  <c r="M784" i="2"/>
  <c r="N784" i="2" s="1"/>
  <c r="E785" i="2"/>
  <c r="J785" i="13" l="1"/>
  <c r="L785" i="13" s="1"/>
  <c r="K785" i="13"/>
  <c r="G787" i="13"/>
  <c r="F788" i="13" s="1"/>
  <c r="H786" i="13"/>
  <c r="I786" i="13" s="1"/>
  <c r="K786" i="3"/>
  <c r="M786" i="3" s="1"/>
  <c r="L786" i="3"/>
  <c r="I788" i="3"/>
  <c r="J787" i="3"/>
  <c r="O784" i="2"/>
  <c r="P784" i="2"/>
  <c r="Q784" i="2" s="1"/>
  <c r="S784" i="2"/>
  <c r="M785" i="2"/>
  <c r="N785" i="2" s="1"/>
  <c r="S785" i="2" s="1"/>
  <c r="E786" i="2"/>
  <c r="J786" i="13" l="1"/>
  <c r="L786" i="13" s="1"/>
  <c r="K786" i="13"/>
  <c r="H787" i="13"/>
  <c r="I787" i="13" s="1"/>
  <c r="G788" i="13"/>
  <c r="F789" i="13" s="1"/>
  <c r="L787" i="3"/>
  <c r="K787" i="3"/>
  <c r="M787" i="3" s="1"/>
  <c r="I789" i="3"/>
  <c r="J788" i="3"/>
  <c r="E787" i="2"/>
  <c r="M786" i="2"/>
  <c r="N786" i="2" s="1"/>
  <c r="S786" i="2" s="1"/>
  <c r="P785" i="2"/>
  <c r="Q785" i="2" s="1"/>
  <c r="O785" i="2"/>
  <c r="K787" i="13" l="1"/>
  <c r="J787" i="13"/>
  <c r="L787" i="13" s="1"/>
  <c r="G789" i="13"/>
  <c r="F790" i="13" s="1"/>
  <c r="H788" i="13"/>
  <c r="I788" i="13" s="1"/>
  <c r="L788" i="3"/>
  <c r="K788" i="3"/>
  <c r="M788" i="3" s="1"/>
  <c r="J789" i="3"/>
  <c r="I790" i="3"/>
  <c r="P786" i="2"/>
  <c r="Q786" i="2" s="1"/>
  <c r="O786" i="2"/>
  <c r="M787" i="2"/>
  <c r="N787" i="2" s="1"/>
  <c r="E788" i="2"/>
  <c r="G790" i="13" l="1"/>
  <c r="F791" i="13" s="1"/>
  <c r="K788" i="13"/>
  <c r="J788" i="13"/>
  <c r="L788" i="13" s="1"/>
  <c r="H789" i="13"/>
  <c r="I789" i="13" s="1"/>
  <c r="L789" i="3"/>
  <c r="K789" i="3"/>
  <c r="M789" i="3" s="1"/>
  <c r="I791" i="3"/>
  <c r="J790" i="3"/>
  <c r="M788" i="2"/>
  <c r="N788" i="2" s="1"/>
  <c r="S788" i="2" s="1"/>
  <c r="E789" i="2"/>
  <c r="O787" i="2"/>
  <c r="P787" i="2"/>
  <c r="Q787" i="2" s="1"/>
  <c r="S787" i="2"/>
  <c r="K789" i="13" l="1"/>
  <c r="J789" i="13"/>
  <c r="L789" i="13" s="1"/>
  <c r="H790" i="13"/>
  <c r="I790" i="13" s="1"/>
  <c r="G791" i="13"/>
  <c r="F792" i="13" s="1"/>
  <c r="L790" i="3"/>
  <c r="K790" i="3"/>
  <c r="M790" i="3" s="1"/>
  <c r="J791" i="3"/>
  <c r="I792" i="3"/>
  <c r="M789" i="2"/>
  <c r="N789" i="2" s="1"/>
  <c r="S789" i="2" s="1"/>
  <c r="E790" i="2"/>
  <c r="P788" i="2"/>
  <c r="Q788" i="2" s="1"/>
  <c r="O788" i="2"/>
  <c r="H791" i="13" l="1"/>
  <c r="I791" i="13" s="1"/>
  <c r="K791" i="13" s="1"/>
  <c r="G792" i="13"/>
  <c r="F793" i="13" s="1"/>
  <c r="K790" i="13"/>
  <c r="J790" i="13"/>
  <c r="L790" i="13" s="1"/>
  <c r="J792" i="3"/>
  <c r="I793" i="3"/>
  <c r="L791" i="3"/>
  <c r="K791" i="3"/>
  <c r="M791" i="3" s="1"/>
  <c r="M790" i="2"/>
  <c r="N790" i="2" s="1"/>
  <c r="S790" i="2" s="1"/>
  <c r="E791" i="2"/>
  <c r="P789" i="2"/>
  <c r="Q789" i="2" s="1"/>
  <c r="O789" i="2"/>
  <c r="J791" i="13" l="1"/>
  <c r="L791" i="13" s="1"/>
  <c r="G793" i="13"/>
  <c r="F794" i="13" s="1"/>
  <c r="H792" i="13"/>
  <c r="I792" i="13" s="1"/>
  <c r="I794" i="3"/>
  <c r="J793" i="3"/>
  <c r="L792" i="3"/>
  <c r="K792" i="3"/>
  <c r="M792" i="3" s="1"/>
  <c r="E792" i="2"/>
  <c r="M791" i="2"/>
  <c r="N791" i="2" s="1"/>
  <c r="S791" i="2" s="1"/>
  <c r="P790" i="2"/>
  <c r="Q790" i="2" s="1"/>
  <c r="O790" i="2"/>
  <c r="K792" i="13" l="1"/>
  <c r="J792" i="13"/>
  <c r="L792" i="13" s="1"/>
  <c r="G794" i="13"/>
  <c r="F795" i="13" s="1"/>
  <c r="H793" i="13"/>
  <c r="I793" i="13" s="1"/>
  <c r="L793" i="3"/>
  <c r="K793" i="3"/>
  <c r="M793" i="3" s="1"/>
  <c r="J794" i="3"/>
  <c r="I795" i="3"/>
  <c r="P791" i="2"/>
  <c r="Q791" i="2" s="1"/>
  <c r="O791" i="2"/>
  <c r="M792" i="2"/>
  <c r="N792" i="2" s="1"/>
  <c r="E793" i="2"/>
  <c r="G795" i="13" l="1"/>
  <c r="F796" i="13" s="1"/>
  <c r="K793" i="13"/>
  <c r="J793" i="13"/>
  <c r="L793" i="13" s="1"/>
  <c r="H794" i="13"/>
  <c r="I794" i="13" s="1"/>
  <c r="K794" i="3"/>
  <c r="M794" i="3" s="1"/>
  <c r="L794" i="3"/>
  <c r="I796" i="3"/>
  <c r="J795" i="3"/>
  <c r="M793" i="2"/>
  <c r="N793" i="2" s="1"/>
  <c r="S793" i="2" s="1"/>
  <c r="E794" i="2"/>
  <c r="P792" i="2"/>
  <c r="Q792" i="2" s="1"/>
  <c r="O792" i="2"/>
  <c r="S792" i="2"/>
  <c r="J794" i="13" l="1"/>
  <c r="L794" i="13" s="1"/>
  <c r="K794" i="13"/>
  <c r="G796" i="13"/>
  <c r="F797" i="13" s="1"/>
  <c r="H795" i="13"/>
  <c r="I795" i="13" s="1"/>
  <c r="I797" i="3"/>
  <c r="J796" i="3"/>
  <c r="L795" i="3"/>
  <c r="K795" i="3"/>
  <c r="M795" i="3" s="1"/>
  <c r="E795" i="2"/>
  <c r="M794" i="2"/>
  <c r="N794" i="2" s="1"/>
  <c r="S794" i="2" s="1"/>
  <c r="P793" i="2"/>
  <c r="Q793" i="2" s="1"/>
  <c r="O793" i="2"/>
  <c r="K795" i="13" l="1"/>
  <c r="J795" i="13"/>
  <c r="L795" i="13" s="1"/>
  <c r="G797" i="13"/>
  <c r="F798" i="13" s="1"/>
  <c r="H796" i="13"/>
  <c r="I796" i="13" s="1"/>
  <c r="L796" i="3"/>
  <c r="K796" i="3"/>
  <c r="M796" i="3" s="1"/>
  <c r="J797" i="3"/>
  <c r="I798" i="3"/>
  <c r="P794" i="2"/>
  <c r="Q794" i="2" s="1"/>
  <c r="O794" i="2"/>
  <c r="M795" i="2"/>
  <c r="N795" i="2" s="1"/>
  <c r="E796" i="2"/>
  <c r="G798" i="13" l="1"/>
  <c r="F799" i="13" s="1"/>
  <c r="H797" i="13"/>
  <c r="I797" i="13" s="1"/>
  <c r="K796" i="13"/>
  <c r="J796" i="13"/>
  <c r="L796" i="13" s="1"/>
  <c r="I799" i="3"/>
  <c r="J798" i="3"/>
  <c r="L797" i="3"/>
  <c r="K797" i="3"/>
  <c r="M797" i="3" s="1"/>
  <c r="O795" i="2"/>
  <c r="P795" i="2"/>
  <c r="Q795" i="2" s="1"/>
  <c r="M796" i="2"/>
  <c r="N796" i="2" s="1"/>
  <c r="S796" i="2" s="1"/>
  <c r="E797" i="2"/>
  <c r="S795" i="2"/>
  <c r="K797" i="13" l="1"/>
  <c r="J797" i="13"/>
  <c r="L797" i="13" s="1"/>
  <c r="G799" i="13"/>
  <c r="F800" i="13" s="1"/>
  <c r="H798" i="13"/>
  <c r="I798" i="13" s="1"/>
  <c r="L798" i="3"/>
  <c r="K798" i="3"/>
  <c r="M798" i="3" s="1"/>
  <c r="J799" i="3"/>
  <c r="I800" i="3"/>
  <c r="M797" i="2"/>
  <c r="N797" i="2" s="1"/>
  <c r="S797" i="2" s="1"/>
  <c r="E798" i="2"/>
  <c r="P796" i="2"/>
  <c r="Q796" i="2" s="1"/>
  <c r="O796" i="2"/>
  <c r="H799" i="13" l="1"/>
  <c r="I799" i="13" s="1"/>
  <c r="K799" i="13" s="1"/>
  <c r="K798" i="13"/>
  <c r="J798" i="13"/>
  <c r="L798" i="13" s="1"/>
  <c r="G800" i="13"/>
  <c r="F801" i="13" s="1"/>
  <c r="J800" i="3"/>
  <c r="I801" i="3"/>
  <c r="L799" i="3"/>
  <c r="K799" i="3"/>
  <c r="M799" i="3" s="1"/>
  <c r="M798" i="2"/>
  <c r="N798" i="2" s="1"/>
  <c r="S798" i="2" s="1"/>
  <c r="E799" i="2"/>
  <c r="P797" i="2"/>
  <c r="Q797" i="2" s="1"/>
  <c r="O797" i="2"/>
  <c r="J799" i="13" l="1"/>
  <c r="L799" i="13" s="1"/>
  <c r="G801" i="13"/>
  <c r="F802" i="13" s="1"/>
  <c r="H800" i="13"/>
  <c r="I800" i="13" s="1"/>
  <c r="I802" i="3"/>
  <c r="J801" i="3"/>
  <c r="L800" i="3"/>
  <c r="K800" i="3"/>
  <c r="M800" i="3" s="1"/>
  <c r="E800" i="2"/>
  <c r="M799" i="2"/>
  <c r="N799" i="2" s="1"/>
  <c r="S799" i="2" s="1"/>
  <c r="P798" i="2"/>
  <c r="Q798" i="2" s="1"/>
  <c r="O798" i="2"/>
  <c r="K800" i="13" l="1"/>
  <c r="J800" i="13"/>
  <c r="L800" i="13" s="1"/>
  <c r="G802" i="13"/>
  <c r="F803" i="13" s="1"/>
  <c r="H801" i="13"/>
  <c r="I801" i="13" s="1"/>
  <c r="L801" i="3"/>
  <c r="K801" i="3"/>
  <c r="M801" i="3" s="1"/>
  <c r="J802" i="3"/>
  <c r="I803" i="3"/>
  <c r="P799" i="2"/>
  <c r="Q799" i="2" s="1"/>
  <c r="O799" i="2"/>
  <c r="M800" i="2"/>
  <c r="N800" i="2" s="1"/>
  <c r="E801" i="2"/>
  <c r="J801" i="13" l="1"/>
  <c r="L801" i="13" s="1"/>
  <c r="K801" i="13"/>
  <c r="G803" i="13"/>
  <c r="F804" i="13" s="1"/>
  <c r="H802" i="13"/>
  <c r="I802" i="13" s="1"/>
  <c r="K802" i="3"/>
  <c r="M802" i="3" s="1"/>
  <c r="L802" i="3"/>
  <c r="I804" i="3"/>
  <c r="J803" i="3"/>
  <c r="M801" i="2"/>
  <c r="N801" i="2" s="1"/>
  <c r="S801" i="2" s="1"/>
  <c r="E802" i="2"/>
  <c r="P800" i="2"/>
  <c r="Q800" i="2" s="1"/>
  <c r="O800" i="2"/>
  <c r="S800" i="2"/>
  <c r="G804" i="13" l="1"/>
  <c r="F805" i="13" s="1"/>
  <c r="J802" i="13"/>
  <c r="L802" i="13" s="1"/>
  <c r="K802" i="13"/>
  <c r="H803" i="13"/>
  <c r="I803" i="13" s="1"/>
  <c r="I805" i="3"/>
  <c r="J804" i="3"/>
  <c r="L803" i="3"/>
  <c r="K803" i="3"/>
  <c r="M803" i="3" s="1"/>
  <c r="E803" i="2"/>
  <c r="M802" i="2"/>
  <c r="N802" i="2" s="1"/>
  <c r="S802" i="2" s="1"/>
  <c r="P801" i="2"/>
  <c r="Q801" i="2" s="1"/>
  <c r="O801" i="2"/>
  <c r="K803" i="13" l="1"/>
  <c r="J803" i="13"/>
  <c r="L803" i="13" s="1"/>
  <c r="G805" i="13"/>
  <c r="F806" i="13" s="1"/>
  <c r="H804" i="13"/>
  <c r="I804" i="13" s="1"/>
  <c r="L804" i="3"/>
  <c r="K804" i="3"/>
  <c r="M804" i="3" s="1"/>
  <c r="J805" i="3"/>
  <c r="I806" i="3"/>
  <c r="P802" i="2"/>
  <c r="Q802" i="2" s="1"/>
  <c r="O802" i="2"/>
  <c r="M803" i="2"/>
  <c r="N803" i="2" s="1"/>
  <c r="E804" i="2"/>
  <c r="H805" i="13" l="1"/>
  <c r="I805" i="13" s="1"/>
  <c r="K804" i="13"/>
  <c r="J804" i="13"/>
  <c r="L804" i="13" s="1"/>
  <c r="G806" i="13"/>
  <c r="F807" i="13" s="1"/>
  <c r="I807" i="3"/>
  <c r="J806" i="3"/>
  <c r="L805" i="3"/>
  <c r="K805" i="3"/>
  <c r="M805" i="3" s="1"/>
  <c r="M804" i="2"/>
  <c r="N804" i="2" s="1"/>
  <c r="S804" i="2" s="1"/>
  <c r="E805" i="2"/>
  <c r="O803" i="2"/>
  <c r="P803" i="2"/>
  <c r="Q803" i="2" s="1"/>
  <c r="S803" i="2"/>
  <c r="H806" i="13" l="1"/>
  <c r="I806" i="13" s="1"/>
  <c r="J806" i="13" s="1"/>
  <c r="L806" i="13" s="1"/>
  <c r="G807" i="13"/>
  <c r="F808" i="13" s="1"/>
  <c r="K805" i="13"/>
  <c r="J805" i="13"/>
  <c r="L805" i="13" s="1"/>
  <c r="L806" i="3"/>
  <c r="K806" i="3"/>
  <c r="M806" i="3" s="1"/>
  <c r="J807" i="3"/>
  <c r="I808" i="3"/>
  <c r="M805" i="2"/>
  <c r="N805" i="2" s="1"/>
  <c r="S805" i="2" s="1"/>
  <c r="E806" i="2"/>
  <c r="P804" i="2"/>
  <c r="Q804" i="2" s="1"/>
  <c r="O804" i="2"/>
  <c r="H807" i="13" l="1"/>
  <c r="I807" i="13" s="1"/>
  <c r="K807" i="13" s="1"/>
  <c r="K806" i="13"/>
  <c r="G808" i="13"/>
  <c r="F809" i="13" s="1"/>
  <c r="J808" i="3"/>
  <c r="I809" i="3"/>
  <c r="L807" i="3"/>
  <c r="K807" i="3"/>
  <c r="M807" i="3" s="1"/>
  <c r="M806" i="2"/>
  <c r="N806" i="2" s="1"/>
  <c r="S806" i="2" s="1"/>
  <c r="E807" i="2"/>
  <c r="P805" i="2"/>
  <c r="Q805" i="2" s="1"/>
  <c r="O805" i="2"/>
  <c r="J807" i="13" l="1"/>
  <c r="L807" i="13" s="1"/>
  <c r="G809" i="13"/>
  <c r="F810" i="13" s="1"/>
  <c r="H808" i="13"/>
  <c r="I808" i="13" s="1"/>
  <c r="I810" i="3"/>
  <c r="J809" i="3"/>
  <c r="L808" i="3"/>
  <c r="K808" i="3"/>
  <c r="M808" i="3" s="1"/>
  <c r="M807" i="2"/>
  <c r="N807" i="2" s="1"/>
  <c r="S807" i="2" s="1"/>
  <c r="E808" i="2"/>
  <c r="P806" i="2"/>
  <c r="Q806" i="2" s="1"/>
  <c r="O806" i="2"/>
  <c r="J808" i="13" l="1"/>
  <c r="L808" i="13" s="1"/>
  <c r="K808" i="13"/>
  <c r="G810" i="13"/>
  <c r="F811" i="13" s="1"/>
  <c r="H809" i="13"/>
  <c r="I809" i="13" s="1"/>
  <c r="L809" i="3"/>
  <c r="K809" i="3"/>
  <c r="M809" i="3" s="1"/>
  <c r="J810" i="3"/>
  <c r="I811" i="3"/>
  <c r="M808" i="2"/>
  <c r="N808" i="2" s="1"/>
  <c r="S808" i="2" s="1"/>
  <c r="E809" i="2"/>
  <c r="P807" i="2"/>
  <c r="Q807" i="2" s="1"/>
  <c r="O807" i="2"/>
  <c r="H810" i="13" l="1"/>
  <c r="I810" i="13" s="1"/>
  <c r="K809" i="13"/>
  <c r="J809" i="13"/>
  <c r="L809" i="13" s="1"/>
  <c r="G811" i="13"/>
  <c r="F812" i="13" s="1"/>
  <c r="I812" i="3"/>
  <c r="J811" i="3"/>
  <c r="K810" i="3"/>
  <c r="M810" i="3" s="1"/>
  <c r="L810" i="3"/>
  <c r="M809" i="2"/>
  <c r="N809" i="2" s="1"/>
  <c r="S809" i="2" s="1"/>
  <c r="E810" i="2"/>
  <c r="P808" i="2"/>
  <c r="Q808" i="2" s="1"/>
  <c r="O808" i="2"/>
  <c r="G812" i="13" l="1"/>
  <c r="F813" i="13" s="1"/>
  <c r="H811" i="13"/>
  <c r="I811" i="13" s="1"/>
  <c r="J810" i="13"/>
  <c r="L810" i="13" s="1"/>
  <c r="K810" i="13"/>
  <c r="L811" i="3"/>
  <c r="K811" i="3"/>
  <c r="M811" i="3" s="1"/>
  <c r="I813" i="3"/>
  <c r="J812" i="3"/>
  <c r="E811" i="2"/>
  <c r="M810" i="2"/>
  <c r="N810" i="2" s="1"/>
  <c r="S810" i="2" s="1"/>
  <c r="P809" i="2"/>
  <c r="Q809" i="2" s="1"/>
  <c r="O809" i="2"/>
  <c r="K811" i="13" l="1"/>
  <c r="J811" i="13"/>
  <c r="L811" i="13" s="1"/>
  <c r="G813" i="13"/>
  <c r="F814" i="13" s="1"/>
  <c r="H812" i="13"/>
  <c r="I812" i="13" s="1"/>
  <c r="L812" i="3"/>
  <c r="K812" i="3"/>
  <c r="M812" i="3" s="1"/>
  <c r="J813" i="3"/>
  <c r="I814" i="3"/>
  <c r="P810" i="2"/>
  <c r="Q810" i="2" s="1"/>
  <c r="O810" i="2"/>
  <c r="M811" i="2"/>
  <c r="N811" i="2" s="1"/>
  <c r="E812" i="2"/>
  <c r="G814" i="13" l="1"/>
  <c r="F815" i="13" s="1"/>
  <c r="K812" i="13"/>
  <c r="J812" i="13"/>
  <c r="L812" i="13" s="1"/>
  <c r="H813" i="13"/>
  <c r="I813" i="13" s="1"/>
  <c r="L813" i="3"/>
  <c r="K813" i="3"/>
  <c r="M813" i="3" s="1"/>
  <c r="I815" i="3"/>
  <c r="J814" i="3"/>
  <c r="O811" i="2"/>
  <c r="P811" i="2"/>
  <c r="Q811" i="2" s="1"/>
  <c r="M812" i="2"/>
  <c r="N812" i="2" s="1"/>
  <c r="S812" i="2" s="1"/>
  <c r="E813" i="2"/>
  <c r="S811" i="2"/>
  <c r="K813" i="13" l="1"/>
  <c r="J813" i="13"/>
  <c r="L813" i="13" s="1"/>
  <c r="G815" i="13"/>
  <c r="F816" i="13" s="1"/>
  <c r="H814" i="13"/>
  <c r="I814" i="13" s="1"/>
  <c r="J815" i="3"/>
  <c r="I816" i="3"/>
  <c r="L814" i="3"/>
  <c r="K814" i="3"/>
  <c r="M814" i="3" s="1"/>
  <c r="M813" i="2"/>
  <c r="N813" i="2" s="1"/>
  <c r="S813" i="2" s="1"/>
  <c r="E814" i="2"/>
  <c r="P812" i="2"/>
  <c r="Q812" i="2" s="1"/>
  <c r="O812" i="2"/>
  <c r="G816" i="13" l="1"/>
  <c r="F817" i="13" s="1"/>
  <c r="K814" i="13"/>
  <c r="J814" i="13"/>
  <c r="L814" i="13" s="1"/>
  <c r="H815" i="13"/>
  <c r="I815" i="13" s="1"/>
  <c r="J816" i="3"/>
  <c r="I817" i="3"/>
  <c r="L815" i="3"/>
  <c r="K815" i="3"/>
  <c r="M815" i="3" s="1"/>
  <c r="M814" i="2"/>
  <c r="N814" i="2" s="1"/>
  <c r="S814" i="2" s="1"/>
  <c r="E815" i="2"/>
  <c r="P813" i="2"/>
  <c r="Q813" i="2" s="1"/>
  <c r="O813" i="2"/>
  <c r="K815" i="13" l="1"/>
  <c r="J815" i="13"/>
  <c r="L815" i="13" s="1"/>
  <c r="G817" i="13"/>
  <c r="F818" i="13" s="1"/>
  <c r="H816" i="13"/>
  <c r="I816" i="13" s="1"/>
  <c r="I818" i="3"/>
  <c r="J817" i="3"/>
  <c r="L816" i="3"/>
  <c r="K816" i="3"/>
  <c r="M816" i="3" s="1"/>
  <c r="E816" i="2"/>
  <c r="M815" i="2"/>
  <c r="N815" i="2" s="1"/>
  <c r="S815" i="2" s="1"/>
  <c r="P814" i="2"/>
  <c r="Q814" i="2" s="1"/>
  <c r="O814" i="2"/>
  <c r="K816" i="13" l="1"/>
  <c r="J816" i="13"/>
  <c r="L816" i="13" s="1"/>
  <c r="G818" i="13"/>
  <c r="F819" i="13" s="1"/>
  <c r="H817" i="13"/>
  <c r="I817" i="13" s="1"/>
  <c r="L817" i="3"/>
  <c r="K817" i="3"/>
  <c r="M817" i="3" s="1"/>
  <c r="J818" i="3"/>
  <c r="I819" i="3"/>
  <c r="P815" i="2"/>
  <c r="Q815" i="2" s="1"/>
  <c r="O815" i="2"/>
  <c r="M816" i="2"/>
  <c r="N816" i="2" s="1"/>
  <c r="E817" i="2"/>
  <c r="J817" i="13" l="1"/>
  <c r="L817" i="13" s="1"/>
  <c r="K817" i="13"/>
  <c r="H818" i="13"/>
  <c r="I818" i="13" s="1"/>
  <c r="G819" i="13"/>
  <c r="F820" i="13" s="1"/>
  <c r="I820" i="3"/>
  <c r="J819" i="3"/>
  <c r="K818" i="3"/>
  <c r="M818" i="3" s="1"/>
  <c r="L818" i="3"/>
  <c r="M817" i="2"/>
  <c r="N817" i="2" s="1"/>
  <c r="S817" i="2" s="1"/>
  <c r="E818" i="2"/>
  <c r="P816" i="2"/>
  <c r="Q816" i="2" s="1"/>
  <c r="O816" i="2"/>
  <c r="S816" i="2"/>
  <c r="H819" i="13" l="1"/>
  <c r="I819" i="13" s="1"/>
  <c r="G820" i="13"/>
  <c r="F821" i="13" s="1"/>
  <c r="J818" i="13"/>
  <c r="L818" i="13" s="1"/>
  <c r="K818" i="13"/>
  <c r="L819" i="3"/>
  <c r="K819" i="3"/>
  <c r="M819" i="3" s="1"/>
  <c r="I821" i="3"/>
  <c r="J820" i="3"/>
  <c r="E819" i="2"/>
  <c r="M818" i="2"/>
  <c r="N818" i="2" s="1"/>
  <c r="S818" i="2" s="1"/>
  <c r="P817" i="2"/>
  <c r="Q817" i="2" s="1"/>
  <c r="O817" i="2"/>
  <c r="G821" i="13" l="1"/>
  <c r="F822" i="13" s="1"/>
  <c r="H820" i="13"/>
  <c r="I820" i="13" s="1"/>
  <c r="K819" i="13"/>
  <c r="J819" i="13"/>
  <c r="L819" i="13" s="1"/>
  <c r="J821" i="3"/>
  <c r="I822" i="3"/>
  <c r="L820" i="3"/>
  <c r="K820" i="3"/>
  <c r="M820" i="3" s="1"/>
  <c r="P818" i="2"/>
  <c r="Q818" i="2" s="1"/>
  <c r="O818" i="2"/>
  <c r="M819" i="2"/>
  <c r="N819" i="2" s="1"/>
  <c r="E820" i="2"/>
  <c r="K820" i="13" l="1"/>
  <c r="J820" i="13"/>
  <c r="L820" i="13" s="1"/>
  <c r="G822" i="13"/>
  <c r="F823" i="13" s="1"/>
  <c r="H821" i="13"/>
  <c r="I821" i="13" s="1"/>
  <c r="I823" i="3"/>
  <c r="J822" i="3"/>
  <c r="L821" i="3"/>
  <c r="K821" i="3"/>
  <c r="M821" i="3" s="1"/>
  <c r="M820" i="2"/>
  <c r="N820" i="2" s="1"/>
  <c r="S820" i="2" s="1"/>
  <c r="E821" i="2"/>
  <c r="O819" i="2"/>
  <c r="P819" i="2"/>
  <c r="Q819" i="2" s="1"/>
  <c r="S819" i="2"/>
  <c r="G823" i="13" l="1"/>
  <c r="F824" i="13" s="1"/>
  <c r="H822" i="13"/>
  <c r="I822" i="13" s="1"/>
  <c r="K821" i="13"/>
  <c r="J821" i="13"/>
  <c r="L821" i="13" s="1"/>
  <c r="L822" i="3"/>
  <c r="K822" i="3"/>
  <c r="M822" i="3" s="1"/>
  <c r="J823" i="3"/>
  <c r="I824" i="3"/>
  <c r="M821" i="2"/>
  <c r="N821" i="2" s="1"/>
  <c r="S821" i="2" s="1"/>
  <c r="E822" i="2"/>
  <c r="P820" i="2"/>
  <c r="Q820" i="2" s="1"/>
  <c r="O820" i="2"/>
  <c r="H823" i="13" l="1"/>
  <c r="I823" i="13" s="1"/>
  <c r="K823" i="13" s="1"/>
  <c r="K822" i="13"/>
  <c r="J822" i="13"/>
  <c r="L822" i="13" s="1"/>
  <c r="G824" i="13"/>
  <c r="F825" i="13" s="1"/>
  <c r="J824" i="3"/>
  <c r="I825" i="3"/>
  <c r="L823" i="3"/>
  <c r="K823" i="3"/>
  <c r="M823" i="3" s="1"/>
  <c r="M822" i="2"/>
  <c r="N822" i="2" s="1"/>
  <c r="S822" i="2" s="1"/>
  <c r="E823" i="2"/>
  <c r="P821" i="2"/>
  <c r="Q821" i="2" s="1"/>
  <c r="O821" i="2"/>
  <c r="J823" i="13" l="1"/>
  <c r="L823" i="13" s="1"/>
  <c r="G825" i="13"/>
  <c r="F826" i="13" s="1"/>
  <c r="H824" i="13"/>
  <c r="I824" i="13" s="1"/>
  <c r="I826" i="3"/>
  <c r="J825" i="3"/>
  <c r="L824" i="3"/>
  <c r="K824" i="3"/>
  <c r="M824" i="3" s="1"/>
  <c r="M823" i="2"/>
  <c r="N823" i="2" s="1"/>
  <c r="S823" i="2" s="1"/>
  <c r="E824" i="2"/>
  <c r="P822" i="2"/>
  <c r="Q822" i="2" s="1"/>
  <c r="O822" i="2"/>
  <c r="J824" i="13" l="1"/>
  <c r="L824" i="13" s="1"/>
  <c r="K824" i="13"/>
  <c r="G826" i="13"/>
  <c r="F827" i="13" s="1"/>
  <c r="H825" i="13"/>
  <c r="I825" i="13" s="1"/>
  <c r="L825" i="3"/>
  <c r="K825" i="3"/>
  <c r="M825" i="3" s="1"/>
  <c r="J826" i="3"/>
  <c r="I827" i="3"/>
  <c r="M824" i="2"/>
  <c r="N824" i="2" s="1"/>
  <c r="S824" i="2" s="1"/>
  <c r="E825" i="2"/>
  <c r="P823" i="2"/>
  <c r="Q823" i="2" s="1"/>
  <c r="O823" i="2"/>
  <c r="H826" i="13" l="1"/>
  <c r="I826" i="13" s="1"/>
  <c r="G827" i="13"/>
  <c r="F828" i="13" s="1"/>
  <c r="K825" i="13"/>
  <c r="J825" i="13"/>
  <c r="L825" i="13" s="1"/>
  <c r="K826" i="3"/>
  <c r="M826" i="3" s="1"/>
  <c r="L826" i="3"/>
  <c r="I828" i="3"/>
  <c r="J827" i="3"/>
  <c r="M825" i="2"/>
  <c r="N825" i="2" s="1"/>
  <c r="S825" i="2" s="1"/>
  <c r="E826" i="2"/>
  <c r="O824" i="2"/>
  <c r="P824" i="2"/>
  <c r="Q824" i="2" s="1"/>
  <c r="G828" i="13" l="1"/>
  <c r="F829" i="13" s="1"/>
  <c r="H827" i="13"/>
  <c r="I827" i="13" s="1"/>
  <c r="J826" i="13"/>
  <c r="L826" i="13" s="1"/>
  <c r="K826" i="13"/>
  <c r="L827" i="3"/>
  <c r="K827" i="3"/>
  <c r="M827" i="3" s="1"/>
  <c r="I829" i="3"/>
  <c r="J828" i="3"/>
  <c r="E827" i="2"/>
  <c r="M826" i="2"/>
  <c r="N826" i="2" s="1"/>
  <c r="S826" i="2" s="1"/>
  <c r="P825" i="2"/>
  <c r="Q825" i="2" s="1"/>
  <c r="O825" i="2"/>
  <c r="K827" i="13" l="1"/>
  <c r="J827" i="13"/>
  <c r="L827" i="13" s="1"/>
  <c r="G829" i="13"/>
  <c r="F830" i="13" s="1"/>
  <c r="H828" i="13"/>
  <c r="I828" i="13" s="1"/>
  <c r="J829" i="3"/>
  <c r="I830" i="3"/>
  <c r="L828" i="3"/>
  <c r="K828" i="3"/>
  <c r="M828" i="3" s="1"/>
  <c r="P826" i="2"/>
  <c r="Q826" i="2" s="1"/>
  <c r="O826" i="2"/>
  <c r="M827" i="2"/>
  <c r="N827" i="2" s="1"/>
  <c r="E828" i="2"/>
  <c r="K828" i="13" l="1"/>
  <c r="J828" i="13"/>
  <c r="L828" i="13" s="1"/>
  <c r="H829" i="13"/>
  <c r="I829" i="13" s="1"/>
  <c r="G830" i="13"/>
  <c r="F831" i="13" s="1"/>
  <c r="I831" i="3"/>
  <c r="J830" i="3"/>
  <c r="L829" i="3"/>
  <c r="K829" i="3"/>
  <c r="M829" i="3" s="1"/>
  <c r="O827" i="2"/>
  <c r="P827" i="2"/>
  <c r="Q827" i="2" s="1"/>
  <c r="M828" i="2"/>
  <c r="N828" i="2" s="1"/>
  <c r="S828" i="2" s="1"/>
  <c r="E829" i="2"/>
  <c r="S827" i="2"/>
  <c r="K829" i="13" l="1"/>
  <c r="J829" i="13"/>
  <c r="L829" i="13" s="1"/>
  <c r="G831" i="13"/>
  <c r="F832" i="13" s="1"/>
  <c r="H830" i="13"/>
  <c r="I830" i="13" s="1"/>
  <c r="L830" i="3"/>
  <c r="K830" i="3"/>
  <c r="M830" i="3" s="1"/>
  <c r="J831" i="3"/>
  <c r="I832" i="3"/>
  <c r="M829" i="2"/>
  <c r="N829" i="2" s="1"/>
  <c r="S829" i="2" s="1"/>
  <c r="E830" i="2"/>
  <c r="P828" i="2"/>
  <c r="Q828" i="2" s="1"/>
  <c r="O828" i="2"/>
  <c r="H831" i="13" l="1"/>
  <c r="I831" i="13" s="1"/>
  <c r="K830" i="13"/>
  <c r="J830" i="13"/>
  <c r="L830" i="13" s="1"/>
  <c r="G832" i="13"/>
  <c r="F833" i="13" s="1"/>
  <c r="J832" i="3"/>
  <c r="I833" i="3"/>
  <c r="L831" i="3"/>
  <c r="K831" i="3"/>
  <c r="M831" i="3" s="1"/>
  <c r="M830" i="2"/>
  <c r="N830" i="2" s="1"/>
  <c r="S830" i="2" s="1"/>
  <c r="E831" i="2"/>
  <c r="P829" i="2"/>
  <c r="Q829" i="2" s="1"/>
  <c r="O829" i="2"/>
  <c r="H832" i="13" l="1"/>
  <c r="I832" i="13" s="1"/>
  <c r="G833" i="13"/>
  <c r="F834" i="13" s="1"/>
  <c r="K831" i="13"/>
  <c r="J831" i="13"/>
  <c r="L831" i="13" s="1"/>
  <c r="I834" i="3"/>
  <c r="J833" i="3"/>
  <c r="L832" i="3"/>
  <c r="K832" i="3"/>
  <c r="M832" i="3" s="1"/>
  <c r="E832" i="2"/>
  <c r="M831" i="2"/>
  <c r="N831" i="2" s="1"/>
  <c r="S831" i="2" s="1"/>
  <c r="P830" i="2"/>
  <c r="Q830" i="2" s="1"/>
  <c r="O830" i="2"/>
  <c r="G834" i="13" l="1"/>
  <c r="F835" i="13" s="1"/>
  <c r="H833" i="13"/>
  <c r="I833" i="13" s="1"/>
  <c r="K832" i="13"/>
  <c r="J832" i="13"/>
  <c r="L832" i="13" s="1"/>
  <c r="L833" i="3"/>
  <c r="K833" i="3"/>
  <c r="M833" i="3" s="1"/>
  <c r="J834" i="3"/>
  <c r="I835" i="3"/>
  <c r="P831" i="2"/>
  <c r="Q831" i="2" s="1"/>
  <c r="O831" i="2"/>
  <c r="M832" i="2"/>
  <c r="N832" i="2" s="1"/>
  <c r="E833" i="2"/>
  <c r="K833" i="13" l="1"/>
  <c r="J833" i="13"/>
  <c r="L833" i="13" s="1"/>
  <c r="G835" i="13"/>
  <c r="F836" i="13" s="1"/>
  <c r="H834" i="13"/>
  <c r="I834" i="13" s="1"/>
  <c r="K834" i="3"/>
  <c r="M834" i="3" s="1"/>
  <c r="L834" i="3"/>
  <c r="I836" i="3"/>
  <c r="J835" i="3"/>
  <c r="O832" i="2"/>
  <c r="P832" i="2"/>
  <c r="Q832" i="2" s="1"/>
  <c r="M833" i="2"/>
  <c r="N833" i="2" s="1"/>
  <c r="E834" i="2"/>
  <c r="S832" i="2"/>
  <c r="J834" i="13" l="1"/>
  <c r="L834" i="13" s="1"/>
  <c r="K834" i="13"/>
  <c r="G836" i="13"/>
  <c r="F837" i="13" s="1"/>
  <c r="H835" i="13"/>
  <c r="I835" i="13" s="1"/>
  <c r="I837" i="3"/>
  <c r="J836" i="3"/>
  <c r="L835" i="3"/>
  <c r="K835" i="3"/>
  <c r="M835" i="3" s="1"/>
  <c r="P833" i="2"/>
  <c r="Q833" i="2" s="1"/>
  <c r="O833" i="2"/>
  <c r="S833" i="2"/>
  <c r="E835" i="2"/>
  <c r="M834" i="2"/>
  <c r="N834" i="2" s="1"/>
  <c r="G837" i="13" l="1"/>
  <c r="F838" i="13" s="1"/>
  <c r="H836" i="13"/>
  <c r="I836" i="13" s="1"/>
  <c r="K835" i="13"/>
  <c r="J835" i="13"/>
  <c r="L835" i="13" s="1"/>
  <c r="L836" i="3"/>
  <c r="K836" i="3"/>
  <c r="M836" i="3" s="1"/>
  <c r="J837" i="3"/>
  <c r="I838" i="3"/>
  <c r="P834" i="2"/>
  <c r="Q834" i="2" s="1"/>
  <c r="O834" i="2"/>
  <c r="M835" i="2"/>
  <c r="N835" i="2" s="1"/>
  <c r="E836" i="2"/>
  <c r="S834" i="2"/>
  <c r="K836" i="13" l="1"/>
  <c r="J836" i="13"/>
  <c r="L836" i="13" s="1"/>
  <c r="G838" i="13"/>
  <c r="F839" i="13" s="1"/>
  <c r="H837" i="13"/>
  <c r="I837" i="13" s="1"/>
  <c r="I839" i="3"/>
  <c r="J838" i="3"/>
  <c r="L837" i="3"/>
  <c r="K837" i="3"/>
  <c r="M837" i="3" s="1"/>
  <c r="O835" i="2"/>
  <c r="P835" i="2"/>
  <c r="Q835" i="2" s="1"/>
  <c r="M836" i="2"/>
  <c r="N836" i="2" s="1"/>
  <c r="S836" i="2" s="1"/>
  <c r="E837" i="2"/>
  <c r="S835" i="2"/>
  <c r="G839" i="13" l="1"/>
  <c r="F840" i="13" s="1"/>
  <c r="H838" i="13"/>
  <c r="I838" i="13" s="1"/>
  <c r="K837" i="13"/>
  <c r="J837" i="13"/>
  <c r="L837" i="13" s="1"/>
  <c r="L838" i="3"/>
  <c r="K838" i="3"/>
  <c r="M838" i="3" s="1"/>
  <c r="J839" i="3"/>
  <c r="I840" i="3"/>
  <c r="M837" i="2"/>
  <c r="N837" i="2" s="1"/>
  <c r="S837" i="2" s="1"/>
  <c r="E838" i="2"/>
  <c r="P836" i="2"/>
  <c r="Q836" i="2" s="1"/>
  <c r="O836" i="2"/>
  <c r="H839" i="13" l="1"/>
  <c r="I839" i="13" s="1"/>
  <c r="J839" i="13" s="1"/>
  <c r="L839" i="13" s="1"/>
  <c r="K838" i="13"/>
  <c r="J838" i="13"/>
  <c r="L838" i="13" s="1"/>
  <c r="G840" i="13"/>
  <c r="F841" i="13" s="1"/>
  <c r="J840" i="3"/>
  <c r="I841" i="3"/>
  <c r="L839" i="3"/>
  <c r="K839" i="3"/>
  <c r="M839" i="3" s="1"/>
  <c r="M838" i="2"/>
  <c r="N838" i="2" s="1"/>
  <c r="S838" i="2" s="1"/>
  <c r="E839" i="2"/>
  <c r="P837" i="2"/>
  <c r="Q837" i="2" s="1"/>
  <c r="O837" i="2"/>
  <c r="K839" i="13" l="1"/>
  <c r="H840" i="13"/>
  <c r="I840" i="13" s="1"/>
  <c r="G841" i="13"/>
  <c r="F842" i="13" s="1"/>
  <c r="I842" i="3"/>
  <c r="J841" i="3"/>
  <c r="L840" i="3"/>
  <c r="K840" i="3"/>
  <c r="M840" i="3" s="1"/>
  <c r="E840" i="2"/>
  <c r="M839" i="2"/>
  <c r="N839" i="2" s="1"/>
  <c r="S839" i="2" s="1"/>
  <c r="P838" i="2"/>
  <c r="Q838" i="2" s="1"/>
  <c r="O838" i="2"/>
  <c r="H841" i="13" l="1"/>
  <c r="I841" i="13" s="1"/>
  <c r="J841" i="13" s="1"/>
  <c r="L841" i="13" s="1"/>
  <c r="G842" i="13"/>
  <c r="F843" i="13" s="1"/>
  <c r="J840" i="13"/>
  <c r="L840" i="13" s="1"/>
  <c r="K840" i="13"/>
  <c r="L841" i="3"/>
  <c r="K841" i="3"/>
  <c r="M841" i="3" s="1"/>
  <c r="J842" i="3"/>
  <c r="I843" i="3"/>
  <c r="P839" i="2"/>
  <c r="Q839" i="2" s="1"/>
  <c r="O839" i="2"/>
  <c r="M840" i="2"/>
  <c r="N840" i="2" s="1"/>
  <c r="E841" i="2"/>
  <c r="K841" i="13" l="1"/>
  <c r="G843" i="13"/>
  <c r="F844" i="13" s="1"/>
  <c r="H842" i="13"/>
  <c r="I842" i="13" s="1"/>
  <c r="I844" i="3"/>
  <c r="J843" i="3"/>
  <c r="K842" i="3"/>
  <c r="M842" i="3" s="1"/>
  <c r="L842" i="3"/>
  <c r="P840" i="2"/>
  <c r="Q840" i="2" s="1"/>
  <c r="O840" i="2"/>
  <c r="M841" i="2"/>
  <c r="N841" i="2" s="1"/>
  <c r="S841" i="2" s="1"/>
  <c r="E842" i="2"/>
  <c r="S840" i="2"/>
  <c r="J842" i="13" l="1"/>
  <c r="L842" i="13" s="1"/>
  <c r="K842" i="13"/>
  <c r="G844" i="13"/>
  <c r="F845" i="13" s="1"/>
  <c r="H843" i="13"/>
  <c r="I843" i="13" s="1"/>
  <c r="L843" i="3"/>
  <c r="K843" i="3"/>
  <c r="M843" i="3" s="1"/>
  <c r="I845" i="3"/>
  <c r="J844" i="3"/>
  <c r="E843" i="2"/>
  <c r="M842" i="2"/>
  <c r="N842" i="2" s="1"/>
  <c r="S842" i="2" s="1"/>
  <c r="P841" i="2"/>
  <c r="Q841" i="2" s="1"/>
  <c r="O841" i="2"/>
  <c r="K843" i="13" l="1"/>
  <c r="J843" i="13"/>
  <c r="L843" i="13" s="1"/>
  <c r="G845" i="13"/>
  <c r="F846" i="13" s="1"/>
  <c r="H844" i="13"/>
  <c r="I844" i="13" s="1"/>
  <c r="L844" i="3"/>
  <c r="K844" i="3"/>
  <c r="M844" i="3" s="1"/>
  <c r="J845" i="3"/>
  <c r="I846" i="3"/>
  <c r="P842" i="2"/>
  <c r="Q842" i="2" s="1"/>
  <c r="O842" i="2"/>
  <c r="M843" i="2"/>
  <c r="N843" i="2" s="1"/>
  <c r="E844" i="2"/>
  <c r="K844" i="13" l="1"/>
  <c r="J844" i="13"/>
  <c r="L844" i="13" s="1"/>
  <c r="H845" i="13"/>
  <c r="I845" i="13" s="1"/>
  <c r="G846" i="13"/>
  <c r="F847" i="13" s="1"/>
  <c r="L845" i="3"/>
  <c r="K845" i="3"/>
  <c r="M845" i="3" s="1"/>
  <c r="I847" i="3"/>
  <c r="J846" i="3"/>
  <c r="O843" i="2"/>
  <c r="P843" i="2"/>
  <c r="Q843" i="2" s="1"/>
  <c r="M844" i="2"/>
  <c r="N844" i="2" s="1"/>
  <c r="S844" i="2" s="1"/>
  <c r="E845" i="2"/>
  <c r="S843" i="2"/>
  <c r="G847" i="13" l="1"/>
  <c r="F848" i="13" s="1"/>
  <c r="H846" i="13"/>
  <c r="I846" i="13" s="1"/>
  <c r="K845" i="13"/>
  <c r="J845" i="13"/>
  <c r="L845" i="13" s="1"/>
  <c r="L846" i="3"/>
  <c r="K846" i="3"/>
  <c r="M846" i="3" s="1"/>
  <c r="J847" i="3"/>
  <c r="I848" i="3"/>
  <c r="M845" i="2"/>
  <c r="N845" i="2" s="1"/>
  <c r="S845" i="2" s="1"/>
  <c r="E846" i="2"/>
  <c r="P844" i="2"/>
  <c r="Q844" i="2" s="1"/>
  <c r="O844" i="2"/>
  <c r="G848" i="13" l="1"/>
  <c r="F849" i="13" s="1"/>
  <c r="K846" i="13"/>
  <c r="J846" i="13"/>
  <c r="L846" i="13" s="1"/>
  <c r="H847" i="13"/>
  <c r="I847" i="13" s="1"/>
  <c r="J848" i="3"/>
  <c r="I849" i="3"/>
  <c r="L847" i="3"/>
  <c r="K847" i="3"/>
  <c r="M847" i="3" s="1"/>
  <c r="M846" i="2"/>
  <c r="N846" i="2" s="1"/>
  <c r="S846" i="2" s="1"/>
  <c r="E847" i="2"/>
  <c r="P845" i="2"/>
  <c r="Q845" i="2" s="1"/>
  <c r="O845" i="2"/>
  <c r="H848" i="13" l="1"/>
  <c r="I848" i="13" s="1"/>
  <c r="K848" i="13" s="1"/>
  <c r="K847" i="13"/>
  <c r="J847" i="13"/>
  <c r="L847" i="13" s="1"/>
  <c r="G849" i="13"/>
  <c r="F850" i="13" s="1"/>
  <c r="I850" i="3"/>
  <c r="J849" i="3"/>
  <c r="L848" i="3"/>
  <c r="K848" i="3"/>
  <c r="M848" i="3" s="1"/>
  <c r="E848" i="2"/>
  <c r="M847" i="2"/>
  <c r="N847" i="2" s="1"/>
  <c r="S847" i="2" s="1"/>
  <c r="P846" i="2"/>
  <c r="Q846" i="2" s="1"/>
  <c r="O846" i="2"/>
  <c r="J848" i="13" l="1"/>
  <c r="L848" i="13" s="1"/>
  <c r="G850" i="13"/>
  <c r="F851" i="13" s="1"/>
  <c r="H849" i="13"/>
  <c r="I849" i="13" s="1"/>
  <c r="L849" i="3"/>
  <c r="K849" i="3"/>
  <c r="M849" i="3" s="1"/>
  <c r="J850" i="3"/>
  <c r="I851" i="3"/>
  <c r="P847" i="2"/>
  <c r="Q847" i="2" s="1"/>
  <c r="O847" i="2"/>
  <c r="M848" i="2"/>
  <c r="N848" i="2" s="1"/>
  <c r="E849" i="2"/>
  <c r="H850" i="13" l="1"/>
  <c r="I850" i="13" s="1"/>
  <c r="J850" i="13" s="1"/>
  <c r="L850" i="13" s="1"/>
  <c r="K849" i="13"/>
  <c r="J849" i="13"/>
  <c r="L849" i="13" s="1"/>
  <c r="G851" i="13"/>
  <c r="F852" i="13" s="1"/>
  <c r="I852" i="3"/>
  <c r="J851" i="3"/>
  <c r="K850" i="3"/>
  <c r="M850" i="3" s="1"/>
  <c r="L850" i="3"/>
  <c r="O848" i="2"/>
  <c r="P848" i="2"/>
  <c r="Q848" i="2" s="1"/>
  <c r="M849" i="2"/>
  <c r="N849" i="2" s="1"/>
  <c r="E850" i="2"/>
  <c r="S848" i="2"/>
  <c r="K850" i="13" l="1"/>
  <c r="G852" i="13"/>
  <c r="F853" i="13" s="1"/>
  <c r="H851" i="13"/>
  <c r="I851" i="13" s="1"/>
  <c r="L851" i="3"/>
  <c r="K851" i="3"/>
  <c r="M851" i="3" s="1"/>
  <c r="I853" i="3"/>
  <c r="J852" i="3"/>
  <c r="P849" i="2"/>
  <c r="Q849" i="2" s="1"/>
  <c r="O849" i="2"/>
  <c r="E851" i="2"/>
  <c r="M850" i="2"/>
  <c r="N850" i="2" s="1"/>
  <c r="S849" i="2"/>
  <c r="K851" i="13" l="1"/>
  <c r="J851" i="13"/>
  <c r="L851" i="13" s="1"/>
  <c r="H852" i="13"/>
  <c r="I852" i="13" s="1"/>
  <c r="G853" i="13"/>
  <c r="F854" i="13" s="1"/>
  <c r="L852" i="3"/>
  <c r="K852" i="3"/>
  <c r="M852" i="3" s="1"/>
  <c r="J853" i="3"/>
  <c r="I854" i="3"/>
  <c r="M851" i="2"/>
  <c r="N851" i="2" s="1"/>
  <c r="S851" i="2" s="1"/>
  <c r="E852" i="2"/>
  <c r="P850" i="2"/>
  <c r="Q850" i="2" s="1"/>
  <c r="O850" i="2"/>
  <c r="S850" i="2"/>
  <c r="G854" i="13" l="1"/>
  <c r="F855" i="13" s="1"/>
  <c r="H853" i="13"/>
  <c r="I853" i="13" s="1"/>
  <c r="K852" i="13"/>
  <c r="J852" i="13"/>
  <c r="L852" i="13" s="1"/>
  <c r="L853" i="3"/>
  <c r="K853" i="3"/>
  <c r="M853" i="3" s="1"/>
  <c r="I855" i="3"/>
  <c r="J854" i="3"/>
  <c r="M852" i="2"/>
  <c r="N852" i="2" s="1"/>
  <c r="S852" i="2" s="1"/>
  <c r="E853" i="2"/>
  <c r="O851" i="2"/>
  <c r="P851" i="2"/>
  <c r="Q851" i="2" s="1"/>
  <c r="H854" i="13" l="1"/>
  <c r="I854" i="13" s="1"/>
  <c r="K854" i="13" s="1"/>
  <c r="K853" i="13"/>
  <c r="J853" i="13"/>
  <c r="L853" i="13" s="1"/>
  <c r="G855" i="13"/>
  <c r="F856" i="13" s="1"/>
  <c r="L854" i="3"/>
  <c r="K854" i="3"/>
  <c r="M854" i="3" s="1"/>
  <c r="J855" i="3"/>
  <c r="I856" i="3"/>
  <c r="M853" i="2"/>
  <c r="N853" i="2" s="1"/>
  <c r="S853" i="2" s="1"/>
  <c r="E854" i="2"/>
  <c r="P852" i="2"/>
  <c r="Q852" i="2" s="1"/>
  <c r="O852" i="2"/>
  <c r="J854" i="13" l="1"/>
  <c r="L854" i="13" s="1"/>
  <c r="H855" i="13"/>
  <c r="I855" i="13" s="1"/>
  <c r="G856" i="13"/>
  <c r="F857" i="13" s="1"/>
  <c r="L855" i="3"/>
  <c r="K855" i="3"/>
  <c r="M855" i="3" s="1"/>
  <c r="J856" i="3"/>
  <c r="I857" i="3"/>
  <c r="M854" i="2"/>
  <c r="N854" i="2" s="1"/>
  <c r="S854" i="2" s="1"/>
  <c r="E855" i="2"/>
  <c r="P853" i="2"/>
  <c r="Q853" i="2" s="1"/>
  <c r="O853" i="2"/>
  <c r="H856" i="13" l="1"/>
  <c r="I856" i="13" s="1"/>
  <c r="J856" i="13" s="1"/>
  <c r="L856" i="13" s="1"/>
  <c r="K855" i="13"/>
  <c r="J855" i="13"/>
  <c r="L855" i="13" s="1"/>
  <c r="G857" i="13"/>
  <c r="F858" i="13" s="1"/>
  <c r="I858" i="3"/>
  <c r="J857" i="3"/>
  <c r="L856" i="3"/>
  <c r="K856" i="3"/>
  <c r="M856" i="3" s="1"/>
  <c r="E856" i="2"/>
  <c r="M855" i="2"/>
  <c r="N855" i="2" s="1"/>
  <c r="S855" i="2" s="1"/>
  <c r="P854" i="2"/>
  <c r="Q854" i="2" s="1"/>
  <c r="O854" i="2"/>
  <c r="K856" i="13" l="1"/>
  <c r="H857" i="13"/>
  <c r="I857" i="13" s="1"/>
  <c r="G858" i="13"/>
  <c r="F859" i="13" s="1"/>
  <c r="L857" i="3"/>
  <c r="K857" i="3"/>
  <c r="M857" i="3" s="1"/>
  <c r="J858" i="3"/>
  <c r="I859" i="3"/>
  <c r="P855" i="2"/>
  <c r="Q855" i="2" s="1"/>
  <c r="O855" i="2"/>
  <c r="M856" i="2"/>
  <c r="N856" i="2" s="1"/>
  <c r="E857" i="2"/>
  <c r="G859" i="13" l="1"/>
  <c r="F860" i="13" s="1"/>
  <c r="H858" i="13"/>
  <c r="I858" i="13" s="1"/>
  <c r="K857" i="13"/>
  <c r="J857" i="13"/>
  <c r="L857" i="13" s="1"/>
  <c r="I860" i="3"/>
  <c r="J859" i="3"/>
  <c r="K858" i="3"/>
  <c r="M858" i="3" s="1"/>
  <c r="L858" i="3"/>
  <c r="P856" i="2"/>
  <c r="Q856" i="2" s="1"/>
  <c r="O856" i="2"/>
  <c r="M857" i="2"/>
  <c r="N857" i="2" s="1"/>
  <c r="E858" i="2"/>
  <c r="S856" i="2"/>
  <c r="H859" i="13" l="1"/>
  <c r="I859" i="13" s="1"/>
  <c r="K859" i="13" s="1"/>
  <c r="J858" i="13"/>
  <c r="L858" i="13" s="1"/>
  <c r="K858" i="13"/>
  <c r="G860" i="13"/>
  <c r="F861" i="13" s="1"/>
  <c r="L859" i="3"/>
  <c r="K859" i="3"/>
  <c r="M859" i="3" s="1"/>
  <c r="I861" i="3"/>
  <c r="J860" i="3"/>
  <c r="P857" i="2"/>
  <c r="Q857" i="2" s="1"/>
  <c r="O857" i="2"/>
  <c r="S857" i="2"/>
  <c r="E859" i="2"/>
  <c r="M858" i="2"/>
  <c r="N858" i="2" s="1"/>
  <c r="J859" i="13" l="1"/>
  <c r="L859" i="13" s="1"/>
  <c r="G861" i="13"/>
  <c r="F862" i="13" s="1"/>
  <c r="H860" i="13"/>
  <c r="I860" i="13" s="1"/>
  <c r="L860" i="3"/>
  <c r="K860" i="3"/>
  <c r="M860" i="3" s="1"/>
  <c r="J861" i="3"/>
  <c r="I862" i="3"/>
  <c r="P858" i="2"/>
  <c r="Q858" i="2" s="1"/>
  <c r="O858" i="2"/>
  <c r="M859" i="2"/>
  <c r="N859" i="2" s="1"/>
  <c r="E860" i="2"/>
  <c r="S858" i="2"/>
  <c r="G862" i="13" l="1"/>
  <c r="F863" i="13" s="1"/>
  <c r="K860" i="13"/>
  <c r="J860" i="13"/>
  <c r="L860" i="13" s="1"/>
  <c r="H861" i="13"/>
  <c r="I861" i="13" s="1"/>
  <c r="L861" i="3"/>
  <c r="K861" i="3"/>
  <c r="M861" i="3" s="1"/>
  <c r="I863" i="3"/>
  <c r="J862" i="3"/>
  <c r="O859" i="2"/>
  <c r="P859" i="2"/>
  <c r="Q859" i="2" s="1"/>
  <c r="M860" i="2"/>
  <c r="N860" i="2" s="1"/>
  <c r="E861" i="2"/>
  <c r="S859" i="2"/>
  <c r="H862" i="13" l="1"/>
  <c r="I862" i="13" s="1"/>
  <c r="K862" i="13" s="1"/>
  <c r="K861" i="13"/>
  <c r="J861" i="13"/>
  <c r="L861" i="13" s="1"/>
  <c r="G863" i="13"/>
  <c r="F864" i="13" s="1"/>
  <c r="J863" i="3"/>
  <c r="I864" i="3"/>
  <c r="L862" i="3"/>
  <c r="K862" i="3"/>
  <c r="M862" i="3" s="1"/>
  <c r="P860" i="2"/>
  <c r="Q860" i="2" s="1"/>
  <c r="O860" i="2"/>
  <c r="M861" i="2"/>
  <c r="N861" i="2" s="1"/>
  <c r="E862" i="2"/>
  <c r="S860" i="2"/>
  <c r="J862" i="13" l="1"/>
  <c r="L862" i="13" s="1"/>
  <c r="G864" i="13"/>
  <c r="F865" i="13" s="1"/>
  <c r="H863" i="13"/>
  <c r="I863" i="13" s="1"/>
  <c r="I865" i="3"/>
  <c r="J864" i="3"/>
  <c r="K863" i="3"/>
  <c r="M863" i="3" s="1"/>
  <c r="L863" i="3"/>
  <c r="M862" i="2"/>
  <c r="N862" i="2" s="1"/>
  <c r="S862" i="2" s="1"/>
  <c r="E863" i="2"/>
  <c r="P861" i="2"/>
  <c r="Q861" i="2" s="1"/>
  <c r="O861" i="2"/>
  <c r="S861" i="2"/>
  <c r="K863" i="13" l="1"/>
  <c r="J863" i="13"/>
  <c r="L863" i="13" s="1"/>
  <c r="G865" i="13"/>
  <c r="F866" i="13" s="1"/>
  <c r="H864" i="13"/>
  <c r="I864" i="13" s="1"/>
  <c r="K864" i="3"/>
  <c r="M864" i="3" s="1"/>
  <c r="L864" i="3"/>
  <c r="I866" i="3"/>
  <c r="J865" i="3"/>
  <c r="M863" i="2"/>
  <c r="N863" i="2" s="1"/>
  <c r="S863" i="2" s="1"/>
  <c r="E864" i="2"/>
  <c r="P862" i="2"/>
  <c r="Q862" i="2" s="1"/>
  <c r="O862" i="2"/>
  <c r="H865" i="13" l="1"/>
  <c r="I865" i="13" s="1"/>
  <c r="G866" i="13"/>
  <c r="F867" i="13" s="1"/>
  <c r="K864" i="13"/>
  <c r="J864" i="13"/>
  <c r="L864" i="13" s="1"/>
  <c r="L865" i="3"/>
  <c r="K865" i="3"/>
  <c r="M865" i="3" s="1"/>
  <c r="I867" i="3"/>
  <c r="J866" i="3"/>
  <c r="M864" i="2"/>
  <c r="N864" i="2" s="1"/>
  <c r="S864" i="2" s="1"/>
  <c r="E865" i="2"/>
  <c r="P863" i="2"/>
  <c r="Q863" i="2" s="1"/>
  <c r="O863" i="2"/>
  <c r="G867" i="13" l="1"/>
  <c r="F868" i="13" s="1"/>
  <c r="H866" i="13"/>
  <c r="I866" i="13" s="1"/>
  <c r="K865" i="13"/>
  <c r="J865" i="13"/>
  <c r="L865" i="13" s="1"/>
  <c r="L866" i="3"/>
  <c r="K866" i="3"/>
  <c r="M866" i="3" s="1"/>
  <c r="I868" i="3"/>
  <c r="J867" i="3"/>
  <c r="M865" i="2"/>
  <c r="N865" i="2" s="1"/>
  <c r="S865" i="2" s="1"/>
  <c r="E866" i="2"/>
  <c r="P864" i="2"/>
  <c r="Q864" i="2" s="1"/>
  <c r="O864" i="2"/>
  <c r="J866" i="13" l="1"/>
  <c r="L866" i="13" s="1"/>
  <c r="K866" i="13"/>
  <c r="G868" i="13"/>
  <c r="F869" i="13" s="1"/>
  <c r="H867" i="13"/>
  <c r="I867" i="13" s="1"/>
  <c r="L867" i="3"/>
  <c r="K867" i="3"/>
  <c r="M867" i="3" s="1"/>
  <c r="J868" i="3"/>
  <c r="I869" i="3"/>
  <c r="E867" i="2"/>
  <c r="M866" i="2"/>
  <c r="N866" i="2" s="1"/>
  <c r="S866" i="2" s="1"/>
  <c r="P865" i="2"/>
  <c r="Q865" i="2" s="1"/>
  <c r="O865" i="2"/>
  <c r="G869" i="13" l="1"/>
  <c r="F870" i="13" s="1"/>
  <c r="K867" i="13"/>
  <c r="J867" i="13"/>
  <c r="L867" i="13" s="1"/>
  <c r="H868" i="13"/>
  <c r="I868" i="13" s="1"/>
  <c r="J869" i="3"/>
  <c r="I870" i="3"/>
  <c r="L868" i="3"/>
  <c r="K868" i="3"/>
  <c r="M868" i="3" s="1"/>
  <c r="P866" i="2"/>
  <c r="Q866" i="2" s="1"/>
  <c r="O866" i="2"/>
  <c r="E868" i="2"/>
  <c r="M867" i="2"/>
  <c r="N867" i="2" s="1"/>
  <c r="K868" i="13" l="1"/>
  <c r="J868" i="13"/>
  <c r="L868" i="13" s="1"/>
  <c r="G870" i="13"/>
  <c r="F871" i="13" s="1"/>
  <c r="H869" i="13"/>
  <c r="I869" i="13" s="1"/>
  <c r="J870" i="3"/>
  <c r="I871" i="3"/>
  <c r="L869" i="3"/>
  <c r="K869" i="3"/>
  <c r="M869" i="3" s="1"/>
  <c r="E869" i="2"/>
  <c r="M868" i="2"/>
  <c r="N868" i="2" s="1"/>
  <c r="S868" i="2" s="1"/>
  <c r="P867" i="2"/>
  <c r="Q867" i="2" s="1"/>
  <c r="O867" i="2"/>
  <c r="S867" i="2"/>
  <c r="K869" i="13" l="1"/>
  <c r="J869" i="13"/>
  <c r="L869" i="13" s="1"/>
  <c r="G871" i="13"/>
  <c r="F872" i="13" s="1"/>
  <c r="H870" i="13"/>
  <c r="I870" i="13" s="1"/>
  <c r="I872" i="3"/>
  <c r="J871" i="3"/>
  <c r="L870" i="3"/>
  <c r="K870" i="3"/>
  <c r="M870" i="3" s="1"/>
  <c r="O868" i="2"/>
  <c r="P868" i="2"/>
  <c r="Q868" i="2" s="1"/>
  <c r="E870" i="2"/>
  <c r="M869" i="2"/>
  <c r="N869" i="2" s="1"/>
  <c r="H871" i="13" l="1"/>
  <c r="I871" i="13" s="1"/>
  <c r="K871" i="13" s="1"/>
  <c r="K870" i="13"/>
  <c r="J870" i="13"/>
  <c r="L870" i="13" s="1"/>
  <c r="G872" i="13"/>
  <c r="F873" i="13" s="1"/>
  <c r="L871" i="3"/>
  <c r="K871" i="3"/>
  <c r="M871" i="3" s="1"/>
  <c r="J872" i="3"/>
  <c r="I873" i="3"/>
  <c r="O869" i="2"/>
  <c r="P869" i="2"/>
  <c r="Q869" i="2" s="1"/>
  <c r="S869" i="2"/>
  <c r="M870" i="2"/>
  <c r="N870" i="2" s="1"/>
  <c r="S870" i="2" s="1"/>
  <c r="E871" i="2"/>
  <c r="J871" i="13" l="1"/>
  <c r="L871" i="13" s="1"/>
  <c r="H872" i="13"/>
  <c r="I872" i="13" s="1"/>
  <c r="G873" i="13"/>
  <c r="F874" i="13" s="1"/>
  <c r="K872" i="3"/>
  <c r="M872" i="3" s="1"/>
  <c r="L872" i="3"/>
  <c r="I874" i="3"/>
  <c r="J873" i="3"/>
  <c r="M871" i="2"/>
  <c r="N871" i="2" s="1"/>
  <c r="S871" i="2" s="1"/>
  <c r="E872" i="2"/>
  <c r="O870" i="2"/>
  <c r="P870" i="2"/>
  <c r="Q870" i="2" s="1"/>
  <c r="G874" i="13" l="1"/>
  <c r="F875" i="13" s="1"/>
  <c r="J872" i="13"/>
  <c r="L872" i="13" s="1"/>
  <c r="K872" i="13"/>
  <c r="H873" i="13"/>
  <c r="I873" i="13" s="1"/>
  <c r="L873" i="3"/>
  <c r="K873" i="3"/>
  <c r="M873" i="3" s="1"/>
  <c r="J874" i="3"/>
  <c r="I875" i="3"/>
  <c r="M872" i="2"/>
  <c r="N872" i="2" s="1"/>
  <c r="S872" i="2" s="1"/>
  <c r="E873" i="2"/>
  <c r="P871" i="2"/>
  <c r="Q871" i="2" s="1"/>
  <c r="O871" i="2"/>
  <c r="K873" i="13" l="1"/>
  <c r="J873" i="13"/>
  <c r="L873" i="13" s="1"/>
  <c r="G875" i="13"/>
  <c r="F876" i="13" s="1"/>
  <c r="H874" i="13"/>
  <c r="I874" i="13" s="1"/>
  <c r="I876" i="3"/>
  <c r="J875" i="3"/>
  <c r="K874" i="3"/>
  <c r="M874" i="3" s="1"/>
  <c r="L874" i="3"/>
  <c r="M873" i="2"/>
  <c r="N873" i="2" s="1"/>
  <c r="S873" i="2" s="1"/>
  <c r="E874" i="2"/>
  <c r="P872" i="2"/>
  <c r="Q872" i="2" s="1"/>
  <c r="O872" i="2"/>
  <c r="G876" i="13" l="1"/>
  <c r="F877" i="13" s="1"/>
  <c r="H875" i="13"/>
  <c r="I875" i="13" s="1"/>
  <c r="J874" i="13"/>
  <c r="L874" i="13" s="1"/>
  <c r="K874" i="13"/>
  <c r="L875" i="3"/>
  <c r="K875" i="3"/>
  <c r="M875" i="3" s="1"/>
  <c r="J876" i="3"/>
  <c r="I877" i="3"/>
  <c r="E875" i="2"/>
  <c r="M874" i="2"/>
  <c r="N874" i="2" s="1"/>
  <c r="S874" i="2" s="1"/>
  <c r="P873" i="2"/>
  <c r="Q873" i="2" s="1"/>
  <c r="O873" i="2"/>
  <c r="H876" i="13" l="1"/>
  <c r="I876" i="13" s="1"/>
  <c r="G877" i="13"/>
  <c r="F878" i="13" s="1"/>
  <c r="K875" i="13"/>
  <c r="J875" i="13"/>
  <c r="L875" i="13" s="1"/>
  <c r="J877" i="3"/>
  <c r="I878" i="3"/>
  <c r="L876" i="3"/>
  <c r="K876" i="3"/>
  <c r="M876" i="3" s="1"/>
  <c r="P874" i="2"/>
  <c r="Q874" i="2" s="1"/>
  <c r="O874" i="2"/>
  <c r="M875" i="2"/>
  <c r="N875" i="2" s="1"/>
  <c r="E876" i="2"/>
  <c r="H877" i="13" l="1"/>
  <c r="I877" i="13" s="1"/>
  <c r="K877" i="13" s="1"/>
  <c r="K876" i="13"/>
  <c r="J876" i="13"/>
  <c r="L876" i="13" s="1"/>
  <c r="G878" i="13"/>
  <c r="F879" i="13" s="1"/>
  <c r="I879" i="3"/>
  <c r="J878" i="3"/>
  <c r="L877" i="3"/>
  <c r="K877" i="3"/>
  <c r="M877" i="3" s="1"/>
  <c r="M876" i="2"/>
  <c r="N876" i="2" s="1"/>
  <c r="S876" i="2" s="1"/>
  <c r="E877" i="2"/>
  <c r="P875" i="2"/>
  <c r="Q875" i="2" s="1"/>
  <c r="O875" i="2"/>
  <c r="S875" i="2"/>
  <c r="J877" i="13" l="1"/>
  <c r="L877" i="13" s="1"/>
  <c r="G879" i="13"/>
  <c r="F880" i="13" s="1"/>
  <c r="H878" i="13"/>
  <c r="I878" i="13" s="1"/>
  <c r="L878" i="3"/>
  <c r="K878" i="3"/>
  <c r="M878" i="3" s="1"/>
  <c r="I880" i="3"/>
  <c r="J879" i="3"/>
  <c r="E878" i="2"/>
  <c r="M877" i="2"/>
  <c r="N877" i="2" s="1"/>
  <c r="S877" i="2" s="1"/>
  <c r="P876" i="2"/>
  <c r="Q876" i="2" s="1"/>
  <c r="O876" i="2"/>
  <c r="G880" i="13" l="1"/>
  <c r="F881" i="13" s="1"/>
  <c r="K878" i="13"/>
  <c r="J878" i="13"/>
  <c r="L878" i="13" s="1"/>
  <c r="H879" i="13"/>
  <c r="I879" i="13" s="1"/>
  <c r="J880" i="3"/>
  <c r="I881" i="3"/>
  <c r="L879" i="3"/>
  <c r="K879" i="3"/>
  <c r="M879" i="3" s="1"/>
  <c r="P877" i="2"/>
  <c r="Q877" i="2" s="1"/>
  <c r="O877" i="2"/>
  <c r="M878" i="2"/>
  <c r="N878" i="2" s="1"/>
  <c r="E879" i="2"/>
  <c r="H880" i="13" l="1"/>
  <c r="I880" i="13" s="1"/>
  <c r="J880" i="13" s="1"/>
  <c r="L880" i="13" s="1"/>
  <c r="K879" i="13"/>
  <c r="J879" i="13"/>
  <c r="L879" i="13" s="1"/>
  <c r="G881" i="13"/>
  <c r="F882" i="13" s="1"/>
  <c r="I882" i="3"/>
  <c r="J881" i="3"/>
  <c r="K880" i="3"/>
  <c r="M880" i="3" s="1"/>
  <c r="L880" i="3"/>
  <c r="O878" i="2"/>
  <c r="P878" i="2"/>
  <c r="Q878" i="2" s="1"/>
  <c r="M879" i="2"/>
  <c r="N879" i="2" s="1"/>
  <c r="S879" i="2" s="1"/>
  <c r="E880" i="2"/>
  <c r="S878" i="2"/>
  <c r="K880" i="13" l="1"/>
  <c r="G882" i="13"/>
  <c r="F883" i="13" s="1"/>
  <c r="H881" i="13"/>
  <c r="I881" i="13" s="1"/>
  <c r="L881" i="3"/>
  <c r="K881" i="3"/>
  <c r="M881" i="3" s="1"/>
  <c r="J882" i="3"/>
  <c r="I883" i="3"/>
  <c r="M880" i="2"/>
  <c r="N880" i="2" s="1"/>
  <c r="S880" i="2" s="1"/>
  <c r="E881" i="2"/>
  <c r="P879" i="2"/>
  <c r="Q879" i="2" s="1"/>
  <c r="O879" i="2"/>
  <c r="K881" i="13" l="1"/>
  <c r="J881" i="13"/>
  <c r="L881" i="13" s="1"/>
  <c r="G883" i="13"/>
  <c r="F884" i="13" s="1"/>
  <c r="H882" i="13"/>
  <c r="I882" i="13" s="1"/>
  <c r="I884" i="3"/>
  <c r="J883" i="3"/>
  <c r="K882" i="3"/>
  <c r="M882" i="3" s="1"/>
  <c r="L882" i="3"/>
  <c r="M881" i="2"/>
  <c r="N881" i="2" s="1"/>
  <c r="S881" i="2" s="1"/>
  <c r="E882" i="2"/>
  <c r="P880" i="2"/>
  <c r="Q880" i="2" s="1"/>
  <c r="O880" i="2"/>
  <c r="J882" i="13" l="1"/>
  <c r="L882" i="13" s="1"/>
  <c r="K882" i="13"/>
  <c r="G884" i="13"/>
  <c r="F885" i="13" s="1"/>
  <c r="H883" i="13"/>
  <c r="I883" i="13" s="1"/>
  <c r="L883" i="3"/>
  <c r="K883" i="3"/>
  <c r="M883" i="3" s="1"/>
  <c r="I885" i="3"/>
  <c r="J884" i="3"/>
  <c r="E883" i="2"/>
  <c r="M882" i="2"/>
  <c r="N882" i="2" s="1"/>
  <c r="S882" i="2" s="1"/>
  <c r="P881" i="2"/>
  <c r="Q881" i="2" s="1"/>
  <c r="O881" i="2"/>
  <c r="K883" i="13" l="1"/>
  <c r="J883" i="13"/>
  <c r="L883" i="13" s="1"/>
  <c r="G885" i="13"/>
  <c r="F886" i="13" s="1"/>
  <c r="H884" i="13"/>
  <c r="I884" i="13" s="1"/>
  <c r="K884" i="3"/>
  <c r="M884" i="3" s="1"/>
  <c r="L884" i="3"/>
  <c r="J885" i="3"/>
  <c r="I886" i="3"/>
  <c r="P882" i="2"/>
  <c r="Q882" i="2" s="1"/>
  <c r="O882" i="2"/>
  <c r="M883" i="2"/>
  <c r="N883" i="2" s="1"/>
  <c r="E884" i="2"/>
  <c r="K884" i="13" l="1"/>
  <c r="J884" i="13"/>
  <c r="L884" i="13" s="1"/>
  <c r="G886" i="13"/>
  <c r="F887" i="13" s="1"/>
  <c r="H885" i="13"/>
  <c r="I885" i="13" s="1"/>
  <c r="J886" i="3"/>
  <c r="I887" i="3"/>
  <c r="L885" i="3"/>
  <c r="K885" i="3"/>
  <c r="M885" i="3" s="1"/>
  <c r="M884" i="2"/>
  <c r="N884" i="2" s="1"/>
  <c r="S884" i="2" s="1"/>
  <c r="E885" i="2"/>
  <c r="P883" i="2"/>
  <c r="Q883" i="2" s="1"/>
  <c r="O883" i="2"/>
  <c r="S883" i="2"/>
  <c r="K885" i="13" l="1"/>
  <c r="J885" i="13"/>
  <c r="L885" i="13" s="1"/>
  <c r="G887" i="13"/>
  <c r="F888" i="13" s="1"/>
  <c r="H886" i="13"/>
  <c r="I886" i="13" s="1"/>
  <c r="I888" i="3"/>
  <c r="J887" i="3"/>
  <c r="L886" i="3"/>
  <c r="K886" i="3"/>
  <c r="M886" i="3" s="1"/>
  <c r="E886" i="2"/>
  <c r="M885" i="2"/>
  <c r="N885" i="2" s="1"/>
  <c r="S885" i="2" s="1"/>
  <c r="P884" i="2"/>
  <c r="Q884" i="2" s="1"/>
  <c r="O884" i="2"/>
  <c r="H887" i="13" l="1"/>
  <c r="I887" i="13" s="1"/>
  <c r="J887" i="13" s="1"/>
  <c r="L887" i="13" s="1"/>
  <c r="K886" i="13"/>
  <c r="J886" i="13"/>
  <c r="L886" i="13" s="1"/>
  <c r="G888" i="13"/>
  <c r="F889" i="13" s="1"/>
  <c r="L887" i="3"/>
  <c r="K887" i="3"/>
  <c r="M887" i="3" s="1"/>
  <c r="J888" i="3"/>
  <c r="I889" i="3"/>
  <c r="P885" i="2"/>
  <c r="Q885" i="2" s="1"/>
  <c r="O885" i="2"/>
  <c r="M886" i="2"/>
  <c r="N886" i="2" s="1"/>
  <c r="E887" i="2"/>
  <c r="H888" i="13" l="1"/>
  <c r="I888" i="13" s="1"/>
  <c r="J888" i="13" s="1"/>
  <c r="L888" i="13" s="1"/>
  <c r="K887" i="13"/>
  <c r="G889" i="13"/>
  <c r="F890" i="13" s="1"/>
  <c r="I890" i="3"/>
  <c r="J889" i="3"/>
  <c r="K888" i="3"/>
  <c r="M888" i="3" s="1"/>
  <c r="L888" i="3"/>
  <c r="M887" i="2"/>
  <c r="N887" i="2" s="1"/>
  <c r="S887" i="2" s="1"/>
  <c r="E888" i="2"/>
  <c r="O886" i="2"/>
  <c r="P886" i="2"/>
  <c r="Q886" i="2" s="1"/>
  <c r="S886" i="2"/>
  <c r="K888" i="13" l="1"/>
  <c r="G890" i="13"/>
  <c r="F891" i="13" s="1"/>
  <c r="H889" i="13"/>
  <c r="I889" i="13" s="1"/>
  <c r="L889" i="3"/>
  <c r="K889" i="3"/>
  <c r="M889" i="3" s="1"/>
  <c r="J890" i="3"/>
  <c r="I891" i="3"/>
  <c r="M888" i="2"/>
  <c r="N888" i="2" s="1"/>
  <c r="S888" i="2" s="1"/>
  <c r="E889" i="2"/>
  <c r="P887" i="2"/>
  <c r="Q887" i="2" s="1"/>
  <c r="O887" i="2"/>
  <c r="K889" i="13" l="1"/>
  <c r="J889" i="13"/>
  <c r="L889" i="13" s="1"/>
  <c r="H890" i="13"/>
  <c r="I890" i="13" s="1"/>
  <c r="G891" i="13"/>
  <c r="F892" i="13" s="1"/>
  <c r="I892" i="3"/>
  <c r="J891" i="3"/>
  <c r="L890" i="3"/>
  <c r="K890" i="3"/>
  <c r="M890" i="3" s="1"/>
  <c r="M889" i="2"/>
  <c r="N889" i="2" s="1"/>
  <c r="S889" i="2" s="1"/>
  <c r="E890" i="2"/>
  <c r="P888" i="2"/>
  <c r="Q888" i="2" s="1"/>
  <c r="O888" i="2"/>
  <c r="H891" i="13" l="1"/>
  <c r="I891" i="13" s="1"/>
  <c r="K891" i="13" s="1"/>
  <c r="G892" i="13"/>
  <c r="F893" i="13" s="1"/>
  <c r="J890" i="13"/>
  <c r="L890" i="13" s="1"/>
  <c r="K890" i="13"/>
  <c r="L891" i="3"/>
  <c r="K891" i="3"/>
  <c r="M891" i="3" s="1"/>
  <c r="I893" i="3"/>
  <c r="J892" i="3"/>
  <c r="M890" i="2"/>
  <c r="N890" i="2" s="1"/>
  <c r="S890" i="2" s="1"/>
  <c r="E891" i="2"/>
  <c r="P889" i="2"/>
  <c r="Q889" i="2" s="1"/>
  <c r="O889" i="2"/>
  <c r="J891" i="13" l="1"/>
  <c r="L891" i="13" s="1"/>
  <c r="H892" i="13"/>
  <c r="I892" i="13" s="1"/>
  <c r="J892" i="13" s="1"/>
  <c r="L892" i="13" s="1"/>
  <c r="G893" i="13"/>
  <c r="F894" i="13" s="1"/>
  <c r="L892" i="3"/>
  <c r="K892" i="3"/>
  <c r="M892" i="3" s="1"/>
  <c r="J893" i="3"/>
  <c r="I894" i="3"/>
  <c r="M891" i="2"/>
  <c r="N891" i="2" s="1"/>
  <c r="S891" i="2" s="1"/>
  <c r="E892" i="2"/>
  <c r="P890" i="2"/>
  <c r="Q890" i="2" s="1"/>
  <c r="O890" i="2"/>
  <c r="K892" i="13" l="1"/>
  <c r="G894" i="13"/>
  <c r="F895" i="13" s="1"/>
  <c r="H893" i="13"/>
  <c r="I893" i="13" s="1"/>
  <c r="I895" i="3"/>
  <c r="J894" i="3"/>
  <c r="L893" i="3"/>
  <c r="K893" i="3"/>
  <c r="M893" i="3" s="1"/>
  <c r="M892" i="2"/>
  <c r="N892" i="2" s="1"/>
  <c r="S892" i="2" s="1"/>
  <c r="E893" i="2"/>
  <c r="P891" i="2"/>
  <c r="Q891" i="2" s="1"/>
  <c r="O891" i="2"/>
  <c r="G895" i="13" l="1"/>
  <c r="F896" i="13" s="1"/>
  <c r="H894" i="13"/>
  <c r="I894" i="13" s="1"/>
  <c r="K893" i="13"/>
  <c r="J893" i="13"/>
  <c r="L893" i="13" s="1"/>
  <c r="L894" i="3"/>
  <c r="K894" i="3"/>
  <c r="M894" i="3" s="1"/>
  <c r="J895" i="3"/>
  <c r="I896" i="3"/>
  <c r="E894" i="2"/>
  <c r="M893" i="2"/>
  <c r="N893" i="2" s="1"/>
  <c r="S893" i="2" s="1"/>
  <c r="P892" i="2"/>
  <c r="Q892" i="2" s="1"/>
  <c r="O892" i="2"/>
  <c r="H895" i="13" l="1"/>
  <c r="I895" i="13" s="1"/>
  <c r="J895" i="13" s="1"/>
  <c r="L895" i="13" s="1"/>
  <c r="K894" i="13"/>
  <c r="J894" i="13"/>
  <c r="L894" i="13" s="1"/>
  <c r="G896" i="13"/>
  <c r="F897" i="13" s="1"/>
  <c r="J896" i="3"/>
  <c r="I897" i="3"/>
  <c r="L895" i="3"/>
  <c r="K895" i="3"/>
  <c r="M895" i="3" s="1"/>
  <c r="P893" i="2"/>
  <c r="Q893" i="2" s="1"/>
  <c r="O893" i="2"/>
  <c r="M894" i="2"/>
  <c r="N894" i="2" s="1"/>
  <c r="E895" i="2"/>
  <c r="K895" i="13" l="1"/>
  <c r="G897" i="13"/>
  <c r="F898" i="13" s="1"/>
  <c r="H896" i="13"/>
  <c r="I896" i="13" s="1"/>
  <c r="K896" i="3"/>
  <c r="M896" i="3" s="1"/>
  <c r="L896" i="3"/>
  <c r="I898" i="3"/>
  <c r="J897" i="3"/>
  <c r="O894" i="2"/>
  <c r="P894" i="2"/>
  <c r="Q894" i="2" s="1"/>
  <c r="M895" i="2"/>
  <c r="N895" i="2" s="1"/>
  <c r="S895" i="2" s="1"/>
  <c r="E896" i="2"/>
  <c r="S894" i="2"/>
  <c r="K896" i="13" l="1"/>
  <c r="J896" i="13"/>
  <c r="L896" i="13" s="1"/>
  <c r="H897" i="13"/>
  <c r="I897" i="13" s="1"/>
  <c r="G898" i="13"/>
  <c r="F899" i="13" s="1"/>
  <c r="K897" i="3"/>
  <c r="M897" i="3" s="1"/>
  <c r="L897" i="3"/>
  <c r="I899" i="3"/>
  <c r="J898" i="3"/>
  <c r="M896" i="2"/>
  <c r="N896" i="2" s="1"/>
  <c r="S896" i="2" s="1"/>
  <c r="E897" i="2"/>
  <c r="P895" i="2"/>
  <c r="Q895" i="2" s="1"/>
  <c r="O895" i="2"/>
  <c r="H898" i="13" l="1"/>
  <c r="I898" i="13" s="1"/>
  <c r="J898" i="13" s="1"/>
  <c r="L898" i="13" s="1"/>
  <c r="K897" i="13"/>
  <c r="J897" i="13"/>
  <c r="L897" i="13" s="1"/>
  <c r="G899" i="13"/>
  <c r="F900" i="13" s="1"/>
  <c r="L898" i="3"/>
  <c r="K898" i="3"/>
  <c r="M898" i="3" s="1"/>
  <c r="I900" i="3"/>
  <c r="J899" i="3"/>
  <c r="M897" i="2"/>
  <c r="N897" i="2" s="1"/>
  <c r="S897" i="2" s="1"/>
  <c r="E898" i="2"/>
  <c r="P896" i="2"/>
  <c r="Q896" i="2" s="1"/>
  <c r="O896" i="2"/>
  <c r="K898" i="13" l="1"/>
  <c r="H899" i="13"/>
  <c r="I899" i="13" s="1"/>
  <c r="G900" i="13"/>
  <c r="F901" i="13" s="1"/>
  <c r="L899" i="3"/>
  <c r="K899" i="3"/>
  <c r="M899" i="3" s="1"/>
  <c r="I901" i="3"/>
  <c r="J900" i="3"/>
  <c r="E899" i="2"/>
  <c r="M898" i="2"/>
  <c r="N898" i="2" s="1"/>
  <c r="S898" i="2" s="1"/>
  <c r="P897" i="2"/>
  <c r="Q897" i="2" s="1"/>
  <c r="O897" i="2"/>
  <c r="G901" i="13" l="1"/>
  <c r="F902" i="13" s="1"/>
  <c r="H900" i="13"/>
  <c r="I900" i="13" s="1"/>
  <c r="K899" i="13"/>
  <c r="J899" i="13"/>
  <c r="L899" i="13" s="1"/>
  <c r="L900" i="3"/>
  <c r="K900" i="3"/>
  <c r="M900" i="3" s="1"/>
  <c r="J901" i="3"/>
  <c r="I902" i="3"/>
  <c r="P898" i="2"/>
  <c r="Q898" i="2" s="1"/>
  <c r="O898" i="2"/>
  <c r="M899" i="2"/>
  <c r="N899" i="2" s="1"/>
  <c r="E900" i="2"/>
  <c r="K900" i="13" l="1"/>
  <c r="J900" i="13"/>
  <c r="L900" i="13" s="1"/>
  <c r="H901" i="13"/>
  <c r="I901" i="13" s="1"/>
  <c r="G902" i="13"/>
  <c r="F903" i="13" s="1"/>
  <c r="J902" i="3"/>
  <c r="I903" i="3"/>
  <c r="L901" i="3"/>
  <c r="K901" i="3"/>
  <c r="M901" i="3" s="1"/>
  <c r="M900" i="2"/>
  <c r="N900" i="2" s="1"/>
  <c r="S900" i="2" s="1"/>
  <c r="E901" i="2"/>
  <c r="P899" i="2"/>
  <c r="Q899" i="2" s="1"/>
  <c r="O899" i="2"/>
  <c r="S899" i="2"/>
  <c r="G903" i="13" l="1"/>
  <c r="F904" i="13" s="1"/>
  <c r="K901" i="13"/>
  <c r="J901" i="13"/>
  <c r="L901" i="13" s="1"/>
  <c r="H902" i="13"/>
  <c r="I902" i="13" s="1"/>
  <c r="I904" i="3"/>
  <c r="J903" i="3"/>
  <c r="L902" i="3"/>
  <c r="K902" i="3"/>
  <c r="M902" i="3" s="1"/>
  <c r="E902" i="2"/>
  <c r="M901" i="2"/>
  <c r="N901" i="2" s="1"/>
  <c r="S901" i="2" s="1"/>
  <c r="P900" i="2"/>
  <c r="Q900" i="2" s="1"/>
  <c r="O900" i="2"/>
  <c r="H903" i="13" l="1"/>
  <c r="I903" i="13" s="1"/>
  <c r="K903" i="13" s="1"/>
  <c r="G904" i="13"/>
  <c r="F905" i="13" s="1"/>
  <c r="K902" i="13"/>
  <c r="J902" i="13"/>
  <c r="L902" i="13" s="1"/>
  <c r="L903" i="3"/>
  <c r="K903" i="3"/>
  <c r="M903" i="3" s="1"/>
  <c r="J904" i="3"/>
  <c r="I905" i="3"/>
  <c r="P901" i="2"/>
  <c r="Q901" i="2" s="1"/>
  <c r="O901" i="2"/>
  <c r="M902" i="2"/>
  <c r="N902" i="2" s="1"/>
  <c r="E903" i="2"/>
  <c r="J903" i="13" l="1"/>
  <c r="L903" i="13" s="1"/>
  <c r="H904" i="13"/>
  <c r="I904" i="13" s="1"/>
  <c r="J904" i="13" s="1"/>
  <c r="L904" i="13" s="1"/>
  <c r="G905" i="13"/>
  <c r="F906" i="13" s="1"/>
  <c r="I906" i="3"/>
  <c r="J905" i="3"/>
  <c r="K904" i="3"/>
  <c r="M904" i="3" s="1"/>
  <c r="L904" i="3"/>
  <c r="M903" i="2"/>
  <c r="N903" i="2" s="1"/>
  <c r="S903" i="2" s="1"/>
  <c r="E904" i="2"/>
  <c r="O902" i="2"/>
  <c r="P902" i="2"/>
  <c r="Q902" i="2" s="1"/>
  <c r="S902" i="2"/>
  <c r="K904" i="13" l="1"/>
  <c r="H905" i="13"/>
  <c r="I905" i="13" s="1"/>
  <c r="K905" i="13" s="1"/>
  <c r="G906" i="13"/>
  <c r="F907" i="13" s="1"/>
  <c r="K905" i="3"/>
  <c r="M905" i="3" s="1"/>
  <c r="L905" i="3"/>
  <c r="I907" i="3"/>
  <c r="J906" i="3"/>
  <c r="M904" i="2"/>
  <c r="N904" i="2" s="1"/>
  <c r="S904" i="2" s="1"/>
  <c r="E905" i="2"/>
  <c r="P903" i="2"/>
  <c r="Q903" i="2" s="1"/>
  <c r="O903" i="2"/>
  <c r="J905" i="13" l="1"/>
  <c r="L905" i="13" s="1"/>
  <c r="G907" i="13"/>
  <c r="F908" i="13" s="1"/>
  <c r="H906" i="13"/>
  <c r="I906" i="13" s="1"/>
  <c r="L906" i="3"/>
  <c r="K906" i="3"/>
  <c r="M906" i="3" s="1"/>
  <c r="I908" i="3"/>
  <c r="J907" i="3"/>
  <c r="M905" i="2"/>
  <c r="N905" i="2" s="1"/>
  <c r="S905" i="2" s="1"/>
  <c r="E906" i="2"/>
  <c r="P904" i="2"/>
  <c r="Q904" i="2" s="1"/>
  <c r="O904" i="2"/>
  <c r="G908" i="13" l="1"/>
  <c r="F909" i="13" s="1"/>
  <c r="H907" i="13"/>
  <c r="I907" i="13" s="1"/>
  <c r="J906" i="13"/>
  <c r="L906" i="13" s="1"/>
  <c r="K906" i="13"/>
  <c r="L907" i="3"/>
  <c r="K907" i="3"/>
  <c r="M907" i="3" s="1"/>
  <c r="I909" i="3"/>
  <c r="J908" i="3"/>
  <c r="E907" i="2"/>
  <c r="M906" i="2"/>
  <c r="N906" i="2" s="1"/>
  <c r="S906" i="2" s="1"/>
  <c r="P905" i="2"/>
  <c r="Q905" i="2" s="1"/>
  <c r="O905" i="2"/>
  <c r="G909" i="13" l="1"/>
  <c r="F910" i="13" s="1"/>
  <c r="K907" i="13"/>
  <c r="J907" i="13"/>
  <c r="L907" i="13" s="1"/>
  <c r="H908" i="13"/>
  <c r="I908" i="13" s="1"/>
  <c r="L908" i="3"/>
  <c r="K908" i="3"/>
  <c r="M908" i="3" s="1"/>
  <c r="J909" i="3"/>
  <c r="I910" i="3"/>
  <c r="P906" i="2"/>
  <c r="Q906" i="2" s="1"/>
  <c r="O906" i="2"/>
  <c r="M907" i="2"/>
  <c r="N907" i="2" s="1"/>
  <c r="E908" i="2"/>
  <c r="H909" i="13" l="1"/>
  <c r="I909" i="13" s="1"/>
  <c r="G910" i="13"/>
  <c r="F911" i="13" s="1"/>
  <c r="K908" i="13"/>
  <c r="J908" i="13"/>
  <c r="L908" i="13" s="1"/>
  <c r="J910" i="3"/>
  <c r="I911" i="3"/>
  <c r="L909" i="3"/>
  <c r="K909" i="3"/>
  <c r="M909" i="3" s="1"/>
  <c r="P907" i="2"/>
  <c r="Q907" i="2" s="1"/>
  <c r="O907" i="2"/>
  <c r="M908" i="2"/>
  <c r="N908" i="2" s="1"/>
  <c r="E909" i="2"/>
  <c r="S907" i="2"/>
  <c r="K909" i="13" l="1"/>
  <c r="J909" i="13"/>
  <c r="L909" i="13" s="1"/>
  <c r="G911" i="13"/>
  <c r="F912" i="13" s="1"/>
  <c r="H910" i="13"/>
  <c r="I910" i="13" s="1"/>
  <c r="I912" i="3"/>
  <c r="J911" i="3"/>
  <c r="L910" i="3"/>
  <c r="K910" i="3"/>
  <c r="M910" i="3" s="1"/>
  <c r="P908" i="2"/>
  <c r="Q908" i="2" s="1"/>
  <c r="O908" i="2"/>
  <c r="S908" i="2"/>
  <c r="E910" i="2"/>
  <c r="M909" i="2"/>
  <c r="N909" i="2" s="1"/>
  <c r="K910" i="13" l="1"/>
  <c r="J910" i="13"/>
  <c r="L910" i="13" s="1"/>
  <c r="H911" i="13"/>
  <c r="I911" i="13" s="1"/>
  <c r="G912" i="13"/>
  <c r="F913" i="13" s="1"/>
  <c r="L911" i="3"/>
  <c r="K911" i="3"/>
  <c r="M911" i="3" s="1"/>
  <c r="J912" i="3"/>
  <c r="I913" i="3"/>
  <c r="P909" i="2"/>
  <c r="Q909" i="2" s="1"/>
  <c r="O909" i="2"/>
  <c r="M910" i="2"/>
  <c r="N910" i="2" s="1"/>
  <c r="E911" i="2"/>
  <c r="S909" i="2"/>
  <c r="G913" i="13" l="1"/>
  <c r="F914" i="13" s="1"/>
  <c r="H912" i="13"/>
  <c r="I912" i="13" s="1"/>
  <c r="K911" i="13"/>
  <c r="J911" i="13"/>
  <c r="L911" i="13" s="1"/>
  <c r="K912" i="3"/>
  <c r="M912" i="3" s="1"/>
  <c r="L912" i="3"/>
  <c r="I914" i="3"/>
  <c r="J913" i="3"/>
  <c r="M911" i="2"/>
  <c r="N911" i="2" s="1"/>
  <c r="S911" i="2" s="1"/>
  <c r="E912" i="2"/>
  <c r="O910" i="2"/>
  <c r="P910" i="2"/>
  <c r="Q910" i="2" s="1"/>
  <c r="S910" i="2"/>
  <c r="G914" i="13" l="1"/>
  <c r="F915" i="13" s="1"/>
  <c r="H913" i="13"/>
  <c r="I913" i="13" s="1"/>
  <c r="K912" i="13"/>
  <c r="J912" i="13"/>
  <c r="L912" i="13" s="1"/>
  <c r="K913" i="3"/>
  <c r="M913" i="3" s="1"/>
  <c r="L913" i="3"/>
  <c r="I915" i="3"/>
  <c r="J914" i="3"/>
  <c r="M912" i="2"/>
  <c r="N912" i="2" s="1"/>
  <c r="S912" i="2" s="1"/>
  <c r="E913" i="2"/>
  <c r="P911" i="2"/>
  <c r="Q911" i="2" s="1"/>
  <c r="O911" i="2"/>
  <c r="H914" i="13" l="1"/>
  <c r="I914" i="13" s="1"/>
  <c r="G915" i="13"/>
  <c r="F916" i="13" s="1"/>
  <c r="K913" i="13"/>
  <c r="J913" i="13"/>
  <c r="L913" i="13" s="1"/>
  <c r="L914" i="3"/>
  <c r="K914" i="3"/>
  <c r="M914" i="3" s="1"/>
  <c r="J915" i="3"/>
  <c r="I916" i="3"/>
  <c r="M913" i="2"/>
  <c r="N913" i="2" s="1"/>
  <c r="S913" i="2" s="1"/>
  <c r="E914" i="2"/>
  <c r="P912" i="2"/>
  <c r="Q912" i="2" s="1"/>
  <c r="O912" i="2"/>
  <c r="G916" i="13" l="1"/>
  <c r="F917" i="13" s="1"/>
  <c r="J914" i="13"/>
  <c r="L914" i="13" s="1"/>
  <c r="K914" i="13"/>
  <c r="H915" i="13"/>
  <c r="I915" i="13" s="1"/>
  <c r="L915" i="3"/>
  <c r="K915" i="3"/>
  <c r="M915" i="3" s="1"/>
  <c r="I917" i="3"/>
  <c r="J916" i="3"/>
  <c r="E915" i="2"/>
  <c r="M914" i="2"/>
  <c r="N914" i="2" s="1"/>
  <c r="S914" i="2" s="1"/>
  <c r="P913" i="2"/>
  <c r="Q913" i="2" s="1"/>
  <c r="O913" i="2"/>
  <c r="G917" i="13" l="1"/>
  <c r="F918" i="13" s="1"/>
  <c r="K915" i="13"/>
  <c r="J915" i="13"/>
  <c r="L915" i="13" s="1"/>
  <c r="H916" i="13"/>
  <c r="I916" i="13" s="1"/>
  <c r="L916" i="3"/>
  <c r="K916" i="3"/>
  <c r="M916" i="3" s="1"/>
  <c r="J917" i="3"/>
  <c r="I918" i="3"/>
  <c r="P914" i="2"/>
  <c r="Q914" i="2" s="1"/>
  <c r="O914" i="2"/>
  <c r="M915" i="2"/>
  <c r="N915" i="2" s="1"/>
  <c r="E916" i="2"/>
  <c r="G918" i="13" l="1"/>
  <c r="F919" i="13" s="1"/>
  <c r="H917" i="13"/>
  <c r="I917" i="13" s="1"/>
  <c r="K916" i="13"/>
  <c r="J916" i="13"/>
  <c r="L916" i="13" s="1"/>
  <c r="L917" i="3"/>
  <c r="K917" i="3"/>
  <c r="M917" i="3" s="1"/>
  <c r="J918" i="3"/>
  <c r="I919" i="3"/>
  <c r="M916" i="2"/>
  <c r="N916" i="2" s="1"/>
  <c r="S916" i="2" s="1"/>
  <c r="E917" i="2"/>
  <c r="P915" i="2"/>
  <c r="Q915" i="2" s="1"/>
  <c r="O915" i="2"/>
  <c r="S915" i="2"/>
  <c r="H918" i="13" l="1"/>
  <c r="I918" i="13" s="1"/>
  <c r="G919" i="13"/>
  <c r="F920" i="13" s="1"/>
  <c r="K917" i="13"/>
  <c r="J917" i="13"/>
  <c r="L917" i="13" s="1"/>
  <c r="I920" i="3"/>
  <c r="J919" i="3"/>
  <c r="L918" i="3"/>
  <c r="K918" i="3"/>
  <c r="M918" i="3" s="1"/>
  <c r="E918" i="2"/>
  <c r="M917" i="2"/>
  <c r="N917" i="2" s="1"/>
  <c r="S917" i="2" s="1"/>
  <c r="P916" i="2"/>
  <c r="Q916" i="2" s="1"/>
  <c r="O916" i="2"/>
  <c r="H919" i="13" l="1"/>
  <c r="I919" i="13" s="1"/>
  <c r="K919" i="13" s="1"/>
  <c r="G920" i="13"/>
  <c r="F921" i="13" s="1"/>
  <c r="K918" i="13"/>
  <c r="J918" i="13"/>
  <c r="L918" i="13" s="1"/>
  <c r="L919" i="3"/>
  <c r="K919" i="3"/>
  <c r="M919" i="3" s="1"/>
  <c r="J920" i="3"/>
  <c r="I921" i="3"/>
  <c r="P917" i="2"/>
  <c r="Q917" i="2" s="1"/>
  <c r="O917" i="2"/>
  <c r="M918" i="2"/>
  <c r="N918" i="2" s="1"/>
  <c r="E919" i="2"/>
  <c r="J919" i="13" l="1"/>
  <c r="L919" i="13" s="1"/>
  <c r="G921" i="13"/>
  <c r="F922" i="13" s="1"/>
  <c r="H920" i="13"/>
  <c r="I920" i="13" s="1"/>
  <c r="I922" i="3"/>
  <c r="J921" i="3"/>
  <c r="K920" i="3"/>
  <c r="M920" i="3" s="1"/>
  <c r="L920" i="3"/>
  <c r="O918" i="2"/>
  <c r="P918" i="2"/>
  <c r="Q918" i="2" s="1"/>
  <c r="M919" i="2"/>
  <c r="N919" i="2" s="1"/>
  <c r="S919" i="2" s="1"/>
  <c r="E920" i="2"/>
  <c r="S918" i="2"/>
  <c r="G922" i="13" l="1"/>
  <c r="F923" i="13" s="1"/>
  <c r="J920" i="13"/>
  <c r="L920" i="13" s="1"/>
  <c r="K920" i="13"/>
  <c r="H921" i="13"/>
  <c r="I921" i="13" s="1"/>
  <c r="K921" i="3"/>
  <c r="M921" i="3" s="1"/>
  <c r="L921" i="3"/>
  <c r="I923" i="3"/>
  <c r="J922" i="3"/>
  <c r="M920" i="2"/>
  <c r="N920" i="2" s="1"/>
  <c r="S920" i="2" s="1"/>
  <c r="E921" i="2"/>
  <c r="P919" i="2"/>
  <c r="Q919" i="2" s="1"/>
  <c r="O919" i="2"/>
  <c r="G923" i="13" l="1"/>
  <c r="F924" i="13" s="1"/>
  <c r="K921" i="13"/>
  <c r="J921" i="13"/>
  <c r="L921" i="13" s="1"/>
  <c r="H922" i="13"/>
  <c r="I922" i="13" s="1"/>
  <c r="L922" i="3"/>
  <c r="K922" i="3"/>
  <c r="M922" i="3" s="1"/>
  <c r="J923" i="3"/>
  <c r="I924" i="3"/>
  <c r="M921" i="2"/>
  <c r="N921" i="2" s="1"/>
  <c r="S921" i="2" s="1"/>
  <c r="E922" i="2"/>
  <c r="P920" i="2"/>
  <c r="Q920" i="2" s="1"/>
  <c r="O920" i="2"/>
  <c r="G924" i="13" l="1"/>
  <c r="F925" i="13" s="1"/>
  <c r="H923" i="13"/>
  <c r="I923" i="13" s="1"/>
  <c r="J922" i="13"/>
  <c r="L922" i="13" s="1"/>
  <c r="K922" i="13"/>
  <c r="I925" i="3"/>
  <c r="J924" i="3"/>
  <c r="L923" i="3"/>
  <c r="K923" i="3"/>
  <c r="M923" i="3" s="1"/>
  <c r="M922" i="2"/>
  <c r="N922" i="2" s="1"/>
  <c r="S922" i="2" s="1"/>
  <c r="E923" i="2"/>
  <c r="P921" i="2"/>
  <c r="Q921" i="2" s="1"/>
  <c r="O921" i="2"/>
  <c r="K923" i="13" l="1"/>
  <c r="J923" i="13"/>
  <c r="L923" i="13" s="1"/>
  <c r="H924" i="13"/>
  <c r="I924" i="13" s="1"/>
  <c r="G925" i="13"/>
  <c r="F926" i="13" s="1"/>
  <c r="L924" i="3"/>
  <c r="K924" i="3"/>
  <c r="M924" i="3" s="1"/>
  <c r="J925" i="3"/>
  <c r="I926" i="3"/>
  <c r="M923" i="2"/>
  <c r="N923" i="2" s="1"/>
  <c r="S923" i="2" s="1"/>
  <c r="E924" i="2"/>
  <c r="P922" i="2"/>
  <c r="Q922" i="2" s="1"/>
  <c r="O922" i="2"/>
  <c r="H925" i="13" l="1"/>
  <c r="I925" i="13" s="1"/>
  <c r="K925" i="13" s="1"/>
  <c r="K924" i="13"/>
  <c r="J924" i="13"/>
  <c r="L924" i="13" s="1"/>
  <c r="G926" i="13"/>
  <c r="F927" i="13" s="1"/>
  <c r="L925" i="3"/>
  <c r="K925" i="3"/>
  <c r="M925" i="3" s="1"/>
  <c r="J926" i="3"/>
  <c r="I927" i="3"/>
  <c r="M924" i="2"/>
  <c r="N924" i="2" s="1"/>
  <c r="S924" i="2" s="1"/>
  <c r="E925" i="2"/>
  <c r="P923" i="2"/>
  <c r="Q923" i="2" s="1"/>
  <c r="O923" i="2"/>
  <c r="J925" i="13" l="1"/>
  <c r="L925" i="13" s="1"/>
  <c r="G927" i="13"/>
  <c r="F928" i="13" s="1"/>
  <c r="H926" i="13"/>
  <c r="I926" i="13" s="1"/>
  <c r="L926" i="3"/>
  <c r="K926" i="3"/>
  <c r="M926" i="3" s="1"/>
  <c r="I928" i="3"/>
  <c r="J927" i="3"/>
  <c r="E926" i="2"/>
  <c r="M925" i="2"/>
  <c r="N925" i="2" s="1"/>
  <c r="S925" i="2" s="1"/>
  <c r="P924" i="2"/>
  <c r="Q924" i="2" s="1"/>
  <c r="O924" i="2"/>
  <c r="H927" i="13" l="1"/>
  <c r="I927" i="13" s="1"/>
  <c r="K927" i="13" s="1"/>
  <c r="K926" i="13"/>
  <c r="J926" i="13"/>
  <c r="L926" i="13" s="1"/>
  <c r="G928" i="13"/>
  <c r="F929" i="13" s="1"/>
  <c r="J928" i="3"/>
  <c r="I929" i="3"/>
  <c r="L927" i="3"/>
  <c r="K927" i="3"/>
  <c r="M927" i="3" s="1"/>
  <c r="P925" i="2"/>
  <c r="Q925" i="2" s="1"/>
  <c r="O925" i="2"/>
  <c r="M926" i="2"/>
  <c r="N926" i="2" s="1"/>
  <c r="E927" i="2"/>
  <c r="J927" i="13" l="1"/>
  <c r="L927" i="13" s="1"/>
  <c r="H928" i="13"/>
  <c r="I928" i="13" s="1"/>
  <c r="G929" i="13"/>
  <c r="F930" i="13" s="1"/>
  <c r="I930" i="3"/>
  <c r="J929" i="3"/>
  <c r="L928" i="3"/>
  <c r="K928" i="3"/>
  <c r="M928" i="3" s="1"/>
  <c r="O926" i="2"/>
  <c r="P926" i="2"/>
  <c r="Q926" i="2" s="1"/>
  <c r="M927" i="2"/>
  <c r="N927" i="2" s="1"/>
  <c r="S927" i="2" s="1"/>
  <c r="E928" i="2"/>
  <c r="S926" i="2"/>
  <c r="G930" i="13" l="1"/>
  <c r="F931" i="13" s="1"/>
  <c r="H929" i="13"/>
  <c r="I929" i="13" s="1"/>
  <c r="K928" i="13"/>
  <c r="J928" i="13"/>
  <c r="L928" i="13" s="1"/>
  <c r="K929" i="3"/>
  <c r="M929" i="3" s="1"/>
  <c r="L929" i="3"/>
  <c r="J930" i="3"/>
  <c r="I931" i="3"/>
  <c r="M928" i="2"/>
  <c r="N928" i="2" s="1"/>
  <c r="S928" i="2" s="1"/>
  <c r="E929" i="2"/>
  <c r="P927" i="2"/>
  <c r="Q927" i="2" s="1"/>
  <c r="O927" i="2"/>
  <c r="G931" i="13" l="1"/>
  <c r="F932" i="13" s="1"/>
  <c r="H930" i="13"/>
  <c r="I930" i="13" s="1"/>
  <c r="K929" i="13"/>
  <c r="J929" i="13"/>
  <c r="L929" i="13" s="1"/>
  <c r="I932" i="3"/>
  <c r="J931" i="3"/>
  <c r="K930" i="3"/>
  <c r="M930" i="3" s="1"/>
  <c r="L930" i="3"/>
  <c r="M929" i="2"/>
  <c r="N929" i="2" s="1"/>
  <c r="S929" i="2" s="1"/>
  <c r="E930" i="2"/>
  <c r="P928" i="2"/>
  <c r="Q928" i="2" s="1"/>
  <c r="O928" i="2"/>
  <c r="G932" i="13" l="1"/>
  <c r="F933" i="13" s="1"/>
  <c r="H931" i="13"/>
  <c r="I931" i="13" s="1"/>
  <c r="J930" i="13"/>
  <c r="L930" i="13" s="1"/>
  <c r="K930" i="13"/>
  <c r="L931" i="3"/>
  <c r="K931" i="3"/>
  <c r="M931" i="3" s="1"/>
  <c r="I933" i="3"/>
  <c r="J932" i="3"/>
  <c r="E931" i="2"/>
  <c r="M930" i="2"/>
  <c r="N930" i="2" s="1"/>
  <c r="S930" i="2" s="1"/>
  <c r="P929" i="2"/>
  <c r="Q929" i="2" s="1"/>
  <c r="O929" i="2"/>
  <c r="H932" i="13" l="1"/>
  <c r="I932" i="13" s="1"/>
  <c r="G933" i="13"/>
  <c r="F934" i="13" s="1"/>
  <c r="K931" i="13"/>
  <c r="J931" i="13"/>
  <c r="L931" i="13" s="1"/>
  <c r="J933" i="3"/>
  <c r="I934" i="3"/>
  <c r="L932" i="3"/>
  <c r="K932" i="3"/>
  <c r="M932" i="3" s="1"/>
  <c r="P930" i="2"/>
  <c r="Q930" i="2" s="1"/>
  <c r="O930" i="2"/>
  <c r="M931" i="2"/>
  <c r="N931" i="2" s="1"/>
  <c r="E932" i="2"/>
  <c r="G934" i="13" l="1"/>
  <c r="F935" i="13" s="1"/>
  <c r="H933" i="13"/>
  <c r="I933" i="13" s="1"/>
  <c r="K932" i="13"/>
  <c r="J932" i="13"/>
  <c r="L932" i="13" s="1"/>
  <c r="I935" i="3"/>
  <c r="J934" i="3"/>
  <c r="L933" i="3"/>
  <c r="K933" i="3"/>
  <c r="M933" i="3" s="1"/>
  <c r="P931" i="2"/>
  <c r="Q931" i="2" s="1"/>
  <c r="O931" i="2"/>
  <c r="M932" i="2"/>
  <c r="N932" i="2" s="1"/>
  <c r="E933" i="2"/>
  <c r="S931" i="2"/>
  <c r="G935" i="13" l="1"/>
  <c r="F936" i="13" s="1"/>
  <c r="K933" i="13"/>
  <c r="J933" i="13"/>
  <c r="L933" i="13" s="1"/>
  <c r="H934" i="13"/>
  <c r="I934" i="13" s="1"/>
  <c r="L934" i="3"/>
  <c r="K934" i="3"/>
  <c r="M934" i="3" s="1"/>
  <c r="J935" i="3"/>
  <c r="I936" i="3"/>
  <c r="P932" i="2"/>
  <c r="Q932" i="2" s="1"/>
  <c r="O932" i="2"/>
  <c r="S932" i="2"/>
  <c r="E934" i="2"/>
  <c r="M933" i="2"/>
  <c r="N933" i="2" s="1"/>
  <c r="H935" i="13" l="1"/>
  <c r="I935" i="13" s="1"/>
  <c r="G936" i="13"/>
  <c r="F937" i="13" s="1"/>
  <c r="K934" i="13"/>
  <c r="J934" i="13"/>
  <c r="L934" i="13" s="1"/>
  <c r="J936" i="3"/>
  <c r="I937" i="3"/>
  <c r="L935" i="3"/>
  <c r="K935" i="3"/>
  <c r="M935" i="3" s="1"/>
  <c r="P933" i="2"/>
  <c r="Q933" i="2" s="1"/>
  <c r="O933" i="2"/>
  <c r="M934" i="2"/>
  <c r="N934" i="2" s="1"/>
  <c r="E935" i="2"/>
  <c r="S933" i="2"/>
  <c r="H936" i="13" l="1"/>
  <c r="I936" i="13" s="1"/>
  <c r="G937" i="13"/>
  <c r="F938" i="13" s="1"/>
  <c r="K935" i="13"/>
  <c r="J935" i="13"/>
  <c r="L935" i="13" s="1"/>
  <c r="I938" i="3"/>
  <c r="J937" i="3"/>
  <c r="L936" i="3"/>
  <c r="K936" i="3"/>
  <c r="M936" i="3" s="1"/>
  <c r="O934" i="2"/>
  <c r="P934" i="2"/>
  <c r="Q934" i="2" s="1"/>
  <c r="M935" i="2"/>
  <c r="N935" i="2" s="1"/>
  <c r="S935" i="2" s="1"/>
  <c r="E936" i="2"/>
  <c r="S934" i="2"/>
  <c r="H937" i="13" l="1"/>
  <c r="I937" i="13" s="1"/>
  <c r="K937" i="13" s="1"/>
  <c r="J936" i="13"/>
  <c r="L936" i="13" s="1"/>
  <c r="K936" i="13"/>
  <c r="G938" i="13"/>
  <c r="F939" i="13" s="1"/>
  <c r="J938" i="3"/>
  <c r="I939" i="3"/>
  <c r="L937" i="3"/>
  <c r="K937" i="3"/>
  <c r="M937" i="3" s="1"/>
  <c r="M936" i="2"/>
  <c r="N936" i="2" s="1"/>
  <c r="S936" i="2" s="1"/>
  <c r="E937" i="2"/>
  <c r="P935" i="2"/>
  <c r="Q935" i="2" s="1"/>
  <c r="O935" i="2"/>
  <c r="H938" i="13" l="1"/>
  <c r="I938" i="13" s="1"/>
  <c r="J938" i="13" s="1"/>
  <c r="L938" i="13" s="1"/>
  <c r="J937" i="13"/>
  <c r="L937" i="13" s="1"/>
  <c r="G939" i="13"/>
  <c r="F940" i="13" s="1"/>
  <c r="I940" i="3"/>
  <c r="J939" i="3"/>
  <c r="K938" i="3"/>
  <c r="M938" i="3" s="1"/>
  <c r="L938" i="3"/>
  <c r="M937" i="2"/>
  <c r="N937" i="2" s="1"/>
  <c r="S937" i="2" s="1"/>
  <c r="E938" i="2"/>
  <c r="P936" i="2"/>
  <c r="Q936" i="2" s="1"/>
  <c r="O936" i="2"/>
  <c r="K938" i="13" l="1"/>
  <c r="G940" i="13"/>
  <c r="F941" i="13" s="1"/>
  <c r="H939" i="13"/>
  <c r="I939" i="13" s="1"/>
  <c r="L939" i="3"/>
  <c r="K939" i="3"/>
  <c r="M939" i="3" s="1"/>
  <c r="I941" i="3"/>
  <c r="J940" i="3"/>
  <c r="E939" i="2"/>
  <c r="M938" i="2"/>
  <c r="N938" i="2" s="1"/>
  <c r="S938" i="2" s="1"/>
  <c r="P937" i="2"/>
  <c r="Q937" i="2" s="1"/>
  <c r="O937" i="2"/>
  <c r="G941" i="13" l="1"/>
  <c r="F942" i="13" s="1"/>
  <c r="H940" i="13"/>
  <c r="I940" i="13" s="1"/>
  <c r="K939" i="13"/>
  <c r="J939" i="13"/>
  <c r="L939" i="13" s="1"/>
  <c r="L940" i="3"/>
  <c r="K940" i="3"/>
  <c r="M940" i="3" s="1"/>
  <c r="J941" i="3"/>
  <c r="I942" i="3"/>
  <c r="P938" i="2"/>
  <c r="Q938" i="2" s="1"/>
  <c r="O938" i="2"/>
  <c r="M939" i="2"/>
  <c r="N939" i="2" s="1"/>
  <c r="E940" i="2"/>
  <c r="H941" i="13" l="1"/>
  <c r="I941" i="13" s="1"/>
  <c r="K941" i="13" s="1"/>
  <c r="G942" i="13"/>
  <c r="F943" i="13" s="1"/>
  <c r="K940" i="13"/>
  <c r="J940" i="13"/>
  <c r="L940" i="13" s="1"/>
  <c r="L941" i="3"/>
  <c r="K941" i="3"/>
  <c r="M941" i="3" s="1"/>
  <c r="I943" i="3"/>
  <c r="J942" i="3"/>
  <c r="E941" i="2"/>
  <c r="M940" i="2"/>
  <c r="N940" i="2" s="1"/>
  <c r="S940" i="2" s="1"/>
  <c r="P939" i="2"/>
  <c r="Q939" i="2" s="1"/>
  <c r="O939" i="2"/>
  <c r="S939" i="2"/>
  <c r="J941" i="13" l="1"/>
  <c r="L941" i="13" s="1"/>
  <c r="H942" i="13"/>
  <c r="I942" i="13" s="1"/>
  <c r="G943" i="13"/>
  <c r="F944" i="13" s="1"/>
  <c r="L942" i="3"/>
  <c r="K942" i="3"/>
  <c r="M942" i="3" s="1"/>
  <c r="J943" i="3"/>
  <c r="I944" i="3"/>
  <c r="P940" i="2"/>
  <c r="Q940" i="2" s="1"/>
  <c r="O940" i="2"/>
  <c r="E942" i="2"/>
  <c r="M941" i="2"/>
  <c r="N941" i="2" s="1"/>
  <c r="H943" i="13" l="1"/>
  <c r="I943" i="13" s="1"/>
  <c r="J943" i="13" s="1"/>
  <c r="L943" i="13" s="1"/>
  <c r="K942" i="13"/>
  <c r="J942" i="13"/>
  <c r="L942" i="13" s="1"/>
  <c r="G944" i="13"/>
  <c r="F945" i="13" s="1"/>
  <c r="J944" i="3"/>
  <c r="I945" i="3"/>
  <c r="L943" i="3"/>
  <c r="K943" i="3"/>
  <c r="M943" i="3" s="1"/>
  <c r="O941" i="2"/>
  <c r="P941" i="2"/>
  <c r="Q941" i="2" s="1"/>
  <c r="M942" i="2"/>
  <c r="N942" i="2" s="1"/>
  <c r="E943" i="2"/>
  <c r="S941" i="2"/>
  <c r="H944" i="13" l="1"/>
  <c r="I944" i="13" s="1"/>
  <c r="K944" i="13" s="1"/>
  <c r="K943" i="13"/>
  <c r="G945" i="13"/>
  <c r="F946" i="13" s="1"/>
  <c r="I946" i="3"/>
  <c r="J945" i="3"/>
  <c r="L944" i="3"/>
  <c r="K944" i="3"/>
  <c r="M944" i="3" s="1"/>
  <c r="O942" i="2"/>
  <c r="P942" i="2"/>
  <c r="Q942" i="2" s="1"/>
  <c r="S942" i="2"/>
  <c r="M943" i="2"/>
  <c r="N943" i="2" s="1"/>
  <c r="S943" i="2" s="1"/>
  <c r="E944" i="2"/>
  <c r="H945" i="13" l="1"/>
  <c r="I945" i="13" s="1"/>
  <c r="K945" i="13" s="1"/>
  <c r="J944" i="13"/>
  <c r="L944" i="13" s="1"/>
  <c r="G946" i="13"/>
  <c r="F947" i="13" s="1"/>
  <c r="L945" i="3"/>
  <c r="K945" i="3"/>
  <c r="M945" i="3" s="1"/>
  <c r="J946" i="3"/>
  <c r="I947" i="3"/>
  <c r="M944" i="2"/>
  <c r="N944" i="2" s="1"/>
  <c r="S944" i="2" s="1"/>
  <c r="E945" i="2"/>
  <c r="O943" i="2"/>
  <c r="P943" i="2"/>
  <c r="Q943" i="2" s="1"/>
  <c r="H946" i="13" l="1"/>
  <c r="I946" i="13" s="1"/>
  <c r="J946" i="13" s="1"/>
  <c r="L946" i="13" s="1"/>
  <c r="J945" i="13"/>
  <c r="L945" i="13" s="1"/>
  <c r="G947" i="13"/>
  <c r="F948" i="13" s="1"/>
  <c r="K946" i="3"/>
  <c r="M946" i="3" s="1"/>
  <c r="L946" i="3"/>
  <c r="I948" i="3"/>
  <c r="J947" i="3"/>
  <c r="E946" i="2"/>
  <c r="M945" i="2"/>
  <c r="N945" i="2" s="1"/>
  <c r="S945" i="2" s="1"/>
  <c r="P944" i="2"/>
  <c r="Q944" i="2" s="1"/>
  <c r="O944" i="2"/>
  <c r="K946" i="13" l="1"/>
  <c r="G948" i="13"/>
  <c r="F949" i="13" s="1"/>
  <c r="H947" i="13"/>
  <c r="I947" i="13" s="1"/>
  <c r="L947" i="3"/>
  <c r="K947" i="3"/>
  <c r="M947" i="3" s="1"/>
  <c r="I949" i="3"/>
  <c r="J948" i="3"/>
  <c r="P945" i="2"/>
  <c r="Q945" i="2" s="1"/>
  <c r="O945" i="2"/>
  <c r="E947" i="2"/>
  <c r="M946" i="2"/>
  <c r="N946" i="2" s="1"/>
  <c r="K947" i="13" l="1"/>
  <c r="J947" i="13"/>
  <c r="L947" i="13" s="1"/>
  <c r="H948" i="13"/>
  <c r="I948" i="13" s="1"/>
  <c r="G949" i="13"/>
  <c r="F950" i="13" s="1"/>
  <c r="L948" i="3"/>
  <c r="K948" i="3"/>
  <c r="M948" i="3" s="1"/>
  <c r="J949" i="3"/>
  <c r="I950" i="3"/>
  <c r="P946" i="2"/>
  <c r="Q946" i="2" s="1"/>
  <c r="O946" i="2"/>
  <c r="M947" i="2"/>
  <c r="N947" i="2" s="1"/>
  <c r="S947" i="2" s="1"/>
  <c r="E948" i="2"/>
  <c r="S946" i="2"/>
  <c r="G950" i="13" l="1"/>
  <c r="F951" i="13" s="1"/>
  <c r="H949" i="13"/>
  <c r="I949" i="13" s="1"/>
  <c r="K948" i="13"/>
  <c r="J948" i="13"/>
  <c r="L948" i="13" s="1"/>
  <c r="I951" i="3"/>
  <c r="J950" i="3"/>
  <c r="L949" i="3"/>
  <c r="K949" i="3"/>
  <c r="M949" i="3" s="1"/>
  <c r="E949" i="2"/>
  <c r="M948" i="2"/>
  <c r="N948" i="2" s="1"/>
  <c r="S948" i="2" s="1"/>
  <c r="P947" i="2"/>
  <c r="Q947" i="2" s="1"/>
  <c r="O947" i="2"/>
  <c r="G951" i="13" l="1"/>
  <c r="F952" i="13" s="1"/>
  <c r="H950" i="13"/>
  <c r="I950" i="13" s="1"/>
  <c r="K949" i="13"/>
  <c r="J949" i="13"/>
  <c r="L949" i="13" s="1"/>
  <c r="L950" i="3"/>
  <c r="K950" i="3"/>
  <c r="M950" i="3" s="1"/>
  <c r="J951" i="3"/>
  <c r="I952" i="3"/>
  <c r="P948" i="2"/>
  <c r="Q948" i="2" s="1"/>
  <c r="O948" i="2"/>
  <c r="E950" i="2"/>
  <c r="M949" i="2"/>
  <c r="N949" i="2" s="1"/>
  <c r="K950" i="13" l="1"/>
  <c r="J950" i="13"/>
  <c r="L950" i="13" s="1"/>
  <c r="G952" i="13"/>
  <c r="F953" i="13" s="1"/>
  <c r="H951" i="13"/>
  <c r="I951" i="13" s="1"/>
  <c r="J952" i="3"/>
  <c r="I953" i="3"/>
  <c r="L951" i="3"/>
  <c r="K951" i="3"/>
  <c r="M951" i="3" s="1"/>
  <c r="E951" i="2"/>
  <c r="M950" i="2"/>
  <c r="N950" i="2" s="1"/>
  <c r="S950" i="2" s="1"/>
  <c r="O949" i="2"/>
  <c r="P949" i="2"/>
  <c r="Q949" i="2" s="1"/>
  <c r="S949" i="2"/>
  <c r="G953" i="13" l="1"/>
  <c r="F954" i="13" s="1"/>
  <c r="H952" i="13"/>
  <c r="I952" i="13" s="1"/>
  <c r="K951" i="13"/>
  <c r="J951" i="13"/>
  <c r="L951" i="13" s="1"/>
  <c r="I954" i="3"/>
  <c r="J953" i="3"/>
  <c r="L952" i="3"/>
  <c r="K952" i="3"/>
  <c r="M952" i="3" s="1"/>
  <c r="O950" i="2"/>
  <c r="P950" i="2"/>
  <c r="Q950" i="2" s="1"/>
  <c r="M951" i="2"/>
  <c r="N951" i="2" s="1"/>
  <c r="E952" i="2"/>
  <c r="J952" i="13" l="1"/>
  <c r="L952" i="13" s="1"/>
  <c r="K952" i="13"/>
  <c r="G954" i="13"/>
  <c r="F955" i="13" s="1"/>
  <c r="H953" i="13"/>
  <c r="I953" i="13" s="1"/>
  <c r="L953" i="3"/>
  <c r="K953" i="3"/>
  <c r="M953" i="3" s="1"/>
  <c r="J954" i="3"/>
  <c r="I955" i="3"/>
  <c r="P951" i="2"/>
  <c r="Q951" i="2" s="1"/>
  <c r="O951" i="2"/>
  <c r="S951" i="2"/>
  <c r="M952" i="2"/>
  <c r="N952" i="2" s="1"/>
  <c r="E953" i="2"/>
  <c r="H954" i="13" l="1"/>
  <c r="I954" i="13" s="1"/>
  <c r="J954" i="13" s="1"/>
  <c r="L954" i="13" s="1"/>
  <c r="K953" i="13"/>
  <c r="J953" i="13"/>
  <c r="L953" i="13" s="1"/>
  <c r="G955" i="13"/>
  <c r="F956" i="13" s="1"/>
  <c r="I956" i="3"/>
  <c r="J955" i="3"/>
  <c r="K954" i="3"/>
  <c r="M954" i="3" s="1"/>
  <c r="L954" i="3"/>
  <c r="M953" i="2"/>
  <c r="N953" i="2" s="1"/>
  <c r="S953" i="2" s="1"/>
  <c r="E954" i="2"/>
  <c r="P952" i="2"/>
  <c r="Q952" i="2" s="1"/>
  <c r="O952" i="2"/>
  <c r="S952" i="2"/>
  <c r="K954" i="13" l="1"/>
  <c r="G956" i="13"/>
  <c r="F957" i="13" s="1"/>
  <c r="H955" i="13"/>
  <c r="I955" i="13" s="1"/>
  <c r="L955" i="3"/>
  <c r="K955" i="3"/>
  <c r="M955" i="3" s="1"/>
  <c r="I957" i="3"/>
  <c r="J956" i="3"/>
  <c r="M954" i="2"/>
  <c r="N954" i="2" s="1"/>
  <c r="S954" i="2" s="1"/>
  <c r="E955" i="2"/>
  <c r="P953" i="2"/>
  <c r="Q953" i="2" s="1"/>
  <c r="O953" i="2"/>
  <c r="K955" i="13" l="1"/>
  <c r="J955" i="13"/>
  <c r="L955" i="13" s="1"/>
  <c r="G957" i="13"/>
  <c r="F958" i="13" s="1"/>
  <c r="H956" i="13"/>
  <c r="I956" i="13" s="1"/>
  <c r="L956" i="3"/>
  <c r="K956" i="3"/>
  <c r="M956" i="3" s="1"/>
  <c r="J957" i="3"/>
  <c r="I958" i="3"/>
  <c r="M955" i="2"/>
  <c r="N955" i="2" s="1"/>
  <c r="S955" i="2" s="1"/>
  <c r="E956" i="2"/>
  <c r="P954" i="2"/>
  <c r="Q954" i="2" s="1"/>
  <c r="O954" i="2"/>
  <c r="H957" i="13" l="1"/>
  <c r="I957" i="13" s="1"/>
  <c r="J957" i="13" s="1"/>
  <c r="L957" i="13" s="1"/>
  <c r="G958" i="13"/>
  <c r="F959" i="13" s="1"/>
  <c r="K956" i="13"/>
  <c r="J956" i="13"/>
  <c r="L956" i="13" s="1"/>
  <c r="I959" i="3"/>
  <c r="J958" i="3"/>
  <c r="L957" i="3"/>
  <c r="K957" i="3"/>
  <c r="M957" i="3" s="1"/>
  <c r="E957" i="2"/>
  <c r="M956" i="2"/>
  <c r="N956" i="2" s="1"/>
  <c r="S956" i="2" s="1"/>
  <c r="P955" i="2"/>
  <c r="Q955" i="2" s="1"/>
  <c r="O955" i="2"/>
  <c r="K957" i="13" l="1"/>
  <c r="G959" i="13"/>
  <c r="F960" i="13" s="1"/>
  <c r="H958" i="13"/>
  <c r="I958" i="13" s="1"/>
  <c r="L958" i="3"/>
  <c r="K958" i="3"/>
  <c r="M958" i="3" s="1"/>
  <c r="J959" i="3"/>
  <c r="I960" i="3"/>
  <c r="P956" i="2"/>
  <c r="Q956" i="2" s="1"/>
  <c r="O956" i="2"/>
  <c r="E958" i="2"/>
  <c r="M957" i="2"/>
  <c r="N957" i="2" s="1"/>
  <c r="K958" i="13" l="1"/>
  <c r="J958" i="13"/>
  <c r="L958" i="13" s="1"/>
  <c r="G960" i="13"/>
  <c r="F961" i="13" s="1"/>
  <c r="H959" i="13"/>
  <c r="I959" i="13" s="1"/>
  <c r="J960" i="3"/>
  <c r="I961" i="3"/>
  <c r="L959" i="3"/>
  <c r="K959" i="3"/>
  <c r="M959" i="3" s="1"/>
  <c r="O957" i="2"/>
  <c r="P957" i="2"/>
  <c r="Q957" i="2" s="1"/>
  <c r="M958" i="2"/>
  <c r="N958" i="2" s="1"/>
  <c r="S958" i="2" s="1"/>
  <c r="E959" i="2"/>
  <c r="S957" i="2"/>
  <c r="H960" i="13" l="1"/>
  <c r="I960" i="13" s="1"/>
  <c r="J960" i="13" s="1"/>
  <c r="L960" i="13" s="1"/>
  <c r="K959" i="13"/>
  <c r="J959" i="13"/>
  <c r="L959" i="13" s="1"/>
  <c r="G961" i="13"/>
  <c r="F962" i="13" s="1"/>
  <c r="I962" i="3"/>
  <c r="J961" i="3"/>
  <c r="L960" i="3"/>
  <c r="K960" i="3"/>
  <c r="M960" i="3" s="1"/>
  <c r="M959" i="2"/>
  <c r="N959" i="2" s="1"/>
  <c r="S959" i="2" s="1"/>
  <c r="E960" i="2"/>
  <c r="O958" i="2"/>
  <c r="P958" i="2"/>
  <c r="Q958" i="2" s="1"/>
  <c r="K960" i="13" l="1"/>
  <c r="G962" i="13"/>
  <c r="F963" i="13" s="1"/>
  <c r="H961" i="13"/>
  <c r="I961" i="13" s="1"/>
  <c r="L961" i="3"/>
  <c r="K961" i="3"/>
  <c r="M961" i="3" s="1"/>
  <c r="J962" i="3"/>
  <c r="I963" i="3"/>
  <c r="M960" i="2"/>
  <c r="N960" i="2" s="1"/>
  <c r="S960" i="2" s="1"/>
  <c r="E961" i="2"/>
  <c r="P959" i="2"/>
  <c r="Q959" i="2" s="1"/>
  <c r="O959" i="2"/>
  <c r="K961" i="13" l="1"/>
  <c r="J961" i="13"/>
  <c r="L961" i="13" s="1"/>
  <c r="G963" i="13"/>
  <c r="F964" i="13" s="1"/>
  <c r="H962" i="13"/>
  <c r="I962" i="13" s="1"/>
  <c r="I964" i="3"/>
  <c r="J963" i="3"/>
  <c r="K962" i="3"/>
  <c r="M962" i="3" s="1"/>
  <c r="L962" i="3"/>
  <c r="M961" i="2"/>
  <c r="N961" i="2" s="1"/>
  <c r="S961" i="2" s="1"/>
  <c r="E962" i="2"/>
  <c r="P960" i="2"/>
  <c r="Q960" i="2" s="1"/>
  <c r="O960" i="2"/>
  <c r="H963" i="13" l="1"/>
  <c r="I963" i="13" s="1"/>
  <c r="K963" i="13" s="1"/>
  <c r="J962" i="13"/>
  <c r="L962" i="13" s="1"/>
  <c r="K962" i="13"/>
  <c r="G964" i="13"/>
  <c r="F965" i="13" s="1"/>
  <c r="L963" i="3"/>
  <c r="K963" i="3"/>
  <c r="M963" i="3" s="1"/>
  <c r="I965" i="3"/>
  <c r="J964" i="3"/>
  <c r="E963" i="2"/>
  <c r="M962" i="2"/>
  <c r="N962" i="2" s="1"/>
  <c r="S962" i="2" s="1"/>
  <c r="P961" i="2"/>
  <c r="Q961" i="2" s="1"/>
  <c r="O961" i="2"/>
  <c r="J963" i="13" l="1"/>
  <c r="L963" i="13" s="1"/>
  <c r="G965" i="13"/>
  <c r="F966" i="13" s="1"/>
  <c r="H964" i="13"/>
  <c r="I964" i="13" s="1"/>
  <c r="J965" i="3"/>
  <c r="I966" i="3"/>
  <c r="L964" i="3"/>
  <c r="K964" i="3"/>
  <c r="M964" i="3" s="1"/>
  <c r="P962" i="2"/>
  <c r="Q962" i="2" s="1"/>
  <c r="O962" i="2"/>
  <c r="M963" i="2"/>
  <c r="N963" i="2" s="1"/>
  <c r="E964" i="2"/>
  <c r="G966" i="13" l="1"/>
  <c r="F967" i="13" s="1"/>
  <c r="H965" i="13"/>
  <c r="I965" i="13" s="1"/>
  <c r="K964" i="13"/>
  <c r="J964" i="13"/>
  <c r="L964" i="13" s="1"/>
  <c r="I967" i="3"/>
  <c r="J966" i="3"/>
  <c r="L965" i="3"/>
  <c r="K965" i="3"/>
  <c r="M965" i="3" s="1"/>
  <c r="P963" i="2"/>
  <c r="Q963" i="2" s="1"/>
  <c r="O963" i="2"/>
  <c r="E965" i="2"/>
  <c r="M964" i="2"/>
  <c r="N964" i="2" s="1"/>
  <c r="S963" i="2"/>
  <c r="G967" i="13" l="1"/>
  <c r="F968" i="13" s="1"/>
  <c r="K965" i="13"/>
  <c r="J965" i="13"/>
  <c r="L965" i="13" s="1"/>
  <c r="H966" i="13"/>
  <c r="I966" i="13" s="1"/>
  <c r="L966" i="3"/>
  <c r="K966" i="3"/>
  <c r="M966" i="3" s="1"/>
  <c r="J967" i="3"/>
  <c r="I968" i="3"/>
  <c r="P964" i="2"/>
  <c r="Q964" i="2" s="1"/>
  <c r="O964" i="2"/>
  <c r="E966" i="2"/>
  <c r="M965" i="2"/>
  <c r="N965" i="2" s="1"/>
  <c r="S964" i="2"/>
  <c r="H967" i="13" l="1"/>
  <c r="I967" i="13" s="1"/>
  <c r="K967" i="13" s="1"/>
  <c r="K966" i="13"/>
  <c r="J966" i="13"/>
  <c r="L966" i="13" s="1"/>
  <c r="G968" i="13"/>
  <c r="F969" i="13" s="1"/>
  <c r="L967" i="3"/>
  <c r="K967" i="3"/>
  <c r="M967" i="3" s="1"/>
  <c r="J968" i="3"/>
  <c r="I969" i="3"/>
  <c r="M966" i="2"/>
  <c r="N966" i="2" s="1"/>
  <c r="S966" i="2" s="1"/>
  <c r="E967" i="2"/>
  <c r="O965" i="2"/>
  <c r="P965" i="2"/>
  <c r="Q965" i="2" s="1"/>
  <c r="S965" i="2"/>
  <c r="J967" i="13" l="1"/>
  <c r="L967" i="13" s="1"/>
  <c r="G969" i="13"/>
  <c r="F970" i="13" s="1"/>
  <c r="H968" i="13"/>
  <c r="I968" i="13" s="1"/>
  <c r="L968" i="3"/>
  <c r="K968" i="3"/>
  <c r="M968" i="3" s="1"/>
  <c r="I970" i="3"/>
  <c r="J969" i="3"/>
  <c r="M967" i="2"/>
  <c r="N967" i="2" s="1"/>
  <c r="S967" i="2" s="1"/>
  <c r="E968" i="2"/>
  <c r="O966" i="2"/>
  <c r="P966" i="2"/>
  <c r="Q966" i="2" s="1"/>
  <c r="J968" i="13" l="1"/>
  <c r="L968" i="13" s="1"/>
  <c r="K968" i="13"/>
  <c r="G970" i="13"/>
  <c r="F971" i="13" s="1"/>
  <c r="H969" i="13"/>
  <c r="I969" i="13" s="1"/>
  <c r="L969" i="3"/>
  <c r="K969" i="3"/>
  <c r="M969" i="3" s="1"/>
  <c r="J970" i="3"/>
  <c r="I971" i="3"/>
  <c r="M968" i="2"/>
  <c r="N968" i="2" s="1"/>
  <c r="S968" i="2" s="1"/>
  <c r="E969" i="2"/>
  <c r="P967" i="2"/>
  <c r="Q967" i="2" s="1"/>
  <c r="O967" i="2"/>
  <c r="G971" i="13" l="1"/>
  <c r="F972" i="13" s="1"/>
  <c r="H970" i="13"/>
  <c r="I970" i="13" s="1"/>
  <c r="K969" i="13"/>
  <c r="J969" i="13"/>
  <c r="L969" i="13" s="1"/>
  <c r="I972" i="3"/>
  <c r="J971" i="3"/>
  <c r="K970" i="3"/>
  <c r="M970" i="3" s="1"/>
  <c r="L970" i="3"/>
  <c r="M969" i="2"/>
  <c r="N969" i="2" s="1"/>
  <c r="S969" i="2" s="1"/>
  <c r="E970" i="2"/>
  <c r="P968" i="2"/>
  <c r="Q968" i="2" s="1"/>
  <c r="O968" i="2"/>
  <c r="J970" i="13" l="1"/>
  <c r="L970" i="13" s="1"/>
  <c r="K970" i="13"/>
  <c r="G972" i="13"/>
  <c r="F973" i="13" s="1"/>
  <c r="H971" i="13"/>
  <c r="I971" i="13" s="1"/>
  <c r="L971" i="3"/>
  <c r="K971" i="3"/>
  <c r="M971" i="3" s="1"/>
  <c r="I973" i="3"/>
  <c r="J972" i="3"/>
  <c r="E971" i="2"/>
  <c r="M970" i="2"/>
  <c r="N970" i="2" s="1"/>
  <c r="S970" i="2" s="1"/>
  <c r="P969" i="2"/>
  <c r="Q969" i="2" s="1"/>
  <c r="O969" i="2"/>
  <c r="K971" i="13" l="1"/>
  <c r="J971" i="13"/>
  <c r="L971" i="13" s="1"/>
  <c r="G973" i="13"/>
  <c r="F974" i="13" s="1"/>
  <c r="H972" i="13"/>
  <c r="I972" i="13" s="1"/>
  <c r="J973" i="3"/>
  <c r="I974" i="3"/>
  <c r="L972" i="3"/>
  <c r="K972" i="3"/>
  <c r="M972" i="3" s="1"/>
  <c r="P970" i="2"/>
  <c r="Q970" i="2" s="1"/>
  <c r="O970" i="2"/>
  <c r="M971" i="2"/>
  <c r="N971" i="2" s="1"/>
  <c r="E972" i="2"/>
  <c r="G974" i="13" l="1"/>
  <c r="F975" i="13" s="1"/>
  <c r="K972" i="13"/>
  <c r="J972" i="13"/>
  <c r="L972" i="13" s="1"/>
  <c r="H973" i="13"/>
  <c r="I973" i="13" s="1"/>
  <c r="L973" i="3"/>
  <c r="K973" i="3"/>
  <c r="M973" i="3" s="1"/>
  <c r="I975" i="3"/>
  <c r="J974" i="3"/>
  <c r="P971" i="2"/>
  <c r="Q971" i="2" s="1"/>
  <c r="O971" i="2"/>
  <c r="E973" i="2"/>
  <c r="M972" i="2"/>
  <c r="N972" i="2" s="1"/>
  <c r="S971" i="2"/>
  <c r="H974" i="13" l="1"/>
  <c r="I974" i="13" s="1"/>
  <c r="K974" i="13" s="1"/>
  <c r="K973" i="13"/>
  <c r="J973" i="13"/>
  <c r="L973" i="13" s="1"/>
  <c r="G975" i="13"/>
  <c r="F976" i="13" s="1"/>
  <c r="J975" i="3"/>
  <c r="I976" i="3"/>
  <c r="L974" i="3"/>
  <c r="K974" i="3"/>
  <c r="M974" i="3" s="1"/>
  <c r="P972" i="2"/>
  <c r="Q972" i="2" s="1"/>
  <c r="O972" i="2"/>
  <c r="E974" i="2"/>
  <c r="M973" i="2"/>
  <c r="N973" i="2" s="1"/>
  <c r="S972" i="2"/>
  <c r="H975" i="13" l="1"/>
  <c r="I975" i="13" s="1"/>
  <c r="K975" i="13" s="1"/>
  <c r="J974" i="13"/>
  <c r="L974" i="13" s="1"/>
  <c r="G976" i="13"/>
  <c r="F977" i="13" s="1"/>
  <c r="J976" i="3"/>
  <c r="I977" i="3"/>
  <c r="L975" i="3"/>
  <c r="K975" i="3"/>
  <c r="M975" i="3" s="1"/>
  <c r="O973" i="2"/>
  <c r="P973" i="2"/>
  <c r="Q973" i="2" s="1"/>
  <c r="M974" i="2"/>
  <c r="N974" i="2" s="1"/>
  <c r="E975" i="2"/>
  <c r="S973" i="2"/>
  <c r="J975" i="13" l="1"/>
  <c r="L975" i="13" s="1"/>
  <c r="G977" i="13"/>
  <c r="F978" i="13" s="1"/>
  <c r="H976" i="13"/>
  <c r="I976" i="13" s="1"/>
  <c r="I978" i="3"/>
  <c r="J977" i="3"/>
  <c r="L976" i="3"/>
  <c r="K976" i="3"/>
  <c r="M976" i="3" s="1"/>
  <c r="O974" i="2"/>
  <c r="P974" i="2"/>
  <c r="Q974" i="2" s="1"/>
  <c r="S974" i="2"/>
  <c r="M975" i="2"/>
  <c r="N975" i="2" s="1"/>
  <c r="S975" i="2" s="1"/>
  <c r="E976" i="2"/>
  <c r="G978" i="13" l="1"/>
  <c r="F979" i="13" s="1"/>
  <c r="K976" i="13"/>
  <c r="J976" i="13"/>
  <c r="L976" i="13" s="1"/>
  <c r="H977" i="13"/>
  <c r="I977" i="13" s="1"/>
  <c r="L977" i="3"/>
  <c r="K977" i="3"/>
  <c r="M977" i="3" s="1"/>
  <c r="J978" i="3"/>
  <c r="I979" i="3"/>
  <c r="M976" i="2"/>
  <c r="N976" i="2" s="1"/>
  <c r="S976" i="2" s="1"/>
  <c r="E977" i="2"/>
  <c r="P975" i="2"/>
  <c r="Q975" i="2" s="1"/>
  <c r="O975" i="2"/>
  <c r="G979" i="13" l="1"/>
  <c r="F980" i="13" s="1"/>
  <c r="K977" i="13"/>
  <c r="J977" i="13"/>
  <c r="L977" i="13" s="1"/>
  <c r="H978" i="13"/>
  <c r="I978" i="13" s="1"/>
  <c r="I980" i="3"/>
  <c r="J979" i="3"/>
  <c r="K978" i="3"/>
  <c r="M978" i="3" s="1"/>
  <c r="L978" i="3"/>
  <c r="M977" i="2"/>
  <c r="N977" i="2" s="1"/>
  <c r="S977" i="2" s="1"/>
  <c r="E978" i="2"/>
  <c r="P976" i="2"/>
  <c r="Q976" i="2" s="1"/>
  <c r="O976" i="2"/>
  <c r="H979" i="13" l="1"/>
  <c r="I979" i="13" s="1"/>
  <c r="J978" i="13"/>
  <c r="L978" i="13" s="1"/>
  <c r="K978" i="13"/>
  <c r="G980" i="13"/>
  <c r="F981" i="13" s="1"/>
  <c r="L979" i="3"/>
  <c r="K979" i="3"/>
  <c r="M979" i="3" s="1"/>
  <c r="I981" i="3"/>
  <c r="J980" i="3"/>
  <c r="E979" i="2"/>
  <c r="M978" i="2"/>
  <c r="N978" i="2" s="1"/>
  <c r="S978" i="2" s="1"/>
  <c r="P977" i="2"/>
  <c r="Q977" i="2" s="1"/>
  <c r="O977" i="2"/>
  <c r="H980" i="13" l="1"/>
  <c r="I980" i="13" s="1"/>
  <c r="K980" i="13" s="1"/>
  <c r="K979" i="13"/>
  <c r="J979" i="13"/>
  <c r="L979" i="13" s="1"/>
  <c r="G981" i="13"/>
  <c r="F982" i="13" s="1"/>
  <c r="L980" i="3"/>
  <c r="K980" i="3"/>
  <c r="M980" i="3" s="1"/>
  <c r="J981" i="3"/>
  <c r="I982" i="3"/>
  <c r="P978" i="2"/>
  <c r="Q978" i="2" s="1"/>
  <c r="O978" i="2"/>
  <c r="M979" i="2"/>
  <c r="N979" i="2" s="1"/>
  <c r="E980" i="2"/>
  <c r="J980" i="13" l="1"/>
  <c r="L980" i="13" s="1"/>
  <c r="G982" i="13"/>
  <c r="F983" i="13" s="1"/>
  <c r="H981" i="13"/>
  <c r="I981" i="13" s="1"/>
  <c r="I983" i="3"/>
  <c r="J982" i="3"/>
  <c r="L981" i="3"/>
  <c r="K981" i="3"/>
  <c r="M981" i="3" s="1"/>
  <c r="P979" i="2"/>
  <c r="Q979" i="2" s="1"/>
  <c r="O979" i="2"/>
  <c r="E981" i="2"/>
  <c r="M980" i="2"/>
  <c r="N980" i="2" s="1"/>
  <c r="S980" i="2" s="1"/>
  <c r="S979" i="2"/>
  <c r="K981" i="13" l="1"/>
  <c r="J981" i="13"/>
  <c r="L981" i="13" s="1"/>
  <c r="G983" i="13"/>
  <c r="F984" i="13" s="1"/>
  <c r="H982" i="13"/>
  <c r="I982" i="13" s="1"/>
  <c r="L982" i="3"/>
  <c r="K982" i="3"/>
  <c r="M982" i="3" s="1"/>
  <c r="J983" i="3"/>
  <c r="I984" i="3"/>
  <c r="E982" i="2"/>
  <c r="M981" i="2"/>
  <c r="N981" i="2" s="1"/>
  <c r="S981" i="2" s="1"/>
  <c r="P980" i="2"/>
  <c r="Q980" i="2" s="1"/>
  <c r="O980" i="2"/>
  <c r="H983" i="13" l="1"/>
  <c r="I983" i="13" s="1"/>
  <c r="K983" i="13" s="1"/>
  <c r="K982" i="13"/>
  <c r="J982" i="13"/>
  <c r="L982" i="13" s="1"/>
  <c r="G984" i="13"/>
  <c r="F985" i="13" s="1"/>
  <c r="J984" i="3"/>
  <c r="I985" i="3"/>
  <c r="L983" i="3"/>
  <c r="K983" i="3"/>
  <c r="M983" i="3" s="1"/>
  <c r="P981" i="2"/>
  <c r="Q981" i="2" s="1"/>
  <c r="O981" i="2"/>
  <c r="M982" i="2"/>
  <c r="N982" i="2" s="1"/>
  <c r="E983" i="2"/>
  <c r="J983" i="13" l="1"/>
  <c r="L983" i="13" s="1"/>
  <c r="G985" i="13"/>
  <c r="F986" i="13" s="1"/>
  <c r="H984" i="13"/>
  <c r="I984" i="13" s="1"/>
  <c r="I986" i="3"/>
  <c r="J985" i="3"/>
  <c r="L984" i="3"/>
  <c r="K984" i="3"/>
  <c r="M984" i="3" s="1"/>
  <c r="M983" i="2"/>
  <c r="N983" i="2" s="1"/>
  <c r="S983" i="2" s="1"/>
  <c r="E984" i="2"/>
  <c r="O982" i="2"/>
  <c r="P982" i="2"/>
  <c r="Q982" i="2" s="1"/>
  <c r="S982" i="2"/>
  <c r="G986" i="13" l="1"/>
  <c r="F987" i="13" s="1"/>
  <c r="J984" i="13"/>
  <c r="L984" i="13" s="1"/>
  <c r="K984" i="13"/>
  <c r="H985" i="13"/>
  <c r="I985" i="13" s="1"/>
  <c r="L985" i="3"/>
  <c r="K985" i="3"/>
  <c r="M985" i="3" s="1"/>
  <c r="J986" i="3"/>
  <c r="I987" i="3"/>
  <c r="M984" i="2"/>
  <c r="N984" i="2" s="1"/>
  <c r="S984" i="2" s="1"/>
  <c r="E985" i="2"/>
  <c r="P983" i="2"/>
  <c r="Q983" i="2" s="1"/>
  <c r="O983" i="2"/>
  <c r="G987" i="13" l="1"/>
  <c r="F988" i="13" s="1"/>
  <c r="K985" i="13"/>
  <c r="J985" i="13"/>
  <c r="L985" i="13" s="1"/>
  <c r="H986" i="13"/>
  <c r="I986" i="13" s="1"/>
  <c r="I988" i="3"/>
  <c r="J987" i="3"/>
  <c r="K986" i="3"/>
  <c r="M986" i="3" s="1"/>
  <c r="L986" i="3"/>
  <c r="M985" i="2"/>
  <c r="N985" i="2" s="1"/>
  <c r="S985" i="2" s="1"/>
  <c r="E986" i="2"/>
  <c r="P984" i="2"/>
  <c r="Q984" i="2" s="1"/>
  <c r="O984" i="2"/>
  <c r="G988" i="13" l="1"/>
  <c r="F989" i="13" s="1"/>
  <c r="J986" i="13"/>
  <c r="L986" i="13" s="1"/>
  <c r="K986" i="13"/>
  <c r="H987" i="13"/>
  <c r="I987" i="13" s="1"/>
  <c r="L987" i="3"/>
  <c r="K987" i="3"/>
  <c r="M987" i="3" s="1"/>
  <c r="I989" i="3"/>
  <c r="J988" i="3"/>
  <c r="E987" i="2"/>
  <c r="M986" i="2"/>
  <c r="N986" i="2" s="1"/>
  <c r="S986" i="2" s="1"/>
  <c r="P985" i="2"/>
  <c r="Q985" i="2" s="1"/>
  <c r="O985" i="2"/>
  <c r="G989" i="13" l="1"/>
  <c r="F990" i="13" s="1"/>
  <c r="K987" i="13"/>
  <c r="J987" i="13"/>
  <c r="L987" i="13" s="1"/>
  <c r="H988" i="13"/>
  <c r="I988" i="13" s="1"/>
  <c r="L988" i="3"/>
  <c r="K988" i="3"/>
  <c r="M988" i="3" s="1"/>
  <c r="J989" i="3"/>
  <c r="I990" i="3"/>
  <c r="P986" i="2"/>
  <c r="Q986" i="2" s="1"/>
  <c r="O986" i="2"/>
  <c r="M987" i="2"/>
  <c r="N987" i="2" s="1"/>
  <c r="E988" i="2"/>
  <c r="H989" i="13" l="1"/>
  <c r="I989" i="13" s="1"/>
  <c r="K989" i="13" s="1"/>
  <c r="K988" i="13"/>
  <c r="J988" i="13"/>
  <c r="L988" i="13" s="1"/>
  <c r="G990" i="13"/>
  <c r="F991" i="13" s="1"/>
  <c r="I991" i="3"/>
  <c r="J990" i="3"/>
  <c r="L989" i="3"/>
  <c r="K989" i="3"/>
  <c r="M989" i="3" s="1"/>
  <c r="P987" i="2"/>
  <c r="Q987" i="2" s="1"/>
  <c r="O987" i="2"/>
  <c r="M988" i="2"/>
  <c r="N988" i="2" s="1"/>
  <c r="E989" i="2"/>
  <c r="S987" i="2"/>
  <c r="J989" i="13" l="1"/>
  <c r="L989" i="13" s="1"/>
  <c r="G991" i="13"/>
  <c r="F992" i="13" s="1"/>
  <c r="H990" i="13"/>
  <c r="I990" i="13" s="1"/>
  <c r="L990" i="3"/>
  <c r="K990" i="3"/>
  <c r="M990" i="3" s="1"/>
  <c r="J991" i="3"/>
  <c r="I992" i="3"/>
  <c r="P988" i="2"/>
  <c r="Q988" i="2" s="1"/>
  <c r="O988" i="2"/>
  <c r="S988" i="2"/>
  <c r="E990" i="2"/>
  <c r="M989" i="2"/>
  <c r="N989" i="2" s="1"/>
  <c r="H991" i="13" l="1"/>
  <c r="I991" i="13" s="1"/>
  <c r="J991" i="13" s="1"/>
  <c r="L991" i="13" s="1"/>
  <c r="K990" i="13"/>
  <c r="J990" i="13"/>
  <c r="L990" i="13" s="1"/>
  <c r="G992" i="13"/>
  <c r="F993" i="13" s="1"/>
  <c r="L991" i="3"/>
  <c r="K991" i="3"/>
  <c r="M991" i="3" s="1"/>
  <c r="J992" i="3"/>
  <c r="I993" i="3"/>
  <c r="P989" i="2"/>
  <c r="Q989" i="2" s="1"/>
  <c r="O989" i="2"/>
  <c r="M990" i="2"/>
  <c r="N990" i="2" s="1"/>
  <c r="E991" i="2"/>
  <c r="S989" i="2"/>
  <c r="K991" i="13" l="1"/>
  <c r="G993" i="13"/>
  <c r="F994" i="13" s="1"/>
  <c r="H992" i="13"/>
  <c r="I992" i="13" s="1"/>
  <c r="I994" i="3"/>
  <c r="J993" i="3"/>
  <c r="L992" i="3"/>
  <c r="K992" i="3"/>
  <c r="M992" i="3" s="1"/>
  <c r="O990" i="2"/>
  <c r="P990" i="2"/>
  <c r="Q990" i="2" s="1"/>
  <c r="M991" i="2"/>
  <c r="N991" i="2" s="1"/>
  <c r="S991" i="2" s="1"/>
  <c r="E992" i="2"/>
  <c r="S990" i="2"/>
  <c r="K992" i="13" l="1"/>
  <c r="J992" i="13"/>
  <c r="L992" i="13" s="1"/>
  <c r="H993" i="13"/>
  <c r="I993" i="13" s="1"/>
  <c r="G994" i="13"/>
  <c r="F995" i="13" s="1"/>
  <c r="L993" i="3"/>
  <c r="K993" i="3"/>
  <c r="M993" i="3" s="1"/>
  <c r="J994" i="3"/>
  <c r="I995" i="3"/>
  <c r="M992" i="2"/>
  <c r="N992" i="2" s="1"/>
  <c r="S992" i="2" s="1"/>
  <c r="E993" i="2"/>
  <c r="P991" i="2"/>
  <c r="Q991" i="2" s="1"/>
  <c r="O991" i="2"/>
  <c r="G995" i="13" l="1"/>
  <c r="F996" i="13" s="1"/>
  <c r="H994" i="13"/>
  <c r="I994" i="13" s="1"/>
  <c r="K993" i="13"/>
  <c r="J993" i="13"/>
  <c r="L993" i="13" s="1"/>
  <c r="I996" i="3"/>
  <c r="J995" i="3"/>
  <c r="K994" i="3"/>
  <c r="M994" i="3" s="1"/>
  <c r="L994" i="3"/>
  <c r="M993" i="2"/>
  <c r="N993" i="2" s="1"/>
  <c r="S993" i="2" s="1"/>
  <c r="E994" i="2"/>
  <c r="P992" i="2"/>
  <c r="Q992" i="2" s="1"/>
  <c r="O992" i="2"/>
  <c r="J994" i="13" l="1"/>
  <c r="L994" i="13" s="1"/>
  <c r="K994" i="13"/>
  <c r="G996" i="13"/>
  <c r="F997" i="13" s="1"/>
  <c r="H995" i="13"/>
  <c r="I995" i="13" s="1"/>
  <c r="L995" i="3"/>
  <c r="K995" i="3"/>
  <c r="M995" i="3" s="1"/>
  <c r="I997" i="3"/>
  <c r="J996" i="3"/>
  <c r="E995" i="2"/>
  <c r="M994" i="2"/>
  <c r="N994" i="2" s="1"/>
  <c r="S994" i="2" s="1"/>
  <c r="P993" i="2"/>
  <c r="Q993" i="2" s="1"/>
  <c r="O993" i="2"/>
  <c r="K995" i="13" l="1"/>
  <c r="J995" i="13"/>
  <c r="L995" i="13" s="1"/>
  <c r="G997" i="13"/>
  <c r="F998" i="13" s="1"/>
  <c r="H996" i="13"/>
  <c r="I996" i="13" s="1"/>
  <c r="L996" i="3"/>
  <c r="K996" i="3"/>
  <c r="M996" i="3" s="1"/>
  <c r="J997" i="3"/>
  <c r="I998" i="3"/>
  <c r="P994" i="2"/>
  <c r="Q994" i="2" s="1"/>
  <c r="O994" i="2"/>
  <c r="M995" i="2"/>
  <c r="N995" i="2" s="1"/>
  <c r="E996" i="2"/>
  <c r="K996" i="13" l="1"/>
  <c r="J996" i="13"/>
  <c r="L996" i="13" s="1"/>
  <c r="G998" i="13"/>
  <c r="F999" i="13" s="1"/>
  <c r="H997" i="13"/>
  <c r="I997" i="13" s="1"/>
  <c r="I999" i="3"/>
  <c r="J998" i="3"/>
  <c r="L997" i="3"/>
  <c r="K997" i="3"/>
  <c r="M997" i="3" s="1"/>
  <c r="P995" i="2"/>
  <c r="Q995" i="2" s="1"/>
  <c r="O995" i="2"/>
  <c r="M996" i="2"/>
  <c r="N996" i="2" s="1"/>
  <c r="E997" i="2"/>
  <c r="S995" i="2"/>
  <c r="H998" i="13" l="1"/>
  <c r="I998" i="13" s="1"/>
  <c r="K998" i="13" s="1"/>
  <c r="K997" i="13"/>
  <c r="J997" i="13"/>
  <c r="L997" i="13" s="1"/>
  <c r="G999" i="13"/>
  <c r="F1000" i="13" s="1"/>
  <c r="L998" i="3"/>
  <c r="K998" i="3"/>
  <c r="M998" i="3" s="1"/>
  <c r="J999" i="3"/>
  <c r="I1000" i="3"/>
  <c r="P996" i="2"/>
  <c r="Q996" i="2" s="1"/>
  <c r="O996" i="2"/>
  <c r="S996" i="2"/>
  <c r="E998" i="2"/>
  <c r="M997" i="2"/>
  <c r="N997" i="2" s="1"/>
  <c r="H999" i="13" l="1"/>
  <c r="I999" i="13" s="1"/>
  <c r="K999" i="13" s="1"/>
  <c r="J998" i="13"/>
  <c r="L998" i="13" s="1"/>
  <c r="G1000" i="13"/>
  <c r="F1001" i="13" s="1"/>
  <c r="J1000" i="3"/>
  <c r="I1001" i="3"/>
  <c r="L999" i="3"/>
  <c r="K999" i="3"/>
  <c r="M999" i="3" s="1"/>
  <c r="P997" i="2"/>
  <c r="Q997" i="2" s="1"/>
  <c r="O997" i="2"/>
  <c r="M998" i="2"/>
  <c r="N998" i="2" s="1"/>
  <c r="E999" i="2"/>
  <c r="S997" i="2"/>
  <c r="J999" i="13" l="1"/>
  <c r="L999" i="13" s="1"/>
  <c r="G1001" i="13"/>
  <c r="F1002" i="13" s="1"/>
  <c r="H1000" i="13"/>
  <c r="I1000" i="13" s="1"/>
  <c r="I1002" i="3"/>
  <c r="J1001" i="3"/>
  <c r="L1000" i="3"/>
  <c r="K1000" i="3"/>
  <c r="M1000" i="3" s="1"/>
  <c r="O998" i="2"/>
  <c r="P998" i="2"/>
  <c r="Q998" i="2" s="1"/>
  <c r="M999" i="2"/>
  <c r="N999" i="2" s="1"/>
  <c r="S999" i="2" s="1"/>
  <c r="E1000" i="2"/>
  <c r="S998" i="2"/>
  <c r="J1000" i="13" l="1"/>
  <c r="L1000" i="13" s="1"/>
  <c r="K1000" i="13"/>
  <c r="G1002" i="13"/>
  <c r="F1003" i="13" s="1"/>
  <c r="H1001" i="13"/>
  <c r="I1001" i="13" s="1"/>
  <c r="L1001" i="3"/>
  <c r="K1001" i="3"/>
  <c r="M1001" i="3" s="1"/>
  <c r="J1002" i="3"/>
  <c r="I1003" i="3"/>
  <c r="M1000" i="2"/>
  <c r="N1000" i="2" s="1"/>
  <c r="S1000" i="2" s="1"/>
  <c r="E1001" i="2"/>
  <c r="P999" i="2"/>
  <c r="Q999" i="2" s="1"/>
  <c r="O999" i="2"/>
  <c r="H1002" i="13" l="1"/>
  <c r="I1002" i="13" s="1"/>
  <c r="K1001" i="13"/>
  <c r="J1001" i="13"/>
  <c r="L1001" i="13" s="1"/>
  <c r="G1003" i="13"/>
  <c r="F1004" i="13" s="1"/>
  <c r="I1004" i="3"/>
  <c r="J1003" i="3"/>
  <c r="K1002" i="3"/>
  <c r="M1002" i="3" s="1"/>
  <c r="L1002" i="3"/>
  <c r="M1001" i="2"/>
  <c r="N1001" i="2" s="1"/>
  <c r="S1001" i="2" s="1"/>
  <c r="E1002" i="2"/>
  <c r="P1000" i="2"/>
  <c r="Q1000" i="2" s="1"/>
  <c r="O1000" i="2"/>
  <c r="H1003" i="13" l="1"/>
  <c r="I1003" i="13" s="1"/>
  <c r="G1004" i="13"/>
  <c r="F1005" i="13" s="1"/>
  <c r="J1002" i="13"/>
  <c r="L1002" i="13" s="1"/>
  <c r="K1002" i="13"/>
  <c r="L1003" i="3"/>
  <c r="K1003" i="3"/>
  <c r="M1003" i="3" s="1"/>
  <c r="I1005" i="3"/>
  <c r="J1004" i="3"/>
  <c r="E1003" i="2"/>
  <c r="M1002" i="2"/>
  <c r="N1002" i="2" s="1"/>
  <c r="S1002" i="2" s="1"/>
  <c r="P1001" i="2"/>
  <c r="Q1001" i="2" s="1"/>
  <c r="O1001" i="2"/>
  <c r="H1004" i="13" l="1"/>
  <c r="I1004" i="13" s="1"/>
  <c r="K1004" i="13" s="1"/>
  <c r="G1005" i="13"/>
  <c r="F1006" i="13" s="1"/>
  <c r="K1003" i="13"/>
  <c r="J1003" i="13"/>
  <c r="L1003" i="13" s="1"/>
  <c r="L1004" i="3"/>
  <c r="K1004" i="3"/>
  <c r="M1004" i="3" s="1"/>
  <c r="J1005" i="3"/>
  <c r="I1006" i="3"/>
  <c r="P1002" i="2"/>
  <c r="Q1002" i="2" s="1"/>
  <c r="O1002" i="2"/>
  <c r="M1003" i="2"/>
  <c r="N1003" i="2" s="1"/>
  <c r="E1004" i="2"/>
  <c r="J1004" i="13" l="1"/>
  <c r="L1004" i="13" s="1"/>
  <c r="H1005" i="13"/>
  <c r="I1005" i="13" s="1"/>
  <c r="K1005" i="13" s="1"/>
  <c r="G1006" i="13"/>
  <c r="F1007" i="13" s="1"/>
  <c r="I1007" i="3"/>
  <c r="J1006" i="3"/>
  <c r="L1005" i="3"/>
  <c r="K1005" i="3"/>
  <c r="M1005" i="3" s="1"/>
  <c r="P1003" i="2"/>
  <c r="Q1003" i="2" s="1"/>
  <c r="O1003" i="2"/>
  <c r="M1004" i="2"/>
  <c r="N1004" i="2" s="1"/>
  <c r="E1005" i="2"/>
  <c r="S1003" i="2"/>
  <c r="J1005" i="13" l="1"/>
  <c r="L1005" i="13" s="1"/>
  <c r="G1007" i="13"/>
  <c r="F1008" i="13" s="1"/>
  <c r="H1006" i="13"/>
  <c r="I1006" i="13" s="1"/>
  <c r="L1006" i="3"/>
  <c r="K1006" i="3"/>
  <c r="M1006" i="3" s="1"/>
  <c r="J1007" i="3"/>
  <c r="I1008" i="3"/>
  <c r="P1004" i="2"/>
  <c r="Q1004" i="2" s="1"/>
  <c r="O1004" i="2"/>
  <c r="E1006" i="2"/>
  <c r="M1005" i="2"/>
  <c r="N1005" i="2" s="1"/>
  <c r="S1004" i="2"/>
  <c r="H1007" i="13" l="1"/>
  <c r="I1007" i="13" s="1"/>
  <c r="J1007" i="13" s="1"/>
  <c r="L1007" i="13" s="1"/>
  <c r="K1006" i="13"/>
  <c r="J1006" i="13"/>
  <c r="L1006" i="13" s="1"/>
  <c r="G1008" i="13"/>
  <c r="F1009" i="13" s="1"/>
  <c r="L1007" i="3"/>
  <c r="K1007" i="3"/>
  <c r="M1007" i="3" s="1"/>
  <c r="J1008" i="3"/>
  <c r="I1009" i="3"/>
  <c r="P1005" i="2"/>
  <c r="Q1005" i="2" s="1"/>
  <c r="O1005" i="2"/>
  <c r="M1006" i="2"/>
  <c r="N1006" i="2" s="1"/>
  <c r="E1007" i="2"/>
  <c r="S1005" i="2"/>
  <c r="K1007" i="13" l="1"/>
  <c r="H1008" i="13"/>
  <c r="I1008" i="13" s="1"/>
  <c r="G1009" i="13"/>
  <c r="F1010" i="13" s="1"/>
  <c r="L1008" i="3"/>
  <c r="K1008" i="3"/>
  <c r="M1008" i="3" s="1"/>
  <c r="I1010" i="3"/>
  <c r="J1009" i="3"/>
  <c r="O1006" i="2"/>
  <c r="P1006" i="2"/>
  <c r="Q1006" i="2" s="1"/>
  <c r="M1007" i="2"/>
  <c r="N1007" i="2" s="1"/>
  <c r="S1007" i="2" s="1"/>
  <c r="E1008" i="2"/>
  <c r="S1006" i="2"/>
  <c r="G1010" i="13" l="1"/>
  <c r="F1011" i="13" s="1"/>
  <c r="H1009" i="13"/>
  <c r="I1009" i="13" s="1"/>
  <c r="K1008" i="13"/>
  <c r="J1008" i="13"/>
  <c r="L1008" i="13" s="1"/>
  <c r="J1010" i="3"/>
  <c r="I1011" i="3"/>
  <c r="L1009" i="3"/>
  <c r="K1009" i="3"/>
  <c r="M1009" i="3" s="1"/>
  <c r="M1008" i="2"/>
  <c r="N1008" i="2" s="1"/>
  <c r="S1008" i="2" s="1"/>
  <c r="E1009" i="2"/>
  <c r="P1007" i="2"/>
  <c r="Q1007" i="2" s="1"/>
  <c r="O1007" i="2"/>
  <c r="K1009" i="13" l="1"/>
  <c r="J1009" i="13"/>
  <c r="L1009" i="13" s="1"/>
  <c r="G1011" i="13"/>
  <c r="F1012" i="13" s="1"/>
  <c r="H1010" i="13"/>
  <c r="I1010" i="13" s="1"/>
  <c r="I1012" i="3"/>
  <c r="J1011" i="3"/>
  <c r="K1010" i="3"/>
  <c r="M1010" i="3" s="1"/>
  <c r="L1010" i="3"/>
  <c r="M1009" i="2"/>
  <c r="N1009" i="2" s="1"/>
  <c r="S1009" i="2" s="1"/>
  <c r="E1010" i="2"/>
  <c r="P1008" i="2"/>
  <c r="Q1008" i="2" s="1"/>
  <c r="O1008" i="2"/>
  <c r="J1010" i="13" l="1"/>
  <c r="L1010" i="13" s="1"/>
  <c r="K1010" i="13"/>
  <c r="G1012" i="13"/>
  <c r="F1013" i="13" s="1"/>
  <c r="H1011" i="13"/>
  <c r="I1011" i="13" s="1"/>
  <c r="L1011" i="3"/>
  <c r="K1011" i="3"/>
  <c r="M1011" i="3" s="1"/>
  <c r="I1013" i="3"/>
  <c r="J1012" i="3"/>
  <c r="M1010" i="2"/>
  <c r="N1010" i="2" s="1"/>
  <c r="S1010" i="2" s="1"/>
  <c r="E1011" i="2"/>
  <c r="P1009" i="2"/>
  <c r="Q1009" i="2" s="1"/>
  <c r="O1009" i="2"/>
  <c r="H1012" i="13" l="1"/>
  <c r="I1012" i="13" s="1"/>
  <c r="K1012" i="13" s="1"/>
  <c r="G1013" i="13"/>
  <c r="F1014" i="13" s="1"/>
  <c r="K1011" i="13"/>
  <c r="J1011" i="13"/>
  <c r="L1011" i="13" s="1"/>
  <c r="L1012" i="3"/>
  <c r="K1012" i="3"/>
  <c r="M1012" i="3" s="1"/>
  <c r="J1013" i="3"/>
  <c r="I1014" i="3"/>
  <c r="M1011" i="2"/>
  <c r="N1011" i="2" s="1"/>
  <c r="S1011" i="2" s="1"/>
  <c r="E1012" i="2"/>
  <c r="P1010" i="2"/>
  <c r="Q1010" i="2" s="1"/>
  <c r="O1010" i="2"/>
  <c r="J1012" i="13" l="1"/>
  <c r="L1012" i="13" s="1"/>
  <c r="G1014" i="13"/>
  <c r="F1015" i="13" s="1"/>
  <c r="H1013" i="13"/>
  <c r="I1013" i="13" s="1"/>
  <c r="L1013" i="3"/>
  <c r="K1013" i="3"/>
  <c r="M1013" i="3" s="1"/>
  <c r="I1015" i="3"/>
  <c r="J1014" i="3"/>
  <c r="M1012" i="2"/>
  <c r="N1012" i="2" s="1"/>
  <c r="S1012" i="2" s="1"/>
  <c r="E1013" i="2"/>
  <c r="P1011" i="2"/>
  <c r="Q1011" i="2" s="1"/>
  <c r="O1011" i="2"/>
  <c r="K1013" i="13" l="1"/>
  <c r="J1013" i="13"/>
  <c r="L1013" i="13" s="1"/>
  <c r="G1015" i="13"/>
  <c r="F1016" i="13" s="1"/>
  <c r="H1014" i="13"/>
  <c r="I1014" i="13" s="1"/>
  <c r="L1014" i="3"/>
  <c r="K1014" i="3"/>
  <c r="M1014" i="3" s="1"/>
  <c r="J1015" i="3"/>
  <c r="I1016" i="3"/>
  <c r="E1014" i="2"/>
  <c r="M1013" i="2"/>
  <c r="N1013" i="2" s="1"/>
  <c r="S1013" i="2" s="1"/>
  <c r="P1012" i="2"/>
  <c r="Q1012" i="2" s="1"/>
  <c r="O1012" i="2"/>
  <c r="H1015" i="13" l="1"/>
  <c r="I1015" i="13" s="1"/>
  <c r="J1015" i="13" s="1"/>
  <c r="L1015" i="13" s="1"/>
  <c r="G1016" i="13"/>
  <c r="F1017" i="13" s="1"/>
  <c r="K1014" i="13"/>
  <c r="J1014" i="13"/>
  <c r="L1014" i="13" s="1"/>
  <c r="J1016" i="3"/>
  <c r="I1017" i="3"/>
  <c r="L1015" i="3"/>
  <c r="K1015" i="3"/>
  <c r="M1015" i="3" s="1"/>
  <c r="P1013" i="2"/>
  <c r="Q1013" i="2" s="1"/>
  <c r="O1013" i="2"/>
  <c r="M1014" i="2"/>
  <c r="N1014" i="2" s="1"/>
  <c r="E1015" i="2"/>
  <c r="K1015" i="13" l="1"/>
  <c r="H1016" i="13"/>
  <c r="I1016" i="13" s="1"/>
  <c r="G1017" i="13"/>
  <c r="F1018" i="13" s="1"/>
  <c r="I1018" i="3"/>
  <c r="J1017" i="3"/>
  <c r="L1016" i="3"/>
  <c r="K1016" i="3"/>
  <c r="M1016" i="3" s="1"/>
  <c r="O1014" i="2"/>
  <c r="P1014" i="2"/>
  <c r="Q1014" i="2" s="1"/>
  <c r="M1015" i="2"/>
  <c r="N1015" i="2" s="1"/>
  <c r="S1015" i="2" s="1"/>
  <c r="E1016" i="2"/>
  <c r="S1014" i="2"/>
  <c r="G1018" i="13" l="1"/>
  <c r="F1019" i="13" s="1"/>
  <c r="H1017" i="13"/>
  <c r="I1017" i="13" s="1"/>
  <c r="J1016" i="13"/>
  <c r="L1016" i="13" s="1"/>
  <c r="K1016" i="13"/>
  <c r="L1017" i="3"/>
  <c r="K1017" i="3"/>
  <c r="M1017" i="3" s="1"/>
  <c r="J1018" i="3"/>
  <c r="I1019" i="3"/>
  <c r="M1016" i="2"/>
  <c r="N1016" i="2" s="1"/>
  <c r="S1016" i="2" s="1"/>
  <c r="E1017" i="2"/>
  <c r="P1015" i="2"/>
  <c r="Q1015" i="2" s="1"/>
  <c r="O1015" i="2"/>
  <c r="K1017" i="13" l="1"/>
  <c r="J1017" i="13"/>
  <c r="L1017" i="13" s="1"/>
  <c r="G1019" i="13"/>
  <c r="F1020" i="13" s="1"/>
  <c r="H1018" i="13"/>
  <c r="I1018" i="13" s="1"/>
  <c r="I1020" i="3"/>
  <c r="J1019" i="3"/>
  <c r="K1018" i="3"/>
  <c r="M1018" i="3" s="1"/>
  <c r="L1018" i="3"/>
  <c r="M1017" i="2"/>
  <c r="N1017" i="2" s="1"/>
  <c r="S1017" i="2" s="1"/>
  <c r="E1018" i="2"/>
  <c r="P1016" i="2"/>
  <c r="Q1016" i="2" s="1"/>
  <c r="O1016" i="2"/>
  <c r="H1019" i="13" l="1"/>
  <c r="I1019" i="13" s="1"/>
  <c r="K1019" i="13" s="1"/>
  <c r="J1018" i="13"/>
  <c r="L1018" i="13" s="1"/>
  <c r="K1018" i="13"/>
  <c r="G1020" i="13"/>
  <c r="F1021" i="13" s="1"/>
  <c r="L1019" i="3"/>
  <c r="K1019" i="3"/>
  <c r="M1019" i="3" s="1"/>
  <c r="I1021" i="3"/>
  <c r="J1020" i="3"/>
  <c r="E1019" i="2"/>
  <c r="M1018" i="2"/>
  <c r="N1018" i="2" s="1"/>
  <c r="S1018" i="2" s="1"/>
  <c r="P1017" i="2"/>
  <c r="Q1017" i="2" s="1"/>
  <c r="O1017" i="2"/>
  <c r="J1019" i="13" l="1"/>
  <c r="L1019" i="13" s="1"/>
  <c r="H1020" i="13"/>
  <c r="I1020" i="13" s="1"/>
  <c r="G1021" i="13"/>
  <c r="F1022" i="13" s="1"/>
  <c r="L1020" i="3"/>
  <c r="K1020" i="3"/>
  <c r="M1020" i="3" s="1"/>
  <c r="J1021" i="3"/>
  <c r="I1022" i="3"/>
  <c r="P1018" i="2"/>
  <c r="Q1018" i="2" s="1"/>
  <c r="O1018" i="2"/>
  <c r="M1019" i="2"/>
  <c r="N1019" i="2" s="1"/>
  <c r="E1020" i="2"/>
  <c r="H1021" i="13" l="1"/>
  <c r="I1021" i="13" s="1"/>
  <c r="J1021" i="13" s="1"/>
  <c r="L1021" i="13" s="1"/>
  <c r="G1022" i="13"/>
  <c r="F1023" i="13" s="1"/>
  <c r="K1020" i="13"/>
  <c r="J1020" i="13"/>
  <c r="L1020" i="13" s="1"/>
  <c r="L1021" i="3"/>
  <c r="K1021" i="3"/>
  <c r="M1021" i="3" s="1"/>
  <c r="I1023" i="3"/>
  <c r="J1022" i="3"/>
  <c r="P1019" i="2"/>
  <c r="Q1019" i="2" s="1"/>
  <c r="O1019" i="2"/>
  <c r="M1020" i="2"/>
  <c r="N1020" i="2" s="1"/>
  <c r="S1020" i="2" s="1"/>
  <c r="E1021" i="2"/>
  <c r="S1019" i="2"/>
  <c r="K1021" i="13" l="1"/>
  <c r="H1022" i="13"/>
  <c r="I1022" i="13" s="1"/>
  <c r="G1023" i="13"/>
  <c r="F1024" i="13" s="1"/>
  <c r="L1022" i="3"/>
  <c r="K1022" i="3"/>
  <c r="M1022" i="3" s="1"/>
  <c r="J1023" i="3"/>
  <c r="I1024" i="3"/>
  <c r="P1020" i="2"/>
  <c r="Q1020" i="2" s="1"/>
  <c r="O1020" i="2"/>
  <c r="E1022" i="2"/>
  <c r="M1021" i="2"/>
  <c r="N1021" i="2" s="1"/>
  <c r="S1021" i="2" s="1"/>
  <c r="H1023" i="13" l="1"/>
  <c r="I1023" i="13" s="1"/>
  <c r="J1023" i="13" s="1"/>
  <c r="L1023" i="13" s="1"/>
  <c r="G1024" i="13"/>
  <c r="F1025" i="13" s="1"/>
  <c r="K1022" i="13"/>
  <c r="J1022" i="13"/>
  <c r="L1022" i="13" s="1"/>
  <c r="J1024" i="3"/>
  <c r="I1025" i="3"/>
  <c r="L1023" i="3"/>
  <c r="K1023" i="3"/>
  <c r="M1023" i="3" s="1"/>
  <c r="P1021" i="2"/>
  <c r="Q1021" i="2" s="1"/>
  <c r="O1021" i="2"/>
  <c r="M1022" i="2"/>
  <c r="N1022" i="2" s="1"/>
  <c r="E1023" i="2"/>
  <c r="K1023" i="13" l="1"/>
  <c r="G1025" i="13"/>
  <c r="F1026" i="13" s="1"/>
  <c r="H1024" i="13"/>
  <c r="I1024" i="13" s="1"/>
  <c r="I1026" i="3"/>
  <c r="J1025" i="3"/>
  <c r="L1024" i="3"/>
  <c r="K1024" i="3"/>
  <c r="M1024" i="3" s="1"/>
  <c r="P1022" i="2"/>
  <c r="Q1022" i="2" s="1"/>
  <c r="O1022" i="2"/>
  <c r="E1024" i="2"/>
  <c r="M1023" i="2"/>
  <c r="N1023" i="2" s="1"/>
  <c r="S1022" i="2"/>
  <c r="G1026" i="13" l="1"/>
  <c r="F1027" i="13" s="1"/>
  <c r="K1024" i="13"/>
  <c r="J1024" i="13"/>
  <c r="L1024" i="13" s="1"/>
  <c r="H1025" i="13"/>
  <c r="I1025" i="13" s="1"/>
  <c r="L1025" i="3"/>
  <c r="K1025" i="3"/>
  <c r="M1025" i="3" s="1"/>
  <c r="J1026" i="3"/>
  <c r="I1027" i="3"/>
  <c r="P1023" i="2"/>
  <c r="Q1023" i="2" s="1"/>
  <c r="O1023" i="2"/>
  <c r="E1025" i="2"/>
  <c r="M1024" i="2"/>
  <c r="N1024" i="2" s="1"/>
  <c r="S1023" i="2"/>
  <c r="K1025" i="13" l="1"/>
  <c r="J1025" i="13"/>
  <c r="L1025" i="13" s="1"/>
  <c r="G1027" i="13"/>
  <c r="F1028" i="13" s="1"/>
  <c r="H1026" i="13"/>
  <c r="I1026" i="13" s="1"/>
  <c r="K1026" i="3"/>
  <c r="M1026" i="3" s="1"/>
  <c r="L1026" i="3"/>
  <c r="I1028" i="3"/>
  <c r="J1027" i="3"/>
  <c r="O1024" i="2"/>
  <c r="P1024" i="2"/>
  <c r="Q1024" i="2" s="1"/>
  <c r="E1026" i="2"/>
  <c r="M1025" i="2"/>
  <c r="N1025" i="2" s="1"/>
  <c r="S1025" i="2" s="1"/>
  <c r="S1024" i="2"/>
  <c r="G1028" i="13" l="1"/>
  <c r="F1029" i="13" s="1"/>
  <c r="J1026" i="13"/>
  <c r="L1026" i="13" s="1"/>
  <c r="K1026" i="13"/>
  <c r="H1027" i="13"/>
  <c r="I1027" i="13" s="1"/>
  <c r="L1027" i="3"/>
  <c r="K1027" i="3"/>
  <c r="M1027" i="3" s="1"/>
  <c r="I1029" i="3"/>
  <c r="J1028" i="3"/>
  <c r="O1025" i="2"/>
  <c r="P1025" i="2"/>
  <c r="Q1025" i="2" s="1"/>
  <c r="M1026" i="2"/>
  <c r="N1026" i="2" s="1"/>
  <c r="S1026" i="2" s="1"/>
  <c r="E1027" i="2"/>
  <c r="G1029" i="13" l="1"/>
  <c r="F1030" i="13" s="1"/>
  <c r="H1028" i="13"/>
  <c r="I1028" i="13" s="1"/>
  <c r="K1027" i="13"/>
  <c r="J1027" i="13"/>
  <c r="L1027" i="13" s="1"/>
  <c r="J1029" i="3"/>
  <c r="I1030" i="3"/>
  <c r="L1028" i="3"/>
  <c r="K1028" i="3"/>
  <c r="M1028" i="3" s="1"/>
  <c r="O1026" i="2"/>
  <c r="P1026" i="2"/>
  <c r="Q1026" i="2" s="1"/>
  <c r="M1027" i="2"/>
  <c r="N1027" i="2" s="1"/>
  <c r="E1028" i="2"/>
  <c r="K1028" i="13" l="1"/>
  <c r="J1028" i="13"/>
  <c r="L1028" i="13" s="1"/>
  <c r="G1030" i="13"/>
  <c r="F1031" i="13" s="1"/>
  <c r="H1029" i="13"/>
  <c r="I1029" i="13" s="1"/>
  <c r="I1031" i="3"/>
  <c r="J1030" i="3"/>
  <c r="L1029" i="3"/>
  <c r="K1029" i="3"/>
  <c r="M1029" i="3" s="1"/>
  <c r="P1027" i="2"/>
  <c r="Q1027" i="2" s="1"/>
  <c r="O1027" i="2"/>
  <c r="S1027" i="2"/>
  <c r="E1029" i="2"/>
  <c r="M1028" i="2"/>
  <c r="N1028" i="2" s="1"/>
  <c r="K1029" i="13" l="1"/>
  <c r="J1029" i="13"/>
  <c r="L1029" i="13" s="1"/>
  <c r="G1031" i="13"/>
  <c r="F1032" i="13" s="1"/>
  <c r="H1030" i="13"/>
  <c r="I1030" i="13" s="1"/>
  <c r="L1030" i="3"/>
  <c r="K1030" i="3"/>
  <c r="M1030" i="3" s="1"/>
  <c r="J1031" i="3"/>
  <c r="I1032" i="3"/>
  <c r="P1028" i="2"/>
  <c r="Q1028" i="2" s="1"/>
  <c r="O1028" i="2"/>
  <c r="M1029" i="2"/>
  <c r="N1029" i="2" s="1"/>
  <c r="E1030" i="2"/>
  <c r="S1028" i="2"/>
  <c r="H1031" i="13" l="1"/>
  <c r="I1031" i="13" s="1"/>
  <c r="K1031" i="13" s="1"/>
  <c r="K1030" i="13"/>
  <c r="J1030" i="13"/>
  <c r="L1030" i="13" s="1"/>
  <c r="G1032" i="13"/>
  <c r="F1033" i="13" s="1"/>
  <c r="L1031" i="3"/>
  <c r="K1031" i="3"/>
  <c r="M1031" i="3" s="1"/>
  <c r="J1032" i="3"/>
  <c r="I1033" i="3"/>
  <c r="O1029" i="2"/>
  <c r="P1029" i="2"/>
  <c r="Q1029" i="2" s="1"/>
  <c r="M1030" i="2"/>
  <c r="N1030" i="2" s="1"/>
  <c r="S1030" i="2" s="1"/>
  <c r="E1031" i="2"/>
  <c r="S1029" i="2"/>
  <c r="J1031" i="13" l="1"/>
  <c r="L1031" i="13" s="1"/>
  <c r="H1032" i="13"/>
  <c r="I1032" i="13" s="1"/>
  <c r="G1033" i="13"/>
  <c r="F1034" i="13" s="1"/>
  <c r="I1034" i="3"/>
  <c r="J1033" i="3"/>
  <c r="L1032" i="3"/>
  <c r="K1032" i="3"/>
  <c r="M1032" i="3" s="1"/>
  <c r="M1031" i="2"/>
  <c r="N1031" i="2" s="1"/>
  <c r="S1031" i="2" s="1"/>
  <c r="E1032" i="2"/>
  <c r="P1030" i="2"/>
  <c r="Q1030" i="2" s="1"/>
  <c r="O1030" i="2"/>
  <c r="G1034" i="13" l="1"/>
  <c r="F1035" i="13" s="1"/>
  <c r="H1033" i="13"/>
  <c r="I1033" i="13" s="1"/>
  <c r="J1032" i="13"/>
  <c r="L1032" i="13" s="1"/>
  <c r="K1032" i="13"/>
  <c r="L1033" i="3"/>
  <c r="K1033" i="3"/>
  <c r="M1033" i="3" s="1"/>
  <c r="J1034" i="3"/>
  <c r="I1035" i="3"/>
  <c r="E1033" i="2"/>
  <c r="M1032" i="2"/>
  <c r="N1032" i="2" s="1"/>
  <c r="S1032" i="2" s="1"/>
  <c r="P1031" i="2"/>
  <c r="Q1031" i="2" s="1"/>
  <c r="O1031" i="2"/>
  <c r="G1035" i="13" l="1"/>
  <c r="F1036" i="13" s="1"/>
  <c r="K1033" i="13"/>
  <c r="J1033" i="13"/>
  <c r="L1033" i="13" s="1"/>
  <c r="H1034" i="13"/>
  <c r="I1034" i="13" s="1"/>
  <c r="I1036" i="3"/>
  <c r="J1035" i="3"/>
  <c r="K1034" i="3"/>
  <c r="M1034" i="3" s="1"/>
  <c r="L1034" i="3"/>
  <c r="P1032" i="2"/>
  <c r="Q1032" i="2" s="1"/>
  <c r="O1032" i="2"/>
  <c r="E1034" i="2"/>
  <c r="M1033" i="2"/>
  <c r="N1033" i="2" s="1"/>
  <c r="J1034" i="13" l="1"/>
  <c r="L1034" i="13" s="1"/>
  <c r="K1034" i="13"/>
  <c r="G1036" i="13"/>
  <c r="F1037" i="13" s="1"/>
  <c r="H1035" i="13"/>
  <c r="I1035" i="13" s="1"/>
  <c r="L1035" i="3"/>
  <c r="K1035" i="3"/>
  <c r="M1035" i="3" s="1"/>
  <c r="I1037" i="3"/>
  <c r="J1036" i="3"/>
  <c r="O1033" i="2"/>
  <c r="P1033" i="2"/>
  <c r="Q1033" i="2" s="1"/>
  <c r="M1034" i="2"/>
  <c r="N1034" i="2" s="1"/>
  <c r="E1035" i="2"/>
  <c r="S1033" i="2"/>
  <c r="H1036" i="13" l="1"/>
  <c r="I1036" i="13" s="1"/>
  <c r="K1036" i="13" s="1"/>
  <c r="K1035" i="13"/>
  <c r="J1035" i="13"/>
  <c r="L1035" i="13" s="1"/>
  <c r="G1037" i="13"/>
  <c r="F1038" i="13" s="1"/>
  <c r="L1036" i="3"/>
  <c r="K1036" i="3"/>
  <c r="M1036" i="3" s="1"/>
  <c r="J1037" i="3"/>
  <c r="I1038" i="3"/>
  <c r="P1034" i="2"/>
  <c r="Q1034" i="2" s="1"/>
  <c r="O1034" i="2"/>
  <c r="S1034" i="2"/>
  <c r="M1035" i="2"/>
  <c r="N1035" i="2" s="1"/>
  <c r="S1035" i="2" s="1"/>
  <c r="E1036" i="2"/>
  <c r="J1036" i="13" l="1"/>
  <c r="L1036" i="13" s="1"/>
  <c r="H1037" i="13"/>
  <c r="I1037" i="13" s="1"/>
  <c r="J1037" i="13" s="1"/>
  <c r="L1037" i="13" s="1"/>
  <c r="G1038" i="13"/>
  <c r="F1039" i="13" s="1"/>
  <c r="I1039" i="3"/>
  <c r="J1038" i="3"/>
  <c r="L1037" i="3"/>
  <c r="K1037" i="3"/>
  <c r="M1037" i="3" s="1"/>
  <c r="E1037" i="2"/>
  <c r="M1036" i="2"/>
  <c r="N1036" i="2" s="1"/>
  <c r="S1036" i="2" s="1"/>
  <c r="P1035" i="2"/>
  <c r="Q1035" i="2" s="1"/>
  <c r="O1035" i="2"/>
  <c r="K1037" i="13" l="1"/>
  <c r="G1039" i="13"/>
  <c r="F1040" i="13" s="1"/>
  <c r="H1038" i="13"/>
  <c r="I1038" i="13" s="1"/>
  <c r="L1038" i="3"/>
  <c r="K1038" i="3"/>
  <c r="M1038" i="3" s="1"/>
  <c r="J1039" i="3"/>
  <c r="I1040" i="3"/>
  <c r="P1036" i="2"/>
  <c r="Q1036" i="2" s="1"/>
  <c r="O1036" i="2"/>
  <c r="M1037" i="2"/>
  <c r="N1037" i="2" s="1"/>
  <c r="E1038" i="2"/>
  <c r="H1039" i="13" l="1"/>
  <c r="I1039" i="13" s="1"/>
  <c r="J1039" i="13" s="1"/>
  <c r="L1039" i="13" s="1"/>
  <c r="K1038" i="13"/>
  <c r="J1038" i="13"/>
  <c r="L1038" i="13" s="1"/>
  <c r="G1040" i="13"/>
  <c r="F1041" i="13" s="1"/>
  <c r="L1039" i="3"/>
  <c r="K1039" i="3"/>
  <c r="M1039" i="3" s="1"/>
  <c r="J1040" i="3"/>
  <c r="I1041" i="3"/>
  <c r="O1037" i="2"/>
  <c r="P1037" i="2"/>
  <c r="Q1037" i="2" s="1"/>
  <c r="M1038" i="2"/>
  <c r="N1038" i="2" s="1"/>
  <c r="S1038" i="2" s="1"/>
  <c r="E1039" i="2"/>
  <c r="S1037" i="2"/>
  <c r="K1039" i="13" l="1"/>
  <c r="G1041" i="13"/>
  <c r="F1042" i="13" s="1"/>
  <c r="H1040" i="13"/>
  <c r="I1040" i="13" s="1"/>
  <c r="L1040" i="3"/>
  <c r="K1040" i="3"/>
  <c r="M1040" i="3" s="1"/>
  <c r="I1042" i="3"/>
  <c r="J1041" i="3"/>
  <c r="M1039" i="2"/>
  <c r="N1039" i="2" s="1"/>
  <c r="S1039" i="2" s="1"/>
  <c r="E1040" i="2"/>
  <c r="P1038" i="2"/>
  <c r="Q1038" i="2" s="1"/>
  <c r="O1038" i="2"/>
  <c r="K1040" i="13" l="1"/>
  <c r="J1040" i="13"/>
  <c r="L1040" i="13" s="1"/>
  <c r="G1042" i="13"/>
  <c r="F1043" i="13" s="1"/>
  <c r="H1041" i="13"/>
  <c r="I1041" i="13" s="1"/>
  <c r="J1042" i="3"/>
  <c r="I1043" i="3"/>
  <c r="L1041" i="3"/>
  <c r="K1041" i="3"/>
  <c r="M1041" i="3" s="1"/>
  <c r="E1041" i="2"/>
  <c r="M1040" i="2"/>
  <c r="N1040" i="2" s="1"/>
  <c r="S1040" i="2" s="1"/>
  <c r="P1039" i="2"/>
  <c r="Q1039" i="2" s="1"/>
  <c r="O1039" i="2"/>
  <c r="H1042" i="13" l="1"/>
  <c r="I1042" i="13" s="1"/>
  <c r="G1043" i="13"/>
  <c r="F1044" i="13" s="1"/>
  <c r="K1041" i="13"/>
  <c r="J1041" i="13"/>
  <c r="L1041" i="13" s="1"/>
  <c r="I1044" i="3"/>
  <c r="J1043" i="3"/>
  <c r="K1042" i="3"/>
  <c r="M1042" i="3" s="1"/>
  <c r="L1042" i="3"/>
  <c r="P1040" i="2"/>
  <c r="Q1040" i="2" s="1"/>
  <c r="O1040" i="2"/>
  <c r="E1042" i="2"/>
  <c r="M1041" i="2"/>
  <c r="N1041" i="2" s="1"/>
  <c r="G1044" i="13" l="1"/>
  <c r="F1045" i="13" s="1"/>
  <c r="H1043" i="13"/>
  <c r="I1043" i="13" s="1"/>
  <c r="J1042" i="13"/>
  <c r="L1042" i="13" s="1"/>
  <c r="K1042" i="13"/>
  <c r="L1043" i="3"/>
  <c r="K1043" i="3"/>
  <c r="M1043" i="3" s="1"/>
  <c r="I1045" i="3"/>
  <c r="J1044" i="3"/>
  <c r="O1041" i="2"/>
  <c r="P1041" i="2"/>
  <c r="Q1041" i="2" s="1"/>
  <c r="M1042" i="2"/>
  <c r="N1042" i="2" s="1"/>
  <c r="S1042" i="2" s="1"/>
  <c r="E1043" i="2"/>
  <c r="S1041" i="2"/>
  <c r="H1044" i="13" l="1"/>
  <c r="I1044" i="13" s="1"/>
  <c r="K1044" i="13" s="1"/>
  <c r="K1043" i="13"/>
  <c r="J1043" i="13"/>
  <c r="L1043" i="13" s="1"/>
  <c r="G1045" i="13"/>
  <c r="F1046" i="13" s="1"/>
  <c r="J1045" i="3"/>
  <c r="I1046" i="3"/>
  <c r="L1044" i="3"/>
  <c r="K1044" i="3"/>
  <c r="M1044" i="3" s="1"/>
  <c r="P1042" i="2"/>
  <c r="Q1042" i="2" s="1"/>
  <c r="O1042" i="2"/>
  <c r="M1043" i="2"/>
  <c r="N1043" i="2" s="1"/>
  <c r="E1044" i="2"/>
  <c r="J1044" i="13" l="1"/>
  <c r="L1044" i="13" s="1"/>
  <c r="G1046" i="13"/>
  <c r="F1047" i="13" s="1"/>
  <c r="H1045" i="13"/>
  <c r="I1045" i="13" s="1"/>
  <c r="I1047" i="3"/>
  <c r="J1046" i="3"/>
  <c r="L1045" i="3"/>
  <c r="K1045" i="3"/>
  <c r="M1045" i="3" s="1"/>
  <c r="P1043" i="2"/>
  <c r="Q1043" i="2" s="1"/>
  <c r="O1043" i="2"/>
  <c r="S1043" i="2"/>
  <c r="E1045" i="2"/>
  <c r="M1044" i="2"/>
  <c r="N1044" i="2" s="1"/>
  <c r="K1045" i="13" l="1"/>
  <c r="J1045" i="13"/>
  <c r="L1045" i="13" s="1"/>
  <c r="G1047" i="13"/>
  <c r="F1048" i="13" s="1"/>
  <c r="H1046" i="13"/>
  <c r="I1046" i="13" s="1"/>
  <c r="J1047" i="3"/>
  <c r="I1048" i="3"/>
  <c r="L1046" i="3"/>
  <c r="K1046" i="3"/>
  <c r="M1046" i="3" s="1"/>
  <c r="P1044" i="2"/>
  <c r="Q1044" i="2" s="1"/>
  <c r="O1044" i="2"/>
  <c r="M1045" i="2"/>
  <c r="N1045" i="2" s="1"/>
  <c r="E1046" i="2"/>
  <c r="S1044" i="2"/>
  <c r="H1047" i="13" l="1"/>
  <c r="I1047" i="13" s="1"/>
  <c r="J1047" i="13" s="1"/>
  <c r="L1047" i="13" s="1"/>
  <c r="K1046" i="13"/>
  <c r="J1046" i="13"/>
  <c r="L1046" i="13" s="1"/>
  <c r="G1048" i="13"/>
  <c r="F1049" i="13" s="1"/>
  <c r="J1048" i="3"/>
  <c r="I1049" i="3"/>
  <c r="L1047" i="3"/>
  <c r="K1047" i="3"/>
  <c r="M1047" i="3" s="1"/>
  <c r="O1045" i="2"/>
  <c r="P1045" i="2"/>
  <c r="Q1045" i="2" s="1"/>
  <c r="M1046" i="2"/>
  <c r="N1046" i="2" s="1"/>
  <c r="S1046" i="2" s="1"/>
  <c r="E1047" i="2"/>
  <c r="S1045" i="2"/>
  <c r="K1047" i="13" l="1"/>
  <c r="H1048" i="13"/>
  <c r="I1048" i="13" s="1"/>
  <c r="G1049" i="13"/>
  <c r="F1050" i="13" s="1"/>
  <c r="I1050" i="3"/>
  <c r="J1049" i="3"/>
  <c r="L1048" i="3"/>
  <c r="K1048" i="3"/>
  <c r="M1048" i="3" s="1"/>
  <c r="M1047" i="2"/>
  <c r="N1047" i="2" s="1"/>
  <c r="S1047" i="2" s="1"/>
  <c r="E1048" i="2"/>
  <c r="P1046" i="2"/>
  <c r="Q1046" i="2" s="1"/>
  <c r="O1046" i="2"/>
  <c r="G1050" i="13" l="1"/>
  <c r="F1051" i="13" s="1"/>
  <c r="H1049" i="13"/>
  <c r="I1049" i="13" s="1"/>
  <c r="K1048" i="13"/>
  <c r="J1048" i="13"/>
  <c r="L1048" i="13" s="1"/>
  <c r="L1049" i="3"/>
  <c r="K1049" i="3"/>
  <c r="M1049" i="3" s="1"/>
  <c r="J1050" i="3"/>
  <c r="I1051" i="3"/>
  <c r="E1049" i="2"/>
  <c r="M1048" i="2"/>
  <c r="N1048" i="2" s="1"/>
  <c r="S1048" i="2" s="1"/>
  <c r="P1047" i="2"/>
  <c r="Q1047" i="2" s="1"/>
  <c r="O1047" i="2"/>
  <c r="K1049" i="13" l="1"/>
  <c r="J1049" i="13"/>
  <c r="L1049" i="13" s="1"/>
  <c r="G1051" i="13"/>
  <c r="F1052" i="13" s="1"/>
  <c r="H1050" i="13"/>
  <c r="I1050" i="13" s="1"/>
  <c r="K1050" i="3"/>
  <c r="M1050" i="3" s="1"/>
  <c r="L1050" i="3"/>
  <c r="I1052" i="3"/>
  <c r="J1051" i="3"/>
  <c r="P1048" i="2"/>
  <c r="Q1048" i="2" s="1"/>
  <c r="O1048" i="2"/>
  <c r="E1050" i="2"/>
  <c r="M1049" i="2"/>
  <c r="N1049" i="2" s="1"/>
  <c r="J1050" i="13" l="1"/>
  <c r="L1050" i="13" s="1"/>
  <c r="K1050" i="13"/>
  <c r="G1052" i="13"/>
  <c r="F1053" i="13" s="1"/>
  <c r="H1051" i="13"/>
  <c r="I1051" i="13" s="1"/>
  <c r="L1051" i="3"/>
  <c r="K1051" i="3"/>
  <c r="M1051" i="3" s="1"/>
  <c r="I1053" i="3"/>
  <c r="J1052" i="3"/>
  <c r="O1049" i="2"/>
  <c r="P1049" i="2"/>
  <c r="Q1049" i="2" s="1"/>
  <c r="M1050" i="2"/>
  <c r="N1050" i="2" s="1"/>
  <c r="E1051" i="2"/>
  <c r="S1049" i="2"/>
  <c r="K1051" i="13" l="1"/>
  <c r="J1051" i="13"/>
  <c r="L1051" i="13" s="1"/>
  <c r="G1053" i="13"/>
  <c r="F1054" i="13" s="1"/>
  <c r="H1052" i="13"/>
  <c r="I1052" i="13" s="1"/>
  <c r="L1052" i="3"/>
  <c r="K1052" i="3"/>
  <c r="M1052" i="3" s="1"/>
  <c r="J1053" i="3"/>
  <c r="I1054" i="3"/>
  <c r="P1050" i="2"/>
  <c r="Q1050" i="2" s="1"/>
  <c r="O1050" i="2"/>
  <c r="S1050" i="2"/>
  <c r="M1051" i="2"/>
  <c r="N1051" i="2" s="1"/>
  <c r="E1052" i="2"/>
  <c r="G1054" i="13" l="1"/>
  <c r="F1055" i="13" s="1"/>
  <c r="K1052" i="13"/>
  <c r="J1052" i="13"/>
  <c r="L1052" i="13" s="1"/>
  <c r="H1053" i="13"/>
  <c r="I1053" i="13" s="1"/>
  <c r="L1053" i="3"/>
  <c r="K1053" i="3"/>
  <c r="M1053" i="3" s="1"/>
  <c r="I1055" i="3"/>
  <c r="J1054" i="3"/>
  <c r="E1053" i="2"/>
  <c r="M1052" i="2"/>
  <c r="N1052" i="2" s="1"/>
  <c r="S1052" i="2" s="1"/>
  <c r="P1051" i="2"/>
  <c r="Q1051" i="2" s="1"/>
  <c r="O1051" i="2"/>
  <c r="S1051" i="2"/>
  <c r="G1055" i="13" l="1"/>
  <c r="F1056" i="13" s="1"/>
  <c r="K1053" i="13"/>
  <c r="J1053" i="13"/>
  <c r="L1053" i="13" s="1"/>
  <c r="H1054" i="13"/>
  <c r="I1054" i="13" s="1"/>
  <c r="L1054" i="3"/>
  <c r="K1054" i="3"/>
  <c r="M1054" i="3" s="1"/>
  <c r="J1055" i="3"/>
  <c r="I1056" i="3"/>
  <c r="P1052" i="2"/>
  <c r="Q1052" i="2" s="1"/>
  <c r="O1052" i="2"/>
  <c r="M1053" i="2"/>
  <c r="N1053" i="2" s="1"/>
  <c r="E1054" i="2"/>
  <c r="H1055" i="13" l="1"/>
  <c r="I1055" i="13" s="1"/>
  <c r="J1055" i="13" s="1"/>
  <c r="L1055" i="13" s="1"/>
  <c r="K1054" i="13"/>
  <c r="J1054" i="13"/>
  <c r="L1054" i="13" s="1"/>
  <c r="G1056" i="13"/>
  <c r="F1057" i="13" s="1"/>
  <c r="L1055" i="3"/>
  <c r="K1055" i="3"/>
  <c r="M1055" i="3" s="1"/>
  <c r="J1056" i="3"/>
  <c r="I1057" i="3"/>
  <c r="O1053" i="2"/>
  <c r="P1053" i="2"/>
  <c r="Q1053" i="2" s="1"/>
  <c r="M1054" i="2"/>
  <c r="N1054" i="2" s="1"/>
  <c r="S1054" i="2" s="1"/>
  <c r="E1055" i="2"/>
  <c r="S1053" i="2"/>
  <c r="K1055" i="13" l="1"/>
  <c r="H1056" i="13"/>
  <c r="I1056" i="13" s="1"/>
  <c r="K1056" i="13" s="1"/>
  <c r="G1057" i="13"/>
  <c r="F1058" i="13" s="1"/>
  <c r="I1058" i="3"/>
  <c r="J1057" i="3"/>
  <c r="L1056" i="3"/>
  <c r="K1056" i="3"/>
  <c r="M1056" i="3" s="1"/>
  <c r="M1055" i="2"/>
  <c r="N1055" i="2" s="1"/>
  <c r="S1055" i="2" s="1"/>
  <c r="E1056" i="2"/>
  <c r="P1054" i="2"/>
  <c r="Q1054" i="2" s="1"/>
  <c r="O1054" i="2"/>
  <c r="J1056" i="13" l="1"/>
  <c r="L1056" i="13" s="1"/>
  <c r="H1057" i="13"/>
  <c r="I1057" i="13" s="1"/>
  <c r="J1057" i="13" s="1"/>
  <c r="L1057" i="13" s="1"/>
  <c r="G1058" i="13"/>
  <c r="F1059" i="13" s="1"/>
  <c r="L1057" i="3"/>
  <c r="K1057" i="3"/>
  <c r="M1057" i="3" s="1"/>
  <c r="J1058" i="3"/>
  <c r="I1059" i="3"/>
  <c r="E1057" i="2"/>
  <c r="M1056" i="2"/>
  <c r="N1056" i="2" s="1"/>
  <c r="S1056" i="2" s="1"/>
  <c r="P1055" i="2"/>
  <c r="Q1055" i="2" s="1"/>
  <c r="O1055" i="2"/>
  <c r="K1057" i="13" l="1"/>
  <c r="G1059" i="13"/>
  <c r="F1060" i="13" s="1"/>
  <c r="H1058" i="13"/>
  <c r="I1058" i="13" s="1"/>
  <c r="I1060" i="3"/>
  <c r="J1059" i="3"/>
  <c r="K1058" i="3"/>
  <c r="M1058" i="3" s="1"/>
  <c r="L1058" i="3"/>
  <c r="P1056" i="2"/>
  <c r="Q1056" i="2" s="1"/>
  <c r="O1056" i="2"/>
  <c r="E1058" i="2"/>
  <c r="M1057" i="2"/>
  <c r="N1057" i="2" s="1"/>
  <c r="J1058" i="13" l="1"/>
  <c r="L1058" i="13" s="1"/>
  <c r="K1058" i="13"/>
  <c r="G1060" i="13"/>
  <c r="F1061" i="13" s="1"/>
  <c r="H1059" i="13"/>
  <c r="I1059" i="13" s="1"/>
  <c r="L1059" i="3"/>
  <c r="K1059" i="3"/>
  <c r="M1059" i="3" s="1"/>
  <c r="I1061" i="3"/>
  <c r="J1060" i="3"/>
  <c r="O1057" i="2"/>
  <c r="P1057" i="2"/>
  <c r="Q1057" i="2" s="1"/>
  <c r="M1058" i="2"/>
  <c r="N1058" i="2" s="1"/>
  <c r="E1059" i="2"/>
  <c r="S1057" i="2"/>
  <c r="H1060" i="13" l="1"/>
  <c r="I1060" i="13" s="1"/>
  <c r="K1060" i="13" s="1"/>
  <c r="K1059" i="13"/>
  <c r="J1059" i="13"/>
  <c r="L1059" i="13" s="1"/>
  <c r="G1061" i="13"/>
  <c r="F1062" i="13" s="1"/>
  <c r="J1061" i="3"/>
  <c r="I1062" i="3"/>
  <c r="L1060" i="3"/>
  <c r="K1060" i="3"/>
  <c r="M1060" i="3" s="1"/>
  <c r="P1058" i="2"/>
  <c r="Q1058" i="2" s="1"/>
  <c r="O1058" i="2"/>
  <c r="S1058" i="2"/>
  <c r="M1059" i="2"/>
  <c r="N1059" i="2" s="1"/>
  <c r="S1059" i="2" s="1"/>
  <c r="E1060" i="2"/>
  <c r="J1060" i="13" l="1"/>
  <c r="L1060" i="13" s="1"/>
  <c r="G1062" i="13"/>
  <c r="F1063" i="13" s="1"/>
  <c r="H1061" i="13"/>
  <c r="I1061" i="13" s="1"/>
  <c r="I1063" i="3"/>
  <c r="J1062" i="3"/>
  <c r="L1061" i="3"/>
  <c r="K1061" i="3"/>
  <c r="M1061" i="3" s="1"/>
  <c r="E1061" i="2"/>
  <c r="M1060" i="2"/>
  <c r="N1060" i="2" s="1"/>
  <c r="S1060" i="2" s="1"/>
  <c r="P1059" i="2"/>
  <c r="Q1059" i="2" s="1"/>
  <c r="O1059" i="2"/>
  <c r="H1062" i="13" l="1"/>
  <c r="I1062" i="13" s="1"/>
  <c r="K1062" i="13" s="1"/>
  <c r="K1061" i="13"/>
  <c r="J1061" i="13"/>
  <c r="L1061" i="13" s="1"/>
  <c r="G1063" i="13"/>
  <c r="F1064" i="13" s="1"/>
  <c r="L1062" i="3"/>
  <c r="K1062" i="3"/>
  <c r="M1062" i="3" s="1"/>
  <c r="J1063" i="3"/>
  <c r="I1064" i="3"/>
  <c r="P1060" i="2"/>
  <c r="Q1060" i="2" s="1"/>
  <c r="O1060" i="2"/>
  <c r="M1061" i="2"/>
  <c r="N1061" i="2" s="1"/>
  <c r="E1062" i="2"/>
  <c r="J1062" i="13" l="1"/>
  <c r="L1062" i="13" s="1"/>
  <c r="G1064" i="13"/>
  <c r="F1065" i="13" s="1"/>
  <c r="H1063" i="13"/>
  <c r="I1063" i="13" s="1"/>
  <c r="J1064" i="3"/>
  <c r="I1065" i="3"/>
  <c r="L1063" i="3"/>
  <c r="K1063" i="3"/>
  <c r="M1063" i="3" s="1"/>
  <c r="M1062" i="2"/>
  <c r="N1062" i="2" s="1"/>
  <c r="S1062" i="2" s="1"/>
  <c r="E1063" i="2"/>
  <c r="O1061" i="2"/>
  <c r="P1061" i="2"/>
  <c r="Q1061" i="2" s="1"/>
  <c r="S1061" i="2"/>
  <c r="G1065" i="13" l="1"/>
  <c r="F1066" i="13" s="1"/>
  <c r="J1063" i="13"/>
  <c r="L1063" i="13" s="1"/>
  <c r="K1063" i="13"/>
  <c r="H1064" i="13"/>
  <c r="I1064" i="13" s="1"/>
  <c r="I1066" i="3"/>
  <c r="J1065" i="3"/>
  <c r="L1064" i="3"/>
  <c r="K1064" i="3"/>
  <c r="M1064" i="3" s="1"/>
  <c r="M1063" i="2"/>
  <c r="N1063" i="2" s="1"/>
  <c r="S1063" i="2" s="1"/>
  <c r="E1064" i="2"/>
  <c r="P1062" i="2"/>
  <c r="Q1062" i="2" s="1"/>
  <c r="O1062" i="2"/>
  <c r="K1064" i="13" l="1"/>
  <c r="J1064" i="13"/>
  <c r="L1064" i="13" s="1"/>
  <c r="G1066" i="13"/>
  <c r="F1067" i="13" s="1"/>
  <c r="H1065" i="13"/>
  <c r="I1065" i="13" s="1"/>
  <c r="L1065" i="3"/>
  <c r="K1065" i="3"/>
  <c r="M1065" i="3" s="1"/>
  <c r="J1066" i="3"/>
  <c r="I1067" i="3"/>
  <c r="E1065" i="2"/>
  <c r="M1064" i="2"/>
  <c r="N1064" i="2" s="1"/>
  <c r="S1064" i="2" s="1"/>
  <c r="P1063" i="2"/>
  <c r="Q1063" i="2" s="1"/>
  <c r="O1063" i="2"/>
  <c r="G1067" i="13" l="1"/>
  <c r="F1068" i="13" s="1"/>
  <c r="J1065" i="13"/>
  <c r="L1065" i="13" s="1"/>
  <c r="K1065" i="13"/>
  <c r="H1066" i="13"/>
  <c r="I1066" i="13" s="1"/>
  <c r="I1068" i="3"/>
  <c r="J1067" i="3"/>
  <c r="K1066" i="3"/>
  <c r="M1066" i="3" s="1"/>
  <c r="L1066" i="3"/>
  <c r="P1064" i="2"/>
  <c r="Q1064" i="2" s="1"/>
  <c r="O1064" i="2"/>
  <c r="M1065" i="2"/>
  <c r="N1065" i="2" s="1"/>
  <c r="E1066" i="2"/>
  <c r="G1068" i="13" l="1"/>
  <c r="F1069" i="13" s="1"/>
  <c r="K1066" i="13"/>
  <c r="J1066" i="13"/>
  <c r="L1066" i="13" s="1"/>
  <c r="H1067" i="13"/>
  <c r="I1067" i="13" s="1"/>
  <c r="L1067" i="3"/>
  <c r="K1067" i="3"/>
  <c r="M1067" i="3" s="1"/>
  <c r="I1069" i="3"/>
  <c r="J1068" i="3"/>
  <c r="M1066" i="2"/>
  <c r="N1066" i="2" s="1"/>
  <c r="S1066" i="2" s="1"/>
  <c r="E1067" i="2"/>
  <c r="O1065" i="2"/>
  <c r="P1065" i="2"/>
  <c r="Q1065" i="2" s="1"/>
  <c r="S1065" i="2"/>
  <c r="H1068" i="13" l="1"/>
  <c r="I1068" i="13" s="1"/>
  <c r="J1068" i="13" s="1"/>
  <c r="L1068" i="13" s="1"/>
  <c r="G1069" i="13"/>
  <c r="F1070" i="13" s="1"/>
  <c r="K1067" i="13"/>
  <c r="J1067" i="13"/>
  <c r="L1067" i="13" s="1"/>
  <c r="L1068" i="3"/>
  <c r="K1068" i="3"/>
  <c r="M1068" i="3" s="1"/>
  <c r="J1069" i="3"/>
  <c r="I1070" i="3"/>
  <c r="M1067" i="2"/>
  <c r="N1067" i="2" s="1"/>
  <c r="S1067" i="2" s="1"/>
  <c r="E1068" i="2"/>
  <c r="P1066" i="2"/>
  <c r="Q1066" i="2" s="1"/>
  <c r="O1066" i="2"/>
  <c r="K1068" i="13" l="1"/>
  <c r="G1070" i="13"/>
  <c r="F1071" i="13" s="1"/>
  <c r="H1069" i="13"/>
  <c r="I1069" i="13" s="1"/>
  <c r="I1071" i="3"/>
  <c r="J1070" i="3"/>
  <c r="L1069" i="3"/>
  <c r="K1069" i="3"/>
  <c r="M1069" i="3" s="1"/>
  <c r="E1069" i="2"/>
  <c r="M1068" i="2"/>
  <c r="N1068" i="2" s="1"/>
  <c r="S1068" i="2" s="1"/>
  <c r="P1067" i="2"/>
  <c r="Q1067" i="2" s="1"/>
  <c r="O1067" i="2"/>
  <c r="H1070" i="13" l="1"/>
  <c r="I1070" i="13" s="1"/>
  <c r="J1070" i="13" s="1"/>
  <c r="L1070" i="13" s="1"/>
  <c r="K1069" i="13"/>
  <c r="J1069" i="13"/>
  <c r="L1069" i="13" s="1"/>
  <c r="G1071" i="13"/>
  <c r="F1072" i="13" s="1"/>
  <c r="L1070" i="3"/>
  <c r="K1070" i="3"/>
  <c r="M1070" i="3" s="1"/>
  <c r="J1071" i="3"/>
  <c r="I1072" i="3"/>
  <c r="P1068" i="2"/>
  <c r="Q1068" i="2" s="1"/>
  <c r="O1068" i="2"/>
  <c r="M1069" i="2"/>
  <c r="N1069" i="2" s="1"/>
  <c r="E1070" i="2"/>
  <c r="K1070" i="13" l="1"/>
  <c r="G1072" i="13"/>
  <c r="F1073" i="13" s="1"/>
  <c r="H1071" i="13"/>
  <c r="I1071" i="13" s="1"/>
  <c r="J1072" i="3"/>
  <c r="I1073" i="3"/>
  <c r="L1071" i="3"/>
  <c r="K1071" i="3"/>
  <c r="M1071" i="3" s="1"/>
  <c r="O1069" i="2"/>
  <c r="P1069" i="2"/>
  <c r="Q1069" i="2" s="1"/>
  <c r="M1070" i="2"/>
  <c r="N1070" i="2" s="1"/>
  <c r="S1070" i="2" s="1"/>
  <c r="E1071" i="2"/>
  <c r="S1069" i="2"/>
  <c r="G1073" i="13" l="1"/>
  <c r="F1074" i="13" s="1"/>
  <c r="J1071" i="13"/>
  <c r="L1071" i="13" s="1"/>
  <c r="K1071" i="13"/>
  <c r="H1072" i="13"/>
  <c r="I1072" i="13" s="1"/>
  <c r="I1074" i="3"/>
  <c r="J1073" i="3"/>
  <c r="L1072" i="3"/>
  <c r="K1072" i="3"/>
  <c r="M1072" i="3" s="1"/>
  <c r="M1071" i="2"/>
  <c r="N1071" i="2" s="1"/>
  <c r="S1071" i="2" s="1"/>
  <c r="E1072" i="2"/>
  <c r="P1070" i="2"/>
  <c r="Q1070" i="2" s="1"/>
  <c r="O1070" i="2"/>
  <c r="K1072" i="13" l="1"/>
  <c r="J1072" i="13"/>
  <c r="L1072" i="13" s="1"/>
  <c r="G1074" i="13"/>
  <c r="F1075" i="13" s="1"/>
  <c r="H1073" i="13"/>
  <c r="I1073" i="13" s="1"/>
  <c r="L1073" i="3"/>
  <c r="K1073" i="3"/>
  <c r="M1073" i="3" s="1"/>
  <c r="J1074" i="3"/>
  <c r="I1075" i="3"/>
  <c r="E1073" i="2"/>
  <c r="M1072" i="2"/>
  <c r="N1072" i="2" s="1"/>
  <c r="S1072" i="2" s="1"/>
  <c r="P1071" i="2"/>
  <c r="Q1071" i="2" s="1"/>
  <c r="O1071" i="2"/>
  <c r="G1075" i="13" l="1"/>
  <c r="F1076" i="13" s="1"/>
  <c r="H1074" i="13"/>
  <c r="I1074" i="13" s="1"/>
  <c r="J1073" i="13"/>
  <c r="L1073" i="13" s="1"/>
  <c r="K1073" i="13"/>
  <c r="I1076" i="3"/>
  <c r="J1075" i="3"/>
  <c r="K1074" i="3"/>
  <c r="M1074" i="3" s="1"/>
  <c r="L1074" i="3"/>
  <c r="P1072" i="2"/>
  <c r="Q1072" i="2" s="1"/>
  <c r="O1072" i="2"/>
  <c r="E1074" i="2"/>
  <c r="M1073" i="2"/>
  <c r="N1073" i="2" s="1"/>
  <c r="K1074" i="13" l="1"/>
  <c r="J1074" i="13"/>
  <c r="L1074" i="13" s="1"/>
  <c r="G1076" i="13"/>
  <c r="F1077" i="13" s="1"/>
  <c r="H1075" i="13"/>
  <c r="I1075" i="13" s="1"/>
  <c r="L1075" i="3"/>
  <c r="K1075" i="3"/>
  <c r="M1075" i="3" s="1"/>
  <c r="I1077" i="3"/>
  <c r="J1076" i="3"/>
  <c r="O1073" i="2"/>
  <c r="P1073" i="2"/>
  <c r="Q1073" i="2" s="1"/>
  <c r="M1074" i="2"/>
  <c r="N1074" i="2" s="1"/>
  <c r="S1074" i="2" s="1"/>
  <c r="E1075" i="2"/>
  <c r="S1073" i="2"/>
  <c r="G1077" i="13" l="1"/>
  <c r="F1078" i="13" s="1"/>
  <c r="H1076" i="13"/>
  <c r="I1076" i="13" s="1"/>
  <c r="K1075" i="13"/>
  <c r="J1075" i="13"/>
  <c r="L1075" i="13" s="1"/>
  <c r="L1076" i="3"/>
  <c r="K1076" i="3"/>
  <c r="M1076" i="3" s="1"/>
  <c r="J1077" i="3"/>
  <c r="I1078" i="3"/>
  <c r="P1074" i="2"/>
  <c r="Q1074" i="2" s="1"/>
  <c r="O1074" i="2"/>
  <c r="M1075" i="2"/>
  <c r="N1075" i="2" s="1"/>
  <c r="E1076" i="2"/>
  <c r="K1076" i="13" l="1"/>
  <c r="J1076" i="13"/>
  <c r="L1076" i="13" s="1"/>
  <c r="G1078" i="13"/>
  <c r="F1079" i="13" s="1"/>
  <c r="H1077" i="13"/>
  <c r="I1077" i="13" s="1"/>
  <c r="I1079" i="3"/>
  <c r="J1078" i="3"/>
  <c r="L1077" i="3"/>
  <c r="K1077" i="3"/>
  <c r="M1077" i="3" s="1"/>
  <c r="P1075" i="2"/>
  <c r="Q1075" i="2" s="1"/>
  <c r="O1075" i="2"/>
  <c r="E1077" i="2"/>
  <c r="M1076" i="2"/>
  <c r="N1076" i="2" s="1"/>
  <c r="S1075" i="2"/>
  <c r="H1078" i="13" l="1"/>
  <c r="I1078" i="13" s="1"/>
  <c r="K1078" i="13" s="1"/>
  <c r="K1077" i="13"/>
  <c r="J1077" i="13"/>
  <c r="L1077" i="13" s="1"/>
  <c r="G1079" i="13"/>
  <c r="F1080" i="13" s="1"/>
  <c r="L1078" i="3"/>
  <c r="K1078" i="3"/>
  <c r="M1078" i="3" s="1"/>
  <c r="J1079" i="3"/>
  <c r="I1080" i="3"/>
  <c r="P1076" i="2"/>
  <c r="Q1076" i="2" s="1"/>
  <c r="O1076" i="2"/>
  <c r="M1077" i="2"/>
  <c r="N1077" i="2" s="1"/>
  <c r="E1078" i="2"/>
  <c r="S1076" i="2"/>
  <c r="J1078" i="13" l="1"/>
  <c r="L1078" i="13" s="1"/>
  <c r="G1080" i="13"/>
  <c r="F1081" i="13" s="1"/>
  <c r="H1079" i="13"/>
  <c r="I1079" i="13" s="1"/>
  <c r="J1080" i="3"/>
  <c r="I1081" i="3"/>
  <c r="L1079" i="3"/>
  <c r="K1079" i="3"/>
  <c r="M1079" i="3" s="1"/>
  <c r="O1077" i="2"/>
  <c r="P1077" i="2"/>
  <c r="Q1077" i="2" s="1"/>
  <c r="M1078" i="2"/>
  <c r="N1078" i="2" s="1"/>
  <c r="S1078" i="2" s="1"/>
  <c r="E1079" i="2"/>
  <c r="S1077" i="2"/>
  <c r="G1081" i="13" l="1"/>
  <c r="F1082" i="13" s="1"/>
  <c r="J1079" i="13"/>
  <c r="L1079" i="13" s="1"/>
  <c r="K1079" i="13"/>
  <c r="H1080" i="13"/>
  <c r="I1080" i="13" s="1"/>
  <c r="I1082" i="3"/>
  <c r="J1081" i="3"/>
  <c r="L1080" i="3"/>
  <c r="K1080" i="3"/>
  <c r="M1080" i="3" s="1"/>
  <c r="M1079" i="2"/>
  <c r="N1079" i="2" s="1"/>
  <c r="S1079" i="2" s="1"/>
  <c r="E1080" i="2"/>
  <c r="P1078" i="2"/>
  <c r="Q1078" i="2" s="1"/>
  <c r="O1078" i="2"/>
  <c r="K1080" i="13" l="1"/>
  <c r="J1080" i="13"/>
  <c r="L1080" i="13" s="1"/>
  <c r="G1082" i="13"/>
  <c r="F1083" i="13" s="1"/>
  <c r="H1081" i="13"/>
  <c r="I1081" i="13" s="1"/>
  <c r="L1081" i="3"/>
  <c r="K1081" i="3"/>
  <c r="M1081" i="3" s="1"/>
  <c r="J1082" i="3"/>
  <c r="I1083" i="3"/>
  <c r="E1081" i="2"/>
  <c r="M1080" i="2"/>
  <c r="N1080" i="2" s="1"/>
  <c r="S1080" i="2" s="1"/>
  <c r="P1079" i="2"/>
  <c r="Q1079" i="2" s="1"/>
  <c r="O1079" i="2"/>
  <c r="H1082" i="13" l="1"/>
  <c r="I1082" i="13" s="1"/>
  <c r="J1081" i="13"/>
  <c r="L1081" i="13" s="1"/>
  <c r="K1081" i="13"/>
  <c r="G1083" i="13"/>
  <c r="F1084" i="13" s="1"/>
  <c r="I1084" i="3"/>
  <c r="J1083" i="3"/>
  <c r="K1082" i="3"/>
  <c r="M1082" i="3" s="1"/>
  <c r="L1082" i="3"/>
  <c r="P1080" i="2"/>
  <c r="Q1080" i="2" s="1"/>
  <c r="O1080" i="2"/>
  <c r="E1082" i="2"/>
  <c r="M1081" i="2"/>
  <c r="N1081" i="2" s="1"/>
  <c r="H1083" i="13" l="1"/>
  <c r="I1083" i="13" s="1"/>
  <c r="K1083" i="13" s="1"/>
  <c r="G1084" i="13"/>
  <c r="F1085" i="13" s="1"/>
  <c r="K1082" i="13"/>
  <c r="J1082" i="13"/>
  <c r="L1082" i="13" s="1"/>
  <c r="L1083" i="3"/>
  <c r="K1083" i="3"/>
  <c r="M1083" i="3" s="1"/>
  <c r="I1085" i="3"/>
  <c r="J1084" i="3"/>
  <c r="M1082" i="2"/>
  <c r="N1082" i="2" s="1"/>
  <c r="S1082" i="2" s="1"/>
  <c r="E1083" i="2"/>
  <c r="O1081" i="2"/>
  <c r="P1081" i="2"/>
  <c r="Q1081" i="2" s="1"/>
  <c r="S1081" i="2"/>
  <c r="H1084" i="13" l="1"/>
  <c r="I1084" i="13" s="1"/>
  <c r="J1084" i="13" s="1"/>
  <c r="L1084" i="13" s="1"/>
  <c r="J1083" i="13"/>
  <c r="L1083" i="13" s="1"/>
  <c r="G1085" i="13"/>
  <c r="F1086" i="13" s="1"/>
  <c r="L1084" i="3"/>
  <c r="K1084" i="3"/>
  <c r="M1084" i="3" s="1"/>
  <c r="J1085" i="3"/>
  <c r="I1086" i="3"/>
  <c r="M1083" i="2"/>
  <c r="N1083" i="2" s="1"/>
  <c r="S1083" i="2" s="1"/>
  <c r="E1084" i="2"/>
  <c r="P1082" i="2"/>
  <c r="Q1082" i="2" s="1"/>
  <c r="O1082" i="2"/>
  <c r="K1084" i="13" l="1"/>
  <c r="G1086" i="13"/>
  <c r="F1087" i="13" s="1"/>
  <c r="H1085" i="13"/>
  <c r="I1085" i="13" s="1"/>
  <c r="I1087" i="3"/>
  <c r="J1086" i="3"/>
  <c r="L1085" i="3"/>
  <c r="K1085" i="3"/>
  <c r="M1085" i="3" s="1"/>
  <c r="E1085" i="2"/>
  <c r="M1084" i="2"/>
  <c r="N1084" i="2" s="1"/>
  <c r="S1084" i="2" s="1"/>
  <c r="P1083" i="2"/>
  <c r="Q1083" i="2" s="1"/>
  <c r="O1083" i="2"/>
  <c r="K1085" i="13" l="1"/>
  <c r="J1085" i="13"/>
  <c r="L1085" i="13" s="1"/>
  <c r="H1086" i="13"/>
  <c r="I1086" i="13" s="1"/>
  <c r="G1087" i="13"/>
  <c r="F1088" i="13" s="1"/>
  <c r="L1086" i="3"/>
  <c r="K1086" i="3"/>
  <c r="M1086" i="3" s="1"/>
  <c r="J1087" i="3"/>
  <c r="I1088" i="3"/>
  <c r="P1084" i="2"/>
  <c r="Q1084" i="2" s="1"/>
  <c r="O1084" i="2"/>
  <c r="M1085" i="2"/>
  <c r="N1085" i="2" s="1"/>
  <c r="E1086" i="2"/>
  <c r="H1087" i="13" l="1"/>
  <c r="I1087" i="13" s="1"/>
  <c r="J1087" i="13" s="1"/>
  <c r="L1087" i="13" s="1"/>
  <c r="G1088" i="13"/>
  <c r="F1089" i="13" s="1"/>
  <c r="J1086" i="13"/>
  <c r="L1086" i="13" s="1"/>
  <c r="K1086" i="13"/>
  <c r="L1087" i="3"/>
  <c r="K1087" i="3"/>
  <c r="M1087" i="3" s="1"/>
  <c r="J1088" i="3"/>
  <c r="I1089" i="3"/>
  <c r="M1086" i="2"/>
  <c r="N1086" i="2" s="1"/>
  <c r="S1086" i="2" s="1"/>
  <c r="E1087" i="2"/>
  <c r="O1085" i="2"/>
  <c r="P1085" i="2"/>
  <c r="Q1085" i="2" s="1"/>
  <c r="S1085" i="2"/>
  <c r="K1087" i="13" l="1"/>
  <c r="H1088" i="13"/>
  <c r="I1088" i="13" s="1"/>
  <c r="G1089" i="13"/>
  <c r="F1090" i="13" s="1"/>
  <c r="J1089" i="3"/>
  <c r="I1090" i="3"/>
  <c r="L1088" i="3"/>
  <c r="K1088" i="3"/>
  <c r="M1088" i="3" s="1"/>
  <c r="M1087" i="2"/>
  <c r="N1087" i="2" s="1"/>
  <c r="S1087" i="2" s="1"/>
  <c r="E1088" i="2"/>
  <c r="P1086" i="2"/>
  <c r="Q1086" i="2" s="1"/>
  <c r="O1086" i="2"/>
  <c r="H1089" i="13" l="1"/>
  <c r="I1089" i="13" s="1"/>
  <c r="J1089" i="13" s="1"/>
  <c r="L1089" i="13" s="1"/>
  <c r="G1090" i="13"/>
  <c r="F1091" i="13" s="1"/>
  <c r="K1088" i="13"/>
  <c r="J1088" i="13"/>
  <c r="L1088" i="13" s="1"/>
  <c r="I1091" i="3"/>
  <c r="J1090" i="3"/>
  <c r="K1089" i="3"/>
  <c r="M1089" i="3" s="1"/>
  <c r="L1089" i="3"/>
  <c r="E1089" i="2"/>
  <c r="M1088" i="2"/>
  <c r="N1088" i="2" s="1"/>
  <c r="S1088" i="2" s="1"/>
  <c r="P1087" i="2"/>
  <c r="Q1087" i="2" s="1"/>
  <c r="O1087" i="2"/>
  <c r="K1089" i="13" l="1"/>
  <c r="H1090" i="13"/>
  <c r="I1090" i="13" s="1"/>
  <c r="G1091" i="13"/>
  <c r="F1092" i="13" s="1"/>
  <c r="L1090" i="3"/>
  <c r="K1090" i="3"/>
  <c r="M1090" i="3" s="1"/>
  <c r="J1091" i="3"/>
  <c r="I1092" i="3"/>
  <c r="P1088" i="2"/>
  <c r="Q1088" i="2" s="1"/>
  <c r="O1088" i="2"/>
  <c r="E1090" i="2"/>
  <c r="M1089" i="2"/>
  <c r="N1089" i="2" s="1"/>
  <c r="H1091" i="13" l="1"/>
  <c r="I1091" i="13" s="1"/>
  <c r="G1092" i="13"/>
  <c r="F1093" i="13" s="1"/>
  <c r="K1090" i="13"/>
  <c r="J1090" i="13"/>
  <c r="L1090" i="13" s="1"/>
  <c r="I1093" i="3"/>
  <c r="J1092" i="3"/>
  <c r="K1091" i="3"/>
  <c r="M1091" i="3" s="1"/>
  <c r="L1091" i="3"/>
  <c r="O1089" i="2"/>
  <c r="P1089" i="2"/>
  <c r="Q1089" i="2" s="1"/>
  <c r="M1090" i="2"/>
  <c r="N1090" i="2" s="1"/>
  <c r="E1091" i="2"/>
  <c r="S1089" i="2"/>
  <c r="H1092" i="13" l="1"/>
  <c r="I1092" i="13" s="1"/>
  <c r="K1092" i="13" s="1"/>
  <c r="G1093" i="13"/>
  <c r="F1094" i="13" s="1"/>
  <c r="K1091" i="13"/>
  <c r="J1091" i="13"/>
  <c r="L1091" i="13" s="1"/>
  <c r="L1092" i="3"/>
  <c r="K1092" i="3"/>
  <c r="M1092" i="3" s="1"/>
  <c r="J1093" i="3"/>
  <c r="I1094" i="3"/>
  <c r="P1090" i="2"/>
  <c r="Q1090" i="2" s="1"/>
  <c r="O1090" i="2"/>
  <c r="S1090" i="2"/>
  <c r="M1091" i="2"/>
  <c r="N1091" i="2" s="1"/>
  <c r="S1091" i="2" s="1"/>
  <c r="E1092" i="2"/>
  <c r="J1092" i="13" l="1"/>
  <c r="L1092" i="13" s="1"/>
  <c r="G1094" i="13"/>
  <c r="F1095" i="13" s="1"/>
  <c r="H1093" i="13"/>
  <c r="I1093" i="13" s="1"/>
  <c r="I1095" i="3"/>
  <c r="J1094" i="3"/>
  <c r="L1093" i="3"/>
  <c r="K1093" i="3"/>
  <c r="M1093" i="3" s="1"/>
  <c r="E1093" i="2"/>
  <c r="M1092" i="2"/>
  <c r="N1092" i="2" s="1"/>
  <c r="S1092" i="2" s="1"/>
  <c r="P1091" i="2"/>
  <c r="Q1091" i="2" s="1"/>
  <c r="O1091" i="2"/>
  <c r="K1093" i="13" l="1"/>
  <c r="J1093" i="13"/>
  <c r="L1093" i="13" s="1"/>
  <c r="H1094" i="13"/>
  <c r="I1094" i="13" s="1"/>
  <c r="G1095" i="13"/>
  <c r="F1096" i="13" s="1"/>
  <c r="L1094" i="3"/>
  <c r="K1094" i="3"/>
  <c r="M1094" i="3" s="1"/>
  <c r="I1096" i="3"/>
  <c r="J1095" i="3"/>
  <c r="P1092" i="2"/>
  <c r="Q1092" i="2" s="1"/>
  <c r="O1092" i="2"/>
  <c r="M1093" i="2"/>
  <c r="N1093" i="2" s="1"/>
  <c r="E1094" i="2"/>
  <c r="H1095" i="13" l="1"/>
  <c r="I1095" i="13" s="1"/>
  <c r="J1095" i="13" s="1"/>
  <c r="L1095" i="13" s="1"/>
  <c r="G1096" i="13"/>
  <c r="F1097" i="13" s="1"/>
  <c r="K1094" i="13"/>
  <c r="J1094" i="13"/>
  <c r="L1094" i="13" s="1"/>
  <c r="L1095" i="3"/>
  <c r="K1095" i="3"/>
  <c r="M1095" i="3" s="1"/>
  <c r="J1096" i="3"/>
  <c r="I1097" i="3"/>
  <c r="O1093" i="2"/>
  <c r="P1093" i="2"/>
  <c r="Q1093" i="2" s="1"/>
  <c r="M1094" i="2"/>
  <c r="N1094" i="2" s="1"/>
  <c r="S1094" i="2" s="1"/>
  <c r="E1095" i="2"/>
  <c r="S1093" i="2"/>
  <c r="K1095" i="13" l="1"/>
  <c r="G1097" i="13"/>
  <c r="F1098" i="13" s="1"/>
  <c r="H1096" i="13"/>
  <c r="I1096" i="13" s="1"/>
  <c r="I1098" i="3"/>
  <c r="J1097" i="3"/>
  <c r="L1096" i="3"/>
  <c r="K1096" i="3"/>
  <c r="M1096" i="3" s="1"/>
  <c r="M1095" i="2"/>
  <c r="N1095" i="2" s="1"/>
  <c r="S1095" i="2" s="1"/>
  <c r="E1096" i="2"/>
  <c r="P1094" i="2"/>
  <c r="Q1094" i="2" s="1"/>
  <c r="O1094" i="2"/>
  <c r="H1097" i="13" l="1"/>
  <c r="I1097" i="13" s="1"/>
  <c r="J1097" i="13" s="1"/>
  <c r="L1097" i="13" s="1"/>
  <c r="K1096" i="13"/>
  <c r="J1096" i="13"/>
  <c r="L1096" i="13" s="1"/>
  <c r="G1098" i="13"/>
  <c r="F1099" i="13" s="1"/>
  <c r="L1097" i="3"/>
  <c r="K1097" i="3"/>
  <c r="M1097" i="3" s="1"/>
  <c r="J1098" i="3"/>
  <c r="I1099" i="3"/>
  <c r="M1096" i="2"/>
  <c r="N1096" i="2" s="1"/>
  <c r="S1096" i="2" s="1"/>
  <c r="E1097" i="2"/>
  <c r="O1095" i="2"/>
  <c r="P1095" i="2"/>
  <c r="Q1095" i="2" s="1"/>
  <c r="K1097" i="13" l="1"/>
  <c r="G1099" i="13"/>
  <c r="F1100" i="13" s="1"/>
  <c r="H1098" i="13"/>
  <c r="I1098" i="13" s="1"/>
  <c r="L1098" i="3"/>
  <c r="K1098" i="3"/>
  <c r="M1098" i="3" s="1"/>
  <c r="I1100" i="3"/>
  <c r="J1099" i="3"/>
  <c r="E1098" i="2"/>
  <c r="M1097" i="2"/>
  <c r="N1097" i="2" s="1"/>
  <c r="S1097" i="2" s="1"/>
  <c r="P1096" i="2"/>
  <c r="Q1096" i="2" s="1"/>
  <c r="O1096" i="2"/>
  <c r="K1098" i="13" l="1"/>
  <c r="J1098" i="13"/>
  <c r="L1098" i="13" s="1"/>
  <c r="H1099" i="13"/>
  <c r="I1099" i="13" s="1"/>
  <c r="G1100" i="13"/>
  <c r="F1101" i="13" s="1"/>
  <c r="K1099" i="3"/>
  <c r="M1099" i="3" s="1"/>
  <c r="L1099" i="3"/>
  <c r="I1101" i="3"/>
  <c r="J1100" i="3"/>
  <c r="P1097" i="2"/>
  <c r="Q1097" i="2" s="1"/>
  <c r="O1097" i="2"/>
  <c r="M1098" i="2"/>
  <c r="N1098" i="2" s="1"/>
  <c r="E1099" i="2"/>
  <c r="G1101" i="13" l="1"/>
  <c r="F1102" i="13" s="1"/>
  <c r="H1100" i="13"/>
  <c r="I1100" i="13" s="1"/>
  <c r="K1099" i="13"/>
  <c r="J1099" i="13"/>
  <c r="L1099" i="13" s="1"/>
  <c r="K1100" i="3"/>
  <c r="M1100" i="3" s="1"/>
  <c r="L1100" i="3"/>
  <c r="I1102" i="3"/>
  <c r="J1101" i="3"/>
  <c r="M1099" i="2"/>
  <c r="N1099" i="2" s="1"/>
  <c r="S1099" i="2" s="1"/>
  <c r="E1100" i="2"/>
  <c r="O1098" i="2"/>
  <c r="P1098" i="2"/>
  <c r="Q1098" i="2" s="1"/>
  <c r="S1098" i="2"/>
  <c r="G1102" i="13" l="1"/>
  <c r="F1103" i="13" s="1"/>
  <c r="K1100" i="13"/>
  <c r="J1100" i="13"/>
  <c r="L1100" i="13" s="1"/>
  <c r="H1101" i="13"/>
  <c r="I1101" i="13" s="1"/>
  <c r="J1102" i="3"/>
  <c r="I1103" i="3"/>
  <c r="L1101" i="3"/>
  <c r="K1101" i="3"/>
  <c r="M1101" i="3" s="1"/>
  <c r="M1100" i="2"/>
  <c r="N1100" i="2" s="1"/>
  <c r="S1100" i="2" s="1"/>
  <c r="E1101" i="2"/>
  <c r="P1099" i="2"/>
  <c r="Q1099" i="2" s="1"/>
  <c r="O1099" i="2"/>
  <c r="H1102" i="13" l="1"/>
  <c r="I1102" i="13" s="1"/>
  <c r="K1102" i="13" s="1"/>
  <c r="K1101" i="13"/>
  <c r="J1101" i="13"/>
  <c r="L1101" i="13" s="1"/>
  <c r="G1103" i="13"/>
  <c r="F1104" i="13" s="1"/>
  <c r="I1104" i="3"/>
  <c r="J1103" i="3"/>
  <c r="L1102" i="3"/>
  <c r="K1102" i="3"/>
  <c r="M1102" i="3" s="1"/>
  <c r="E1102" i="2"/>
  <c r="M1101" i="2"/>
  <c r="N1101" i="2" s="1"/>
  <c r="S1101" i="2" s="1"/>
  <c r="P1100" i="2"/>
  <c r="Q1100" i="2" s="1"/>
  <c r="O1100" i="2"/>
  <c r="J1102" i="13" l="1"/>
  <c r="L1102" i="13" s="1"/>
  <c r="H1103" i="13"/>
  <c r="I1103" i="13" s="1"/>
  <c r="G1104" i="13"/>
  <c r="F1105" i="13" s="1"/>
  <c r="L1103" i="3"/>
  <c r="K1103" i="3"/>
  <c r="M1103" i="3" s="1"/>
  <c r="J1104" i="3"/>
  <c r="I1105" i="3"/>
  <c r="P1101" i="2"/>
  <c r="Q1101" i="2" s="1"/>
  <c r="O1101" i="2"/>
  <c r="M1102" i="2"/>
  <c r="N1102" i="2" s="1"/>
  <c r="E1103" i="2"/>
  <c r="H1104" i="13" l="1"/>
  <c r="I1104" i="13" s="1"/>
  <c r="G1105" i="13"/>
  <c r="F1106" i="13" s="1"/>
  <c r="J1103" i="13"/>
  <c r="L1103" i="13" s="1"/>
  <c r="K1103" i="13"/>
  <c r="I1106" i="3"/>
  <c r="J1105" i="3"/>
  <c r="L1104" i="3"/>
  <c r="K1104" i="3"/>
  <c r="M1104" i="3" s="1"/>
  <c r="O1102" i="2"/>
  <c r="P1102" i="2"/>
  <c r="Q1102" i="2" s="1"/>
  <c r="E1104" i="2"/>
  <c r="M1103" i="2"/>
  <c r="N1103" i="2" s="1"/>
  <c r="S1103" i="2" s="1"/>
  <c r="S1102" i="2"/>
  <c r="G1106" i="13" l="1"/>
  <c r="F1107" i="13" s="1"/>
  <c r="H1105" i="13"/>
  <c r="I1105" i="13" s="1"/>
  <c r="K1104" i="13"/>
  <c r="J1104" i="13"/>
  <c r="L1104" i="13" s="1"/>
  <c r="L1105" i="3"/>
  <c r="K1105" i="3"/>
  <c r="M1105" i="3" s="1"/>
  <c r="I1107" i="3"/>
  <c r="J1106" i="3"/>
  <c r="M1104" i="2"/>
  <c r="N1104" i="2" s="1"/>
  <c r="S1104" i="2" s="1"/>
  <c r="E1105" i="2"/>
  <c r="P1103" i="2"/>
  <c r="Q1103" i="2" s="1"/>
  <c r="O1103" i="2"/>
  <c r="J1105" i="13" l="1"/>
  <c r="L1105" i="13" s="1"/>
  <c r="K1105" i="13"/>
  <c r="G1107" i="13"/>
  <c r="F1108" i="13" s="1"/>
  <c r="H1106" i="13"/>
  <c r="I1106" i="13" s="1"/>
  <c r="J1107" i="3"/>
  <c r="I1108" i="3"/>
  <c r="L1106" i="3"/>
  <c r="K1106" i="3"/>
  <c r="M1106" i="3" s="1"/>
  <c r="E1106" i="2"/>
  <c r="M1105" i="2"/>
  <c r="N1105" i="2" s="1"/>
  <c r="P1104" i="2"/>
  <c r="Q1104" i="2" s="1"/>
  <c r="O1104" i="2"/>
  <c r="H1107" i="13" l="1"/>
  <c r="I1107" i="13" s="1"/>
  <c r="K1107" i="13" s="1"/>
  <c r="K1106" i="13"/>
  <c r="J1106" i="13"/>
  <c r="L1106" i="13" s="1"/>
  <c r="G1108" i="13"/>
  <c r="F1109" i="13" s="1"/>
  <c r="I1109" i="3"/>
  <c r="J1108" i="3"/>
  <c r="K1107" i="3"/>
  <c r="M1107" i="3" s="1"/>
  <c r="L1107" i="3"/>
  <c r="M1106" i="2"/>
  <c r="N1106" i="2" s="1"/>
  <c r="S1106" i="2" s="1"/>
  <c r="E1107" i="2"/>
  <c r="P1105" i="2"/>
  <c r="Q1105" i="2" s="1"/>
  <c r="O1105" i="2"/>
  <c r="S1105" i="2"/>
  <c r="H1108" i="13" l="1"/>
  <c r="I1108" i="13" s="1"/>
  <c r="K1108" i="13" s="1"/>
  <c r="J1107" i="13"/>
  <c r="L1107" i="13" s="1"/>
  <c r="G1109" i="13"/>
  <c r="F1110" i="13" s="1"/>
  <c r="L1108" i="3"/>
  <c r="K1108" i="3"/>
  <c r="M1108" i="3" s="1"/>
  <c r="I1110" i="3"/>
  <c r="J1109" i="3"/>
  <c r="M1107" i="2"/>
  <c r="N1107" i="2" s="1"/>
  <c r="S1107" i="2" s="1"/>
  <c r="E1108" i="2"/>
  <c r="O1106" i="2"/>
  <c r="P1106" i="2"/>
  <c r="Q1106" i="2" s="1"/>
  <c r="J1108" i="13" l="1"/>
  <c r="L1108" i="13" s="1"/>
  <c r="G1110" i="13"/>
  <c r="F1111" i="13" s="1"/>
  <c r="H1109" i="13"/>
  <c r="I1109" i="13" s="1"/>
  <c r="K1109" i="3"/>
  <c r="M1109" i="3" s="1"/>
  <c r="L1109" i="3"/>
  <c r="I1111" i="3"/>
  <c r="J1110" i="3"/>
  <c r="M1108" i="2"/>
  <c r="N1108" i="2" s="1"/>
  <c r="S1108" i="2" s="1"/>
  <c r="E1109" i="2"/>
  <c r="P1107" i="2"/>
  <c r="Q1107" i="2" s="1"/>
  <c r="O1107" i="2"/>
  <c r="K1109" i="13" l="1"/>
  <c r="J1109" i="13"/>
  <c r="L1109" i="13" s="1"/>
  <c r="H1110" i="13"/>
  <c r="I1110" i="13" s="1"/>
  <c r="G1111" i="13"/>
  <c r="F1112" i="13" s="1"/>
  <c r="L1110" i="3"/>
  <c r="K1110" i="3"/>
  <c r="M1110" i="3" s="1"/>
  <c r="I1112" i="3"/>
  <c r="J1111" i="3"/>
  <c r="E1110" i="2"/>
  <c r="M1109" i="2"/>
  <c r="N1109" i="2" s="1"/>
  <c r="S1109" i="2" s="1"/>
  <c r="P1108" i="2"/>
  <c r="Q1108" i="2" s="1"/>
  <c r="O1108" i="2"/>
  <c r="H1111" i="13" l="1"/>
  <c r="I1111" i="13" s="1"/>
  <c r="K1110" i="13"/>
  <c r="J1110" i="13"/>
  <c r="L1110" i="13" s="1"/>
  <c r="G1112" i="13"/>
  <c r="F1113" i="13" s="1"/>
  <c r="J1112" i="3"/>
  <c r="I1113" i="3"/>
  <c r="L1111" i="3"/>
  <c r="K1111" i="3"/>
  <c r="M1111" i="3" s="1"/>
  <c r="P1109" i="2"/>
  <c r="Q1109" i="2" s="1"/>
  <c r="O1109" i="2"/>
  <c r="M1110" i="2"/>
  <c r="N1110" i="2" s="1"/>
  <c r="E1111" i="2"/>
  <c r="G1113" i="13" l="1"/>
  <c r="F1114" i="13" s="1"/>
  <c r="H1112" i="13"/>
  <c r="I1112" i="13" s="1"/>
  <c r="J1111" i="13"/>
  <c r="L1111" i="13" s="1"/>
  <c r="K1111" i="13"/>
  <c r="I1114" i="3"/>
  <c r="J1113" i="3"/>
  <c r="L1112" i="3"/>
  <c r="K1112" i="3"/>
  <c r="M1112" i="3" s="1"/>
  <c r="M1111" i="2"/>
  <c r="N1111" i="2" s="1"/>
  <c r="E1112" i="2"/>
  <c r="O1110" i="2"/>
  <c r="P1110" i="2"/>
  <c r="Q1110" i="2" s="1"/>
  <c r="S1110" i="2"/>
  <c r="G1114" i="13" l="1"/>
  <c r="F1115" i="13" s="1"/>
  <c r="H1113" i="13"/>
  <c r="I1113" i="13" s="1"/>
  <c r="K1112" i="13"/>
  <c r="J1112" i="13"/>
  <c r="L1112" i="13" s="1"/>
  <c r="L1113" i="3"/>
  <c r="K1113" i="3"/>
  <c r="M1113" i="3" s="1"/>
  <c r="J1114" i="3"/>
  <c r="I1115" i="3"/>
  <c r="P1111" i="2"/>
  <c r="Q1111" i="2" s="1"/>
  <c r="O1111" i="2"/>
  <c r="S1111" i="2"/>
  <c r="M1112" i="2"/>
  <c r="N1112" i="2" s="1"/>
  <c r="E1113" i="2"/>
  <c r="J1113" i="13" l="1"/>
  <c r="L1113" i="13" s="1"/>
  <c r="K1113" i="13"/>
  <c r="G1115" i="13"/>
  <c r="F1116" i="13" s="1"/>
  <c r="H1114" i="13"/>
  <c r="I1114" i="13" s="1"/>
  <c r="J1115" i="3"/>
  <c r="I1116" i="3"/>
  <c r="L1114" i="3"/>
  <c r="K1114" i="3"/>
  <c r="M1114" i="3" s="1"/>
  <c r="M1113" i="2"/>
  <c r="N1113" i="2" s="1"/>
  <c r="S1113" i="2" s="1"/>
  <c r="E1114" i="2"/>
  <c r="O1112" i="2"/>
  <c r="P1112" i="2"/>
  <c r="Q1112" i="2" s="1"/>
  <c r="S1112" i="2"/>
  <c r="H1115" i="13" l="1"/>
  <c r="I1115" i="13" s="1"/>
  <c r="K1115" i="13" s="1"/>
  <c r="K1114" i="13"/>
  <c r="J1114" i="13"/>
  <c r="L1114" i="13" s="1"/>
  <c r="G1116" i="13"/>
  <c r="F1117" i="13" s="1"/>
  <c r="I1117" i="3"/>
  <c r="J1116" i="3"/>
  <c r="K1115" i="3"/>
  <c r="M1115" i="3" s="1"/>
  <c r="L1115" i="3"/>
  <c r="M1114" i="2"/>
  <c r="N1114" i="2" s="1"/>
  <c r="S1114" i="2" s="1"/>
  <c r="E1115" i="2"/>
  <c r="P1113" i="2"/>
  <c r="Q1113" i="2" s="1"/>
  <c r="O1113" i="2"/>
  <c r="H1116" i="13" l="1"/>
  <c r="I1116" i="13" s="1"/>
  <c r="K1116" i="13" s="1"/>
  <c r="J1115" i="13"/>
  <c r="L1115" i="13" s="1"/>
  <c r="G1117" i="13"/>
  <c r="F1118" i="13" s="1"/>
  <c r="L1116" i="3"/>
  <c r="K1116" i="3"/>
  <c r="M1116" i="3" s="1"/>
  <c r="J1117" i="3"/>
  <c r="I1118" i="3"/>
  <c r="M1115" i="2"/>
  <c r="N1115" i="2" s="1"/>
  <c r="S1115" i="2" s="1"/>
  <c r="E1116" i="2"/>
  <c r="P1114" i="2"/>
  <c r="Q1114" i="2" s="1"/>
  <c r="O1114" i="2"/>
  <c r="J1116" i="13" l="1"/>
  <c r="L1116" i="13" s="1"/>
  <c r="G1118" i="13"/>
  <c r="F1119" i="13" s="1"/>
  <c r="H1117" i="13"/>
  <c r="I1117" i="13" s="1"/>
  <c r="I1119" i="3"/>
  <c r="J1118" i="3"/>
  <c r="K1117" i="3"/>
  <c r="M1117" i="3" s="1"/>
  <c r="L1117" i="3"/>
  <c r="O1115" i="2"/>
  <c r="P1115" i="2"/>
  <c r="Q1115" i="2" s="1"/>
  <c r="M1116" i="2"/>
  <c r="N1116" i="2" s="1"/>
  <c r="E1117" i="2"/>
  <c r="G1119" i="13" l="1"/>
  <c r="F1120" i="13" s="1"/>
  <c r="H1118" i="13"/>
  <c r="I1118" i="13" s="1"/>
  <c r="K1117" i="13"/>
  <c r="J1117" i="13"/>
  <c r="L1117" i="13" s="1"/>
  <c r="L1118" i="3"/>
  <c r="K1118" i="3"/>
  <c r="M1118" i="3" s="1"/>
  <c r="I1120" i="3"/>
  <c r="J1119" i="3"/>
  <c r="E1118" i="2"/>
  <c r="M1117" i="2"/>
  <c r="N1117" i="2" s="1"/>
  <c r="S1117" i="2" s="1"/>
  <c r="P1116" i="2"/>
  <c r="Q1116" i="2" s="1"/>
  <c r="O1116" i="2"/>
  <c r="S1116" i="2"/>
  <c r="G1120" i="13" l="1"/>
  <c r="F1121" i="13" s="1"/>
  <c r="H1119" i="13"/>
  <c r="I1119" i="13" s="1"/>
  <c r="K1118" i="13"/>
  <c r="J1118" i="13"/>
  <c r="L1118" i="13" s="1"/>
  <c r="L1119" i="3"/>
  <c r="K1119" i="3"/>
  <c r="M1119" i="3" s="1"/>
  <c r="J1120" i="3"/>
  <c r="I1121" i="3"/>
  <c r="M1118" i="2"/>
  <c r="N1118" i="2" s="1"/>
  <c r="S1118" i="2" s="1"/>
  <c r="E1119" i="2"/>
  <c r="P1117" i="2"/>
  <c r="Q1117" i="2" s="1"/>
  <c r="O1117" i="2"/>
  <c r="J1119" i="13" l="1"/>
  <c r="L1119" i="13" s="1"/>
  <c r="K1119" i="13"/>
  <c r="G1121" i="13"/>
  <c r="F1122" i="13" s="1"/>
  <c r="H1120" i="13"/>
  <c r="I1120" i="13" s="1"/>
  <c r="L1120" i="3"/>
  <c r="K1120" i="3"/>
  <c r="M1120" i="3" s="1"/>
  <c r="I1122" i="3"/>
  <c r="J1121" i="3"/>
  <c r="E1120" i="2"/>
  <c r="M1119" i="2"/>
  <c r="N1119" i="2" s="1"/>
  <c r="S1119" i="2" s="1"/>
  <c r="O1118" i="2"/>
  <c r="P1118" i="2"/>
  <c r="Q1118" i="2" s="1"/>
  <c r="G1122" i="13" l="1"/>
  <c r="F1123" i="13" s="1"/>
  <c r="H1121" i="13"/>
  <c r="I1121" i="13" s="1"/>
  <c r="K1120" i="13"/>
  <c r="J1120" i="13"/>
  <c r="L1120" i="13" s="1"/>
  <c r="L1121" i="3"/>
  <c r="K1121" i="3"/>
  <c r="M1121" i="3" s="1"/>
  <c r="J1122" i="3"/>
  <c r="I1123" i="3"/>
  <c r="P1119" i="2"/>
  <c r="Q1119" i="2" s="1"/>
  <c r="O1119" i="2"/>
  <c r="M1120" i="2"/>
  <c r="N1120" i="2" s="1"/>
  <c r="E1121" i="2"/>
  <c r="G1123" i="13" l="1"/>
  <c r="F1124" i="13" s="1"/>
  <c r="J1121" i="13"/>
  <c r="L1121" i="13" s="1"/>
  <c r="K1121" i="13"/>
  <c r="H1122" i="13"/>
  <c r="I1122" i="13" s="1"/>
  <c r="J1123" i="3"/>
  <c r="I1124" i="3"/>
  <c r="L1122" i="3"/>
  <c r="K1122" i="3"/>
  <c r="M1122" i="3" s="1"/>
  <c r="M1121" i="2"/>
  <c r="N1121" i="2" s="1"/>
  <c r="S1121" i="2" s="1"/>
  <c r="E1122" i="2"/>
  <c r="P1120" i="2"/>
  <c r="Q1120" i="2" s="1"/>
  <c r="O1120" i="2"/>
  <c r="S1120" i="2"/>
  <c r="H1123" i="13" l="1"/>
  <c r="I1123" i="13" s="1"/>
  <c r="K1123" i="13" s="1"/>
  <c r="K1122" i="13"/>
  <c r="J1122" i="13"/>
  <c r="L1122" i="13" s="1"/>
  <c r="G1124" i="13"/>
  <c r="F1125" i="13" s="1"/>
  <c r="I1125" i="3"/>
  <c r="J1124" i="3"/>
  <c r="K1123" i="3"/>
  <c r="M1123" i="3" s="1"/>
  <c r="L1123" i="3"/>
  <c r="E1123" i="2"/>
  <c r="M1122" i="2"/>
  <c r="N1122" i="2" s="1"/>
  <c r="P1121" i="2"/>
  <c r="Q1121" i="2" s="1"/>
  <c r="O1121" i="2"/>
  <c r="H1124" i="13" l="1"/>
  <c r="I1124" i="13" s="1"/>
  <c r="K1124" i="13" s="1"/>
  <c r="J1123" i="13"/>
  <c r="L1123" i="13" s="1"/>
  <c r="G1125" i="13"/>
  <c r="F1126" i="13" s="1"/>
  <c r="L1124" i="3"/>
  <c r="K1124" i="3"/>
  <c r="M1124" i="3" s="1"/>
  <c r="J1125" i="3"/>
  <c r="I1126" i="3"/>
  <c r="P1122" i="2"/>
  <c r="Q1122" i="2" s="1"/>
  <c r="O1122" i="2"/>
  <c r="M1123" i="2"/>
  <c r="N1123" i="2" s="1"/>
  <c r="E1124" i="2"/>
  <c r="S1122" i="2"/>
  <c r="J1124" i="13" l="1"/>
  <c r="L1124" i="13" s="1"/>
  <c r="G1126" i="13"/>
  <c r="F1127" i="13" s="1"/>
  <c r="H1125" i="13"/>
  <c r="I1125" i="13" s="1"/>
  <c r="I1127" i="3"/>
  <c r="J1126" i="3"/>
  <c r="K1125" i="3"/>
  <c r="M1125" i="3" s="1"/>
  <c r="L1125" i="3"/>
  <c r="M1124" i="2"/>
  <c r="N1124" i="2" s="1"/>
  <c r="S1124" i="2" s="1"/>
  <c r="E1125" i="2"/>
  <c r="P1123" i="2"/>
  <c r="Q1123" i="2" s="1"/>
  <c r="O1123" i="2"/>
  <c r="S1123" i="2"/>
  <c r="H1126" i="13" l="1"/>
  <c r="I1126" i="13" s="1"/>
  <c r="K1126" i="13" s="1"/>
  <c r="K1125" i="13"/>
  <c r="J1125" i="13"/>
  <c r="L1125" i="13" s="1"/>
  <c r="G1127" i="13"/>
  <c r="F1128" i="13" s="1"/>
  <c r="L1126" i="3"/>
  <c r="K1126" i="3"/>
  <c r="M1126" i="3" s="1"/>
  <c r="I1128" i="3"/>
  <c r="J1127" i="3"/>
  <c r="E1126" i="2"/>
  <c r="M1125" i="2"/>
  <c r="N1125" i="2" s="1"/>
  <c r="S1125" i="2" s="1"/>
  <c r="P1124" i="2"/>
  <c r="Q1124" i="2" s="1"/>
  <c r="O1124" i="2"/>
  <c r="J1126" i="13" l="1"/>
  <c r="L1126" i="13" s="1"/>
  <c r="G1128" i="13"/>
  <c r="F1129" i="13" s="1"/>
  <c r="H1127" i="13"/>
  <c r="I1127" i="13" s="1"/>
  <c r="L1127" i="3"/>
  <c r="K1127" i="3"/>
  <c r="M1127" i="3" s="1"/>
  <c r="J1128" i="3"/>
  <c r="I1129" i="3"/>
  <c r="P1125" i="2"/>
  <c r="Q1125" i="2" s="1"/>
  <c r="O1125" i="2"/>
  <c r="M1126" i="2"/>
  <c r="N1126" i="2" s="1"/>
  <c r="E1127" i="2"/>
  <c r="J1127" i="13" l="1"/>
  <c r="L1127" i="13" s="1"/>
  <c r="K1127" i="13"/>
  <c r="G1129" i="13"/>
  <c r="F1130" i="13" s="1"/>
  <c r="H1128" i="13"/>
  <c r="I1128" i="13" s="1"/>
  <c r="I1130" i="3"/>
  <c r="J1129" i="3"/>
  <c r="L1128" i="3"/>
  <c r="K1128" i="3"/>
  <c r="M1128" i="3" s="1"/>
  <c r="E1128" i="2"/>
  <c r="M1127" i="2"/>
  <c r="N1127" i="2" s="1"/>
  <c r="S1127" i="2" s="1"/>
  <c r="O1126" i="2"/>
  <c r="P1126" i="2"/>
  <c r="Q1126" i="2" s="1"/>
  <c r="S1126" i="2"/>
  <c r="H1129" i="13" l="1"/>
  <c r="I1129" i="13" s="1"/>
  <c r="G1130" i="13"/>
  <c r="F1131" i="13" s="1"/>
  <c r="K1128" i="13"/>
  <c r="J1128" i="13"/>
  <c r="L1128" i="13" s="1"/>
  <c r="L1129" i="3"/>
  <c r="K1129" i="3"/>
  <c r="M1129" i="3" s="1"/>
  <c r="J1130" i="3"/>
  <c r="I1131" i="3"/>
  <c r="P1127" i="2"/>
  <c r="Q1127" i="2" s="1"/>
  <c r="O1127" i="2"/>
  <c r="M1128" i="2"/>
  <c r="N1128" i="2" s="1"/>
  <c r="E1129" i="2"/>
  <c r="G1131" i="13" l="1"/>
  <c r="F1132" i="13" s="1"/>
  <c r="H1130" i="13"/>
  <c r="I1130" i="13" s="1"/>
  <c r="J1129" i="13"/>
  <c r="L1129" i="13" s="1"/>
  <c r="K1129" i="13"/>
  <c r="J1131" i="3"/>
  <c r="I1132" i="3"/>
  <c r="L1130" i="3"/>
  <c r="K1130" i="3"/>
  <c r="M1130" i="3" s="1"/>
  <c r="P1128" i="2"/>
  <c r="Q1128" i="2" s="1"/>
  <c r="O1128" i="2"/>
  <c r="M1129" i="2"/>
  <c r="N1129" i="2" s="1"/>
  <c r="E1130" i="2"/>
  <c r="S1128" i="2"/>
  <c r="K1130" i="13" l="1"/>
  <c r="J1130" i="13"/>
  <c r="L1130" i="13" s="1"/>
  <c r="G1132" i="13"/>
  <c r="F1133" i="13" s="1"/>
  <c r="H1131" i="13"/>
  <c r="I1131" i="13" s="1"/>
  <c r="I1133" i="3"/>
  <c r="J1132" i="3"/>
  <c r="L1131" i="3"/>
  <c r="K1131" i="3"/>
  <c r="M1131" i="3" s="1"/>
  <c r="P1129" i="2"/>
  <c r="Q1129" i="2" s="1"/>
  <c r="O1129" i="2"/>
  <c r="S1129" i="2"/>
  <c r="E1131" i="2"/>
  <c r="M1130" i="2"/>
  <c r="N1130" i="2" s="1"/>
  <c r="H1132" i="13" l="1"/>
  <c r="I1132" i="13" s="1"/>
  <c r="K1132" i="13" s="1"/>
  <c r="G1133" i="13"/>
  <c r="F1134" i="13" s="1"/>
  <c r="K1131" i="13"/>
  <c r="J1131" i="13"/>
  <c r="L1131" i="13" s="1"/>
  <c r="L1132" i="3"/>
  <c r="K1132" i="3"/>
  <c r="M1132" i="3" s="1"/>
  <c r="J1133" i="3"/>
  <c r="I1134" i="3"/>
  <c r="P1130" i="2"/>
  <c r="Q1130" i="2" s="1"/>
  <c r="O1130" i="2"/>
  <c r="M1131" i="2"/>
  <c r="N1131" i="2" s="1"/>
  <c r="E1132" i="2"/>
  <c r="S1130" i="2"/>
  <c r="J1132" i="13" l="1"/>
  <c r="L1132" i="13" s="1"/>
  <c r="G1134" i="13"/>
  <c r="F1135" i="13" s="1"/>
  <c r="H1133" i="13"/>
  <c r="I1133" i="13" s="1"/>
  <c r="I1135" i="3"/>
  <c r="J1134" i="3"/>
  <c r="K1133" i="3"/>
  <c r="M1133" i="3" s="1"/>
  <c r="L1133" i="3"/>
  <c r="P1131" i="2"/>
  <c r="Q1131" i="2" s="1"/>
  <c r="O1131" i="2"/>
  <c r="M1132" i="2"/>
  <c r="N1132" i="2" s="1"/>
  <c r="E1133" i="2"/>
  <c r="S1131" i="2"/>
  <c r="H1134" i="13" l="1"/>
  <c r="I1134" i="13" s="1"/>
  <c r="J1134" i="13" s="1"/>
  <c r="L1134" i="13" s="1"/>
  <c r="K1133" i="13"/>
  <c r="J1133" i="13"/>
  <c r="L1133" i="13" s="1"/>
  <c r="G1135" i="13"/>
  <c r="F1136" i="13" s="1"/>
  <c r="L1134" i="3"/>
  <c r="K1134" i="3"/>
  <c r="M1134" i="3" s="1"/>
  <c r="I1136" i="3"/>
  <c r="J1135" i="3"/>
  <c r="P1132" i="2"/>
  <c r="Q1132" i="2" s="1"/>
  <c r="O1132" i="2"/>
  <c r="S1132" i="2"/>
  <c r="E1134" i="2"/>
  <c r="M1133" i="2"/>
  <c r="N1133" i="2" s="1"/>
  <c r="K1134" i="13" l="1"/>
  <c r="G1136" i="13"/>
  <c r="F1137" i="13" s="1"/>
  <c r="H1135" i="13"/>
  <c r="I1135" i="13" s="1"/>
  <c r="L1135" i="3"/>
  <c r="K1135" i="3"/>
  <c r="M1135" i="3" s="1"/>
  <c r="J1136" i="3"/>
  <c r="I1137" i="3"/>
  <c r="P1133" i="2"/>
  <c r="Q1133" i="2" s="1"/>
  <c r="O1133" i="2"/>
  <c r="M1134" i="2"/>
  <c r="N1134" i="2" s="1"/>
  <c r="E1135" i="2"/>
  <c r="S1133" i="2"/>
  <c r="J1135" i="13" l="1"/>
  <c r="L1135" i="13" s="1"/>
  <c r="K1135" i="13"/>
  <c r="G1137" i="13"/>
  <c r="F1138" i="13" s="1"/>
  <c r="H1136" i="13"/>
  <c r="I1136" i="13" s="1"/>
  <c r="I1138" i="3"/>
  <c r="J1137" i="3"/>
  <c r="L1136" i="3"/>
  <c r="K1136" i="3"/>
  <c r="M1136" i="3" s="1"/>
  <c r="O1134" i="2"/>
  <c r="P1134" i="2"/>
  <c r="Q1134" i="2" s="1"/>
  <c r="E1136" i="2"/>
  <c r="M1135" i="2"/>
  <c r="N1135" i="2" s="1"/>
  <c r="S1135" i="2" s="1"/>
  <c r="S1134" i="2"/>
  <c r="H1137" i="13" l="1"/>
  <c r="I1137" i="13" s="1"/>
  <c r="J1137" i="13" s="1"/>
  <c r="L1137" i="13" s="1"/>
  <c r="K1136" i="13"/>
  <c r="J1136" i="13"/>
  <c r="L1136" i="13" s="1"/>
  <c r="G1138" i="13"/>
  <c r="F1139" i="13" s="1"/>
  <c r="L1137" i="3"/>
  <c r="K1137" i="3"/>
  <c r="M1137" i="3" s="1"/>
  <c r="J1138" i="3"/>
  <c r="I1139" i="3"/>
  <c r="P1135" i="2"/>
  <c r="Q1135" i="2" s="1"/>
  <c r="O1135" i="2"/>
  <c r="M1136" i="2"/>
  <c r="N1136" i="2" s="1"/>
  <c r="E1137" i="2"/>
  <c r="K1137" i="13" l="1"/>
  <c r="H1138" i="13"/>
  <c r="I1138" i="13" s="1"/>
  <c r="K1138" i="13" s="1"/>
  <c r="G1139" i="13"/>
  <c r="F1140" i="13" s="1"/>
  <c r="L1138" i="3"/>
  <c r="K1138" i="3"/>
  <c r="M1138" i="3" s="1"/>
  <c r="J1139" i="3"/>
  <c r="I1140" i="3"/>
  <c r="P1136" i="2"/>
  <c r="Q1136" i="2" s="1"/>
  <c r="O1136" i="2"/>
  <c r="M1137" i="2"/>
  <c r="N1137" i="2" s="1"/>
  <c r="E1138" i="2"/>
  <c r="S1136" i="2"/>
  <c r="J1138" i="13" l="1"/>
  <c r="L1138" i="13" s="1"/>
  <c r="G1140" i="13"/>
  <c r="F1141" i="13" s="1"/>
  <c r="H1139" i="13"/>
  <c r="I1139" i="13" s="1"/>
  <c r="I1141" i="3"/>
  <c r="J1140" i="3"/>
  <c r="L1139" i="3"/>
  <c r="K1139" i="3"/>
  <c r="M1139" i="3" s="1"/>
  <c r="P1137" i="2"/>
  <c r="Q1137" i="2" s="1"/>
  <c r="O1137" i="2"/>
  <c r="S1137" i="2"/>
  <c r="E1139" i="2"/>
  <c r="M1138" i="2"/>
  <c r="N1138" i="2" s="1"/>
  <c r="H1140" i="13" l="1"/>
  <c r="I1140" i="13" s="1"/>
  <c r="K1140" i="13" s="1"/>
  <c r="K1139" i="13"/>
  <c r="J1139" i="13"/>
  <c r="L1139" i="13" s="1"/>
  <c r="G1141" i="13"/>
  <c r="F1142" i="13" s="1"/>
  <c r="L1140" i="3"/>
  <c r="K1140" i="3"/>
  <c r="M1140" i="3" s="1"/>
  <c r="J1141" i="3"/>
  <c r="I1142" i="3"/>
  <c r="P1138" i="2"/>
  <c r="Q1138" i="2" s="1"/>
  <c r="O1138" i="2"/>
  <c r="M1139" i="2"/>
  <c r="N1139" i="2" s="1"/>
  <c r="E1140" i="2"/>
  <c r="S1138" i="2"/>
  <c r="J1140" i="13" l="1"/>
  <c r="L1140" i="13" s="1"/>
  <c r="G1142" i="13"/>
  <c r="F1143" i="13" s="1"/>
  <c r="H1141" i="13"/>
  <c r="I1141" i="13" s="1"/>
  <c r="I1143" i="3"/>
  <c r="J1142" i="3"/>
  <c r="K1141" i="3"/>
  <c r="M1141" i="3" s="1"/>
  <c r="L1141" i="3"/>
  <c r="P1139" i="2"/>
  <c r="Q1139" i="2" s="1"/>
  <c r="O1139" i="2"/>
  <c r="M1140" i="2"/>
  <c r="N1140" i="2" s="1"/>
  <c r="S1140" i="2" s="1"/>
  <c r="E1141" i="2"/>
  <c r="S1139" i="2"/>
  <c r="H1142" i="13" l="1"/>
  <c r="I1142" i="13" s="1"/>
  <c r="J1142" i="13" s="1"/>
  <c r="L1142" i="13" s="1"/>
  <c r="K1141" i="13"/>
  <c r="J1141" i="13"/>
  <c r="L1141" i="13" s="1"/>
  <c r="G1143" i="13"/>
  <c r="F1144" i="13" s="1"/>
  <c r="L1142" i="3"/>
  <c r="K1142" i="3"/>
  <c r="M1142" i="3" s="1"/>
  <c r="I1144" i="3"/>
  <c r="J1143" i="3"/>
  <c r="P1140" i="2"/>
  <c r="Q1140" i="2" s="1"/>
  <c r="O1140" i="2"/>
  <c r="E1142" i="2"/>
  <c r="M1141" i="2"/>
  <c r="N1141" i="2" s="1"/>
  <c r="K1142" i="13" l="1"/>
  <c r="G1144" i="13"/>
  <c r="F1145" i="13" s="1"/>
  <c r="H1143" i="13"/>
  <c r="I1143" i="13" s="1"/>
  <c r="L1143" i="3"/>
  <c r="K1143" i="3"/>
  <c r="M1143" i="3" s="1"/>
  <c r="J1144" i="3"/>
  <c r="I1145" i="3"/>
  <c r="P1141" i="2"/>
  <c r="Q1141" i="2" s="1"/>
  <c r="O1141" i="2"/>
  <c r="M1142" i="2"/>
  <c r="N1142" i="2" s="1"/>
  <c r="E1143" i="2"/>
  <c r="S1141" i="2"/>
  <c r="G1145" i="13" l="1"/>
  <c r="F1146" i="13" s="1"/>
  <c r="H1144" i="13"/>
  <c r="I1144" i="13" s="1"/>
  <c r="J1143" i="13"/>
  <c r="L1143" i="13" s="1"/>
  <c r="K1143" i="13"/>
  <c r="I1146" i="3"/>
  <c r="J1145" i="3"/>
  <c r="L1144" i="3"/>
  <c r="K1144" i="3"/>
  <c r="M1144" i="3" s="1"/>
  <c r="O1142" i="2"/>
  <c r="P1142" i="2"/>
  <c r="Q1142" i="2" s="1"/>
  <c r="E1144" i="2"/>
  <c r="M1143" i="2"/>
  <c r="N1143" i="2" s="1"/>
  <c r="S1142" i="2"/>
  <c r="H1145" i="13" l="1"/>
  <c r="I1145" i="13" s="1"/>
  <c r="J1145" i="13" s="1"/>
  <c r="L1145" i="13" s="1"/>
  <c r="K1144" i="13"/>
  <c r="J1144" i="13"/>
  <c r="L1144" i="13" s="1"/>
  <c r="G1146" i="13"/>
  <c r="F1147" i="13" s="1"/>
  <c r="L1145" i="3"/>
  <c r="K1145" i="3"/>
  <c r="M1145" i="3" s="1"/>
  <c r="J1146" i="3"/>
  <c r="I1147" i="3"/>
  <c r="P1143" i="2"/>
  <c r="Q1143" i="2" s="1"/>
  <c r="O1143" i="2"/>
  <c r="S1143" i="2"/>
  <c r="M1144" i="2"/>
  <c r="N1144" i="2" s="1"/>
  <c r="E1145" i="2"/>
  <c r="K1145" i="13" l="1"/>
  <c r="H1146" i="13"/>
  <c r="I1146" i="13" s="1"/>
  <c r="G1147" i="13"/>
  <c r="F1148" i="13" s="1"/>
  <c r="L1146" i="3"/>
  <c r="K1146" i="3"/>
  <c r="M1146" i="3" s="1"/>
  <c r="J1147" i="3"/>
  <c r="I1148" i="3"/>
  <c r="M1145" i="2"/>
  <c r="N1145" i="2" s="1"/>
  <c r="S1145" i="2" s="1"/>
  <c r="E1146" i="2"/>
  <c r="P1144" i="2"/>
  <c r="Q1144" i="2" s="1"/>
  <c r="O1144" i="2"/>
  <c r="S1144" i="2"/>
  <c r="K1146" i="13" l="1"/>
  <c r="J1146" i="13"/>
  <c r="L1146" i="13" s="1"/>
  <c r="G1148" i="13"/>
  <c r="F1149" i="13" s="1"/>
  <c r="H1147" i="13"/>
  <c r="I1147" i="13" s="1"/>
  <c r="I1149" i="3"/>
  <c r="J1148" i="3"/>
  <c r="L1147" i="3"/>
  <c r="K1147" i="3"/>
  <c r="M1147" i="3" s="1"/>
  <c r="E1147" i="2"/>
  <c r="M1146" i="2"/>
  <c r="N1146" i="2" s="1"/>
  <c r="S1146" i="2" s="1"/>
  <c r="P1145" i="2"/>
  <c r="Q1145" i="2" s="1"/>
  <c r="O1145" i="2"/>
  <c r="H1148" i="13" l="1"/>
  <c r="I1148" i="13" s="1"/>
  <c r="K1148" i="13" s="1"/>
  <c r="K1147" i="13"/>
  <c r="J1147" i="13"/>
  <c r="L1147" i="13" s="1"/>
  <c r="G1149" i="13"/>
  <c r="F1150" i="13" s="1"/>
  <c r="L1148" i="3"/>
  <c r="K1148" i="3"/>
  <c r="M1148" i="3" s="1"/>
  <c r="J1149" i="3"/>
  <c r="I1150" i="3"/>
  <c r="P1146" i="2"/>
  <c r="Q1146" i="2" s="1"/>
  <c r="O1146" i="2"/>
  <c r="M1147" i="2"/>
  <c r="N1147" i="2" s="1"/>
  <c r="E1148" i="2"/>
  <c r="J1148" i="13" l="1"/>
  <c r="L1148" i="13" s="1"/>
  <c r="G1150" i="13"/>
  <c r="F1151" i="13" s="1"/>
  <c r="H1149" i="13"/>
  <c r="I1149" i="13" s="1"/>
  <c r="I1151" i="3"/>
  <c r="J1150" i="3"/>
  <c r="K1149" i="3"/>
  <c r="M1149" i="3" s="1"/>
  <c r="L1149" i="3"/>
  <c r="P1147" i="2"/>
  <c r="Q1147" i="2" s="1"/>
  <c r="O1147" i="2"/>
  <c r="M1148" i="2"/>
  <c r="N1148" i="2" s="1"/>
  <c r="E1149" i="2"/>
  <c r="S1147" i="2"/>
  <c r="K1149" i="13" l="1"/>
  <c r="J1149" i="13"/>
  <c r="L1149" i="13" s="1"/>
  <c r="H1150" i="13"/>
  <c r="I1150" i="13" s="1"/>
  <c r="G1151" i="13"/>
  <c r="F1152" i="13" s="1"/>
  <c r="L1150" i="3"/>
  <c r="K1150" i="3"/>
  <c r="M1150" i="3" s="1"/>
  <c r="I1152" i="3"/>
  <c r="J1151" i="3"/>
  <c r="P1148" i="2"/>
  <c r="Q1148" i="2" s="1"/>
  <c r="O1148" i="2"/>
  <c r="S1148" i="2"/>
  <c r="E1150" i="2"/>
  <c r="M1149" i="2"/>
  <c r="N1149" i="2" s="1"/>
  <c r="G1152" i="13" l="1"/>
  <c r="F1153" i="13" s="1"/>
  <c r="H1151" i="13"/>
  <c r="I1151" i="13" s="1"/>
  <c r="J1150" i="13"/>
  <c r="L1150" i="13" s="1"/>
  <c r="K1150" i="13"/>
  <c r="J1152" i="3"/>
  <c r="I1153" i="3"/>
  <c r="L1151" i="3"/>
  <c r="K1151" i="3"/>
  <c r="M1151" i="3" s="1"/>
  <c r="P1149" i="2"/>
  <c r="Q1149" i="2" s="1"/>
  <c r="O1149" i="2"/>
  <c r="M1150" i="2"/>
  <c r="N1150" i="2" s="1"/>
  <c r="E1151" i="2"/>
  <c r="S1149" i="2"/>
  <c r="G1153" i="13" l="1"/>
  <c r="F1154" i="13" s="1"/>
  <c r="J1151" i="13"/>
  <c r="L1151" i="13" s="1"/>
  <c r="K1151" i="13"/>
  <c r="H1152" i="13"/>
  <c r="I1152" i="13" s="1"/>
  <c r="I1154" i="3"/>
  <c r="J1153" i="3"/>
  <c r="L1152" i="3"/>
  <c r="K1152" i="3"/>
  <c r="M1152" i="3" s="1"/>
  <c r="O1150" i="2"/>
  <c r="P1150" i="2"/>
  <c r="Q1150" i="2" s="1"/>
  <c r="M1151" i="2"/>
  <c r="N1151" i="2" s="1"/>
  <c r="S1151" i="2" s="1"/>
  <c r="E1152" i="2"/>
  <c r="S1150" i="2"/>
  <c r="K1152" i="13" l="1"/>
  <c r="J1152" i="13"/>
  <c r="L1152" i="13" s="1"/>
  <c r="G1154" i="13"/>
  <c r="F1155" i="13" s="1"/>
  <c r="H1153" i="13"/>
  <c r="I1153" i="13" s="1"/>
  <c r="L1153" i="3"/>
  <c r="K1153" i="3"/>
  <c r="M1153" i="3" s="1"/>
  <c r="J1154" i="3"/>
  <c r="I1155" i="3"/>
  <c r="M1152" i="2"/>
  <c r="N1152" i="2" s="1"/>
  <c r="S1152" i="2" s="1"/>
  <c r="E1153" i="2"/>
  <c r="P1151" i="2"/>
  <c r="Q1151" i="2" s="1"/>
  <c r="O1151" i="2"/>
  <c r="G1155" i="13" l="1"/>
  <c r="F1156" i="13" s="1"/>
  <c r="H1154" i="13"/>
  <c r="I1154" i="13" s="1"/>
  <c r="J1153" i="13"/>
  <c r="L1153" i="13" s="1"/>
  <c r="K1153" i="13"/>
  <c r="L1154" i="3"/>
  <c r="K1154" i="3"/>
  <c r="M1154" i="3" s="1"/>
  <c r="J1155" i="3"/>
  <c r="I1156" i="3"/>
  <c r="M1153" i="2"/>
  <c r="N1153" i="2" s="1"/>
  <c r="S1153" i="2" s="1"/>
  <c r="E1154" i="2"/>
  <c r="O1152" i="2"/>
  <c r="P1152" i="2"/>
  <c r="Q1152" i="2" s="1"/>
  <c r="K1154" i="13" l="1"/>
  <c r="J1154" i="13"/>
  <c r="L1154" i="13" s="1"/>
  <c r="G1156" i="13"/>
  <c r="F1157" i="13" s="1"/>
  <c r="H1155" i="13"/>
  <c r="I1155" i="13" s="1"/>
  <c r="I1157" i="3"/>
  <c r="J1156" i="3"/>
  <c r="L1155" i="3"/>
  <c r="K1155" i="3"/>
  <c r="M1155" i="3" s="1"/>
  <c r="E1155" i="2"/>
  <c r="M1154" i="2"/>
  <c r="N1154" i="2" s="1"/>
  <c r="S1154" i="2" s="1"/>
  <c r="P1153" i="2"/>
  <c r="Q1153" i="2" s="1"/>
  <c r="O1153" i="2"/>
  <c r="H1156" i="13" l="1"/>
  <c r="I1156" i="13" s="1"/>
  <c r="K1156" i="13" s="1"/>
  <c r="K1155" i="13"/>
  <c r="J1155" i="13"/>
  <c r="L1155" i="13" s="1"/>
  <c r="G1157" i="13"/>
  <c r="F1158" i="13" s="1"/>
  <c r="L1156" i="3"/>
  <c r="K1156" i="3"/>
  <c r="M1156" i="3" s="1"/>
  <c r="J1157" i="3"/>
  <c r="I1158" i="3"/>
  <c r="P1154" i="2"/>
  <c r="Q1154" i="2" s="1"/>
  <c r="O1154" i="2"/>
  <c r="M1155" i="2"/>
  <c r="N1155" i="2" s="1"/>
  <c r="E1156" i="2"/>
  <c r="J1156" i="13" l="1"/>
  <c r="L1156" i="13" s="1"/>
  <c r="H1157" i="13"/>
  <c r="I1157" i="13" s="1"/>
  <c r="G1158" i="13"/>
  <c r="F1159" i="13" s="1"/>
  <c r="I1159" i="3"/>
  <c r="J1158" i="3"/>
  <c r="K1157" i="3"/>
  <c r="M1157" i="3" s="1"/>
  <c r="L1157" i="3"/>
  <c r="P1155" i="2"/>
  <c r="Q1155" i="2" s="1"/>
  <c r="O1155" i="2"/>
  <c r="M1156" i="2"/>
  <c r="N1156" i="2" s="1"/>
  <c r="E1157" i="2"/>
  <c r="S1155" i="2"/>
  <c r="H1158" i="13" l="1"/>
  <c r="I1158" i="13" s="1"/>
  <c r="G1159" i="13"/>
  <c r="F1160" i="13" s="1"/>
  <c r="K1157" i="13"/>
  <c r="J1157" i="13"/>
  <c r="L1157" i="13" s="1"/>
  <c r="L1158" i="3"/>
  <c r="K1158" i="3"/>
  <c r="M1158" i="3" s="1"/>
  <c r="I1160" i="3"/>
  <c r="J1159" i="3"/>
  <c r="P1156" i="2"/>
  <c r="Q1156" i="2" s="1"/>
  <c r="O1156" i="2"/>
  <c r="S1156" i="2"/>
  <c r="E1158" i="2"/>
  <c r="M1157" i="2"/>
  <c r="N1157" i="2" s="1"/>
  <c r="G1160" i="13" l="1"/>
  <c r="F1161" i="13" s="1"/>
  <c r="H1159" i="13"/>
  <c r="I1159" i="13" s="1"/>
  <c r="K1158" i="13"/>
  <c r="J1158" i="13"/>
  <c r="L1158" i="13" s="1"/>
  <c r="J1160" i="3"/>
  <c r="I1161" i="3"/>
  <c r="L1159" i="3"/>
  <c r="K1159" i="3"/>
  <c r="M1159" i="3" s="1"/>
  <c r="P1157" i="2"/>
  <c r="Q1157" i="2" s="1"/>
  <c r="O1157" i="2"/>
  <c r="M1158" i="2"/>
  <c r="N1158" i="2" s="1"/>
  <c r="E1159" i="2"/>
  <c r="S1157" i="2"/>
  <c r="H1160" i="13" l="1"/>
  <c r="I1160" i="13" s="1"/>
  <c r="K1160" i="13" s="1"/>
  <c r="J1159" i="13"/>
  <c r="L1159" i="13" s="1"/>
  <c r="K1159" i="13"/>
  <c r="G1161" i="13"/>
  <c r="F1162" i="13" s="1"/>
  <c r="I1162" i="3"/>
  <c r="J1161" i="3"/>
  <c r="L1160" i="3"/>
  <c r="K1160" i="3"/>
  <c r="M1160" i="3" s="1"/>
  <c r="O1158" i="2"/>
  <c r="P1158" i="2"/>
  <c r="Q1158" i="2" s="1"/>
  <c r="E1160" i="2"/>
  <c r="M1159" i="2"/>
  <c r="N1159" i="2" s="1"/>
  <c r="S1158" i="2"/>
  <c r="J1160" i="13" l="1"/>
  <c r="L1160" i="13" s="1"/>
  <c r="H1161" i="13"/>
  <c r="I1161" i="13" s="1"/>
  <c r="G1162" i="13"/>
  <c r="F1163" i="13" s="1"/>
  <c r="L1161" i="3"/>
  <c r="K1161" i="3"/>
  <c r="M1161" i="3" s="1"/>
  <c r="J1162" i="3"/>
  <c r="I1163" i="3"/>
  <c r="P1159" i="2"/>
  <c r="Q1159" i="2" s="1"/>
  <c r="O1159" i="2"/>
  <c r="S1159" i="2"/>
  <c r="M1160" i="2"/>
  <c r="N1160" i="2" s="1"/>
  <c r="E1161" i="2"/>
  <c r="H1162" i="13" l="1"/>
  <c r="I1162" i="13" s="1"/>
  <c r="K1162" i="13" s="1"/>
  <c r="G1163" i="13"/>
  <c r="F1164" i="13" s="1"/>
  <c r="J1161" i="13"/>
  <c r="L1161" i="13" s="1"/>
  <c r="K1161" i="13"/>
  <c r="J1163" i="3"/>
  <c r="I1164" i="3"/>
  <c r="L1162" i="3"/>
  <c r="K1162" i="3"/>
  <c r="M1162" i="3" s="1"/>
  <c r="M1161" i="2"/>
  <c r="N1161" i="2" s="1"/>
  <c r="S1161" i="2" s="1"/>
  <c r="E1162" i="2"/>
  <c r="P1160" i="2"/>
  <c r="Q1160" i="2" s="1"/>
  <c r="O1160" i="2"/>
  <c r="S1160" i="2"/>
  <c r="J1162" i="13" l="1"/>
  <c r="L1162" i="13" s="1"/>
  <c r="H1163" i="13"/>
  <c r="I1163" i="13" s="1"/>
  <c r="G1164" i="13"/>
  <c r="F1165" i="13" s="1"/>
  <c r="I1165" i="3"/>
  <c r="J1164" i="3"/>
  <c r="L1163" i="3"/>
  <c r="K1163" i="3"/>
  <c r="M1163" i="3" s="1"/>
  <c r="M1162" i="2"/>
  <c r="N1162" i="2" s="1"/>
  <c r="S1162" i="2" s="1"/>
  <c r="E1163" i="2"/>
  <c r="P1161" i="2"/>
  <c r="Q1161" i="2" s="1"/>
  <c r="O1161" i="2"/>
  <c r="K1163" i="13" l="1"/>
  <c r="J1163" i="13"/>
  <c r="L1163" i="13" s="1"/>
  <c r="H1164" i="13"/>
  <c r="I1164" i="13" s="1"/>
  <c r="G1165" i="13"/>
  <c r="F1166" i="13" s="1"/>
  <c r="L1164" i="3"/>
  <c r="K1164" i="3"/>
  <c r="M1164" i="3" s="1"/>
  <c r="J1165" i="3"/>
  <c r="I1166" i="3"/>
  <c r="M1163" i="2"/>
  <c r="N1163" i="2" s="1"/>
  <c r="S1163" i="2" s="1"/>
  <c r="E1164" i="2"/>
  <c r="P1162" i="2"/>
  <c r="Q1162" i="2" s="1"/>
  <c r="O1162" i="2"/>
  <c r="K1164" i="13" l="1"/>
  <c r="J1164" i="13"/>
  <c r="L1164" i="13" s="1"/>
  <c r="G1166" i="13"/>
  <c r="F1167" i="13" s="1"/>
  <c r="H1165" i="13"/>
  <c r="I1165" i="13" s="1"/>
  <c r="I1167" i="3"/>
  <c r="J1166" i="3"/>
  <c r="K1165" i="3"/>
  <c r="M1165" i="3" s="1"/>
  <c r="L1165" i="3"/>
  <c r="M1164" i="2"/>
  <c r="N1164" i="2" s="1"/>
  <c r="S1164" i="2" s="1"/>
  <c r="E1165" i="2"/>
  <c r="P1163" i="2"/>
  <c r="Q1163" i="2" s="1"/>
  <c r="O1163" i="2"/>
  <c r="K1165" i="13" l="1"/>
  <c r="J1165" i="13"/>
  <c r="L1165" i="13" s="1"/>
  <c r="H1166" i="13"/>
  <c r="I1166" i="13" s="1"/>
  <c r="G1167" i="13"/>
  <c r="F1168" i="13" s="1"/>
  <c r="L1166" i="3"/>
  <c r="K1166" i="3"/>
  <c r="M1166" i="3" s="1"/>
  <c r="I1168" i="3"/>
  <c r="J1167" i="3"/>
  <c r="E1166" i="2"/>
  <c r="M1165" i="2"/>
  <c r="N1165" i="2" s="1"/>
  <c r="S1165" i="2" s="1"/>
  <c r="P1164" i="2"/>
  <c r="Q1164" i="2" s="1"/>
  <c r="O1164" i="2"/>
  <c r="H1167" i="13" l="1"/>
  <c r="I1167" i="13" s="1"/>
  <c r="J1167" i="13" s="1"/>
  <c r="L1167" i="13" s="1"/>
  <c r="G1168" i="13"/>
  <c r="F1169" i="13" s="1"/>
  <c r="K1166" i="13"/>
  <c r="J1166" i="13"/>
  <c r="L1166" i="13" s="1"/>
  <c r="L1167" i="3"/>
  <c r="K1167" i="3"/>
  <c r="M1167" i="3" s="1"/>
  <c r="J1168" i="3"/>
  <c r="I1169" i="3"/>
  <c r="P1165" i="2"/>
  <c r="Q1165" i="2" s="1"/>
  <c r="O1165" i="2"/>
  <c r="M1166" i="2"/>
  <c r="N1166" i="2" s="1"/>
  <c r="E1167" i="2"/>
  <c r="K1167" i="13" l="1"/>
  <c r="H1168" i="13"/>
  <c r="I1168" i="13" s="1"/>
  <c r="K1168" i="13" s="1"/>
  <c r="G1169" i="13"/>
  <c r="F1170" i="13" s="1"/>
  <c r="L1168" i="3"/>
  <c r="K1168" i="3"/>
  <c r="M1168" i="3" s="1"/>
  <c r="I1170" i="3"/>
  <c r="J1169" i="3"/>
  <c r="O1166" i="2"/>
  <c r="P1166" i="2"/>
  <c r="Q1166" i="2" s="1"/>
  <c r="E1168" i="2"/>
  <c r="M1167" i="2"/>
  <c r="N1167" i="2" s="1"/>
  <c r="S1167" i="2" s="1"/>
  <c r="S1166" i="2"/>
  <c r="J1168" i="13" l="1"/>
  <c r="L1168" i="13" s="1"/>
  <c r="H1169" i="13"/>
  <c r="I1169" i="13" s="1"/>
  <c r="G1170" i="13"/>
  <c r="F1171" i="13" s="1"/>
  <c r="J1170" i="3"/>
  <c r="I1171" i="3"/>
  <c r="L1169" i="3"/>
  <c r="K1169" i="3"/>
  <c r="M1169" i="3" s="1"/>
  <c r="P1167" i="2"/>
  <c r="Q1167" i="2" s="1"/>
  <c r="O1167" i="2"/>
  <c r="M1168" i="2"/>
  <c r="N1168" i="2" s="1"/>
  <c r="E1169" i="2"/>
  <c r="G1171" i="13" l="1"/>
  <c r="F1172" i="13" s="1"/>
  <c r="J1169" i="13"/>
  <c r="L1169" i="13" s="1"/>
  <c r="K1169" i="13"/>
  <c r="H1170" i="13"/>
  <c r="I1170" i="13" s="1"/>
  <c r="J1171" i="3"/>
  <c r="I1172" i="3"/>
  <c r="L1170" i="3"/>
  <c r="K1170" i="3"/>
  <c r="M1170" i="3" s="1"/>
  <c r="P1168" i="2"/>
  <c r="Q1168" i="2" s="1"/>
  <c r="O1168" i="2"/>
  <c r="M1169" i="2"/>
  <c r="N1169" i="2" s="1"/>
  <c r="E1170" i="2"/>
  <c r="S1168" i="2"/>
  <c r="K1170" i="13" l="1"/>
  <c r="J1170" i="13"/>
  <c r="L1170" i="13" s="1"/>
  <c r="H1171" i="13"/>
  <c r="I1171" i="13" s="1"/>
  <c r="G1172" i="13"/>
  <c r="F1173" i="13" s="1"/>
  <c r="I1173" i="3"/>
  <c r="J1172" i="3"/>
  <c r="L1171" i="3"/>
  <c r="K1171" i="3"/>
  <c r="M1171" i="3" s="1"/>
  <c r="P1169" i="2"/>
  <c r="Q1169" i="2" s="1"/>
  <c r="O1169" i="2"/>
  <c r="S1169" i="2"/>
  <c r="M1170" i="2"/>
  <c r="N1170" i="2" s="1"/>
  <c r="E1171" i="2"/>
  <c r="H1172" i="13" l="1"/>
  <c r="I1172" i="13" s="1"/>
  <c r="K1172" i="13" s="1"/>
  <c r="G1173" i="13"/>
  <c r="F1174" i="13" s="1"/>
  <c r="K1171" i="13"/>
  <c r="J1171" i="13"/>
  <c r="L1171" i="13" s="1"/>
  <c r="L1172" i="3"/>
  <c r="K1172" i="3"/>
  <c r="M1172" i="3" s="1"/>
  <c r="J1173" i="3"/>
  <c r="I1174" i="3"/>
  <c r="M1171" i="2"/>
  <c r="N1171" i="2" s="1"/>
  <c r="S1171" i="2" s="1"/>
  <c r="E1172" i="2"/>
  <c r="P1170" i="2"/>
  <c r="Q1170" i="2" s="1"/>
  <c r="O1170" i="2"/>
  <c r="S1170" i="2"/>
  <c r="J1172" i="13" l="1"/>
  <c r="L1172" i="13" s="1"/>
  <c r="G1174" i="13"/>
  <c r="F1175" i="13" s="1"/>
  <c r="H1173" i="13"/>
  <c r="I1173" i="13" s="1"/>
  <c r="I1175" i="3"/>
  <c r="J1174" i="3"/>
  <c r="K1173" i="3"/>
  <c r="M1173" i="3" s="1"/>
  <c r="L1173" i="3"/>
  <c r="M1172" i="2"/>
  <c r="N1172" i="2" s="1"/>
  <c r="S1172" i="2" s="1"/>
  <c r="E1173" i="2"/>
  <c r="O1171" i="2"/>
  <c r="P1171" i="2"/>
  <c r="Q1171" i="2" s="1"/>
  <c r="K1173" i="13" l="1"/>
  <c r="J1173" i="13"/>
  <c r="L1173" i="13" s="1"/>
  <c r="H1174" i="13"/>
  <c r="I1174" i="13" s="1"/>
  <c r="G1175" i="13"/>
  <c r="F1176" i="13" s="1"/>
  <c r="L1174" i="3"/>
  <c r="K1174" i="3"/>
  <c r="M1174" i="3" s="1"/>
  <c r="I1176" i="3"/>
  <c r="J1175" i="3"/>
  <c r="E1174" i="2"/>
  <c r="M1173" i="2"/>
  <c r="N1173" i="2" s="1"/>
  <c r="S1173" i="2" s="1"/>
  <c r="P1172" i="2"/>
  <c r="Q1172" i="2" s="1"/>
  <c r="O1172" i="2"/>
  <c r="G1176" i="13" l="1"/>
  <c r="F1177" i="13" s="1"/>
  <c r="H1175" i="13"/>
  <c r="I1175" i="13" s="1"/>
  <c r="K1174" i="13"/>
  <c r="J1174" i="13"/>
  <c r="L1174" i="13" s="1"/>
  <c r="L1175" i="3"/>
  <c r="K1175" i="3"/>
  <c r="M1175" i="3" s="1"/>
  <c r="J1176" i="3"/>
  <c r="I1177" i="3"/>
  <c r="P1173" i="2"/>
  <c r="Q1173" i="2" s="1"/>
  <c r="O1173" i="2"/>
  <c r="M1174" i="2"/>
  <c r="N1174" i="2" s="1"/>
  <c r="E1175" i="2"/>
  <c r="H1176" i="13" l="1"/>
  <c r="I1176" i="13" s="1"/>
  <c r="K1176" i="13" s="1"/>
  <c r="K1175" i="13"/>
  <c r="J1175" i="13"/>
  <c r="L1175" i="13" s="1"/>
  <c r="G1177" i="13"/>
  <c r="F1178" i="13" s="1"/>
  <c r="I1178" i="3"/>
  <c r="J1177" i="3"/>
  <c r="L1176" i="3"/>
  <c r="K1176" i="3"/>
  <c r="M1176" i="3" s="1"/>
  <c r="O1174" i="2"/>
  <c r="P1174" i="2"/>
  <c r="Q1174" i="2" s="1"/>
  <c r="E1176" i="2"/>
  <c r="M1175" i="2"/>
  <c r="N1175" i="2" s="1"/>
  <c r="S1175" i="2" s="1"/>
  <c r="S1174" i="2"/>
  <c r="J1176" i="13" l="1"/>
  <c r="L1176" i="13" s="1"/>
  <c r="H1177" i="13"/>
  <c r="I1177" i="13" s="1"/>
  <c r="G1178" i="13"/>
  <c r="F1179" i="13" s="1"/>
  <c r="L1177" i="3"/>
  <c r="K1177" i="3"/>
  <c r="M1177" i="3" s="1"/>
  <c r="J1178" i="3"/>
  <c r="I1179" i="3"/>
  <c r="P1175" i="2"/>
  <c r="Q1175" i="2" s="1"/>
  <c r="O1175" i="2"/>
  <c r="M1176" i="2"/>
  <c r="N1176" i="2" s="1"/>
  <c r="E1177" i="2"/>
  <c r="H1178" i="13" l="1"/>
  <c r="I1178" i="13" s="1"/>
  <c r="J1177" i="13"/>
  <c r="L1177" i="13" s="1"/>
  <c r="K1177" i="13"/>
  <c r="G1179" i="13"/>
  <c r="F1180" i="13" s="1"/>
  <c r="J1179" i="3"/>
  <c r="I1180" i="3"/>
  <c r="L1178" i="3"/>
  <c r="K1178" i="3"/>
  <c r="M1178" i="3" s="1"/>
  <c r="P1176" i="2"/>
  <c r="Q1176" i="2" s="1"/>
  <c r="O1176" i="2"/>
  <c r="M1177" i="2"/>
  <c r="N1177" i="2" s="1"/>
  <c r="E1178" i="2"/>
  <c r="S1176" i="2"/>
  <c r="H1179" i="13" l="1"/>
  <c r="I1179" i="13" s="1"/>
  <c r="J1179" i="13" s="1"/>
  <c r="L1179" i="13" s="1"/>
  <c r="G1180" i="13"/>
  <c r="F1181" i="13" s="1"/>
  <c r="K1178" i="13"/>
  <c r="J1178" i="13"/>
  <c r="L1178" i="13" s="1"/>
  <c r="J1180" i="3"/>
  <c r="I1181" i="3"/>
  <c r="L1179" i="3"/>
  <c r="K1179" i="3"/>
  <c r="M1179" i="3" s="1"/>
  <c r="P1177" i="2"/>
  <c r="Q1177" i="2" s="1"/>
  <c r="O1177" i="2"/>
  <c r="S1177" i="2"/>
  <c r="E1179" i="2"/>
  <c r="M1178" i="2"/>
  <c r="N1178" i="2" s="1"/>
  <c r="K1179" i="13" l="1"/>
  <c r="G1181" i="13"/>
  <c r="F1182" i="13" s="1"/>
  <c r="H1180" i="13"/>
  <c r="I1180" i="13" s="1"/>
  <c r="J1181" i="3"/>
  <c r="I1182" i="3"/>
  <c r="L1180" i="3"/>
  <c r="K1180" i="3"/>
  <c r="M1180" i="3" s="1"/>
  <c r="P1178" i="2"/>
  <c r="Q1178" i="2" s="1"/>
  <c r="O1178" i="2"/>
  <c r="M1179" i="2"/>
  <c r="N1179" i="2" s="1"/>
  <c r="E1180" i="2"/>
  <c r="S1178" i="2"/>
  <c r="K1180" i="13" l="1"/>
  <c r="J1180" i="13"/>
  <c r="L1180" i="13" s="1"/>
  <c r="G1182" i="13"/>
  <c r="F1183" i="13" s="1"/>
  <c r="H1181" i="13"/>
  <c r="I1181" i="13" s="1"/>
  <c r="I1183" i="3"/>
  <c r="J1182" i="3"/>
  <c r="L1181" i="3"/>
  <c r="K1181" i="3"/>
  <c r="M1181" i="3" s="1"/>
  <c r="P1179" i="2"/>
  <c r="Q1179" i="2" s="1"/>
  <c r="O1179" i="2"/>
  <c r="M1180" i="2"/>
  <c r="N1180" i="2" s="1"/>
  <c r="E1181" i="2"/>
  <c r="S1179" i="2"/>
  <c r="K1181" i="13" l="1"/>
  <c r="J1181" i="13"/>
  <c r="L1181" i="13" s="1"/>
  <c r="H1182" i="13"/>
  <c r="I1182" i="13" s="1"/>
  <c r="G1183" i="13"/>
  <c r="F1184" i="13" s="1"/>
  <c r="L1182" i="3"/>
  <c r="K1182" i="3"/>
  <c r="M1182" i="3" s="1"/>
  <c r="J1183" i="3"/>
  <c r="I1184" i="3"/>
  <c r="P1180" i="2"/>
  <c r="Q1180" i="2" s="1"/>
  <c r="O1180" i="2"/>
  <c r="S1180" i="2"/>
  <c r="E1182" i="2"/>
  <c r="M1181" i="2"/>
  <c r="N1181" i="2" s="1"/>
  <c r="H1183" i="13" l="1"/>
  <c r="I1183" i="13" s="1"/>
  <c r="K1183" i="13" s="1"/>
  <c r="G1184" i="13"/>
  <c r="F1185" i="13" s="1"/>
  <c r="K1182" i="13"/>
  <c r="J1182" i="13"/>
  <c r="L1182" i="13" s="1"/>
  <c r="K1183" i="3"/>
  <c r="M1183" i="3" s="1"/>
  <c r="L1183" i="3"/>
  <c r="I1185" i="3"/>
  <c r="J1184" i="3"/>
  <c r="P1181" i="2"/>
  <c r="Q1181" i="2" s="1"/>
  <c r="O1181" i="2"/>
  <c r="M1182" i="2"/>
  <c r="N1182" i="2" s="1"/>
  <c r="E1183" i="2"/>
  <c r="S1181" i="2"/>
  <c r="H1184" i="13" l="1"/>
  <c r="I1184" i="13" s="1"/>
  <c r="K1184" i="13" s="1"/>
  <c r="J1183" i="13"/>
  <c r="L1183" i="13" s="1"/>
  <c r="G1185" i="13"/>
  <c r="F1186" i="13" s="1"/>
  <c r="L1184" i="3"/>
  <c r="K1184" i="3"/>
  <c r="M1184" i="3" s="1"/>
  <c r="J1185" i="3"/>
  <c r="I1186" i="3"/>
  <c r="E1184" i="2"/>
  <c r="M1183" i="2"/>
  <c r="N1183" i="2" s="1"/>
  <c r="S1183" i="2" s="1"/>
  <c r="O1182" i="2"/>
  <c r="P1182" i="2"/>
  <c r="Q1182" i="2" s="1"/>
  <c r="S1182" i="2"/>
  <c r="J1184" i="13" l="1"/>
  <c r="L1184" i="13" s="1"/>
  <c r="H1185" i="13"/>
  <c r="I1185" i="13" s="1"/>
  <c r="K1185" i="13" s="1"/>
  <c r="G1186" i="13"/>
  <c r="F1187" i="13" s="1"/>
  <c r="K1185" i="3"/>
  <c r="M1185" i="3" s="1"/>
  <c r="L1185" i="3"/>
  <c r="I1187" i="3"/>
  <c r="J1186" i="3"/>
  <c r="P1183" i="2"/>
  <c r="Q1183" i="2" s="1"/>
  <c r="O1183" i="2"/>
  <c r="E1185" i="2"/>
  <c r="M1184" i="2"/>
  <c r="N1184" i="2" s="1"/>
  <c r="J1185" i="13" l="1"/>
  <c r="L1185" i="13" s="1"/>
  <c r="G1187" i="13"/>
  <c r="F1188" i="13" s="1"/>
  <c r="H1186" i="13"/>
  <c r="I1186" i="13" s="1"/>
  <c r="L1186" i="3"/>
  <c r="K1186" i="3"/>
  <c r="M1186" i="3" s="1"/>
  <c r="J1187" i="3"/>
  <c r="I1188" i="3"/>
  <c r="P1184" i="2"/>
  <c r="Q1184" i="2" s="1"/>
  <c r="O1184" i="2"/>
  <c r="M1185" i="2"/>
  <c r="N1185" i="2" s="1"/>
  <c r="E1186" i="2"/>
  <c r="S1184" i="2"/>
  <c r="K1186" i="13" l="1"/>
  <c r="J1186" i="13"/>
  <c r="L1186" i="13" s="1"/>
  <c r="G1188" i="13"/>
  <c r="F1189" i="13" s="1"/>
  <c r="H1187" i="13"/>
  <c r="I1187" i="13" s="1"/>
  <c r="J1188" i="3"/>
  <c r="I1189" i="3"/>
  <c r="L1187" i="3"/>
  <c r="K1187" i="3"/>
  <c r="M1187" i="3" s="1"/>
  <c r="P1185" i="2"/>
  <c r="Q1185" i="2" s="1"/>
  <c r="O1185" i="2"/>
  <c r="M1186" i="2"/>
  <c r="N1186" i="2" s="1"/>
  <c r="E1187" i="2"/>
  <c r="S1185" i="2"/>
  <c r="H1188" i="13" l="1"/>
  <c r="I1188" i="13" s="1"/>
  <c r="G1189" i="13"/>
  <c r="F1190" i="13" s="1"/>
  <c r="J1187" i="13"/>
  <c r="L1187" i="13" s="1"/>
  <c r="K1187" i="13"/>
  <c r="I1190" i="3"/>
  <c r="J1189" i="3"/>
  <c r="L1188" i="3"/>
  <c r="K1188" i="3"/>
  <c r="M1188" i="3" s="1"/>
  <c r="P1186" i="2"/>
  <c r="Q1186" i="2" s="1"/>
  <c r="O1186" i="2"/>
  <c r="S1186" i="2"/>
  <c r="E1188" i="2"/>
  <c r="M1187" i="2"/>
  <c r="N1187" i="2" s="1"/>
  <c r="H1189" i="13" l="1"/>
  <c r="I1189" i="13" s="1"/>
  <c r="K1189" i="13" s="1"/>
  <c r="G1190" i="13"/>
  <c r="F1191" i="13" s="1"/>
  <c r="K1188" i="13"/>
  <c r="J1188" i="13"/>
  <c r="L1188" i="13" s="1"/>
  <c r="L1189" i="3"/>
  <c r="K1189" i="3"/>
  <c r="M1189" i="3" s="1"/>
  <c r="J1190" i="3"/>
  <c r="I1191" i="3"/>
  <c r="P1187" i="2"/>
  <c r="Q1187" i="2" s="1"/>
  <c r="O1187" i="2"/>
  <c r="M1188" i="2"/>
  <c r="N1188" i="2" s="1"/>
  <c r="E1189" i="2"/>
  <c r="S1187" i="2"/>
  <c r="J1189" i="13" l="1"/>
  <c r="L1189" i="13" s="1"/>
  <c r="H1190" i="13"/>
  <c r="I1190" i="13" s="1"/>
  <c r="J1190" i="13" s="1"/>
  <c r="L1190" i="13" s="1"/>
  <c r="G1191" i="13"/>
  <c r="F1192" i="13" s="1"/>
  <c r="I1192" i="3"/>
  <c r="J1191" i="3"/>
  <c r="L1190" i="3"/>
  <c r="K1190" i="3"/>
  <c r="M1190" i="3" s="1"/>
  <c r="O1188" i="2"/>
  <c r="P1188" i="2"/>
  <c r="Q1188" i="2" s="1"/>
  <c r="E1190" i="2"/>
  <c r="M1189" i="2"/>
  <c r="N1189" i="2" s="1"/>
  <c r="S1189" i="2" s="1"/>
  <c r="S1188" i="2"/>
  <c r="K1190" i="13" l="1"/>
  <c r="H1191" i="13"/>
  <c r="I1191" i="13" s="1"/>
  <c r="K1191" i="13" s="1"/>
  <c r="G1192" i="13"/>
  <c r="F1193" i="13" s="1"/>
  <c r="K1191" i="3"/>
  <c r="M1191" i="3" s="1"/>
  <c r="L1191" i="3"/>
  <c r="I1193" i="3"/>
  <c r="J1192" i="3"/>
  <c r="P1189" i="2"/>
  <c r="Q1189" i="2" s="1"/>
  <c r="O1189" i="2"/>
  <c r="M1190" i="2"/>
  <c r="N1190" i="2" s="1"/>
  <c r="E1191" i="2"/>
  <c r="J1191" i="13" l="1"/>
  <c r="L1191" i="13" s="1"/>
  <c r="H1192" i="13"/>
  <c r="I1192" i="13" s="1"/>
  <c r="J1192" i="13" s="1"/>
  <c r="L1192" i="13" s="1"/>
  <c r="G1193" i="13"/>
  <c r="F1194" i="13" s="1"/>
  <c r="L1192" i="3"/>
  <c r="K1192" i="3"/>
  <c r="M1192" i="3" s="1"/>
  <c r="I1194" i="3"/>
  <c r="J1193" i="3"/>
  <c r="O1190" i="2"/>
  <c r="P1190" i="2"/>
  <c r="Q1190" i="2" s="1"/>
  <c r="M1191" i="2"/>
  <c r="N1191" i="2" s="1"/>
  <c r="E1192" i="2"/>
  <c r="S1190" i="2"/>
  <c r="K1192" i="13" l="1"/>
  <c r="H1193" i="13"/>
  <c r="I1193" i="13" s="1"/>
  <c r="G1194" i="13"/>
  <c r="F1195" i="13" s="1"/>
  <c r="L1193" i="3"/>
  <c r="K1193" i="3"/>
  <c r="M1193" i="3" s="1"/>
  <c r="J1194" i="3"/>
  <c r="I1195" i="3"/>
  <c r="P1191" i="2"/>
  <c r="Q1191" i="2" s="1"/>
  <c r="O1191" i="2"/>
  <c r="E1193" i="2"/>
  <c r="M1192" i="2"/>
  <c r="N1192" i="2" s="1"/>
  <c r="S1191" i="2"/>
  <c r="H1194" i="13" l="1"/>
  <c r="I1194" i="13" s="1"/>
  <c r="J1194" i="13" s="1"/>
  <c r="L1194" i="13" s="1"/>
  <c r="G1195" i="13"/>
  <c r="F1196" i="13" s="1"/>
  <c r="J1193" i="13"/>
  <c r="L1193" i="13" s="1"/>
  <c r="K1193" i="13"/>
  <c r="I1196" i="3"/>
  <c r="J1195" i="3"/>
  <c r="L1194" i="3"/>
  <c r="K1194" i="3"/>
  <c r="M1194" i="3" s="1"/>
  <c r="P1192" i="2"/>
  <c r="Q1192" i="2" s="1"/>
  <c r="O1192" i="2"/>
  <c r="M1193" i="2"/>
  <c r="N1193" i="2" s="1"/>
  <c r="E1194" i="2"/>
  <c r="S1192" i="2"/>
  <c r="K1194" i="13" l="1"/>
  <c r="H1195" i="13"/>
  <c r="I1195" i="13" s="1"/>
  <c r="J1195" i="13" s="1"/>
  <c r="L1195" i="13" s="1"/>
  <c r="G1196" i="13"/>
  <c r="F1197" i="13" s="1"/>
  <c r="L1195" i="3"/>
  <c r="K1195" i="3"/>
  <c r="M1195" i="3" s="1"/>
  <c r="J1196" i="3"/>
  <c r="I1197" i="3"/>
  <c r="O1193" i="2"/>
  <c r="P1193" i="2"/>
  <c r="Q1193" i="2" s="1"/>
  <c r="M1194" i="2"/>
  <c r="N1194" i="2" s="1"/>
  <c r="E1195" i="2"/>
  <c r="S1193" i="2"/>
  <c r="K1195" i="13" l="1"/>
  <c r="H1196" i="13"/>
  <c r="I1196" i="13" s="1"/>
  <c r="G1197" i="13"/>
  <c r="F1198" i="13" s="1"/>
  <c r="I1198" i="3"/>
  <c r="J1197" i="3"/>
  <c r="K1196" i="3"/>
  <c r="M1196" i="3" s="1"/>
  <c r="L1196" i="3"/>
  <c r="P1194" i="2"/>
  <c r="Q1194" i="2" s="1"/>
  <c r="O1194" i="2"/>
  <c r="E1196" i="2"/>
  <c r="M1195" i="2"/>
  <c r="N1195" i="2" s="1"/>
  <c r="S1194" i="2"/>
  <c r="H1197" i="13" l="1"/>
  <c r="I1197" i="13" s="1"/>
  <c r="K1197" i="13" s="1"/>
  <c r="G1198" i="13"/>
  <c r="F1199" i="13" s="1"/>
  <c r="K1196" i="13"/>
  <c r="J1196" i="13"/>
  <c r="L1196" i="13" s="1"/>
  <c r="L1197" i="3"/>
  <c r="K1197" i="3"/>
  <c r="M1197" i="3" s="1"/>
  <c r="J1198" i="3"/>
  <c r="I1199" i="3"/>
  <c r="P1195" i="2"/>
  <c r="Q1195" i="2" s="1"/>
  <c r="O1195" i="2"/>
  <c r="M1196" i="2"/>
  <c r="N1196" i="2" s="1"/>
  <c r="E1197" i="2"/>
  <c r="S1195" i="2"/>
  <c r="J1197" i="13" l="1"/>
  <c r="L1197" i="13" s="1"/>
  <c r="H1198" i="13"/>
  <c r="I1198" i="13" s="1"/>
  <c r="G1199" i="13"/>
  <c r="F1200" i="13" s="1"/>
  <c r="I1200" i="3"/>
  <c r="J1199" i="3"/>
  <c r="L1198" i="3"/>
  <c r="K1198" i="3"/>
  <c r="M1198" i="3" s="1"/>
  <c r="O1196" i="2"/>
  <c r="P1196" i="2"/>
  <c r="Q1196" i="2" s="1"/>
  <c r="E1198" i="2"/>
  <c r="M1197" i="2"/>
  <c r="N1197" i="2" s="1"/>
  <c r="S1197" i="2" s="1"/>
  <c r="S1196" i="2"/>
  <c r="G1200" i="13" l="1"/>
  <c r="F1201" i="13" s="1"/>
  <c r="H1199" i="13"/>
  <c r="I1199" i="13" s="1"/>
  <c r="J1198" i="13"/>
  <c r="L1198" i="13" s="1"/>
  <c r="K1198" i="13"/>
  <c r="K1199" i="3"/>
  <c r="M1199" i="3" s="1"/>
  <c r="L1199" i="3"/>
  <c r="I1201" i="3"/>
  <c r="J1200" i="3"/>
  <c r="P1197" i="2"/>
  <c r="Q1197" i="2" s="1"/>
  <c r="O1197" i="2"/>
  <c r="M1198" i="2"/>
  <c r="N1198" i="2" s="1"/>
  <c r="E1199" i="2"/>
  <c r="K1199" i="13" l="1"/>
  <c r="J1199" i="13"/>
  <c r="L1199" i="13" s="1"/>
  <c r="G1201" i="13"/>
  <c r="F1202" i="13" s="1"/>
  <c r="H1200" i="13"/>
  <c r="I1200" i="13" s="1"/>
  <c r="L1200" i="3"/>
  <c r="K1200" i="3"/>
  <c r="M1200" i="3" s="1"/>
  <c r="J1201" i="3"/>
  <c r="I1202" i="3"/>
  <c r="P1198" i="2"/>
  <c r="Q1198" i="2" s="1"/>
  <c r="O1198" i="2"/>
  <c r="M1199" i="2"/>
  <c r="N1199" i="2" s="1"/>
  <c r="E1200" i="2"/>
  <c r="S1198" i="2"/>
  <c r="K1200" i="13" l="1"/>
  <c r="J1200" i="13"/>
  <c r="L1200" i="13" s="1"/>
  <c r="H1201" i="13"/>
  <c r="I1201" i="13" s="1"/>
  <c r="G1202" i="13"/>
  <c r="F1203" i="13" s="1"/>
  <c r="I1203" i="3"/>
  <c r="J1202" i="3"/>
  <c r="L1201" i="3"/>
  <c r="K1201" i="3"/>
  <c r="M1201" i="3" s="1"/>
  <c r="P1199" i="2"/>
  <c r="Q1199" i="2" s="1"/>
  <c r="O1199" i="2"/>
  <c r="S1199" i="2"/>
  <c r="E1201" i="2"/>
  <c r="M1200" i="2"/>
  <c r="N1200" i="2" s="1"/>
  <c r="H1202" i="13" l="1"/>
  <c r="I1202" i="13" s="1"/>
  <c r="J1201" i="13"/>
  <c r="L1201" i="13" s="1"/>
  <c r="K1201" i="13"/>
  <c r="G1203" i="13"/>
  <c r="F1204" i="13" s="1"/>
  <c r="L1202" i="3"/>
  <c r="K1202" i="3"/>
  <c r="M1202" i="3" s="1"/>
  <c r="J1203" i="3"/>
  <c r="I1204" i="3"/>
  <c r="P1200" i="2"/>
  <c r="Q1200" i="2" s="1"/>
  <c r="O1200" i="2"/>
  <c r="M1201" i="2"/>
  <c r="N1201" i="2" s="1"/>
  <c r="E1202" i="2"/>
  <c r="S1200" i="2"/>
  <c r="G1204" i="13" l="1"/>
  <c r="F1205" i="13" s="1"/>
  <c r="H1203" i="13"/>
  <c r="I1203" i="13" s="1"/>
  <c r="K1202" i="13"/>
  <c r="J1202" i="13"/>
  <c r="L1202" i="13" s="1"/>
  <c r="J1204" i="3"/>
  <c r="I1205" i="3"/>
  <c r="L1203" i="3"/>
  <c r="K1203" i="3"/>
  <c r="M1203" i="3" s="1"/>
  <c r="P1201" i="2"/>
  <c r="Q1201" i="2" s="1"/>
  <c r="O1201" i="2"/>
  <c r="M1202" i="2"/>
  <c r="N1202" i="2" s="1"/>
  <c r="E1203" i="2"/>
  <c r="S1201" i="2"/>
  <c r="H1204" i="13" l="1"/>
  <c r="I1204" i="13" s="1"/>
  <c r="K1204" i="13" s="1"/>
  <c r="K1203" i="13"/>
  <c r="J1203" i="13"/>
  <c r="L1203" i="13" s="1"/>
  <c r="G1205" i="13"/>
  <c r="F1206" i="13" s="1"/>
  <c r="J1205" i="3"/>
  <c r="I1206" i="3"/>
  <c r="L1204" i="3"/>
  <c r="K1204" i="3"/>
  <c r="M1204" i="3" s="1"/>
  <c r="P1202" i="2"/>
  <c r="Q1202" i="2" s="1"/>
  <c r="O1202" i="2"/>
  <c r="S1202" i="2"/>
  <c r="E1204" i="2"/>
  <c r="M1203" i="2"/>
  <c r="N1203" i="2" s="1"/>
  <c r="J1204" i="13" l="1"/>
  <c r="L1204" i="13" s="1"/>
  <c r="H1205" i="13"/>
  <c r="I1205" i="13" s="1"/>
  <c r="G1206" i="13"/>
  <c r="F1207" i="13" s="1"/>
  <c r="I1207" i="3"/>
  <c r="J1206" i="3"/>
  <c r="K1205" i="3"/>
  <c r="M1205" i="3" s="1"/>
  <c r="L1205" i="3"/>
  <c r="P1203" i="2"/>
  <c r="Q1203" i="2" s="1"/>
  <c r="O1203" i="2"/>
  <c r="M1204" i="2"/>
  <c r="N1204" i="2" s="1"/>
  <c r="E1205" i="2"/>
  <c r="S1203" i="2"/>
  <c r="H1206" i="13" l="1"/>
  <c r="I1206" i="13" s="1"/>
  <c r="J1206" i="13" s="1"/>
  <c r="L1206" i="13" s="1"/>
  <c r="G1207" i="13"/>
  <c r="F1208" i="13" s="1"/>
  <c r="K1205" i="13"/>
  <c r="J1205" i="13"/>
  <c r="L1205" i="13" s="1"/>
  <c r="L1206" i="3"/>
  <c r="K1206" i="3"/>
  <c r="M1206" i="3" s="1"/>
  <c r="J1207" i="3"/>
  <c r="I1208" i="3"/>
  <c r="O1204" i="2"/>
  <c r="P1204" i="2"/>
  <c r="Q1204" i="2" s="1"/>
  <c r="M1205" i="2"/>
  <c r="N1205" i="2" s="1"/>
  <c r="S1205" i="2" s="1"/>
  <c r="E1206" i="2"/>
  <c r="S1204" i="2"/>
  <c r="K1206" i="13" l="1"/>
  <c r="H1207" i="13"/>
  <c r="I1207" i="13" s="1"/>
  <c r="G1208" i="13"/>
  <c r="F1209" i="13" s="1"/>
  <c r="I1209" i="3"/>
  <c r="J1208" i="3"/>
  <c r="K1207" i="3"/>
  <c r="M1207" i="3" s="1"/>
  <c r="L1207" i="3"/>
  <c r="M1206" i="2"/>
  <c r="N1206" i="2" s="1"/>
  <c r="S1206" i="2" s="1"/>
  <c r="E1207" i="2"/>
  <c r="P1205" i="2"/>
  <c r="Q1205" i="2" s="1"/>
  <c r="O1205" i="2"/>
  <c r="H1208" i="13" l="1"/>
  <c r="I1208" i="13" s="1"/>
  <c r="K1208" i="13" s="1"/>
  <c r="K1207" i="13"/>
  <c r="J1207" i="13"/>
  <c r="L1207" i="13" s="1"/>
  <c r="G1209" i="13"/>
  <c r="F1210" i="13" s="1"/>
  <c r="L1208" i="3"/>
  <c r="K1208" i="3"/>
  <c r="M1208" i="3" s="1"/>
  <c r="J1209" i="3"/>
  <c r="I1210" i="3"/>
  <c r="M1207" i="2"/>
  <c r="N1207" i="2" s="1"/>
  <c r="S1207" i="2" s="1"/>
  <c r="E1208" i="2"/>
  <c r="P1206" i="2"/>
  <c r="Q1206" i="2" s="1"/>
  <c r="O1206" i="2"/>
  <c r="J1208" i="13" l="1"/>
  <c r="L1208" i="13" s="1"/>
  <c r="G1210" i="13"/>
  <c r="F1211" i="13" s="1"/>
  <c r="H1209" i="13"/>
  <c r="I1209" i="13" s="1"/>
  <c r="I1211" i="3"/>
  <c r="J1210" i="3"/>
  <c r="L1209" i="3"/>
  <c r="K1209" i="3"/>
  <c r="M1209" i="3" s="1"/>
  <c r="M1208" i="2"/>
  <c r="N1208" i="2" s="1"/>
  <c r="S1208" i="2" s="1"/>
  <c r="E1209" i="2"/>
  <c r="P1207" i="2"/>
  <c r="Q1207" i="2" s="1"/>
  <c r="O1207" i="2"/>
  <c r="K1209" i="13" l="1"/>
  <c r="J1209" i="13"/>
  <c r="L1209" i="13" s="1"/>
  <c r="G1211" i="13"/>
  <c r="F1212" i="13" s="1"/>
  <c r="H1210" i="13"/>
  <c r="I1210" i="13" s="1"/>
  <c r="L1210" i="3"/>
  <c r="K1210" i="3"/>
  <c r="M1210" i="3" s="1"/>
  <c r="I1212" i="3"/>
  <c r="J1211" i="3"/>
  <c r="M1209" i="2"/>
  <c r="N1209" i="2" s="1"/>
  <c r="S1209" i="2" s="1"/>
  <c r="E1210" i="2"/>
  <c r="P1208" i="2"/>
  <c r="Q1208" i="2" s="1"/>
  <c r="O1208" i="2"/>
  <c r="H1211" i="13" l="1"/>
  <c r="I1211" i="13" s="1"/>
  <c r="G1212" i="13"/>
  <c r="F1213" i="13" s="1"/>
  <c r="J1210" i="13"/>
  <c r="L1210" i="13" s="1"/>
  <c r="K1210" i="13"/>
  <c r="L1211" i="3"/>
  <c r="K1211" i="3"/>
  <c r="M1211" i="3" s="1"/>
  <c r="J1212" i="3"/>
  <c r="I1213" i="3"/>
  <c r="M1210" i="2"/>
  <c r="N1210" i="2" s="1"/>
  <c r="S1210" i="2" s="1"/>
  <c r="E1211" i="2"/>
  <c r="P1209" i="2"/>
  <c r="Q1209" i="2" s="1"/>
  <c r="O1209" i="2"/>
  <c r="J1211" i="13" l="1"/>
  <c r="L1211" i="13" s="1"/>
  <c r="K1211" i="13"/>
  <c r="G1213" i="13"/>
  <c r="F1214" i="13" s="1"/>
  <c r="H1212" i="13"/>
  <c r="I1212" i="13" s="1"/>
  <c r="L1212" i="3"/>
  <c r="K1212" i="3"/>
  <c r="M1212" i="3" s="1"/>
  <c r="I1214" i="3"/>
  <c r="J1213" i="3"/>
  <c r="E1212" i="2"/>
  <c r="M1211" i="2"/>
  <c r="N1211" i="2" s="1"/>
  <c r="S1211" i="2" s="1"/>
  <c r="P1210" i="2"/>
  <c r="Q1210" i="2" s="1"/>
  <c r="O1210" i="2"/>
  <c r="H1213" i="13" l="1"/>
  <c r="I1213" i="13" s="1"/>
  <c r="J1213" i="13" s="1"/>
  <c r="L1213" i="13" s="1"/>
  <c r="G1214" i="13"/>
  <c r="F1215" i="13" s="1"/>
  <c r="J1212" i="13"/>
  <c r="L1212" i="13" s="1"/>
  <c r="K1212" i="13"/>
  <c r="L1213" i="3"/>
  <c r="K1213" i="3"/>
  <c r="M1213" i="3" s="1"/>
  <c r="J1214" i="3"/>
  <c r="I1215" i="3"/>
  <c r="P1211" i="2"/>
  <c r="Q1211" i="2" s="1"/>
  <c r="O1211" i="2"/>
  <c r="M1212" i="2"/>
  <c r="N1212" i="2" s="1"/>
  <c r="E1213" i="2"/>
  <c r="K1213" i="13" l="1"/>
  <c r="H1214" i="13"/>
  <c r="I1214" i="13" s="1"/>
  <c r="J1214" i="13" s="1"/>
  <c r="L1214" i="13" s="1"/>
  <c r="G1215" i="13"/>
  <c r="F1216" i="13" s="1"/>
  <c r="L1214" i="3"/>
  <c r="K1214" i="3"/>
  <c r="M1214" i="3" s="1"/>
  <c r="I1216" i="3"/>
  <c r="J1215" i="3"/>
  <c r="O1212" i="2"/>
  <c r="P1212" i="2"/>
  <c r="Q1212" i="2" s="1"/>
  <c r="E1214" i="2"/>
  <c r="M1213" i="2"/>
  <c r="N1213" i="2" s="1"/>
  <c r="S1213" i="2" s="1"/>
  <c r="S1212" i="2"/>
  <c r="K1214" i="13" l="1"/>
  <c r="H1215" i="13"/>
  <c r="I1215" i="13" s="1"/>
  <c r="G1216" i="13"/>
  <c r="F1217" i="13" s="1"/>
  <c r="K1215" i="3"/>
  <c r="M1215" i="3" s="1"/>
  <c r="L1215" i="3"/>
  <c r="I1217" i="3"/>
  <c r="J1216" i="3"/>
  <c r="P1213" i="2"/>
  <c r="Q1213" i="2" s="1"/>
  <c r="O1213" i="2"/>
  <c r="M1214" i="2"/>
  <c r="N1214" i="2" s="1"/>
  <c r="E1215" i="2"/>
  <c r="K1215" i="13" l="1"/>
  <c r="J1215" i="13"/>
  <c r="L1215" i="13" s="1"/>
  <c r="G1217" i="13"/>
  <c r="F1218" i="13" s="1"/>
  <c r="H1216" i="13"/>
  <c r="I1216" i="13" s="1"/>
  <c r="K1216" i="3"/>
  <c r="M1216" i="3" s="1"/>
  <c r="L1216" i="3"/>
  <c r="I1218" i="3"/>
  <c r="J1217" i="3"/>
  <c r="O1214" i="2"/>
  <c r="P1214" i="2"/>
  <c r="Q1214" i="2" s="1"/>
  <c r="M1215" i="2"/>
  <c r="N1215" i="2" s="1"/>
  <c r="E1216" i="2"/>
  <c r="S1214" i="2"/>
  <c r="H1217" i="13" l="1"/>
  <c r="I1217" i="13" s="1"/>
  <c r="K1217" i="13" s="1"/>
  <c r="K1216" i="13"/>
  <c r="J1216" i="13"/>
  <c r="L1216" i="13" s="1"/>
  <c r="G1218" i="13"/>
  <c r="F1219" i="13" s="1"/>
  <c r="L1217" i="3"/>
  <c r="K1217" i="3"/>
  <c r="M1217" i="3" s="1"/>
  <c r="J1218" i="3"/>
  <c r="I1219" i="3"/>
  <c r="P1215" i="2"/>
  <c r="Q1215" i="2" s="1"/>
  <c r="O1215" i="2"/>
  <c r="S1215" i="2"/>
  <c r="M1216" i="2"/>
  <c r="N1216" i="2" s="1"/>
  <c r="E1217" i="2"/>
  <c r="J1217" i="13" l="1"/>
  <c r="L1217" i="13" s="1"/>
  <c r="H1218" i="13"/>
  <c r="I1218" i="13" s="1"/>
  <c r="G1219" i="13"/>
  <c r="F1220" i="13" s="1"/>
  <c r="I1220" i="3"/>
  <c r="J1219" i="3"/>
  <c r="L1218" i="3"/>
  <c r="K1218" i="3"/>
  <c r="M1218" i="3" s="1"/>
  <c r="M1217" i="2"/>
  <c r="N1217" i="2" s="1"/>
  <c r="S1217" i="2" s="1"/>
  <c r="E1218" i="2"/>
  <c r="P1216" i="2"/>
  <c r="Q1216" i="2" s="1"/>
  <c r="O1216" i="2"/>
  <c r="S1216" i="2"/>
  <c r="K1218" i="13" l="1"/>
  <c r="J1218" i="13"/>
  <c r="L1218" i="13" s="1"/>
  <c r="H1219" i="13"/>
  <c r="I1219" i="13" s="1"/>
  <c r="G1220" i="13"/>
  <c r="F1221" i="13" s="1"/>
  <c r="L1219" i="3"/>
  <c r="K1219" i="3"/>
  <c r="M1219" i="3" s="1"/>
  <c r="J1220" i="3"/>
  <c r="I1221" i="3"/>
  <c r="M1218" i="2"/>
  <c r="N1218" i="2" s="1"/>
  <c r="S1218" i="2" s="1"/>
  <c r="E1219" i="2"/>
  <c r="P1217" i="2"/>
  <c r="Q1217" i="2" s="1"/>
  <c r="O1217" i="2"/>
  <c r="G1221" i="13" l="1"/>
  <c r="F1222" i="13" s="1"/>
  <c r="K1219" i="13"/>
  <c r="J1219" i="13"/>
  <c r="L1219" i="13" s="1"/>
  <c r="H1220" i="13"/>
  <c r="I1220" i="13" s="1"/>
  <c r="I1222" i="3"/>
  <c r="J1221" i="3"/>
  <c r="L1220" i="3"/>
  <c r="K1220" i="3"/>
  <c r="M1220" i="3" s="1"/>
  <c r="E1220" i="2"/>
  <c r="M1219" i="2"/>
  <c r="N1219" i="2" s="1"/>
  <c r="S1219" i="2" s="1"/>
  <c r="P1218" i="2"/>
  <c r="Q1218" i="2" s="1"/>
  <c r="O1218" i="2"/>
  <c r="H1221" i="13" l="1"/>
  <c r="I1221" i="13" s="1"/>
  <c r="J1221" i="13" s="1"/>
  <c r="L1221" i="13" s="1"/>
  <c r="J1220" i="13"/>
  <c r="L1220" i="13" s="1"/>
  <c r="K1220" i="13"/>
  <c r="G1222" i="13"/>
  <c r="F1223" i="13" s="1"/>
  <c r="L1221" i="3"/>
  <c r="K1221" i="3"/>
  <c r="M1221" i="3" s="1"/>
  <c r="J1222" i="3"/>
  <c r="I1223" i="3"/>
  <c r="P1219" i="2"/>
  <c r="Q1219" i="2" s="1"/>
  <c r="O1219" i="2"/>
  <c r="M1220" i="2"/>
  <c r="N1220" i="2" s="1"/>
  <c r="E1221" i="2"/>
  <c r="K1221" i="13" l="1"/>
  <c r="H1222" i="13"/>
  <c r="I1222" i="13" s="1"/>
  <c r="G1223" i="13"/>
  <c r="F1224" i="13" s="1"/>
  <c r="J1223" i="3"/>
  <c r="I1224" i="3"/>
  <c r="L1222" i="3"/>
  <c r="K1222" i="3"/>
  <c r="M1222" i="3" s="1"/>
  <c r="O1220" i="2"/>
  <c r="P1220" i="2"/>
  <c r="Q1220" i="2" s="1"/>
  <c r="E1222" i="2"/>
  <c r="M1221" i="2"/>
  <c r="N1221" i="2" s="1"/>
  <c r="S1221" i="2" s="1"/>
  <c r="S1220" i="2"/>
  <c r="J1222" i="13" l="1"/>
  <c r="L1222" i="13" s="1"/>
  <c r="K1222" i="13"/>
  <c r="G1224" i="13"/>
  <c r="F1225" i="13" s="1"/>
  <c r="H1223" i="13"/>
  <c r="I1223" i="13" s="1"/>
  <c r="I1225" i="3"/>
  <c r="J1224" i="3"/>
  <c r="K1223" i="3"/>
  <c r="M1223" i="3" s="1"/>
  <c r="L1223" i="3"/>
  <c r="P1221" i="2"/>
  <c r="Q1221" i="2" s="1"/>
  <c r="O1221" i="2"/>
  <c r="M1222" i="2"/>
  <c r="N1222" i="2" s="1"/>
  <c r="E1223" i="2"/>
  <c r="K1223" i="13" l="1"/>
  <c r="J1223" i="13"/>
  <c r="L1223" i="13" s="1"/>
  <c r="G1225" i="13"/>
  <c r="F1226" i="13" s="1"/>
  <c r="H1224" i="13"/>
  <c r="I1224" i="13" s="1"/>
  <c r="L1224" i="3"/>
  <c r="K1224" i="3"/>
  <c r="M1224" i="3" s="1"/>
  <c r="I1226" i="3"/>
  <c r="J1225" i="3"/>
  <c r="O1222" i="2"/>
  <c r="P1222" i="2"/>
  <c r="Q1222" i="2" s="1"/>
  <c r="M1223" i="2"/>
  <c r="N1223" i="2" s="1"/>
  <c r="E1224" i="2"/>
  <c r="S1222" i="2"/>
  <c r="H1225" i="13" l="1"/>
  <c r="I1225" i="13" s="1"/>
  <c r="J1225" i="13" s="1"/>
  <c r="L1225" i="13" s="1"/>
  <c r="G1226" i="13"/>
  <c r="F1227" i="13" s="1"/>
  <c r="K1224" i="13"/>
  <c r="J1224" i="13"/>
  <c r="L1224" i="13" s="1"/>
  <c r="L1225" i="3"/>
  <c r="K1225" i="3"/>
  <c r="M1225" i="3" s="1"/>
  <c r="I1227" i="3"/>
  <c r="J1226" i="3"/>
  <c r="P1223" i="2"/>
  <c r="Q1223" i="2" s="1"/>
  <c r="O1223" i="2"/>
  <c r="S1223" i="2"/>
  <c r="M1224" i="2"/>
  <c r="N1224" i="2" s="1"/>
  <c r="E1225" i="2"/>
  <c r="K1225" i="13" l="1"/>
  <c r="G1227" i="13"/>
  <c r="F1228" i="13" s="1"/>
  <c r="H1226" i="13"/>
  <c r="I1226" i="13" s="1"/>
  <c r="I1228" i="3"/>
  <c r="J1227" i="3"/>
  <c r="L1226" i="3"/>
  <c r="K1226" i="3"/>
  <c r="M1226" i="3" s="1"/>
  <c r="M1225" i="2"/>
  <c r="N1225" i="2" s="1"/>
  <c r="S1225" i="2" s="1"/>
  <c r="E1226" i="2"/>
  <c r="P1224" i="2"/>
  <c r="Q1224" i="2" s="1"/>
  <c r="O1224" i="2"/>
  <c r="S1224" i="2"/>
  <c r="H1227" i="13" l="1"/>
  <c r="I1227" i="13" s="1"/>
  <c r="J1227" i="13" s="1"/>
  <c r="L1227" i="13" s="1"/>
  <c r="J1226" i="13"/>
  <c r="L1226" i="13" s="1"/>
  <c r="K1226" i="13"/>
  <c r="G1228" i="13"/>
  <c r="F1229" i="13" s="1"/>
  <c r="L1227" i="3"/>
  <c r="K1227" i="3"/>
  <c r="M1227" i="3" s="1"/>
  <c r="J1228" i="3"/>
  <c r="I1229" i="3"/>
  <c r="M1226" i="2"/>
  <c r="N1226" i="2" s="1"/>
  <c r="S1226" i="2" s="1"/>
  <c r="E1227" i="2"/>
  <c r="P1225" i="2"/>
  <c r="Q1225" i="2" s="1"/>
  <c r="O1225" i="2"/>
  <c r="K1227" i="13" l="1"/>
  <c r="H1228" i="13"/>
  <c r="I1228" i="13" s="1"/>
  <c r="G1229" i="13"/>
  <c r="F1230" i="13" s="1"/>
  <c r="L1228" i="3"/>
  <c r="K1228" i="3"/>
  <c r="M1228" i="3" s="1"/>
  <c r="I1230" i="3"/>
  <c r="J1229" i="3"/>
  <c r="E1228" i="2"/>
  <c r="M1227" i="2"/>
  <c r="N1227" i="2" s="1"/>
  <c r="S1227" i="2" s="1"/>
  <c r="P1226" i="2"/>
  <c r="Q1226" i="2" s="1"/>
  <c r="O1226" i="2"/>
  <c r="J1228" i="13" l="1"/>
  <c r="L1228" i="13" s="1"/>
  <c r="K1228" i="13"/>
  <c r="G1230" i="13"/>
  <c r="F1231" i="13" s="1"/>
  <c r="H1229" i="13"/>
  <c r="I1229" i="13" s="1"/>
  <c r="L1229" i="3"/>
  <c r="K1229" i="3"/>
  <c r="M1229" i="3" s="1"/>
  <c r="I1231" i="3"/>
  <c r="J1230" i="3"/>
  <c r="P1227" i="2"/>
  <c r="Q1227" i="2" s="1"/>
  <c r="O1227" i="2"/>
  <c r="M1228" i="2"/>
  <c r="N1228" i="2" s="1"/>
  <c r="E1229" i="2"/>
  <c r="K1229" i="13" l="1"/>
  <c r="J1229" i="13"/>
  <c r="L1229" i="13" s="1"/>
  <c r="H1230" i="13"/>
  <c r="I1230" i="13" s="1"/>
  <c r="G1231" i="13"/>
  <c r="F1232" i="13" s="1"/>
  <c r="L1230" i="3"/>
  <c r="K1230" i="3"/>
  <c r="M1230" i="3" s="1"/>
  <c r="J1231" i="3"/>
  <c r="I1232" i="3"/>
  <c r="O1228" i="2"/>
  <c r="P1228" i="2"/>
  <c r="Q1228" i="2" s="1"/>
  <c r="E1230" i="2"/>
  <c r="M1229" i="2"/>
  <c r="N1229" i="2" s="1"/>
  <c r="S1229" i="2" s="1"/>
  <c r="S1228" i="2"/>
  <c r="H1231" i="13" l="1"/>
  <c r="I1231" i="13" s="1"/>
  <c r="K1231" i="13" s="1"/>
  <c r="J1230" i="13"/>
  <c r="L1230" i="13" s="1"/>
  <c r="K1230" i="13"/>
  <c r="G1232" i="13"/>
  <c r="F1233" i="13" s="1"/>
  <c r="I1233" i="3"/>
  <c r="J1232" i="3"/>
  <c r="K1231" i="3"/>
  <c r="M1231" i="3" s="1"/>
  <c r="L1231" i="3"/>
  <c r="P1229" i="2"/>
  <c r="Q1229" i="2" s="1"/>
  <c r="O1229" i="2"/>
  <c r="M1230" i="2"/>
  <c r="N1230" i="2" s="1"/>
  <c r="E1231" i="2"/>
  <c r="J1231" i="13" l="1"/>
  <c r="L1231" i="13" s="1"/>
  <c r="H1232" i="13"/>
  <c r="I1232" i="13" s="1"/>
  <c r="K1232" i="13" s="1"/>
  <c r="G1233" i="13"/>
  <c r="F1234" i="13" s="1"/>
  <c r="L1232" i="3"/>
  <c r="K1232" i="3"/>
  <c r="M1232" i="3" s="1"/>
  <c r="J1233" i="3"/>
  <c r="I1234" i="3"/>
  <c r="O1230" i="2"/>
  <c r="P1230" i="2"/>
  <c r="Q1230" i="2" s="1"/>
  <c r="M1231" i="2"/>
  <c r="N1231" i="2" s="1"/>
  <c r="E1232" i="2"/>
  <c r="S1230" i="2"/>
  <c r="J1232" i="13" l="1"/>
  <c r="L1232" i="13" s="1"/>
  <c r="H1233" i="13"/>
  <c r="I1233" i="13" s="1"/>
  <c r="K1233" i="13" s="1"/>
  <c r="G1234" i="13"/>
  <c r="F1235" i="13" s="1"/>
  <c r="I1235" i="3"/>
  <c r="J1234" i="3"/>
  <c r="K1233" i="3"/>
  <c r="M1233" i="3" s="1"/>
  <c r="L1233" i="3"/>
  <c r="P1231" i="2"/>
  <c r="Q1231" i="2" s="1"/>
  <c r="O1231" i="2"/>
  <c r="S1231" i="2"/>
  <c r="M1232" i="2"/>
  <c r="N1232" i="2" s="1"/>
  <c r="E1233" i="2"/>
  <c r="H1234" i="13" l="1"/>
  <c r="I1234" i="13" s="1"/>
  <c r="J1234" i="13" s="1"/>
  <c r="L1234" i="13" s="1"/>
  <c r="J1233" i="13"/>
  <c r="L1233" i="13" s="1"/>
  <c r="G1235" i="13"/>
  <c r="F1236" i="13" s="1"/>
  <c r="L1234" i="3"/>
  <c r="K1234" i="3"/>
  <c r="M1234" i="3" s="1"/>
  <c r="I1236" i="3"/>
  <c r="J1235" i="3"/>
  <c r="M1233" i="2"/>
  <c r="N1233" i="2" s="1"/>
  <c r="S1233" i="2" s="1"/>
  <c r="E1234" i="2"/>
  <c r="P1232" i="2"/>
  <c r="Q1232" i="2" s="1"/>
  <c r="O1232" i="2"/>
  <c r="S1232" i="2"/>
  <c r="K1234" i="13" l="1"/>
  <c r="H1235" i="13"/>
  <c r="I1235" i="13" s="1"/>
  <c r="G1236" i="13"/>
  <c r="F1237" i="13" s="1"/>
  <c r="K1235" i="3"/>
  <c r="M1235" i="3" s="1"/>
  <c r="L1235" i="3"/>
  <c r="J1236" i="3"/>
  <c r="I1237" i="3"/>
  <c r="M1234" i="2"/>
  <c r="N1234" i="2" s="1"/>
  <c r="S1234" i="2" s="1"/>
  <c r="E1235" i="2"/>
  <c r="P1233" i="2"/>
  <c r="Q1233" i="2" s="1"/>
  <c r="O1233" i="2"/>
  <c r="G1237" i="13" l="1"/>
  <c r="F1238" i="13" s="1"/>
  <c r="K1235" i="13"/>
  <c r="J1235" i="13"/>
  <c r="L1235" i="13" s="1"/>
  <c r="H1236" i="13"/>
  <c r="I1236" i="13" s="1"/>
  <c r="J1237" i="3"/>
  <c r="I1238" i="3"/>
  <c r="L1236" i="3"/>
  <c r="K1236" i="3"/>
  <c r="M1236" i="3" s="1"/>
  <c r="E1236" i="2"/>
  <c r="M1235" i="2"/>
  <c r="N1235" i="2" s="1"/>
  <c r="S1235" i="2" s="1"/>
  <c r="P1234" i="2"/>
  <c r="Q1234" i="2" s="1"/>
  <c r="O1234" i="2"/>
  <c r="H1237" i="13" l="1"/>
  <c r="I1237" i="13" s="1"/>
  <c r="K1237" i="13" s="1"/>
  <c r="J1236" i="13"/>
  <c r="L1236" i="13" s="1"/>
  <c r="K1236" i="13"/>
  <c r="G1238" i="13"/>
  <c r="F1239" i="13" s="1"/>
  <c r="I1239" i="3"/>
  <c r="J1238" i="3"/>
  <c r="L1237" i="3"/>
  <c r="K1237" i="3"/>
  <c r="M1237" i="3" s="1"/>
  <c r="P1235" i="2"/>
  <c r="Q1235" i="2" s="1"/>
  <c r="O1235" i="2"/>
  <c r="M1236" i="2"/>
  <c r="N1236" i="2" s="1"/>
  <c r="E1237" i="2"/>
  <c r="J1237" i="13" l="1"/>
  <c r="L1237" i="13" s="1"/>
  <c r="G1239" i="13"/>
  <c r="F1240" i="13" s="1"/>
  <c r="H1238" i="13"/>
  <c r="I1238" i="13" s="1"/>
  <c r="L1238" i="3"/>
  <c r="K1238" i="3"/>
  <c r="M1238" i="3" s="1"/>
  <c r="J1239" i="3"/>
  <c r="I1240" i="3"/>
  <c r="O1236" i="2"/>
  <c r="P1236" i="2"/>
  <c r="Q1236" i="2" s="1"/>
  <c r="E1238" i="2"/>
  <c r="M1237" i="2"/>
  <c r="N1237" i="2" s="1"/>
  <c r="S1236" i="2"/>
  <c r="H1239" i="13" l="1"/>
  <c r="I1239" i="13" s="1"/>
  <c r="K1239" i="13" s="1"/>
  <c r="J1238" i="13"/>
  <c r="L1238" i="13" s="1"/>
  <c r="K1238" i="13"/>
  <c r="G1240" i="13"/>
  <c r="F1241" i="13" s="1"/>
  <c r="I1241" i="3"/>
  <c r="J1240" i="3"/>
  <c r="K1239" i="3"/>
  <c r="M1239" i="3" s="1"/>
  <c r="L1239" i="3"/>
  <c r="P1237" i="2"/>
  <c r="Q1237" i="2" s="1"/>
  <c r="O1237" i="2"/>
  <c r="S1237" i="2"/>
  <c r="M1238" i="2"/>
  <c r="N1238" i="2" s="1"/>
  <c r="E1239" i="2"/>
  <c r="J1239" i="13" l="1"/>
  <c r="L1239" i="13" s="1"/>
  <c r="H1240" i="13"/>
  <c r="I1240" i="13" s="1"/>
  <c r="K1240" i="13" s="1"/>
  <c r="G1241" i="13"/>
  <c r="F1242" i="13" s="1"/>
  <c r="L1240" i="3"/>
  <c r="K1240" i="3"/>
  <c r="M1240" i="3" s="1"/>
  <c r="J1241" i="3"/>
  <c r="I1242" i="3"/>
  <c r="M1239" i="2"/>
  <c r="N1239" i="2" s="1"/>
  <c r="S1239" i="2" s="1"/>
  <c r="E1240" i="2"/>
  <c r="O1238" i="2"/>
  <c r="P1238" i="2"/>
  <c r="Q1238" i="2" s="1"/>
  <c r="S1238" i="2"/>
  <c r="J1240" i="13" l="1"/>
  <c r="L1240" i="13" s="1"/>
  <c r="H1241" i="13"/>
  <c r="I1241" i="13" s="1"/>
  <c r="K1241" i="13" s="1"/>
  <c r="G1242" i="13"/>
  <c r="F1243" i="13" s="1"/>
  <c r="I1243" i="3"/>
  <c r="J1242" i="3"/>
  <c r="L1241" i="3"/>
  <c r="K1241" i="3"/>
  <c r="M1241" i="3" s="1"/>
  <c r="M1240" i="2"/>
  <c r="N1240" i="2" s="1"/>
  <c r="S1240" i="2" s="1"/>
  <c r="E1241" i="2"/>
  <c r="P1239" i="2"/>
  <c r="Q1239" i="2" s="1"/>
  <c r="O1239" i="2"/>
  <c r="J1241" i="13" l="1"/>
  <c r="L1241" i="13" s="1"/>
  <c r="H1242" i="13"/>
  <c r="I1242" i="13" s="1"/>
  <c r="G1243" i="13"/>
  <c r="F1244" i="13" s="1"/>
  <c r="L1242" i="3"/>
  <c r="K1242" i="3"/>
  <c r="M1242" i="3" s="1"/>
  <c r="I1244" i="3"/>
  <c r="J1243" i="3"/>
  <c r="M1241" i="2"/>
  <c r="N1241" i="2" s="1"/>
  <c r="S1241" i="2" s="1"/>
  <c r="E1242" i="2"/>
  <c r="P1240" i="2"/>
  <c r="Q1240" i="2" s="1"/>
  <c r="O1240" i="2"/>
  <c r="H1243" i="13" l="1"/>
  <c r="I1243" i="13" s="1"/>
  <c r="K1243" i="13" s="1"/>
  <c r="G1244" i="13"/>
  <c r="F1245" i="13" s="1"/>
  <c r="J1242" i="13"/>
  <c r="L1242" i="13" s="1"/>
  <c r="K1242" i="13"/>
  <c r="J1244" i="3"/>
  <c r="I1245" i="3"/>
  <c r="L1243" i="3"/>
  <c r="K1243" i="3"/>
  <c r="M1243" i="3" s="1"/>
  <c r="M1242" i="2"/>
  <c r="N1242" i="2" s="1"/>
  <c r="S1242" i="2" s="1"/>
  <c r="E1243" i="2"/>
  <c r="P1241" i="2"/>
  <c r="Q1241" i="2" s="1"/>
  <c r="O1241" i="2"/>
  <c r="J1243" i="13" l="1"/>
  <c r="L1243" i="13" s="1"/>
  <c r="G1245" i="13"/>
  <c r="F1246" i="13" s="1"/>
  <c r="H1244" i="13"/>
  <c r="I1244" i="13" s="1"/>
  <c r="I1246" i="3"/>
  <c r="J1245" i="3"/>
  <c r="L1244" i="3"/>
  <c r="K1244" i="3"/>
  <c r="M1244" i="3" s="1"/>
  <c r="E1244" i="2"/>
  <c r="M1243" i="2"/>
  <c r="N1243" i="2" s="1"/>
  <c r="S1243" i="2" s="1"/>
  <c r="P1242" i="2"/>
  <c r="Q1242" i="2" s="1"/>
  <c r="O1242" i="2"/>
  <c r="H1245" i="13" l="1"/>
  <c r="I1245" i="13" s="1"/>
  <c r="J1245" i="13" s="1"/>
  <c r="L1245" i="13" s="1"/>
  <c r="G1246" i="13"/>
  <c r="F1247" i="13" s="1"/>
  <c r="J1244" i="13"/>
  <c r="L1244" i="13" s="1"/>
  <c r="K1244" i="13"/>
  <c r="L1245" i="3"/>
  <c r="K1245" i="3"/>
  <c r="M1245" i="3" s="1"/>
  <c r="J1246" i="3"/>
  <c r="I1247" i="3"/>
  <c r="P1243" i="2"/>
  <c r="Q1243" i="2" s="1"/>
  <c r="O1243" i="2"/>
  <c r="M1244" i="2"/>
  <c r="N1244" i="2" s="1"/>
  <c r="E1245" i="2"/>
  <c r="K1245" i="13" l="1"/>
  <c r="G1247" i="13"/>
  <c r="F1248" i="13" s="1"/>
  <c r="H1246" i="13"/>
  <c r="I1246" i="13" s="1"/>
  <c r="J1247" i="3"/>
  <c r="I1248" i="3"/>
  <c r="L1246" i="3"/>
  <c r="K1246" i="3"/>
  <c r="M1246" i="3" s="1"/>
  <c r="P1244" i="2"/>
  <c r="Q1244" i="2" s="1"/>
  <c r="O1244" i="2"/>
  <c r="M1245" i="2"/>
  <c r="N1245" i="2" s="1"/>
  <c r="E1246" i="2"/>
  <c r="S1244" i="2"/>
  <c r="G1248" i="13" l="1"/>
  <c r="F1249" i="13" s="1"/>
  <c r="H1247" i="13"/>
  <c r="I1247" i="13" s="1"/>
  <c r="J1246" i="13"/>
  <c r="L1246" i="13" s="1"/>
  <c r="K1246" i="13"/>
  <c r="I1249" i="3"/>
  <c r="J1248" i="3"/>
  <c r="K1247" i="3"/>
  <c r="M1247" i="3" s="1"/>
  <c r="L1247" i="3"/>
  <c r="E1247" i="2"/>
  <c r="M1246" i="2"/>
  <c r="N1246" i="2" s="1"/>
  <c r="S1246" i="2" s="1"/>
  <c r="P1245" i="2"/>
  <c r="Q1245" i="2" s="1"/>
  <c r="O1245" i="2"/>
  <c r="S1245" i="2"/>
  <c r="G1249" i="13" l="1"/>
  <c r="F1250" i="13" s="1"/>
  <c r="K1247" i="13"/>
  <c r="J1247" i="13"/>
  <c r="L1247" i="13" s="1"/>
  <c r="H1248" i="13"/>
  <c r="I1248" i="13" s="1"/>
  <c r="L1248" i="3"/>
  <c r="K1248" i="3"/>
  <c r="M1248" i="3" s="1"/>
  <c r="J1249" i="3"/>
  <c r="I1250" i="3"/>
  <c r="P1246" i="2"/>
  <c r="Q1246" i="2" s="1"/>
  <c r="O1246" i="2"/>
  <c r="M1247" i="2"/>
  <c r="N1247" i="2" s="1"/>
  <c r="E1248" i="2"/>
  <c r="H1249" i="13" l="1"/>
  <c r="I1249" i="13" s="1"/>
  <c r="J1249" i="13" s="1"/>
  <c r="L1249" i="13" s="1"/>
  <c r="G1250" i="13"/>
  <c r="F1251" i="13" s="1"/>
  <c r="K1248" i="13"/>
  <c r="J1248" i="13"/>
  <c r="L1248" i="13" s="1"/>
  <c r="I1251" i="3"/>
  <c r="J1250" i="3"/>
  <c r="L1249" i="3"/>
  <c r="K1249" i="3"/>
  <c r="M1249" i="3" s="1"/>
  <c r="P1247" i="2"/>
  <c r="Q1247" i="2" s="1"/>
  <c r="O1247" i="2"/>
  <c r="M1248" i="2"/>
  <c r="N1248" i="2" s="1"/>
  <c r="E1249" i="2"/>
  <c r="S1247" i="2"/>
  <c r="K1249" i="13" l="1"/>
  <c r="G1251" i="13"/>
  <c r="F1252" i="13" s="1"/>
  <c r="H1250" i="13"/>
  <c r="I1250" i="13" s="1"/>
  <c r="L1250" i="3"/>
  <c r="K1250" i="3"/>
  <c r="M1250" i="3" s="1"/>
  <c r="J1251" i="3"/>
  <c r="I1252" i="3"/>
  <c r="P1248" i="2"/>
  <c r="Q1248" i="2" s="1"/>
  <c r="O1248" i="2"/>
  <c r="S1248" i="2"/>
  <c r="E1250" i="2"/>
  <c r="M1249" i="2"/>
  <c r="N1249" i="2" s="1"/>
  <c r="G1252" i="13" l="1"/>
  <c r="F1253" i="13" s="1"/>
  <c r="H1251" i="13"/>
  <c r="I1251" i="13" s="1"/>
  <c r="K1250" i="13"/>
  <c r="J1250" i="13"/>
  <c r="L1250" i="13" s="1"/>
  <c r="L1251" i="3"/>
  <c r="K1251" i="3"/>
  <c r="M1251" i="3" s="1"/>
  <c r="J1252" i="3"/>
  <c r="I1253" i="3"/>
  <c r="P1249" i="2"/>
  <c r="Q1249" i="2" s="1"/>
  <c r="O1249" i="2"/>
  <c r="M1250" i="2"/>
  <c r="N1250" i="2" s="1"/>
  <c r="E1251" i="2"/>
  <c r="S1249" i="2"/>
  <c r="H1252" i="13" l="1"/>
  <c r="I1252" i="13" s="1"/>
  <c r="G1253" i="13"/>
  <c r="F1254" i="13" s="1"/>
  <c r="K1251" i="13"/>
  <c r="J1251" i="13"/>
  <c r="L1251" i="13" s="1"/>
  <c r="L1252" i="3"/>
  <c r="K1252" i="3"/>
  <c r="M1252" i="3" s="1"/>
  <c r="I1254" i="3"/>
  <c r="J1253" i="3"/>
  <c r="O1250" i="2"/>
  <c r="P1250" i="2"/>
  <c r="Q1250" i="2" s="1"/>
  <c r="M1251" i="2"/>
  <c r="N1251" i="2" s="1"/>
  <c r="S1251" i="2" s="1"/>
  <c r="E1252" i="2"/>
  <c r="S1250" i="2"/>
  <c r="H1253" i="13" l="1"/>
  <c r="I1253" i="13" s="1"/>
  <c r="K1253" i="13" s="1"/>
  <c r="J1252" i="13"/>
  <c r="L1252" i="13" s="1"/>
  <c r="K1252" i="13"/>
  <c r="G1254" i="13"/>
  <c r="F1255" i="13" s="1"/>
  <c r="J1254" i="3"/>
  <c r="I1255" i="3"/>
  <c r="L1253" i="3"/>
  <c r="K1253" i="3"/>
  <c r="M1253" i="3" s="1"/>
  <c r="M1252" i="2"/>
  <c r="N1252" i="2" s="1"/>
  <c r="S1252" i="2" s="1"/>
  <c r="E1253" i="2"/>
  <c r="P1251" i="2"/>
  <c r="Q1251" i="2" s="1"/>
  <c r="O1251" i="2"/>
  <c r="J1253" i="13" l="1"/>
  <c r="L1253" i="13" s="1"/>
  <c r="G1255" i="13"/>
  <c r="F1256" i="13" s="1"/>
  <c r="H1254" i="13"/>
  <c r="I1254" i="13" s="1"/>
  <c r="I1256" i="3"/>
  <c r="J1255" i="3"/>
  <c r="K1254" i="3"/>
  <c r="M1254" i="3" s="1"/>
  <c r="L1254" i="3"/>
  <c r="M1253" i="2"/>
  <c r="N1253" i="2" s="1"/>
  <c r="S1253" i="2" s="1"/>
  <c r="E1254" i="2"/>
  <c r="P1252" i="2"/>
  <c r="Q1252" i="2" s="1"/>
  <c r="O1252" i="2"/>
  <c r="G1256" i="13" l="1"/>
  <c r="F1257" i="13" s="1"/>
  <c r="H1255" i="13"/>
  <c r="I1255" i="13" s="1"/>
  <c r="J1254" i="13"/>
  <c r="L1254" i="13" s="1"/>
  <c r="K1254" i="13"/>
  <c r="L1255" i="3"/>
  <c r="K1255" i="3"/>
  <c r="M1255" i="3" s="1"/>
  <c r="I1257" i="3"/>
  <c r="J1256" i="3"/>
  <c r="E1255" i="2"/>
  <c r="M1254" i="2"/>
  <c r="N1254" i="2" s="1"/>
  <c r="S1254" i="2" s="1"/>
  <c r="P1253" i="2"/>
  <c r="Q1253" i="2" s="1"/>
  <c r="O1253" i="2"/>
  <c r="G1257" i="13" l="1"/>
  <c r="F1258" i="13" s="1"/>
  <c r="K1255" i="13"/>
  <c r="J1255" i="13"/>
  <c r="L1255" i="13" s="1"/>
  <c r="H1256" i="13"/>
  <c r="I1256" i="13" s="1"/>
  <c r="K1256" i="3"/>
  <c r="M1256" i="3" s="1"/>
  <c r="L1256" i="3"/>
  <c r="J1257" i="3"/>
  <c r="I1258" i="3"/>
  <c r="P1254" i="2"/>
  <c r="Q1254" i="2" s="1"/>
  <c r="O1254" i="2"/>
  <c r="M1255" i="2"/>
  <c r="N1255" i="2" s="1"/>
  <c r="E1256" i="2"/>
  <c r="H1257" i="13" l="1"/>
  <c r="I1257" i="13" s="1"/>
  <c r="K1257" i="13" s="1"/>
  <c r="G1258" i="13"/>
  <c r="F1259" i="13" s="1"/>
  <c r="K1256" i="13"/>
  <c r="J1256" i="13"/>
  <c r="L1256" i="13" s="1"/>
  <c r="I1259" i="3"/>
  <c r="J1258" i="3"/>
  <c r="L1257" i="3"/>
  <c r="K1257" i="3"/>
  <c r="M1257" i="3" s="1"/>
  <c r="P1255" i="2"/>
  <c r="Q1255" i="2" s="1"/>
  <c r="O1255" i="2"/>
  <c r="M1256" i="2"/>
  <c r="N1256" i="2" s="1"/>
  <c r="E1257" i="2"/>
  <c r="S1255" i="2"/>
  <c r="J1257" i="13" l="1"/>
  <c r="L1257" i="13" s="1"/>
  <c r="G1259" i="13"/>
  <c r="F1260" i="13" s="1"/>
  <c r="H1258" i="13"/>
  <c r="I1258" i="13" s="1"/>
  <c r="L1258" i="3"/>
  <c r="K1258" i="3"/>
  <c r="M1258" i="3" s="1"/>
  <c r="J1259" i="3"/>
  <c r="I1260" i="3"/>
  <c r="P1256" i="2"/>
  <c r="Q1256" i="2" s="1"/>
  <c r="O1256" i="2"/>
  <c r="E1258" i="2"/>
  <c r="M1257" i="2"/>
  <c r="N1257" i="2" s="1"/>
  <c r="S1256" i="2"/>
  <c r="H1259" i="13" l="1"/>
  <c r="I1259" i="13" s="1"/>
  <c r="K1259" i="13" s="1"/>
  <c r="G1260" i="13"/>
  <c r="F1261" i="13" s="1"/>
  <c r="J1258" i="13"/>
  <c r="L1258" i="13" s="1"/>
  <c r="K1258" i="13"/>
  <c r="J1260" i="3"/>
  <c r="I1261" i="3"/>
  <c r="L1259" i="3"/>
  <c r="K1259" i="3"/>
  <c r="M1259" i="3" s="1"/>
  <c r="P1257" i="2"/>
  <c r="Q1257" i="2" s="1"/>
  <c r="O1257" i="2"/>
  <c r="M1258" i="2"/>
  <c r="N1258" i="2" s="1"/>
  <c r="E1259" i="2"/>
  <c r="S1257" i="2"/>
  <c r="J1259" i="13" l="1"/>
  <c r="L1259" i="13" s="1"/>
  <c r="G1261" i="13"/>
  <c r="F1262" i="13" s="1"/>
  <c r="H1260" i="13"/>
  <c r="I1260" i="13" s="1"/>
  <c r="I1262" i="3"/>
  <c r="J1261" i="3"/>
  <c r="L1260" i="3"/>
  <c r="K1260" i="3"/>
  <c r="M1260" i="3" s="1"/>
  <c r="O1258" i="2"/>
  <c r="P1258" i="2"/>
  <c r="Q1258" i="2" s="1"/>
  <c r="M1259" i="2"/>
  <c r="N1259" i="2" s="1"/>
  <c r="S1259" i="2" s="1"/>
  <c r="E1260" i="2"/>
  <c r="S1258" i="2"/>
  <c r="G1262" i="13" l="1"/>
  <c r="F1263" i="13" s="1"/>
  <c r="H1261" i="13"/>
  <c r="I1261" i="13" s="1"/>
  <c r="J1260" i="13"/>
  <c r="L1260" i="13" s="1"/>
  <c r="K1260" i="13"/>
  <c r="L1261" i="3"/>
  <c r="K1261" i="3"/>
  <c r="M1261" i="3" s="1"/>
  <c r="J1262" i="3"/>
  <c r="I1263" i="3"/>
  <c r="M1260" i="2"/>
  <c r="N1260" i="2" s="1"/>
  <c r="S1260" i="2" s="1"/>
  <c r="E1261" i="2"/>
  <c r="P1259" i="2"/>
  <c r="Q1259" i="2" s="1"/>
  <c r="O1259" i="2"/>
  <c r="K1261" i="13" l="1"/>
  <c r="J1261" i="13"/>
  <c r="L1261" i="13" s="1"/>
  <c r="G1263" i="13"/>
  <c r="F1264" i="13" s="1"/>
  <c r="H1262" i="13"/>
  <c r="I1262" i="13" s="1"/>
  <c r="I1264" i="3"/>
  <c r="J1263" i="3"/>
  <c r="K1262" i="3"/>
  <c r="M1262" i="3" s="1"/>
  <c r="L1262" i="3"/>
  <c r="M1261" i="2"/>
  <c r="N1261" i="2" s="1"/>
  <c r="S1261" i="2" s="1"/>
  <c r="E1262" i="2"/>
  <c r="P1260" i="2"/>
  <c r="Q1260" i="2" s="1"/>
  <c r="O1260" i="2"/>
  <c r="H1263" i="13" l="1"/>
  <c r="I1263" i="13" s="1"/>
  <c r="K1263" i="13" s="1"/>
  <c r="J1262" i="13"/>
  <c r="L1262" i="13" s="1"/>
  <c r="K1262" i="13"/>
  <c r="G1264" i="13"/>
  <c r="F1265" i="13" s="1"/>
  <c r="L1263" i="3"/>
  <c r="K1263" i="3"/>
  <c r="M1263" i="3" s="1"/>
  <c r="I1265" i="3"/>
  <c r="J1264" i="3"/>
  <c r="E1263" i="2"/>
  <c r="M1262" i="2"/>
  <c r="N1262" i="2" s="1"/>
  <c r="S1262" i="2" s="1"/>
  <c r="P1261" i="2"/>
  <c r="Q1261" i="2" s="1"/>
  <c r="O1261" i="2"/>
  <c r="J1263" i="13" l="1"/>
  <c r="L1263" i="13" s="1"/>
  <c r="G1265" i="13"/>
  <c r="F1266" i="13" s="1"/>
  <c r="H1264" i="13"/>
  <c r="I1264" i="13" s="1"/>
  <c r="K1264" i="3"/>
  <c r="M1264" i="3" s="1"/>
  <c r="L1264" i="3"/>
  <c r="J1265" i="3"/>
  <c r="I1266" i="3"/>
  <c r="P1262" i="2"/>
  <c r="Q1262" i="2" s="1"/>
  <c r="O1262" i="2"/>
  <c r="M1263" i="2"/>
  <c r="N1263" i="2" s="1"/>
  <c r="E1264" i="2"/>
  <c r="H1265" i="13" l="1"/>
  <c r="I1265" i="13" s="1"/>
  <c r="K1265" i="13" s="1"/>
  <c r="G1266" i="13"/>
  <c r="F1267" i="13" s="1"/>
  <c r="K1264" i="13"/>
  <c r="J1264" i="13"/>
  <c r="L1264" i="13" s="1"/>
  <c r="I1267" i="3"/>
  <c r="J1266" i="3"/>
  <c r="L1265" i="3"/>
  <c r="K1265" i="3"/>
  <c r="M1265" i="3" s="1"/>
  <c r="O1263" i="2"/>
  <c r="P1263" i="2"/>
  <c r="Q1263" i="2" s="1"/>
  <c r="M1264" i="2"/>
  <c r="N1264" i="2" s="1"/>
  <c r="E1265" i="2"/>
  <c r="S1263" i="2"/>
  <c r="J1265" i="13" l="1"/>
  <c r="L1265" i="13" s="1"/>
  <c r="H1266" i="13"/>
  <c r="I1266" i="13" s="1"/>
  <c r="G1267" i="13"/>
  <c r="F1268" i="13" s="1"/>
  <c r="L1266" i="3"/>
  <c r="K1266" i="3"/>
  <c r="M1266" i="3" s="1"/>
  <c r="J1267" i="3"/>
  <c r="I1268" i="3"/>
  <c r="P1264" i="2"/>
  <c r="Q1264" i="2" s="1"/>
  <c r="O1264" i="2"/>
  <c r="E1266" i="2"/>
  <c r="M1265" i="2"/>
  <c r="N1265" i="2" s="1"/>
  <c r="S1264" i="2"/>
  <c r="K1266" i="13" l="1"/>
  <c r="J1266" i="13"/>
  <c r="L1266" i="13" s="1"/>
  <c r="G1268" i="13"/>
  <c r="F1269" i="13" s="1"/>
  <c r="H1267" i="13"/>
  <c r="I1267" i="13" s="1"/>
  <c r="L1267" i="3"/>
  <c r="K1267" i="3"/>
  <c r="M1267" i="3" s="1"/>
  <c r="J1268" i="3"/>
  <c r="I1269" i="3"/>
  <c r="P1265" i="2"/>
  <c r="Q1265" i="2" s="1"/>
  <c r="O1265" i="2"/>
  <c r="M1266" i="2"/>
  <c r="N1266" i="2" s="1"/>
  <c r="E1267" i="2"/>
  <c r="S1265" i="2"/>
  <c r="K1267" i="13" l="1"/>
  <c r="J1267" i="13"/>
  <c r="L1267" i="13" s="1"/>
  <c r="G1269" i="13"/>
  <c r="F1270" i="13" s="1"/>
  <c r="H1268" i="13"/>
  <c r="I1268" i="13" s="1"/>
  <c r="I1270" i="3"/>
  <c r="J1269" i="3"/>
  <c r="L1268" i="3"/>
  <c r="K1268" i="3"/>
  <c r="M1268" i="3" s="1"/>
  <c r="O1266" i="2"/>
  <c r="P1266" i="2"/>
  <c r="Q1266" i="2" s="1"/>
  <c r="M1267" i="2"/>
  <c r="N1267" i="2" s="1"/>
  <c r="S1267" i="2" s="1"/>
  <c r="E1268" i="2"/>
  <c r="S1266" i="2"/>
  <c r="J1268" i="13" l="1"/>
  <c r="L1268" i="13" s="1"/>
  <c r="K1268" i="13"/>
  <c r="G1270" i="13"/>
  <c r="F1271" i="13" s="1"/>
  <c r="H1269" i="13"/>
  <c r="I1269" i="13" s="1"/>
  <c r="L1269" i="3"/>
  <c r="K1269" i="3"/>
  <c r="M1269" i="3" s="1"/>
  <c r="J1270" i="3"/>
  <c r="I1271" i="3"/>
  <c r="M1268" i="2"/>
  <c r="N1268" i="2" s="1"/>
  <c r="S1268" i="2" s="1"/>
  <c r="E1269" i="2"/>
  <c r="P1267" i="2"/>
  <c r="Q1267" i="2" s="1"/>
  <c r="O1267" i="2"/>
  <c r="K1269" i="13" l="1"/>
  <c r="J1269" i="13"/>
  <c r="L1269" i="13" s="1"/>
  <c r="G1271" i="13"/>
  <c r="F1272" i="13" s="1"/>
  <c r="H1270" i="13"/>
  <c r="I1270" i="13" s="1"/>
  <c r="I1272" i="3"/>
  <c r="J1271" i="3"/>
  <c r="K1270" i="3"/>
  <c r="M1270" i="3" s="1"/>
  <c r="L1270" i="3"/>
  <c r="M1269" i="2"/>
  <c r="N1269" i="2" s="1"/>
  <c r="S1269" i="2" s="1"/>
  <c r="E1270" i="2"/>
  <c r="P1268" i="2"/>
  <c r="Q1268" i="2" s="1"/>
  <c r="O1268" i="2"/>
  <c r="G1272" i="13" l="1"/>
  <c r="F1273" i="13" s="1"/>
  <c r="J1270" i="13"/>
  <c r="L1270" i="13" s="1"/>
  <c r="K1270" i="13"/>
  <c r="H1271" i="13"/>
  <c r="I1271" i="13" s="1"/>
  <c r="L1271" i="3"/>
  <c r="K1271" i="3"/>
  <c r="M1271" i="3" s="1"/>
  <c r="I1273" i="3"/>
  <c r="J1272" i="3"/>
  <c r="M1270" i="2"/>
  <c r="N1270" i="2" s="1"/>
  <c r="S1270" i="2" s="1"/>
  <c r="E1271" i="2"/>
  <c r="P1269" i="2"/>
  <c r="Q1269" i="2" s="1"/>
  <c r="O1269" i="2"/>
  <c r="H1272" i="13" l="1"/>
  <c r="I1272" i="13" s="1"/>
  <c r="K1272" i="13" s="1"/>
  <c r="K1271" i="13"/>
  <c r="J1271" i="13"/>
  <c r="L1271" i="13" s="1"/>
  <c r="G1273" i="13"/>
  <c r="F1274" i="13" s="1"/>
  <c r="K1272" i="3"/>
  <c r="M1272" i="3" s="1"/>
  <c r="L1272" i="3"/>
  <c r="J1273" i="3"/>
  <c r="I1274" i="3"/>
  <c r="M1271" i="2"/>
  <c r="N1271" i="2" s="1"/>
  <c r="S1271" i="2" s="1"/>
  <c r="E1272" i="2"/>
  <c r="P1270" i="2"/>
  <c r="Q1270" i="2" s="1"/>
  <c r="O1270" i="2"/>
  <c r="J1272" i="13" l="1"/>
  <c r="L1272" i="13" s="1"/>
  <c r="H1273" i="13"/>
  <c r="I1273" i="13" s="1"/>
  <c r="G1274" i="13"/>
  <c r="F1275" i="13" s="1"/>
  <c r="L1273" i="3"/>
  <c r="K1273" i="3"/>
  <c r="M1273" i="3" s="1"/>
  <c r="I1275" i="3"/>
  <c r="J1274" i="3"/>
  <c r="M1272" i="2"/>
  <c r="N1272" i="2" s="1"/>
  <c r="S1272" i="2" s="1"/>
  <c r="E1273" i="2"/>
  <c r="P1271" i="2"/>
  <c r="Q1271" i="2" s="1"/>
  <c r="O1271" i="2"/>
  <c r="H1274" i="13" l="1"/>
  <c r="I1274" i="13" s="1"/>
  <c r="J1274" i="13" s="1"/>
  <c r="L1274" i="13" s="1"/>
  <c r="K1273" i="13"/>
  <c r="J1273" i="13"/>
  <c r="L1273" i="13" s="1"/>
  <c r="G1275" i="13"/>
  <c r="F1276" i="13" s="1"/>
  <c r="L1274" i="3"/>
  <c r="K1274" i="3"/>
  <c r="M1274" i="3" s="1"/>
  <c r="J1275" i="3"/>
  <c r="I1276" i="3"/>
  <c r="E1274" i="2"/>
  <c r="M1273" i="2"/>
  <c r="N1273" i="2" s="1"/>
  <c r="S1273" i="2" s="1"/>
  <c r="P1272" i="2"/>
  <c r="Q1272" i="2" s="1"/>
  <c r="O1272" i="2"/>
  <c r="K1274" i="13" l="1"/>
  <c r="H1275" i="13"/>
  <c r="I1275" i="13" s="1"/>
  <c r="G1276" i="13"/>
  <c r="F1277" i="13" s="1"/>
  <c r="J1276" i="3"/>
  <c r="I1277" i="3"/>
  <c r="L1275" i="3"/>
  <c r="K1275" i="3"/>
  <c r="M1275" i="3" s="1"/>
  <c r="P1273" i="2"/>
  <c r="Q1273" i="2" s="1"/>
  <c r="O1273" i="2"/>
  <c r="M1274" i="2"/>
  <c r="N1274" i="2" s="1"/>
  <c r="E1275" i="2"/>
  <c r="H1276" i="13" l="1"/>
  <c r="I1276" i="13" s="1"/>
  <c r="J1276" i="13" s="1"/>
  <c r="L1276" i="13" s="1"/>
  <c r="K1275" i="13"/>
  <c r="J1275" i="13"/>
  <c r="L1275" i="13" s="1"/>
  <c r="G1277" i="13"/>
  <c r="F1278" i="13" s="1"/>
  <c r="I1278" i="3"/>
  <c r="J1277" i="3"/>
  <c r="L1276" i="3"/>
  <c r="K1276" i="3"/>
  <c r="M1276" i="3" s="1"/>
  <c r="O1274" i="2"/>
  <c r="P1274" i="2"/>
  <c r="Q1274" i="2" s="1"/>
  <c r="M1275" i="2"/>
  <c r="N1275" i="2" s="1"/>
  <c r="S1275" i="2" s="1"/>
  <c r="E1276" i="2"/>
  <c r="S1274" i="2"/>
  <c r="K1276" i="13" l="1"/>
  <c r="G1278" i="13"/>
  <c r="F1279" i="13" s="1"/>
  <c r="H1277" i="13"/>
  <c r="I1277" i="13" s="1"/>
  <c r="L1277" i="3"/>
  <c r="K1277" i="3"/>
  <c r="M1277" i="3" s="1"/>
  <c r="J1278" i="3"/>
  <c r="I1279" i="3"/>
  <c r="M1276" i="2"/>
  <c r="N1276" i="2" s="1"/>
  <c r="S1276" i="2" s="1"/>
  <c r="E1277" i="2"/>
  <c r="P1275" i="2"/>
  <c r="Q1275" i="2" s="1"/>
  <c r="O1275" i="2"/>
  <c r="G1279" i="13" l="1"/>
  <c r="F1280" i="13" s="1"/>
  <c r="H1278" i="13"/>
  <c r="I1278" i="13" s="1"/>
  <c r="K1277" i="13"/>
  <c r="J1277" i="13"/>
  <c r="L1277" i="13" s="1"/>
  <c r="I1280" i="3"/>
  <c r="J1279" i="3"/>
  <c r="K1278" i="3"/>
  <c r="M1278" i="3" s="1"/>
  <c r="L1278" i="3"/>
  <c r="M1277" i="2"/>
  <c r="N1277" i="2" s="1"/>
  <c r="S1277" i="2" s="1"/>
  <c r="E1278" i="2"/>
  <c r="P1276" i="2"/>
  <c r="Q1276" i="2" s="1"/>
  <c r="O1276" i="2"/>
  <c r="H1279" i="13" l="1"/>
  <c r="I1279" i="13" s="1"/>
  <c r="J1279" i="13" s="1"/>
  <c r="L1279" i="13" s="1"/>
  <c r="G1280" i="13"/>
  <c r="F1281" i="13" s="1"/>
  <c r="J1278" i="13"/>
  <c r="L1278" i="13" s="1"/>
  <c r="K1278" i="13"/>
  <c r="L1279" i="3"/>
  <c r="K1279" i="3"/>
  <c r="M1279" i="3" s="1"/>
  <c r="J1280" i="3"/>
  <c r="I1281" i="3"/>
  <c r="M1278" i="2"/>
  <c r="N1278" i="2" s="1"/>
  <c r="S1278" i="2" s="1"/>
  <c r="E1279" i="2"/>
  <c r="P1277" i="2"/>
  <c r="Q1277" i="2" s="1"/>
  <c r="O1277" i="2"/>
  <c r="K1279" i="13" l="1"/>
  <c r="G1281" i="13"/>
  <c r="F1282" i="13" s="1"/>
  <c r="H1280" i="13"/>
  <c r="I1280" i="13" s="1"/>
  <c r="L1280" i="3"/>
  <c r="K1280" i="3"/>
  <c r="M1280" i="3" s="1"/>
  <c r="I1282" i="3"/>
  <c r="J1281" i="3"/>
  <c r="M1279" i="2"/>
  <c r="N1279" i="2" s="1"/>
  <c r="S1279" i="2" s="1"/>
  <c r="E1280" i="2"/>
  <c r="P1278" i="2"/>
  <c r="Q1278" i="2" s="1"/>
  <c r="O1278" i="2"/>
  <c r="H1281" i="13" l="1"/>
  <c r="I1281" i="13" s="1"/>
  <c r="K1281" i="13" s="1"/>
  <c r="K1280" i="13"/>
  <c r="J1280" i="13"/>
  <c r="L1280" i="13" s="1"/>
  <c r="G1282" i="13"/>
  <c r="F1283" i="13" s="1"/>
  <c r="L1281" i="3"/>
  <c r="K1281" i="3"/>
  <c r="M1281" i="3" s="1"/>
  <c r="I1283" i="3"/>
  <c r="J1282" i="3"/>
  <c r="M1280" i="2"/>
  <c r="N1280" i="2" s="1"/>
  <c r="S1280" i="2" s="1"/>
  <c r="E1281" i="2"/>
  <c r="P1279" i="2"/>
  <c r="Q1279" i="2" s="1"/>
  <c r="O1279" i="2"/>
  <c r="J1281" i="13" l="1"/>
  <c r="L1281" i="13" s="1"/>
  <c r="H1282" i="13"/>
  <c r="I1282" i="13" s="1"/>
  <c r="K1282" i="13" s="1"/>
  <c r="G1283" i="13"/>
  <c r="F1284" i="13" s="1"/>
  <c r="K1282" i="3"/>
  <c r="M1282" i="3" s="1"/>
  <c r="L1282" i="3"/>
  <c r="J1283" i="3"/>
  <c r="I1284" i="3"/>
  <c r="E1282" i="2"/>
  <c r="M1281" i="2"/>
  <c r="N1281" i="2" s="1"/>
  <c r="S1281" i="2" s="1"/>
  <c r="P1280" i="2"/>
  <c r="Q1280" i="2" s="1"/>
  <c r="O1280" i="2"/>
  <c r="J1282" i="13" l="1"/>
  <c r="L1282" i="13" s="1"/>
  <c r="H1283" i="13"/>
  <c r="I1283" i="13" s="1"/>
  <c r="G1284" i="13"/>
  <c r="F1285" i="13" s="1"/>
  <c r="J1284" i="3"/>
  <c r="I1285" i="3"/>
  <c r="L1283" i="3"/>
  <c r="K1283" i="3"/>
  <c r="M1283" i="3" s="1"/>
  <c r="P1281" i="2"/>
  <c r="Q1281" i="2" s="1"/>
  <c r="O1281" i="2"/>
  <c r="M1282" i="2"/>
  <c r="N1282" i="2" s="1"/>
  <c r="E1283" i="2"/>
  <c r="H1284" i="13" l="1"/>
  <c r="I1284" i="13" s="1"/>
  <c r="J1284" i="13" s="1"/>
  <c r="L1284" i="13" s="1"/>
  <c r="K1283" i="13"/>
  <c r="J1283" i="13"/>
  <c r="L1283" i="13" s="1"/>
  <c r="G1285" i="13"/>
  <c r="F1286" i="13" s="1"/>
  <c r="I1286" i="3"/>
  <c r="J1285" i="3"/>
  <c r="L1284" i="3"/>
  <c r="K1284" i="3"/>
  <c r="M1284" i="3" s="1"/>
  <c r="O1282" i="2"/>
  <c r="P1282" i="2"/>
  <c r="Q1282" i="2" s="1"/>
  <c r="M1283" i="2"/>
  <c r="N1283" i="2" s="1"/>
  <c r="S1283" i="2" s="1"/>
  <c r="E1284" i="2"/>
  <c r="S1282" i="2"/>
  <c r="K1284" i="13" l="1"/>
  <c r="G1286" i="13"/>
  <c r="F1287" i="13" s="1"/>
  <c r="H1285" i="13"/>
  <c r="I1285" i="13" s="1"/>
  <c r="L1285" i="3"/>
  <c r="K1285" i="3"/>
  <c r="M1285" i="3" s="1"/>
  <c r="J1286" i="3"/>
  <c r="I1287" i="3"/>
  <c r="M1284" i="2"/>
  <c r="N1284" i="2" s="1"/>
  <c r="S1284" i="2" s="1"/>
  <c r="E1285" i="2"/>
  <c r="P1283" i="2"/>
  <c r="Q1283" i="2" s="1"/>
  <c r="O1283" i="2"/>
  <c r="H1286" i="13" l="1"/>
  <c r="I1286" i="13" s="1"/>
  <c r="G1287" i="13"/>
  <c r="F1288" i="13" s="1"/>
  <c r="K1285" i="13"/>
  <c r="J1285" i="13"/>
  <c r="L1285" i="13" s="1"/>
  <c r="K1286" i="3"/>
  <c r="M1286" i="3" s="1"/>
  <c r="L1286" i="3"/>
  <c r="I1288" i="3"/>
  <c r="J1287" i="3"/>
  <c r="M1285" i="2"/>
  <c r="N1285" i="2" s="1"/>
  <c r="S1285" i="2" s="1"/>
  <c r="E1286" i="2"/>
  <c r="P1284" i="2"/>
  <c r="Q1284" i="2" s="1"/>
  <c r="O1284" i="2"/>
  <c r="G1288" i="13" l="1"/>
  <c r="F1289" i="13" s="1"/>
  <c r="J1286" i="13"/>
  <c r="L1286" i="13" s="1"/>
  <c r="K1286" i="13"/>
  <c r="H1287" i="13"/>
  <c r="I1287" i="13" s="1"/>
  <c r="L1287" i="3"/>
  <c r="K1287" i="3"/>
  <c r="M1287" i="3" s="1"/>
  <c r="I1289" i="3"/>
  <c r="J1288" i="3"/>
  <c r="E1287" i="2"/>
  <c r="M1286" i="2"/>
  <c r="N1286" i="2" s="1"/>
  <c r="S1286" i="2" s="1"/>
  <c r="P1285" i="2"/>
  <c r="Q1285" i="2" s="1"/>
  <c r="O1285" i="2"/>
  <c r="K1287" i="13" l="1"/>
  <c r="J1287" i="13"/>
  <c r="L1287" i="13" s="1"/>
  <c r="G1289" i="13"/>
  <c r="F1290" i="13" s="1"/>
  <c r="H1288" i="13"/>
  <c r="I1288" i="13" s="1"/>
  <c r="L1288" i="3"/>
  <c r="K1288" i="3"/>
  <c r="M1288" i="3" s="1"/>
  <c r="J1289" i="3"/>
  <c r="I1290" i="3"/>
  <c r="P1286" i="2"/>
  <c r="Q1286" i="2" s="1"/>
  <c r="O1286" i="2"/>
  <c r="M1287" i="2"/>
  <c r="N1287" i="2" s="1"/>
  <c r="E1288" i="2"/>
  <c r="G1290" i="13" l="1"/>
  <c r="F1291" i="13" s="1"/>
  <c r="H1289" i="13"/>
  <c r="I1289" i="13" s="1"/>
  <c r="K1288" i="13"/>
  <c r="J1288" i="13"/>
  <c r="L1288" i="13" s="1"/>
  <c r="I1291" i="3"/>
  <c r="J1290" i="3"/>
  <c r="L1289" i="3"/>
  <c r="K1289" i="3"/>
  <c r="M1289" i="3" s="1"/>
  <c r="P1287" i="2"/>
  <c r="Q1287" i="2" s="1"/>
  <c r="O1287" i="2"/>
  <c r="M1288" i="2"/>
  <c r="N1288" i="2" s="1"/>
  <c r="E1289" i="2"/>
  <c r="S1287" i="2"/>
  <c r="K1289" i="13" l="1"/>
  <c r="J1289" i="13"/>
  <c r="L1289" i="13" s="1"/>
  <c r="G1291" i="13"/>
  <c r="F1292" i="13" s="1"/>
  <c r="H1290" i="13"/>
  <c r="I1290" i="13" s="1"/>
  <c r="L1290" i="3"/>
  <c r="K1290" i="3"/>
  <c r="M1290" i="3" s="1"/>
  <c r="J1291" i="3"/>
  <c r="I1292" i="3"/>
  <c r="P1288" i="2"/>
  <c r="Q1288" i="2" s="1"/>
  <c r="O1288" i="2"/>
  <c r="S1288" i="2"/>
  <c r="E1290" i="2"/>
  <c r="M1289" i="2"/>
  <c r="N1289" i="2" s="1"/>
  <c r="H1291" i="13" l="1"/>
  <c r="I1291" i="13" s="1"/>
  <c r="K1291" i="13" s="1"/>
  <c r="J1290" i="13"/>
  <c r="L1290" i="13" s="1"/>
  <c r="K1290" i="13"/>
  <c r="G1292" i="13"/>
  <c r="F1293" i="13" s="1"/>
  <c r="I1293" i="3"/>
  <c r="J1292" i="3"/>
  <c r="L1291" i="3"/>
  <c r="K1291" i="3"/>
  <c r="M1291" i="3" s="1"/>
  <c r="P1289" i="2"/>
  <c r="Q1289" i="2" s="1"/>
  <c r="O1289" i="2"/>
  <c r="M1290" i="2"/>
  <c r="N1290" i="2" s="1"/>
  <c r="E1291" i="2"/>
  <c r="S1289" i="2"/>
  <c r="J1291" i="13" l="1"/>
  <c r="L1291" i="13" s="1"/>
  <c r="G1293" i="13"/>
  <c r="F1294" i="13" s="1"/>
  <c r="H1292" i="13"/>
  <c r="I1292" i="13" s="1"/>
  <c r="L1292" i="3"/>
  <c r="K1292" i="3"/>
  <c r="M1292" i="3" s="1"/>
  <c r="I1294" i="3"/>
  <c r="J1293" i="3"/>
  <c r="O1290" i="2"/>
  <c r="P1290" i="2"/>
  <c r="Q1290" i="2" s="1"/>
  <c r="M1291" i="2"/>
  <c r="N1291" i="2" s="1"/>
  <c r="S1291" i="2" s="1"/>
  <c r="E1292" i="2"/>
  <c r="S1290" i="2"/>
  <c r="H1293" i="13" l="1"/>
  <c r="I1293" i="13" s="1"/>
  <c r="K1293" i="13" s="1"/>
  <c r="J1292" i="13"/>
  <c r="L1292" i="13" s="1"/>
  <c r="K1292" i="13"/>
  <c r="G1294" i="13"/>
  <c r="F1295" i="13" s="1"/>
  <c r="J1294" i="3"/>
  <c r="I1295" i="3"/>
  <c r="L1293" i="3"/>
  <c r="K1293" i="3"/>
  <c r="M1293" i="3" s="1"/>
  <c r="M1292" i="2"/>
  <c r="N1292" i="2" s="1"/>
  <c r="S1292" i="2" s="1"/>
  <c r="E1293" i="2"/>
  <c r="P1291" i="2"/>
  <c r="Q1291" i="2" s="1"/>
  <c r="O1291" i="2"/>
  <c r="J1293" i="13" l="1"/>
  <c r="L1293" i="13" s="1"/>
  <c r="G1295" i="13"/>
  <c r="F1296" i="13" s="1"/>
  <c r="H1294" i="13"/>
  <c r="I1294" i="13" s="1"/>
  <c r="I1296" i="3"/>
  <c r="J1295" i="3"/>
  <c r="K1294" i="3"/>
  <c r="M1294" i="3" s="1"/>
  <c r="L1294" i="3"/>
  <c r="M1293" i="2"/>
  <c r="N1293" i="2" s="1"/>
  <c r="S1293" i="2" s="1"/>
  <c r="E1294" i="2"/>
  <c r="P1292" i="2"/>
  <c r="Q1292" i="2" s="1"/>
  <c r="O1292" i="2"/>
  <c r="G1296" i="13" l="1"/>
  <c r="F1297" i="13" s="1"/>
  <c r="J1294" i="13"/>
  <c r="L1294" i="13" s="1"/>
  <c r="K1294" i="13"/>
  <c r="H1295" i="13"/>
  <c r="I1295" i="13" s="1"/>
  <c r="L1295" i="3"/>
  <c r="K1295" i="3"/>
  <c r="M1295" i="3" s="1"/>
  <c r="I1297" i="3"/>
  <c r="J1296" i="3"/>
  <c r="E1295" i="2"/>
  <c r="M1294" i="2"/>
  <c r="N1294" i="2" s="1"/>
  <c r="S1294" i="2" s="1"/>
  <c r="P1293" i="2"/>
  <c r="Q1293" i="2" s="1"/>
  <c r="O1293" i="2"/>
  <c r="K1295" i="13" l="1"/>
  <c r="J1295" i="13"/>
  <c r="L1295" i="13" s="1"/>
  <c r="G1297" i="13"/>
  <c r="F1298" i="13" s="1"/>
  <c r="H1296" i="13"/>
  <c r="I1296" i="13" s="1"/>
  <c r="L1296" i="3"/>
  <c r="K1296" i="3"/>
  <c r="M1296" i="3" s="1"/>
  <c r="J1297" i="3"/>
  <c r="I1298" i="3"/>
  <c r="P1294" i="2"/>
  <c r="Q1294" i="2" s="1"/>
  <c r="O1294" i="2"/>
  <c r="M1295" i="2"/>
  <c r="N1295" i="2" s="1"/>
  <c r="E1296" i="2"/>
  <c r="K1296" i="13" l="1"/>
  <c r="J1296" i="13"/>
  <c r="L1296" i="13" s="1"/>
  <c r="H1297" i="13"/>
  <c r="I1297" i="13" s="1"/>
  <c r="G1298" i="13"/>
  <c r="F1299" i="13" s="1"/>
  <c r="L1297" i="3"/>
  <c r="K1297" i="3"/>
  <c r="M1297" i="3" s="1"/>
  <c r="I1299" i="3"/>
  <c r="J1298" i="3"/>
  <c r="O1295" i="2"/>
  <c r="P1295" i="2"/>
  <c r="Q1295" i="2" s="1"/>
  <c r="M1296" i="2"/>
  <c r="N1296" i="2" s="1"/>
  <c r="S1296" i="2" s="1"/>
  <c r="E1297" i="2"/>
  <c r="S1295" i="2"/>
  <c r="G1299" i="13" l="1"/>
  <c r="F1300" i="13" s="1"/>
  <c r="K1297" i="13"/>
  <c r="J1297" i="13"/>
  <c r="L1297" i="13" s="1"/>
  <c r="H1298" i="13"/>
  <c r="I1298" i="13" s="1"/>
  <c r="L1298" i="3"/>
  <c r="K1298" i="3"/>
  <c r="M1298" i="3" s="1"/>
  <c r="J1299" i="3"/>
  <c r="I1300" i="3"/>
  <c r="P1296" i="2"/>
  <c r="Q1296" i="2" s="1"/>
  <c r="O1296" i="2"/>
  <c r="E1298" i="2"/>
  <c r="M1297" i="2"/>
  <c r="N1297" i="2" s="1"/>
  <c r="H1299" i="13" l="1"/>
  <c r="I1299" i="13" s="1"/>
  <c r="K1299" i="13" s="1"/>
  <c r="K1298" i="13"/>
  <c r="J1298" i="13"/>
  <c r="L1298" i="13" s="1"/>
  <c r="G1300" i="13"/>
  <c r="F1301" i="13" s="1"/>
  <c r="J1300" i="3"/>
  <c r="I1301" i="3"/>
  <c r="L1299" i="3"/>
  <c r="K1299" i="3"/>
  <c r="M1299" i="3" s="1"/>
  <c r="P1297" i="2"/>
  <c r="Q1297" i="2" s="1"/>
  <c r="O1297" i="2"/>
  <c r="M1298" i="2"/>
  <c r="N1298" i="2" s="1"/>
  <c r="E1299" i="2"/>
  <c r="S1297" i="2"/>
  <c r="J1299" i="13" l="1"/>
  <c r="L1299" i="13" s="1"/>
  <c r="G1301" i="13"/>
  <c r="F1302" i="13" s="1"/>
  <c r="H1300" i="13"/>
  <c r="I1300" i="13" s="1"/>
  <c r="I1302" i="3"/>
  <c r="J1301" i="3"/>
  <c r="L1300" i="3"/>
  <c r="K1300" i="3"/>
  <c r="M1300" i="3" s="1"/>
  <c r="O1298" i="2"/>
  <c r="P1298" i="2"/>
  <c r="Q1298" i="2" s="1"/>
  <c r="M1299" i="2"/>
  <c r="N1299" i="2" s="1"/>
  <c r="S1299" i="2" s="1"/>
  <c r="E1300" i="2"/>
  <c r="S1298" i="2"/>
  <c r="H1301" i="13" l="1"/>
  <c r="I1301" i="13" s="1"/>
  <c r="J1301" i="13" s="1"/>
  <c r="L1301" i="13" s="1"/>
  <c r="J1300" i="13"/>
  <c r="L1300" i="13" s="1"/>
  <c r="K1300" i="13"/>
  <c r="G1302" i="13"/>
  <c r="F1303" i="13" s="1"/>
  <c r="L1301" i="3"/>
  <c r="K1301" i="3"/>
  <c r="M1301" i="3" s="1"/>
  <c r="J1302" i="3"/>
  <c r="I1303" i="3"/>
  <c r="M1300" i="2"/>
  <c r="N1300" i="2" s="1"/>
  <c r="S1300" i="2" s="1"/>
  <c r="E1301" i="2"/>
  <c r="P1299" i="2"/>
  <c r="Q1299" i="2" s="1"/>
  <c r="O1299" i="2"/>
  <c r="K1301" i="13" l="1"/>
  <c r="G1303" i="13"/>
  <c r="F1304" i="13" s="1"/>
  <c r="H1302" i="13"/>
  <c r="I1302" i="13" s="1"/>
  <c r="I1304" i="3"/>
  <c r="J1303" i="3"/>
  <c r="K1302" i="3"/>
  <c r="M1302" i="3" s="1"/>
  <c r="L1302" i="3"/>
  <c r="M1301" i="2"/>
  <c r="N1301" i="2" s="1"/>
  <c r="S1301" i="2" s="1"/>
  <c r="E1302" i="2"/>
  <c r="P1300" i="2"/>
  <c r="Q1300" i="2" s="1"/>
  <c r="O1300" i="2"/>
  <c r="H1303" i="13" l="1"/>
  <c r="I1303" i="13" s="1"/>
  <c r="G1304" i="13"/>
  <c r="F1305" i="13" s="1"/>
  <c r="J1302" i="13"/>
  <c r="L1302" i="13" s="1"/>
  <c r="K1302" i="13"/>
  <c r="L1303" i="3"/>
  <c r="K1303" i="3"/>
  <c r="M1303" i="3" s="1"/>
  <c r="J1304" i="3"/>
  <c r="I1305" i="3"/>
  <c r="E1303" i="2"/>
  <c r="M1302" i="2"/>
  <c r="N1302" i="2" s="1"/>
  <c r="S1302" i="2" s="1"/>
  <c r="P1301" i="2"/>
  <c r="Q1301" i="2" s="1"/>
  <c r="O1301" i="2"/>
  <c r="K1303" i="13" l="1"/>
  <c r="J1303" i="13"/>
  <c r="L1303" i="13" s="1"/>
  <c r="H1304" i="13"/>
  <c r="I1304" i="13" s="1"/>
  <c r="G1305" i="13"/>
  <c r="F1306" i="13" s="1"/>
  <c r="J1305" i="3"/>
  <c r="I1306" i="3"/>
  <c r="L1304" i="3"/>
  <c r="K1304" i="3"/>
  <c r="M1304" i="3" s="1"/>
  <c r="P1302" i="2"/>
  <c r="Q1302" i="2" s="1"/>
  <c r="O1302" i="2"/>
  <c r="M1303" i="2"/>
  <c r="N1303" i="2" s="1"/>
  <c r="E1304" i="2"/>
  <c r="H1305" i="13" l="1"/>
  <c r="I1305" i="13" s="1"/>
  <c r="K1305" i="13" s="1"/>
  <c r="G1306" i="13"/>
  <c r="F1307" i="13" s="1"/>
  <c r="K1304" i="13"/>
  <c r="J1304" i="13"/>
  <c r="L1304" i="13" s="1"/>
  <c r="I1307" i="3"/>
  <c r="J1306" i="3"/>
  <c r="L1305" i="3"/>
  <c r="K1305" i="3"/>
  <c r="M1305" i="3" s="1"/>
  <c r="P1303" i="2"/>
  <c r="Q1303" i="2" s="1"/>
  <c r="O1303" i="2"/>
  <c r="M1304" i="2"/>
  <c r="N1304" i="2" s="1"/>
  <c r="S1304" i="2" s="1"/>
  <c r="E1305" i="2"/>
  <c r="S1303" i="2"/>
  <c r="H1306" i="13" l="1"/>
  <c r="I1306" i="13" s="1"/>
  <c r="K1306" i="13" s="1"/>
  <c r="J1305" i="13"/>
  <c r="L1305" i="13" s="1"/>
  <c r="G1307" i="13"/>
  <c r="F1308" i="13" s="1"/>
  <c r="L1306" i="3"/>
  <c r="K1306" i="3"/>
  <c r="M1306" i="3" s="1"/>
  <c r="J1307" i="3"/>
  <c r="I1308" i="3"/>
  <c r="P1304" i="2"/>
  <c r="Q1304" i="2" s="1"/>
  <c r="O1304" i="2"/>
  <c r="E1306" i="2"/>
  <c r="M1305" i="2"/>
  <c r="N1305" i="2" s="1"/>
  <c r="J1306" i="13" l="1"/>
  <c r="L1306" i="13" s="1"/>
  <c r="H1307" i="13"/>
  <c r="I1307" i="13" s="1"/>
  <c r="K1307" i="13" s="1"/>
  <c r="G1308" i="13"/>
  <c r="F1309" i="13" s="1"/>
  <c r="I1309" i="3"/>
  <c r="J1308" i="3"/>
  <c r="L1307" i="3"/>
  <c r="K1307" i="3"/>
  <c r="M1307" i="3" s="1"/>
  <c r="P1305" i="2"/>
  <c r="Q1305" i="2" s="1"/>
  <c r="O1305" i="2"/>
  <c r="M1306" i="2"/>
  <c r="N1306" i="2" s="1"/>
  <c r="E1307" i="2"/>
  <c r="S1305" i="2"/>
  <c r="J1307" i="13" l="1"/>
  <c r="L1307" i="13" s="1"/>
  <c r="G1309" i="13"/>
  <c r="F1310" i="13" s="1"/>
  <c r="H1308" i="13"/>
  <c r="I1308" i="13" s="1"/>
  <c r="L1308" i="3"/>
  <c r="K1308" i="3"/>
  <c r="M1308" i="3" s="1"/>
  <c r="I1310" i="3"/>
  <c r="J1309" i="3"/>
  <c r="M1307" i="2"/>
  <c r="N1307" i="2" s="1"/>
  <c r="S1307" i="2" s="1"/>
  <c r="E1308" i="2"/>
  <c r="O1306" i="2"/>
  <c r="P1306" i="2"/>
  <c r="Q1306" i="2" s="1"/>
  <c r="S1306" i="2"/>
  <c r="J1308" i="13" l="1"/>
  <c r="L1308" i="13" s="1"/>
  <c r="K1308" i="13"/>
  <c r="G1310" i="13"/>
  <c r="F1311" i="13" s="1"/>
  <c r="H1309" i="13"/>
  <c r="I1309" i="13" s="1"/>
  <c r="J1310" i="3"/>
  <c r="I1311" i="3"/>
  <c r="L1309" i="3"/>
  <c r="K1309" i="3"/>
  <c r="M1309" i="3" s="1"/>
  <c r="M1308" i="2"/>
  <c r="N1308" i="2" s="1"/>
  <c r="S1308" i="2" s="1"/>
  <c r="E1309" i="2"/>
  <c r="P1307" i="2"/>
  <c r="Q1307" i="2" s="1"/>
  <c r="O1307" i="2"/>
  <c r="K1309" i="13" l="1"/>
  <c r="J1309" i="13"/>
  <c r="L1309" i="13" s="1"/>
  <c r="G1311" i="13"/>
  <c r="F1312" i="13" s="1"/>
  <c r="H1310" i="13"/>
  <c r="I1310" i="13" s="1"/>
  <c r="I1312" i="3"/>
  <c r="J1311" i="3"/>
  <c r="K1310" i="3"/>
  <c r="M1310" i="3" s="1"/>
  <c r="L1310" i="3"/>
  <c r="M1309" i="2"/>
  <c r="N1309" i="2" s="1"/>
  <c r="S1309" i="2" s="1"/>
  <c r="E1310" i="2"/>
  <c r="P1308" i="2"/>
  <c r="Q1308" i="2" s="1"/>
  <c r="O1308" i="2"/>
  <c r="J1310" i="13" l="1"/>
  <c r="L1310" i="13" s="1"/>
  <c r="K1310" i="13"/>
  <c r="H1311" i="13"/>
  <c r="I1311" i="13" s="1"/>
  <c r="G1312" i="13"/>
  <c r="F1313" i="13" s="1"/>
  <c r="L1311" i="3"/>
  <c r="K1311" i="3"/>
  <c r="M1311" i="3" s="1"/>
  <c r="J1312" i="3"/>
  <c r="I1313" i="3"/>
  <c r="E1311" i="2"/>
  <c r="M1310" i="2"/>
  <c r="N1310" i="2" s="1"/>
  <c r="S1310" i="2" s="1"/>
  <c r="P1309" i="2"/>
  <c r="Q1309" i="2" s="1"/>
  <c r="O1309" i="2"/>
  <c r="H1312" i="13" l="1"/>
  <c r="I1312" i="13" s="1"/>
  <c r="K1312" i="13" s="1"/>
  <c r="K1311" i="13"/>
  <c r="J1311" i="13"/>
  <c r="L1311" i="13" s="1"/>
  <c r="G1313" i="13"/>
  <c r="F1314" i="13" s="1"/>
  <c r="J1313" i="3"/>
  <c r="I1314" i="3"/>
  <c r="L1312" i="3"/>
  <c r="K1312" i="3"/>
  <c r="M1312" i="3" s="1"/>
  <c r="P1310" i="2"/>
  <c r="Q1310" i="2" s="1"/>
  <c r="O1310" i="2"/>
  <c r="M1311" i="2"/>
  <c r="N1311" i="2" s="1"/>
  <c r="E1312" i="2"/>
  <c r="J1312" i="13" l="1"/>
  <c r="L1312" i="13" s="1"/>
  <c r="H1313" i="13"/>
  <c r="I1313" i="13" s="1"/>
  <c r="G1314" i="13"/>
  <c r="F1315" i="13" s="1"/>
  <c r="I1315" i="3"/>
  <c r="J1314" i="3"/>
  <c r="L1313" i="3"/>
  <c r="K1313" i="3"/>
  <c r="M1313" i="3" s="1"/>
  <c r="P1311" i="2"/>
  <c r="Q1311" i="2" s="1"/>
  <c r="O1311" i="2"/>
  <c r="M1312" i="2"/>
  <c r="N1312" i="2" s="1"/>
  <c r="S1312" i="2" s="1"/>
  <c r="E1313" i="2"/>
  <c r="S1311" i="2"/>
  <c r="G1315" i="13" l="1"/>
  <c r="F1316" i="13" s="1"/>
  <c r="H1314" i="13"/>
  <c r="I1314" i="13" s="1"/>
  <c r="K1313" i="13"/>
  <c r="J1313" i="13"/>
  <c r="L1313" i="13" s="1"/>
  <c r="L1314" i="3"/>
  <c r="K1314" i="3"/>
  <c r="M1314" i="3" s="1"/>
  <c r="J1315" i="3"/>
  <c r="I1316" i="3"/>
  <c r="P1312" i="2"/>
  <c r="Q1312" i="2" s="1"/>
  <c r="O1312" i="2"/>
  <c r="E1314" i="2"/>
  <c r="M1313" i="2"/>
  <c r="N1313" i="2" s="1"/>
  <c r="H1315" i="13" l="1"/>
  <c r="I1315" i="13" s="1"/>
  <c r="K1315" i="13" s="1"/>
  <c r="K1314" i="13"/>
  <c r="J1314" i="13"/>
  <c r="L1314" i="13" s="1"/>
  <c r="G1316" i="13"/>
  <c r="F1317" i="13" s="1"/>
  <c r="K1315" i="3"/>
  <c r="M1315" i="3" s="1"/>
  <c r="L1315" i="3"/>
  <c r="I1317" i="3"/>
  <c r="J1316" i="3"/>
  <c r="P1313" i="2"/>
  <c r="Q1313" i="2" s="1"/>
  <c r="O1313" i="2"/>
  <c r="M1314" i="2"/>
  <c r="N1314" i="2" s="1"/>
  <c r="E1315" i="2"/>
  <c r="S1313" i="2"/>
  <c r="J1315" i="13" l="1"/>
  <c r="L1315" i="13" s="1"/>
  <c r="G1317" i="13"/>
  <c r="F1318" i="13" s="1"/>
  <c r="H1316" i="13"/>
  <c r="I1316" i="13" s="1"/>
  <c r="L1316" i="3"/>
  <c r="K1316" i="3"/>
  <c r="M1316" i="3" s="1"/>
  <c r="I1318" i="3"/>
  <c r="J1317" i="3"/>
  <c r="O1314" i="2"/>
  <c r="P1314" i="2"/>
  <c r="Q1314" i="2" s="1"/>
  <c r="M1315" i="2"/>
  <c r="N1315" i="2" s="1"/>
  <c r="S1315" i="2" s="1"/>
  <c r="E1316" i="2"/>
  <c r="S1314" i="2"/>
  <c r="J1316" i="13" l="1"/>
  <c r="L1316" i="13" s="1"/>
  <c r="K1316" i="13"/>
  <c r="G1318" i="13"/>
  <c r="F1319" i="13" s="1"/>
  <c r="H1317" i="13"/>
  <c r="I1317" i="13" s="1"/>
  <c r="J1318" i="3"/>
  <c r="I1319" i="3"/>
  <c r="L1317" i="3"/>
  <c r="K1317" i="3"/>
  <c r="M1317" i="3" s="1"/>
  <c r="M1316" i="2"/>
  <c r="N1316" i="2" s="1"/>
  <c r="S1316" i="2" s="1"/>
  <c r="E1317" i="2"/>
  <c r="P1315" i="2"/>
  <c r="Q1315" i="2" s="1"/>
  <c r="O1315" i="2"/>
  <c r="K1317" i="13" l="1"/>
  <c r="J1317" i="13"/>
  <c r="L1317" i="13" s="1"/>
  <c r="G1319" i="13"/>
  <c r="F1320" i="13" s="1"/>
  <c r="H1318" i="13"/>
  <c r="I1318" i="13" s="1"/>
  <c r="I1320" i="3"/>
  <c r="J1319" i="3"/>
  <c r="K1318" i="3"/>
  <c r="M1318" i="3" s="1"/>
  <c r="L1318" i="3"/>
  <c r="M1317" i="2"/>
  <c r="N1317" i="2" s="1"/>
  <c r="S1317" i="2" s="1"/>
  <c r="E1318" i="2"/>
  <c r="P1316" i="2"/>
  <c r="Q1316" i="2" s="1"/>
  <c r="O1316" i="2"/>
  <c r="G1320" i="13" l="1"/>
  <c r="F1321" i="13" s="1"/>
  <c r="J1318" i="13"/>
  <c r="L1318" i="13" s="1"/>
  <c r="K1318" i="13"/>
  <c r="H1319" i="13"/>
  <c r="I1319" i="13" s="1"/>
  <c r="L1319" i="3"/>
  <c r="K1319" i="3"/>
  <c r="M1319" i="3" s="1"/>
  <c r="I1321" i="3"/>
  <c r="J1320" i="3"/>
  <c r="E1319" i="2"/>
  <c r="M1318" i="2"/>
  <c r="N1318" i="2" s="1"/>
  <c r="S1318" i="2" s="1"/>
  <c r="P1317" i="2"/>
  <c r="Q1317" i="2" s="1"/>
  <c r="O1317" i="2"/>
  <c r="H1320" i="13" l="1"/>
  <c r="I1320" i="13" s="1"/>
  <c r="K1320" i="13" s="1"/>
  <c r="K1319" i="13"/>
  <c r="J1319" i="13"/>
  <c r="L1319" i="13" s="1"/>
  <c r="G1321" i="13"/>
  <c r="F1322" i="13" s="1"/>
  <c r="L1320" i="3"/>
  <c r="K1320" i="3"/>
  <c r="M1320" i="3" s="1"/>
  <c r="J1321" i="3"/>
  <c r="I1322" i="3"/>
  <c r="P1318" i="2"/>
  <c r="Q1318" i="2" s="1"/>
  <c r="O1318" i="2"/>
  <c r="M1319" i="2"/>
  <c r="N1319" i="2" s="1"/>
  <c r="E1320" i="2"/>
  <c r="J1320" i="13" l="1"/>
  <c r="L1320" i="13" s="1"/>
  <c r="G1322" i="13"/>
  <c r="F1323" i="13" s="1"/>
  <c r="H1321" i="13"/>
  <c r="I1321" i="13" s="1"/>
  <c r="I1323" i="3"/>
  <c r="J1322" i="3"/>
  <c r="L1321" i="3"/>
  <c r="K1321" i="3"/>
  <c r="M1321" i="3" s="1"/>
  <c r="P1319" i="2"/>
  <c r="Q1319" i="2" s="1"/>
  <c r="O1319" i="2"/>
  <c r="M1320" i="2"/>
  <c r="N1320" i="2" s="1"/>
  <c r="S1320" i="2" s="1"/>
  <c r="E1321" i="2"/>
  <c r="S1319" i="2"/>
  <c r="G1323" i="13" l="1"/>
  <c r="F1324" i="13" s="1"/>
  <c r="K1321" i="13"/>
  <c r="J1321" i="13"/>
  <c r="L1321" i="13" s="1"/>
  <c r="H1322" i="13"/>
  <c r="I1322" i="13" s="1"/>
  <c r="K1322" i="3"/>
  <c r="M1322" i="3" s="1"/>
  <c r="L1322" i="3"/>
  <c r="J1323" i="3"/>
  <c r="I1324" i="3"/>
  <c r="P1320" i="2"/>
  <c r="Q1320" i="2" s="1"/>
  <c r="O1320" i="2"/>
  <c r="E1322" i="2"/>
  <c r="M1321" i="2"/>
  <c r="N1321" i="2" s="1"/>
  <c r="H1323" i="13" l="1"/>
  <c r="I1323" i="13" s="1"/>
  <c r="J1323" i="13" s="1"/>
  <c r="L1323" i="13" s="1"/>
  <c r="J1322" i="13"/>
  <c r="L1322" i="13" s="1"/>
  <c r="K1322" i="13"/>
  <c r="G1324" i="13"/>
  <c r="F1325" i="13" s="1"/>
  <c r="J1324" i="3"/>
  <c r="I1325" i="3"/>
  <c r="L1323" i="3"/>
  <c r="K1323" i="3"/>
  <c r="M1323" i="3" s="1"/>
  <c r="P1321" i="2"/>
  <c r="Q1321" i="2" s="1"/>
  <c r="O1321" i="2"/>
  <c r="M1322" i="2"/>
  <c r="N1322" i="2" s="1"/>
  <c r="E1323" i="2"/>
  <c r="S1321" i="2"/>
  <c r="K1323" i="13" l="1"/>
  <c r="G1325" i="13"/>
  <c r="F1326" i="13" s="1"/>
  <c r="H1324" i="13"/>
  <c r="I1324" i="13" s="1"/>
  <c r="I1326" i="3"/>
  <c r="J1325" i="3"/>
  <c r="L1324" i="3"/>
  <c r="K1324" i="3"/>
  <c r="M1324" i="3" s="1"/>
  <c r="O1322" i="2"/>
  <c r="P1322" i="2"/>
  <c r="Q1322" i="2" s="1"/>
  <c r="M1323" i="2"/>
  <c r="N1323" i="2" s="1"/>
  <c r="S1323" i="2" s="1"/>
  <c r="E1324" i="2"/>
  <c r="S1322" i="2"/>
  <c r="J1324" i="13" l="1"/>
  <c r="L1324" i="13" s="1"/>
  <c r="K1324" i="13"/>
  <c r="G1326" i="13"/>
  <c r="F1327" i="13" s="1"/>
  <c r="H1325" i="13"/>
  <c r="I1325" i="13" s="1"/>
  <c r="L1325" i="3"/>
  <c r="K1325" i="3"/>
  <c r="M1325" i="3" s="1"/>
  <c r="J1326" i="3"/>
  <c r="I1327" i="3"/>
  <c r="M1324" i="2"/>
  <c r="N1324" i="2" s="1"/>
  <c r="S1324" i="2" s="1"/>
  <c r="E1325" i="2"/>
  <c r="P1323" i="2"/>
  <c r="Q1323" i="2" s="1"/>
  <c r="O1323" i="2"/>
  <c r="K1325" i="13" l="1"/>
  <c r="J1325" i="13"/>
  <c r="L1325" i="13" s="1"/>
  <c r="G1327" i="13"/>
  <c r="F1328" i="13" s="1"/>
  <c r="H1326" i="13"/>
  <c r="I1326" i="13" s="1"/>
  <c r="I1328" i="3"/>
  <c r="J1327" i="3"/>
  <c r="K1326" i="3"/>
  <c r="M1326" i="3" s="1"/>
  <c r="L1326" i="3"/>
  <c r="M1325" i="2"/>
  <c r="N1325" i="2" s="1"/>
  <c r="S1325" i="2" s="1"/>
  <c r="E1326" i="2"/>
  <c r="P1324" i="2"/>
  <c r="Q1324" i="2" s="1"/>
  <c r="O1324" i="2"/>
  <c r="H1327" i="13" l="1"/>
  <c r="I1327" i="13" s="1"/>
  <c r="J1326" i="13"/>
  <c r="L1326" i="13" s="1"/>
  <c r="K1326" i="13"/>
  <c r="G1328" i="13"/>
  <c r="F1329" i="13" s="1"/>
  <c r="L1327" i="3"/>
  <c r="K1327" i="3"/>
  <c r="M1327" i="3" s="1"/>
  <c r="I1329" i="3"/>
  <c r="J1328" i="3"/>
  <c r="E1327" i="2"/>
  <c r="M1326" i="2"/>
  <c r="N1326" i="2" s="1"/>
  <c r="S1326" i="2" s="1"/>
  <c r="P1325" i="2"/>
  <c r="Q1325" i="2" s="1"/>
  <c r="O1325" i="2"/>
  <c r="K1327" i="13" l="1"/>
  <c r="J1327" i="13"/>
  <c r="L1327" i="13" s="1"/>
  <c r="H1328" i="13"/>
  <c r="I1328" i="13" s="1"/>
  <c r="G1329" i="13"/>
  <c r="F1330" i="13" s="1"/>
  <c r="K1328" i="3"/>
  <c r="M1328" i="3" s="1"/>
  <c r="L1328" i="3"/>
  <c r="J1329" i="3"/>
  <c r="I1330" i="3"/>
  <c r="P1326" i="2"/>
  <c r="Q1326" i="2" s="1"/>
  <c r="O1326" i="2"/>
  <c r="M1327" i="2"/>
  <c r="N1327" i="2" s="1"/>
  <c r="E1328" i="2"/>
  <c r="H1329" i="13" l="1"/>
  <c r="I1329" i="13" s="1"/>
  <c r="J1329" i="13" s="1"/>
  <c r="L1329" i="13" s="1"/>
  <c r="G1330" i="13"/>
  <c r="F1331" i="13" s="1"/>
  <c r="K1328" i="13"/>
  <c r="J1328" i="13"/>
  <c r="L1328" i="13" s="1"/>
  <c r="L1329" i="3"/>
  <c r="K1329" i="3"/>
  <c r="M1329" i="3" s="1"/>
  <c r="I1331" i="3"/>
  <c r="J1330" i="3"/>
  <c r="O1327" i="2"/>
  <c r="P1327" i="2"/>
  <c r="Q1327" i="2" s="1"/>
  <c r="M1328" i="2"/>
  <c r="N1328" i="2" s="1"/>
  <c r="E1329" i="2"/>
  <c r="S1327" i="2"/>
  <c r="K1329" i="13" l="1"/>
  <c r="G1331" i="13"/>
  <c r="F1332" i="13" s="1"/>
  <c r="H1330" i="13"/>
  <c r="I1330" i="13" s="1"/>
  <c r="J1331" i="3"/>
  <c r="I1332" i="3"/>
  <c r="K1330" i="3"/>
  <c r="M1330" i="3" s="1"/>
  <c r="L1330" i="3"/>
  <c r="P1328" i="2"/>
  <c r="Q1328" i="2" s="1"/>
  <c r="O1328" i="2"/>
  <c r="E1330" i="2"/>
  <c r="M1329" i="2"/>
  <c r="N1329" i="2" s="1"/>
  <c r="S1328" i="2"/>
  <c r="K1330" i="13" l="1"/>
  <c r="J1330" i="13"/>
  <c r="L1330" i="13" s="1"/>
  <c r="H1331" i="13"/>
  <c r="I1331" i="13" s="1"/>
  <c r="G1332" i="13"/>
  <c r="F1333" i="13" s="1"/>
  <c r="I1333" i="3"/>
  <c r="J1332" i="3"/>
  <c r="L1331" i="3"/>
  <c r="K1331" i="3"/>
  <c r="M1331" i="3" s="1"/>
  <c r="P1329" i="2"/>
  <c r="Q1329" i="2" s="1"/>
  <c r="O1329" i="2"/>
  <c r="M1330" i="2"/>
  <c r="N1330" i="2" s="1"/>
  <c r="E1331" i="2"/>
  <c r="S1329" i="2"/>
  <c r="K1331" i="13" l="1"/>
  <c r="J1331" i="13"/>
  <c r="L1331" i="13" s="1"/>
  <c r="G1333" i="13"/>
  <c r="F1334" i="13" s="1"/>
  <c r="H1332" i="13"/>
  <c r="I1332" i="13" s="1"/>
  <c r="L1332" i="3"/>
  <c r="K1332" i="3"/>
  <c r="M1332" i="3" s="1"/>
  <c r="I1334" i="3"/>
  <c r="J1333" i="3"/>
  <c r="O1330" i="2"/>
  <c r="P1330" i="2"/>
  <c r="Q1330" i="2" s="1"/>
  <c r="M1331" i="2"/>
  <c r="N1331" i="2" s="1"/>
  <c r="S1331" i="2" s="1"/>
  <c r="E1332" i="2"/>
  <c r="S1330" i="2"/>
  <c r="H1333" i="13" l="1"/>
  <c r="I1333" i="13" s="1"/>
  <c r="K1333" i="13" s="1"/>
  <c r="J1332" i="13"/>
  <c r="L1332" i="13" s="1"/>
  <c r="K1332" i="13"/>
  <c r="G1334" i="13"/>
  <c r="F1335" i="13" s="1"/>
  <c r="J1334" i="3"/>
  <c r="I1335" i="3"/>
  <c r="L1333" i="3"/>
  <c r="K1333" i="3"/>
  <c r="M1333" i="3" s="1"/>
  <c r="M1332" i="2"/>
  <c r="N1332" i="2" s="1"/>
  <c r="S1332" i="2" s="1"/>
  <c r="E1333" i="2"/>
  <c r="P1331" i="2"/>
  <c r="Q1331" i="2" s="1"/>
  <c r="O1331" i="2"/>
  <c r="J1333" i="13" l="1"/>
  <c r="L1333" i="13" s="1"/>
  <c r="G1335" i="13"/>
  <c r="F1336" i="13" s="1"/>
  <c r="H1334" i="13"/>
  <c r="I1334" i="13" s="1"/>
  <c r="I1336" i="3"/>
  <c r="J1335" i="3"/>
  <c r="K1334" i="3"/>
  <c r="M1334" i="3" s="1"/>
  <c r="L1334" i="3"/>
  <c r="M1333" i="2"/>
  <c r="N1333" i="2" s="1"/>
  <c r="S1333" i="2" s="1"/>
  <c r="E1334" i="2"/>
  <c r="O1332" i="2"/>
  <c r="P1332" i="2"/>
  <c r="Q1332" i="2" s="1"/>
  <c r="J1334" i="13" l="1"/>
  <c r="L1334" i="13" s="1"/>
  <c r="K1334" i="13"/>
  <c r="G1336" i="13"/>
  <c r="F1337" i="13" s="1"/>
  <c r="H1335" i="13"/>
  <c r="I1335" i="13" s="1"/>
  <c r="L1335" i="3"/>
  <c r="K1335" i="3"/>
  <c r="M1335" i="3" s="1"/>
  <c r="I1337" i="3"/>
  <c r="J1336" i="3"/>
  <c r="M1334" i="2"/>
  <c r="N1334" i="2" s="1"/>
  <c r="S1334" i="2" s="1"/>
  <c r="E1335" i="2"/>
  <c r="P1333" i="2"/>
  <c r="Q1333" i="2" s="1"/>
  <c r="O1333" i="2"/>
  <c r="H1336" i="13" l="1"/>
  <c r="I1336" i="13" s="1"/>
  <c r="K1335" i="13"/>
  <c r="J1335" i="13"/>
  <c r="L1335" i="13" s="1"/>
  <c r="G1337" i="13"/>
  <c r="F1338" i="13" s="1"/>
  <c r="L1336" i="3"/>
  <c r="K1336" i="3"/>
  <c r="M1336" i="3" s="1"/>
  <c r="J1337" i="3"/>
  <c r="I1338" i="3"/>
  <c r="E1336" i="2"/>
  <c r="M1335" i="2"/>
  <c r="N1335" i="2" s="1"/>
  <c r="S1335" i="2" s="1"/>
  <c r="O1334" i="2"/>
  <c r="P1334" i="2"/>
  <c r="Q1334" i="2" s="1"/>
  <c r="H1337" i="13" l="1"/>
  <c r="I1337" i="13" s="1"/>
  <c r="G1338" i="13"/>
  <c r="F1339" i="13" s="1"/>
  <c r="K1336" i="13"/>
  <c r="J1336" i="13"/>
  <c r="L1336" i="13" s="1"/>
  <c r="I1339" i="3"/>
  <c r="J1338" i="3"/>
  <c r="L1337" i="3"/>
  <c r="K1337" i="3"/>
  <c r="M1337" i="3" s="1"/>
  <c r="P1335" i="2"/>
  <c r="Q1335" i="2" s="1"/>
  <c r="O1335" i="2"/>
  <c r="M1336" i="2"/>
  <c r="N1336" i="2" s="1"/>
  <c r="E1337" i="2"/>
  <c r="H1338" i="13" l="1"/>
  <c r="I1338" i="13" s="1"/>
  <c r="G1339" i="13"/>
  <c r="F1340" i="13" s="1"/>
  <c r="K1337" i="13"/>
  <c r="J1337" i="13"/>
  <c r="L1337" i="13" s="1"/>
  <c r="K1338" i="3"/>
  <c r="M1338" i="3" s="1"/>
  <c r="L1338" i="3"/>
  <c r="J1339" i="3"/>
  <c r="I1340" i="3"/>
  <c r="O1336" i="2"/>
  <c r="P1336" i="2"/>
  <c r="Q1336" i="2" s="1"/>
  <c r="S1336" i="2"/>
  <c r="E1338" i="2"/>
  <c r="M1337" i="2"/>
  <c r="N1337" i="2" s="1"/>
  <c r="H1339" i="13" l="1"/>
  <c r="I1339" i="13" s="1"/>
  <c r="J1339" i="13" s="1"/>
  <c r="L1339" i="13" s="1"/>
  <c r="G1340" i="13"/>
  <c r="F1341" i="13" s="1"/>
  <c r="J1338" i="13"/>
  <c r="L1338" i="13" s="1"/>
  <c r="K1338" i="13"/>
  <c r="K1339" i="3"/>
  <c r="M1339" i="3" s="1"/>
  <c r="L1339" i="3"/>
  <c r="I1341" i="3"/>
  <c r="J1340" i="3"/>
  <c r="P1337" i="2"/>
  <c r="Q1337" i="2" s="1"/>
  <c r="O1337" i="2"/>
  <c r="M1338" i="2"/>
  <c r="N1338" i="2" s="1"/>
  <c r="E1339" i="2"/>
  <c r="S1337" i="2"/>
  <c r="K1339" i="13" l="1"/>
  <c r="H1340" i="13"/>
  <c r="I1340" i="13" s="1"/>
  <c r="J1340" i="13" s="1"/>
  <c r="L1340" i="13" s="1"/>
  <c r="G1341" i="13"/>
  <c r="F1342" i="13" s="1"/>
  <c r="I1342" i="3"/>
  <c r="J1341" i="3"/>
  <c r="L1340" i="3"/>
  <c r="K1340" i="3"/>
  <c r="M1340" i="3" s="1"/>
  <c r="O1338" i="2"/>
  <c r="P1338" i="2"/>
  <c r="Q1338" i="2" s="1"/>
  <c r="E1340" i="2"/>
  <c r="M1339" i="2"/>
  <c r="N1339" i="2" s="1"/>
  <c r="S1338" i="2"/>
  <c r="K1340" i="13" l="1"/>
  <c r="H1341" i="13"/>
  <c r="I1341" i="13" s="1"/>
  <c r="K1341" i="13" s="1"/>
  <c r="G1342" i="13"/>
  <c r="F1343" i="13" s="1"/>
  <c r="L1341" i="3"/>
  <c r="K1341" i="3"/>
  <c r="M1341" i="3" s="1"/>
  <c r="J1342" i="3"/>
  <c r="I1343" i="3"/>
  <c r="P1339" i="2"/>
  <c r="Q1339" i="2" s="1"/>
  <c r="O1339" i="2"/>
  <c r="S1339" i="2"/>
  <c r="M1340" i="2"/>
  <c r="N1340" i="2" s="1"/>
  <c r="E1341" i="2"/>
  <c r="J1341" i="13" l="1"/>
  <c r="L1341" i="13" s="1"/>
  <c r="G1343" i="13"/>
  <c r="F1344" i="13" s="1"/>
  <c r="H1342" i="13"/>
  <c r="I1342" i="13" s="1"/>
  <c r="I1344" i="3"/>
  <c r="J1343" i="3"/>
  <c r="L1342" i="3"/>
  <c r="K1342" i="3"/>
  <c r="M1342" i="3" s="1"/>
  <c r="E1342" i="2"/>
  <c r="M1341" i="2"/>
  <c r="N1341" i="2" s="1"/>
  <c r="S1341" i="2" s="1"/>
  <c r="P1340" i="2"/>
  <c r="Q1340" i="2" s="1"/>
  <c r="O1340" i="2"/>
  <c r="S1340" i="2"/>
  <c r="H1343" i="13" l="1"/>
  <c r="I1343" i="13" s="1"/>
  <c r="K1343" i="13" s="1"/>
  <c r="J1342" i="13"/>
  <c r="L1342" i="13" s="1"/>
  <c r="K1342" i="13"/>
  <c r="G1344" i="13"/>
  <c r="F1345" i="13" s="1"/>
  <c r="L1343" i="3"/>
  <c r="K1343" i="3"/>
  <c r="M1343" i="3" s="1"/>
  <c r="J1344" i="3"/>
  <c r="I1345" i="3"/>
  <c r="P1341" i="2"/>
  <c r="Q1341" i="2" s="1"/>
  <c r="O1341" i="2"/>
  <c r="M1342" i="2"/>
  <c r="N1342" i="2" s="1"/>
  <c r="E1343" i="2"/>
  <c r="J1343" i="13" l="1"/>
  <c r="L1343" i="13" s="1"/>
  <c r="H1344" i="13"/>
  <c r="I1344" i="13" s="1"/>
  <c r="K1344" i="13" s="1"/>
  <c r="G1345" i="13"/>
  <c r="F1346" i="13" s="1"/>
  <c r="J1345" i="3"/>
  <c r="I1346" i="3"/>
  <c r="L1344" i="3"/>
  <c r="K1344" i="3"/>
  <c r="M1344" i="3" s="1"/>
  <c r="M1343" i="2"/>
  <c r="N1343" i="2" s="1"/>
  <c r="S1343" i="2" s="1"/>
  <c r="E1344" i="2"/>
  <c r="O1342" i="2"/>
  <c r="P1342" i="2"/>
  <c r="Q1342" i="2" s="1"/>
  <c r="S1342" i="2"/>
  <c r="H1345" i="13" l="1"/>
  <c r="I1345" i="13" s="1"/>
  <c r="J1345" i="13" s="1"/>
  <c r="L1345" i="13" s="1"/>
  <c r="J1344" i="13"/>
  <c r="L1344" i="13" s="1"/>
  <c r="G1346" i="13"/>
  <c r="F1347" i="13" s="1"/>
  <c r="I1347" i="3"/>
  <c r="J1346" i="3"/>
  <c r="K1345" i="3"/>
  <c r="M1345" i="3" s="1"/>
  <c r="L1345" i="3"/>
  <c r="M1344" i="2"/>
  <c r="N1344" i="2" s="1"/>
  <c r="S1344" i="2" s="1"/>
  <c r="E1345" i="2"/>
  <c r="P1343" i="2"/>
  <c r="Q1343" i="2" s="1"/>
  <c r="O1343" i="2"/>
  <c r="K1345" i="13" l="1"/>
  <c r="H1346" i="13"/>
  <c r="I1346" i="13" s="1"/>
  <c r="K1346" i="13" s="1"/>
  <c r="G1347" i="13"/>
  <c r="F1348" i="13" s="1"/>
  <c r="L1346" i="3"/>
  <c r="K1346" i="3"/>
  <c r="M1346" i="3" s="1"/>
  <c r="J1347" i="3"/>
  <c r="I1348" i="3"/>
  <c r="E1346" i="2"/>
  <c r="M1345" i="2"/>
  <c r="N1345" i="2" s="1"/>
  <c r="S1345" i="2" s="1"/>
  <c r="P1344" i="2"/>
  <c r="Q1344" i="2" s="1"/>
  <c r="O1344" i="2"/>
  <c r="J1346" i="13" l="1"/>
  <c r="L1346" i="13" s="1"/>
  <c r="H1347" i="13"/>
  <c r="I1347" i="13" s="1"/>
  <c r="J1347" i="13" s="1"/>
  <c r="L1347" i="13" s="1"/>
  <c r="G1348" i="13"/>
  <c r="F1349" i="13" s="1"/>
  <c r="K1347" i="3"/>
  <c r="M1347" i="3" s="1"/>
  <c r="L1347" i="3"/>
  <c r="I1349" i="3"/>
  <c r="J1348" i="3"/>
  <c r="P1345" i="2"/>
  <c r="Q1345" i="2" s="1"/>
  <c r="O1345" i="2"/>
  <c r="M1346" i="2"/>
  <c r="N1346" i="2" s="1"/>
  <c r="E1347" i="2"/>
  <c r="K1347" i="13" l="1"/>
  <c r="G1349" i="13"/>
  <c r="F1350" i="13" s="1"/>
  <c r="H1348" i="13"/>
  <c r="I1348" i="13" s="1"/>
  <c r="L1348" i="3"/>
  <c r="K1348" i="3"/>
  <c r="M1348" i="3" s="1"/>
  <c r="I1350" i="3"/>
  <c r="J1349" i="3"/>
  <c r="O1346" i="2"/>
  <c r="P1346" i="2"/>
  <c r="Q1346" i="2" s="1"/>
  <c r="E1348" i="2"/>
  <c r="M1347" i="2"/>
  <c r="N1347" i="2" s="1"/>
  <c r="S1346" i="2"/>
  <c r="J1348" i="13" l="1"/>
  <c r="L1348" i="13" s="1"/>
  <c r="K1348" i="13"/>
  <c r="G1350" i="13"/>
  <c r="F1351" i="13" s="1"/>
  <c r="H1349" i="13"/>
  <c r="I1349" i="13" s="1"/>
  <c r="J1350" i="3"/>
  <c r="I1351" i="3"/>
  <c r="L1349" i="3"/>
  <c r="K1349" i="3"/>
  <c r="M1349" i="3" s="1"/>
  <c r="P1347" i="2"/>
  <c r="Q1347" i="2" s="1"/>
  <c r="O1347" i="2"/>
  <c r="S1347" i="2"/>
  <c r="M1348" i="2"/>
  <c r="N1348" i="2" s="1"/>
  <c r="E1349" i="2"/>
  <c r="H1350" i="13" l="1"/>
  <c r="I1350" i="13" s="1"/>
  <c r="K1349" i="13"/>
  <c r="J1349" i="13"/>
  <c r="L1349" i="13" s="1"/>
  <c r="G1351" i="13"/>
  <c r="F1352" i="13" s="1"/>
  <c r="I1352" i="3"/>
  <c r="J1351" i="3"/>
  <c r="L1350" i="3"/>
  <c r="K1350" i="3"/>
  <c r="M1350" i="3" s="1"/>
  <c r="M1349" i="2"/>
  <c r="N1349" i="2" s="1"/>
  <c r="S1349" i="2" s="1"/>
  <c r="E1350" i="2"/>
  <c r="P1348" i="2"/>
  <c r="Q1348" i="2" s="1"/>
  <c r="O1348" i="2"/>
  <c r="S1348" i="2"/>
  <c r="H1351" i="13" l="1"/>
  <c r="I1351" i="13" s="1"/>
  <c r="K1351" i="13" s="1"/>
  <c r="G1352" i="13"/>
  <c r="F1353" i="13" s="1"/>
  <c r="J1350" i="13"/>
  <c r="L1350" i="13" s="1"/>
  <c r="K1350" i="13"/>
  <c r="L1351" i="3"/>
  <c r="K1351" i="3"/>
  <c r="M1351" i="3" s="1"/>
  <c r="J1352" i="3"/>
  <c r="I1353" i="3"/>
  <c r="M1350" i="2"/>
  <c r="N1350" i="2" s="1"/>
  <c r="S1350" i="2" s="1"/>
  <c r="E1351" i="2"/>
  <c r="P1349" i="2"/>
  <c r="Q1349" i="2" s="1"/>
  <c r="O1349" i="2"/>
  <c r="J1351" i="13" l="1"/>
  <c r="L1351" i="13" s="1"/>
  <c r="G1353" i="13"/>
  <c r="F1354" i="13" s="1"/>
  <c r="H1352" i="13"/>
  <c r="I1352" i="13" s="1"/>
  <c r="J1353" i="3"/>
  <c r="I1354" i="3"/>
  <c r="L1352" i="3"/>
  <c r="K1352" i="3"/>
  <c r="M1352" i="3" s="1"/>
  <c r="M1351" i="2"/>
  <c r="N1351" i="2" s="1"/>
  <c r="S1351" i="2" s="1"/>
  <c r="E1352" i="2"/>
  <c r="P1350" i="2"/>
  <c r="Q1350" i="2" s="1"/>
  <c r="O1350" i="2"/>
  <c r="H1353" i="13" l="1"/>
  <c r="I1353" i="13" s="1"/>
  <c r="K1352" i="13"/>
  <c r="J1352" i="13"/>
  <c r="L1352" i="13" s="1"/>
  <c r="G1354" i="13"/>
  <c r="F1355" i="13" s="1"/>
  <c r="I1355" i="3"/>
  <c r="J1354" i="3"/>
  <c r="K1353" i="3"/>
  <c r="M1353" i="3" s="1"/>
  <c r="L1353" i="3"/>
  <c r="M1352" i="2"/>
  <c r="N1352" i="2" s="1"/>
  <c r="S1352" i="2" s="1"/>
  <c r="E1353" i="2"/>
  <c r="P1351" i="2"/>
  <c r="Q1351" i="2" s="1"/>
  <c r="O1351" i="2"/>
  <c r="H1354" i="13" l="1"/>
  <c r="I1354" i="13" s="1"/>
  <c r="J1354" i="13" s="1"/>
  <c r="L1354" i="13" s="1"/>
  <c r="K1353" i="13"/>
  <c r="J1353" i="13"/>
  <c r="L1353" i="13" s="1"/>
  <c r="G1355" i="13"/>
  <c r="F1356" i="13" s="1"/>
  <c r="L1354" i="3"/>
  <c r="K1354" i="3"/>
  <c r="M1354" i="3" s="1"/>
  <c r="J1355" i="3"/>
  <c r="I1356" i="3"/>
  <c r="E1354" i="2"/>
  <c r="M1353" i="2"/>
  <c r="N1353" i="2" s="1"/>
  <c r="S1353" i="2" s="1"/>
  <c r="P1352" i="2"/>
  <c r="Q1352" i="2" s="1"/>
  <c r="O1352" i="2"/>
  <c r="K1354" i="13" l="1"/>
  <c r="H1355" i="13"/>
  <c r="I1355" i="13" s="1"/>
  <c r="G1356" i="13"/>
  <c r="F1357" i="13" s="1"/>
  <c r="I1357" i="3"/>
  <c r="J1356" i="3"/>
  <c r="K1355" i="3"/>
  <c r="M1355" i="3" s="1"/>
  <c r="L1355" i="3"/>
  <c r="P1353" i="2"/>
  <c r="Q1353" i="2" s="1"/>
  <c r="O1353" i="2"/>
  <c r="M1354" i="2"/>
  <c r="N1354" i="2" s="1"/>
  <c r="E1355" i="2"/>
  <c r="H1356" i="13" l="1"/>
  <c r="I1356" i="13" s="1"/>
  <c r="J1356" i="13" s="1"/>
  <c r="L1356" i="13" s="1"/>
  <c r="G1357" i="13"/>
  <c r="F1358" i="13" s="1"/>
  <c r="J1355" i="13"/>
  <c r="L1355" i="13" s="1"/>
  <c r="K1355" i="13"/>
  <c r="L1356" i="3"/>
  <c r="K1356" i="3"/>
  <c r="M1356" i="3" s="1"/>
  <c r="I1358" i="3"/>
  <c r="J1357" i="3"/>
  <c r="O1354" i="2"/>
  <c r="P1354" i="2"/>
  <c r="Q1354" i="2" s="1"/>
  <c r="E1356" i="2"/>
  <c r="M1355" i="2"/>
  <c r="N1355" i="2" s="1"/>
  <c r="S1355" i="2" s="1"/>
  <c r="S1354" i="2"/>
  <c r="K1356" i="13" l="1"/>
  <c r="G1358" i="13"/>
  <c r="F1359" i="13" s="1"/>
  <c r="H1357" i="13"/>
  <c r="I1357" i="13" s="1"/>
  <c r="J1358" i="3"/>
  <c r="I1359" i="3"/>
  <c r="L1357" i="3"/>
  <c r="K1357" i="3"/>
  <c r="M1357" i="3" s="1"/>
  <c r="P1355" i="2"/>
  <c r="Q1355" i="2" s="1"/>
  <c r="O1355" i="2"/>
  <c r="M1356" i="2"/>
  <c r="N1356" i="2" s="1"/>
  <c r="E1357" i="2"/>
  <c r="K1357" i="13" l="1"/>
  <c r="J1357" i="13"/>
  <c r="L1357" i="13" s="1"/>
  <c r="G1359" i="13"/>
  <c r="F1360" i="13" s="1"/>
  <c r="H1358" i="13"/>
  <c r="I1358" i="13" s="1"/>
  <c r="I1360" i="3"/>
  <c r="J1359" i="3"/>
  <c r="L1358" i="3"/>
  <c r="K1358" i="3"/>
  <c r="M1358" i="3" s="1"/>
  <c r="P1356" i="2"/>
  <c r="Q1356" i="2" s="1"/>
  <c r="O1356" i="2"/>
  <c r="M1357" i="2"/>
  <c r="N1357" i="2" s="1"/>
  <c r="E1358" i="2"/>
  <c r="S1356" i="2"/>
  <c r="J1358" i="13" l="1"/>
  <c r="L1358" i="13" s="1"/>
  <c r="K1358" i="13"/>
  <c r="H1359" i="13"/>
  <c r="I1359" i="13" s="1"/>
  <c r="G1360" i="13"/>
  <c r="F1361" i="13" s="1"/>
  <c r="L1359" i="3"/>
  <c r="K1359" i="3"/>
  <c r="M1359" i="3" s="1"/>
  <c r="J1360" i="3"/>
  <c r="I1361" i="3"/>
  <c r="P1357" i="2"/>
  <c r="Q1357" i="2" s="1"/>
  <c r="O1357" i="2"/>
  <c r="S1357" i="2"/>
  <c r="E1359" i="2"/>
  <c r="M1358" i="2"/>
  <c r="N1358" i="2" s="1"/>
  <c r="K1359" i="13" l="1"/>
  <c r="J1359" i="13"/>
  <c r="L1359" i="13" s="1"/>
  <c r="G1361" i="13"/>
  <c r="F1362" i="13" s="1"/>
  <c r="H1360" i="13"/>
  <c r="I1360" i="13" s="1"/>
  <c r="K1360" i="3"/>
  <c r="M1360" i="3" s="1"/>
  <c r="L1360" i="3"/>
  <c r="J1361" i="3"/>
  <c r="I1362" i="3"/>
  <c r="P1358" i="2"/>
  <c r="Q1358" i="2" s="1"/>
  <c r="O1358" i="2"/>
  <c r="M1359" i="2"/>
  <c r="N1359" i="2" s="1"/>
  <c r="E1360" i="2"/>
  <c r="S1358" i="2"/>
  <c r="H1361" i="13" l="1"/>
  <c r="I1361" i="13" s="1"/>
  <c r="J1361" i="13" s="1"/>
  <c r="L1361" i="13" s="1"/>
  <c r="K1360" i="13"/>
  <c r="J1360" i="13"/>
  <c r="L1360" i="13" s="1"/>
  <c r="G1362" i="13"/>
  <c r="F1363" i="13" s="1"/>
  <c r="K1361" i="3"/>
  <c r="M1361" i="3" s="1"/>
  <c r="L1361" i="3"/>
  <c r="I1363" i="3"/>
  <c r="J1362" i="3"/>
  <c r="P1359" i="2"/>
  <c r="Q1359" i="2" s="1"/>
  <c r="O1359" i="2"/>
  <c r="M1360" i="2"/>
  <c r="N1360" i="2" s="1"/>
  <c r="E1361" i="2"/>
  <c r="S1359" i="2"/>
  <c r="K1361" i="13" l="1"/>
  <c r="H1362" i="13"/>
  <c r="I1362" i="13" s="1"/>
  <c r="G1363" i="13"/>
  <c r="F1364" i="13" s="1"/>
  <c r="L1362" i="3"/>
  <c r="K1362" i="3"/>
  <c r="M1362" i="3" s="1"/>
  <c r="I1364" i="3"/>
  <c r="J1363" i="3"/>
  <c r="P1360" i="2"/>
  <c r="Q1360" i="2" s="1"/>
  <c r="O1360" i="2"/>
  <c r="E1362" i="2"/>
  <c r="M1361" i="2"/>
  <c r="N1361" i="2" s="1"/>
  <c r="S1360" i="2"/>
  <c r="H1363" i="13" l="1"/>
  <c r="I1363" i="13" s="1"/>
  <c r="K1363" i="13" s="1"/>
  <c r="G1364" i="13"/>
  <c r="F1365" i="13" s="1"/>
  <c r="K1362" i="13"/>
  <c r="J1362" i="13"/>
  <c r="L1362" i="13" s="1"/>
  <c r="K1363" i="3"/>
  <c r="M1363" i="3" s="1"/>
  <c r="L1363" i="3"/>
  <c r="I1365" i="3"/>
  <c r="J1364" i="3"/>
  <c r="P1361" i="2"/>
  <c r="Q1361" i="2" s="1"/>
  <c r="O1361" i="2"/>
  <c r="M1362" i="2"/>
  <c r="N1362" i="2" s="1"/>
  <c r="E1363" i="2"/>
  <c r="S1361" i="2"/>
  <c r="J1363" i="13" l="1"/>
  <c r="L1363" i="13" s="1"/>
  <c r="G1365" i="13"/>
  <c r="F1366" i="13" s="1"/>
  <c r="H1364" i="13"/>
  <c r="I1364" i="13" s="1"/>
  <c r="I1366" i="3"/>
  <c r="J1365" i="3"/>
  <c r="L1364" i="3"/>
  <c r="K1364" i="3"/>
  <c r="M1364" i="3" s="1"/>
  <c r="O1362" i="2"/>
  <c r="P1362" i="2"/>
  <c r="Q1362" i="2" s="1"/>
  <c r="M1363" i="2"/>
  <c r="N1363" i="2" s="1"/>
  <c r="S1363" i="2" s="1"/>
  <c r="E1364" i="2"/>
  <c r="S1362" i="2"/>
  <c r="G1366" i="13" l="1"/>
  <c r="F1367" i="13" s="1"/>
  <c r="J1364" i="13"/>
  <c r="L1364" i="13" s="1"/>
  <c r="K1364" i="13"/>
  <c r="H1365" i="13"/>
  <c r="I1365" i="13" s="1"/>
  <c r="K1365" i="3"/>
  <c r="M1365" i="3" s="1"/>
  <c r="L1365" i="3"/>
  <c r="J1366" i="3"/>
  <c r="I1367" i="3"/>
  <c r="M1364" i="2"/>
  <c r="N1364" i="2" s="1"/>
  <c r="S1364" i="2" s="1"/>
  <c r="E1365" i="2"/>
  <c r="P1363" i="2"/>
  <c r="Q1363" i="2" s="1"/>
  <c r="O1363" i="2"/>
  <c r="K1365" i="13" l="1"/>
  <c r="J1365" i="13"/>
  <c r="L1365" i="13" s="1"/>
  <c r="G1367" i="13"/>
  <c r="F1368" i="13" s="1"/>
  <c r="H1366" i="13"/>
  <c r="I1366" i="13" s="1"/>
  <c r="L1366" i="3"/>
  <c r="K1366" i="3"/>
  <c r="M1366" i="3" s="1"/>
  <c r="I1368" i="3"/>
  <c r="J1367" i="3"/>
  <c r="M1365" i="2"/>
  <c r="N1365" i="2" s="1"/>
  <c r="S1365" i="2" s="1"/>
  <c r="E1366" i="2"/>
  <c r="P1364" i="2"/>
  <c r="Q1364" i="2" s="1"/>
  <c r="O1364" i="2"/>
  <c r="K1366" i="13" l="1"/>
  <c r="J1366" i="13"/>
  <c r="L1366" i="13" s="1"/>
  <c r="G1368" i="13"/>
  <c r="F1369" i="13" s="1"/>
  <c r="H1367" i="13"/>
  <c r="I1367" i="13" s="1"/>
  <c r="J1368" i="3"/>
  <c r="I1369" i="3"/>
  <c r="L1367" i="3"/>
  <c r="K1367" i="3"/>
  <c r="M1367" i="3" s="1"/>
  <c r="E1367" i="2"/>
  <c r="M1366" i="2"/>
  <c r="N1366" i="2" s="1"/>
  <c r="S1366" i="2" s="1"/>
  <c r="P1365" i="2"/>
  <c r="Q1365" i="2" s="1"/>
  <c r="O1365" i="2"/>
  <c r="H1368" i="13" l="1"/>
  <c r="I1368" i="13" s="1"/>
  <c r="J1368" i="13" s="1"/>
  <c r="L1368" i="13" s="1"/>
  <c r="K1367" i="13"/>
  <c r="J1367" i="13"/>
  <c r="L1367" i="13" s="1"/>
  <c r="G1369" i="13"/>
  <c r="F1370" i="13" s="1"/>
  <c r="J1369" i="3"/>
  <c r="I1370" i="3"/>
  <c r="L1368" i="3"/>
  <c r="K1368" i="3"/>
  <c r="M1368" i="3" s="1"/>
  <c r="P1366" i="2"/>
  <c r="Q1366" i="2" s="1"/>
  <c r="O1366" i="2"/>
  <c r="M1367" i="2"/>
  <c r="N1367" i="2" s="1"/>
  <c r="E1368" i="2"/>
  <c r="K1368" i="13" l="1"/>
  <c r="H1369" i="13"/>
  <c r="I1369" i="13" s="1"/>
  <c r="K1369" i="13" s="1"/>
  <c r="G1370" i="13"/>
  <c r="F1371" i="13" s="1"/>
  <c r="I1371" i="3"/>
  <c r="J1370" i="3"/>
  <c r="K1369" i="3"/>
  <c r="M1369" i="3" s="1"/>
  <c r="L1369" i="3"/>
  <c r="O1367" i="2"/>
  <c r="P1367" i="2"/>
  <c r="Q1367" i="2" s="1"/>
  <c r="M1368" i="2"/>
  <c r="N1368" i="2" s="1"/>
  <c r="E1369" i="2"/>
  <c r="S1367" i="2"/>
  <c r="J1369" i="13" l="1"/>
  <c r="L1369" i="13" s="1"/>
  <c r="G1371" i="13"/>
  <c r="F1372" i="13" s="1"/>
  <c r="H1370" i="13"/>
  <c r="I1370" i="13" s="1"/>
  <c r="K1370" i="3"/>
  <c r="M1370" i="3" s="1"/>
  <c r="L1370" i="3"/>
  <c r="I1372" i="3"/>
  <c r="J1371" i="3"/>
  <c r="P1368" i="2"/>
  <c r="Q1368" i="2" s="1"/>
  <c r="O1368" i="2"/>
  <c r="S1368" i="2"/>
  <c r="E1370" i="2"/>
  <c r="M1369" i="2"/>
  <c r="N1369" i="2" s="1"/>
  <c r="G1372" i="13" l="1"/>
  <c r="F1373" i="13" s="1"/>
  <c r="K1370" i="13"/>
  <c r="J1370" i="13"/>
  <c r="L1370" i="13" s="1"/>
  <c r="H1371" i="13"/>
  <c r="I1371" i="13" s="1"/>
  <c r="K1371" i="3"/>
  <c r="M1371" i="3" s="1"/>
  <c r="L1371" i="3"/>
  <c r="I1373" i="3"/>
  <c r="J1372" i="3"/>
  <c r="P1369" i="2"/>
  <c r="Q1369" i="2" s="1"/>
  <c r="O1369" i="2"/>
  <c r="M1370" i="2"/>
  <c r="N1370" i="2" s="1"/>
  <c r="E1371" i="2"/>
  <c r="S1369" i="2"/>
  <c r="K1371" i="13" l="1"/>
  <c r="J1371" i="13"/>
  <c r="L1371" i="13" s="1"/>
  <c r="G1373" i="13"/>
  <c r="F1374" i="13" s="1"/>
  <c r="H1372" i="13"/>
  <c r="I1372" i="13" s="1"/>
  <c r="I1374" i="3"/>
  <c r="J1373" i="3"/>
  <c r="L1372" i="3"/>
  <c r="K1372" i="3"/>
  <c r="M1372" i="3" s="1"/>
  <c r="O1370" i="2"/>
  <c r="P1370" i="2"/>
  <c r="Q1370" i="2" s="1"/>
  <c r="E1372" i="2"/>
  <c r="M1371" i="2"/>
  <c r="N1371" i="2" s="1"/>
  <c r="S1371" i="2" s="1"/>
  <c r="S1370" i="2"/>
  <c r="J1372" i="13" l="1"/>
  <c r="L1372" i="13" s="1"/>
  <c r="K1372" i="13"/>
  <c r="G1374" i="13"/>
  <c r="F1375" i="13" s="1"/>
  <c r="H1373" i="13"/>
  <c r="I1373" i="13" s="1"/>
  <c r="L1373" i="3"/>
  <c r="K1373" i="3"/>
  <c r="M1373" i="3" s="1"/>
  <c r="J1374" i="3"/>
  <c r="I1375" i="3"/>
  <c r="P1371" i="2"/>
  <c r="Q1371" i="2" s="1"/>
  <c r="O1371" i="2"/>
  <c r="M1372" i="2"/>
  <c r="N1372" i="2" s="1"/>
  <c r="E1373" i="2"/>
  <c r="G1375" i="13" l="1"/>
  <c r="F1376" i="13" s="1"/>
  <c r="K1373" i="13"/>
  <c r="J1373" i="13"/>
  <c r="L1373" i="13" s="1"/>
  <c r="H1374" i="13"/>
  <c r="I1374" i="13" s="1"/>
  <c r="J1375" i="3"/>
  <c r="I1376" i="3"/>
  <c r="L1374" i="3"/>
  <c r="K1374" i="3"/>
  <c r="M1374" i="3" s="1"/>
  <c r="P1372" i="2"/>
  <c r="Q1372" i="2" s="1"/>
  <c r="O1372" i="2"/>
  <c r="M1373" i="2"/>
  <c r="N1373" i="2" s="1"/>
  <c r="E1374" i="2"/>
  <c r="S1372" i="2"/>
  <c r="H1375" i="13" l="1"/>
  <c r="I1375" i="13" s="1"/>
  <c r="J1375" i="13" s="1"/>
  <c r="L1375" i="13" s="1"/>
  <c r="K1374" i="13"/>
  <c r="J1374" i="13"/>
  <c r="L1374" i="13" s="1"/>
  <c r="G1376" i="13"/>
  <c r="F1377" i="13" s="1"/>
  <c r="J1376" i="3"/>
  <c r="I1377" i="3"/>
  <c r="L1375" i="3"/>
  <c r="K1375" i="3"/>
  <c r="M1375" i="3" s="1"/>
  <c r="P1373" i="2"/>
  <c r="Q1373" i="2" s="1"/>
  <c r="O1373" i="2"/>
  <c r="S1373" i="2"/>
  <c r="E1375" i="2"/>
  <c r="M1374" i="2"/>
  <c r="N1374" i="2" s="1"/>
  <c r="K1375" i="13" l="1"/>
  <c r="H1376" i="13"/>
  <c r="I1376" i="13" s="1"/>
  <c r="G1377" i="13"/>
  <c r="F1378" i="13" s="1"/>
  <c r="J1377" i="3"/>
  <c r="I1378" i="3"/>
  <c r="L1376" i="3"/>
  <c r="K1376" i="3"/>
  <c r="M1376" i="3" s="1"/>
  <c r="P1374" i="2"/>
  <c r="Q1374" i="2" s="1"/>
  <c r="O1374" i="2"/>
  <c r="M1375" i="2"/>
  <c r="N1375" i="2" s="1"/>
  <c r="E1376" i="2"/>
  <c r="S1374" i="2"/>
  <c r="G1378" i="13" l="1"/>
  <c r="F1379" i="13" s="1"/>
  <c r="H1377" i="13"/>
  <c r="I1377" i="13" s="1"/>
  <c r="K1376" i="13"/>
  <c r="J1376" i="13"/>
  <c r="L1376" i="13" s="1"/>
  <c r="I1379" i="3"/>
  <c r="J1378" i="3"/>
  <c r="K1377" i="3"/>
  <c r="M1377" i="3" s="1"/>
  <c r="L1377" i="3"/>
  <c r="P1375" i="2"/>
  <c r="Q1375" i="2" s="1"/>
  <c r="O1375" i="2"/>
  <c r="M1376" i="2"/>
  <c r="N1376" i="2" s="1"/>
  <c r="E1377" i="2"/>
  <c r="S1375" i="2"/>
  <c r="K1377" i="13" l="1"/>
  <c r="J1377" i="13"/>
  <c r="L1377" i="13" s="1"/>
  <c r="G1379" i="13"/>
  <c r="F1380" i="13" s="1"/>
  <c r="H1378" i="13"/>
  <c r="I1378" i="13" s="1"/>
  <c r="L1378" i="3"/>
  <c r="K1378" i="3"/>
  <c r="M1378" i="3" s="1"/>
  <c r="I1380" i="3"/>
  <c r="J1379" i="3"/>
  <c r="P1376" i="2"/>
  <c r="Q1376" i="2" s="1"/>
  <c r="O1376" i="2"/>
  <c r="E1378" i="2"/>
  <c r="M1377" i="2"/>
  <c r="N1377" i="2" s="1"/>
  <c r="S1376" i="2"/>
  <c r="H1379" i="13" l="1"/>
  <c r="I1379" i="13" s="1"/>
  <c r="K1379" i="13" s="1"/>
  <c r="K1378" i="13"/>
  <c r="J1378" i="13"/>
  <c r="L1378" i="13" s="1"/>
  <c r="G1380" i="13"/>
  <c r="F1381" i="13" s="1"/>
  <c r="K1379" i="3"/>
  <c r="M1379" i="3" s="1"/>
  <c r="L1379" i="3"/>
  <c r="I1381" i="3"/>
  <c r="J1380" i="3"/>
  <c r="P1377" i="2"/>
  <c r="Q1377" i="2" s="1"/>
  <c r="O1377" i="2"/>
  <c r="M1378" i="2"/>
  <c r="N1378" i="2" s="1"/>
  <c r="E1379" i="2"/>
  <c r="S1377" i="2"/>
  <c r="J1379" i="13" l="1"/>
  <c r="L1379" i="13" s="1"/>
  <c r="H1380" i="13"/>
  <c r="I1380" i="13" s="1"/>
  <c r="G1381" i="13"/>
  <c r="F1382" i="13" s="1"/>
  <c r="L1380" i="3"/>
  <c r="K1380" i="3"/>
  <c r="M1380" i="3" s="1"/>
  <c r="I1382" i="3"/>
  <c r="J1381" i="3"/>
  <c r="E1380" i="2"/>
  <c r="M1379" i="2"/>
  <c r="N1379" i="2" s="1"/>
  <c r="S1379" i="2" s="1"/>
  <c r="P1378" i="2"/>
  <c r="Q1378" i="2" s="1"/>
  <c r="O1378" i="2"/>
  <c r="S1378" i="2"/>
  <c r="H1381" i="13" l="1"/>
  <c r="I1381" i="13" s="1"/>
  <c r="G1382" i="13"/>
  <c r="F1383" i="13" s="1"/>
  <c r="K1380" i="13"/>
  <c r="J1380" i="13"/>
  <c r="L1380" i="13" s="1"/>
  <c r="J1382" i="3"/>
  <c r="I1383" i="3"/>
  <c r="L1381" i="3"/>
  <c r="K1381" i="3"/>
  <c r="M1381" i="3" s="1"/>
  <c r="P1379" i="2"/>
  <c r="Q1379" i="2" s="1"/>
  <c r="O1379" i="2"/>
  <c r="E1381" i="2"/>
  <c r="M1380" i="2"/>
  <c r="N1380" i="2" s="1"/>
  <c r="S1380" i="2" s="1"/>
  <c r="H1382" i="13" l="1"/>
  <c r="I1382" i="13" s="1"/>
  <c r="G1383" i="13"/>
  <c r="F1384" i="13" s="1"/>
  <c r="K1381" i="13"/>
  <c r="J1381" i="13"/>
  <c r="L1381" i="13" s="1"/>
  <c r="J1383" i="3"/>
  <c r="I1384" i="3"/>
  <c r="L1382" i="3"/>
  <c r="K1382" i="3"/>
  <c r="M1382" i="3" s="1"/>
  <c r="E1382" i="2"/>
  <c r="M1381" i="2"/>
  <c r="N1381" i="2" s="1"/>
  <c r="S1381" i="2" s="1"/>
  <c r="O1380" i="2"/>
  <c r="P1380" i="2"/>
  <c r="Q1380" i="2" s="1"/>
  <c r="G1384" i="13" l="1"/>
  <c r="F1385" i="13" s="1"/>
  <c r="H1383" i="13"/>
  <c r="I1383" i="13" s="1"/>
  <c r="J1382" i="13"/>
  <c r="L1382" i="13" s="1"/>
  <c r="K1382" i="13"/>
  <c r="J1384" i="3"/>
  <c r="I1385" i="3"/>
  <c r="L1383" i="3"/>
  <c r="K1383" i="3"/>
  <c r="M1383" i="3" s="1"/>
  <c r="O1381" i="2"/>
  <c r="P1381" i="2"/>
  <c r="Q1381" i="2" s="1"/>
  <c r="M1382" i="2"/>
  <c r="N1382" i="2" s="1"/>
  <c r="E1383" i="2"/>
  <c r="K1383" i="13" l="1"/>
  <c r="J1383" i="13"/>
  <c r="L1383" i="13" s="1"/>
  <c r="G1385" i="13"/>
  <c r="F1386" i="13" s="1"/>
  <c r="H1384" i="13"/>
  <c r="I1384" i="13" s="1"/>
  <c r="J1385" i="3"/>
  <c r="I1386" i="3"/>
  <c r="L1384" i="3"/>
  <c r="K1384" i="3"/>
  <c r="M1384" i="3" s="1"/>
  <c r="O1382" i="2"/>
  <c r="P1382" i="2"/>
  <c r="Q1382" i="2" s="1"/>
  <c r="M1383" i="2"/>
  <c r="N1383" i="2" s="1"/>
  <c r="S1383" i="2" s="1"/>
  <c r="E1384" i="2"/>
  <c r="S1382" i="2"/>
  <c r="G1386" i="13" l="1"/>
  <c r="F1387" i="13" s="1"/>
  <c r="K1384" i="13"/>
  <c r="J1384" i="13"/>
  <c r="L1384" i="13" s="1"/>
  <c r="H1385" i="13"/>
  <c r="I1385" i="13" s="1"/>
  <c r="I1387" i="3"/>
  <c r="J1386" i="3"/>
  <c r="K1385" i="3"/>
  <c r="M1385" i="3" s="1"/>
  <c r="L1385" i="3"/>
  <c r="M1384" i="2"/>
  <c r="N1384" i="2" s="1"/>
  <c r="S1384" i="2" s="1"/>
  <c r="E1385" i="2"/>
  <c r="P1383" i="2"/>
  <c r="Q1383" i="2" s="1"/>
  <c r="O1383" i="2"/>
  <c r="H1386" i="13" l="1"/>
  <c r="I1386" i="13" s="1"/>
  <c r="K1386" i="13" s="1"/>
  <c r="K1385" i="13"/>
  <c r="J1385" i="13"/>
  <c r="L1385" i="13" s="1"/>
  <c r="G1387" i="13"/>
  <c r="F1388" i="13" s="1"/>
  <c r="L1386" i="3"/>
  <c r="K1386" i="3"/>
  <c r="M1386" i="3" s="1"/>
  <c r="I1388" i="3"/>
  <c r="J1387" i="3"/>
  <c r="E1386" i="2"/>
  <c r="M1385" i="2"/>
  <c r="N1385" i="2" s="1"/>
  <c r="S1385" i="2" s="1"/>
  <c r="P1384" i="2"/>
  <c r="Q1384" i="2" s="1"/>
  <c r="O1384" i="2"/>
  <c r="J1386" i="13" l="1"/>
  <c r="L1386" i="13" s="1"/>
  <c r="H1387" i="13"/>
  <c r="I1387" i="13" s="1"/>
  <c r="K1387" i="13" s="1"/>
  <c r="G1388" i="13"/>
  <c r="F1389" i="13" s="1"/>
  <c r="K1387" i="3"/>
  <c r="M1387" i="3" s="1"/>
  <c r="L1387" i="3"/>
  <c r="I1389" i="3"/>
  <c r="J1388" i="3"/>
  <c r="P1385" i="2"/>
  <c r="Q1385" i="2" s="1"/>
  <c r="O1385" i="2"/>
  <c r="E1387" i="2"/>
  <c r="M1386" i="2"/>
  <c r="N1386" i="2" s="1"/>
  <c r="J1387" i="13" l="1"/>
  <c r="L1387" i="13" s="1"/>
  <c r="G1389" i="13"/>
  <c r="F1390" i="13" s="1"/>
  <c r="H1388" i="13"/>
  <c r="I1388" i="13" s="1"/>
  <c r="L1388" i="3"/>
  <c r="K1388" i="3"/>
  <c r="M1388" i="3" s="1"/>
  <c r="I1390" i="3"/>
  <c r="J1389" i="3"/>
  <c r="O1386" i="2"/>
  <c r="P1386" i="2"/>
  <c r="Q1386" i="2" s="1"/>
  <c r="M1387" i="2"/>
  <c r="N1387" i="2" s="1"/>
  <c r="E1388" i="2"/>
  <c r="S1386" i="2"/>
  <c r="K1388" i="13" l="1"/>
  <c r="J1388" i="13"/>
  <c r="L1388" i="13" s="1"/>
  <c r="G1390" i="13"/>
  <c r="F1391" i="13" s="1"/>
  <c r="H1389" i="13"/>
  <c r="I1389" i="13" s="1"/>
  <c r="J1390" i="3"/>
  <c r="I1391" i="3"/>
  <c r="L1389" i="3"/>
  <c r="K1389" i="3"/>
  <c r="M1389" i="3" s="1"/>
  <c r="O1387" i="2"/>
  <c r="P1387" i="2"/>
  <c r="Q1387" i="2" s="1"/>
  <c r="S1387" i="2"/>
  <c r="M1388" i="2"/>
  <c r="N1388" i="2" s="1"/>
  <c r="E1389" i="2"/>
  <c r="K1389" i="13" l="1"/>
  <c r="J1389" i="13"/>
  <c r="L1389" i="13" s="1"/>
  <c r="H1390" i="13"/>
  <c r="I1390" i="13" s="1"/>
  <c r="G1391" i="13"/>
  <c r="F1392" i="13" s="1"/>
  <c r="I1392" i="3"/>
  <c r="J1391" i="3"/>
  <c r="L1390" i="3"/>
  <c r="K1390" i="3"/>
  <c r="M1390" i="3" s="1"/>
  <c r="E1390" i="2"/>
  <c r="M1389" i="2"/>
  <c r="N1389" i="2" s="1"/>
  <c r="S1389" i="2" s="1"/>
  <c r="P1388" i="2"/>
  <c r="Q1388" i="2" s="1"/>
  <c r="O1388" i="2"/>
  <c r="S1388" i="2"/>
  <c r="J1390" i="13" l="1"/>
  <c r="L1390" i="13" s="1"/>
  <c r="K1390" i="13"/>
  <c r="G1392" i="13"/>
  <c r="F1393" i="13" s="1"/>
  <c r="H1391" i="13"/>
  <c r="I1391" i="13" s="1"/>
  <c r="L1391" i="3"/>
  <c r="K1391" i="3"/>
  <c r="M1391" i="3" s="1"/>
  <c r="J1392" i="3"/>
  <c r="I1393" i="3"/>
  <c r="P1389" i="2"/>
  <c r="Q1389" i="2" s="1"/>
  <c r="O1389" i="2"/>
  <c r="M1390" i="2"/>
  <c r="N1390" i="2" s="1"/>
  <c r="E1391" i="2"/>
  <c r="H1392" i="13" l="1"/>
  <c r="I1392" i="13" s="1"/>
  <c r="G1393" i="13"/>
  <c r="F1394" i="13" s="1"/>
  <c r="K1391" i="13"/>
  <c r="J1391" i="13"/>
  <c r="L1391" i="13" s="1"/>
  <c r="J1393" i="3"/>
  <c r="I1394" i="3"/>
  <c r="K1392" i="3"/>
  <c r="M1392" i="3" s="1"/>
  <c r="L1392" i="3"/>
  <c r="O1390" i="2"/>
  <c r="P1390" i="2"/>
  <c r="Q1390" i="2" s="1"/>
  <c r="M1391" i="2"/>
  <c r="N1391" i="2" s="1"/>
  <c r="S1391" i="2" s="1"/>
  <c r="E1392" i="2"/>
  <c r="S1390" i="2"/>
  <c r="G1394" i="13" l="1"/>
  <c r="F1395" i="13" s="1"/>
  <c r="H1393" i="13"/>
  <c r="I1393" i="13" s="1"/>
  <c r="K1392" i="13"/>
  <c r="J1392" i="13"/>
  <c r="L1392" i="13" s="1"/>
  <c r="I1395" i="3"/>
  <c r="J1394" i="3"/>
  <c r="K1393" i="3"/>
  <c r="M1393" i="3" s="1"/>
  <c r="L1393" i="3"/>
  <c r="M1392" i="2"/>
  <c r="N1392" i="2" s="1"/>
  <c r="S1392" i="2" s="1"/>
  <c r="E1393" i="2"/>
  <c r="P1391" i="2"/>
  <c r="Q1391" i="2" s="1"/>
  <c r="O1391" i="2"/>
  <c r="G1395" i="13" l="1"/>
  <c r="F1396" i="13" s="1"/>
  <c r="K1393" i="13"/>
  <c r="J1393" i="13"/>
  <c r="L1393" i="13" s="1"/>
  <c r="H1394" i="13"/>
  <c r="I1394" i="13" s="1"/>
  <c r="L1394" i="3"/>
  <c r="K1394" i="3"/>
  <c r="M1394" i="3" s="1"/>
  <c r="I1396" i="3"/>
  <c r="J1395" i="3"/>
  <c r="E1394" i="2"/>
  <c r="M1393" i="2"/>
  <c r="N1393" i="2" s="1"/>
  <c r="S1393" i="2" s="1"/>
  <c r="P1392" i="2"/>
  <c r="Q1392" i="2" s="1"/>
  <c r="O1392" i="2"/>
  <c r="H1395" i="13" l="1"/>
  <c r="I1395" i="13" s="1"/>
  <c r="K1395" i="13" s="1"/>
  <c r="K1394" i="13"/>
  <c r="J1394" i="13"/>
  <c r="L1394" i="13" s="1"/>
  <c r="G1396" i="13"/>
  <c r="F1397" i="13" s="1"/>
  <c r="K1395" i="3"/>
  <c r="M1395" i="3" s="1"/>
  <c r="L1395" i="3"/>
  <c r="I1397" i="3"/>
  <c r="J1396" i="3"/>
  <c r="P1393" i="2"/>
  <c r="Q1393" i="2" s="1"/>
  <c r="O1393" i="2"/>
  <c r="M1394" i="2"/>
  <c r="N1394" i="2" s="1"/>
  <c r="E1395" i="2"/>
  <c r="J1395" i="13" l="1"/>
  <c r="L1395" i="13" s="1"/>
  <c r="G1397" i="13"/>
  <c r="F1398" i="13" s="1"/>
  <c r="H1396" i="13"/>
  <c r="I1396" i="13" s="1"/>
  <c r="L1396" i="3"/>
  <c r="K1396" i="3"/>
  <c r="M1396" i="3" s="1"/>
  <c r="I1398" i="3"/>
  <c r="J1397" i="3"/>
  <c r="M1395" i="2"/>
  <c r="N1395" i="2" s="1"/>
  <c r="S1395" i="2" s="1"/>
  <c r="E1396" i="2"/>
  <c r="O1394" i="2"/>
  <c r="P1394" i="2"/>
  <c r="Q1394" i="2" s="1"/>
  <c r="S1394" i="2"/>
  <c r="K1396" i="13" l="1"/>
  <c r="J1396" i="13"/>
  <c r="L1396" i="13" s="1"/>
  <c r="G1398" i="13"/>
  <c r="F1399" i="13" s="1"/>
  <c r="H1397" i="13"/>
  <c r="I1397" i="13" s="1"/>
  <c r="K1397" i="3"/>
  <c r="M1397" i="3" s="1"/>
  <c r="L1397" i="3"/>
  <c r="J1398" i="3"/>
  <c r="I1399" i="3"/>
  <c r="M1396" i="2"/>
  <c r="N1396" i="2" s="1"/>
  <c r="S1396" i="2" s="1"/>
  <c r="E1397" i="2"/>
  <c r="P1395" i="2"/>
  <c r="Q1395" i="2" s="1"/>
  <c r="O1395" i="2"/>
  <c r="H1398" i="13" l="1"/>
  <c r="I1398" i="13" s="1"/>
  <c r="K1397" i="13"/>
  <c r="J1397" i="13"/>
  <c r="L1397" i="13" s="1"/>
  <c r="G1399" i="13"/>
  <c r="F1400" i="13" s="1"/>
  <c r="L1398" i="3"/>
  <c r="K1398" i="3"/>
  <c r="M1398" i="3" s="1"/>
  <c r="I1400" i="3"/>
  <c r="J1399" i="3"/>
  <c r="E1398" i="2"/>
  <c r="M1397" i="2"/>
  <c r="N1397" i="2" s="1"/>
  <c r="S1397" i="2" s="1"/>
  <c r="P1396" i="2"/>
  <c r="Q1396" i="2" s="1"/>
  <c r="O1396" i="2"/>
  <c r="G1400" i="13" l="1"/>
  <c r="F1401" i="13" s="1"/>
  <c r="H1399" i="13"/>
  <c r="I1399" i="13" s="1"/>
  <c r="J1398" i="13"/>
  <c r="L1398" i="13" s="1"/>
  <c r="K1398" i="13"/>
  <c r="J1400" i="3"/>
  <c r="I1401" i="3"/>
  <c r="L1399" i="3"/>
  <c r="K1399" i="3"/>
  <c r="M1399" i="3" s="1"/>
  <c r="P1397" i="2"/>
  <c r="Q1397" i="2" s="1"/>
  <c r="O1397" i="2"/>
  <c r="M1398" i="2"/>
  <c r="N1398" i="2" s="1"/>
  <c r="E1399" i="2"/>
  <c r="G1401" i="13" l="1"/>
  <c r="F1402" i="13" s="1"/>
  <c r="K1399" i="13"/>
  <c r="J1399" i="13"/>
  <c r="L1399" i="13" s="1"/>
  <c r="H1400" i="13"/>
  <c r="I1400" i="13" s="1"/>
  <c r="J1401" i="3"/>
  <c r="I1402" i="3"/>
  <c r="L1400" i="3"/>
  <c r="K1400" i="3"/>
  <c r="M1400" i="3" s="1"/>
  <c r="O1398" i="2"/>
  <c r="P1398" i="2"/>
  <c r="Q1398" i="2" s="1"/>
  <c r="M1399" i="2"/>
  <c r="N1399" i="2" s="1"/>
  <c r="S1399" i="2" s="1"/>
  <c r="E1400" i="2"/>
  <c r="S1398" i="2"/>
  <c r="K1400" i="13" l="1"/>
  <c r="J1400" i="13"/>
  <c r="L1400" i="13" s="1"/>
  <c r="G1402" i="13"/>
  <c r="F1403" i="13" s="1"/>
  <c r="H1401" i="13"/>
  <c r="I1401" i="13" s="1"/>
  <c r="I1403" i="3"/>
  <c r="J1402" i="3"/>
  <c r="K1401" i="3"/>
  <c r="M1401" i="3" s="1"/>
  <c r="L1401" i="3"/>
  <c r="M1400" i="2"/>
  <c r="N1400" i="2" s="1"/>
  <c r="S1400" i="2" s="1"/>
  <c r="E1401" i="2"/>
  <c r="P1399" i="2"/>
  <c r="Q1399" i="2" s="1"/>
  <c r="O1399" i="2"/>
  <c r="H1402" i="13" l="1"/>
  <c r="I1402" i="13" s="1"/>
  <c r="K1402" i="13" s="1"/>
  <c r="K1401" i="13"/>
  <c r="J1401" i="13"/>
  <c r="L1401" i="13" s="1"/>
  <c r="G1403" i="13"/>
  <c r="F1404" i="13" s="1"/>
  <c r="K1402" i="3"/>
  <c r="M1402" i="3" s="1"/>
  <c r="L1402" i="3"/>
  <c r="J1403" i="3"/>
  <c r="I1404" i="3"/>
  <c r="E1402" i="2"/>
  <c r="M1401" i="2"/>
  <c r="N1401" i="2" s="1"/>
  <c r="S1401" i="2" s="1"/>
  <c r="P1400" i="2"/>
  <c r="Q1400" i="2" s="1"/>
  <c r="O1400" i="2"/>
  <c r="J1402" i="13" l="1"/>
  <c r="L1402" i="13" s="1"/>
  <c r="G1404" i="13"/>
  <c r="F1405" i="13" s="1"/>
  <c r="H1403" i="13"/>
  <c r="I1403" i="13" s="1"/>
  <c r="I1405" i="3"/>
  <c r="J1404" i="3"/>
  <c r="K1403" i="3"/>
  <c r="M1403" i="3" s="1"/>
  <c r="L1403" i="3"/>
  <c r="P1401" i="2"/>
  <c r="Q1401" i="2" s="1"/>
  <c r="O1401" i="2"/>
  <c r="M1402" i="2"/>
  <c r="N1402" i="2" s="1"/>
  <c r="E1403" i="2"/>
  <c r="K1403" i="13" l="1"/>
  <c r="J1403" i="13"/>
  <c r="L1403" i="13" s="1"/>
  <c r="G1405" i="13"/>
  <c r="F1406" i="13" s="1"/>
  <c r="H1404" i="13"/>
  <c r="I1404" i="13" s="1"/>
  <c r="L1404" i="3"/>
  <c r="K1404" i="3"/>
  <c r="M1404" i="3" s="1"/>
  <c r="I1406" i="3"/>
  <c r="J1405" i="3"/>
  <c r="M1403" i="2"/>
  <c r="N1403" i="2" s="1"/>
  <c r="S1403" i="2" s="1"/>
  <c r="E1404" i="2"/>
  <c r="O1402" i="2"/>
  <c r="P1402" i="2"/>
  <c r="Q1402" i="2" s="1"/>
  <c r="S1402" i="2"/>
  <c r="K1404" i="13" l="1"/>
  <c r="J1404" i="13"/>
  <c r="L1404" i="13" s="1"/>
  <c r="G1406" i="13"/>
  <c r="F1407" i="13" s="1"/>
  <c r="H1405" i="13"/>
  <c r="I1405" i="13" s="1"/>
  <c r="L1405" i="3"/>
  <c r="K1405" i="3"/>
  <c r="M1405" i="3" s="1"/>
  <c r="J1406" i="3"/>
  <c r="I1407" i="3"/>
  <c r="M1404" i="2"/>
  <c r="N1404" i="2" s="1"/>
  <c r="S1404" i="2" s="1"/>
  <c r="E1405" i="2"/>
  <c r="P1403" i="2"/>
  <c r="Q1403" i="2" s="1"/>
  <c r="O1403" i="2"/>
  <c r="G1407" i="13" l="1"/>
  <c r="F1408" i="13" s="1"/>
  <c r="K1405" i="13"/>
  <c r="J1405" i="13"/>
  <c r="L1405" i="13" s="1"/>
  <c r="H1406" i="13"/>
  <c r="I1406" i="13" s="1"/>
  <c r="L1406" i="3"/>
  <c r="K1406" i="3"/>
  <c r="M1406" i="3" s="1"/>
  <c r="I1408" i="3"/>
  <c r="J1407" i="3"/>
  <c r="E1406" i="2"/>
  <c r="M1405" i="2"/>
  <c r="N1405" i="2" s="1"/>
  <c r="S1405" i="2" s="1"/>
  <c r="P1404" i="2"/>
  <c r="Q1404" i="2" s="1"/>
  <c r="O1404" i="2"/>
  <c r="J1406" i="13" l="1"/>
  <c r="L1406" i="13" s="1"/>
  <c r="K1406" i="13"/>
  <c r="G1408" i="13"/>
  <c r="F1409" i="13" s="1"/>
  <c r="H1407" i="13"/>
  <c r="I1407" i="13" s="1"/>
  <c r="J1408" i="3"/>
  <c r="I1409" i="3"/>
  <c r="L1407" i="3"/>
  <c r="K1407" i="3"/>
  <c r="M1407" i="3" s="1"/>
  <c r="P1405" i="2"/>
  <c r="Q1405" i="2" s="1"/>
  <c r="O1405" i="2"/>
  <c r="M1406" i="2"/>
  <c r="N1406" i="2" s="1"/>
  <c r="E1407" i="2"/>
  <c r="G1409" i="13" l="1"/>
  <c r="F1410" i="13" s="1"/>
  <c r="K1407" i="13"/>
  <c r="J1407" i="13"/>
  <c r="L1407" i="13" s="1"/>
  <c r="H1408" i="13"/>
  <c r="I1408" i="13" s="1"/>
  <c r="J1409" i="3"/>
  <c r="I1410" i="3"/>
  <c r="L1408" i="3"/>
  <c r="K1408" i="3"/>
  <c r="M1408" i="3" s="1"/>
  <c r="O1406" i="2"/>
  <c r="P1406" i="2"/>
  <c r="Q1406" i="2" s="1"/>
  <c r="M1407" i="2"/>
  <c r="N1407" i="2" s="1"/>
  <c r="S1407" i="2" s="1"/>
  <c r="E1408" i="2"/>
  <c r="S1406" i="2"/>
  <c r="K1408" i="13" l="1"/>
  <c r="J1408" i="13"/>
  <c r="L1408" i="13" s="1"/>
  <c r="G1410" i="13"/>
  <c r="F1411" i="13" s="1"/>
  <c r="H1409" i="13"/>
  <c r="I1409" i="13" s="1"/>
  <c r="I1411" i="3"/>
  <c r="J1410" i="3"/>
  <c r="K1409" i="3"/>
  <c r="M1409" i="3" s="1"/>
  <c r="L1409" i="3"/>
  <c r="M1408" i="2"/>
  <c r="N1408" i="2" s="1"/>
  <c r="S1408" i="2" s="1"/>
  <c r="E1409" i="2"/>
  <c r="P1407" i="2"/>
  <c r="Q1407" i="2" s="1"/>
  <c r="O1407" i="2"/>
  <c r="K1409" i="13" l="1"/>
  <c r="J1409" i="13"/>
  <c r="L1409" i="13" s="1"/>
  <c r="H1410" i="13"/>
  <c r="I1410" i="13" s="1"/>
  <c r="G1411" i="13"/>
  <c r="F1412" i="13" s="1"/>
  <c r="L1410" i="3"/>
  <c r="K1410" i="3"/>
  <c r="M1410" i="3" s="1"/>
  <c r="J1411" i="3"/>
  <c r="I1412" i="3"/>
  <c r="M1409" i="2"/>
  <c r="N1409" i="2" s="1"/>
  <c r="S1409" i="2" s="1"/>
  <c r="E1410" i="2"/>
  <c r="P1408" i="2"/>
  <c r="Q1408" i="2" s="1"/>
  <c r="O1408" i="2"/>
  <c r="H1411" i="13" l="1"/>
  <c r="I1411" i="13" s="1"/>
  <c r="K1410" i="13"/>
  <c r="J1410" i="13"/>
  <c r="L1410" i="13" s="1"/>
  <c r="G1412" i="13"/>
  <c r="F1413" i="13" s="1"/>
  <c r="K1411" i="3"/>
  <c r="M1411" i="3" s="1"/>
  <c r="L1411" i="3"/>
  <c r="I1413" i="3"/>
  <c r="J1412" i="3"/>
  <c r="E1411" i="2"/>
  <c r="M1410" i="2"/>
  <c r="N1410" i="2" s="1"/>
  <c r="S1410" i="2" s="1"/>
  <c r="P1409" i="2"/>
  <c r="Q1409" i="2" s="1"/>
  <c r="O1409" i="2"/>
  <c r="H1412" i="13" l="1"/>
  <c r="I1412" i="13" s="1"/>
  <c r="G1413" i="13"/>
  <c r="F1414" i="13" s="1"/>
  <c r="K1411" i="13"/>
  <c r="J1411" i="13"/>
  <c r="L1411" i="13" s="1"/>
  <c r="L1412" i="3"/>
  <c r="K1412" i="3"/>
  <c r="M1412" i="3" s="1"/>
  <c r="I1414" i="3"/>
  <c r="J1413" i="3"/>
  <c r="P1410" i="2"/>
  <c r="Q1410" i="2" s="1"/>
  <c r="O1410" i="2"/>
  <c r="M1411" i="2"/>
  <c r="N1411" i="2" s="1"/>
  <c r="E1412" i="2"/>
  <c r="H1413" i="13" l="1"/>
  <c r="I1413" i="13" s="1"/>
  <c r="G1414" i="13"/>
  <c r="F1415" i="13" s="1"/>
  <c r="K1412" i="13"/>
  <c r="J1412" i="13"/>
  <c r="L1412" i="13" s="1"/>
  <c r="J1414" i="3"/>
  <c r="I1415" i="3"/>
  <c r="L1413" i="3"/>
  <c r="K1413" i="3"/>
  <c r="M1413" i="3" s="1"/>
  <c r="P1411" i="2"/>
  <c r="Q1411" i="2" s="1"/>
  <c r="O1411" i="2"/>
  <c r="M1412" i="2"/>
  <c r="N1412" i="2" s="1"/>
  <c r="E1413" i="2"/>
  <c r="S1411" i="2"/>
  <c r="G1415" i="13" l="1"/>
  <c r="F1416" i="13" s="1"/>
  <c r="H1414" i="13"/>
  <c r="I1414" i="13" s="1"/>
  <c r="J1413" i="13"/>
  <c r="L1413" i="13" s="1"/>
  <c r="K1413" i="13"/>
  <c r="I1416" i="3"/>
  <c r="J1415" i="3"/>
  <c r="L1414" i="3"/>
  <c r="K1414" i="3"/>
  <c r="M1414" i="3" s="1"/>
  <c r="P1412" i="2"/>
  <c r="Q1412" i="2" s="1"/>
  <c r="O1412" i="2"/>
  <c r="S1412" i="2"/>
  <c r="M1413" i="2"/>
  <c r="N1413" i="2" s="1"/>
  <c r="S1413" i="2" s="1"/>
  <c r="E1414" i="2"/>
  <c r="G1416" i="13" l="1"/>
  <c r="F1417" i="13" s="1"/>
  <c r="J1414" i="13"/>
  <c r="L1414" i="13" s="1"/>
  <c r="K1414" i="13"/>
  <c r="H1415" i="13"/>
  <c r="I1415" i="13" s="1"/>
  <c r="L1415" i="3"/>
  <c r="K1415" i="3"/>
  <c r="M1415" i="3" s="1"/>
  <c r="J1416" i="3"/>
  <c r="I1417" i="3"/>
  <c r="E1415" i="2"/>
  <c r="M1414" i="2"/>
  <c r="N1414" i="2" s="1"/>
  <c r="S1414" i="2" s="1"/>
  <c r="O1413" i="2"/>
  <c r="P1413" i="2"/>
  <c r="Q1413" i="2" s="1"/>
  <c r="K1415" i="13" l="1"/>
  <c r="J1415" i="13"/>
  <c r="L1415" i="13" s="1"/>
  <c r="G1417" i="13"/>
  <c r="F1418" i="13" s="1"/>
  <c r="H1416" i="13"/>
  <c r="I1416" i="13" s="1"/>
  <c r="J1417" i="3"/>
  <c r="I1418" i="3"/>
  <c r="L1416" i="3"/>
  <c r="K1416" i="3"/>
  <c r="M1416" i="3" s="1"/>
  <c r="P1414" i="2"/>
  <c r="Q1414" i="2" s="1"/>
  <c r="O1414" i="2"/>
  <c r="M1415" i="2"/>
  <c r="N1415" i="2" s="1"/>
  <c r="E1416" i="2"/>
  <c r="K1416" i="13" l="1"/>
  <c r="J1416" i="13"/>
  <c r="L1416" i="13" s="1"/>
  <c r="G1418" i="13"/>
  <c r="F1419" i="13" s="1"/>
  <c r="H1417" i="13"/>
  <c r="I1417" i="13" s="1"/>
  <c r="I1419" i="3"/>
  <c r="J1418" i="3"/>
  <c r="K1417" i="3"/>
  <c r="M1417" i="3" s="1"/>
  <c r="L1417" i="3"/>
  <c r="P1415" i="2"/>
  <c r="Q1415" i="2" s="1"/>
  <c r="O1415" i="2"/>
  <c r="M1416" i="2"/>
  <c r="N1416" i="2" s="1"/>
  <c r="E1417" i="2"/>
  <c r="S1415" i="2"/>
  <c r="H1418" i="13" l="1"/>
  <c r="I1418" i="13" s="1"/>
  <c r="K1417" i="13"/>
  <c r="J1417" i="13"/>
  <c r="L1417" i="13" s="1"/>
  <c r="G1419" i="13"/>
  <c r="F1420" i="13" s="1"/>
  <c r="L1418" i="3"/>
  <c r="K1418" i="3"/>
  <c r="M1418" i="3" s="1"/>
  <c r="J1419" i="3"/>
  <c r="I1420" i="3"/>
  <c r="P1416" i="2"/>
  <c r="Q1416" i="2" s="1"/>
  <c r="O1416" i="2"/>
  <c r="S1416" i="2"/>
  <c r="E1418" i="2"/>
  <c r="M1417" i="2"/>
  <c r="N1417" i="2" s="1"/>
  <c r="H1419" i="13" l="1"/>
  <c r="I1419" i="13" s="1"/>
  <c r="G1420" i="13"/>
  <c r="F1421" i="13" s="1"/>
  <c r="K1418" i="13"/>
  <c r="J1418" i="13"/>
  <c r="L1418" i="13" s="1"/>
  <c r="I1421" i="3"/>
  <c r="J1420" i="3"/>
  <c r="K1419" i="3"/>
  <c r="M1419" i="3" s="1"/>
  <c r="L1419" i="3"/>
  <c r="P1417" i="2"/>
  <c r="Q1417" i="2" s="1"/>
  <c r="O1417" i="2"/>
  <c r="M1418" i="2"/>
  <c r="N1418" i="2" s="1"/>
  <c r="E1419" i="2"/>
  <c r="S1417" i="2"/>
  <c r="H1420" i="13" l="1"/>
  <c r="I1420" i="13" s="1"/>
  <c r="G1421" i="13"/>
  <c r="F1422" i="13" s="1"/>
  <c r="K1419" i="13"/>
  <c r="J1419" i="13"/>
  <c r="L1419" i="13" s="1"/>
  <c r="L1420" i="3"/>
  <c r="K1420" i="3"/>
  <c r="M1420" i="3" s="1"/>
  <c r="I1422" i="3"/>
  <c r="J1421" i="3"/>
  <c r="O1418" i="2"/>
  <c r="P1418" i="2"/>
  <c r="Q1418" i="2" s="1"/>
  <c r="M1419" i="2"/>
  <c r="N1419" i="2" s="1"/>
  <c r="S1419" i="2" s="1"/>
  <c r="E1420" i="2"/>
  <c r="S1418" i="2"/>
  <c r="G1422" i="13" l="1"/>
  <c r="F1423" i="13" s="1"/>
  <c r="H1421" i="13"/>
  <c r="I1421" i="13" s="1"/>
  <c r="K1420" i="13"/>
  <c r="J1420" i="13"/>
  <c r="L1420" i="13" s="1"/>
  <c r="L1421" i="3"/>
  <c r="K1421" i="3"/>
  <c r="M1421" i="3" s="1"/>
  <c r="J1422" i="3"/>
  <c r="I1423" i="3"/>
  <c r="M1420" i="2"/>
  <c r="N1420" i="2" s="1"/>
  <c r="S1420" i="2" s="1"/>
  <c r="E1421" i="2"/>
  <c r="P1419" i="2"/>
  <c r="Q1419" i="2" s="1"/>
  <c r="O1419" i="2"/>
  <c r="K1421" i="13" l="1"/>
  <c r="J1421" i="13"/>
  <c r="L1421" i="13" s="1"/>
  <c r="G1423" i="13"/>
  <c r="F1424" i="13" s="1"/>
  <c r="H1422" i="13"/>
  <c r="I1422" i="13" s="1"/>
  <c r="I1424" i="3"/>
  <c r="J1423" i="3"/>
  <c r="L1422" i="3"/>
  <c r="K1422" i="3"/>
  <c r="M1422" i="3" s="1"/>
  <c r="M1421" i="2"/>
  <c r="N1421" i="2" s="1"/>
  <c r="S1421" i="2" s="1"/>
  <c r="E1422" i="2"/>
  <c r="P1420" i="2"/>
  <c r="Q1420" i="2" s="1"/>
  <c r="O1420" i="2"/>
  <c r="J1422" i="13" l="1"/>
  <c r="L1422" i="13" s="1"/>
  <c r="K1422" i="13"/>
  <c r="G1424" i="13"/>
  <c r="F1425" i="13" s="1"/>
  <c r="H1423" i="13"/>
  <c r="I1423" i="13" s="1"/>
  <c r="L1423" i="3"/>
  <c r="K1423" i="3"/>
  <c r="M1423" i="3" s="1"/>
  <c r="J1424" i="3"/>
  <c r="I1425" i="3"/>
  <c r="E1423" i="2"/>
  <c r="M1422" i="2"/>
  <c r="N1422" i="2" s="1"/>
  <c r="S1422" i="2" s="1"/>
  <c r="P1421" i="2"/>
  <c r="Q1421" i="2" s="1"/>
  <c r="O1421" i="2"/>
  <c r="G1425" i="13" l="1"/>
  <c r="F1426" i="13" s="1"/>
  <c r="H1424" i="13"/>
  <c r="I1424" i="13" s="1"/>
  <c r="K1423" i="13"/>
  <c r="J1423" i="13"/>
  <c r="L1423" i="13" s="1"/>
  <c r="K1424" i="3"/>
  <c r="M1424" i="3" s="1"/>
  <c r="L1424" i="3"/>
  <c r="J1425" i="3"/>
  <c r="I1426" i="3"/>
  <c r="P1422" i="2"/>
  <c r="Q1422" i="2" s="1"/>
  <c r="O1422" i="2"/>
  <c r="M1423" i="2"/>
  <c r="N1423" i="2" s="1"/>
  <c r="E1424" i="2"/>
  <c r="G1426" i="13" l="1"/>
  <c r="F1427" i="13" s="1"/>
  <c r="K1424" i="13"/>
  <c r="J1424" i="13"/>
  <c r="L1424" i="13" s="1"/>
  <c r="H1425" i="13"/>
  <c r="I1425" i="13" s="1"/>
  <c r="I1427" i="3"/>
  <c r="J1426" i="3"/>
  <c r="K1425" i="3"/>
  <c r="M1425" i="3" s="1"/>
  <c r="L1425" i="3"/>
  <c r="P1423" i="2"/>
  <c r="Q1423" i="2" s="1"/>
  <c r="O1423" i="2"/>
  <c r="M1424" i="2"/>
  <c r="N1424" i="2" s="1"/>
  <c r="S1424" i="2" s="1"/>
  <c r="E1425" i="2"/>
  <c r="S1423" i="2"/>
  <c r="G1427" i="13" l="1"/>
  <c r="F1428" i="13" s="1"/>
  <c r="K1425" i="13"/>
  <c r="J1425" i="13"/>
  <c r="L1425" i="13" s="1"/>
  <c r="H1426" i="13"/>
  <c r="I1426" i="13" s="1"/>
  <c r="L1426" i="3"/>
  <c r="K1426" i="3"/>
  <c r="M1426" i="3" s="1"/>
  <c r="I1428" i="3"/>
  <c r="J1427" i="3"/>
  <c r="P1424" i="2"/>
  <c r="Q1424" i="2" s="1"/>
  <c r="O1424" i="2"/>
  <c r="E1426" i="2"/>
  <c r="M1425" i="2"/>
  <c r="N1425" i="2" s="1"/>
  <c r="H1427" i="13" l="1"/>
  <c r="I1427" i="13" s="1"/>
  <c r="J1427" i="13" s="1"/>
  <c r="L1427" i="13" s="1"/>
  <c r="K1426" i="13"/>
  <c r="J1426" i="13"/>
  <c r="L1426" i="13" s="1"/>
  <c r="G1428" i="13"/>
  <c r="F1429" i="13" s="1"/>
  <c r="K1427" i="3"/>
  <c r="M1427" i="3" s="1"/>
  <c r="L1427" i="3"/>
  <c r="I1429" i="3"/>
  <c r="J1428" i="3"/>
  <c r="P1425" i="2"/>
  <c r="Q1425" i="2" s="1"/>
  <c r="O1425" i="2"/>
  <c r="M1426" i="2"/>
  <c r="N1426" i="2" s="1"/>
  <c r="E1427" i="2"/>
  <c r="S1425" i="2"/>
  <c r="K1427" i="13" l="1"/>
  <c r="H1428" i="13"/>
  <c r="I1428" i="13" s="1"/>
  <c r="G1429" i="13"/>
  <c r="F1430" i="13" s="1"/>
  <c r="I1430" i="3"/>
  <c r="J1429" i="3"/>
  <c r="L1428" i="3"/>
  <c r="K1428" i="3"/>
  <c r="M1428" i="3" s="1"/>
  <c r="O1426" i="2"/>
  <c r="P1426" i="2"/>
  <c r="Q1426" i="2" s="1"/>
  <c r="E1428" i="2"/>
  <c r="M1427" i="2"/>
  <c r="N1427" i="2" s="1"/>
  <c r="S1427" i="2" s="1"/>
  <c r="S1426" i="2"/>
  <c r="H1429" i="13" l="1"/>
  <c r="I1429" i="13" s="1"/>
  <c r="G1430" i="13"/>
  <c r="F1431" i="13" s="1"/>
  <c r="K1428" i="13"/>
  <c r="J1428" i="13"/>
  <c r="L1428" i="13" s="1"/>
  <c r="K1429" i="3"/>
  <c r="M1429" i="3" s="1"/>
  <c r="L1429" i="3"/>
  <c r="J1430" i="3"/>
  <c r="I1431" i="3"/>
  <c r="P1427" i="2"/>
  <c r="Q1427" i="2" s="1"/>
  <c r="O1427" i="2"/>
  <c r="M1428" i="2"/>
  <c r="N1428" i="2" s="1"/>
  <c r="E1429" i="2"/>
  <c r="G1431" i="13" l="1"/>
  <c r="F1432" i="13" s="1"/>
  <c r="H1430" i="13"/>
  <c r="I1430" i="13" s="1"/>
  <c r="K1429" i="13"/>
  <c r="J1429" i="13"/>
  <c r="L1429" i="13" s="1"/>
  <c r="L1430" i="3"/>
  <c r="K1430" i="3"/>
  <c r="M1430" i="3" s="1"/>
  <c r="I1432" i="3"/>
  <c r="J1431" i="3"/>
  <c r="P1428" i="2"/>
  <c r="Q1428" i="2" s="1"/>
  <c r="O1428" i="2"/>
  <c r="M1429" i="2"/>
  <c r="N1429" i="2" s="1"/>
  <c r="E1430" i="2"/>
  <c r="S1428" i="2"/>
  <c r="G1432" i="13" l="1"/>
  <c r="F1433" i="13" s="1"/>
  <c r="J1430" i="13"/>
  <c r="L1430" i="13" s="1"/>
  <c r="K1430" i="13"/>
  <c r="H1431" i="13"/>
  <c r="I1431" i="13" s="1"/>
  <c r="L1431" i="3"/>
  <c r="K1431" i="3"/>
  <c r="M1431" i="3" s="1"/>
  <c r="J1432" i="3"/>
  <c r="I1433" i="3"/>
  <c r="P1429" i="2"/>
  <c r="Q1429" i="2" s="1"/>
  <c r="O1429" i="2"/>
  <c r="S1429" i="2"/>
  <c r="E1431" i="2"/>
  <c r="M1430" i="2"/>
  <c r="N1430" i="2" s="1"/>
  <c r="H1432" i="13" l="1"/>
  <c r="I1432" i="13" s="1"/>
  <c r="K1431" i="13"/>
  <c r="J1431" i="13"/>
  <c r="L1431" i="13" s="1"/>
  <c r="G1433" i="13"/>
  <c r="F1434" i="13" s="1"/>
  <c r="J1433" i="3"/>
  <c r="I1434" i="3"/>
  <c r="L1432" i="3"/>
  <c r="K1432" i="3"/>
  <c r="M1432" i="3" s="1"/>
  <c r="P1430" i="2"/>
  <c r="Q1430" i="2" s="1"/>
  <c r="O1430" i="2"/>
  <c r="M1431" i="2"/>
  <c r="N1431" i="2" s="1"/>
  <c r="E1432" i="2"/>
  <c r="S1430" i="2"/>
  <c r="H1433" i="13" l="1"/>
  <c r="I1433" i="13" s="1"/>
  <c r="G1434" i="13"/>
  <c r="F1435" i="13" s="1"/>
  <c r="K1432" i="13"/>
  <c r="J1432" i="13"/>
  <c r="L1432" i="13" s="1"/>
  <c r="I1435" i="3"/>
  <c r="J1434" i="3"/>
  <c r="L1433" i="3"/>
  <c r="K1433" i="3"/>
  <c r="M1433" i="3" s="1"/>
  <c r="P1431" i="2"/>
  <c r="Q1431" i="2" s="1"/>
  <c r="O1431" i="2"/>
  <c r="M1432" i="2"/>
  <c r="N1432" i="2" s="1"/>
  <c r="E1433" i="2"/>
  <c r="S1431" i="2"/>
  <c r="H1434" i="13" l="1"/>
  <c r="I1434" i="13" s="1"/>
  <c r="G1435" i="13"/>
  <c r="F1436" i="13" s="1"/>
  <c r="K1433" i="13"/>
  <c r="J1433" i="13"/>
  <c r="L1433" i="13" s="1"/>
  <c r="L1434" i="3"/>
  <c r="K1434" i="3"/>
  <c r="M1434" i="3" s="1"/>
  <c r="J1435" i="3"/>
  <c r="I1436" i="3"/>
  <c r="P1432" i="2"/>
  <c r="Q1432" i="2" s="1"/>
  <c r="O1432" i="2"/>
  <c r="S1432" i="2"/>
  <c r="E1434" i="2"/>
  <c r="M1433" i="2"/>
  <c r="N1433" i="2" s="1"/>
  <c r="H1435" i="13" l="1"/>
  <c r="I1435" i="13" s="1"/>
  <c r="K1435" i="13" s="1"/>
  <c r="G1436" i="13"/>
  <c r="F1437" i="13" s="1"/>
  <c r="K1434" i="13"/>
  <c r="J1434" i="13"/>
  <c r="L1434" i="13" s="1"/>
  <c r="K1435" i="3"/>
  <c r="M1435" i="3" s="1"/>
  <c r="L1435" i="3"/>
  <c r="I1437" i="3"/>
  <c r="J1436" i="3"/>
  <c r="P1433" i="2"/>
  <c r="Q1433" i="2" s="1"/>
  <c r="O1433" i="2"/>
  <c r="M1434" i="2"/>
  <c r="N1434" i="2" s="1"/>
  <c r="E1435" i="2"/>
  <c r="S1433" i="2"/>
  <c r="J1435" i="13" l="1"/>
  <c r="L1435" i="13" s="1"/>
  <c r="H1436" i="13"/>
  <c r="I1436" i="13" s="1"/>
  <c r="G1437" i="13"/>
  <c r="F1438" i="13" s="1"/>
  <c r="L1436" i="3"/>
  <c r="K1436" i="3"/>
  <c r="M1436" i="3" s="1"/>
  <c r="I1438" i="3"/>
  <c r="J1437" i="3"/>
  <c r="O1434" i="2"/>
  <c r="P1434" i="2"/>
  <c r="Q1434" i="2" s="1"/>
  <c r="E1436" i="2"/>
  <c r="M1435" i="2"/>
  <c r="N1435" i="2" s="1"/>
  <c r="S1435" i="2" s="1"/>
  <c r="S1434" i="2"/>
  <c r="G1438" i="13" l="1"/>
  <c r="F1439" i="13" s="1"/>
  <c r="H1437" i="13"/>
  <c r="I1437" i="13" s="1"/>
  <c r="K1436" i="13"/>
  <c r="J1436" i="13"/>
  <c r="L1436" i="13" s="1"/>
  <c r="J1438" i="3"/>
  <c r="I1439" i="3"/>
  <c r="L1437" i="3"/>
  <c r="K1437" i="3"/>
  <c r="M1437" i="3" s="1"/>
  <c r="M1436" i="2"/>
  <c r="N1436" i="2" s="1"/>
  <c r="S1436" i="2" s="1"/>
  <c r="E1437" i="2"/>
  <c r="P1435" i="2"/>
  <c r="Q1435" i="2" s="1"/>
  <c r="O1435" i="2"/>
  <c r="G1439" i="13" l="1"/>
  <c r="F1440" i="13" s="1"/>
  <c r="K1437" i="13"/>
  <c r="J1437" i="13"/>
  <c r="L1437" i="13" s="1"/>
  <c r="H1438" i="13"/>
  <c r="I1438" i="13" s="1"/>
  <c r="I1440" i="3"/>
  <c r="J1439" i="3"/>
  <c r="L1438" i="3"/>
  <c r="K1438" i="3"/>
  <c r="M1438" i="3" s="1"/>
  <c r="M1437" i="2"/>
  <c r="N1437" i="2" s="1"/>
  <c r="S1437" i="2" s="1"/>
  <c r="E1438" i="2"/>
  <c r="P1436" i="2"/>
  <c r="Q1436" i="2" s="1"/>
  <c r="O1436" i="2"/>
  <c r="G1440" i="13" l="1"/>
  <c r="F1441" i="13" s="1"/>
  <c r="J1438" i="13"/>
  <c r="L1438" i="13" s="1"/>
  <c r="K1438" i="13"/>
  <c r="H1439" i="13"/>
  <c r="I1439" i="13" s="1"/>
  <c r="L1439" i="3"/>
  <c r="K1439" i="3"/>
  <c r="M1439" i="3" s="1"/>
  <c r="J1440" i="3"/>
  <c r="I1441" i="3"/>
  <c r="E1439" i="2"/>
  <c r="M1438" i="2"/>
  <c r="N1438" i="2" s="1"/>
  <c r="S1438" i="2" s="1"/>
  <c r="P1437" i="2"/>
  <c r="Q1437" i="2" s="1"/>
  <c r="O1437" i="2"/>
  <c r="K1439" i="13" l="1"/>
  <c r="J1439" i="13"/>
  <c r="L1439" i="13" s="1"/>
  <c r="G1441" i="13"/>
  <c r="F1442" i="13" s="1"/>
  <c r="H1440" i="13"/>
  <c r="I1440" i="13" s="1"/>
  <c r="J1441" i="3"/>
  <c r="I1442" i="3"/>
  <c r="L1440" i="3"/>
  <c r="K1440" i="3"/>
  <c r="M1440" i="3" s="1"/>
  <c r="P1438" i="2"/>
  <c r="Q1438" i="2" s="1"/>
  <c r="O1438" i="2"/>
  <c r="M1439" i="2"/>
  <c r="N1439" i="2" s="1"/>
  <c r="E1440" i="2"/>
  <c r="H1441" i="13" l="1"/>
  <c r="I1441" i="13" s="1"/>
  <c r="G1442" i="13"/>
  <c r="F1443" i="13" s="1"/>
  <c r="K1440" i="13"/>
  <c r="J1440" i="13"/>
  <c r="L1440" i="13" s="1"/>
  <c r="I1443" i="3"/>
  <c r="J1442" i="3"/>
  <c r="L1441" i="3"/>
  <c r="K1441" i="3"/>
  <c r="M1441" i="3" s="1"/>
  <c r="M1440" i="2"/>
  <c r="N1440" i="2" s="1"/>
  <c r="S1440" i="2" s="1"/>
  <c r="E1441" i="2"/>
  <c r="O1439" i="2"/>
  <c r="P1439" i="2"/>
  <c r="Q1439" i="2" s="1"/>
  <c r="S1439" i="2"/>
  <c r="G1443" i="13" l="1"/>
  <c r="F1444" i="13" s="1"/>
  <c r="H1442" i="13"/>
  <c r="I1442" i="13" s="1"/>
  <c r="K1441" i="13"/>
  <c r="J1441" i="13"/>
  <c r="L1441" i="13" s="1"/>
  <c r="L1442" i="3"/>
  <c r="K1442" i="3"/>
  <c r="M1442" i="3" s="1"/>
  <c r="J1443" i="3"/>
  <c r="I1444" i="3"/>
  <c r="E1442" i="2"/>
  <c r="M1441" i="2"/>
  <c r="N1441" i="2" s="1"/>
  <c r="S1441" i="2" s="1"/>
  <c r="P1440" i="2"/>
  <c r="Q1440" i="2" s="1"/>
  <c r="O1440" i="2"/>
  <c r="H1443" i="13" l="1"/>
  <c r="I1443" i="13" s="1"/>
  <c r="K1443" i="13" s="1"/>
  <c r="K1442" i="13"/>
  <c r="J1442" i="13"/>
  <c r="L1442" i="13" s="1"/>
  <c r="G1444" i="13"/>
  <c r="F1445" i="13" s="1"/>
  <c r="K1443" i="3"/>
  <c r="M1443" i="3" s="1"/>
  <c r="L1443" i="3"/>
  <c r="I1445" i="3"/>
  <c r="J1444" i="3"/>
  <c r="P1441" i="2"/>
  <c r="Q1441" i="2" s="1"/>
  <c r="O1441" i="2"/>
  <c r="M1442" i="2"/>
  <c r="N1442" i="2" s="1"/>
  <c r="E1443" i="2"/>
  <c r="J1443" i="13" l="1"/>
  <c r="L1443" i="13" s="1"/>
  <c r="H1444" i="13"/>
  <c r="I1444" i="13" s="1"/>
  <c r="G1445" i="13"/>
  <c r="F1446" i="13" s="1"/>
  <c r="L1444" i="3"/>
  <c r="K1444" i="3"/>
  <c r="M1444" i="3" s="1"/>
  <c r="I1446" i="3"/>
  <c r="J1445" i="3"/>
  <c r="O1442" i="2"/>
  <c r="P1442" i="2"/>
  <c r="Q1442" i="2" s="1"/>
  <c r="M1443" i="2"/>
  <c r="N1443" i="2" s="1"/>
  <c r="S1443" i="2" s="1"/>
  <c r="E1444" i="2"/>
  <c r="S1442" i="2"/>
  <c r="G1446" i="13" l="1"/>
  <c r="F1447" i="13" s="1"/>
  <c r="H1445" i="13"/>
  <c r="I1445" i="13" s="1"/>
  <c r="K1444" i="13"/>
  <c r="J1444" i="13"/>
  <c r="L1444" i="13" s="1"/>
  <c r="J1446" i="3"/>
  <c r="I1447" i="3"/>
  <c r="L1445" i="3"/>
  <c r="K1445" i="3"/>
  <c r="M1445" i="3" s="1"/>
  <c r="M1444" i="2"/>
  <c r="N1444" i="2" s="1"/>
  <c r="S1444" i="2" s="1"/>
  <c r="E1445" i="2"/>
  <c r="P1443" i="2"/>
  <c r="Q1443" i="2" s="1"/>
  <c r="O1443" i="2"/>
  <c r="G1447" i="13" l="1"/>
  <c r="F1448" i="13" s="1"/>
  <c r="K1445" i="13"/>
  <c r="J1445" i="13"/>
  <c r="L1445" i="13" s="1"/>
  <c r="H1446" i="13"/>
  <c r="I1446" i="13" s="1"/>
  <c r="I1448" i="3"/>
  <c r="J1447" i="3"/>
  <c r="L1446" i="3"/>
  <c r="K1446" i="3"/>
  <c r="M1446" i="3" s="1"/>
  <c r="M1445" i="2"/>
  <c r="N1445" i="2" s="1"/>
  <c r="S1445" i="2" s="1"/>
  <c r="E1446" i="2"/>
  <c r="P1444" i="2"/>
  <c r="Q1444" i="2" s="1"/>
  <c r="O1444" i="2"/>
  <c r="J1446" i="13" l="1"/>
  <c r="L1446" i="13" s="1"/>
  <c r="K1446" i="13"/>
  <c r="G1448" i="13"/>
  <c r="F1449" i="13" s="1"/>
  <c r="H1447" i="13"/>
  <c r="I1447" i="13" s="1"/>
  <c r="L1447" i="3"/>
  <c r="K1447" i="3"/>
  <c r="M1447" i="3" s="1"/>
  <c r="J1448" i="3"/>
  <c r="I1449" i="3"/>
  <c r="M1446" i="2"/>
  <c r="N1446" i="2" s="1"/>
  <c r="S1446" i="2" s="1"/>
  <c r="E1447" i="2"/>
  <c r="P1445" i="2"/>
  <c r="Q1445" i="2" s="1"/>
  <c r="O1445" i="2"/>
  <c r="G1449" i="13" l="1"/>
  <c r="F1450" i="13" s="1"/>
  <c r="H1448" i="13"/>
  <c r="I1448" i="13" s="1"/>
  <c r="K1447" i="13"/>
  <c r="J1447" i="13"/>
  <c r="L1447" i="13" s="1"/>
  <c r="J1449" i="3"/>
  <c r="I1450" i="3"/>
  <c r="L1448" i="3"/>
  <c r="K1448" i="3"/>
  <c r="M1448" i="3" s="1"/>
  <c r="M1447" i="2"/>
  <c r="N1447" i="2" s="1"/>
  <c r="S1447" i="2" s="1"/>
  <c r="E1448" i="2"/>
  <c r="P1446" i="2"/>
  <c r="Q1446" i="2" s="1"/>
  <c r="O1446" i="2"/>
  <c r="K1448" i="13" l="1"/>
  <c r="J1448" i="13"/>
  <c r="L1448" i="13" s="1"/>
  <c r="G1450" i="13"/>
  <c r="F1451" i="13" s="1"/>
  <c r="H1449" i="13"/>
  <c r="I1449" i="13" s="1"/>
  <c r="I1451" i="3"/>
  <c r="J1450" i="3"/>
  <c r="L1449" i="3"/>
  <c r="K1449" i="3"/>
  <c r="M1449" i="3" s="1"/>
  <c r="M1448" i="2"/>
  <c r="N1448" i="2" s="1"/>
  <c r="S1448" i="2" s="1"/>
  <c r="E1449" i="2"/>
  <c r="P1447" i="2"/>
  <c r="Q1447" i="2" s="1"/>
  <c r="O1447" i="2"/>
  <c r="K1449" i="13" l="1"/>
  <c r="J1449" i="13"/>
  <c r="L1449" i="13" s="1"/>
  <c r="G1451" i="13"/>
  <c r="F1452" i="13" s="1"/>
  <c r="H1450" i="13"/>
  <c r="I1450" i="13" s="1"/>
  <c r="L1450" i="3"/>
  <c r="K1450" i="3"/>
  <c r="M1450" i="3" s="1"/>
  <c r="J1451" i="3"/>
  <c r="I1452" i="3"/>
  <c r="E1450" i="2"/>
  <c r="M1449" i="2"/>
  <c r="N1449" i="2" s="1"/>
  <c r="S1449" i="2" s="1"/>
  <c r="P1448" i="2"/>
  <c r="Q1448" i="2" s="1"/>
  <c r="O1448" i="2"/>
  <c r="H1451" i="13" l="1"/>
  <c r="I1451" i="13" s="1"/>
  <c r="J1451" i="13" s="1"/>
  <c r="L1451" i="13" s="1"/>
  <c r="K1450" i="13"/>
  <c r="J1450" i="13"/>
  <c r="L1450" i="13" s="1"/>
  <c r="G1452" i="13"/>
  <c r="F1453" i="13" s="1"/>
  <c r="I1453" i="3"/>
  <c r="J1452" i="3"/>
  <c r="K1451" i="3"/>
  <c r="M1451" i="3" s="1"/>
  <c r="L1451" i="3"/>
  <c r="P1449" i="2"/>
  <c r="Q1449" i="2" s="1"/>
  <c r="O1449" i="2"/>
  <c r="M1450" i="2"/>
  <c r="N1450" i="2" s="1"/>
  <c r="E1451" i="2"/>
  <c r="K1451" i="13" l="1"/>
  <c r="H1452" i="13"/>
  <c r="I1452" i="13" s="1"/>
  <c r="G1453" i="13"/>
  <c r="F1454" i="13" s="1"/>
  <c r="L1452" i="3"/>
  <c r="K1452" i="3"/>
  <c r="M1452" i="3" s="1"/>
  <c r="I1454" i="3"/>
  <c r="J1453" i="3"/>
  <c r="O1450" i="2"/>
  <c r="P1450" i="2"/>
  <c r="Q1450" i="2" s="1"/>
  <c r="E1452" i="2"/>
  <c r="M1451" i="2"/>
  <c r="N1451" i="2" s="1"/>
  <c r="S1451" i="2" s="1"/>
  <c r="S1450" i="2"/>
  <c r="G1454" i="13" l="1"/>
  <c r="F1455" i="13" s="1"/>
  <c r="H1453" i="13"/>
  <c r="I1453" i="13" s="1"/>
  <c r="K1452" i="13"/>
  <c r="J1452" i="13"/>
  <c r="L1452" i="13" s="1"/>
  <c r="L1453" i="3"/>
  <c r="K1453" i="3"/>
  <c r="M1453" i="3" s="1"/>
  <c r="J1454" i="3"/>
  <c r="I1455" i="3"/>
  <c r="P1451" i="2"/>
  <c r="Q1451" i="2" s="1"/>
  <c r="O1451" i="2"/>
  <c r="M1452" i="2"/>
  <c r="N1452" i="2" s="1"/>
  <c r="E1453" i="2"/>
  <c r="G1455" i="13" l="1"/>
  <c r="F1456" i="13" s="1"/>
  <c r="K1453" i="13"/>
  <c r="J1453" i="13"/>
  <c r="L1453" i="13" s="1"/>
  <c r="H1454" i="13"/>
  <c r="I1454" i="13" s="1"/>
  <c r="I1456" i="3"/>
  <c r="J1455" i="3"/>
  <c r="L1454" i="3"/>
  <c r="K1454" i="3"/>
  <c r="M1454" i="3" s="1"/>
  <c r="P1452" i="2"/>
  <c r="Q1452" i="2" s="1"/>
  <c r="O1452" i="2"/>
  <c r="M1453" i="2"/>
  <c r="N1453" i="2" s="1"/>
  <c r="E1454" i="2"/>
  <c r="S1452" i="2"/>
  <c r="J1454" i="13" l="1"/>
  <c r="L1454" i="13" s="1"/>
  <c r="K1454" i="13"/>
  <c r="G1456" i="13"/>
  <c r="F1457" i="13" s="1"/>
  <c r="H1455" i="13"/>
  <c r="I1455" i="13" s="1"/>
  <c r="L1455" i="3"/>
  <c r="K1455" i="3"/>
  <c r="M1455" i="3" s="1"/>
  <c r="J1456" i="3"/>
  <c r="I1457" i="3"/>
  <c r="P1453" i="2"/>
  <c r="Q1453" i="2" s="1"/>
  <c r="O1453" i="2"/>
  <c r="S1453" i="2"/>
  <c r="E1455" i="2"/>
  <c r="M1454" i="2"/>
  <c r="N1454" i="2" s="1"/>
  <c r="G1457" i="13" l="1"/>
  <c r="F1458" i="13" s="1"/>
  <c r="H1456" i="13"/>
  <c r="I1456" i="13" s="1"/>
  <c r="K1455" i="13"/>
  <c r="J1455" i="13"/>
  <c r="L1455" i="13" s="1"/>
  <c r="L1456" i="3"/>
  <c r="K1456" i="3"/>
  <c r="M1456" i="3" s="1"/>
  <c r="J1457" i="3"/>
  <c r="I1458" i="3"/>
  <c r="P1454" i="2"/>
  <c r="Q1454" i="2" s="1"/>
  <c r="O1454" i="2"/>
  <c r="M1455" i="2"/>
  <c r="N1455" i="2" s="1"/>
  <c r="E1456" i="2"/>
  <c r="S1454" i="2"/>
  <c r="H1457" i="13" l="1"/>
  <c r="I1457" i="13" s="1"/>
  <c r="K1456" i="13"/>
  <c r="J1456" i="13"/>
  <c r="L1456" i="13" s="1"/>
  <c r="G1458" i="13"/>
  <c r="F1459" i="13" s="1"/>
  <c r="I1459" i="3"/>
  <c r="J1458" i="3"/>
  <c r="L1457" i="3"/>
  <c r="K1457" i="3"/>
  <c r="M1457" i="3" s="1"/>
  <c r="P1455" i="2"/>
  <c r="Q1455" i="2" s="1"/>
  <c r="O1455" i="2"/>
  <c r="M1456" i="2"/>
  <c r="N1456" i="2" s="1"/>
  <c r="E1457" i="2"/>
  <c r="S1455" i="2"/>
  <c r="H1458" i="13" l="1"/>
  <c r="I1458" i="13" s="1"/>
  <c r="G1459" i="13"/>
  <c r="F1460" i="13" s="1"/>
  <c r="K1457" i="13"/>
  <c r="J1457" i="13"/>
  <c r="L1457" i="13" s="1"/>
  <c r="L1458" i="3"/>
  <c r="K1458" i="3"/>
  <c r="M1458" i="3" s="1"/>
  <c r="J1459" i="3"/>
  <c r="I1460" i="3"/>
  <c r="P1456" i="2"/>
  <c r="Q1456" i="2" s="1"/>
  <c r="O1456" i="2"/>
  <c r="S1456" i="2"/>
  <c r="E1458" i="2"/>
  <c r="M1457" i="2"/>
  <c r="N1457" i="2" s="1"/>
  <c r="H1459" i="13" l="1"/>
  <c r="I1459" i="13" s="1"/>
  <c r="J1459" i="13" s="1"/>
  <c r="L1459" i="13" s="1"/>
  <c r="G1460" i="13"/>
  <c r="F1461" i="13" s="1"/>
  <c r="K1458" i="13"/>
  <c r="J1458" i="13"/>
  <c r="L1458" i="13" s="1"/>
  <c r="I1461" i="3"/>
  <c r="J1460" i="3"/>
  <c r="K1459" i="3"/>
  <c r="M1459" i="3" s="1"/>
  <c r="L1459" i="3"/>
  <c r="P1457" i="2"/>
  <c r="Q1457" i="2" s="1"/>
  <c r="O1457" i="2"/>
  <c r="M1458" i="2"/>
  <c r="N1458" i="2" s="1"/>
  <c r="E1459" i="2"/>
  <c r="S1457" i="2"/>
  <c r="K1459" i="13" l="1"/>
  <c r="G1461" i="13"/>
  <c r="F1462" i="13" s="1"/>
  <c r="H1460" i="13"/>
  <c r="I1460" i="13" s="1"/>
  <c r="L1460" i="3"/>
  <c r="K1460" i="3"/>
  <c r="M1460" i="3" s="1"/>
  <c r="I1462" i="3"/>
  <c r="J1461" i="3"/>
  <c r="O1458" i="2"/>
  <c r="P1458" i="2"/>
  <c r="Q1458" i="2" s="1"/>
  <c r="E1460" i="2"/>
  <c r="M1459" i="2"/>
  <c r="N1459" i="2" s="1"/>
  <c r="S1459" i="2" s="1"/>
  <c r="S1458" i="2"/>
  <c r="K1460" i="13" l="1"/>
  <c r="J1460" i="13"/>
  <c r="L1460" i="13" s="1"/>
  <c r="G1462" i="13"/>
  <c r="F1463" i="13" s="1"/>
  <c r="H1461" i="13"/>
  <c r="I1461" i="13" s="1"/>
  <c r="J1462" i="3"/>
  <c r="I1463" i="3"/>
  <c r="K1461" i="3"/>
  <c r="M1461" i="3" s="1"/>
  <c r="L1461" i="3"/>
  <c r="P1459" i="2"/>
  <c r="Q1459" i="2" s="1"/>
  <c r="O1459" i="2"/>
  <c r="M1460" i="2"/>
  <c r="N1460" i="2" s="1"/>
  <c r="E1461" i="2"/>
  <c r="K1461" i="13" l="1"/>
  <c r="J1461" i="13"/>
  <c r="L1461" i="13" s="1"/>
  <c r="G1463" i="13"/>
  <c r="F1464" i="13" s="1"/>
  <c r="H1462" i="13"/>
  <c r="I1462" i="13" s="1"/>
  <c r="I1464" i="3"/>
  <c r="J1463" i="3"/>
  <c r="L1462" i="3"/>
  <c r="K1462" i="3"/>
  <c r="M1462" i="3" s="1"/>
  <c r="P1460" i="2"/>
  <c r="Q1460" i="2" s="1"/>
  <c r="O1460" i="2"/>
  <c r="M1461" i="2"/>
  <c r="N1461" i="2" s="1"/>
  <c r="E1462" i="2"/>
  <c r="S1460" i="2"/>
  <c r="H1463" i="13" l="1"/>
  <c r="I1463" i="13" s="1"/>
  <c r="J1462" i="13"/>
  <c r="L1462" i="13" s="1"/>
  <c r="K1462" i="13"/>
  <c r="G1464" i="13"/>
  <c r="F1465" i="13" s="1"/>
  <c r="L1463" i="3"/>
  <c r="K1463" i="3"/>
  <c r="M1463" i="3" s="1"/>
  <c r="J1464" i="3"/>
  <c r="I1465" i="3"/>
  <c r="P1461" i="2"/>
  <c r="Q1461" i="2" s="1"/>
  <c r="O1461" i="2"/>
  <c r="S1461" i="2"/>
  <c r="E1463" i="2"/>
  <c r="M1462" i="2"/>
  <c r="N1462" i="2" s="1"/>
  <c r="G1465" i="13" l="1"/>
  <c r="F1466" i="13" s="1"/>
  <c r="H1464" i="13"/>
  <c r="I1464" i="13" s="1"/>
  <c r="K1463" i="13"/>
  <c r="J1463" i="13"/>
  <c r="L1463" i="13" s="1"/>
  <c r="J1465" i="3"/>
  <c r="I1466" i="3"/>
  <c r="L1464" i="3"/>
  <c r="K1464" i="3"/>
  <c r="M1464" i="3" s="1"/>
  <c r="P1462" i="2"/>
  <c r="Q1462" i="2" s="1"/>
  <c r="O1462" i="2"/>
  <c r="M1463" i="2"/>
  <c r="N1463" i="2" s="1"/>
  <c r="E1464" i="2"/>
  <c r="S1462" i="2"/>
  <c r="K1464" i="13" l="1"/>
  <c r="J1464" i="13"/>
  <c r="L1464" i="13" s="1"/>
  <c r="G1466" i="13"/>
  <c r="F1467" i="13" s="1"/>
  <c r="H1465" i="13"/>
  <c r="I1465" i="13" s="1"/>
  <c r="I1467" i="3"/>
  <c r="J1466" i="3"/>
  <c r="L1465" i="3"/>
  <c r="K1465" i="3"/>
  <c r="M1465" i="3" s="1"/>
  <c r="P1463" i="2"/>
  <c r="Q1463" i="2" s="1"/>
  <c r="O1463" i="2"/>
  <c r="M1464" i="2"/>
  <c r="N1464" i="2" s="1"/>
  <c r="E1465" i="2"/>
  <c r="S1463" i="2"/>
  <c r="K1465" i="13" l="1"/>
  <c r="J1465" i="13"/>
  <c r="L1465" i="13" s="1"/>
  <c r="H1466" i="13"/>
  <c r="I1466" i="13" s="1"/>
  <c r="G1467" i="13"/>
  <c r="F1468" i="13" s="1"/>
  <c r="L1466" i="3"/>
  <c r="K1466" i="3"/>
  <c r="M1466" i="3" s="1"/>
  <c r="J1467" i="3"/>
  <c r="I1468" i="3"/>
  <c r="P1464" i="2"/>
  <c r="Q1464" i="2" s="1"/>
  <c r="O1464" i="2"/>
  <c r="E1466" i="2"/>
  <c r="M1465" i="2"/>
  <c r="N1465" i="2" s="1"/>
  <c r="S1464" i="2"/>
  <c r="H1467" i="13" l="1"/>
  <c r="I1467" i="13" s="1"/>
  <c r="K1467" i="13" s="1"/>
  <c r="K1466" i="13"/>
  <c r="J1466" i="13"/>
  <c r="L1466" i="13" s="1"/>
  <c r="G1468" i="13"/>
  <c r="F1469" i="13" s="1"/>
  <c r="I1469" i="3"/>
  <c r="J1468" i="3"/>
  <c r="K1467" i="3"/>
  <c r="M1467" i="3" s="1"/>
  <c r="L1467" i="3"/>
  <c r="P1465" i="2"/>
  <c r="Q1465" i="2" s="1"/>
  <c r="O1465" i="2"/>
  <c r="M1466" i="2"/>
  <c r="N1466" i="2" s="1"/>
  <c r="E1467" i="2"/>
  <c r="S1465" i="2"/>
  <c r="J1467" i="13" l="1"/>
  <c r="L1467" i="13" s="1"/>
  <c r="H1468" i="13"/>
  <c r="I1468" i="13" s="1"/>
  <c r="J1468" i="13" s="1"/>
  <c r="L1468" i="13" s="1"/>
  <c r="G1469" i="13"/>
  <c r="F1470" i="13" s="1"/>
  <c r="L1468" i="3"/>
  <c r="K1468" i="3"/>
  <c r="M1468" i="3" s="1"/>
  <c r="I1470" i="3"/>
  <c r="J1469" i="3"/>
  <c r="O1466" i="2"/>
  <c r="P1466" i="2"/>
  <c r="Q1466" i="2" s="1"/>
  <c r="M1467" i="2"/>
  <c r="N1467" i="2" s="1"/>
  <c r="E1468" i="2"/>
  <c r="S1466" i="2"/>
  <c r="K1468" i="13" l="1"/>
  <c r="H1469" i="13"/>
  <c r="I1469" i="13" s="1"/>
  <c r="G1470" i="13"/>
  <c r="F1471" i="13" s="1"/>
  <c r="L1469" i="3"/>
  <c r="K1469" i="3"/>
  <c r="M1469" i="3" s="1"/>
  <c r="J1470" i="3"/>
  <c r="I1471" i="3"/>
  <c r="P1467" i="2"/>
  <c r="Q1467" i="2" s="1"/>
  <c r="O1467" i="2"/>
  <c r="M1468" i="2"/>
  <c r="N1468" i="2" s="1"/>
  <c r="E1469" i="2"/>
  <c r="S1467" i="2"/>
  <c r="K1469" i="13" l="1"/>
  <c r="J1469" i="13"/>
  <c r="L1469" i="13" s="1"/>
  <c r="G1471" i="13"/>
  <c r="F1472" i="13" s="1"/>
  <c r="H1470" i="13"/>
  <c r="I1470" i="13" s="1"/>
  <c r="I1472" i="3"/>
  <c r="J1471" i="3"/>
  <c r="L1470" i="3"/>
  <c r="K1470" i="3"/>
  <c r="M1470" i="3" s="1"/>
  <c r="M1469" i="2"/>
  <c r="N1469" i="2" s="1"/>
  <c r="S1469" i="2" s="1"/>
  <c r="E1470" i="2"/>
  <c r="M1470" i="2" s="1"/>
  <c r="N1470" i="2" s="1"/>
  <c r="P1468" i="2"/>
  <c r="Q1468" i="2" s="1"/>
  <c r="O1468" i="2"/>
  <c r="S1468" i="2"/>
  <c r="J1470" i="13" l="1"/>
  <c r="L1470" i="13" s="1"/>
  <c r="K1470" i="13"/>
  <c r="G1472" i="13"/>
  <c r="H1472" i="13" s="1"/>
  <c r="I1472" i="13" s="1"/>
  <c r="H1471" i="13"/>
  <c r="I1471" i="13" s="1"/>
  <c r="R1468" i="2"/>
  <c r="L1471" i="3"/>
  <c r="K1471" i="3"/>
  <c r="M1471" i="3" s="1"/>
  <c r="J1472" i="3"/>
  <c r="I1473" i="3"/>
  <c r="J1473" i="3" s="1"/>
  <c r="D7" i="3" s="1"/>
  <c r="R1470" i="2"/>
  <c r="P1470" i="2"/>
  <c r="O1470" i="2"/>
  <c r="R5" i="2"/>
  <c r="B28" i="2"/>
  <c r="R2" i="2"/>
  <c r="B29" i="2"/>
  <c r="R3" i="2"/>
  <c r="R7" i="2"/>
  <c r="R4" i="2"/>
  <c r="B30" i="2"/>
  <c r="R6" i="2"/>
  <c r="R8" i="2"/>
  <c r="R10" i="2"/>
  <c r="R9" i="2"/>
  <c r="R11" i="2"/>
  <c r="R12" i="2"/>
  <c r="R13" i="2"/>
  <c r="R15" i="2"/>
  <c r="R16" i="2"/>
  <c r="R14" i="2"/>
  <c r="R17" i="2"/>
  <c r="R18" i="2"/>
  <c r="R20" i="2"/>
  <c r="R22" i="2"/>
  <c r="R21" i="2"/>
  <c r="R19" i="2"/>
  <c r="R23" i="2"/>
  <c r="R24" i="2"/>
  <c r="R26" i="2"/>
  <c r="R25" i="2"/>
  <c r="R27" i="2"/>
  <c r="R29" i="2"/>
  <c r="R28" i="2"/>
  <c r="R31" i="2"/>
  <c r="R30" i="2"/>
  <c r="R32" i="2"/>
  <c r="R33" i="2"/>
  <c r="R36" i="2"/>
  <c r="R35" i="2"/>
  <c r="R34" i="2"/>
  <c r="R39" i="2"/>
  <c r="R37" i="2"/>
  <c r="R41" i="2"/>
  <c r="R38" i="2"/>
  <c r="R40" i="2"/>
  <c r="R44" i="2"/>
  <c r="R43" i="2"/>
  <c r="R45" i="2"/>
  <c r="R42" i="2"/>
  <c r="R46" i="2"/>
  <c r="R50" i="2"/>
  <c r="R48" i="2"/>
  <c r="R47" i="2"/>
  <c r="R49" i="2"/>
  <c r="R52" i="2"/>
  <c r="R51" i="2"/>
  <c r="R54" i="2"/>
  <c r="R53" i="2"/>
  <c r="R57" i="2"/>
  <c r="R55" i="2"/>
  <c r="R56" i="2"/>
  <c r="R58" i="2"/>
  <c r="R59" i="2"/>
  <c r="R60" i="2"/>
  <c r="R61" i="2"/>
  <c r="R64" i="2"/>
  <c r="R65" i="2"/>
  <c r="R63" i="2"/>
  <c r="R62" i="2"/>
  <c r="R66" i="2"/>
  <c r="R68" i="2"/>
  <c r="R67" i="2"/>
  <c r="R70" i="2"/>
  <c r="R69" i="2"/>
  <c r="R74" i="2"/>
  <c r="R71" i="2"/>
  <c r="R72" i="2"/>
  <c r="R75" i="2"/>
  <c r="R73" i="2"/>
  <c r="R76" i="2"/>
  <c r="R77" i="2"/>
  <c r="R78" i="2"/>
  <c r="R79" i="2"/>
  <c r="R80" i="2"/>
  <c r="R81" i="2"/>
  <c r="R82" i="2"/>
  <c r="R84" i="2"/>
  <c r="R83" i="2"/>
  <c r="R88" i="2"/>
  <c r="R85" i="2"/>
  <c r="R87" i="2"/>
  <c r="R89" i="2"/>
  <c r="R86" i="2"/>
  <c r="R91" i="2"/>
  <c r="R92" i="2"/>
  <c r="R94" i="2"/>
  <c r="R90" i="2"/>
  <c r="R93" i="2"/>
  <c r="R96" i="2"/>
  <c r="R95" i="2"/>
  <c r="R98" i="2"/>
  <c r="R97" i="2"/>
  <c r="R99" i="2"/>
  <c r="R100" i="2"/>
  <c r="R101" i="2"/>
  <c r="R102" i="2"/>
  <c r="R105" i="2"/>
  <c r="R103" i="2"/>
  <c r="R104" i="2"/>
  <c r="R107" i="2"/>
  <c r="R109" i="2"/>
  <c r="R108" i="2"/>
  <c r="R106" i="2"/>
  <c r="R110" i="2"/>
  <c r="R111" i="2"/>
  <c r="R112" i="2"/>
  <c r="R113" i="2"/>
  <c r="R114" i="2"/>
  <c r="R116" i="2"/>
  <c r="R115" i="2"/>
  <c r="R120" i="2"/>
  <c r="R117" i="2"/>
  <c r="R119" i="2"/>
  <c r="R118" i="2"/>
  <c r="R123" i="2"/>
  <c r="R121" i="2"/>
  <c r="R122" i="2"/>
  <c r="R127" i="2"/>
  <c r="R124" i="2"/>
  <c r="R125" i="2"/>
  <c r="R126" i="2"/>
  <c r="R131" i="2"/>
  <c r="R128" i="2"/>
  <c r="R129" i="2"/>
  <c r="R132" i="2"/>
  <c r="R133" i="2"/>
  <c r="R130" i="2"/>
  <c r="R134" i="2"/>
  <c r="R135" i="2"/>
  <c r="R136" i="2"/>
  <c r="R140" i="2"/>
  <c r="R137" i="2"/>
  <c r="R139" i="2"/>
  <c r="R138" i="2"/>
  <c r="R141" i="2"/>
  <c r="R143" i="2"/>
  <c r="R142" i="2"/>
  <c r="R144" i="2"/>
  <c r="R145" i="2"/>
  <c r="R146" i="2"/>
  <c r="R147" i="2"/>
  <c r="R148" i="2"/>
  <c r="R150" i="2"/>
  <c r="R151" i="2"/>
  <c r="R149" i="2"/>
  <c r="R153" i="2"/>
  <c r="R152" i="2"/>
  <c r="R155" i="2"/>
  <c r="R154" i="2"/>
  <c r="R156" i="2"/>
  <c r="R157" i="2"/>
  <c r="R159" i="2"/>
  <c r="R158" i="2"/>
  <c r="R160" i="2"/>
  <c r="R161" i="2"/>
  <c r="R164" i="2"/>
  <c r="R163" i="2"/>
  <c r="R162" i="2"/>
  <c r="R165" i="2"/>
  <c r="R168" i="2"/>
  <c r="R167" i="2"/>
  <c r="R166" i="2"/>
  <c r="R169" i="2"/>
  <c r="R170" i="2"/>
  <c r="R171" i="2"/>
  <c r="R172" i="2"/>
  <c r="R173" i="2"/>
  <c r="R175" i="2"/>
  <c r="R174" i="2"/>
  <c r="R176" i="2"/>
  <c r="R177" i="2"/>
  <c r="R180" i="2"/>
  <c r="R178" i="2"/>
  <c r="R181" i="2"/>
  <c r="R179" i="2"/>
  <c r="R184" i="2"/>
  <c r="R183" i="2"/>
  <c r="R182" i="2"/>
  <c r="R185" i="2"/>
  <c r="R186" i="2"/>
  <c r="R189" i="2"/>
  <c r="R187" i="2"/>
  <c r="R188" i="2"/>
  <c r="R192" i="2"/>
  <c r="R191" i="2"/>
  <c r="R190" i="2"/>
  <c r="R193" i="2"/>
  <c r="R194" i="2"/>
  <c r="R196" i="2"/>
  <c r="R195" i="2"/>
  <c r="R198" i="2"/>
  <c r="R197" i="2"/>
  <c r="R199" i="2"/>
  <c r="R201" i="2"/>
  <c r="R200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8" i="2"/>
  <c r="R217" i="2"/>
  <c r="R216" i="2"/>
  <c r="R219" i="2"/>
  <c r="R220" i="2"/>
  <c r="R221" i="2"/>
  <c r="R224" i="2"/>
  <c r="R222" i="2"/>
  <c r="R223" i="2"/>
  <c r="R225" i="2"/>
  <c r="R226" i="2"/>
  <c r="R227" i="2"/>
  <c r="R228" i="2"/>
  <c r="R231" i="2"/>
  <c r="R229" i="2"/>
  <c r="R230" i="2"/>
  <c r="R232" i="2"/>
  <c r="R235" i="2"/>
  <c r="R233" i="2"/>
  <c r="R234" i="2"/>
  <c r="R237" i="2"/>
  <c r="R236" i="2"/>
  <c r="R238" i="2"/>
  <c r="R239" i="2"/>
  <c r="R240" i="2"/>
  <c r="R243" i="2"/>
  <c r="R241" i="2"/>
  <c r="R242" i="2"/>
  <c r="R245" i="2"/>
  <c r="R244" i="2"/>
  <c r="R247" i="2"/>
  <c r="R246" i="2"/>
  <c r="R248" i="2"/>
  <c r="R249" i="2"/>
  <c r="R250" i="2"/>
  <c r="R253" i="2"/>
  <c r="R252" i="2"/>
  <c r="R251" i="2"/>
  <c r="R255" i="2"/>
  <c r="R254" i="2"/>
  <c r="R257" i="2"/>
  <c r="R256" i="2"/>
  <c r="R258" i="2"/>
  <c r="R259" i="2"/>
  <c r="R260" i="2"/>
  <c r="R262" i="2"/>
  <c r="R261" i="2"/>
  <c r="R263" i="2"/>
  <c r="R264" i="2"/>
  <c r="R265" i="2"/>
  <c r="R266" i="2"/>
  <c r="R267" i="2"/>
  <c r="R269" i="2"/>
  <c r="R268" i="2"/>
  <c r="R271" i="2"/>
  <c r="R270" i="2"/>
  <c r="R272" i="2"/>
  <c r="R277" i="2"/>
  <c r="R275" i="2"/>
  <c r="R273" i="2"/>
  <c r="R274" i="2"/>
  <c r="R276" i="2"/>
  <c r="R278" i="2"/>
  <c r="R280" i="2"/>
  <c r="R279" i="2"/>
  <c r="R281" i="2"/>
  <c r="R284" i="2"/>
  <c r="R286" i="2"/>
  <c r="R282" i="2"/>
  <c r="R283" i="2"/>
  <c r="R285" i="2"/>
  <c r="R287" i="2"/>
  <c r="R288" i="2"/>
  <c r="R289" i="2"/>
  <c r="R290" i="2"/>
  <c r="R291" i="2"/>
  <c r="R292" i="2"/>
  <c r="R293" i="2"/>
  <c r="R294" i="2"/>
  <c r="R296" i="2"/>
  <c r="R295" i="2"/>
  <c r="R297" i="2"/>
  <c r="R300" i="2"/>
  <c r="R298" i="2"/>
  <c r="R299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6" i="2"/>
  <c r="R314" i="2"/>
  <c r="R315" i="2"/>
  <c r="R317" i="2"/>
  <c r="R318" i="2"/>
  <c r="R320" i="2"/>
  <c r="R319" i="2"/>
  <c r="R322" i="2"/>
  <c r="R321" i="2"/>
  <c r="R323" i="2"/>
  <c r="R324" i="2"/>
  <c r="R325" i="2"/>
  <c r="R326" i="2"/>
  <c r="R327" i="2"/>
  <c r="R328" i="2"/>
  <c r="R330" i="2"/>
  <c r="R329" i="2"/>
  <c r="R331" i="2"/>
  <c r="R332" i="2"/>
  <c r="R334" i="2"/>
  <c r="R333" i="2"/>
  <c r="R336" i="2"/>
  <c r="R335" i="2"/>
  <c r="R337" i="2"/>
  <c r="R338" i="2"/>
  <c r="R339" i="2"/>
  <c r="R341" i="2"/>
  <c r="R340" i="2"/>
  <c r="R342" i="2"/>
  <c r="R343" i="2"/>
  <c r="R344" i="2"/>
  <c r="R345" i="2"/>
  <c r="R346" i="2"/>
  <c r="R347" i="2"/>
  <c r="R348" i="2"/>
  <c r="R349" i="2"/>
  <c r="R350" i="2"/>
  <c r="R352" i="2"/>
  <c r="R351" i="2"/>
  <c r="R354" i="2"/>
  <c r="R353" i="2"/>
  <c r="R355" i="2"/>
  <c r="R356" i="2"/>
  <c r="R357" i="2"/>
  <c r="R358" i="2"/>
  <c r="R360" i="2"/>
  <c r="R359" i="2"/>
  <c r="R361" i="2"/>
  <c r="R362" i="2"/>
  <c r="R363" i="2"/>
  <c r="R364" i="2"/>
  <c r="R365" i="2"/>
  <c r="R366" i="2"/>
  <c r="R367" i="2"/>
  <c r="R368" i="2"/>
  <c r="R370" i="2"/>
  <c r="R369" i="2"/>
  <c r="R373" i="2"/>
  <c r="R374" i="2"/>
  <c r="R372" i="2"/>
  <c r="R371" i="2"/>
  <c r="R376" i="2"/>
  <c r="R375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6" i="2"/>
  <c r="R394" i="2"/>
  <c r="R395" i="2"/>
  <c r="R398" i="2"/>
  <c r="R397" i="2"/>
  <c r="R400" i="2"/>
  <c r="R399" i="2"/>
  <c r="R401" i="2"/>
  <c r="R402" i="2"/>
  <c r="R403" i="2"/>
  <c r="R404" i="2"/>
  <c r="R405" i="2"/>
  <c r="R406" i="2"/>
  <c r="R408" i="2"/>
  <c r="R407" i="2"/>
  <c r="R409" i="2"/>
  <c r="R410" i="2"/>
  <c r="R411" i="2"/>
  <c r="R412" i="2"/>
  <c r="R413" i="2"/>
  <c r="R414" i="2"/>
  <c r="R416" i="2"/>
  <c r="R415" i="2"/>
  <c r="R417" i="2"/>
  <c r="R418" i="2"/>
  <c r="R419" i="2"/>
  <c r="R421" i="2"/>
  <c r="R420" i="2"/>
  <c r="R422" i="2"/>
  <c r="R423" i="2"/>
  <c r="R425" i="2"/>
  <c r="R424" i="2"/>
  <c r="R427" i="2"/>
  <c r="R426" i="2"/>
  <c r="R428" i="2"/>
  <c r="R429" i="2"/>
  <c r="R430" i="2"/>
  <c r="R431" i="2"/>
  <c r="R433" i="2"/>
  <c r="R432" i="2"/>
  <c r="R434" i="2"/>
  <c r="R435" i="2"/>
  <c r="R436" i="2"/>
  <c r="R437" i="2"/>
  <c r="R438" i="2"/>
  <c r="R439" i="2"/>
  <c r="R440" i="2"/>
  <c r="R441" i="2"/>
  <c r="R442" i="2"/>
  <c r="R443" i="2"/>
  <c r="R445" i="2"/>
  <c r="R444" i="2"/>
  <c r="R446" i="2"/>
  <c r="R447" i="2"/>
  <c r="R449" i="2"/>
  <c r="R448" i="2"/>
  <c r="R451" i="2"/>
  <c r="R450" i="2"/>
  <c r="R452" i="2"/>
  <c r="R453" i="2"/>
  <c r="R454" i="2"/>
  <c r="R455" i="2"/>
  <c r="R456" i="2"/>
  <c r="R457" i="2"/>
  <c r="R459" i="2"/>
  <c r="R458" i="2"/>
  <c r="R460" i="2"/>
  <c r="R461" i="2"/>
  <c r="R462" i="2"/>
  <c r="R463" i="2"/>
  <c r="R464" i="2"/>
  <c r="R465" i="2"/>
  <c r="R467" i="2"/>
  <c r="R466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6" i="2"/>
  <c r="R485" i="2"/>
  <c r="R487" i="2"/>
  <c r="R488" i="2"/>
  <c r="R489" i="2"/>
  <c r="R491" i="2"/>
  <c r="R490" i="2"/>
  <c r="R495" i="2"/>
  <c r="R492" i="2"/>
  <c r="R493" i="2"/>
  <c r="R494" i="2"/>
  <c r="R496" i="2"/>
  <c r="R497" i="2"/>
  <c r="R499" i="2"/>
  <c r="R498" i="2"/>
  <c r="R500" i="2"/>
  <c r="R502" i="2"/>
  <c r="R501" i="2"/>
  <c r="R503" i="2"/>
  <c r="R504" i="2"/>
  <c r="R505" i="2"/>
  <c r="R507" i="2"/>
  <c r="R506" i="2"/>
  <c r="R508" i="2"/>
  <c r="R509" i="2"/>
  <c r="R510" i="2"/>
  <c r="R511" i="2"/>
  <c r="R512" i="2"/>
  <c r="R513" i="2"/>
  <c r="R515" i="2"/>
  <c r="R514" i="2"/>
  <c r="R516" i="2"/>
  <c r="R517" i="2"/>
  <c r="R518" i="2"/>
  <c r="R519" i="2"/>
  <c r="R520" i="2"/>
  <c r="R521" i="2"/>
  <c r="R523" i="2"/>
  <c r="R522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2" i="2"/>
  <c r="R541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8" i="2"/>
  <c r="R557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4" i="2"/>
  <c r="R573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11" i="2"/>
  <c r="R609" i="2"/>
  <c r="R610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9" i="2"/>
  <c r="R628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1" i="2"/>
  <c r="R660" i="2"/>
  <c r="R662" i="2"/>
  <c r="R663" i="2"/>
  <c r="R664" i="2"/>
  <c r="R665" i="2"/>
  <c r="R666" i="2"/>
  <c r="R667" i="2"/>
  <c r="R668" i="2"/>
  <c r="R669" i="2"/>
  <c r="R671" i="2"/>
  <c r="R670" i="2"/>
  <c r="R672" i="2"/>
  <c r="R673" i="2"/>
  <c r="R674" i="2"/>
  <c r="R675" i="2"/>
  <c r="R676" i="2"/>
  <c r="R677" i="2"/>
  <c r="R678" i="2"/>
  <c r="R679" i="2"/>
  <c r="R680" i="2"/>
  <c r="R682" i="2"/>
  <c r="R681" i="2"/>
  <c r="R683" i="2"/>
  <c r="R684" i="2"/>
  <c r="R685" i="2"/>
  <c r="R686" i="2"/>
  <c r="R687" i="2"/>
  <c r="R688" i="2"/>
  <c r="R690" i="2"/>
  <c r="R689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6" i="2"/>
  <c r="R705" i="2"/>
  <c r="R707" i="2"/>
  <c r="R708" i="2"/>
  <c r="R709" i="2"/>
  <c r="R710" i="2"/>
  <c r="R711" i="2"/>
  <c r="R712" i="2"/>
  <c r="R714" i="2"/>
  <c r="R713" i="2"/>
  <c r="R715" i="2"/>
  <c r="R716" i="2"/>
  <c r="R717" i="2"/>
  <c r="R718" i="2"/>
  <c r="R719" i="2"/>
  <c r="R720" i="2"/>
  <c r="R722" i="2"/>
  <c r="R721" i="2"/>
  <c r="R723" i="2"/>
  <c r="R724" i="2"/>
  <c r="R725" i="2"/>
  <c r="R726" i="2"/>
  <c r="R727" i="2"/>
  <c r="R728" i="2"/>
  <c r="R730" i="2"/>
  <c r="R729" i="2"/>
  <c r="R731" i="2"/>
  <c r="R732" i="2"/>
  <c r="R734" i="2"/>
  <c r="R733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4" i="2"/>
  <c r="R753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5" i="2"/>
  <c r="R774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9" i="2"/>
  <c r="R838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8" i="2"/>
  <c r="R857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7" i="2"/>
  <c r="R876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3" i="2"/>
  <c r="R892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7" i="2"/>
  <c r="R916" i="2"/>
  <c r="R918" i="2"/>
  <c r="R919" i="2"/>
  <c r="R920" i="2"/>
  <c r="R921" i="2"/>
  <c r="R922" i="2"/>
  <c r="R923" i="2"/>
  <c r="R924" i="2"/>
  <c r="R925" i="2"/>
  <c r="R926" i="2"/>
  <c r="R927" i="2"/>
  <c r="R928" i="2"/>
  <c r="R930" i="2"/>
  <c r="R929" i="2"/>
  <c r="R931" i="2"/>
  <c r="R933" i="2"/>
  <c r="R932" i="2"/>
  <c r="R934" i="2"/>
  <c r="R935" i="2"/>
  <c r="R936" i="2"/>
  <c r="R937" i="2"/>
  <c r="R938" i="2"/>
  <c r="R939" i="2"/>
  <c r="R940" i="2"/>
  <c r="R941" i="2"/>
  <c r="R942" i="2"/>
  <c r="R943" i="2"/>
  <c r="R944" i="2"/>
  <c r="R946" i="2"/>
  <c r="R945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2" i="2"/>
  <c r="R961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6" i="2"/>
  <c r="R1075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100" i="2"/>
  <c r="R1099" i="2"/>
  <c r="R1101" i="2"/>
  <c r="R1102" i="2"/>
  <c r="R1103" i="2"/>
  <c r="R1104" i="2"/>
  <c r="R1105" i="2"/>
  <c r="R1106" i="2"/>
  <c r="R1109" i="2"/>
  <c r="R1107" i="2"/>
  <c r="R1108" i="2"/>
  <c r="R1111" i="2"/>
  <c r="R1110" i="2"/>
  <c r="R1112" i="2"/>
  <c r="R1113" i="2"/>
  <c r="R1114" i="2"/>
  <c r="R1115" i="2"/>
  <c r="R1117" i="2"/>
  <c r="R1116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5" i="2"/>
  <c r="R1424" i="2"/>
  <c r="R1426" i="2"/>
  <c r="R1427" i="2"/>
  <c r="R1428" i="2"/>
  <c r="R1429" i="2"/>
  <c r="R1431" i="2"/>
  <c r="R1430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60" i="2"/>
  <c r="R1459" i="2"/>
  <c r="S1470" i="2"/>
  <c r="B31" i="2" s="1"/>
  <c r="P1469" i="2"/>
  <c r="Q1469" i="2" s="1"/>
  <c r="O1469" i="2"/>
  <c r="R1469" i="2"/>
  <c r="R1462" i="2"/>
  <c r="R1461" i="2"/>
  <c r="R1467" i="2"/>
  <c r="R1466" i="2"/>
  <c r="R1463" i="2"/>
  <c r="R1464" i="2"/>
  <c r="R1465" i="2"/>
  <c r="B8" i="13" l="1"/>
  <c r="K1472" i="13"/>
  <c r="J1472" i="13"/>
  <c r="K1471" i="13"/>
  <c r="J1471" i="13"/>
  <c r="L1471" i="13" s="1"/>
  <c r="L1473" i="3"/>
  <c r="K1473" i="3"/>
  <c r="L1472" i="3"/>
  <c r="K1472" i="3"/>
  <c r="M1472" i="3" s="1"/>
  <c r="B32" i="2"/>
  <c r="B33" i="2" s="1"/>
  <c r="B34" i="2" s="1"/>
  <c r="B35" i="2" s="1"/>
  <c r="B24" i="2"/>
  <c r="B20" i="2"/>
  <c r="B16" i="2"/>
  <c r="B15" i="2"/>
  <c r="B14" i="2"/>
  <c r="B25" i="2"/>
  <c r="B21" i="2"/>
  <c r="B17" i="2"/>
  <c r="B22" i="2"/>
  <c r="B18" i="2"/>
  <c r="B23" i="2"/>
  <c r="B19" i="2"/>
  <c r="C9" i="2"/>
  <c r="Q1470" i="2"/>
  <c r="C10" i="2" s="1"/>
  <c r="C8" i="2"/>
  <c r="D8" i="3" l="1"/>
  <c r="B10" i="13"/>
  <c r="L1472" i="13"/>
  <c r="B11" i="13" s="1"/>
  <c r="B9" i="13"/>
  <c r="D9" i="3"/>
  <c r="M1473" i="3"/>
  <c r="D1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32" authorId="0" shapeId="0" xr:uid="{CC94947E-E45F-4404-8580-E7F2B9B4A7FD}">
      <text>
        <r>
          <rPr>
            <sz val="9"/>
            <rFont val="Tahoma"/>
            <family val="2"/>
          </rPr>
          <t>assuming randomness of errors</t>
        </r>
      </text>
    </comment>
    <comment ref="A34" authorId="0" shapeId="0" xr:uid="{3DE966F4-68AE-481F-976F-D7E3E65FB143}">
      <text>
        <r>
          <rPr>
            <sz val="9"/>
            <rFont val="Tahoma"/>
            <family val="2"/>
          </rPr>
          <t>negative value means fewer runs than expected; positive value means more runs than expected</t>
        </r>
      </text>
    </comment>
    <comment ref="A39" authorId="0" shapeId="0" xr:uid="{D4661797-1B7C-4BB1-9BDE-F7660E9EEDBA}">
      <text>
        <r>
          <rPr>
            <sz val="9"/>
            <rFont val="Aptos Narrow"/>
            <family val="2"/>
            <scheme val="minor"/>
          </rPr>
          <t>span varied from 1 to 12</t>
        </r>
      </text>
    </comment>
    <comment ref="A40" authorId="0" shapeId="0" xr:uid="{356BA54B-5229-4F20-8ED8-0ACB6A95DF43}">
      <text>
        <r>
          <rPr>
            <sz val="9"/>
            <rFont val="Aptos Narrow"/>
            <family val="2"/>
            <scheme val="minor"/>
          </rPr>
          <t>ME closest to 0</t>
        </r>
      </text>
    </comment>
    <comment ref="A49" authorId="0" shapeId="0" xr:uid="{2DA99E0D-06CB-4481-8E86-DE0D15AA4C3D}">
      <text>
        <r>
          <rPr>
            <sz val="9"/>
            <rFont val="Aptos Narrow"/>
            <family val="2"/>
            <scheme val="minor"/>
          </rPr>
          <t>span varied from 1 to 12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8" authorId="0" shapeId="0" xr:uid="{2940C467-A045-4953-9638-7FC77FD2369D}">
      <text>
        <r>
          <rPr>
            <sz val="9"/>
            <rFont val="Aptos Narrow"/>
            <family val="2"/>
            <scheme val="minor"/>
          </rPr>
          <t>span varied from 1 to 12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5" authorId="0" shapeId="0" xr:uid="{1D2BC03C-953A-4E20-9E50-8F622685F7BC}">
      <text>
        <r>
          <rPr>
            <sz val="9"/>
            <rFont val="Aptos Narrow"/>
            <family val="2"/>
            <scheme val="minor"/>
          </rPr>
          <t>alpha varied from 0.05 to 0.95 in multiples of 0.05</t>
        </r>
      </text>
    </comment>
    <comment ref="A16" authorId="0" shapeId="0" xr:uid="{C781E22E-771D-4383-AB23-72E6D315904F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5" authorId="0" shapeId="0" xr:uid="{1A24A01F-5ACC-4E34-A416-C7149E012084}">
      <text>
        <r>
          <rPr>
            <sz val="9"/>
            <rFont val="Aptos Narrow"/>
            <family val="2"/>
            <scheme val="minor"/>
          </rPr>
          <t>alpha varied from 0.05 to 0.95 in multiples of 0.05</t>
        </r>
      </text>
    </comment>
    <comment ref="A16" authorId="0" shapeId="0" xr:uid="{F70C1A29-A071-48A7-9192-3C2F9EE38B9A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117DA0C6-1605-45C1-9B51-71A7E33C9C02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589A7C26-93D9-46D2-8FEB-D9215BE08B7A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7AF9D5F1-349F-4D0E-A294-B3EC9C1B62F3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D19ED4C1-3B09-4B46-AE47-7FAADAD72AA0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13" authorId="0" shapeId="0" xr:uid="{8A57236A-4769-4A7E-A01B-7C1BDCE54F4A}">
      <text>
        <r>
          <rPr>
            <sz val="9"/>
            <rFont val="Aptos Narrow"/>
            <family val="2"/>
            <scheme val="minor"/>
          </rPr>
          <t>alpha, beta varied from 0.05 to 0.95 in multiples of 0.05</t>
        </r>
      </text>
    </comment>
    <comment ref="A14" authorId="0" shapeId="0" xr:uid="{29BE40FF-F026-4138-9AC9-97F5E5469095}">
      <text>
        <r>
          <rPr>
            <sz val="9"/>
            <rFont val="Aptos Narrow"/>
            <family val="2"/>
            <scheme val="minor"/>
          </rPr>
          <t>ME closest to 0</t>
        </r>
      </text>
    </comment>
  </commentList>
</comments>
</file>

<file path=xl/sharedStrings.xml><?xml version="1.0" encoding="utf-8"?>
<sst xmlns="http://schemas.openxmlformats.org/spreadsheetml/2006/main" count="376" uniqueCount="166">
  <si>
    <t>Date</t>
  </si>
  <si>
    <t>Adj Close</t>
  </si>
  <si>
    <t xml:space="preserve">Naive Trend </t>
  </si>
  <si>
    <t>Erorr 1</t>
  </si>
  <si>
    <t>Sq Erorr 1</t>
  </si>
  <si>
    <t>Abs Erorr 1</t>
  </si>
  <si>
    <t>Abs Pct Error 1</t>
  </si>
  <si>
    <t>3-MA</t>
  </si>
  <si>
    <t>Erorr 2</t>
  </si>
  <si>
    <t>Sq Erorr 2</t>
  </si>
  <si>
    <t>Abs Erorr 2</t>
  </si>
  <si>
    <t>Abs Pct Erorr 2</t>
  </si>
  <si>
    <t>6-MA</t>
  </si>
  <si>
    <t>Erorr 3</t>
  </si>
  <si>
    <t>Sq Erorr 3</t>
  </si>
  <si>
    <t>Abs Erorr 3</t>
  </si>
  <si>
    <t>Abs Pct Erorr 3</t>
  </si>
  <si>
    <t>Error measures</t>
  </si>
  <si>
    <t>Mean absolute error (MAE)</t>
  </si>
  <si>
    <t>Root mean square error (RMSE)</t>
  </si>
  <si>
    <t>Mean absolute pct error (MAPE)</t>
  </si>
  <si>
    <t>Index</t>
  </si>
  <si>
    <t>Erorr</t>
  </si>
  <si>
    <t>Erorr^2</t>
  </si>
  <si>
    <t xml:space="preserve"> |Erorr|</t>
  </si>
  <si>
    <t>Pct  |Erorr|</t>
  </si>
  <si>
    <t xml:space="preserve">Forecast </t>
  </si>
  <si>
    <t xml:space="preserve">ErorrMA </t>
  </si>
  <si>
    <t>Sq Error</t>
  </si>
  <si>
    <t>Abs Erorr</t>
  </si>
  <si>
    <t>Abs Pct Error</t>
  </si>
  <si>
    <t>Centered Erorr</t>
  </si>
  <si>
    <t>Run starts</t>
  </si>
  <si>
    <t>Moving averages</t>
  </si>
  <si>
    <t>Step - MA</t>
  </si>
  <si>
    <t>Span</t>
  </si>
  <si>
    <t xml:space="preserve"> </t>
  </si>
  <si>
    <t>Lag</t>
  </si>
  <si>
    <t>Autocorr</t>
  </si>
  <si>
    <t>Number of observations</t>
  </si>
  <si>
    <t>Number &lt;= 0</t>
  </si>
  <si>
    <t>Number &gt; 0</t>
  </si>
  <si>
    <t>Number of runs</t>
  </si>
  <si>
    <t>Expected number of runs</t>
  </si>
  <si>
    <t>Std dev of number of runs</t>
  </si>
  <si>
    <t>z-value for test</t>
  </si>
  <si>
    <t>p-value for two-tailed test</t>
  </si>
  <si>
    <t xml:space="preserve">Best error measures with respect to span from 3 to 6 </t>
  </si>
  <si>
    <t>Least bias</t>
  </si>
  <si>
    <t>Smallest MAE</t>
  </si>
  <si>
    <t>Smallest RMSE</t>
  </si>
  <si>
    <t>Smallest MAPE</t>
  </si>
  <si>
    <t>Best error measures with respect to span from 1 to 10</t>
  </si>
  <si>
    <r>
      <t>Mean error (</t>
    </r>
    <r>
      <rPr>
        <b/>
        <sz val="11"/>
        <rFont val="Calibri"/>
        <family val="2"/>
      </rPr>
      <t>ME</t>
    </r>
    <r>
      <rPr>
        <sz val="11"/>
        <rFont val="Calibri"/>
        <family val="2"/>
      </rPr>
      <t>)</t>
    </r>
  </si>
  <si>
    <r>
      <t>Mean absolute error (</t>
    </r>
    <r>
      <rPr>
        <b/>
        <sz val="11"/>
        <rFont val="Calibri"/>
        <family val="2"/>
      </rPr>
      <t>MAE</t>
    </r>
    <r>
      <rPr>
        <sz val="11"/>
        <rFont val="Calibri"/>
        <family val="2"/>
      </rPr>
      <t>)</t>
    </r>
  </si>
  <si>
    <r>
      <t>Root mean square error (</t>
    </r>
    <r>
      <rPr>
        <b/>
        <sz val="11"/>
        <rFont val="Calibri"/>
        <family val="2"/>
      </rPr>
      <t>RMSE</t>
    </r>
    <r>
      <rPr>
        <sz val="11"/>
        <rFont val="Calibri"/>
        <family val="2"/>
      </rPr>
      <t>)</t>
    </r>
  </si>
  <si>
    <r>
      <t>Mean absolute pct error (</t>
    </r>
    <r>
      <rPr>
        <b/>
        <sz val="11"/>
        <rFont val="Calibri"/>
        <family val="2"/>
      </rPr>
      <t>MAPE</t>
    </r>
    <r>
      <rPr>
        <sz val="11"/>
        <rFont val="Calibri"/>
        <family val="2"/>
      </rPr>
      <t>)</t>
    </r>
  </si>
  <si>
    <r>
      <rPr>
        <b/>
        <sz val="11"/>
        <rFont val="Calibri"/>
        <family val="2"/>
      </rPr>
      <t>Smallest</t>
    </r>
    <r>
      <rPr>
        <sz val="11"/>
        <rFont val="Calibri"/>
        <family val="2"/>
      </rPr>
      <t xml:space="preserve"> </t>
    </r>
    <r>
      <rPr>
        <b/>
        <sz val="11"/>
        <rFont val="Calibri"/>
        <family val="2"/>
      </rPr>
      <t>MAPE</t>
    </r>
  </si>
  <si>
    <t>Smoothing constant(s)</t>
  </si>
  <si>
    <t>For level (alpha)</t>
  </si>
  <si>
    <t>Initialization value(s)</t>
  </si>
  <si>
    <t>Initial level</t>
  </si>
  <si>
    <t xml:space="preserve">Best error measures with respect to smoothing </t>
  </si>
  <si>
    <t>Alpha</t>
  </si>
  <si>
    <t>Forecast</t>
  </si>
  <si>
    <t>Error</t>
  </si>
  <si>
    <t>Abs Error</t>
  </si>
  <si>
    <t>Level</t>
  </si>
  <si>
    <t>Trend</t>
  </si>
  <si>
    <t>Holt's Forecast</t>
  </si>
  <si>
    <t>For trend (beta)</t>
  </si>
  <si>
    <t>Best error measures with respect to smoothing constant(s)</t>
  </si>
  <si>
    <t>Beta</t>
  </si>
  <si>
    <t>Seasonal</t>
  </si>
  <si>
    <t>For seasonality (gamma)</t>
  </si>
  <si>
    <t>k</t>
  </si>
  <si>
    <r>
      <t>Mean error (</t>
    </r>
    <r>
      <rPr>
        <b/>
        <sz val="11"/>
        <color rgb="FF000000"/>
        <rFont val="Calibri"/>
        <family val="2"/>
      </rPr>
      <t>ME</t>
    </r>
    <r>
      <rPr>
        <sz val="11"/>
        <color indexed="8"/>
        <rFont val="Calibri"/>
        <family val="2"/>
      </rPr>
      <t>)</t>
    </r>
  </si>
  <si>
    <r>
      <t>Mean absolute error (</t>
    </r>
    <r>
      <rPr>
        <b/>
        <sz val="11"/>
        <color rgb="FF000000"/>
        <rFont val="Calibri"/>
        <family val="2"/>
      </rPr>
      <t>MAE</t>
    </r>
    <r>
      <rPr>
        <sz val="11"/>
        <color indexed="8"/>
        <rFont val="Calibri"/>
        <family val="2"/>
      </rPr>
      <t>)</t>
    </r>
  </si>
  <si>
    <r>
      <t>Root mean square error (</t>
    </r>
    <r>
      <rPr>
        <b/>
        <sz val="11"/>
        <color rgb="FF000000"/>
        <rFont val="Calibri"/>
        <family val="2"/>
      </rPr>
      <t>RMSE</t>
    </r>
    <r>
      <rPr>
        <sz val="11"/>
        <color indexed="8"/>
        <rFont val="Calibri"/>
        <family val="2"/>
      </rPr>
      <t>)</t>
    </r>
  </si>
  <si>
    <r>
      <t>Mean absolute pct error (</t>
    </r>
    <r>
      <rPr>
        <b/>
        <sz val="11"/>
        <color rgb="FF000000"/>
        <rFont val="Calibri"/>
        <family val="2"/>
      </rPr>
      <t>MAPE</t>
    </r>
    <r>
      <rPr>
        <sz val="11"/>
        <color indexed="8"/>
        <rFont val="Calibri"/>
        <family val="2"/>
      </rPr>
      <t>)</t>
    </r>
  </si>
  <si>
    <t xml:space="preserve">alpha </t>
  </si>
  <si>
    <t>beta</t>
  </si>
  <si>
    <t>gamma</t>
  </si>
  <si>
    <t>Smalles MAPE</t>
  </si>
  <si>
    <t xml:space="preserve">Forcast </t>
  </si>
  <si>
    <t>Q4 - 2024</t>
  </si>
  <si>
    <t>Q1 - 2025</t>
  </si>
  <si>
    <t>Q2 - 2025</t>
  </si>
  <si>
    <t>Q3 - 2025</t>
  </si>
  <si>
    <t>Sq Erorr</t>
  </si>
  <si>
    <t>Abs Pct Erorr</t>
  </si>
  <si>
    <t xml:space="preserve">Percent </t>
  </si>
  <si>
    <t>3 Period Weighted</t>
  </si>
  <si>
    <t xml:space="preserve">Erorr </t>
  </si>
  <si>
    <t xml:space="preserve">Sq Erorr </t>
  </si>
  <si>
    <t xml:space="preserve">Abs Erorr </t>
  </si>
  <si>
    <t xml:space="preserve">Abs Pct Erorr </t>
  </si>
  <si>
    <t>6 Period Weighted</t>
  </si>
  <si>
    <t>Forecast 3 Period</t>
  </si>
  <si>
    <t xml:space="preserve">Forecast 6 Period </t>
  </si>
  <si>
    <t>Abs Erorr 4</t>
  </si>
  <si>
    <t>Abs Pct Erorr 5</t>
  </si>
  <si>
    <t xml:space="preserve">Error measures </t>
  </si>
  <si>
    <t>3 Period</t>
  </si>
  <si>
    <t>6 Period</t>
  </si>
  <si>
    <t>98%, 2%, 0%</t>
  </si>
  <si>
    <t>96%, 4%, 0%, 0%, 0%, 0%</t>
  </si>
  <si>
    <t>94%, 6%, 0%</t>
  </si>
  <si>
    <t>95%, 5%, 0%, 0%, 0%, 0%</t>
  </si>
  <si>
    <t>99%, 0%, 0%, 0%, 1%, 0%</t>
  </si>
  <si>
    <t>Qtr1-2019</t>
  </si>
  <si>
    <t>Qtr1-2020</t>
  </si>
  <si>
    <t>Qtr1-2021</t>
  </si>
  <si>
    <t>Qtr1-2022</t>
  </si>
  <si>
    <t>Qtr2-2019</t>
  </si>
  <si>
    <t>Qtr3-2019</t>
  </si>
  <si>
    <t>Qtr4-2019</t>
  </si>
  <si>
    <t>Qtr-2020</t>
  </si>
  <si>
    <t>Qtr3-2020</t>
  </si>
  <si>
    <t>Qtr4-2020</t>
  </si>
  <si>
    <t>Qtr-2021</t>
  </si>
  <si>
    <t>Qtr3-2021</t>
  </si>
  <si>
    <t>Qtr4-2021</t>
  </si>
  <si>
    <t>Qtr2-2022</t>
  </si>
  <si>
    <t>Qtr3-2022</t>
  </si>
  <si>
    <t>Qtr4-2022</t>
  </si>
  <si>
    <t>Qtr1-2023</t>
  </si>
  <si>
    <t>Qtr2-2023</t>
  </si>
  <si>
    <t>Qtr3-2023</t>
  </si>
  <si>
    <t>Qtr4-2023</t>
  </si>
  <si>
    <t>Qtr1-2024</t>
  </si>
  <si>
    <t>Qtr2-2024</t>
  </si>
  <si>
    <t>Qtr3-2024</t>
  </si>
  <si>
    <t>Moving averages for NIKE</t>
  </si>
  <si>
    <t>MOVING AVERAGES FOR NIKE</t>
  </si>
  <si>
    <t>SIMPLE EXPONENTIAL SMOOTHING FOR ADJ CLOSE OF NIKE</t>
  </si>
  <si>
    <t>Holt's exponential smoothing for NIKE</t>
  </si>
  <si>
    <t>Q1 - 2019</t>
  </si>
  <si>
    <t>Q2 - 2019</t>
  </si>
  <si>
    <t>Q3 - 2019</t>
  </si>
  <si>
    <t>Q4 - 2019</t>
  </si>
  <si>
    <t>Q1 - 2020</t>
  </si>
  <si>
    <t>Q2 - 2020</t>
  </si>
  <si>
    <t>Q3 - 2020</t>
  </si>
  <si>
    <t>Q4 - 2020</t>
  </si>
  <si>
    <t>Q1 - 2021</t>
  </si>
  <si>
    <t>Q2 - 2021</t>
  </si>
  <si>
    <t>Q3 - 2021</t>
  </si>
  <si>
    <t>Q4 - 2021</t>
  </si>
  <si>
    <t>Q1 - 2022</t>
  </si>
  <si>
    <t>Q2 - 2022</t>
  </si>
  <si>
    <t>Q3 - 2022</t>
  </si>
  <si>
    <t>Q4 - 2022</t>
  </si>
  <si>
    <t>Q1 - 2023</t>
  </si>
  <si>
    <t>Q2 - 2023</t>
  </si>
  <si>
    <t>Q3 - 2023</t>
  </si>
  <si>
    <t>Q4 - 2023</t>
  </si>
  <si>
    <t>Q1 - 2024</t>
  </si>
  <si>
    <t>Q2 - 2024</t>
  </si>
  <si>
    <t>Q3 - 2024</t>
  </si>
  <si>
    <t>alpha</t>
  </si>
  <si>
    <t xml:space="preserve">Winters' exponential smoothing for NIKE </t>
  </si>
  <si>
    <t>Runs test for randomness of NIKE's errors</t>
  </si>
  <si>
    <t>Autocorrelations of NIKE's errors</t>
  </si>
  <si>
    <t>NIKE</t>
  </si>
  <si>
    <t>Best error measures with respect to 3 and 6 period of 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</si>
</sst>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"/>
    <numFmt numFmtId="166" formatCode="0.0000"/>
    <numFmt numFmtId="167" formatCode="#,##0.0"/>
    <numFmt numFmtId="168" formatCode="[$-409]mmmm\-yy;@"/>
    <numFmt numFmtId="169" formatCode="[$-409]mmm\-yy;@"/>
    <numFmt numFmtId="170" formatCode="&quot;$&quot;#,##0.00"/>
  </numFmts>
  <fonts count="37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rgb="FF9C0006"/>
      <name val="Times New Roman"/>
      <family val="2"/>
    </font>
    <font>
      <b/>
      <sz val="12"/>
      <color theme="0"/>
      <name val="Times New Roman"/>
      <family val="2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9"/>
      <name val="Tahoma"/>
      <family val="2"/>
    </font>
    <font>
      <sz val="9"/>
      <name val="Aptos Narrow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  <font>
      <b/>
      <sz val="12"/>
      <color theme="1"/>
      <name val="Times New Roman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sz val="12"/>
      <color indexed="8"/>
      <name val="Calibri"/>
      <family val="2"/>
    </font>
    <font>
      <b/>
      <sz val="11"/>
      <color theme="3"/>
      <name val="Times New Roman"/>
      <family val="2"/>
    </font>
    <font>
      <sz val="12"/>
      <color rgb="FF9C5700"/>
      <name val="Times New Roman"/>
      <family val="2"/>
    </font>
    <font>
      <sz val="12"/>
      <color rgb="FFFF0000"/>
      <name val="Times New Roman"/>
      <family val="2"/>
    </font>
    <font>
      <b/>
      <sz val="12"/>
      <color rgb="FFFF0000"/>
      <name val="Calibri"/>
      <family val="2"/>
    </font>
    <font>
      <b/>
      <sz val="12"/>
      <color rgb="FFFF0000"/>
      <name val="Times New Roman"/>
      <family val="2"/>
    </font>
    <font>
      <b/>
      <sz val="12"/>
      <color rgb="FFFF0000"/>
      <name val="Times New Roman"/>
      <family val="1"/>
    </font>
    <font>
      <b/>
      <sz val="12"/>
      <color theme="0"/>
      <name val="Times New Roman"/>
      <family val="1"/>
    </font>
    <font>
      <b/>
      <sz val="11"/>
      <color rgb="FFFF0000"/>
      <name val="Times New Roman"/>
      <family val="2"/>
    </font>
    <font>
      <b/>
      <sz val="11"/>
      <color theme="2"/>
      <name val="Calibri"/>
      <family val="2"/>
    </font>
    <font>
      <b/>
      <sz val="11"/>
      <color theme="0" tint="-4.9989318521683403E-2"/>
      <name val="Calibri"/>
      <family val="2"/>
    </font>
    <font>
      <sz val="11"/>
      <color theme="1"/>
      <name val="Times New Roman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2"/>
    </font>
    <font>
      <sz val="11"/>
      <color theme="0"/>
      <name val="Times New Roman"/>
      <family val="2"/>
    </font>
    <font>
      <b/>
      <sz val="11"/>
      <color theme="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C00000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theme="9"/>
      </patternFill>
    </fill>
  </fills>
  <borders count="1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20" fillId="0" borderId="15" applyNumberFormat="0" applyFill="0" applyAlignment="0" applyProtection="0"/>
    <xf numFmtId="0" fontId="21" fillId="3" borderId="0" applyNumberFormat="0" applyBorder="0" applyAlignment="0" applyProtection="0"/>
  </cellStyleXfs>
  <cellXfs count="285">
    <xf numFmtId="0" fontId="0" fillId="0" borderId="0" xfId="0"/>
    <xf numFmtId="0" fontId="5" fillId="6" borderId="5" xfId="0" applyFont="1" applyFill="1" applyBorder="1" applyAlignment="1">
      <alignment horizontal="center"/>
    </xf>
    <xf numFmtId="9" fontId="5" fillId="6" borderId="5" xfId="3" applyFont="1" applyFill="1" applyBorder="1" applyAlignment="1">
      <alignment horizontal="center"/>
    </xf>
    <xf numFmtId="43" fontId="0" fillId="0" borderId="5" xfId="1" applyFont="1" applyBorder="1"/>
    <xf numFmtId="44" fontId="0" fillId="0" borderId="5" xfId="2" applyFont="1" applyBorder="1"/>
    <xf numFmtId="0" fontId="0" fillId="0" borderId="5" xfId="0" applyBorder="1"/>
    <xf numFmtId="9" fontId="0" fillId="0" borderId="5" xfId="3" applyFont="1" applyBorder="1" applyAlignment="1">
      <alignment horizontal="center"/>
    </xf>
    <xf numFmtId="0" fontId="0" fillId="0" borderId="5" xfId="2" applyNumberFormat="1" applyFont="1" applyBorder="1"/>
    <xf numFmtId="43" fontId="0" fillId="7" borderId="5" xfId="1" applyFont="1" applyFill="1" applyBorder="1"/>
    <xf numFmtId="0" fontId="0" fillId="0" borderId="7" xfId="1" applyNumberFormat="1" applyFont="1" applyBorder="1"/>
    <xf numFmtId="43" fontId="0" fillId="0" borderId="7" xfId="1" applyFont="1" applyBorder="1"/>
    <xf numFmtId="44" fontId="0" fillId="0" borderId="9" xfId="2" applyFont="1" applyBorder="1"/>
    <xf numFmtId="22" fontId="0" fillId="8" borderId="11" xfId="0" applyNumberFormat="1" applyFill="1" applyBorder="1"/>
    <xf numFmtId="44" fontId="0" fillId="0" borderId="0" xfId="0" applyNumberFormat="1"/>
    <xf numFmtId="44" fontId="0" fillId="0" borderId="0" xfId="2" applyFont="1"/>
    <xf numFmtId="22" fontId="0" fillId="8" borderId="12" xfId="0" applyNumberFormat="1" applyFill="1" applyBorder="1"/>
    <xf numFmtId="43" fontId="0" fillId="0" borderId="5" xfId="1" applyFont="1" applyBorder="1" applyAlignment="1">
      <alignment horizontal="center"/>
    </xf>
    <xf numFmtId="0" fontId="5" fillId="6" borderId="5" xfId="1" applyNumberFormat="1" applyFont="1" applyFill="1" applyBorder="1" applyAlignment="1">
      <alignment horizontal="center"/>
    </xf>
    <xf numFmtId="0" fontId="0" fillId="0" borderId="5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10" fontId="0" fillId="0" borderId="5" xfId="3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44" fontId="0" fillId="0" borderId="5" xfId="0" applyNumberFormat="1" applyBorder="1"/>
    <xf numFmtId="0" fontId="6" fillId="7" borderId="5" xfId="0" applyFont="1" applyFill="1" applyBorder="1" applyAlignment="1">
      <alignment horizontal="center"/>
    </xf>
    <xf numFmtId="1" fontId="7" fillId="7" borderId="5" xfId="0" applyNumberFormat="1" applyFont="1" applyFill="1" applyBorder="1" applyAlignment="1">
      <alignment horizontal="center"/>
    </xf>
    <xf numFmtId="0" fontId="7" fillId="7" borderId="5" xfId="0" applyFont="1" applyFill="1" applyBorder="1" applyAlignment="1">
      <alignment horizontal="left"/>
    </xf>
    <xf numFmtId="2" fontId="7" fillId="7" borderId="5" xfId="0" applyNumberFormat="1" applyFont="1" applyFill="1" applyBorder="1"/>
    <xf numFmtId="2" fontId="7" fillId="0" borderId="0" xfId="0" applyNumberFormat="1" applyFont="1"/>
    <xf numFmtId="164" fontId="7" fillId="7" borderId="5" xfId="0" applyNumberFormat="1" applyFont="1" applyFill="1" applyBorder="1"/>
    <xf numFmtId="164" fontId="7" fillId="0" borderId="0" xfId="0" applyNumberFormat="1" applyFont="1"/>
    <xf numFmtId="0" fontId="6" fillId="0" borderId="0" xfId="0" applyFont="1"/>
    <xf numFmtId="0" fontId="6" fillId="0" borderId="13" xfId="0" applyFont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165" fontId="7" fillId="7" borderId="5" xfId="0" applyNumberFormat="1" applyFont="1" applyFill="1" applyBorder="1" applyAlignment="1">
      <alignment horizontal="center"/>
    </xf>
    <xf numFmtId="1" fontId="7" fillId="7" borderId="5" xfId="0" applyNumberFormat="1" applyFont="1" applyFill="1" applyBorder="1"/>
    <xf numFmtId="0" fontId="7" fillId="0" borderId="0" xfId="0" applyFont="1"/>
    <xf numFmtId="165" fontId="7" fillId="7" borderId="5" xfId="0" applyNumberFormat="1" applyFont="1" applyFill="1" applyBorder="1"/>
    <xf numFmtId="2" fontId="7" fillId="7" borderId="5" xfId="0" applyNumberFormat="1" applyFont="1" applyFill="1" applyBorder="1" applyAlignment="1">
      <alignment horizontal="center"/>
    </xf>
    <xf numFmtId="0" fontId="7" fillId="0" borderId="5" xfId="0" applyFont="1" applyBorder="1" applyAlignment="1">
      <alignment horizontal="left"/>
    </xf>
    <xf numFmtId="1" fontId="7" fillId="0" borderId="5" xfId="0" applyNumberFormat="1" applyFont="1" applyBorder="1" applyAlignment="1">
      <alignment horizontal="left"/>
    </xf>
    <xf numFmtId="164" fontId="7" fillId="7" borderId="5" xfId="0" applyNumberFormat="1" applyFont="1" applyFill="1" applyBorder="1" applyAlignment="1">
      <alignment horizontal="center"/>
    </xf>
    <xf numFmtId="0" fontId="7" fillId="0" borderId="0" xfId="0" applyFont="1" applyAlignment="1">
      <alignment horizontal="left"/>
    </xf>
    <xf numFmtId="0" fontId="0" fillId="0" borderId="8" xfId="0" applyBorder="1" applyAlignment="1">
      <alignment horizontal="center"/>
    </xf>
    <xf numFmtId="44" fontId="0" fillId="0" borderId="9" xfId="0" applyNumberFormat="1" applyBorder="1"/>
    <xf numFmtId="0" fontId="0" fillId="0" borderId="9" xfId="0" applyBorder="1"/>
    <xf numFmtId="10" fontId="0" fillId="0" borderId="9" xfId="3" applyNumberFormat="1" applyFon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2" fontId="11" fillId="0" borderId="5" xfId="0" applyNumberFormat="1" applyFont="1" applyBorder="1" applyAlignment="1">
      <alignment horizontal="left"/>
    </xf>
    <xf numFmtId="10" fontId="0" fillId="0" borderId="7" xfId="3" applyNumberFormat="1" applyFont="1" applyBorder="1" applyAlignment="1">
      <alignment horizontal="center"/>
    </xf>
    <xf numFmtId="43" fontId="0" fillId="0" borderId="9" xfId="1" applyFont="1" applyBorder="1" applyAlignment="1">
      <alignment horizontal="center"/>
    </xf>
    <xf numFmtId="10" fontId="0" fillId="0" borderId="10" xfId="3" applyNumberFormat="1" applyFont="1" applyBorder="1" applyAlignment="1">
      <alignment horizontal="center"/>
    </xf>
    <xf numFmtId="43" fontId="0" fillId="7" borderId="5" xfId="1" applyFont="1" applyFill="1" applyBorder="1" applyAlignment="1"/>
    <xf numFmtId="2" fontId="11" fillId="7" borderId="5" xfId="0" applyNumberFormat="1" applyFont="1" applyFill="1" applyBorder="1" applyAlignment="1">
      <alignment horizontal="center"/>
    </xf>
    <xf numFmtId="0" fontId="7" fillId="7" borderId="5" xfId="0" applyFont="1" applyFill="1" applyBorder="1"/>
    <xf numFmtId="165" fontId="6" fillId="7" borderId="5" xfId="0" applyNumberFormat="1" applyFont="1" applyFill="1" applyBorder="1" applyAlignment="1">
      <alignment horizontal="center"/>
    </xf>
    <xf numFmtId="0" fontId="7" fillId="7" borderId="5" xfId="0" applyFont="1" applyFill="1" applyBorder="1" applyAlignment="1">
      <alignment horizontal="right"/>
    </xf>
    <xf numFmtId="2" fontId="7" fillId="7" borderId="5" xfId="0" applyNumberFormat="1" applyFont="1" applyFill="1" applyBorder="1" applyAlignment="1">
      <alignment horizontal="left"/>
    </xf>
    <xf numFmtId="4" fontId="0" fillId="0" borderId="5" xfId="1" applyNumberFormat="1" applyFont="1" applyBorder="1" applyAlignment="1">
      <alignment horizontal="center"/>
    </xf>
    <xf numFmtId="4" fontId="0" fillId="7" borderId="5" xfId="0" applyNumberFormat="1" applyFill="1" applyBorder="1" applyAlignment="1">
      <alignment horizontal="center"/>
    </xf>
    <xf numFmtId="2" fontId="0" fillId="7" borderId="5" xfId="0" applyNumberFormat="1" applyFill="1" applyBorder="1" applyAlignment="1">
      <alignment horizontal="center"/>
    </xf>
    <xf numFmtId="9" fontId="0" fillId="7" borderId="5" xfId="3" applyFont="1" applyFill="1" applyBorder="1" applyAlignment="1">
      <alignment horizontal="center"/>
    </xf>
    <xf numFmtId="10" fontId="0" fillId="7" borderId="5" xfId="3" applyNumberFormat="1" applyFont="1" applyFill="1" applyBorder="1" applyAlignment="1">
      <alignment horizontal="center"/>
    </xf>
    <xf numFmtId="2" fontId="0" fillId="0" borderId="0" xfId="0" applyNumberFormat="1"/>
    <xf numFmtId="4" fontId="0" fillId="0" borderId="5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3" xfId="0" applyNumberFormat="1" applyBorder="1" applyAlignment="1">
      <alignment horizontal="center"/>
    </xf>
    <xf numFmtId="4" fontId="3" fillId="4" borderId="3" xfId="0" applyNumberFormat="1" applyFont="1" applyFill="1" applyBorder="1" applyAlignment="1">
      <alignment horizontal="center"/>
    </xf>
    <xf numFmtId="4" fontId="0" fillId="0" borderId="9" xfId="0" applyNumberFormat="1" applyBorder="1" applyAlignment="1">
      <alignment horizontal="center"/>
    </xf>
    <xf numFmtId="4" fontId="3" fillId="4" borderId="4" xfId="0" applyNumberFormat="1" applyFont="1" applyFill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9" fontId="0" fillId="0" borderId="9" xfId="3" applyFont="1" applyBorder="1" applyAlignment="1">
      <alignment horizontal="center"/>
    </xf>
    <xf numFmtId="0" fontId="18" fillId="4" borderId="5" xfId="0" applyFont="1" applyFill="1" applyBorder="1" applyAlignment="1">
      <alignment horizontal="center"/>
    </xf>
    <xf numFmtId="43" fontId="18" fillId="4" borderId="5" xfId="1" applyFont="1" applyFill="1" applyBorder="1" applyAlignment="1">
      <alignment horizontal="center"/>
    </xf>
    <xf numFmtId="14" fontId="19" fillId="0" borderId="5" xfId="0" applyNumberFormat="1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9" fontId="0" fillId="0" borderId="7" xfId="3" applyFont="1" applyBorder="1" applyAlignment="1">
      <alignment horizontal="center"/>
    </xf>
    <xf numFmtId="44" fontId="19" fillId="0" borderId="5" xfId="2" applyFont="1" applyBorder="1" applyAlignment="1">
      <alignment horizontal="center"/>
    </xf>
    <xf numFmtId="4" fontId="0" fillId="7" borderId="5" xfId="1" applyNumberFormat="1" applyFont="1" applyFill="1" applyBorder="1" applyAlignment="1">
      <alignment horizontal="center"/>
    </xf>
    <xf numFmtId="4" fontId="0" fillId="0" borderId="9" xfId="1" applyNumberFormat="1" applyFont="1" applyBorder="1" applyAlignment="1">
      <alignment horizontal="center"/>
    </xf>
    <xf numFmtId="4" fontId="7" fillId="7" borderId="5" xfId="1" applyNumberFormat="1" applyFont="1" applyFill="1" applyBorder="1" applyAlignment="1">
      <alignment horizontal="center"/>
    </xf>
    <xf numFmtId="9" fontId="0" fillId="7" borderId="5" xfId="3" applyFont="1" applyFill="1" applyBorder="1" applyAlignment="1">
      <alignment horizontal="right"/>
    </xf>
    <xf numFmtId="9" fontId="0" fillId="7" borderId="5" xfId="1" applyNumberFormat="1" applyFont="1" applyFill="1" applyBorder="1"/>
    <xf numFmtId="0" fontId="16" fillId="0" borderId="0" xfId="0" applyFont="1"/>
    <xf numFmtId="17" fontId="16" fillId="0" borderId="0" xfId="0" applyNumberFormat="1" applyFont="1" applyAlignment="1">
      <alignment horizontal="left" indent="1"/>
    </xf>
    <xf numFmtId="4" fontId="0" fillId="0" borderId="0" xfId="1" applyNumberFormat="1" applyFont="1" applyAlignment="1">
      <alignment horizontal="center"/>
    </xf>
    <xf numFmtId="9" fontId="0" fillId="0" borderId="0" xfId="3" applyFont="1" applyAlignment="1">
      <alignment horizontal="center"/>
    </xf>
    <xf numFmtId="3" fontId="0" fillId="0" borderId="0" xfId="1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43" fontId="0" fillId="7" borderId="5" xfId="1" applyFont="1" applyFill="1" applyBorder="1" applyAlignment="1">
      <alignment horizontal="center"/>
    </xf>
    <xf numFmtId="43" fontId="3" fillId="10" borderId="5" xfId="1" applyFont="1" applyFill="1" applyBorder="1" applyAlignment="1">
      <alignment horizontal="center"/>
    </xf>
    <xf numFmtId="22" fontId="23" fillId="5" borderId="5" xfId="0" applyNumberFormat="1" applyFont="1" applyFill="1" applyBorder="1" applyAlignment="1">
      <alignment horizontal="center"/>
    </xf>
    <xf numFmtId="0" fontId="23" fillId="6" borderId="5" xfId="0" applyFont="1" applyFill="1" applyBorder="1" applyAlignment="1">
      <alignment horizontal="center"/>
    </xf>
    <xf numFmtId="0" fontId="24" fillId="6" borderId="5" xfId="0" applyFont="1" applyFill="1" applyBorder="1"/>
    <xf numFmtId="44" fontId="24" fillId="6" borderId="5" xfId="0" applyNumberFormat="1" applyFont="1" applyFill="1" applyBorder="1"/>
    <xf numFmtId="9" fontId="24" fillId="6" borderId="5" xfId="3" applyFont="1" applyFill="1" applyBorder="1"/>
    <xf numFmtId="44" fontId="24" fillId="0" borderId="5" xfId="2" applyFont="1" applyBorder="1"/>
    <xf numFmtId="0" fontId="24" fillId="0" borderId="5" xfId="2" applyNumberFormat="1" applyFont="1" applyBorder="1"/>
    <xf numFmtId="43" fontId="24" fillId="0" borderId="5" xfId="1" applyFont="1" applyBorder="1"/>
    <xf numFmtId="44" fontId="24" fillId="6" borderId="5" xfId="2" applyFont="1" applyFill="1" applyBorder="1"/>
    <xf numFmtId="0" fontId="24" fillId="0" borderId="7" xfId="1" applyNumberFormat="1" applyFont="1" applyBorder="1"/>
    <xf numFmtId="43" fontId="24" fillId="0" borderId="7" xfId="1" applyFont="1" applyBorder="1"/>
    <xf numFmtId="43" fontId="24" fillId="6" borderId="7" xfId="1" applyFont="1" applyFill="1" applyBorder="1"/>
    <xf numFmtId="43" fontId="24" fillId="6" borderId="5" xfId="1" applyFont="1" applyFill="1" applyBorder="1"/>
    <xf numFmtId="0" fontId="24" fillId="6" borderId="9" xfId="0" applyFont="1" applyFill="1" applyBorder="1"/>
    <xf numFmtId="44" fontId="24" fillId="6" borderId="9" xfId="0" applyNumberFormat="1" applyFont="1" applyFill="1" applyBorder="1"/>
    <xf numFmtId="43" fontId="24" fillId="6" borderId="9" xfId="1" applyFont="1" applyFill="1" applyBorder="1"/>
    <xf numFmtId="44" fontId="24" fillId="0" borderId="9" xfId="2" applyFont="1" applyBorder="1"/>
    <xf numFmtId="0" fontId="24" fillId="0" borderId="10" xfId="1" applyNumberFormat="1" applyFont="1" applyBorder="1"/>
    <xf numFmtId="43" fontId="24" fillId="0" borderId="10" xfId="1" applyFont="1" applyBorder="1"/>
    <xf numFmtId="43" fontId="24" fillId="6" borderId="10" xfId="1" applyFont="1" applyFill="1" applyBorder="1"/>
    <xf numFmtId="0" fontId="17" fillId="10" borderId="5" xfId="0" applyFont="1" applyFill="1" applyBorder="1" applyAlignment="1">
      <alignment horizontal="center"/>
    </xf>
    <xf numFmtId="0" fontId="21" fillId="3" borderId="5" xfId="6" applyBorder="1"/>
    <xf numFmtId="4" fontId="25" fillId="3" borderId="5" xfId="6" applyNumberFormat="1" applyFont="1" applyBorder="1" applyAlignment="1">
      <alignment horizontal="center"/>
    </xf>
    <xf numFmtId="10" fontId="25" fillId="3" borderId="5" xfId="6" applyNumberFormat="1" applyFont="1" applyBorder="1" applyAlignment="1">
      <alignment horizontal="center"/>
    </xf>
    <xf numFmtId="4" fontId="25" fillId="3" borderId="5" xfId="1" applyNumberFormat="1" applyFont="1" applyFill="1" applyBorder="1" applyAlignment="1">
      <alignment horizontal="center"/>
    </xf>
    <xf numFmtId="0" fontId="26" fillId="10" borderId="5" xfId="0" applyFont="1" applyFill="1" applyBorder="1" applyAlignment="1">
      <alignment horizontal="center"/>
    </xf>
    <xf numFmtId="9" fontId="26" fillId="10" borderId="5" xfId="3" applyFont="1" applyFill="1" applyBorder="1" applyAlignment="1">
      <alignment horizontal="center"/>
    </xf>
    <xf numFmtId="4" fontId="27" fillId="2" borderId="15" xfId="5" applyNumberFormat="1" applyFont="1" applyFill="1" applyAlignment="1">
      <alignment horizontal="center"/>
    </xf>
    <xf numFmtId="9" fontId="27" fillId="2" borderId="15" xfId="5" applyNumberFormat="1" applyFont="1" applyFill="1" applyAlignment="1">
      <alignment horizontal="center"/>
    </xf>
    <xf numFmtId="4" fontId="27" fillId="3" borderId="15" xfId="5" applyNumberFormat="1" applyFont="1" applyFill="1" applyAlignment="1">
      <alignment horizontal="center"/>
    </xf>
    <xf numFmtId="9" fontId="27" fillId="3" borderId="15" xfId="5" applyNumberFormat="1" applyFont="1" applyFill="1" applyAlignment="1">
      <alignment horizontal="center"/>
    </xf>
    <xf numFmtId="0" fontId="22" fillId="3" borderId="15" xfId="6" applyFont="1" applyBorder="1"/>
    <xf numFmtId="22" fontId="25" fillId="3" borderId="15" xfId="6" applyNumberFormat="1" applyFont="1" applyBorder="1"/>
    <xf numFmtId="0" fontId="25" fillId="3" borderId="15" xfId="6" applyFont="1" applyBorder="1"/>
    <xf numFmtId="4" fontId="25" fillId="3" borderId="15" xfId="6" applyNumberFormat="1" applyFont="1" applyBorder="1" applyAlignment="1">
      <alignment horizontal="center"/>
    </xf>
    <xf numFmtId="43" fontId="25" fillId="9" borderId="5" xfId="0" applyNumberFormat="1" applyFont="1" applyFill="1" applyBorder="1" applyAlignment="1">
      <alignment horizontal="center"/>
    </xf>
    <xf numFmtId="0" fontId="25" fillId="9" borderId="5" xfId="0" applyFont="1" applyFill="1" applyBorder="1" applyAlignment="1">
      <alignment horizontal="center"/>
    </xf>
    <xf numFmtId="10" fontId="25" fillId="9" borderId="7" xfId="3" applyNumberFormat="1" applyFont="1" applyFill="1" applyBorder="1" applyAlignment="1">
      <alignment horizontal="center"/>
    </xf>
    <xf numFmtId="4" fontId="0" fillId="7" borderId="5" xfId="1" applyNumberFormat="1" applyFont="1" applyFill="1" applyBorder="1"/>
    <xf numFmtId="9" fontId="0" fillId="7" borderId="5" xfId="3" applyFont="1" applyFill="1" applyBorder="1"/>
    <xf numFmtId="169" fontId="0" fillId="0" borderId="0" xfId="0" applyNumberFormat="1" applyAlignment="1">
      <alignment horizontal="center"/>
    </xf>
    <xf numFmtId="44" fontId="0" fillId="0" borderId="0" xfId="2" applyFont="1" applyAlignment="1">
      <alignment horizontal="center"/>
    </xf>
    <xf numFmtId="2" fontId="0" fillId="0" borderId="0" xfId="0" applyNumberFormat="1" applyAlignment="1">
      <alignment horizontal="center"/>
    </xf>
    <xf numFmtId="44" fontId="25" fillId="3" borderId="0" xfId="6" applyNumberFormat="1" applyFont="1" applyAlignment="1">
      <alignment horizontal="center"/>
    </xf>
    <xf numFmtId="4" fontId="25" fillId="3" borderId="0" xfId="6" applyNumberFormat="1" applyFont="1" applyAlignment="1">
      <alignment horizontal="center"/>
    </xf>
    <xf numFmtId="9" fontId="25" fillId="3" borderId="0" xfId="6" applyNumberFormat="1" applyFont="1" applyAlignment="1">
      <alignment horizontal="center"/>
    </xf>
    <xf numFmtId="169" fontId="25" fillId="3" borderId="0" xfId="6" applyNumberFormat="1" applyFont="1" applyAlignment="1">
      <alignment horizontal="center"/>
    </xf>
    <xf numFmtId="0" fontId="25" fillId="3" borderId="0" xfId="6" applyFont="1" applyAlignment="1">
      <alignment horizontal="center"/>
    </xf>
    <xf numFmtId="43" fontId="7" fillId="7" borderId="5" xfId="1" applyFont="1" applyFill="1" applyBorder="1" applyAlignment="1">
      <alignment horizontal="center"/>
    </xf>
    <xf numFmtId="166" fontId="7" fillId="7" borderId="5" xfId="0" applyNumberFormat="1" applyFont="1" applyFill="1" applyBorder="1" applyAlignment="1">
      <alignment horizontal="center"/>
    </xf>
    <xf numFmtId="3" fontId="0" fillId="0" borderId="0" xfId="1" applyNumberFormat="1" applyFont="1"/>
    <xf numFmtId="4" fontId="0" fillId="0" borderId="0" xfId="1" applyNumberFormat="1" applyFont="1"/>
    <xf numFmtId="0" fontId="18" fillId="11" borderId="5" xfId="0" applyFont="1" applyFill="1" applyBorder="1" applyAlignment="1">
      <alignment horizontal="center"/>
    </xf>
    <xf numFmtId="43" fontId="18" fillId="11" borderId="5" xfId="1" applyFont="1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12" fillId="12" borderId="3" xfId="0" applyFont="1" applyFill="1" applyBorder="1" applyAlignment="1">
      <alignment horizontal="center"/>
    </xf>
    <xf numFmtId="0" fontId="12" fillId="12" borderId="4" xfId="0" applyFont="1" applyFill="1" applyBorder="1" applyAlignment="1">
      <alignment horizontal="center"/>
    </xf>
    <xf numFmtId="164" fontId="6" fillId="7" borderId="5" xfId="0" applyNumberFormat="1" applyFont="1" applyFill="1" applyBorder="1" applyAlignment="1">
      <alignment horizontal="center"/>
    </xf>
    <xf numFmtId="0" fontId="20" fillId="3" borderId="15" xfId="5" applyFill="1"/>
    <xf numFmtId="0" fontId="27" fillId="3" borderId="15" xfId="5" applyFont="1" applyFill="1" applyAlignment="1">
      <alignment horizontal="center"/>
    </xf>
    <xf numFmtId="169" fontId="27" fillId="3" borderId="15" xfId="5" applyNumberFormat="1" applyFont="1" applyFill="1" applyAlignment="1">
      <alignment horizontal="center"/>
    </xf>
    <xf numFmtId="0" fontId="20" fillId="3" borderId="15" xfId="5" applyFill="1" applyAlignment="1">
      <alignment horizontal="center"/>
    </xf>
    <xf numFmtId="170" fontId="0" fillId="0" borderId="0" xfId="0" applyNumberFormat="1" applyAlignment="1">
      <alignment horizontal="center"/>
    </xf>
    <xf numFmtId="3" fontId="7" fillId="7" borderId="5" xfId="1" applyNumberFormat="1" applyFont="1" applyFill="1" applyBorder="1" applyAlignment="1">
      <alignment horizontal="center"/>
    </xf>
    <xf numFmtId="0" fontId="0" fillId="10" borderId="5" xfId="0" applyFill="1" applyBorder="1"/>
    <xf numFmtId="14" fontId="22" fillId="3" borderId="15" xfId="6" applyNumberFormat="1" applyFont="1" applyBorder="1" applyAlignment="1">
      <alignment horizontal="left"/>
    </xf>
    <xf numFmtId="3" fontId="22" fillId="3" borderId="15" xfId="6" applyNumberFormat="1" applyFont="1" applyBorder="1" applyAlignment="1">
      <alignment horizontal="center"/>
    </xf>
    <xf numFmtId="0" fontId="22" fillId="3" borderId="1" xfId="6" applyFont="1" applyBorder="1" applyAlignment="1">
      <alignment horizontal="center"/>
    </xf>
    <xf numFmtId="0" fontId="30" fillId="0" borderId="0" xfId="0" applyFont="1"/>
    <xf numFmtId="0" fontId="32" fillId="0" borderId="0" xfId="0" applyFont="1"/>
    <xf numFmtId="0" fontId="33" fillId="10" borderId="5" xfId="0" applyFont="1" applyFill="1" applyBorder="1"/>
    <xf numFmtId="167" fontId="30" fillId="7" borderId="5" xfId="1" applyNumberFormat="1" applyFont="1" applyFill="1" applyBorder="1" applyAlignment="1">
      <alignment horizontal="center"/>
    </xf>
    <xf numFmtId="10" fontId="30" fillId="7" borderId="5" xfId="3" applyNumberFormat="1" applyFont="1" applyFill="1" applyBorder="1" applyAlignment="1">
      <alignment horizontal="center"/>
    </xf>
    <xf numFmtId="0" fontId="32" fillId="2" borderId="17" xfId="4" applyFont="1" applyBorder="1" applyAlignment="1">
      <alignment horizont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44" fontId="31" fillId="0" borderId="0" xfId="0" applyNumberFormat="1" applyFont="1" applyAlignment="1">
      <alignment horizontal="center"/>
    </xf>
    <xf numFmtId="0" fontId="20" fillId="3" borderId="0" xfId="5" applyFill="1" applyBorder="1"/>
    <xf numFmtId="2" fontId="20" fillId="3" borderId="0" xfId="5" applyNumberFormat="1" applyFill="1" applyBorder="1" applyAlignment="1">
      <alignment horizontal="center"/>
    </xf>
    <xf numFmtId="4" fontId="30" fillId="0" borderId="0" xfId="1" applyNumberFormat="1" applyFont="1" applyBorder="1" applyAlignment="1">
      <alignment horizontal="center"/>
    </xf>
    <xf numFmtId="3" fontId="20" fillId="3" borderId="0" xfId="5" applyNumberFormat="1" applyFill="1" applyBorder="1" applyAlignment="1">
      <alignment horizontal="center"/>
    </xf>
    <xf numFmtId="1" fontId="20" fillId="3" borderId="0" xfId="5" applyNumberFormat="1" applyFill="1" applyBorder="1" applyAlignment="1">
      <alignment horizontal="center"/>
    </xf>
    <xf numFmtId="43" fontId="30" fillId="0" borderId="0" xfId="0" applyNumberFormat="1" applyFont="1"/>
    <xf numFmtId="2" fontId="30" fillId="0" borderId="0" xfId="0" applyNumberFormat="1" applyFont="1" applyAlignment="1">
      <alignment horizontal="center"/>
    </xf>
    <xf numFmtId="3" fontId="30" fillId="0" borderId="0" xfId="1" applyNumberFormat="1" applyFont="1" applyBorder="1" applyAlignment="1">
      <alignment horizontal="center"/>
    </xf>
    <xf numFmtId="1" fontId="30" fillId="0" borderId="0" xfId="0" applyNumberFormat="1" applyFont="1" applyAlignment="1">
      <alignment horizontal="center"/>
    </xf>
    <xf numFmtId="9" fontId="30" fillId="0" borderId="0" xfId="3" applyFont="1" applyBorder="1" applyAlignment="1">
      <alignment horizontal="center"/>
    </xf>
    <xf numFmtId="0" fontId="32" fillId="2" borderId="0" xfId="4" applyFont="1" applyBorder="1" applyAlignment="1">
      <alignment horizontal="left"/>
    </xf>
    <xf numFmtId="3" fontId="32" fillId="2" borderId="0" xfId="4" applyNumberFormat="1" applyFont="1" applyBorder="1" applyAlignment="1">
      <alignment horizontal="center"/>
    </xf>
    <xf numFmtId="43" fontId="32" fillId="2" borderId="0" xfId="4" applyNumberFormat="1" applyFont="1" applyBorder="1"/>
    <xf numFmtId="2" fontId="32" fillId="2" borderId="0" xfId="4" applyNumberFormat="1" applyFont="1" applyBorder="1" applyAlignment="1">
      <alignment horizontal="center"/>
    </xf>
    <xf numFmtId="4" fontId="32" fillId="2" borderId="0" xfId="4" applyNumberFormat="1" applyFont="1" applyBorder="1" applyAlignment="1">
      <alignment horizontal="center"/>
    </xf>
    <xf numFmtId="43" fontId="32" fillId="2" borderId="0" xfId="4" applyNumberFormat="1" applyFont="1" applyBorder="1" applyAlignment="1">
      <alignment horizontal="center"/>
    </xf>
    <xf numFmtId="1" fontId="32" fillId="2" borderId="0" xfId="4" applyNumberFormat="1" applyFont="1" applyBorder="1" applyAlignment="1">
      <alignment horizontal="center"/>
    </xf>
    <xf numFmtId="9" fontId="32" fillId="2" borderId="0" xfId="4" applyNumberFormat="1" applyFont="1" applyBorder="1" applyAlignment="1">
      <alignment horizontal="center"/>
    </xf>
    <xf numFmtId="0" fontId="18" fillId="13" borderId="5" xfId="0" applyFont="1" applyFill="1" applyBorder="1" applyAlignment="1">
      <alignment horizontal="center"/>
    </xf>
    <xf numFmtId="43" fontId="18" fillId="13" borderId="5" xfId="1" applyFon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3" xfId="1" applyNumberFormat="1" applyFon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25" fillId="0" borderId="0" xfId="6" applyFont="1" applyFill="1" applyAlignment="1">
      <alignment horizontal="center"/>
    </xf>
    <xf numFmtId="9" fontId="0" fillId="0" borderId="0" xfId="3" applyFont="1" applyFill="1" applyAlignment="1">
      <alignment horizontal="center"/>
    </xf>
    <xf numFmtId="0" fontId="21" fillId="0" borderId="0" xfId="6" applyFill="1" applyAlignment="1">
      <alignment horizontal="center"/>
    </xf>
    <xf numFmtId="14" fontId="0" fillId="0" borderId="0" xfId="0" applyNumberFormat="1" applyAlignment="1">
      <alignment horizontal="center"/>
    </xf>
    <xf numFmtId="43" fontId="0" fillId="0" borderId="0" xfId="1" applyFont="1" applyAlignment="1">
      <alignment horizontal="center"/>
    </xf>
    <xf numFmtId="0" fontId="36" fillId="0" borderId="15" xfId="5" applyFont="1" applyAlignment="1">
      <alignment horizontal="center"/>
    </xf>
    <xf numFmtId="170" fontId="25" fillId="3" borderId="0" xfId="6" applyNumberFormat="1" applyFont="1" applyAlignment="1">
      <alignment horizontal="center"/>
    </xf>
    <xf numFmtId="0" fontId="17" fillId="10" borderId="4" xfId="0" applyFont="1" applyFill="1" applyBorder="1" applyAlignment="1">
      <alignment horizontal="center"/>
    </xf>
    <xf numFmtId="0" fontId="17" fillId="10" borderId="16" xfId="0" applyFont="1" applyFill="1" applyBorder="1" applyAlignment="1">
      <alignment horizontal="center"/>
    </xf>
    <xf numFmtId="43" fontId="6" fillId="7" borderId="5" xfId="1" applyFont="1" applyFill="1" applyBorder="1" applyAlignment="1" applyProtection="1">
      <alignment horizontal="left"/>
    </xf>
    <xf numFmtId="43" fontId="17" fillId="10" borderId="7" xfId="1" applyFont="1" applyFill="1" applyBorder="1" applyAlignment="1" applyProtection="1">
      <alignment horizontal="center"/>
    </xf>
    <xf numFmtId="43" fontId="17" fillId="10" borderId="14" xfId="1" applyFont="1" applyFill="1" applyBorder="1" applyAlignment="1" applyProtection="1">
      <alignment horizontal="center"/>
    </xf>
    <xf numFmtId="43" fontId="17" fillId="10" borderId="6" xfId="1" applyFont="1" applyFill="1" applyBorder="1" applyAlignment="1" applyProtection="1">
      <alignment horizontal="center"/>
    </xf>
    <xf numFmtId="0" fontId="17" fillId="10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9" fontId="0" fillId="7" borderId="7" xfId="0" applyNumberFormat="1" applyFill="1" applyBorder="1" applyAlignment="1">
      <alignment horizontal="center"/>
    </xf>
    <xf numFmtId="0" fontId="17" fillId="10" borderId="7" xfId="0" applyFont="1" applyFill="1" applyBorder="1" applyAlignment="1">
      <alignment horizontal="center"/>
    </xf>
    <xf numFmtId="0" fontId="17" fillId="10" borderId="14" xfId="0" applyFont="1" applyFill="1" applyBorder="1" applyAlignment="1">
      <alignment horizontal="center"/>
    </xf>
    <xf numFmtId="0" fontId="7" fillId="7" borderId="7" xfId="0" applyFont="1" applyFill="1" applyBorder="1" applyAlignment="1">
      <alignment horizontal="left"/>
    </xf>
    <xf numFmtId="0" fontId="7" fillId="0" borderId="7" xfId="0" applyFont="1" applyBorder="1" applyAlignment="1">
      <alignment horizontal="left"/>
    </xf>
    <xf numFmtId="0" fontId="7" fillId="0" borderId="14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7" borderId="5" xfId="0" applyFont="1" applyFill="1" applyBorder="1" applyAlignment="1">
      <alignment horizontal="center"/>
    </xf>
    <xf numFmtId="0" fontId="17" fillId="10" borderId="6" xfId="0" applyFont="1" applyFill="1" applyBorder="1" applyAlignment="1">
      <alignment horizontal="center"/>
    </xf>
    <xf numFmtId="0" fontId="6" fillId="7" borderId="7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11" fillId="7" borderId="5" xfId="0" applyFont="1" applyFill="1" applyBorder="1" applyAlignment="1">
      <alignment horizontal="center"/>
    </xf>
    <xf numFmtId="0" fontId="28" fillId="10" borderId="5" xfId="0" applyFont="1" applyFill="1" applyBorder="1" applyAlignment="1">
      <alignment horizontal="center"/>
    </xf>
    <xf numFmtId="0" fontId="28" fillId="10" borderId="7" xfId="0" applyFont="1" applyFill="1" applyBorder="1" applyAlignment="1">
      <alignment horizontal="center"/>
    </xf>
    <xf numFmtId="0" fontId="28" fillId="10" borderId="14" xfId="0" applyFont="1" applyFill="1" applyBorder="1" applyAlignment="1">
      <alignment horizontal="center"/>
    </xf>
    <xf numFmtId="0" fontId="28" fillId="10" borderId="6" xfId="0" applyFont="1" applyFill="1" applyBorder="1" applyAlignment="1">
      <alignment horizontal="center"/>
    </xf>
    <xf numFmtId="0" fontId="26" fillId="10" borderId="16" xfId="0" applyFont="1" applyFill="1" applyBorder="1" applyAlignment="1">
      <alignment horizontal="center"/>
    </xf>
    <xf numFmtId="0" fontId="29" fillId="10" borderId="5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2" fontId="11" fillId="7" borderId="7" xfId="0" applyNumberFormat="1" applyFont="1" applyFill="1" applyBorder="1" applyAlignment="1">
      <alignment horizontal="center"/>
    </xf>
    <xf numFmtId="2" fontId="11" fillId="7" borderId="6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right"/>
    </xf>
    <xf numFmtId="2" fontId="11" fillId="7" borderId="7" xfId="0" applyNumberFormat="1" applyFont="1" applyFill="1" applyBorder="1" applyAlignment="1">
      <alignment horizontal="right"/>
    </xf>
    <xf numFmtId="2" fontId="11" fillId="7" borderId="6" xfId="0" applyNumberFormat="1" applyFont="1" applyFill="1" applyBorder="1" applyAlignment="1">
      <alignment horizontal="right"/>
    </xf>
    <xf numFmtId="0" fontId="0" fillId="7" borderId="5" xfId="0" applyFill="1" applyBorder="1" applyAlignment="1">
      <alignment horizontal="right" vertical="top"/>
    </xf>
    <xf numFmtId="0" fontId="14" fillId="7" borderId="5" xfId="0" applyFont="1" applyFill="1" applyBorder="1" applyAlignment="1">
      <alignment horizontal="center"/>
    </xf>
    <xf numFmtId="10" fontId="14" fillId="7" borderId="5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left"/>
    </xf>
    <xf numFmtId="2" fontId="11" fillId="7" borderId="7" xfId="0" applyNumberFormat="1" applyFont="1" applyFill="1" applyBorder="1" applyAlignment="1">
      <alignment horizontal="left"/>
    </xf>
    <xf numFmtId="2" fontId="11" fillId="7" borderId="6" xfId="0" applyNumberFormat="1" applyFont="1" applyFill="1" applyBorder="1" applyAlignment="1">
      <alignment horizontal="left"/>
    </xf>
    <xf numFmtId="3" fontId="14" fillId="7" borderId="5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left" vertical="top"/>
    </xf>
    <xf numFmtId="0" fontId="0" fillId="7" borderId="5" xfId="0" applyFill="1" applyBorder="1" applyAlignment="1">
      <alignment horizontal="center" vertical="top"/>
    </xf>
    <xf numFmtId="0" fontId="10" fillId="7" borderId="5" xfId="0" applyFont="1" applyFill="1" applyBorder="1" applyAlignment="1">
      <alignment horizontal="left"/>
    </xf>
    <xf numFmtId="0" fontId="11" fillId="7" borderId="5" xfId="0" applyFont="1" applyFill="1" applyBorder="1" applyAlignment="1">
      <alignment horizontal="left"/>
    </xf>
    <xf numFmtId="0" fontId="26" fillId="10" borderId="5" xfId="0" applyFont="1" applyFill="1" applyBorder="1" applyAlignment="1">
      <alignment horizontal="center"/>
    </xf>
    <xf numFmtId="0" fontId="30" fillId="7" borderId="7" xfId="0" applyFont="1" applyFill="1" applyBorder="1" applyAlignment="1">
      <alignment horizontal="center"/>
    </xf>
    <xf numFmtId="0" fontId="30" fillId="7" borderId="14" xfId="0" applyFont="1" applyFill="1" applyBorder="1" applyAlignment="1">
      <alignment horizontal="center"/>
    </xf>
    <xf numFmtId="0" fontId="30" fillId="7" borderId="6" xfId="0" applyFont="1" applyFill="1" applyBorder="1" applyAlignment="1">
      <alignment horizontal="center"/>
    </xf>
    <xf numFmtId="0" fontId="30" fillId="7" borderId="7" xfId="0" applyFont="1" applyFill="1" applyBorder="1" applyAlignment="1">
      <alignment horizontal="right"/>
    </xf>
    <xf numFmtId="0" fontId="30" fillId="7" borderId="14" xfId="0" applyFont="1" applyFill="1" applyBorder="1" applyAlignment="1">
      <alignment horizontal="right"/>
    </xf>
    <xf numFmtId="0" fontId="30" fillId="7" borderId="6" xfId="0" applyFont="1" applyFill="1" applyBorder="1" applyAlignment="1">
      <alignment horizontal="right"/>
    </xf>
    <xf numFmtId="4" fontId="30" fillId="7" borderId="7" xfId="1" applyNumberFormat="1" applyFont="1" applyFill="1" applyBorder="1" applyAlignment="1">
      <alignment horizontal="right"/>
    </xf>
    <xf numFmtId="4" fontId="30" fillId="7" borderId="6" xfId="1" applyNumberFormat="1" applyFont="1" applyFill="1" applyBorder="1" applyAlignment="1">
      <alignment horizontal="right"/>
    </xf>
    <xf numFmtId="0" fontId="35" fillId="7" borderId="7" xfId="0" applyFont="1" applyFill="1" applyBorder="1" applyAlignment="1">
      <alignment horizontal="center"/>
    </xf>
    <xf numFmtId="0" fontId="35" fillId="7" borderId="14" xfId="0" applyFont="1" applyFill="1" applyBorder="1" applyAlignment="1">
      <alignment horizontal="center"/>
    </xf>
    <xf numFmtId="0" fontId="35" fillId="7" borderId="6" xfId="0" applyFont="1" applyFill="1" applyBorder="1" applyAlignment="1">
      <alignment horizontal="center"/>
    </xf>
    <xf numFmtId="10" fontId="35" fillId="7" borderId="7" xfId="0" applyNumberFormat="1" applyFont="1" applyFill="1" applyBorder="1" applyAlignment="1">
      <alignment horizontal="center"/>
    </xf>
    <xf numFmtId="10" fontId="35" fillId="7" borderId="6" xfId="0" applyNumberFormat="1" applyFont="1" applyFill="1" applyBorder="1" applyAlignment="1">
      <alignment horizontal="center"/>
    </xf>
    <xf numFmtId="0" fontId="30" fillId="7" borderId="7" xfId="0" applyFont="1" applyFill="1" applyBorder="1"/>
    <xf numFmtId="0" fontId="30" fillId="7" borderId="14" xfId="0" applyFont="1" applyFill="1" applyBorder="1"/>
    <xf numFmtId="0" fontId="30" fillId="7" borderId="6" xfId="0" applyFont="1" applyFill="1" applyBorder="1"/>
    <xf numFmtId="3" fontId="35" fillId="7" borderId="7" xfId="0" applyNumberFormat="1" applyFont="1" applyFill="1" applyBorder="1" applyAlignment="1">
      <alignment horizontal="center"/>
    </xf>
    <xf numFmtId="3" fontId="35" fillId="7" borderId="6" xfId="0" applyNumberFormat="1" applyFont="1" applyFill="1" applyBorder="1" applyAlignment="1">
      <alignment horizontal="center"/>
    </xf>
    <xf numFmtId="4" fontId="30" fillId="7" borderId="7" xfId="1" applyNumberFormat="1" applyFont="1" applyFill="1" applyBorder="1" applyAlignment="1">
      <alignment horizontal="left"/>
    </xf>
    <xf numFmtId="4" fontId="30" fillId="7" borderId="6" xfId="1" applyNumberFormat="1" applyFont="1" applyFill="1" applyBorder="1" applyAlignment="1">
      <alignment horizontal="left"/>
    </xf>
    <xf numFmtId="4" fontId="30" fillId="7" borderId="7" xfId="1" applyNumberFormat="1" applyFont="1" applyFill="1" applyBorder="1" applyAlignment="1">
      <alignment horizontal="center"/>
    </xf>
    <xf numFmtId="4" fontId="30" fillId="7" borderId="6" xfId="1" applyNumberFormat="1" applyFont="1" applyFill="1" applyBorder="1" applyAlignment="1">
      <alignment horizontal="center"/>
    </xf>
    <xf numFmtId="4" fontId="35" fillId="7" borderId="7" xfId="0" applyNumberFormat="1" applyFont="1" applyFill="1" applyBorder="1" applyAlignment="1">
      <alignment horizontal="center"/>
    </xf>
    <xf numFmtId="4" fontId="35" fillId="7" borderId="6" xfId="0" applyNumberFormat="1" applyFont="1" applyFill="1" applyBorder="1" applyAlignment="1">
      <alignment horizontal="center"/>
    </xf>
    <xf numFmtId="0" fontId="34" fillId="10" borderId="7" xfId="0" applyFont="1" applyFill="1" applyBorder="1" applyAlignment="1">
      <alignment horizontal="center"/>
    </xf>
    <xf numFmtId="0" fontId="34" fillId="10" borderId="14" xfId="0" applyFont="1" applyFill="1" applyBorder="1" applyAlignment="1">
      <alignment horizontal="center"/>
    </xf>
    <xf numFmtId="0" fontId="34" fillId="10" borderId="6" xfId="0" applyFont="1" applyFill="1" applyBorder="1" applyAlignment="1">
      <alignment horizontal="center"/>
    </xf>
    <xf numFmtId="14" fontId="2" fillId="2" borderId="5" xfId="4" applyNumberFormat="1" applyBorder="1" applyAlignment="1">
      <alignment horizontal="center"/>
    </xf>
    <xf numFmtId="0" fontId="2" fillId="2" borderId="5" xfId="4" applyNumberFormat="1" applyBorder="1" applyAlignment="1" applyProtection="1">
      <alignment horizontal="center"/>
    </xf>
    <xf numFmtId="43" fontId="2" fillId="2" borderId="9" xfId="4" applyNumberFormat="1" applyBorder="1" applyAlignment="1">
      <alignment horizontal="center"/>
    </xf>
    <xf numFmtId="0" fontId="2" fillId="2" borderId="5" xfId="4" applyNumberFormat="1" applyBorder="1"/>
    <xf numFmtId="0" fontId="2" fillId="2" borderId="5" xfId="4" applyBorder="1"/>
    <xf numFmtId="10" fontId="2" fillId="2" borderId="7" xfId="4" applyNumberFormat="1" applyBorder="1" applyAlignment="1">
      <alignment horizontal="center"/>
    </xf>
  </cellXfs>
  <cellStyles count="7">
    <cellStyle name="Bad" xfId="4" builtinId="27"/>
    <cellStyle name="Comma" xfId="1" builtinId="3"/>
    <cellStyle name="Currency" xfId="2" builtinId="4"/>
    <cellStyle name="Heading 3" xfId="5" builtinId="18"/>
    <cellStyle name="Neutral" xfId="6" builtinId="28"/>
    <cellStyle name="Normal" xfId="0" builtinId="0"/>
    <cellStyle name="Percent" xfId="3" builtinId="5"/>
  </cellStyles>
  <dxfs count="1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solid">
          <fgColor indexed="64"/>
          <bgColor theme="9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2" formatCode="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1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</dxf>
    <dxf>
      <numFmt numFmtId="168" formatCode="[$-409]mmmm\-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numFmt numFmtId="4" formatCode="#,##0.00"/>
      <alignment horizontal="center" vertical="bottom" textRotation="0" wrapText="0" indent="0" justifyLastLine="0" shrinkToFit="0" readingOrder="0"/>
    </dxf>
    <dxf>
      <numFmt numFmtId="170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69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scheme val="none"/>
      </font>
      <alignment horizontal="center" vertical="bottom" textRotation="0" wrapText="0" indent="0" justifyLastLine="0" shrinkToFit="0" readingOrder="0"/>
    </dxf>
    <dxf>
      <numFmt numFmtId="169" formatCode="[$-409]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family val="2"/>
        <scheme val="none"/>
      </font>
      <fill>
        <patternFill patternType="solid">
          <fgColor theme="9"/>
          <bgColor theme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(* #,##0.00_);_(* \(#,##0.0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27" formatCode="m/d/yyyy\ h:mm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Series of Forecast's NIKE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'!$B$1</c:f>
              <c:strCache>
                <c:ptCount val="1"/>
                <c:pt idx="0">
                  <c:v> Adj Close 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[1]SMA!$A$2:$A$1485</c:f>
              <c:numCache>
                <c:formatCode>General</c:formatCode>
                <c:ptCount val="1484"/>
                <c:pt idx="0">
                  <c:v>43467.291666666664</c:v>
                </c:pt>
                <c:pt idx="1">
                  <c:v>43468.291666666664</c:v>
                </c:pt>
                <c:pt idx="2">
                  <c:v>43469.291666666664</c:v>
                </c:pt>
                <c:pt idx="3">
                  <c:v>43472.291666666664</c:v>
                </c:pt>
                <c:pt idx="4">
                  <c:v>43473.291666666664</c:v>
                </c:pt>
                <c:pt idx="5">
                  <c:v>43474.291666666664</c:v>
                </c:pt>
                <c:pt idx="6">
                  <c:v>43475.291666666664</c:v>
                </c:pt>
                <c:pt idx="7">
                  <c:v>43476.291666666664</c:v>
                </c:pt>
                <c:pt idx="8">
                  <c:v>43479.291666666664</c:v>
                </c:pt>
                <c:pt idx="9">
                  <c:v>43480.291666666664</c:v>
                </c:pt>
                <c:pt idx="10">
                  <c:v>43481.291666666664</c:v>
                </c:pt>
                <c:pt idx="11">
                  <c:v>43482.291666666664</c:v>
                </c:pt>
                <c:pt idx="12">
                  <c:v>43483.291666666664</c:v>
                </c:pt>
                <c:pt idx="13">
                  <c:v>43487.291666666664</c:v>
                </c:pt>
                <c:pt idx="14">
                  <c:v>43488.291666666664</c:v>
                </c:pt>
                <c:pt idx="15">
                  <c:v>43489.291666666664</c:v>
                </c:pt>
                <c:pt idx="16">
                  <c:v>43490.291666666664</c:v>
                </c:pt>
                <c:pt idx="17">
                  <c:v>43493.291666666664</c:v>
                </c:pt>
                <c:pt idx="18">
                  <c:v>43494.291666666664</c:v>
                </c:pt>
                <c:pt idx="19">
                  <c:v>43495.291666666664</c:v>
                </c:pt>
                <c:pt idx="20">
                  <c:v>43496.291666666664</c:v>
                </c:pt>
                <c:pt idx="21">
                  <c:v>43497.291666666664</c:v>
                </c:pt>
                <c:pt idx="22">
                  <c:v>43500.291666666664</c:v>
                </c:pt>
                <c:pt idx="23">
                  <c:v>43501.291666666664</c:v>
                </c:pt>
                <c:pt idx="24">
                  <c:v>43502.291666666664</c:v>
                </c:pt>
                <c:pt idx="25">
                  <c:v>43503.291666666664</c:v>
                </c:pt>
                <c:pt idx="26">
                  <c:v>43504.291666666664</c:v>
                </c:pt>
                <c:pt idx="27">
                  <c:v>43507.291666666664</c:v>
                </c:pt>
                <c:pt idx="28">
                  <c:v>43508.291666666664</c:v>
                </c:pt>
                <c:pt idx="29">
                  <c:v>43509.291666666664</c:v>
                </c:pt>
                <c:pt idx="30">
                  <c:v>43510.291666666664</c:v>
                </c:pt>
                <c:pt idx="31">
                  <c:v>43511.291666666664</c:v>
                </c:pt>
                <c:pt idx="32">
                  <c:v>43515.291666666664</c:v>
                </c:pt>
                <c:pt idx="33">
                  <c:v>43516.291666666664</c:v>
                </c:pt>
                <c:pt idx="34">
                  <c:v>43517.291666666664</c:v>
                </c:pt>
                <c:pt idx="35">
                  <c:v>43518.291666666664</c:v>
                </c:pt>
                <c:pt idx="36">
                  <c:v>43521.291666666664</c:v>
                </c:pt>
                <c:pt idx="37">
                  <c:v>43522.291666666664</c:v>
                </c:pt>
                <c:pt idx="38">
                  <c:v>43523.291666666664</c:v>
                </c:pt>
                <c:pt idx="39">
                  <c:v>43524.291666666664</c:v>
                </c:pt>
                <c:pt idx="40">
                  <c:v>43525.291666666664</c:v>
                </c:pt>
                <c:pt idx="41">
                  <c:v>43528.291666666664</c:v>
                </c:pt>
                <c:pt idx="42">
                  <c:v>43529.291666666664</c:v>
                </c:pt>
                <c:pt idx="43">
                  <c:v>43530.291666666664</c:v>
                </c:pt>
                <c:pt idx="44">
                  <c:v>43531.291666666664</c:v>
                </c:pt>
                <c:pt idx="45">
                  <c:v>43532.291666666664</c:v>
                </c:pt>
                <c:pt idx="46">
                  <c:v>43535.291666666664</c:v>
                </c:pt>
                <c:pt idx="47">
                  <c:v>43536.291666666664</c:v>
                </c:pt>
                <c:pt idx="48">
                  <c:v>43537.291666666664</c:v>
                </c:pt>
                <c:pt idx="49">
                  <c:v>43538.291666666664</c:v>
                </c:pt>
                <c:pt idx="50">
                  <c:v>43539.291666666664</c:v>
                </c:pt>
                <c:pt idx="51">
                  <c:v>43542.291666666664</c:v>
                </c:pt>
                <c:pt idx="52">
                  <c:v>43543.291666666664</c:v>
                </c:pt>
                <c:pt idx="53">
                  <c:v>43544.291666666664</c:v>
                </c:pt>
                <c:pt idx="54">
                  <c:v>43545.291666666664</c:v>
                </c:pt>
                <c:pt idx="55">
                  <c:v>43546.291666666664</c:v>
                </c:pt>
                <c:pt idx="56">
                  <c:v>43549.291666666664</c:v>
                </c:pt>
                <c:pt idx="57">
                  <c:v>43550.291666666664</c:v>
                </c:pt>
                <c:pt idx="58">
                  <c:v>43551.291666666664</c:v>
                </c:pt>
                <c:pt idx="59">
                  <c:v>43552.291666666664</c:v>
                </c:pt>
                <c:pt idx="60">
                  <c:v>43553.291666666664</c:v>
                </c:pt>
                <c:pt idx="61">
                  <c:v>43556.291666666664</c:v>
                </c:pt>
                <c:pt idx="62">
                  <c:v>43557.291666666664</c:v>
                </c:pt>
                <c:pt idx="63">
                  <c:v>43558.291666666664</c:v>
                </c:pt>
                <c:pt idx="64">
                  <c:v>43559.291666666664</c:v>
                </c:pt>
                <c:pt idx="65">
                  <c:v>43560.291666666664</c:v>
                </c:pt>
                <c:pt idx="66">
                  <c:v>43563.291666666664</c:v>
                </c:pt>
                <c:pt idx="67">
                  <c:v>43564.291666666664</c:v>
                </c:pt>
                <c:pt idx="68">
                  <c:v>43565.291666666664</c:v>
                </c:pt>
                <c:pt idx="69">
                  <c:v>43566.291666666664</c:v>
                </c:pt>
                <c:pt idx="70">
                  <c:v>43567.291666666664</c:v>
                </c:pt>
                <c:pt idx="71">
                  <c:v>43570.291666666664</c:v>
                </c:pt>
                <c:pt idx="72">
                  <c:v>43571.291666666664</c:v>
                </c:pt>
                <c:pt idx="73">
                  <c:v>43572.291666666664</c:v>
                </c:pt>
                <c:pt idx="74">
                  <c:v>43573.291666666664</c:v>
                </c:pt>
                <c:pt idx="75">
                  <c:v>43577.291666666664</c:v>
                </c:pt>
                <c:pt idx="76">
                  <c:v>43578.291666666664</c:v>
                </c:pt>
                <c:pt idx="77">
                  <c:v>43579.291666666664</c:v>
                </c:pt>
                <c:pt idx="78">
                  <c:v>43580.291666666664</c:v>
                </c:pt>
                <c:pt idx="79">
                  <c:v>43581.291666666664</c:v>
                </c:pt>
                <c:pt idx="80">
                  <c:v>43584.291666666664</c:v>
                </c:pt>
                <c:pt idx="81">
                  <c:v>43585.291666666664</c:v>
                </c:pt>
                <c:pt idx="82">
                  <c:v>43586.291666666664</c:v>
                </c:pt>
                <c:pt idx="83">
                  <c:v>43587.291666666664</c:v>
                </c:pt>
                <c:pt idx="84">
                  <c:v>43588.291666666664</c:v>
                </c:pt>
                <c:pt idx="85">
                  <c:v>43591.291666666664</c:v>
                </c:pt>
                <c:pt idx="86">
                  <c:v>43592.291666666664</c:v>
                </c:pt>
                <c:pt idx="87">
                  <c:v>43593.291666666664</c:v>
                </c:pt>
                <c:pt idx="88">
                  <c:v>43594.291666666664</c:v>
                </c:pt>
                <c:pt idx="89">
                  <c:v>43595.291666666664</c:v>
                </c:pt>
                <c:pt idx="90">
                  <c:v>43598.291666666664</c:v>
                </c:pt>
                <c:pt idx="91">
                  <c:v>43599.291666666664</c:v>
                </c:pt>
                <c:pt idx="92">
                  <c:v>43600.291666666664</c:v>
                </c:pt>
                <c:pt idx="93">
                  <c:v>43601.291666666664</c:v>
                </c:pt>
                <c:pt idx="94">
                  <c:v>43602.291666666664</c:v>
                </c:pt>
                <c:pt idx="95">
                  <c:v>43605.291666666664</c:v>
                </c:pt>
                <c:pt idx="96">
                  <c:v>43606.291666666664</c:v>
                </c:pt>
                <c:pt idx="97">
                  <c:v>43607.291666666664</c:v>
                </c:pt>
                <c:pt idx="98">
                  <c:v>43608.291666666664</c:v>
                </c:pt>
                <c:pt idx="99">
                  <c:v>43609.291666666664</c:v>
                </c:pt>
                <c:pt idx="100">
                  <c:v>43613.291666666664</c:v>
                </c:pt>
                <c:pt idx="101">
                  <c:v>43614.291666666664</c:v>
                </c:pt>
                <c:pt idx="102">
                  <c:v>43615.291666666664</c:v>
                </c:pt>
                <c:pt idx="103">
                  <c:v>43616.291666666664</c:v>
                </c:pt>
                <c:pt idx="104">
                  <c:v>43619.291666666664</c:v>
                </c:pt>
                <c:pt idx="105">
                  <c:v>43620.291666666664</c:v>
                </c:pt>
                <c:pt idx="106">
                  <c:v>43621.291666666664</c:v>
                </c:pt>
                <c:pt idx="107">
                  <c:v>43622.291666666664</c:v>
                </c:pt>
                <c:pt idx="108">
                  <c:v>43623.291666666664</c:v>
                </c:pt>
                <c:pt idx="109">
                  <c:v>43626.291666666664</c:v>
                </c:pt>
                <c:pt idx="110">
                  <c:v>43627.291666666664</c:v>
                </c:pt>
                <c:pt idx="111">
                  <c:v>43628.291666666664</c:v>
                </c:pt>
                <c:pt idx="112">
                  <c:v>43629.291666666664</c:v>
                </c:pt>
                <c:pt idx="113">
                  <c:v>43630.291666666664</c:v>
                </c:pt>
                <c:pt idx="114">
                  <c:v>43633.291666666664</c:v>
                </c:pt>
                <c:pt idx="115">
                  <c:v>43634.291666666664</c:v>
                </c:pt>
                <c:pt idx="116">
                  <c:v>43635.291666666664</c:v>
                </c:pt>
                <c:pt idx="117">
                  <c:v>43636.291666666664</c:v>
                </c:pt>
                <c:pt idx="118">
                  <c:v>43637.291666666664</c:v>
                </c:pt>
                <c:pt idx="119">
                  <c:v>43640.291666666664</c:v>
                </c:pt>
                <c:pt idx="120">
                  <c:v>43641.291666666664</c:v>
                </c:pt>
                <c:pt idx="121">
                  <c:v>43642.291666666664</c:v>
                </c:pt>
                <c:pt idx="122">
                  <c:v>43643.291666666664</c:v>
                </c:pt>
                <c:pt idx="123">
                  <c:v>43644.291666666664</c:v>
                </c:pt>
                <c:pt idx="124">
                  <c:v>43647.291666666664</c:v>
                </c:pt>
                <c:pt idx="125">
                  <c:v>43648.291666666664</c:v>
                </c:pt>
                <c:pt idx="126">
                  <c:v>43649.291666666664</c:v>
                </c:pt>
                <c:pt idx="127">
                  <c:v>43651.291666666664</c:v>
                </c:pt>
                <c:pt idx="128">
                  <c:v>43654.291666666664</c:v>
                </c:pt>
                <c:pt idx="129">
                  <c:v>43655.291666666664</c:v>
                </c:pt>
                <c:pt idx="130">
                  <c:v>43656.291666666664</c:v>
                </c:pt>
                <c:pt idx="131">
                  <c:v>43657.291666666664</c:v>
                </c:pt>
                <c:pt idx="132">
                  <c:v>43658.291666666664</c:v>
                </c:pt>
                <c:pt idx="133">
                  <c:v>43661.291666666664</c:v>
                </c:pt>
                <c:pt idx="134">
                  <c:v>43662.291666666664</c:v>
                </c:pt>
                <c:pt idx="135">
                  <c:v>43663.291666666664</c:v>
                </c:pt>
                <c:pt idx="136">
                  <c:v>43664.291666666664</c:v>
                </c:pt>
                <c:pt idx="137">
                  <c:v>43665.291666666664</c:v>
                </c:pt>
                <c:pt idx="138">
                  <c:v>43668.291666666664</c:v>
                </c:pt>
                <c:pt idx="139">
                  <c:v>43669.291666666664</c:v>
                </c:pt>
                <c:pt idx="140">
                  <c:v>43670.291666666664</c:v>
                </c:pt>
                <c:pt idx="141">
                  <c:v>43671.291666666664</c:v>
                </c:pt>
                <c:pt idx="142">
                  <c:v>43672.291666666664</c:v>
                </c:pt>
                <c:pt idx="143">
                  <c:v>43675.291666666664</c:v>
                </c:pt>
                <c:pt idx="144">
                  <c:v>43676.291666666664</c:v>
                </c:pt>
                <c:pt idx="145">
                  <c:v>43677.291666666664</c:v>
                </c:pt>
                <c:pt idx="146">
                  <c:v>43678.291666666664</c:v>
                </c:pt>
                <c:pt idx="147">
                  <c:v>43679.291666666664</c:v>
                </c:pt>
                <c:pt idx="148">
                  <c:v>43682.291666666664</c:v>
                </c:pt>
                <c:pt idx="149">
                  <c:v>43683.291666666664</c:v>
                </c:pt>
                <c:pt idx="150">
                  <c:v>43684.291666666664</c:v>
                </c:pt>
                <c:pt idx="151">
                  <c:v>43685.291666666664</c:v>
                </c:pt>
                <c:pt idx="152">
                  <c:v>43686.291666666664</c:v>
                </c:pt>
                <c:pt idx="153">
                  <c:v>43689.291666666664</c:v>
                </c:pt>
                <c:pt idx="154">
                  <c:v>43690.291666666664</c:v>
                </c:pt>
                <c:pt idx="155">
                  <c:v>43691.291666666664</c:v>
                </c:pt>
                <c:pt idx="156">
                  <c:v>43692.291666666664</c:v>
                </c:pt>
                <c:pt idx="157">
                  <c:v>43693.291666666664</c:v>
                </c:pt>
                <c:pt idx="158">
                  <c:v>43696.291666666664</c:v>
                </c:pt>
                <c:pt idx="159">
                  <c:v>43697.291666666664</c:v>
                </c:pt>
                <c:pt idx="160">
                  <c:v>43698.291666666664</c:v>
                </c:pt>
                <c:pt idx="161">
                  <c:v>43699.291666666664</c:v>
                </c:pt>
                <c:pt idx="162">
                  <c:v>43700.291666666664</c:v>
                </c:pt>
                <c:pt idx="163">
                  <c:v>43703.291666666664</c:v>
                </c:pt>
                <c:pt idx="164">
                  <c:v>43704.291666666664</c:v>
                </c:pt>
                <c:pt idx="165">
                  <c:v>43705.291666666664</c:v>
                </c:pt>
                <c:pt idx="166">
                  <c:v>43706.291666666664</c:v>
                </c:pt>
                <c:pt idx="167">
                  <c:v>43707.291666666664</c:v>
                </c:pt>
                <c:pt idx="168">
                  <c:v>43711.291666666664</c:v>
                </c:pt>
                <c:pt idx="169">
                  <c:v>43712.291666666664</c:v>
                </c:pt>
                <c:pt idx="170">
                  <c:v>43713.291666666664</c:v>
                </c:pt>
                <c:pt idx="171">
                  <c:v>43714.291666666664</c:v>
                </c:pt>
                <c:pt idx="172">
                  <c:v>43717.291666666664</c:v>
                </c:pt>
                <c:pt idx="173">
                  <c:v>43718.291666666664</c:v>
                </c:pt>
                <c:pt idx="174">
                  <c:v>43719.291666666664</c:v>
                </c:pt>
                <c:pt idx="175">
                  <c:v>43720.291666666664</c:v>
                </c:pt>
                <c:pt idx="176">
                  <c:v>43721.291666666664</c:v>
                </c:pt>
                <c:pt idx="177">
                  <c:v>43724.291666666664</c:v>
                </c:pt>
                <c:pt idx="178">
                  <c:v>43725.291666666664</c:v>
                </c:pt>
                <c:pt idx="179">
                  <c:v>43726.291666666664</c:v>
                </c:pt>
                <c:pt idx="180">
                  <c:v>43727.291666666664</c:v>
                </c:pt>
                <c:pt idx="181">
                  <c:v>43728.291666666664</c:v>
                </c:pt>
                <c:pt idx="182">
                  <c:v>43731.291666666664</c:v>
                </c:pt>
                <c:pt idx="183">
                  <c:v>43732.291666666664</c:v>
                </c:pt>
                <c:pt idx="184">
                  <c:v>43733.291666666664</c:v>
                </c:pt>
                <c:pt idx="185">
                  <c:v>43734.291666666664</c:v>
                </c:pt>
                <c:pt idx="186">
                  <c:v>43735.291666666664</c:v>
                </c:pt>
                <c:pt idx="187">
                  <c:v>43738.291666666664</c:v>
                </c:pt>
                <c:pt idx="188">
                  <c:v>43739.291666666664</c:v>
                </c:pt>
                <c:pt idx="189">
                  <c:v>43740.291666666664</c:v>
                </c:pt>
                <c:pt idx="190">
                  <c:v>43741.291666666664</c:v>
                </c:pt>
                <c:pt idx="191">
                  <c:v>43742.291666666664</c:v>
                </c:pt>
                <c:pt idx="192">
                  <c:v>43745.291666666664</c:v>
                </c:pt>
                <c:pt idx="193">
                  <c:v>43746.291666666664</c:v>
                </c:pt>
                <c:pt idx="194">
                  <c:v>43747.291666666664</c:v>
                </c:pt>
                <c:pt idx="195">
                  <c:v>43748.291666666664</c:v>
                </c:pt>
                <c:pt idx="196">
                  <c:v>43749.291666666664</c:v>
                </c:pt>
                <c:pt idx="197">
                  <c:v>43752.291666666664</c:v>
                </c:pt>
                <c:pt idx="198">
                  <c:v>43753.291666666664</c:v>
                </c:pt>
                <c:pt idx="199">
                  <c:v>43754.291666666664</c:v>
                </c:pt>
                <c:pt idx="200">
                  <c:v>43755.291666666664</c:v>
                </c:pt>
                <c:pt idx="201">
                  <c:v>43756.291666666664</c:v>
                </c:pt>
                <c:pt idx="202">
                  <c:v>43759.291666666664</c:v>
                </c:pt>
                <c:pt idx="203">
                  <c:v>43760.291666666664</c:v>
                </c:pt>
                <c:pt idx="204">
                  <c:v>43761.291666666664</c:v>
                </c:pt>
                <c:pt idx="205">
                  <c:v>43762.291666666664</c:v>
                </c:pt>
                <c:pt idx="206">
                  <c:v>43763.291666666664</c:v>
                </c:pt>
                <c:pt idx="207">
                  <c:v>43766.291666666664</c:v>
                </c:pt>
                <c:pt idx="208">
                  <c:v>43767.291666666664</c:v>
                </c:pt>
                <c:pt idx="209">
                  <c:v>43768.291666666664</c:v>
                </c:pt>
                <c:pt idx="210">
                  <c:v>43769.291666666664</c:v>
                </c:pt>
                <c:pt idx="211">
                  <c:v>43770.291666666664</c:v>
                </c:pt>
                <c:pt idx="212">
                  <c:v>43773.291666666664</c:v>
                </c:pt>
                <c:pt idx="213">
                  <c:v>43774.291666666664</c:v>
                </c:pt>
                <c:pt idx="214">
                  <c:v>43775.291666666664</c:v>
                </c:pt>
                <c:pt idx="215">
                  <c:v>43776.291666666664</c:v>
                </c:pt>
                <c:pt idx="216">
                  <c:v>43777.291666666664</c:v>
                </c:pt>
                <c:pt idx="217">
                  <c:v>43780.291666666664</c:v>
                </c:pt>
                <c:pt idx="218">
                  <c:v>43781.291666666664</c:v>
                </c:pt>
                <c:pt idx="219">
                  <c:v>43782.291666666664</c:v>
                </c:pt>
                <c:pt idx="220">
                  <c:v>43783.291666666664</c:v>
                </c:pt>
                <c:pt idx="221">
                  <c:v>43784.291666666664</c:v>
                </c:pt>
                <c:pt idx="222">
                  <c:v>43787.291666666664</c:v>
                </c:pt>
                <c:pt idx="223">
                  <c:v>43788.291666666664</c:v>
                </c:pt>
                <c:pt idx="224">
                  <c:v>43789.291666666664</c:v>
                </c:pt>
                <c:pt idx="225">
                  <c:v>43790.291666666664</c:v>
                </c:pt>
                <c:pt idx="226">
                  <c:v>43791.291666666664</c:v>
                </c:pt>
                <c:pt idx="227">
                  <c:v>43794.291666666664</c:v>
                </c:pt>
                <c:pt idx="228">
                  <c:v>43795.291666666664</c:v>
                </c:pt>
                <c:pt idx="229">
                  <c:v>43796.291666666664</c:v>
                </c:pt>
                <c:pt idx="230">
                  <c:v>43798.291666666664</c:v>
                </c:pt>
                <c:pt idx="231">
                  <c:v>43801.291666666664</c:v>
                </c:pt>
                <c:pt idx="232">
                  <c:v>43802.291666666664</c:v>
                </c:pt>
                <c:pt idx="233">
                  <c:v>43803.291666666664</c:v>
                </c:pt>
                <c:pt idx="234">
                  <c:v>43804.291666666664</c:v>
                </c:pt>
                <c:pt idx="235">
                  <c:v>43805.291666666664</c:v>
                </c:pt>
                <c:pt idx="236">
                  <c:v>43808.291666666664</c:v>
                </c:pt>
                <c:pt idx="237">
                  <c:v>43809.291666666664</c:v>
                </c:pt>
                <c:pt idx="238">
                  <c:v>43810.291666666664</c:v>
                </c:pt>
                <c:pt idx="239">
                  <c:v>43811.291666666664</c:v>
                </c:pt>
                <c:pt idx="240">
                  <c:v>43812.291666666664</c:v>
                </c:pt>
                <c:pt idx="241">
                  <c:v>43815.291666666664</c:v>
                </c:pt>
                <c:pt idx="242">
                  <c:v>43816.291666666664</c:v>
                </c:pt>
                <c:pt idx="243">
                  <c:v>43817.291666666664</c:v>
                </c:pt>
                <c:pt idx="244">
                  <c:v>43818.291666666664</c:v>
                </c:pt>
                <c:pt idx="245">
                  <c:v>43819.291666666664</c:v>
                </c:pt>
                <c:pt idx="246">
                  <c:v>43822.291666666664</c:v>
                </c:pt>
                <c:pt idx="247">
                  <c:v>43823.291666666664</c:v>
                </c:pt>
                <c:pt idx="248">
                  <c:v>43825.291666666664</c:v>
                </c:pt>
                <c:pt idx="249">
                  <c:v>43826.291666666664</c:v>
                </c:pt>
                <c:pt idx="250">
                  <c:v>43829.291666666664</c:v>
                </c:pt>
                <c:pt idx="251">
                  <c:v>43830.291666666664</c:v>
                </c:pt>
                <c:pt idx="252">
                  <c:v>43832.291666666664</c:v>
                </c:pt>
                <c:pt idx="253">
                  <c:v>43833.291666666664</c:v>
                </c:pt>
                <c:pt idx="254">
                  <c:v>43836.291666666664</c:v>
                </c:pt>
                <c:pt idx="255">
                  <c:v>43837.291666666664</c:v>
                </c:pt>
                <c:pt idx="256">
                  <c:v>43838.291666666664</c:v>
                </c:pt>
                <c:pt idx="257">
                  <c:v>43839.291666666664</c:v>
                </c:pt>
                <c:pt idx="258">
                  <c:v>43840.291666666664</c:v>
                </c:pt>
                <c:pt idx="259">
                  <c:v>43843.291666666664</c:v>
                </c:pt>
                <c:pt idx="260">
                  <c:v>43844.291666666664</c:v>
                </c:pt>
                <c:pt idx="261">
                  <c:v>43845.291666666664</c:v>
                </c:pt>
                <c:pt idx="262">
                  <c:v>43846.291666666664</c:v>
                </c:pt>
                <c:pt idx="263">
                  <c:v>43847.291666666664</c:v>
                </c:pt>
                <c:pt idx="264">
                  <c:v>43851.291666666664</c:v>
                </c:pt>
                <c:pt idx="265">
                  <c:v>43852.291666666664</c:v>
                </c:pt>
                <c:pt idx="266">
                  <c:v>43853.291666666664</c:v>
                </c:pt>
                <c:pt idx="267">
                  <c:v>43854.291666666664</c:v>
                </c:pt>
                <c:pt idx="268">
                  <c:v>43857.291666666664</c:v>
                </c:pt>
                <c:pt idx="269">
                  <c:v>43858.291666666664</c:v>
                </c:pt>
                <c:pt idx="270">
                  <c:v>43859.291666666664</c:v>
                </c:pt>
                <c:pt idx="271">
                  <c:v>43860.291666666664</c:v>
                </c:pt>
                <c:pt idx="272">
                  <c:v>43861.291666666664</c:v>
                </c:pt>
                <c:pt idx="273">
                  <c:v>43864.291666666664</c:v>
                </c:pt>
                <c:pt idx="274">
                  <c:v>43865.291666666664</c:v>
                </c:pt>
                <c:pt idx="275">
                  <c:v>43866.291666666664</c:v>
                </c:pt>
                <c:pt idx="276">
                  <c:v>43867.291666666664</c:v>
                </c:pt>
                <c:pt idx="277">
                  <c:v>43868.291666666664</c:v>
                </c:pt>
                <c:pt idx="278">
                  <c:v>43871.291666666664</c:v>
                </c:pt>
                <c:pt idx="279">
                  <c:v>43872.291666666664</c:v>
                </c:pt>
                <c:pt idx="280">
                  <c:v>43873.291666666664</c:v>
                </c:pt>
                <c:pt idx="281">
                  <c:v>43874.291666666664</c:v>
                </c:pt>
                <c:pt idx="282">
                  <c:v>43875.291666666664</c:v>
                </c:pt>
                <c:pt idx="283">
                  <c:v>43879.291666666664</c:v>
                </c:pt>
                <c:pt idx="284">
                  <c:v>43880.291666666664</c:v>
                </c:pt>
                <c:pt idx="285">
                  <c:v>43881.291666666664</c:v>
                </c:pt>
                <c:pt idx="286">
                  <c:v>43882.291666666664</c:v>
                </c:pt>
                <c:pt idx="287">
                  <c:v>43885.291666666664</c:v>
                </c:pt>
                <c:pt idx="288">
                  <c:v>43886.291666666664</c:v>
                </c:pt>
                <c:pt idx="289">
                  <c:v>43887.291666666664</c:v>
                </c:pt>
                <c:pt idx="290">
                  <c:v>43888.291666666664</c:v>
                </c:pt>
                <c:pt idx="291">
                  <c:v>43889.291666666664</c:v>
                </c:pt>
                <c:pt idx="292">
                  <c:v>43892.291666666664</c:v>
                </c:pt>
                <c:pt idx="293">
                  <c:v>43893.291666666664</c:v>
                </c:pt>
                <c:pt idx="294">
                  <c:v>43894.291666666664</c:v>
                </c:pt>
                <c:pt idx="295">
                  <c:v>43895.291666666664</c:v>
                </c:pt>
                <c:pt idx="296">
                  <c:v>43896.291666666664</c:v>
                </c:pt>
                <c:pt idx="297">
                  <c:v>43899.291666666664</c:v>
                </c:pt>
                <c:pt idx="298">
                  <c:v>43900.291666666664</c:v>
                </c:pt>
                <c:pt idx="299">
                  <c:v>43901.291666666664</c:v>
                </c:pt>
                <c:pt idx="300">
                  <c:v>43902.291666666664</c:v>
                </c:pt>
                <c:pt idx="301">
                  <c:v>43903.291666666664</c:v>
                </c:pt>
                <c:pt idx="302">
                  <c:v>43906.291666666664</c:v>
                </c:pt>
                <c:pt idx="303">
                  <c:v>43907.291666666664</c:v>
                </c:pt>
                <c:pt idx="304">
                  <c:v>43908.291666666664</c:v>
                </c:pt>
                <c:pt idx="305">
                  <c:v>43909.291666666664</c:v>
                </c:pt>
                <c:pt idx="306">
                  <c:v>43910.291666666664</c:v>
                </c:pt>
                <c:pt idx="307">
                  <c:v>43913.291666666664</c:v>
                </c:pt>
                <c:pt idx="308">
                  <c:v>43914.291666666664</c:v>
                </c:pt>
                <c:pt idx="309">
                  <c:v>43915.291666666664</c:v>
                </c:pt>
                <c:pt idx="310">
                  <c:v>43916.291666666664</c:v>
                </c:pt>
                <c:pt idx="311">
                  <c:v>43917.291666666664</c:v>
                </c:pt>
                <c:pt idx="312">
                  <c:v>43920.291666666664</c:v>
                </c:pt>
                <c:pt idx="313">
                  <c:v>43921.291666666664</c:v>
                </c:pt>
                <c:pt idx="314">
                  <c:v>43922.291666666664</c:v>
                </c:pt>
                <c:pt idx="315">
                  <c:v>43923.291666666664</c:v>
                </c:pt>
                <c:pt idx="316">
                  <c:v>43924.291666666664</c:v>
                </c:pt>
                <c:pt idx="317">
                  <c:v>43927.291666666664</c:v>
                </c:pt>
                <c:pt idx="318">
                  <c:v>43928.291666666664</c:v>
                </c:pt>
                <c:pt idx="319">
                  <c:v>43929.291666666664</c:v>
                </c:pt>
                <c:pt idx="320">
                  <c:v>43930.291666666664</c:v>
                </c:pt>
                <c:pt idx="321">
                  <c:v>43934.291666666664</c:v>
                </c:pt>
                <c:pt idx="322">
                  <c:v>43935.291666666664</c:v>
                </c:pt>
                <c:pt idx="323">
                  <c:v>43936.291666666664</c:v>
                </c:pt>
                <c:pt idx="324">
                  <c:v>43937.291666666664</c:v>
                </c:pt>
                <c:pt idx="325">
                  <c:v>43938.291666666664</c:v>
                </c:pt>
                <c:pt idx="326">
                  <c:v>43941.291666666664</c:v>
                </c:pt>
                <c:pt idx="327">
                  <c:v>43942.291666666664</c:v>
                </c:pt>
                <c:pt idx="328">
                  <c:v>43943.291666666664</c:v>
                </c:pt>
                <c:pt idx="329">
                  <c:v>43944.291666666664</c:v>
                </c:pt>
                <c:pt idx="330">
                  <c:v>43945.291666666664</c:v>
                </c:pt>
                <c:pt idx="331">
                  <c:v>43948.291666666664</c:v>
                </c:pt>
                <c:pt idx="332">
                  <c:v>43949.291666666664</c:v>
                </c:pt>
                <c:pt idx="333">
                  <c:v>43950.291666666664</c:v>
                </c:pt>
                <c:pt idx="334">
                  <c:v>43951.291666666664</c:v>
                </c:pt>
                <c:pt idx="335">
                  <c:v>43952.291666666664</c:v>
                </c:pt>
                <c:pt idx="336">
                  <c:v>43955.291666666664</c:v>
                </c:pt>
                <c:pt idx="337">
                  <c:v>43956.291666666664</c:v>
                </c:pt>
                <c:pt idx="338">
                  <c:v>43957.291666666664</c:v>
                </c:pt>
                <c:pt idx="339">
                  <c:v>43958.291666666664</c:v>
                </c:pt>
                <c:pt idx="340">
                  <c:v>43959.291666666664</c:v>
                </c:pt>
                <c:pt idx="341">
                  <c:v>43962.291666666664</c:v>
                </c:pt>
                <c:pt idx="342">
                  <c:v>43963.291666666664</c:v>
                </c:pt>
                <c:pt idx="343">
                  <c:v>43964.291666666664</c:v>
                </c:pt>
                <c:pt idx="344">
                  <c:v>43965.291666666664</c:v>
                </c:pt>
                <c:pt idx="345">
                  <c:v>43966.291666666664</c:v>
                </c:pt>
                <c:pt idx="346">
                  <c:v>43969.291666666664</c:v>
                </c:pt>
                <c:pt idx="347">
                  <c:v>43970.291666666664</c:v>
                </c:pt>
                <c:pt idx="348">
                  <c:v>43971.291666666664</c:v>
                </c:pt>
                <c:pt idx="349">
                  <c:v>43972.291666666664</c:v>
                </c:pt>
                <c:pt idx="350">
                  <c:v>43973.291666666664</c:v>
                </c:pt>
                <c:pt idx="351">
                  <c:v>43977.291666666664</c:v>
                </c:pt>
                <c:pt idx="352">
                  <c:v>43978.291666666664</c:v>
                </c:pt>
                <c:pt idx="353">
                  <c:v>43979.291666666664</c:v>
                </c:pt>
                <c:pt idx="354">
                  <c:v>43980.291666666664</c:v>
                </c:pt>
                <c:pt idx="355">
                  <c:v>43983.291666666664</c:v>
                </c:pt>
                <c:pt idx="356">
                  <c:v>43984.291666666664</c:v>
                </c:pt>
                <c:pt idx="357">
                  <c:v>43985.291666666664</c:v>
                </c:pt>
                <c:pt idx="358">
                  <c:v>43986.291666666664</c:v>
                </c:pt>
                <c:pt idx="359">
                  <c:v>43987.291666666664</c:v>
                </c:pt>
                <c:pt idx="360">
                  <c:v>43990.291666666664</c:v>
                </c:pt>
                <c:pt idx="361">
                  <c:v>43991.291666666664</c:v>
                </c:pt>
                <c:pt idx="362">
                  <c:v>43992.291666666664</c:v>
                </c:pt>
                <c:pt idx="363">
                  <c:v>43993.291666666664</c:v>
                </c:pt>
                <c:pt idx="364">
                  <c:v>43994.291666666664</c:v>
                </c:pt>
                <c:pt idx="365">
                  <c:v>43997.291666666664</c:v>
                </c:pt>
                <c:pt idx="366">
                  <c:v>43998.291666666664</c:v>
                </c:pt>
                <c:pt idx="367">
                  <c:v>43999.291666666664</c:v>
                </c:pt>
                <c:pt idx="368">
                  <c:v>44000.291666666664</c:v>
                </c:pt>
                <c:pt idx="369">
                  <c:v>44001.291666666664</c:v>
                </c:pt>
                <c:pt idx="370">
                  <c:v>44004.291666666664</c:v>
                </c:pt>
                <c:pt idx="371">
                  <c:v>44005.291666666664</c:v>
                </c:pt>
                <c:pt idx="372">
                  <c:v>44006.291666666664</c:v>
                </c:pt>
                <c:pt idx="373">
                  <c:v>44007.291666666664</c:v>
                </c:pt>
                <c:pt idx="374">
                  <c:v>44008.291666666664</c:v>
                </c:pt>
                <c:pt idx="375">
                  <c:v>44011.291666666664</c:v>
                </c:pt>
                <c:pt idx="376">
                  <c:v>44012.291666666664</c:v>
                </c:pt>
                <c:pt idx="377">
                  <c:v>44013.291666666664</c:v>
                </c:pt>
                <c:pt idx="378">
                  <c:v>44014.291666666664</c:v>
                </c:pt>
                <c:pt idx="379">
                  <c:v>44018.291666666664</c:v>
                </c:pt>
                <c:pt idx="380">
                  <c:v>44019.291666666664</c:v>
                </c:pt>
                <c:pt idx="381">
                  <c:v>44020.291666666664</c:v>
                </c:pt>
                <c:pt idx="382">
                  <c:v>44021.291666666664</c:v>
                </c:pt>
                <c:pt idx="383">
                  <c:v>44022.291666666664</c:v>
                </c:pt>
                <c:pt idx="384">
                  <c:v>44025.291666666664</c:v>
                </c:pt>
                <c:pt idx="385">
                  <c:v>44026.291666666664</c:v>
                </c:pt>
                <c:pt idx="386">
                  <c:v>44027.291666666664</c:v>
                </c:pt>
                <c:pt idx="387">
                  <c:v>44028.291666666664</c:v>
                </c:pt>
                <c:pt idx="388">
                  <c:v>44029.291666666664</c:v>
                </c:pt>
                <c:pt idx="389">
                  <c:v>44032.291666666664</c:v>
                </c:pt>
                <c:pt idx="390">
                  <c:v>44033.291666666664</c:v>
                </c:pt>
                <c:pt idx="391">
                  <c:v>44034.291666666664</c:v>
                </c:pt>
                <c:pt idx="392">
                  <c:v>44035.291666666664</c:v>
                </c:pt>
                <c:pt idx="393">
                  <c:v>44036.291666666664</c:v>
                </c:pt>
                <c:pt idx="394">
                  <c:v>44039.291666666664</c:v>
                </c:pt>
                <c:pt idx="395">
                  <c:v>44040.291666666664</c:v>
                </c:pt>
                <c:pt idx="396">
                  <c:v>44041.291666666664</c:v>
                </c:pt>
                <c:pt idx="397">
                  <c:v>44042.291666666664</c:v>
                </c:pt>
                <c:pt idx="398">
                  <c:v>44043.291666666664</c:v>
                </c:pt>
                <c:pt idx="399">
                  <c:v>44046.291666666664</c:v>
                </c:pt>
                <c:pt idx="400">
                  <c:v>44047.291666666664</c:v>
                </c:pt>
                <c:pt idx="401">
                  <c:v>44048.291666666664</c:v>
                </c:pt>
                <c:pt idx="402">
                  <c:v>44049.291666666664</c:v>
                </c:pt>
                <c:pt idx="403">
                  <c:v>44050.291666666664</c:v>
                </c:pt>
                <c:pt idx="404">
                  <c:v>44053.291666666664</c:v>
                </c:pt>
                <c:pt idx="405">
                  <c:v>44054.291666666664</c:v>
                </c:pt>
                <c:pt idx="406">
                  <c:v>44055.291666666664</c:v>
                </c:pt>
                <c:pt idx="407">
                  <c:v>44056.291666666664</c:v>
                </c:pt>
                <c:pt idx="408">
                  <c:v>44057.291666666664</c:v>
                </c:pt>
                <c:pt idx="409">
                  <c:v>44060.291666666664</c:v>
                </c:pt>
                <c:pt idx="410">
                  <c:v>44061.291666666664</c:v>
                </c:pt>
                <c:pt idx="411">
                  <c:v>44062.291666666664</c:v>
                </c:pt>
                <c:pt idx="412">
                  <c:v>44063.291666666664</c:v>
                </c:pt>
                <c:pt idx="413">
                  <c:v>44064.291666666664</c:v>
                </c:pt>
                <c:pt idx="414">
                  <c:v>44067.291666666664</c:v>
                </c:pt>
                <c:pt idx="415">
                  <c:v>44068.291666666664</c:v>
                </c:pt>
                <c:pt idx="416">
                  <c:v>44069.291666666664</c:v>
                </c:pt>
                <c:pt idx="417">
                  <c:v>44070.291666666664</c:v>
                </c:pt>
                <c:pt idx="418">
                  <c:v>44071.291666666664</c:v>
                </c:pt>
                <c:pt idx="419">
                  <c:v>44074.291666666664</c:v>
                </c:pt>
                <c:pt idx="420">
                  <c:v>44075.291666666664</c:v>
                </c:pt>
                <c:pt idx="421">
                  <c:v>44076.291666666664</c:v>
                </c:pt>
                <c:pt idx="422">
                  <c:v>44077.291666666664</c:v>
                </c:pt>
                <c:pt idx="423">
                  <c:v>44078.291666666664</c:v>
                </c:pt>
                <c:pt idx="424">
                  <c:v>44082.291666666664</c:v>
                </c:pt>
                <c:pt idx="425">
                  <c:v>44083.291666666664</c:v>
                </c:pt>
                <c:pt idx="426">
                  <c:v>44084.291666666664</c:v>
                </c:pt>
                <c:pt idx="427">
                  <c:v>44085.291666666664</c:v>
                </c:pt>
                <c:pt idx="428">
                  <c:v>44088.291666666664</c:v>
                </c:pt>
                <c:pt idx="429">
                  <c:v>44089.291666666664</c:v>
                </c:pt>
                <c:pt idx="430">
                  <c:v>44090.291666666664</c:v>
                </c:pt>
                <c:pt idx="431">
                  <c:v>44091.291666666664</c:v>
                </c:pt>
                <c:pt idx="432">
                  <c:v>44092.291666666664</c:v>
                </c:pt>
                <c:pt idx="433">
                  <c:v>44095.291666666664</c:v>
                </c:pt>
                <c:pt idx="434">
                  <c:v>44096.291666666664</c:v>
                </c:pt>
                <c:pt idx="435">
                  <c:v>44097.291666666664</c:v>
                </c:pt>
                <c:pt idx="436">
                  <c:v>44098.291666666664</c:v>
                </c:pt>
                <c:pt idx="437">
                  <c:v>44099.291666666664</c:v>
                </c:pt>
                <c:pt idx="438">
                  <c:v>44102.291666666664</c:v>
                </c:pt>
                <c:pt idx="439">
                  <c:v>44103.291666666664</c:v>
                </c:pt>
                <c:pt idx="440">
                  <c:v>44104.291666666664</c:v>
                </c:pt>
                <c:pt idx="441">
                  <c:v>44105.291666666664</c:v>
                </c:pt>
                <c:pt idx="442">
                  <c:v>44106.291666666664</c:v>
                </c:pt>
                <c:pt idx="443">
                  <c:v>44109.291666666664</c:v>
                </c:pt>
                <c:pt idx="444">
                  <c:v>44110.291666666664</c:v>
                </c:pt>
                <c:pt idx="445">
                  <c:v>44111.291666666664</c:v>
                </c:pt>
                <c:pt idx="446">
                  <c:v>44112.291666666664</c:v>
                </c:pt>
                <c:pt idx="447">
                  <c:v>44113.291666666664</c:v>
                </c:pt>
                <c:pt idx="448">
                  <c:v>44116.291666666664</c:v>
                </c:pt>
                <c:pt idx="449">
                  <c:v>44117.291666666664</c:v>
                </c:pt>
                <c:pt idx="450">
                  <c:v>44118.291666666664</c:v>
                </c:pt>
                <c:pt idx="451">
                  <c:v>44119.291666666664</c:v>
                </c:pt>
                <c:pt idx="452">
                  <c:v>44120.291666666664</c:v>
                </c:pt>
                <c:pt idx="453">
                  <c:v>44123.291666666664</c:v>
                </c:pt>
                <c:pt idx="454">
                  <c:v>44124.291666666664</c:v>
                </c:pt>
                <c:pt idx="455">
                  <c:v>44125.291666666664</c:v>
                </c:pt>
                <c:pt idx="456">
                  <c:v>44126.291666666664</c:v>
                </c:pt>
                <c:pt idx="457">
                  <c:v>44127.291666666664</c:v>
                </c:pt>
                <c:pt idx="458">
                  <c:v>44130.291666666664</c:v>
                </c:pt>
                <c:pt idx="459">
                  <c:v>44131.291666666664</c:v>
                </c:pt>
                <c:pt idx="460">
                  <c:v>44132.291666666664</c:v>
                </c:pt>
                <c:pt idx="461">
                  <c:v>44133.291666666664</c:v>
                </c:pt>
                <c:pt idx="462">
                  <c:v>44134.291666666664</c:v>
                </c:pt>
                <c:pt idx="463">
                  <c:v>44137.291666666664</c:v>
                </c:pt>
                <c:pt idx="464">
                  <c:v>44138.291666666664</c:v>
                </c:pt>
                <c:pt idx="465">
                  <c:v>44139.291666666664</c:v>
                </c:pt>
                <c:pt idx="466">
                  <c:v>44140.291666666664</c:v>
                </c:pt>
                <c:pt idx="467">
                  <c:v>44141.291666666664</c:v>
                </c:pt>
                <c:pt idx="468">
                  <c:v>44144.291666666664</c:v>
                </c:pt>
                <c:pt idx="469">
                  <c:v>44145.291666666664</c:v>
                </c:pt>
                <c:pt idx="470">
                  <c:v>44146.291666666664</c:v>
                </c:pt>
                <c:pt idx="471">
                  <c:v>44147.291666666664</c:v>
                </c:pt>
                <c:pt idx="472">
                  <c:v>44148.291666666664</c:v>
                </c:pt>
                <c:pt idx="473">
                  <c:v>44151.291666666664</c:v>
                </c:pt>
                <c:pt idx="474">
                  <c:v>44152.291666666664</c:v>
                </c:pt>
                <c:pt idx="475">
                  <c:v>44153.291666666664</c:v>
                </c:pt>
                <c:pt idx="476">
                  <c:v>44154.291666666664</c:v>
                </c:pt>
                <c:pt idx="477">
                  <c:v>44155.291666666664</c:v>
                </c:pt>
                <c:pt idx="478">
                  <c:v>44158.291666666664</c:v>
                </c:pt>
                <c:pt idx="479">
                  <c:v>44159.291666666664</c:v>
                </c:pt>
                <c:pt idx="480">
                  <c:v>44160.291666666664</c:v>
                </c:pt>
                <c:pt idx="481">
                  <c:v>44162.291666666664</c:v>
                </c:pt>
                <c:pt idx="482">
                  <c:v>44165.291666666664</c:v>
                </c:pt>
                <c:pt idx="483">
                  <c:v>44166.291666666664</c:v>
                </c:pt>
                <c:pt idx="484">
                  <c:v>44167.291666666664</c:v>
                </c:pt>
                <c:pt idx="485">
                  <c:v>44168.291666666664</c:v>
                </c:pt>
                <c:pt idx="486">
                  <c:v>44169.291666666664</c:v>
                </c:pt>
                <c:pt idx="487">
                  <c:v>44172.291666666664</c:v>
                </c:pt>
                <c:pt idx="488">
                  <c:v>44173.291666666664</c:v>
                </c:pt>
                <c:pt idx="489">
                  <c:v>44174.291666666664</c:v>
                </c:pt>
                <c:pt idx="490">
                  <c:v>44175.291666666664</c:v>
                </c:pt>
                <c:pt idx="491">
                  <c:v>44176.291666666664</c:v>
                </c:pt>
                <c:pt idx="492">
                  <c:v>44179.291666666664</c:v>
                </c:pt>
                <c:pt idx="493">
                  <c:v>44180.291666666664</c:v>
                </c:pt>
                <c:pt idx="494">
                  <c:v>44181.291666666664</c:v>
                </c:pt>
                <c:pt idx="495">
                  <c:v>44182.291666666664</c:v>
                </c:pt>
                <c:pt idx="496">
                  <c:v>44183.291666666664</c:v>
                </c:pt>
                <c:pt idx="497">
                  <c:v>44186.291666666664</c:v>
                </c:pt>
                <c:pt idx="498">
                  <c:v>44187.291666666664</c:v>
                </c:pt>
                <c:pt idx="499">
                  <c:v>44188.291666666664</c:v>
                </c:pt>
                <c:pt idx="500">
                  <c:v>44189.291666666664</c:v>
                </c:pt>
                <c:pt idx="501">
                  <c:v>44193.291666666664</c:v>
                </c:pt>
                <c:pt idx="502">
                  <c:v>44194.291666666664</c:v>
                </c:pt>
                <c:pt idx="503">
                  <c:v>44195.291666666664</c:v>
                </c:pt>
                <c:pt idx="504">
                  <c:v>44196.291666666664</c:v>
                </c:pt>
                <c:pt idx="505">
                  <c:v>44200.291666666664</c:v>
                </c:pt>
                <c:pt idx="506">
                  <c:v>44201.291666666664</c:v>
                </c:pt>
                <c:pt idx="507">
                  <c:v>44202.291666666664</c:v>
                </c:pt>
                <c:pt idx="508">
                  <c:v>44203.291666666664</c:v>
                </c:pt>
                <c:pt idx="509">
                  <c:v>44204.291666666664</c:v>
                </c:pt>
                <c:pt idx="510">
                  <c:v>44207.291666666664</c:v>
                </c:pt>
                <c:pt idx="511">
                  <c:v>44208.291666666664</c:v>
                </c:pt>
                <c:pt idx="512">
                  <c:v>44209.291666666664</c:v>
                </c:pt>
                <c:pt idx="513">
                  <c:v>44210.291666666664</c:v>
                </c:pt>
                <c:pt idx="514">
                  <c:v>44211.291666666664</c:v>
                </c:pt>
                <c:pt idx="515">
                  <c:v>44215.291666666664</c:v>
                </c:pt>
                <c:pt idx="516">
                  <c:v>44216.291666666664</c:v>
                </c:pt>
                <c:pt idx="517">
                  <c:v>44217.291666666664</c:v>
                </c:pt>
                <c:pt idx="518">
                  <c:v>44218.291666666664</c:v>
                </c:pt>
                <c:pt idx="519">
                  <c:v>44221.291666666664</c:v>
                </c:pt>
                <c:pt idx="520">
                  <c:v>44222.291666666664</c:v>
                </c:pt>
                <c:pt idx="521">
                  <c:v>44223.291666666664</c:v>
                </c:pt>
                <c:pt idx="522">
                  <c:v>44224.291666666664</c:v>
                </c:pt>
                <c:pt idx="523">
                  <c:v>44225.291666666664</c:v>
                </c:pt>
                <c:pt idx="524">
                  <c:v>44228.291666666664</c:v>
                </c:pt>
                <c:pt idx="525">
                  <c:v>44229.291666666664</c:v>
                </c:pt>
                <c:pt idx="526">
                  <c:v>44230.291666666664</c:v>
                </c:pt>
                <c:pt idx="527">
                  <c:v>44231.291666666664</c:v>
                </c:pt>
                <c:pt idx="528">
                  <c:v>44232.291666666664</c:v>
                </c:pt>
                <c:pt idx="529">
                  <c:v>44235.291666666664</c:v>
                </c:pt>
                <c:pt idx="530">
                  <c:v>44236.291666666664</c:v>
                </c:pt>
                <c:pt idx="531">
                  <c:v>44237.291666666664</c:v>
                </c:pt>
                <c:pt idx="532">
                  <c:v>44238.291666666664</c:v>
                </c:pt>
                <c:pt idx="533">
                  <c:v>44239.291666666664</c:v>
                </c:pt>
                <c:pt idx="534">
                  <c:v>44243.291666666664</c:v>
                </c:pt>
                <c:pt idx="535">
                  <c:v>44244.291666666664</c:v>
                </c:pt>
                <c:pt idx="536">
                  <c:v>44245.291666666664</c:v>
                </c:pt>
                <c:pt idx="537">
                  <c:v>44246.291666666664</c:v>
                </c:pt>
                <c:pt idx="538">
                  <c:v>44249.291666666664</c:v>
                </c:pt>
                <c:pt idx="539">
                  <c:v>44250.291666666664</c:v>
                </c:pt>
                <c:pt idx="540">
                  <c:v>44251.291666666664</c:v>
                </c:pt>
                <c:pt idx="541">
                  <c:v>44252.291666666664</c:v>
                </c:pt>
                <c:pt idx="542">
                  <c:v>44253.291666666664</c:v>
                </c:pt>
                <c:pt idx="543">
                  <c:v>44256.291666666664</c:v>
                </c:pt>
                <c:pt idx="544">
                  <c:v>44257.291666666664</c:v>
                </c:pt>
                <c:pt idx="545">
                  <c:v>44258.291666666664</c:v>
                </c:pt>
                <c:pt idx="546">
                  <c:v>44259.291666666664</c:v>
                </c:pt>
                <c:pt idx="547">
                  <c:v>44260.291666666664</c:v>
                </c:pt>
                <c:pt idx="548">
                  <c:v>44263.291666666664</c:v>
                </c:pt>
                <c:pt idx="549">
                  <c:v>44264.291666666664</c:v>
                </c:pt>
                <c:pt idx="550">
                  <c:v>44265.291666666664</c:v>
                </c:pt>
                <c:pt idx="551">
                  <c:v>44266.291666666664</c:v>
                </c:pt>
                <c:pt idx="552">
                  <c:v>44267.291666666664</c:v>
                </c:pt>
                <c:pt idx="553">
                  <c:v>44270.291666666664</c:v>
                </c:pt>
                <c:pt idx="554">
                  <c:v>44271.291666666664</c:v>
                </c:pt>
                <c:pt idx="555">
                  <c:v>44272.291666666664</c:v>
                </c:pt>
                <c:pt idx="556">
                  <c:v>44273.291666666664</c:v>
                </c:pt>
                <c:pt idx="557">
                  <c:v>44274.291666666664</c:v>
                </c:pt>
                <c:pt idx="558">
                  <c:v>44277.291666666664</c:v>
                </c:pt>
                <c:pt idx="559">
                  <c:v>44278.291666666664</c:v>
                </c:pt>
                <c:pt idx="560">
                  <c:v>44279.291666666664</c:v>
                </c:pt>
                <c:pt idx="561">
                  <c:v>44280.291666666664</c:v>
                </c:pt>
                <c:pt idx="562">
                  <c:v>44281.291666666664</c:v>
                </c:pt>
                <c:pt idx="563">
                  <c:v>44284.291666666664</c:v>
                </c:pt>
                <c:pt idx="564">
                  <c:v>44285.291666666664</c:v>
                </c:pt>
                <c:pt idx="565">
                  <c:v>44286.291666666664</c:v>
                </c:pt>
                <c:pt idx="566">
                  <c:v>44287.291666666664</c:v>
                </c:pt>
                <c:pt idx="567">
                  <c:v>44291.291666666664</c:v>
                </c:pt>
                <c:pt idx="568">
                  <c:v>44292.291666666664</c:v>
                </c:pt>
                <c:pt idx="569">
                  <c:v>44293.291666666664</c:v>
                </c:pt>
                <c:pt idx="570">
                  <c:v>44294.291666666664</c:v>
                </c:pt>
                <c:pt idx="571">
                  <c:v>44295.291666666664</c:v>
                </c:pt>
                <c:pt idx="572">
                  <c:v>44298.291666666664</c:v>
                </c:pt>
                <c:pt idx="573">
                  <c:v>44299.291666666664</c:v>
                </c:pt>
                <c:pt idx="574">
                  <c:v>44300.291666666664</c:v>
                </c:pt>
                <c:pt idx="575">
                  <c:v>44301.291666666664</c:v>
                </c:pt>
                <c:pt idx="576">
                  <c:v>44302.291666666664</c:v>
                </c:pt>
                <c:pt idx="577">
                  <c:v>44305.291666666664</c:v>
                </c:pt>
                <c:pt idx="578">
                  <c:v>44306.291666666664</c:v>
                </c:pt>
                <c:pt idx="579">
                  <c:v>44307.291666666664</c:v>
                </c:pt>
                <c:pt idx="580">
                  <c:v>44308.291666666664</c:v>
                </c:pt>
                <c:pt idx="581">
                  <c:v>44309.291666666664</c:v>
                </c:pt>
                <c:pt idx="582">
                  <c:v>44312.291666666664</c:v>
                </c:pt>
                <c:pt idx="583">
                  <c:v>44313.291666666664</c:v>
                </c:pt>
                <c:pt idx="584">
                  <c:v>44314.291666666664</c:v>
                </c:pt>
                <c:pt idx="585">
                  <c:v>44315.291666666664</c:v>
                </c:pt>
                <c:pt idx="586">
                  <c:v>44316.291666666664</c:v>
                </c:pt>
                <c:pt idx="587">
                  <c:v>44319.291666666664</c:v>
                </c:pt>
                <c:pt idx="588">
                  <c:v>44320.291666666664</c:v>
                </c:pt>
                <c:pt idx="589">
                  <c:v>44321.291666666664</c:v>
                </c:pt>
                <c:pt idx="590">
                  <c:v>44322.291666666664</c:v>
                </c:pt>
                <c:pt idx="591">
                  <c:v>44323.291666666664</c:v>
                </c:pt>
                <c:pt idx="592">
                  <c:v>44326.291666666664</c:v>
                </c:pt>
                <c:pt idx="593">
                  <c:v>44327.291666666664</c:v>
                </c:pt>
                <c:pt idx="594">
                  <c:v>44328.291666666664</c:v>
                </c:pt>
                <c:pt idx="595">
                  <c:v>44329.291666666664</c:v>
                </c:pt>
                <c:pt idx="596">
                  <c:v>44330.291666666664</c:v>
                </c:pt>
                <c:pt idx="597">
                  <c:v>44333.291666666664</c:v>
                </c:pt>
                <c:pt idx="598">
                  <c:v>44334.291666666664</c:v>
                </c:pt>
                <c:pt idx="599">
                  <c:v>44335.291666666664</c:v>
                </c:pt>
                <c:pt idx="600">
                  <c:v>44336.291666666664</c:v>
                </c:pt>
                <c:pt idx="601">
                  <c:v>44337.291666666664</c:v>
                </c:pt>
                <c:pt idx="602">
                  <c:v>44340.291666666664</c:v>
                </c:pt>
                <c:pt idx="603">
                  <c:v>44341.291666666664</c:v>
                </c:pt>
                <c:pt idx="604">
                  <c:v>44342.291666666664</c:v>
                </c:pt>
                <c:pt idx="605">
                  <c:v>44343.291666666664</c:v>
                </c:pt>
                <c:pt idx="606">
                  <c:v>44344.291666666664</c:v>
                </c:pt>
                <c:pt idx="607">
                  <c:v>44348.291666666664</c:v>
                </c:pt>
                <c:pt idx="608">
                  <c:v>44349.291666666664</c:v>
                </c:pt>
                <c:pt idx="609">
                  <c:v>44350.291666666664</c:v>
                </c:pt>
                <c:pt idx="610">
                  <c:v>44351.291666666664</c:v>
                </c:pt>
                <c:pt idx="611">
                  <c:v>44354.291666666664</c:v>
                </c:pt>
                <c:pt idx="612">
                  <c:v>44355.291666666664</c:v>
                </c:pt>
                <c:pt idx="613">
                  <c:v>44356.291666666664</c:v>
                </c:pt>
                <c:pt idx="614">
                  <c:v>44357.291666666664</c:v>
                </c:pt>
                <c:pt idx="615">
                  <c:v>44358.291666666664</c:v>
                </c:pt>
                <c:pt idx="616">
                  <c:v>44361.291666666664</c:v>
                </c:pt>
                <c:pt idx="617">
                  <c:v>44362.291666666664</c:v>
                </c:pt>
                <c:pt idx="618">
                  <c:v>44363.291666666664</c:v>
                </c:pt>
                <c:pt idx="619">
                  <c:v>44364.291666666664</c:v>
                </c:pt>
                <c:pt idx="620">
                  <c:v>44365.291666666664</c:v>
                </c:pt>
                <c:pt idx="621">
                  <c:v>44368.291666666664</c:v>
                </c:pt>
                <c:pt idx="622">
                  <c:v>44369.291666666664</c:v>
                </c:pt>
                <c:pt idx="623">
                  <c:v>44370.291666666664</c:v>
                </c:pt>
                <c:pt idx="624">
                  <c:v>44371.291666666664</c:v>
                </c:pt>
                <c:pt idx="625">
                  <c:v>44372.291666666664</c:v>
                </c:pt>
                <c:pt idx="626">
                  <c:v>44375.291666666664</c:v>
                </c:pt>
                <c:pt idx="627">
                  <c:v>44376.291666666664</c:v>
                </c:pt>
                <c:pt idx="628">
                  <c:v>44377.291666666664</c:v>
                </c:pt>
                <c:pt idx="629">
                  <c:v>44378.291666666664</c:v>
                </c:pt>
                <c:pt idx="630">
                  <c:v>44379.291666666664</c:v>
                </c:pt>
                <c:pt idx="631">
                  <c:v>44383.291666666664</c:v>
                </c:pt>
                <c:pt idx="632">
                  <c:v>44384.291666666664</c:v>
                </c:pt>
                <c:pt idx="633">
                  <c:v>44385.291666666664</c:v>
                </c:pt>
                <c:pt idx="634">
                  <c:v>44386.291666666664</c:v>
                </c:pt>
                <c:pt idx="635">
                  <c:v>44389.291666666664</c:v>
                </c:pt>
                <c:pt idx="636">
                  <c:v>44390.291666666664</c:v>
                </c:pt>
                <c:pt idx="637">
                  <c:v>44391.291666666664</c:v>
                </c:pt>
                <c:pt idx="638">
                  <c:v>44392.291666666664</c:v>
                </c:pt>
                <c:pt idx="639">
                  <c:v>44393.291666666664</c:v>
                </c:pt>
                <c:pt idx="640">
                  <c:v>44396.291666666664</c:v>
                </c:pt>
                <c:pt idx="641">
                  <c:v>44397.291666666664</c:v>
                </c:pt>
                <c:pt idx="642">
                  <c:v>44398.291666666664</c:v>
                </c:pt>
                <c:pt idx="643">
                  <c:v>44399.291666666664</c:v>
                </c:pt>
                <c:pt idx="644">
                  <c:v>44400.291666666664</c:v>
                </c:pt>
                <c:pt idx="645">
                  <c:v>44403.291666666664</c:v>
                </c:pt>
                <c:pt idx="646">
                  <c:v>44404.291666666664</c:v>
                </c:pt>
                <c:pt idx="647">
                  <c:v>44405.291666666664</c:v>
                </c:pt>
                <c:pt idx="648">
                  <c:v>44406.291666666664</c:v>
                </c:pt>
                <c:pt idx="649">
                  <c:v>44407.291666666664</c:v>
                </c:pt>
                <c:pt idx="650">
                  <c:v>44410.291666666664</c:v>
                </c:pt>
                <c:pt idx="651">
                  <c:v>44411.291666666664</c:v>
                </c:pt>
                <c:pt idx="652">
                  <c:v>44412.291666666664</c:v>
                </c:pt>
                <c:pt idx="653">
                  <c:v>44413.291666666664</c:v>
                </c:pt>
                <c:pt idx="654">
                  <c:v>44414.291666666664</c:v>
                </c:pt>
                <c:pt idx="655">
                  <c:v>44417.291666666664</c:v>
                </c:pt>
                <c:pt idx="656">
                  <c:v>44418.291666666664</c:v>
                </c:pt>
                <c:pt idx="657">
                  <c:v>44419.291666666664</c:v>
                </c:pt>
                <c:pt idx="658">
                  <c:v>44420.291666666664</c:v>
                </c:pt>
                <c:pt idx="659">
                  <c:v>44421.291666666664</c:v>
                </c:pt>
                <c:pt idx="660">
                  <c:v>44424.291666666664</c:v>
                </c:pt>
                <c:pt idx="661">
                  <c:v>44425.291666666664</c:v>
                </c:pt>
                <c:pt idx="662">
                  <c:v>44426.291666666664</c:v>
                </c:pt>
                <c:pt idx="663">
                  <c:v>44427.291666666664</c:v>
                </c:pt>
                <c:pt idx="664">
                  <c:v>44428.291666666664</c:v>
                </c:pt>
                <c:pt idx="665">
                  <c:v>44431.291666666664</c:v>
                </c:pt>
                <c:pt idx="666">
                  <c:v>44432.291666666664</c:v>
                </c:pt>
                <c:pt idx="667">
                  <c:v>44433.291666666664</c:v>
                </c:pt>
                <c:pt idx="668">
                  <c:v>44434.291666666664</c:v>
                </c:pt>
                <c:pt idx="669">
                  <c:v>44435.291666666664</c:v>
                </c:pt>
                <c:pt idx="670">
                  <c:v>44438.291666666664</c:v>
                </c:pt>
                <c:pt idx="671">
                  <c:v>44439.291666666664</c:v>
                </c:pt>
                <c:pt idx="672">
                  <c:v>44440.291666666664</c:v>
                </c:pt>
                <c:pt idx="673">
                  <c:v>44441.291666666664</c:v>
                </c:pt>
                <c:pt idx="674">
                  <c:v>44442.291666666664</c:v>
                </c:pt>
                <c:pt idx="675">
                  <c:v>44446.291666666664</c:v>
                </c:pt>
                <c:pt idx="676">
                  <c:v>44447.291666666664</c:v>
                </c:pt>
                <c:pt idx="677">
                  <c:v>44448.291666666664</c:v>
                </c:pt>
                <c:pt idx="678">
                  <c:v>44449.291666666664</c:v>
                </c:pt>
                <c:pt idx="679">
                  <c:v>44452.291666666664</c:v>
                </c:pt>
                <c:pt idx="680">
                  <c:v>44453.291666666664</c:v>
                </c:pt>
                <c:pt idx="681">
                  <c:v>44454.291666666664</c:v>
                </c:pt>
                <c:pt idx="682">
                  <c:v>44455.291666666664</c:v>
                </c:pt>
                <c:pt idx="683">
                  <c:v>44456.291666666664</c:v>
                </c:pt>
                <c:pt idx="684">
                  <c:v>44459.291666666664</c:v>
                </c:pt>
                <c:pt idx="685">
                  <c:v>44460.291666666664</c:v>
                </c:pt>
                <c:pt idx="686">
                  <c:v>44461.291666666664</c:v>
                </c:pt>
                <c:pt idx="687">
                  <c:v>44462.291666666664</c:v>
                </c:pt>
                <c:pt idx="688">
                  <c:v>44463.291666666664</c:v>
                </c:pt>
                <c:pt idx="689">
                  <c:v>44466.291666666664</c:v>
                </c:pt>
                <c:pt idx="690">
                  <c:v>44467.291666666664</c:v>
                </c:pt>
                <c:pt idx="691">
                  <c:v>44468.291666666664</c:v>
                </c:pt>
                <c:pt idx="692">
                  <c:v>44469.291666666664</c:v>
                </c:pt>
                <c:pt idx="693">
                  <c:v>44470.291666666664</c:v>
                </c:pt>
                <c:pt idx="694">
                  <c:v>44473.291666666664</c:v>
                </c:pt>
                <c:pt idx="695">
                  <c:v>44474.291666666664</c:v>
                </c:pt>
                <c:pt idx="696">
                  <c:v>44475.291666666664</c:v>
                </c:pt>
                <c:pt idx="697">
                  <c:v>44476.291666666664</c:v>
                </c:pt>
                <c:pt idx="698">
                  <c:v>44477.291666666664</c:v>
                </c:pt>
                <c:pt idx="699">
                  <c:v>44480.291666666664</c:v>
                </c:pt>
                <c:pt idx="700">
                  <c:v>44481.291666666664</c:v>
                </c:pt>
                <c:pt idx="701">
                  <c:v>44482.291666666664</c:v>
                </c:pt>
                <c:pt idx="702">
                  <c:v>44483.291666666664</c:v>
                </c:pt>
                <c:pt idx="703">
                  <c:v>44484.291666666664</c:v>
                </c:pt>
                <c:pt idx="704">
                  <c:v>44487.291666666664</c:v>
                </c:pt>
                <c:pt idx="705">
                  <c:v>44488.291666666664</c:v>
                </c:pt>
                <c:pt idx="706">
                  <c:v>44489.291666666664</c:v>
                </c:pt>
                <c:pt idx="707">
                  <c:v>44490.291666666664</c:v>
                </c:pt>
                <c:pt idx="708">
                  <c:v>44491.291666666664</c:v>
                </c:pt>
                <c:pt idx="709">
                  <c:v>44494.291666666664</c:v>
                </c:pt>
                <c:pt idx="710">
                  <c:v>44495.291666666664</c:v>
                </c:pt>
                <c:pt idx="711">
                  <c:v>44496.291666666664</c:v>
                </c:pt>
                <c:pt idx="712">
                  <c:v>44497.291666666664</c:v>
                </c:pt>
                <c:pt idx="713">
                  <c:v>44498.291666666664</c:v>
                </c:pt>
                <c:pt idx="714">
                  <c:v>44501.291666666664</c:v>
                </c:pt>
                <c:pt idx="715">
                  <c:v>44502.291666666664</c:v>
                </c:pt>
                <c:pt idx="716">
                  <c:v>44503.291666666664</c:v>
                </c:pt>
                <c:pt idx="717">
                  <c:v>44504.291666666664</c:v>
                </c:pt>
                <c:pt idx="718">
                  <c:v>44505.291666666664</c:v>
                </c:pt>
                <c:pt idx="719">
                  <c:v>44508.291666666664</c:v>
                </c:pt>
                <c:pt idx="720">
                  <c:v>44509.291666666664</c:v>
                </c:pt>
                <c:pt idx="721">
                  <c:v>44510.291666666664</c:v>
                </c:pt>
                <c:pt idx="722">
                  <c:v>44511.291666666664</c:v>
                </c:pt>
                <c:pt idx="723">
                  <c:v>44512.291666666664</c:v>
                </c:pt>
                <c:pt idx="724">
                  <c:v>44515.291666666664</c:v>
                </c:pt>
                <c:pt idx="725">
                  <c:v>44516.291666666664</c:v>
                </c:pt>
                <c:pt idx="726">
                  <c:v>44517.291666666664</c:v>
                </c:pt>
                <c:pt idx="727">
                  <c:v>44518.291666666664</c:v>
                </c:pt>
                <c:pt idx="728">
                  <c:v>44519.291666666664</c:v>
                </c:pt>
                <c:pt idx="729">
                  <c:v>44522.291666666664</c:v>
                </c:pt>
                <c:pt idx="730">
                  <c:v>44523.291666666664</c:v>
                </c:pt>
                <c:pt idx="731">
                  <c:v>44524.291666666664</c:v>
                </c:pt>
                <c:pt idx="732">
                  <c:v>44526.291666666664</c:v>
                </c:pt>
                <c:pt idx="733">
                  <c:v>44529.291666666664</c:v>
                </c:pt>
                <c:pt idx="734">
                  <c:v>44530.291666666664</c:v>
                </c:pt>
                <c:pt idx="735">
                  <c:v>44531.291666666664</c:v>
                </c:pt>
                <c:pt idx="736">
                  <c:v>44532.291666666664</c:v>
                </c:pt>
                <c:pt idx="737">
                  <c:v>44533.291666666664</c:v>
                </c:pt>
                <c:pt idx="738">
                  <c:v>44536.291666666664</c:v>
                </c:pt>
                <c:pt idx="739">
                  <c:v>44537.291666666664</c:v>
                </c:pt>
                <c:pt idx="740">
                  <c:v>44538.291666666664</c:v>
                </c:pt>
                <c:pt idx="741">
                  <c:v>44539.291666666664</c:v>
                </c:pt>
                <c:pt idx="742">
                  <c:v>44540.291666666664</c:v>
                </c:pt>
                <c:pt idx="743">
                  <c:v>44543.291666666664</c:v>
                </c:pt>
                <c:pt idx="744">
                  <c:v>44544.291666666664</c:v>
                </c:pt>
                <c:pt idx="745">
                  <c:v>44545.291666666664</c:v>
                </c:pt>
                <c:pt idx="746">
                  <c:v>44546.291666666664</c:v>
                </c:pt>
                <c:pt idx="747">
                  <c:v>44547.291666666664</c:v>
                </c:pt>
                <c:pt idx="748">
                  <c:v>44550.291666666664</c:v>
                </c:pt>
                <c:pt idx="749">
                  <c:v>44551.291666666664</c:v>
                </c:pt>
                <c:pt idx="750">
                  <c:v>44552.291666666664</c:v>
                </c:pt>
                <c:pt idx="751">
                  <c:v>44553.291666666664</c:v>
                </c:pt>
                <c:pt idx="752">
                  <c:v>44557.291666666664</c:v>
                </c:pt>
                <c:pt idx="753">
                  <c:v>44558.291666666664</c:v>
                </c:pt>
                <c:pt idx="754">
                  <c:v>44559.291666666664</c:v>
                </c:pt>
                <c:pt idx="755">
                  <c:v>44560.291666666664</c:v>
                </c:pt>
                <c:pt idx="756">
                  <c:v>44561.291666666664</c:v>
                </c:pt>
                <c:pt idx="757">
                  <c:v>44564.291666666664</c:v>
                </c:pt>
                <c:pt idx="758">
                  <c:v>44565.291666666664</c:v>
                </c:pt>
                <c:pt idx="759">
                  <c:v>44566.291666666664</c:v>
                </c:pt>
                <c:pt idx="760">
                  <c:v>44567.291666666664</c:v>
                </c:pt>
                <c:pt idx="761">
                  <c:v>44568.291666666664</c:v>
                </c:pt>
                <c:pt idx="762">
                  <c:v>44571.291666666664</c:v>
                </c:pt>
                <c:pt idx="763">
                  <c:v>44572.291666666664</c:v>
                </c:pt>
                <c:pt idx="764">
                  <c:v>44573.291666666664</c:v>
                </c:pt>
                <c:pt idx="765">
                  <c:v>44574.291666666664</c:v>
                </c:pt>
                <c:pt idx="766">
                  <c:v>44575.291666666664</c:v>
                </c:pt>
                <c:pt idx="767">
                  <c:v>44579.291666666664</c:v>
                </c:pt>
                <c:pt idx="768">
                  <c:v>44580.291666666664</c:v>
                </c:pt>
                <c:pt idx="769">
                  <c:v>44581.291666666664</c:v>
                </c:pt>
                <c:pt idx="770">
                  <c:v>44582.291666666664</c:v>
                </c:pt>
                <c:pt idx="771">
                  <c:v>44585.291666666664</c:v>
                </c:pt>
                <c:pt idx="772">
                  <c:v>44586.291666666664</c:v>
                </c:pt>
                <c:pt idx="773">
                  <c:v>44587.291666666664</c:v>
                </c:pt>
                <c:pt idx="774">
                  <c:v>44588.291666666664</c:v>
                </c:pt>
                <c:pt idx="775">
                  <c:v>44589.291666666664</c:v>
                </c:pt>
                <c:pt idx="776">
                  <c:v>44592.291666666664</c:v>
                </c:pt>
                <c:pt idx="777">
                  <c:v>44593.291666666664</c:v>
                </c:pt>
                <c:pt idx="778">
                  <c:v>44594.291666666664</c:v>
                </c:pt>
                <c:pt idx="779">
                  <c:v>44595.291666666664</c:v>
                </c:pt>
                <c:pt idx="780">
                  <c:v>44596.291666666664</c:v>
                </c:pt>
                <c:pt idx="781">
                  <c:v>44599.291666666664</c:v>
                </c:pt>
                <c:pt idx="782">
                  <c:v>44600.291666666664</c:v>
                </c:pt>
                <c:pt idx="783">
                  <c:v>44601.291666666664</c:v>
                </c:pt>
                <c:pt idx="784">
                  <c:v>44602.291666666664</c:v>
                </c:pt>
                <c:pt idx="785">
                  <c:v>44603.291666666664</c:v>
                </c:pt>
                <c:pt idx="786">
                  <c:v>44606.291666666664</c:v>
                </c:pt>
                <c:pt idx="787">
                  <c:v>44607.291666666664</c:v>
                </c:pt>
                <c:pt idx="788">
                  <c:v>44608.291666666664</c:v>
                </c:pt>
                <c:pt idx="789">
                  <c:v>44609.291666666664</c:v>
                </c:pt>
                <c:pt idx="790">
                  <c:v>44610.291666666664</c:v>
                </c:pt>
                <c:pt idx="791">
                  <c:v>44614.291666666664</c:v>
                </c:pt>
                <c:pt idx="792">
                  <c:v>44615.291666666664</c:v>
                </c:pt>
                <c:pt idx="793">
                  <c:v>44616.291666666664</c:v>
                </c:pt>
                <c:pt idx="794">
                  <c:v>44617.291666666664</c:v>
                </c:pt>
                <c:pt idx="795">
                  <c:v>44620.291666666664</c:v>
                </c:pt>
                <c:pt idx="796">
                  <c:v>44621.291666666664</c:v>
                </c:pt>
                <c:pt idx="797">
                  <c:v>44622.291666666664</c:v>
                </c:pt>
                <c:pt idx="798">
                  <c:v>44623.291666666664</c:v>
                </c:pt>
                <c:pt idx="799">
                  <c:v>44624.291666666664</c:v>
                </c:pt>
                <c:pt idx="800">
                  <c:v>44627.291666666664</c:v>
                </c:pt>
                <c:pt idx="801">
                  <c:v>44628.291666666664</c:v>
                </c:pt>
                <c:pt idx="802">
                  <c:v>44629.291666666664</c:v>
                </c:pt>
                <c:pt idx="803">
                  <c:v>44630.291666666664</c:v>
                </c:pt>
                <c:pt idx="804">
                  <c:v>44631.291666666664</c:v>
                </c:pt>
                <c:pt idx="805">
                  <c:v>44634.291666666664</c:v>
                </c:pt>
                <c:pt idx="806">
                  <c:v>44635.291666666664</c:v>
                </c:pt>
                <c:pt idx="807">
                  <c:v>44636.291666666664</c:v>
                </c:pt>
                <c:pt idx="808">
                  <c:v>44637.291666666664</c:v>
                </c:pt>
                <c:pt idx="809">
                  <c:v>44638.291666666664</c:v>
                </c:pt>
                <c:pt idx="810">
                  <c:v>44641.291666666664</c:v>
                </c:pt>
                <c:pt idx="811">
                  <c:v>44642.291666666664</c:v>
                </c:pt>
                <c:pt idx="812">
                  <c:v>44643.291666666664</c:v>
                </c:pt>
                <c:pt idx="813">
                  <c:v>44644.291666666664</c:v>
                </c:pt>
                <c:pt idx="814">
                  <c:v>44645.291666666664</c:v>
                </c:pt>
                <c:pt idx="815">
                  <c:v>44648.291666666664</c:v>
                </c:pt>
                <c:pt idx="816">
                  <c:v>44649.291666666664</c:v>
                </c:pt>
                <c:pt idx="817">
                  <c:v>44650.291666666664</c:v>
                </c:pt>
                <c:pt idx="818">
                  <c:v>44651.291666666664</c:v>
                </c:pt>
                <c:pt idx="819">
                  <c:v>44652.291666666664</c:v>
                </c:pt>
                <c:pt idx="820">
                  <c:v>44655.291666666664</c:v>
                </c:pt>
                <c:pt idx="821">
                  <c:v>44656.291666666664</c:v>
                </c:pt>
                <c:pt idx="822">
                  <c:v>44657.291666666664</c:v>
                </c:pt>
                <c:pt idx="823">
                  <c:v>44658.291666666664</c:v>
                </c:pt>
                <c:pt idx="824">
                  <c:v>44659.291666666664</c:v>
                </c:pt>
                <c:pt idx="825">
                  <c:v>44662.291666666664</c:v>
                </c:pt>
                <c:pt idx="826">
                  <c:v>44663.291666666664</c:v>
                </c:pt>
                <c:pt idx="827">
                  <c:v>44664.291666666664</c:v>
                </c:pt>
                <c:pt idx="828">
                  <c:v>44665.291666666664</c:v>
                </c:pt>
                <c:pt idx="829">
                  <c:v>44669.291666666664</c:v>
                </c:pt>
                <c:pt idx="830">
                  <c:v>44670.291666666664</c:v>
                </c:pt>
                <c:pt idx="831">
                  <c:v>44671.291666666664</c:v>
                </c:pt>
                <c:pt idx="832">
                  <c:v>44672.291666666664</c:v>
                </c:pt>
                <c:pt idx="833">
                  <c:v>44673.291666666664</c:v>
                </c:pt>
                <c:pt idx="834">
                  <c:v>44676.291666666664</c:v>
                </c:pt>
                <c:pt idx="835">
                  <c:v>44677.291666666664</c:v>
                </c:pt>
                <c:pt idx="836">
                  <c:v>44678.291666666664</c:v>
                </c:pt>
                <c:pt idx="837">
                  <c:v>44679.291666666664</c:v>
                </c:pt>
                <c:pt idx="838">
                  <c:v>44680.291666666664</c:v>
                </c:pt>
                <c:pt idx="839">
                  <c:v>44683.291666666664</c:v>
                </c:pt>
                <c:pt idx="840">
                  <c:v>44684.291666666664</c:v>
                </c:pt>
                <c:pt idx="841">
                  <c:v>44685.291666666664</c:v>
                </c:pt>
                <c:pt idx="842">
                  <c:v>44686.291666666664</c:v>
                </c:pt>
                <c:pt idx="843">
                  <c:v>44687.291666666664</c:v>
                </c:pt>
                <c:pt idx="844">
                  <c:v>44690.291666666664</c:v>
                </c:pt>
                <c:pt idx="845">
                  <c:v>44691.291666666664</c:v>
                </c:pt>
                <c:pt idx="846">
                  <c:v>44692.291666666664</c:v>
                </c:pt>
                <c:pt idx="847">
                  <c:v>44693.291666666664</c:v>
                </c:pt>
                <c:pt idx="848">
                  <c:v>44694.291666666664</c:v>
                </c:pt>
                <c:pt idx="849">
                  <c:v>44697.291666666664</c:v>
                </c:pt>
                <c:pt idx="850">
                  <c:v>44698.291666666664</c:v>
                </c:pt>
                <c:pt idx="851">
                  <c:v>44699.291666666664</c:v>
                </c:pt>
                <c:pt idx="852">
                  <c:v>44700.291666666664</c:v>
                </c:pt>
                <c:pt idx="853">
                  <c:v>44701.291666666664</c:v>
                </c:pt>
                <c:pt idx="854">
                  <c:v>44704.291666666664</c:v>
                </c:pt>
                <c:pt idx="855">
                  <c:v>44705.291666666664</c:v>
                </c:pt>
                <c:pt idx="856">
                  <c:v>44706.291666666664</c:v>
                </c:pt>
                <c:pt idx="857">
                  <c:v>44707.291666666664</c:v>
                </c:pt>
                <c:pt idx="858">
                  <c:v>44708.291666666664</c:v>
                </c:pt>
                <c:pt idx="859">
                  <c:v>44712.291666666664</c:v>
                </c:pt>
                <c:pt idx="860">
                  <c:v>44713.291666666664</c:v>
                </c:pt>
                <c:pt idx="861">
                  <c:v>44714.291666666664</c:v>
                </c:pt>
                <c:pt idx="862">
                  <c:v>44715.291666666664</c:v>
                </c:pt>
                <c:pt idx="863">
                  <c:v>44718.291666666664</c:v>
                </c:pt>
                <c:pt idx="864">
                  <c:v>44719.291666666664</c:v>
                </c:pt>
                <c:pt idx="865">
                  <c:v>44720.291666666664</c:v>
                </c:pt>
                <c:pt idx="866">
                  <c:v>44721.291666666664</c:v>
                </c:pt>
                <c:pt idx="867">
                  <c:v>44722.291666666664</c:v>
                </c:pt>
                <c:pt idx="868">
                  <c:v>44725.291666666664</c:v>
                </c:pt>
                <c:pt idx="869">
                  <c:v>44726.291666666664</c:v>
                </c:pt>
                <c:pt idx="870">
                  <c:v>44727.291666666664</c:v>
                </c:pt>
                <c:pt idx="871">
                  <c:v>44728.291666666664</c:v>
                </c:pt>
                <c:pt idx="872">
                  <c:v>44729.291666666664</c:v>
                </c:pt>
                <c:pt idx="873">
                  <c:v>44733.291666666664</c:v>
                </c:pt>
                <c:pt idx="874">
                  <c:v>44734.291666666664</c:v>
                </c:pt>
                <c:pt idx="875">
                  <c:v>44735.291666666664</c:v>
                </c:pt>
                <c:pt idx="876">
                  <c:v>44736.291666666664</c:v>
                </c:pt>
                <c:pt idx="877">
                  <c:v>44739.291666666664</c:v>
                </c:pt>
                <c:pt idx="878">
                  <c:v>44740.291666666664</c:v>
                </c:pt>
                <c:pt idx="879">
                  <c:v>44741.291666666664</c:v>
                </c:pt>
                <c:pt idx="880">
                  <c:v>44742.291666666664</c:v>
                </c:pt>
                <c:pt idx="881">
                  <c:v>44743.291666666664</c:v>
                </c:pt>
                <c:pt idx="882">
                  <c:v>44747.291666666664</c:v>
                </c:pt>
                <c:pt idx="883">
                  <c:v>44748.291666666664</c:v>
                </c:pt>
                <c:pt idx="884">
                  <c:v>44749.291666666664</c:v>
                </c:pt>
                <c:pt idx="885">
                  <c:v>44750.291666666664</c:v>
                </c:pt>
                <c:pt idx="886">
                  <c:v>44753.291666666664</c:v>
                </c:pt>
                <c:pt idx="887">
                  <c:v>44754.291666666664</c:v>
                </c:pt>
                <c:pt idx="888">
                  <c:v>44755.291666666664</c:v>
                </c:pt>
                <c:pt idx="889">
                  <c:v>44756.291666666664</c:v>
                </c:pt>
                <c:pt idx="890">
                  <c:v>44757.291666666664</c:v>
                </c:pt>
                <c:pt idx="891">
                  <c:v>44760.291666666664</c:v>
                </c:pt>
                <c:pt idx="892">
                  <c:v>44761.291666666664</c:v>
                </c:pt>
                <c:pt idx="893">
                  <c:v>44762.291666666664</c:v>
                </c:pt>
                <c:pt idx="894">
                  <c:v>44763.291666666664</c:v>
                </c:pt>
                <c:pt idx="895">
                  <c:v>44764.291666666664</c:v>
                </c:pt>
                <c:pt idx="896">
                  <c:v>44767.291666666664</c:v>
                </c:pt>
                <c:pt idx="897">
                  <c:v>44768.291666666664</c:v>
                </c:pt>
                <c:pt idx="898">
                  <c:v>44769.291666666664</c:v>
                </c:pt>
                <c:pt idx="899">
                  <c:v>44770.291666666664</c:v>
                </c:pt>
                <c:pt idx="900">
                  <c:v>44771.291666666664</c:v>
                </c:pt>
                <c:pt idx="901">
                  <c:v>44774.291666666664</c:v>
                </c:pt>
                <c:pt idx="902">
                  <c:v>44775.291666666664</c:v>
                </c:pt>
                <c:pt idx="903">
                  <c:v>44776.291666666664</c:v>
                </c:pt>
                <c:pt idx="904">
                  <c:v>44777.291666666664</c:v>
                </c:pt>
                <c:pt idx="905">
                  <c:v>44778.291666666664</c:v>
                </c:pt>
                <c:pt idx="906">
                  <c:v>44781.291666666664</c:v>
                </c:pt>
                <c:pt idx="907">
                  <c:v>44782.291666666664</c:v>
                </c:pt>
                <c:pt idx="908">
                  <c:v>44783.291666666664</c:v>
                </c:pt>
                <c:pt idx="909">
                  <c:v>44784.291666666664</c:v>
                </c:pt>
                <c:pt idx="910">
                  <c:v>44785.291666666664</c:v>
                </c:pt>
                <c:pt idx="911">
                  <c:v>44788.291666666664</c:v>
                </c:pt>
                <c:pt idx="912">
                  <c:v>44789.291666666664</c:v>
                </c:pt>
                <c:pt idx="913">
                  <c:v>44790.291666666664</c:v>
                </c:pt>
                <c:pt idx="914">
                  <c:v>44791.291666666664</c:v>
                </c:pt>
                <c:pt idx="915">
                  <c:v>44792.291666666664</c:v>
                </c:pt>
                <c:pt idx="916">
                  <c:v>44795.291666666664</c:v>
                </c:pt>
                <c:pt idx="917">
                  <c:v>44796.291666666664</c:v>
                </c:pt>
                <c:pt idx="918">
                  <c:v>44797.291666666664</c:v>
                </c:pt>
                <c:pt idx="919">
                  <c:v>44798.291666666664</c:v>
                </c:pt>
                <c:pt idx="920">
                  <c:v>44799.291666666664</c:v>
                </c:pt>
                <c:pt idx="921">
                  <c:v>44802.291666666664</c:v>
                </c:pt>
                <c:pt idx="922">
                  <c:v>44803.291666666664</c:v>
                </c:pt>
                <c:pt idx="923">
                  <c:v>44804.291666666664</c:v>
                </c:pt>
                <c:pt idx="924">
                  <c:v>44805.291666666664</c:v>
                </c:pt>
                <c:pt idx="925">
                  <c:v>44806.291666666664</c:v>
                </c:pt>
                <c:pt idx="926">
                  <c:v>44810.291666666664</c:v>
                </c:pt>
                <c:pt idx="927">
                  <c:v>44811.291666666664</c:v>
                </c:pt>
                <c:pt idx="928">
                  <c:v>44812.291666666664</c:v>
                </c:pt>
                <c:pt idx="929">
                  <c:v>44813.291666666664</c:v>
                </c:pt>
                <c:pt idx="930">
                  <c:v>44816.291666666664</c:v>
                </c:pt>
                <c:pt idx="931">
                  <c:v>44817.291666666664</c:v>
                </c:pt>
                <c:pt idx="932">
                  <c:v>44818.291666666664</c:v>
                </c:pt>
                <c:pt idx="933">
                  <c:v>44819.291666666664</c:v>
                </c:pt>
                <c:pt idx="934">
                  <c:v>44820.291666666664</c:v>
                </c:pt>
                <c:pt idx="935">
                  <c:v>44823.291666666664</c:v>
                </c:pt>
                <c:pt idx="936">
                  <c:v>44824.291666666664</c:v>
                </c:pt>
                <c:pt idx="937">
                  <c:v>44825.291666666664</c:v>
                </c:pt>
                <c:pt idx="938">
                  <c:v>44826.291666666664</c:v>
                </c:pt>
                <c:pt idx="939">
                  <c:v>44827.291666666664</c:v>
                </c:pt>
                <c:pt idx="940">
                  <c:v>44830.291666666664</c:v>
                </c:pt>
                <c:pt idx="941">
                  <c:v>44831.291666666664</c:v>
                </c:pt>
                <c:pt idx="942">
                  <c:v>44832.291666666664</c:v>
                </c:pt>
                <c:pt idx="943">
                  <c:v>44833.291666666664</c:v>
                </c:pt>
                <c:pt idx="944">
                  <c:v>44834.291666666664</c:v>
                </c:pt>
                <c:pt idx="945">
                  <c:v>44837.291666666664</c:v>
                </c:pt>
                <c:pt idx="946">
                  <c:v>44838.291666666664</c:v>
                </c:pt>
                <c:pt idx="947">
                  <c:v>44839.291666666664</c:v>
                </c:pt>
                <c:pt idx="948">
                  <c:v>44840.291666666664</c:v>
                </c:pt>
                <c:pt idx="949">
                  <c:v>44841.291666666664</c:v>
                </c:pt>
                <c:pt idx="950">
                  <c:v>44844.291666666664</c:v>
                </c:pt>
                <c:pt idx="951">
                  <c:v>44845.291666666664</c:v>
                </c:pt>
                <c:pt idx="952">
                  <c:v>44846.291666666664</c:v>
                </c:pt>
                <c:pt idx="953">
                  <c:v>44847.291666666664</c:v>
                </c:pt>
                <c:pt idx="954">
                  <c:v>44848.291666666664</c:v>
                </c:pt>
                <c:pt idx="955">
                  <c:v>44851.291666666664</c:v>
                </c:pt>
                <c:pt idx="956">
                  <c:v>44852.291666666664</c:v>
                </c:pt>
                <c:pt idx="957">
                  <c:v>44853.291666666664</c:v>
                </c:pt>
                <c:pt idx="958">
                  <c:v>44854.291666666664</c:v>
                </c:pt>
                <c:pt idx="959">
                  <c:v>44855.291666666664</c:v>
                </c:pt>
                <c:pt idx="960">
                  <c:v>44858.291666666664</c:v>
                </c:pt>
                <c:pt idx="961">
                  <c:v>44859.291666666664</c:v>
                </c:pt>
                <c:pt idx="962">
                  <c:v>44860.291666666664</c:v>
                </c:pt>
                <c:pt idx="963">
                  <c:v>44861.291666666664</c:v>
                </c:pt>
                <c:pt idx="964">
                  <c:v>44862.291666666664</c:v>
                </c:pt>
                <c:pt idx="965">
                  <c:v>44865.291666666664</c:v>
                </c:pt>
                <c:pt idx="966">
                  <c:v>44866.291666666664</c:v>
                </c:pt>
                <c:pt idx="967">
                  <c:v>44867.291666666664</c:v>
                </c:pt>
                <c:pt idx="968">
                  <c:v>44868.291666666664</c:v>
                </c:pt>
                <c:pt idx="969">
                  <c:v>44869.291666666664</c:v>
                </c:pt>
                <c:pt idx="970">
                  <c:v>44872.291666666664</c:v>
                </c:pt>
                <c:pt idx="971">
                  <c:v>44873.291666666664</c:v>
                </c:pt>
                <c:pt idx="972">
                  <c:v>44874.291666666664</c:v>
                </c:pt>
                <c:pt idx="973">
                  <c:v>44875.291666666664</c:v>
                </c:pt>
                <c:pt idx="974">
                  <c:v>44876.291666666664</c:v>
                </c:pt>
                <c:pt idx="975">
                  <c:v>44879.291666666664</c:v>
                </c:pt>
                <c:pt idx="976">
                  <c:v>44880.291666666664</c:v>
                </c:pt>
                <c:pt idx="977">
                  <c:v>44881.291666666664</c:v>
                </c:pt>
                <c:pt idx="978">
                  <c:v>44882.291666666664</c:v>
                </c:pt>
                <c:pt idx="979">
                  <c:v>44883.291666666664</c:v>
                </c:pt>
                <c:pt idx="980">
                  <c:v>44886.291666666664</c:v>
                </c:pt>
                <c:pt idx="981">
                  <c:v>44887.291666666664</c:v>
                </c:pt>
                <c:pt idx="982">
                  <c:v>44888.291666666664</c:v>
                </c:pt>
                <c:pt idx="983">
                  <c:v>44890.291666666664</c:v>
                </c:pt>
                <c:pt idx="984">
                  <c:v>44893.291666666664</c:v>
                </c:pt>
                <c:pt idx="985">
                  <c:v>44894.291666666664</c:v>
                </c:pt>
                <c:pt idx="986">
                  <c:v>44895.291666666664</c:v>
                </c:pt>
                <c:pt idx="987">
                  <c:v>44896.291666666664</c:v>
                </c:pt>
                <c:pt idx="988">
                  <c:v>44897.291666666664</c:v>
                </c:pt>
                <c:pt idx="989">
                  <c:v>44900.291666666664</c:v>
                </c:pt>
                <c:pt idx="990">
                  <c:v>44901.291666666664</c:v>
                </c:pt>
                <c:pt idx="991">
                  <c:v>44902.291666666664</c:v>
                </c:pt>
                <c:pt idx="992">
                  <c:v>44903.291666666664</c:v>
                </c:pt>
                <c:pt idx="993">
                  <c:v>44904.291666666664</c:v>
                </c:pt>
                <c:pt idx="994">
                  <c:v>44907.291666666664</c:v>
                </c:pt>
                <c:pt idx="995">
                  <c:v>44908.291666666664</c:v>
                </c:pt>
                <c:pt idx="996">
                  <c:v>44909.291666666664</c:v>
                </c:pt>
                <c:pt idx="997">
                  <c:v>44910.291666666664</c:v>
                </c:pt>
                <c:pt idx="998">
                  <c:v>44911.291666666664</c:v>
                </c:pt>
                <c:pt idx="999">
                  <c:v>44914.291666666664</c:v>
                </c:pt>
                <c:pt idx="1000">
                  <c:v>44915.291666666664</c:v>
                </c:pt>
                <c:pt idx="1001">
                  <c:v>44916.291666666664</c:v>
                </c:pt>
                <c:pt idx="1002">
                  <c:v>44917.291666666664</c:v>
                </c:pt>
                <c:pt idx="1003">
                  <c:v>44918.291666666664</c:v>
                </c:pt>
                <c:pt idx="1004">
                  <c:v>44922.291666666664</c:v>
                </c:pt>
                <c:pt idx="1005">
                  <c:v>44923.291666666664</c:v>
                </c:pt>
                <c:pt idx="1006">
                  <c:v>44924.291666666664</c:v>
                </c:pt>
                <c:pt idx="1007">
                  <c:v>44925.291666666664</c:v>
                </c:pt>
                <c:pt idx="1008">
                  <c:v>44929.291666666664</c:v>
                </c:pt>
                <c:pt idx="1009">
                  <c:v>44930.291666666664</c:v>
                </c:pt>
                <c:pt idx="1010">
                  <c:v>44931.291666666664</c:v>
                </c:pt>
                <c:pt idx="1011">
                  <c:v>44932.291666666664</c:v>
                </c:pt>
                <c:pt idx="1012">
                  <c:v>44935.291666666664</c:v>
                </c:pt>
                <c:pt idx="1013">
                  <c:v>44936.291666666664</c:v>
                </c:pt>
                <c:pt idx="1014">
                  <c:v>44937.291666666664</c:v>
                </c:pt>
                <c:pt idx="1015">
                  <c:v>44938.291666666664</c:v>
                </c:pt>
                <c:pt idx="1016">
                  <c:v>44939.291666666664</c:v>
                </c:pt>
                <c:pt idx="1017">
                  <c:v>44943.291666666664</c:v>
                </c:pt>
                <c:pt idx="1018">
                  <c:v>44944.291666666664</c:v>
                </c:pt>
                <c:pt idx="1019">
                  <c:v>44945.291666666664</c:v>
                </c:pt>
                <c:pt idx="1020">
                  <c:v>44946.291666666664</c:v>
                </c:pt>
                <c:pt idx="1021">
                  <c:v>44949.291666666664</c:v>
                </c:pt>
                <c:pt idx="1022">
                  <c:v>44950.291666666664</c:v>
                </c:pt>
                <c:pt idx="1023">
                  <c:v>44951.291666666664</c:v>
                </c:pt>
                <c:pt idx="1024">
                  <c:v>44952.291666666664</c:v>
                </c:pt>
                <c:pt idx="1025">
                  <c:v>44953.291666666664</c:v>
                </c:pt>
                <c:pt idx="1026">
                  <c:v>44956.291666666664</c:v>
                </c:pt>
                <c:pt idx="1027">
                  <c:v>44957.291666666664</c:v>
                </c:pt>
                <c:pt idx="1028">
                  <c:v>44958.291666666664</c:v>
                </c:pt>
                <c:pt idx="1029">
                  <c:v>44959.291666666664</c:v>
                </c:pt>
                <c:pt idx="1030">
                  <c:v>44960.291666666664</c:v>
                </c:pt>
                <c:pt idx="1031">
                  <c:v>44963.291666666664</c:v>
                </c:pt>
                <c:pt idx="1032">
                  <c:v>44964.291666666664</c:v>
                </c:pt>
                <c:pt idx="1033">
                  <c:v>44965.291666666664</c:v>
                </c:pt>
                <c:pt idx="1034">
                  <c:v>44966.291666666664</c:v>
                </c:pt>
                <c:pt idx="1035">
                  <c:v>44967.291666666664</c:v>
                </c:pt>
                <c:pt idx="1036">
                  <c:v>44970.291666666664</c:v>
                </c:pt>
                <c:pt idx="1037">
                  <c:v>44971.291666666664</c:v>
                </c:pt>
                <c:pt idx="1038">
                  <c:v>44972.291666666664</c:v>
                </c:pt>
                <c:pt idx="1039">
                  <c:v>44973.291666666664</c:v>
                </c:pt>
                <c:pt idx="1040">
                  <c:v>44974.291666666664</c:v>
                </c:pt>
                <c:pt idx="1041">
                  <c:v>44978.291666666664</c:v>
                </c:pt>
                <c:pt idx="1042">
                  <c:v>44979.291666666664</c:v>
                </c:pt>
                <c:pt idx="1043">
                  <c:v>44980.291666666664</c:v>
                </c:pt>
                <c:pt idx="1044">
                  <c:v>44981.291666666664</c:v>
                </c:pt>
                <c:pt idx="1045">
                  <c:v>44984.291666666664</c:v>
                </c:pt>
                <c:pt idx="1046">
                  <c:v>44985.291666666664</c:v>
                </c:pt>
                <c:pt idx="1047">
                  <c:v>44986.291666666664</c:v>
                </c:pt>
                <c:pt idx="1048">
                  <c:v>44987.291666666664</c:v>
                </c:pt>
                <c:pt idx="1049">
                  <c:v>44988.291666666664</c:v>
                </c:pt>
                <c:pt idx="1050">
                  <c:v>44991.291666666664</c:v>
                </c:pt>
                <c:pt idx="1051">
                  <c:v>44992.291666666664</c:v>
                </c:pt>
                <c:pt idx="1052">
                  <c:v>44993.291666666664</c:v>
                </c:pt>
                <c:pt idx="1053">
                  <c:v>44994.291666666664</c:v>
                </c:pt>
                <c:pt idx="1054">
                  <c:v>44995.291666666664</c:v>
                </c:pt>
                <c:pt idx="1055">
                  <c:v>44998.291666666664</c:v>
                </c:pt>
                <c:pt idx="1056">
                  <c:v>44999.291666666664</c:v>
                </c:pt>
                <c:pt idx="1057">
                  <c:v>45000.291666666664</c:v>
                </c:pt>
                <c:pt idx="1058">
                  <c:v>45001.291666666664</c:v>
                </c:pt>
                <c:pt idx="1059">
                  <c:v>45002.291666666664</c:v>
                </c:pt>
                <c:pt idx="1060">
                  <c:v>45005.291666666664</c:v>
                </c:pt>
                <c:pt idx="1061">
                  <c:v>45006.291666666664</c:v>
                </c:pt>
                <c:pt idx="1062">
                  <c:v>45007.291666666664</c:v>
                </c:pt>
                <c:pt idx="1063">
                  <c:v>45008.291666666664</c:v>
                </c:pt>
                <c:pt idx="1064">
                  <c:v>45009.291666666664</c:v>
                </c:pt>
                <c:pt idx="1065">
                  <c:v>45012.291666666664</c:v>
                </c:pt>
                <c:pt idx="1066">
                  <c:v>45013.291666666664</c:v>
                </c:pt>
                <c:pt idx="1067">
                  <c:v>45014.291666666664</c:v>
                </c:pt>
                <c:pt idx="1068">
                  <c:v>45015.291666666664</c:v>
                </c:pt>
                <c:pt idx="1069">
                  <c:v>45016.291666666664</c:v>
                </c:pt>
                <c:pt idx="1070">
                  <c:v>45019.291666666664</c:v>
                </c:pt>
                <c:pt idx="1071">
                  <c:v>45020.291666666664</c:v>
                </c:pt>
                <c:pt idx="1072">
                  <c:v>45021.291666666664</c:v>
                </c:pt>
                <c:pt idx="1073">
                  <c:v>45022.291666666664</c:v>
                </c:pt>
                <c:pt idx="1074">
                  <c:v>45026.291666666664</c:v>
                </c:pt>
                <c:pt idx="1075">
                  <c:v>45027.291666666664</c:v>
                </c:pt>
                <c:pt idx="1076">
                  <c:v>45028.291666666664</c:v>
                </c:pt>
                <c:pt idx="1077">
                  <c:v>45029.291666666664</c:v>
                </c:pt>
                <c:pt idx="1078">
                  <c:v>45030.291666666664</c:v>
                </c:pt>
                <c:pt idx="1079">
                  <c:v>45033.291666666664</c:v>
                </c:pt>
                <c:pt idx="1080">
                  <c:v>45034.291666666664</c:v>
                </c:pt>
                <c:pt idx="1081">
                  <c:v>45035.291666666664</c:v>
                </c:pt>
                <c:pt idx="1082">
                  <c:v>45036.291666666664</c:v>
                </c:pt>
                <c:pt idx="1083">
                  <c:v>45037.291666666664</c:v>
                </c:pt>
                <c:pt idx="1084">
                  <c:v>45040.291666666664</c:v>
                </c:pt>
                <c:pt idx="1085">
                  <c:v>45041.291666666664</c:v>
                </c:pt>
                <c:pt idx="1086">
                  <c:v>45042.291666666664</c:v>
                </c:pt>
                <c:pt idx="1087">
                  <c:v>45043.291666666664</c:v>
                </c:pt>
                <c:pt idx="1088">
                  <c:v>45044.291666666664</c:v>
                </c:pt>
                <c:pt idx="1089">
                  <c:v>45047.291666666664</c:v>
                </c:pt>
                <c:pt idx="1090">
                  <c:v>45048.291666666664</c:v>
                </c:pt>
                <c:pt idx="1091">
                  <c:v>45049.291666666664</c:v>
                </c:pt>
                <c:pt idx="1092">
                  <c:v>45050.291666666664</c:v>
                </c:pt>
                <c:pt idx="1093">
                  <c:v>45051.291666666664</c:v>
                </c:pt>
                <c:pt idx="1094">
                  <c:v>45054.291666666664</c:v>
                </c:pt>
                <c:pt idx="1095">
                  <c:v>45055.291666666664</c:v>
                </c:pt>
                <c:pt idx="1096">
                  <c:v>45056.291666666664</c:v>
                </c:pt>
                <c:pt idx="1097">
                  <c:v>45057.291666666664</c:v>
                </c:pt>
                <c:pt idx="1098">
                  <c:v>45058.291666666664</c:v>
                </c:pt>
                <c:pt idx="1099">
                  <c:v>45061.291666666664</c:v>
                </c:pt>
                <c:pt idx="1100">
                  <c:v>45062.291666666664</c:v>
                </c:pt>
                <c:pt idx="1101">
                  <c:v>45063.291666666664</c:v>
                </c:pt>
                <c:pt idx="1102">
                  <c:v>45064.291666666664</c:v>
                </c:pt>
                <c:pt idx="1103">
                  <c:v>45065.291666666664</c:v>
                </c:pt>
                <c:pt idx="1104">
                  <c:v>45068.291666666664</c:v>
                </c:pt>
                <c:pt idx="1105">
                  <c:v>45069.291666666664</c:v>
                </c:pt>
                <c:pt idx="1106">
                  <c:v>45070.291666666664</c:v>
                </c:pt>
                <c:pt idx="1107">
                  <c:v>45071.291666666664</c:v>
                </c:pt>
                <c:pt idx="1108">
                  <c:v>45072.291666666664</c:v>
                </c:pt>
                <c:pt idx="1109">
                  <c:v>45076.291666666664</c:v>
                </c:pt>
                <c:pt idx="1110">
                  <c:v>45077.291666666664</c:v>
                </c:pt>
                <c:pt idx="1111">
                  <c:v>45078.291666666664</c:v>
                </c:pt>
                <c:pt idx="1112">
                  <c:v>45079.291666666664</c:v>
                </c:pt>
                <c:pt idx="1113">
                  <c:v>45082.291666666664</c:v>
                </c:pt>
                <c:pt idx="1114">
                  <c:v>45083.291666666664</c:v>
                </c:pt>
                <c:pt idx="1115">
                  <c:v>45084.291666666664</c:v>
                </c:pt>
                <c:pt idx="1116">
                  <c:v>45085.291666666664</c:v>
                </c:pt>
                <c:pt idx="1117">
                  <c:v>45086.291666666664</c:v>
                </c:pt>
                <c:pt idx="1118">
                  <c:v>45089.291666666664</c:v>
                </c:pt>
                <c:pt idx="1119">
                  <c:v>45090.291666666664</c:v>
                </c:pt>
                <c:pt idx="1120">
                  <c:v>45091.291666666664</c:v>
                </c:pt>
                <c:pt idx="1121">
                  <c:v>45092.291666666664</c:v>
                </c:pt>
                <c:pt idx="1122">
                  <c:v>45093.291666666664</c:v>
                </c:pt>
                <c:pt idx="1123">
                  <c:v>45097.291666666664</c:v>
                </c:pt>
                <c:pt idx="1124">
                  <c:v>45098.291666666664</c:v>
                </c:pt>
                <c:pt idx="1125">
                  <c:v>45099.291666666664</c:v>
                </c:pt>
                <c:pt idx="1126">
                  <c:v>45100.291666666664</c:v>
                </c:pt>
                <c:pt idx="1127">
                  <c:v>45103.291666666664</c:v>
                </c:pt>
                <c:pt idx="1128">
                  <c:v>45104.291666666664</c:v>
                </c:pt>
                <c:pt idx="1129">
                  <c:v>45105.291666666664</c:v>
                </c:pt>
                <c:pt idx="1130">
                  <c:v>45106.291666666664</c:v>
                </c:pt>
                <c:pt idx="1131">
                  <c:v>45107.291666666664</c:v>
                </c:pt>
                <c:pt idx="1132">
                  <c:v>45110.291666666664</c:v>
                </c:pt>
                <c:pt idx="1133">
                  <c:v>45112.291666666664</c:v>
                </c:pt>
                <c:pt idx="1134">
                  <c:v>45113.291666666664</c:v>
                </c:pt>
                <c:pt idx="1135">
                  <c:v>45114.291666666664</c:v>
                </c:pt>
                <c:pt idx="1136">
                  <c:v>45117.291666666664</c:v>
                </c:pt>
                <c:pt idx="1137">
                  <c:v>45118.291666666664</c:v>
                </c:pt>
                <c:pt idx="1138">
                  <c:v>45119.291666666664</c:v>
                </c:pt>
                <c:pt idx="1139">
                  <c:v>45120.291666666664</c:v>
                </c:pt>
                <c:pt idx="1140">
                  <c:v>45121.291666666664</c:v>
                </c:pt>
                <c:pt idx="1141">
                  <c:v>45124.291666666664</c:v>
                </c:pt>
                <c:pt idx="1142">
                  <c:v>45125.291666666664</c:v>
                </c:pt>
                <c:pt idx="1143">
                  <c:v>45126.291666666664</c:v>
                </c:pt>
                <c:pt idx="1144">
                  <c:v>45127.291666666664</c:v>
                </c:pt>
                <c:pt idx="1145">
                  <c:v>45128.291666666664</c:v>
                </c:pt>
                <c:pt idx="1146">
                  <c:v>45131.291666666664</c:v>
                </c:pt>
                <c:pt idx="1147">
                  <c:v>45132.291666666664</c:v>
                </c:pt>
                <c:pt idx="1148">
                  <c:v>45133.291666666664</c:v>
                </c:pt>
                <c:pt idx="1149">
                  <c:v>45134.291666666664</c:v>
                </c:pt>
                <c:pt idx="1150">
                  <c:v>45135.291666666664</c:v>
                </c:pt>
                <c:pt idx="1151">
                  <c:v>45138.291666666664</c:v>
                </c:pt>
                <c:pt idx="1152">
                  <c:v>45139.291666666664</c:v>
                </c:pt>
                <c:pt idx="1153">
                  <c:v>45140.291666666664</c:v>
                </c:pt>
                <c:pt idx="1154">
                  <c:v>45141.291666666664</c:v>
                </c:pt>
                <c:pt idx="1155">
                  <c:v>45142.291666666664</c:v>
                </c:pt>
                <c:pt idx="1156">
                  <c:v>45145.291666666664</c:v>
                </c:pt>
                <c:pt idx="1157">
                  <c:v>45146.291666666664</c:v>
                </c:pt>
                <c:pt idx="1158">
                  <c:v>45147.291666666664</c:v>
                </c:pt>
                <c:pt idx="1159">
                  <c:v>45148.291666666664</c:v>
                </c:pt>
                <c:pt idx="1160">
                  <c:v>45149.291666666664</c:v>
                </c:pt>
                <c:pt idx="1161">
                  <c:v>45152.291666666664</c:v>
                </c:pt>
                <c:pt idx="1162">
                  <c:v>45153.291666666664</c:v>
                </c:pt>
                <c:pt idx="1163">
                  <c:v>45154.291666666664</c:v>
                </c:pt>
                <c:pt idx="1164">
                  <c:v>45155.291666666664</c:v>
                </c:pt>
                <c:pt idx="1165">
                  <c:v>45156.291666666664</c:v>
                </c:pt>
                <c:pt idx="1166">
                  <c:v>45159.291666666664</c:v>
                </c:pt>
                <c:pt idx="1167">
                  <c:v>45160.291666666664</c:v>
                </c:pt>
                <c:pt idx="1168">
                  <c:v>45161.291666666664</c:v>
                </c:pt>
                <c:pt idx="1169">
                  <c:v>45162.291666666664</c:v>
                </c:pt>
                <c:pt idx="1170">
                  <c:v>45163.291666666664</c:v>
                </c:pt>
                <c:pt idx="1171">
                  <c:v>45166.291666666664</c:v>
                </c:pt>
                <c:pt idx="1172">
                  <c:v>45167.291666666664</c:v>
                </c:pt>
                <c:pt idx="1173">
                  <c:v>45168.291666666664</c:v>
                </c:pt>
                <c:pt idx="1174">
                  <c:v>45169.291666666664</c:v>
                </c:pt>
                <c:pt idx="1175">
                  <c:v>45170.291666666664</c:v>
                </c:pt>
                <c:pt idx="1176">
                  <c:v>45174.291666666664</c:v>
                </c:pt>
                <c:pt idx="1177">
                  <c:v>45175.291666666664</c:v>
                </c:pt>
                <c:pt idx="1178">
                  <c:v>45176.291666666664</c:v>
                </c:pt>
                <c:pt idx="1179">
                  <c:v>45177.291666666664</c:v>
                </c:pt>
                <c:pt idx="1180">
                  <c:v>45180.291666666664</c:v>
                </c:pt>
                <c:pt idx="1181">
                  <c:v>45181.291666666664</c:v>
                </c:pt>
                <c:pt idx="1182">
                  <c:v>45182.291666666664</c:v>
                </c:pt>
                <c:pt idx="1183">
                  <c:v>45183.291666666664</c:v>
                </c:pt>
                <c:pt idx="1184">
                  <c:v>45184.291666666664</c:v>
                </c:pt>
                <c:pt idx="1185">
                  <c:v>45187.291666666664</c:v>
                </c:pt>
                <c:pt idx="1186">
                  <c:v>45188.291666666664</c:v>
                </c:pt>
                <c:pt idx="1187">
                  <c:v>45189.291666666664</c:v>
                </c:pt>
                <c:pt idx="1188">
                  <c:v>45190.291666666664</c:v>
                </c:pt>
                <c:pt idx="1189">
                  <c:v>45191.291666666664</c:v>
                </c:pt>
                <c:pt idx="1190">
                  <c:v>45194.291666666664</c:v>
                </c:pt>
                <c:pt idx="1191">
                  <c:v>45195.291666666664</c:v>
                </c:pt>
                <c:pt idx="1192">
                  <c:v>45196.291666666664</c:v>
                </c:pt>
                <c:pt idx="1193">
                  <c:v>45197.291666666664</c:v>
                </c:pt>
                <c:pt idx="1194">
                  <c:v>45198.291666666664</c:v>
                </c:pt>
                <c:pt idx="1195">
                  <c:v>45201.291666666664</c:v>
                </c:pt>
                <c:pt idx="1196">
                  <c:v>45202.291666666664</c:v>
                </c:pt>
                <c:pt idx="1197">
                  <c:v>45203.291666666664</c:v>
                </c:pt>
                <c:pt idx="1198">
                  <c:v>45204.291666666664</c:v>
                </c:pt>
                <c:pt idx="1199">
                  <c:v>45205.291666666664</c:v>
                </c:pt>
                <c:pt idx="1200">
                  <c:v>45208.291666666664</c:v>
                </c:pt>
                <c:pt idx="1201">
                  <c:v>45209.291666666664</c:v>
                </c:pt>
                <c:pt idx="1202">
                  <c:v>45210.291666666664</c:v>
                </c:pt>
                <c:pt idx="1203">
                  <c:v>45211.291666666664</c:v>
                </c:pt>
                <c:pt idx="1204">
                  <c:v>45212.291666666664</c:v>
                </c:pt>
                <c:pt idx="1205">
                  <c:v>45215.291666666664</c:v>
                </c:pt>
                <c:pt idx="1206">
                  <c:v>45216.291666666664</c:v>
                </c:pt>
                <c:pt idx="1207">
                  <c:v>45217.291666666664</c:v>
                </c:pt>
                <c:pt idx="1208">
                  <c:v>45218.291666666664</c:v>
                </c:pt>
                <c:pt idx="1209">
                  <c:v>45219.291666666664</c:v>
                </c:pt>
                <c:pt idx="1210">
                  <c:v>45222.291666666664</c:v>
                </c:pt>
                <c:pt idx="1211">
                  <c:v>45223.291666666664</c:v>
                </c:pt>
                <c:pt idx="1212">
                  <c:v>45224.291666666664</c:v>
                </c:pt>
                <c:pt idx="1213">
                  <c:v>45225.291666666664</c:v>
                </c:pt>
                <c:pt idx="1214">
                  <c:v>45226.291666666664</c:v>
                </c:pt>
                <c:pt idx="1215">
                  <c:v>45229.291666666664</c:v>
                </c:pt>
                <c:pt idx="1216">
                  <c:v>45230.291666666664</c:v>
                </c:pt>
                <c:pt idx="1217">
                  <c:v>45231.291666666664</c:v>
                </c:pt>
                <c:pt idx="1218">
                  <c:v>45232.291666666664</c:v>
                </c:pt>
                <c:pt idx="1219">
                  <c:v>45233.291666666664</c:v>
                </c:pt>
                <c:pt idx="1220">
                  <c:v>45236.291666666664</c:v>
                </c:pt>
                <c:pt idx="1221">
                  <c:v>45237.291666666664</c:v>
                </c:pt>
                <c:pt idx="1222">
                  <c:v>45238.291666666664</c:v>
                </c:pt>
                <c:pt idx="1223">
                  <c:v>45239.291666666664</c:v>
                </c:pt>
                <c:pt idx="1224">
                  <c:v>45240.291666666664</c:v>
                </c:pt>
                <c:pt idx="1225">
                  <c:v>45243.291666666664</c:v>
                </c:pt>
                <c:pt idx="1226">
                  <c:v>45244.291666666664</c:v>
                </c:pt>
                <c:pt idx="1227">
                  <c:v>45245.291666666664</c:v>
                </c:pt>
                <c:pt idx="1228">
                  <c:v>45246.291666666664</c:v>
                </c:pt>
                <c:pt idx="1229">
                  <c:v>45247.291666666664</c:v>
                </c:pt>
                <c:pt idx="1230">
                  <c:v>45250.291666666664</c:v>
                </c:pt>
                <c:pt idx="1231">
                  <c:v>45251.291666666664</c:v>
                </c:pt>
                <c:pt idx="1232">
                  <c:v>45252.291666666664</c:v>
                </c:pt>
                <c:pt idx="1233">
                  <c:v>45254.291666666664</c:v>
                </c:pt>
                <c:pt idx="1234">
                  <c:v>45257.291666666664</c:v>
                </c:pt>
                <c:pt idx="1235">
                  <c:v>45258.291666666664</c:v>
                </c:pt>
                <c:pt idx="1236">
                  <c:v>45259.291666666664</c:v>
                </c:pt>
                <c:pt idx="1237">
                  <c:v>45260.291666666664</c:v>
                </c:pt>
                <c:pt idx="1238">
                  <c:v>45261.291666666664</c:v>
                </c:pt>
                <c:pt idx="1239">
                  <c:v>45264.291666666664</c:v>
                </c:pt>
                <c:pt idx="1240">
                  <c:v>45265.291666666664</c:v>
                </c:pt>
                <c:pt idx="1241">
                  <c:v>45266.291666666664</c:v>
                </c:pt>
                <c:pt idx="1242">
                  <c:v>45267.291666666664</c:v>
                </c:pt>
                <c:pt idx="1243">
                  <c:v>45268.291666666664</c:v>
                </c:pt>
                <c:pt idx="1244">
                  <c:v>45271.291666666664</c:v>
                </c:pt>
                <c:pt idx="1245">
                  <c:v>45272.291666666664</c:v>
                </c:pt>
                <c:pt idx="1246">
                  <c:v>45273.291666666664</c:v>
                </c:pt>
                <c:pt idx="1247">
                  <c:v>45274.291666666664</c:v>
                </c:pt>
                <c:pt idx="1248">
                  <c:v>45275.291666666664</c:v>
                </c:pt>
                <c:pt idx="1249">
                  <c:v>45278.291666666664</c:v>
                </c:pt>
                <c:pt idx="1250">
                  <c:v>45279.291666666664</c:v>
                </c:pt>
                <c:pt idx="1251">
                  <c:v>45280.291666666664</c:v>
                </c:pt>
                <c:pt idx="1252">
                  <c:v>45281.291666666664</c:v>
                </c:pt>
                <c:pt idx="1253">
                  <c:v>45282.291666666664</c:v>
                </c:pt>
                <c:pt idx="1254">
                  <c:v>45286.291666666664</c:v>
                </c:pt>
                <c:pt idx="1255">
                  <c:v>45287.291666666664</c:v>
                </c:pt>
                <c:pt idx="1256">
                  <c:v>45288.291666666664</c:v>
                </c:pt>
                <c:pt idx="1257">
                  <c:v>45289.291666666664</c:v>
                </c:pt>
                <c:pt idx="1258">
                  <c:v>45293.291666666664</c:v>
                </c:pt>
                <c:pt idx="1259">
                  <c:v>45294.291666666664</c:v>
                </c:pt>
                <c:pt idx="1260">
                  <c:v>45295.291666666664</c:v>
                </c:pt>
                <c:pt idx="1261">
                  <c:v>45296.291666666664</c:v>
                </c:pt>
                <c:pt idx="1262">
                  <c:v>45299.291666666664</c:v>
                </c:pt>
                <c:pt idx="1263">
                  <c:v>45300.291666666664</c:v>
                </c:pt>
                <c:pt idx="1264">
                  <c:v>45301.291666666664</c:v>
                </c:pt>
                <c:pt idx="1265">
                  <c:v>45302.291666666664</c:v>
                </c:pt>
                <c:pt idx="1266">
                  <c:v>45303.291666666664</c:v>
                </c:pt>
                <c:pt idx="1267">
                  <c:v>45307.291666666664</c:v>
                </c:pt>
                <c:pt idx="1268">
                  <c:v>45308.291666666664</c:v>
                </c:pt>
                <c:pt idx="1269">
                  <c:v>45309.291666666664</c:v>
                </c:pt>
                <c:pt idx="1270">
                  <c:v>45310.291666666664</c:v>
                </c:pt>
                <c:pt idx="1271">
                  <c:v>45313.291666666664</c:v>
                </c:pt>
                <c:pt idx="1272">
                  <c:v>45314.291666666664</c:v>
                </c:pt>
                <c:pt idx="1273">
                  <c:v>45315.291666666664</c:v>
                </c:pt>
                <c:pt idx="1274">
                  <c:v>45316.291666666664</c:v>
                </c:pt>
                <c:pt idx="1275">
                  <c:v>45317.291666666664</c:v>
                </c:pt>
                <c:pt idx="1276">
                  <c:v>45320.291666666664</c:v>
                </c:pt>
                <c:pt idx="1277">
                  <c:v>45321.291666666664</c:v>
                </c:pt>
                <c:pt idx="1278">
                  <c:v>45322.291666666664</c:v>
                </c:pt>
                <c:pt idx="1279">
                  <c:v>45323.291666666664</c:v>
                </c:pt>
                <c:pt idx="1280">
                  <c:v>45324.291666666664</c:v>
                </c:pt>
                <c:pt idx="1281">
                  <c:v>45327.291666666664</c:v>
                </c:pt>
                <c:pt idx="1282">
                  <c:v>45328.291666666664</c:v>
                </c:pt>
                <c:pt idx="1283">
                  <c:v>45329.291666666664</c:v>
                </c:pt>
                <c:pt idx="1284">
                  <c:v>45330.291666666664</c:v>
                </c:pt>
                <c:pt idx="1285">
                  <c:v>45331.291666666664</c:v>
                </c:pt>
                <c:pt idx="1286">
                  <c:v>45334.291666666664</c:v>
                </c:pt>
                <c:pt idx="1287">
                  <c:v>45335.291666666664</c:v>
                </c:pt>
                <c:pt idx="1288">
                  <c:v>45336.291666666664</c:v>
                </c:pt>
                <c:pt idx="1289">
                  <c:v>45337.291666666664</c:v>
                </c:pt>
                <c:pt idx="1290">
                  <c:v>45338.291666666664</c:v>
                </c:pt>
                <c:pt idx="1291">
                  <c:v>45342.291666666664</c:v>
                </c:pt>
                <c:pt idx="1292">
                  <c:v>45343.291666666664</c:v>
                </c:pt>
                <c:pt idx="1293">
                  <c:v>45344.291666666664</c:v>
                </c:pt>
                <c:pt idx="1294">
                  <c:v>45345.291666666664</c:v>
                </c:pt>
                <c:pt idx="1295">
                  <c:v>45348.291666666664</c:v>
                </c:pt>
                <c:pt idx="1296">
                  <c:v>45349.291666666664</c:v>
                </c:pt>
                <c:pt idx="1297">
                  <c:v>45350.291666666664</c:v>
                </c:pt>
                <c:pt idx="1298">
                  <c:v>45351.291666666664</c:v>
                </c:pt>
                <c:pt idx="1299">
                  <c:v>45352.291666666664</c:v>
                </c:pt>
                <c:pt idx="1300">
                  <c:v>45355.291666666664</c:v>
                </c:pt>
                <c:pt idx="1301">
                  <c:v>45356.291666666664</c:v>
                </c:pt>
                <c:pt idx="1302">
                  <c:v>45357.291666666664</c:v>
                </c:pt>
                <c:pt idx="1303">
                  <c:v>45358.291666666664</c:v>
                </c:pt>
                <c:pt idx="1304">
                  <c:v>45359.291666666664</c:v>
                </c:pt>
                <c:pt idx="1305">
                  <c:v>45362.291666666664</c:v>
                </c:pt>
                <c:pt idx="1306">
                  <c:v>45363.291666666664</c:v>
                </c:pt>
                <c:pt idx="1307">
                  <c:v>45364.291666666664</c:v>
                </c:pt>
                <c:pt idx="1308">
                  <c:v>45365.291666666664</c:v>
                </c:pt>
                <c:pt idx="1309">
                  <c:v>45366.291666666664</c:v>
                </c:pt>
                <c:pt idx="1310">
                  <c:v>45369.291666666664</c:v>
                </c:pt>
                <c:pt idx="1311">
                  <c:v>45370.291666666664</c:v>
                </c:pt>
                <c:pt idx="1312">
                  <c:v>45371.291666666664</c:v>
                </c:pt>
                <c:pt idx="1313">
                  <c:v>45372.291666666664</c:v>
                </c:pt>
                <c:pt idx="1314">
                  <c:v>45373.291666666664</c:v>
                </c:pt>
                <c:pt idx="1315">
                  <c:v>45376.291666666664</c:v>
                </c:pt>
                <c:pt idx="1316">
                  <c:v>45377.291666666664</c:v>
                </c:pt>
                <c:pt idx="1317">
                  <c:v>45378.291666666664</c:v>
                </c:pt>
                <c:pt idx="1318">
                  <c:v>45379.291666666664</c:v>
                </c:pt>
                <c:pt idx="1319">
                  <c:v>45383.291666666664</c:v>
                </c:pt>
                <c:pt idx="1320">
                  <c:v>45384.291666666664</c:v>
                </c:pt>
                <c:pt idx="1321">
                  <c:v>45385.291666666664</c:v>
                </c:pt>
                <c:pt idx="1322">
                  <c:v>45386.291666666664</c:v>
                </c:pt>
                <c:pt idx="1323">
                  <c:v>45387.291666666664</c:v>
                </c:pt>
                <c:pt idx="1324">
                  <c:v>45390.291666666664</c:v>
                </c:pt>
                <c:pt idx="1325">
                  <c:v>45391.291666666664</c:v>
                </c:pt>
                <c:pt idx="1326">
                  <c:v>45392.291666666664</c:v>
                </c:pt>
                <c:pt idx="1327">
                  <c:v>45393.291666666664</c:v>
                </c:pt>
                <c:pt idx="1328">
                  <c:v>45394.291666666664</c:v>
                </c:pt>
                <c:pt idx="1329">
                  <c:v>45397.291666666664</c:v>
                </c:pt>
                <c:pt idx="1330">
                  <c:v>45398.291666666664</c:v>
                </c:pt>
                <c:pt idx="1331">
                  <c:v>45399.291666666664</c:v>
                </c:pt>
                <c:pt idx="1332">
                  <c:v>45400.291666666664</c:v>
                </c:pt>
                <c:pt idx="1333">
                  <c:v>45401.291666666664</c:v>
                </c:pt>
                <c:pt idx="1334">
                  <c:v>45404.291666666664</c:v>
                </c:pt>
                <c:pt idx="1335">
                  <c:v>45405.291666666664</c:v>
                </c:pt>
                <c:pt idx="1336">
                  <c:v>45406.291666666664</c:v>
                </c:pt>
                <c:pt idx="1337">
                  <c:v>45407.291666666664</c:v>
                </c:pt>
                <c:pt idx="1338">
                  <c:v>45408.291666666664</c:v>
                </c:pt>
                <c:pt idx="1339">
                  <c:v>45411.291666666664</c:v>
                </c:pt>
                <c:pt idx="1340">
                  <c:v>45412.291666666664</c:v>
                </c:pt>
                <c:pt idx="1341">
                  <c:v>45413.291666666664</c:v>
                </c:pt>
                <c:pt idx="1342">
                  <c:v>45414.291666666664</c:v>
                </c:pt>
                <c:pt idx="1343">
                  <c:v>45415.291666666664</c:v>
                </c:pt>
                <c:pt idx="1344">
                  <c:v>45418.291666666664</c:v>
                </c:pt>
                <c:pt idx="1345">
                  <c:v>45419.291666666664</c:v>
                </c:pt>
                <c:pt idx="1346">
                  <c:v>45420.291666666664</c:v>
                </c:pt>
                <c:pt idx="1347">
                  <c:v>45421.291666666664</c:v>
                </c:pt>
                <c:pt idx="1348">
                  <c:v>45422.291666666664</c:v>
                </c:pt>
                <c:pt idx="1349">
                  <c:v>45425.291666666664</c:v>
                </c:pt>
                <c:pt idx="1350">
                  <c:v>45426.291666666664</c:v>
                </c:pt>
                <c:pt idx="1351">
                  <c:v>45427.291666666664</c:v>
                </c:pt>
                <c:pt idx="1352">
                  <c:v>45428.291666666664</c:v>
                </c:pt>
                <c:pt idx="1353">
                  <c:v>45429.291666666664</c:v>
                </c:pt>
                <c:pt idx="1354">
                  <c:v>45432.291666666664</c:v>
                </c:pt>
                <c:pt idx="1355">
                  <c:v>45433.291666666664</c:v>
                </c:pt>
                <c:pt idx="1356">
                  <c:v>45434.291666666664</c:v>
                </c:pt>
                <c:pt idx="1357">
                  <c:v>45435.291666666664</c:v>
                </c:pt>
                <c:pt idx="1358">
                  <c:v>45436.291666666664</c:v>
                </c:pt>
                <c:pt idx="1359">
                  <c:v>45440.291666666664</c:v>
                </c:pt>
                <c:pt idx="1360">
                  <c:v>45441.291666666664</c:v>
                </c:pt>
                <c:pt idx="1361">
                  <c:v>45442.291666666664</c:v>
                </c:pt>
                <c:pt idx="1362">
                  <c:v>45443.291666666664</c:v>
                </c:pt>
                <c:pt idx="1363">
                  <c:v>45446.291666666664</c:v>
                </c:pt>
                <c:pt idx="1364">
                  <c:v>45447.291666666664</c:v>
                </c:pt>
                <c:pt idx="1365">
                  <c:v>45448.291666666664</c:v>
                </c:pt>
                <c:pt idx="1366">
                  <c:v>45449.291666666664</c:v>
                </c:pt>
                <c:pt idx="1367">
                  <c:v>45450.291666666664</c:v>
                </c:pt>
                <c:pt idx="1368">
                  <c:v>45453.291666666664</c:v>
                </c:pt>
                <c:pt idx="1369">
                  <c:v>45454.291666666664</c:v>
                </c:pt>
                <c:pt idx="1370">
                  <c:v>45455.291666666664</c:v>
                </c:pt>
                <c:pt idx="1371">
                  <c:v>45456.291666666664</c:v>
                </c:pt>
                <c:pt idx="1372">
                  <c:v>45457.291666666664</c:v>
                </c:pt>
                <c:pt idx="1373">
                  <c:v>45460.291666666664</c:v>
                </c:pt>
                <c:pt idx="1374">
                  <c:v>45461.291666666664</c:v>
                </c:pt>
                <c:pt idx="1375">
                  <c:v>45463.291666666664</c:v>
                </c:pt>
                <c:pt idx="1376">
                  <c:v>45464.291666666664</c:v>
                </c:pt>
                <c:pt idx="1377">
                  <c:v>45467.291666666664</c:v>
                </c:pt>
                <c:pt idx="1378">
                  <c:v>45468.291666666664</c:v>
                </c:pt>
                <c:pt idx="1379">
                  <c:v>45469.291666666664</c:v>
                </c:pt>
                <c:pt idx="1380">
                  <c:v>45470.291666666664</c:v>
                </c:pt>
                <c:pt idx="1381">
                  <c:v>45471.291666666664</c:v>
                </c:pt>
                <c:pt idx="1382">
                  <c:v>45474.291666666664</c:v>
                </c:pt>
                <c:pt idx="1383">
                  <c:v>45475.291666666664</c:v>
                </c:pt>
                <c:pt idx="1384">
                  <c:v>45476.291666666664</c:v>
                </c:pt>
                <c:pt idx="1385">
                  <c:v>45478.291666666664</c:v>
                </c:pt>
                <c:pt idx="1386">
                  <c:v>45481.291666666664</c:v>
                </c:pt>
                <c:pt idx="1387">
                  <c:v>45482.291666666664</c:v>
                </c:pt>
                <c:pt idx="1388">
                  <c:v>45483.291666666664</c:v>
                </c:pt>
                <c:pt idx="1389">
                  <c:v>45484.291666666664</c:v>
                </c:pt>
                <c:pt idx="1390">
                  <c:v>45485.291666666664</c:v>
                </c:pt>
                <c:pt idx="1391">
                  <c:v>45488.291666666664</c:v>
                </c:pt>
                <c:pt idx="1392">
                  <c:v>45489.291666666664</c:v>
                </c:pt>
                <c:pt idx="1393">
                  <c:v>45490.291666666664</c:v>
                </c:pt>
                <c:pt idx="1394">
                  <c:v>45491.291666666664</c:v>
                </c:pt>
                <c:pt idx="1395">
                  <c:v>45492.291666666664</c:v>
                </c:pt>
                <c:pt idx="1396">
                  <c:v>45495.291666666664</c:v>
                </c:pt>
                <c:pt idx="1397">
                  <c:v>45496.291666666664</c:v>
                </c:pt>
                <c:pt idx="1398">
                  <c:v>45497.291666666664</c:v>
                </c:pt>
                <c:pt idx="1399">
                  <c:v>45498.291666666664</c:v>
                </c:pt>
                <c:pt idx="1400">
                  <c:v>45499.291666666664</c:v>
                </c:pt>
                <c:pt idx="1401">
                  <c:v>45502.291666666664</c:v>
                </c:pt>
                <c:pt idx="1402">
                  <c:v>45503.291666666664</c:v>
                </c:pt>
                <c:pt idx="1403">
                  <c:v>45504.291666666664</c:v>
                </c:pt>
                <c:pt idx="1404">
                  <c:v>45505.291666666664</c:v>
                </c:pt>
                <c:pt idx="1405">
                  <c:v>45506.291666666664</c:v>
                </c:pt>
                <c:pt idx="1406">
                  <c:v>45509.291666666664</c:v>
                </c:pt>
                <c:pt idx="1407">
                  <c:v>45510.291666666664</c:v>
                </c:pt>
                <c:pt idx="1408">
                  <c:v>45511.291666666664</c:v>
                </c:pt>
                <c:pt idx="1409">
                  <c:v>45512.291666666664</c:v>
                </c:pt>
                <c:pt idx="1410">
                  <c:v>45513.291666666664</c:v>
                </c:pt>
                <c:pt idx="1411">
                  <c:v>45516.291666666664</c:v>
                </c:pt>
                <c:pt idx="1412">
                  <c:v>45517.291666666664</c:v>
                </c:pt>
                <c:pt idx="1413">
                  <c:v>45518.291666666664</c:v>
                </c:pt>
                <c:pt idx="1414">
                  <c:v>45519.291666666664</c:v>
                </c:pt>
                <c:pt idx="1415">
                  <c:v>45520.291666666664</c:v>
                </c:pt>
                <c:pt idx="1416">
                  <c:v>45523.291666666664</c:v>
                </c:pt>
                <c:pt idx="1417">
                  <c:v>45524.291666666664</c:v>
                </c:pt>
                <c:pt idx="1418">
                  <c:v>45525.291666666664</c:v>
                </c:pt>
                <c:pt idx="1419">
                  <c:v>45526.291666666664</c:v>
                </c:pt>
                <c:pt idx="1420">
                  <c:v>45527.291666666664</c:v>
                </c:pt>
                <c:pt idx="1421">
                  <c:v>45530.291666666664</c:v>
                </c:pt>
                <c:pt idx="1422">
                  <c:v>45531.291666666664</c:v>
                </c:pt>
                <c:pt idx="1423">
                  <c:v>45532.291666666664</c:v>
                </c:pt>
                <c:pt idx="1424">
                  <c:v>45533.291666666664</c:v>
                </c:pt>
                <c:pt idx="1425">
                  <c:v>45534.291666666664</c:v>
                </c:pt>
                <c:pt idx="1426">
                  <c:v>45538.291666666664</c:v>
                </c:pt>
                <c:pt idx="1427">
                  <c:v>45539.291666666664</c:v>
                </c:pt>
                <c:pt idx="1428">
                  <c:v>45540.291666666664</c:v>
                </c:pt>
                <c:pt idx="1429">
                  <c:v>45541.291666666664</c:v>
                </c:pt>
                <c:pt idx="1430">
                  <c:v>45544.291666666664</c:v>
                </c:pt>
                <c:pt idx="1431">
                  <c:v>45545.291666666664</c:v>
                </c:pt>
                <c:pt idx="1432">
                  <c:v>45546.291666666664</c:v>
                </c:pt>
                <c:pt idx="1433">
                  <c:v>45547.291666666664</c:v>
                </c:pt>
                <c:pt idx="1434">
                  <c:v>45548.291666666664</c:v>
                </c:pt>
                <c:pt idx="1435">
                  <c:v>45551.291666666664</c:v>
                </c:pt>
                <c:pt idx="1436">
                  <c:v>45552.291666666664</c:v>
                </c:pt>
                <c:pt idx="1437">
                  <c:v>45553.291666666664</c:v>
                </c:pt>
                <c:pt idx="1438">
                  <c:v>45554.291666666664</c:v>
                </c:pt>
                <c:pt idx="1439">
                  <c:v>45555.291666666664</c:v>
                </c:pt>
                <c:pt idx="1440">
                  <c:v>45558.291666666664</c:v>
                </c:pt>
                <c:pt idx="1441">
                  <c:v>45559.291666666664</c:v>
                </c:pt>
                <c:pt idx="1442">
                  <c:v>45560.291666666664</c:v>
                </c:pt>
                <c:pt idx="1443">
                  <c:v>45561.291666666664</c:v>
                </c:pt>
                <c:pt idx="1444">
                  <c:v>45562.291666666664</c:v>
                </c:pt>
                <c:pt idx="1445">
                  <c:v>45565.291666666664</c:v>
                </c:pt>
                <c:pt idx="1446">
                  <c:v>45566.291666666664</c:v>
                </c:pt>
                <c:pt idx="1447">
                  <c:v>45567.291666666664</c:v>
                </c:pt>
                <c:pt idx="1448">
                  <c:v>45568.291666666664</c:v>
                </c:pt>
                <c:pt idx="1449">
                  <c:v>45569.291666666664</c:v>
                </c:pt>
                <c:pt idx="1450">
                  <c:v>45572.291666666664</c:v>
                </c:pt>
                <c:pt idx="1451">
                  <c:v>45573.291666666664</c:v>
                </c:pt>
                <c:pt idx="1452">
                  <c:v>45574.291666666664</c:v>
                </c:pt>
                <c:pt idx="1453">
                  <c:v>45575.291666666664</c:v>
                </c:pt>
                <c:pt idx="1454">
                  <c:v>45576.291666666664</c:v>
                </c:pt>
                <c:pt idx="1455">
                  <c:v>45579.291666666664</c:v>
                </c:pt>
                <c:pt idx="1456">
                  <c:v>45580.291666666664</c:v>
                </c:pt>
                <c:pt idx="1457">
                  <c:v>45581.291666666664</c:v>
                </c:pt>
                <c:pt idx="1458">
                  <c:v>45582.291666666664</c:v>
                </c:pt>
                <c:pt idx="1459">
                  <c:v>45583.291666666664</c:v>
                </c:pt>
                <c:pt idx="1460">
                  <c:v>45586.291666666664</c:v>
                </c:pt>
                <c:pt idx="1461">
                  <c:v>45587.291666666664</c:v>
                </c:pt>
                <c:pt idx="1462">
                  <c:v>45588.291666666664</c:v>
                </c:pt>
                <c:pt idx="1463">
                  <c:v>45589.291666666664</c:v>
                </c:pt>
                <c:pt idx="1464">
                  <c:v>45590.291666666664</c:v>
                </c:pt>
                <c:pt idx="1465">
                  <c:v>45593.291666666664</c:v>
                </c:pt>
                <c:pt idx="1466">
                  <c:v>45594.291666666664</c:v>
                </c:pt>
                <c:pt idx="1467">
                  <c:v>45595.291666666664</c:v>
                </c:pt>
                <c:pt idx="1468">
                  <c:v>45596.291666666664</c:v>
                </c:pt>
                <c:pt idx="1469">
                  <c:v>45597.291666608799</c:v>
                </c:pt>
                <c:pt idx="1470">
                  <c:v>45598.291666608799</c:v>
                </c:pt>
                <c:pt idx="1471">
                  <c:v>45599.291666608799</c:v>
                </c:pt>
                <c:pt idx="1472">
                  <c:v>45600.291666608799</c:v>
                </c:pt>
                <c:pt idx="1473">
                  <c:v>45601.291666608799</c:v>
                </c:pt>
                <c:pt idx="1474">
                  <c:v>45602.291666608799</c:v>
                </c:pt>
              </c:numCache>
            </c:numRef>
          </c:cat>
          <c:val>
            <c:numRef>
              <c:f>'Simple Moving Average '!$B$2:$B$1470</c:f>
              <c:numCache>
                <c:formatCode>_("$"* #,##0.00_);_("$"* \(#,##0.00\);_("$"* "-"??_);_(@_)</c:formatCode>
                <c:ptCount val="1469"/>
                <c:pt idx="0">
                  <c:v>69.5411</c:v>
                </c:pt>
                <c:pt idx="1">
                  <c:v>68.311000000000007</c:v>
                </c:pt>
                <c:pt idx="2">
                  <c:v>70.095100000000002</c:v>
                </c:pt>
                <c:pt idx="3">
                  <c:v>71.099800000000002</c:v>
                </c:pt>
                <c:pt idx="4">
                  <c:v>72.048199999999994</c:v>
                </c:pt>
                <c:pt idx="5">
                  <c:v>71.916700000000006</c:v>
                </c:pt>
                <c:pt idx="6">
                  <c:v>71.757099999999994</c:v>
                </c:pt>
                <c:pt idx="7">
                  <c:v>71.400300000000001</c:v>
                </c:pt>
                <c:pt idx="8">
                  <c:v>71.447199999999995</c:v>
                </c:pt>
                <c:pt idx="9">
                  <c:v>73.128</c:v>
                </c:pt>
                <c:pt idx="10">
                  <c:v>72.940200000000004</c:v>
                </c:pt>
                <c:pt idx="11">
                  <c:v>74.301699999999997</c:v>
                </c:pt>
                <c:pt idx="12">
                  <c:v>75.541200000000003</c:v>
                </c:pt>
                <c:pt idx="13">
                  <c:v>75.822800000000001</c:v>
                </c:pt>
                <c:pt idx="14">
                  <c:v>75.588099999999997</c:v>
                </c:pt>
                <c:pt idx="15">
                  <c:v>75.531800000000004</c:v>
                </c:pt>
                <c:pt idx="16">
                  <c:v>75.691400000000002</c:v>
                </c:pt>
                <c:pt idx="17">
                  <c:v>75.4191</c:v>
                </c:pt>
                <c:pt idx="18">
                  <c:v>75.325199999999995</c:v>
                </c:pt>
                <c:pt idx="19">
                  <c:v>76.320499999999996</c:v>
                </c:pt>
                <c:pt idx="20">
                  <c:v>76.883899999999997</c:v>
                </c:pt>
                <c:pt idx="21">
                  <c:v>76.536500000000004</c:v>
                </c:pt>
                <c:pt idx="22">
                  <c:v>76.987200000000001</c:v>
                </c:pt>
                <c:pt idx="23">
                  <c:v>77.804100000000005</c:v>
                </c:pt>
                <c:pt idx="24">
                  <c:v>77.663300000000007</c:v>
                </c:pt>
                <c:pt idx="25">
                  <c:v>77.362799999999993</c:v>
                </c:pt>
                <c:pt idx="26">
                  <c:v>77.334599999999995</c:v>
                </c:pt>
                <c:pt idx="27">
                  <c:v>78.574100000000001</c:v>
                </c:pt>
                <c:pt idx="28">
                  <c:v>79.541200000000003</c:v>
                </c:pt>
                <c:pt idx="29">
                  <c:v>80.189099999999996</c:v>
                </c:pt>
                <c:pt idx="30">
                  <c:v>79.513099999999994</c:v>
                </c:pt>
                <c:pt idx="31">
                  <c:v>80.170299999999997</c:v>
                </c:pt>
                <c:pt idx="32">
                  <c:v>79.409800000000004</c:v>
                </c:pt>
                <c:pt idx="33">
                  <c:v>79.663300000000007</c:v>
                </c:pt>
                <c:pt idx="34">
                  <c:v>78.827600000000004</c:v>
                </c:pt>
                <c:pt idx="35">
                  <c:v>79.588200000000001</c:v>
                </c:pt>
                <c:pt idx="36">
                  <c:v>79.973100000000002</c:v>
                </c:pt>
                <c:pt idx="37">
                  <c:v>80.564700000000002</c:v>
                </c:pt>
                <c:pt idx="38">
                  <c:v>80.912099999999995</c:v>
                </c:pt>
                <c:pt idx="39">
                  <c:v>80.498999999999995</c:v>
                </c:pt>
                <c:pt idx="40">
                  <c:v>82.052300000000002</c:v>
                </c:pt>
                <c:pt idx="41">
                  <c:v>80.621399999999994</c:v>
                </c:pt>
                <c:pt idx="42">
                  <c:v>80.433099999999996</c:v>
                </c:pt>
                <c:pt idx="43">
                  <c:v>80.141300000000001</c:v>
                </c:pt>
                <c:pt idx="44">
                  <c:v>80.263599999999997</c:v>
                </c:pt>
                <c:pt idx="45">
                  <c:v>79.830600000000004</c:v>
                </c:pt>
                <c:pt idx="46">
                  <c:v>80.790800000000004</c:v>
                </c:pt>
                <c:pt idx="47">
                  <c:v>80.423699999999997</c:v>
                </c:pt>
                <c:pt idx="48">
                  <c:v>80.894400000000005</c:v>
                </c:pt>
                <c:pt idx="49">
                  <c:v>81.779300000000006</c:v>
                </c:pt>
                <c:pt idx="50">
                  <c:v>81.713399999999993</c:v>
                </c:pt>
                <c:pt idx="51">
                  <c:v>82.673599999999993</c:v>
                </c:pt>
                <c:pt idx="52">
                  <c:v>82.551199999999994</c:v>
                </c:pt>
                <c:pt idx="53">
                  <c:v>81.609800000000007</c:v>
                </c:pt>
                <c:pt idx="54">
                  <c:v>82.852500000000006</c:v>
                </c:pt>
                <c:pt idx="55">
                  <c:v>77.373599999999996</c:v>
                </c:pt>
                <c:pt idx="56">
                  <c:v>77.505399999999995</c:v>
                </c:pt>
                <c:pt idx="57">
                  <c:v>78.493799999999993</c:v>
                </c:pt>
                <c:pt idx="58">
                  <c:v>78.220799999999997</c:v>
                </c:pt>
                <c:pt idx="59">
                  <c:v>79.115099999999998</c:v>
                </c:pt>
                <c:pt idx="60">
                  <c:v>79.275199999999998</c:v>
                </c:pt>
                <c:pt idx="61">
                  <c:v>80.235399999999998</c:v>
                </c:pt>
                <c:pt idx="62">
                  <c:v>79.425799999999995</c:v>
                </c:pt>
                <c:pt idx="63">
                  <c:v>79.52</c:v>
                </c:pt>
                <c:pt idx="64">
                  <c:v>80.282499999999999</c:v>
                </c:pt>
                <c:pt idx="65">
                  <c:v>80.395399999999995</c:v>
                </c:pt>
                <c:pt idx="66">
                  <c:v>79.764700000000005</c:v>
                </c:pt>
                <c:pt idx="67">
                  <c:v>79.341099999999997</c:v>
                </c:pt>
                <c:pt idx="68">
                  <c:v>79.905900000000003</c:v>
                </c:pt>
                <c:pt idx="69">
                  <c:v>80.018900000000002</c:v>
                </c:pt>
                <c:pt idx="70">
                  <c:v>81.186199999999999</c:v>
                </c:pt>
                <c:pt idx="71">
                  <c:v>81.741600000000005</c:v>
                </c:pt>
                <c:pt idx="72">
                  <c:v>82.654799999999994</c:v>
                </c:pt>
                <c:pt idx="73">
                  <c:v>83.530299999999997</c:v>
                </c:pt>
                <c:pt idx="74">
                  <c:v>83.972700000000003</c:v>
                </c:pt>
                <c:pt idx="75">
                  <c:v>82.240600000000001</c:v>
                </c:pt>
                <c:pt idx="76">
                  <c:v>82.3065</c:v>
                </c:pt>
                <c:pt idx="77">
                  <c:v>83.2102</c:v>
                </c:pt>
                <c:pt idx="78">
                  <c:v>82.428899999999999</c:v>
                </c:pt>
                <c:pt idx="79">
                  <c:v>83.134900000000002</c:v>
                </c:pt>
                <c:pt idx="80">
                  <c:v>83.087800000000001</c:v>
                </c:pt>
                <c:pt idx="81">
                  <c:v>82.683000000000007</c:v>
                </c:pt>
                <c:pt idx="82">
                  <c:v>80.866100000000003</c:v>
                </c:pt>
                <c:pt idx="83">
                  <c:v>80.272999999999996</c:v>
                </c:pt>
                <c:pt idx="84">
                  <c:v>80.677899999999994</c:v>
                </c:pt>
                <c:pt idx="85">
                  <c:v>78.672700000000006</c:v>
                </c:pt>
                <c:pt idx="86">
                  <c:v>77.703000000000003</c:v>
                </c:pt>
                <c:pt idx="87">
                  <c:v>77.919600000000003</c:v>
                </c:pt>
                <c:pt idx="88">
                  <c:v>78.1173</c:v>
                </c:pt>
                <c:pt idx="89">
                  <c:v>79.0304</c:v>
                </c:pt>
                <c:pt idx="90">
                  <c:v>77.693600000000004</c:v>
                </c:pt>
                <c:pt idx="91">
                  <c:v>78.766800000000003</c:v>
                </c:pt>
                <c:pt idx="92">
                  <c:v>79.0869</c:v>
                </c:pt>
                <c:pt idx="93">
                  <c:v>79.341099999999997</c:v>
                </c:pt>
                <c:pt idx="94">
                  <c:v>79.614099999999993</c:v>
                </c:pt>
                <c:pt idx="95">
                  <c:v>77.994900000000001</c:v>
                </c:pt>
                <c:pt idx="96">
                  <c:v>78.738600000000005</c:v>
                </c:pt>
                <c:pt idx="97">
                  <c:v>78.324399999999997</c:v>
                </c:pt>
                <c:pt idx="98">
                  <c:v>77.797200000000004</c:v>
                </c:pt>
                <c:pt idx="99">
                  <c:v>77.345299999999995</c:v>
                </c:pt>
                <c:pt idx="100">
                  <c:v>76.441599999999994</c:v>
                </c:pt>
                <c:pt idx="101">
                  <c:v>74.248099999999994</c:v>
                </c:pt>
                <c:pt idx="102">
                  <c:v>74.615200000000002</c:v>
                </c:pt>
                <c:pt idx="103">
                  <c:v>72.821600000000004</c:v>
                </c:pt>
                <c:pt idx="104">
                  <c:v>73.595699999999994</c:v>
                </c:pt>
                <c:pt idx="105">
                  <c:v>77.050799999999995</c:v>
                </c:pt>
                <c:pt idx="106">
                  <c:v>78.089200000000005</c:v>
                </c:pt>
                <c:pt idx="107">
                  <c:v>77.834400000000002</c:v>
                </c:pt>
                <c:pt idx="108">
                  <c:v>78.740600000000001</c:v>
                </c:pt>
                <c:pt idx="109">
                  <c:v>77.957099999999997</c:v>
                </c:pt>
                <c:pt idx="110">
                  <c:v>78.599000000000004</c:v>
                </c:pt>
                <c:pt idx="111">
                  <c:v>78.004300000000001</c:v>
                </c:pt>
                <c:pt idx="112">
                  <c:v>78.929400000000001</c:v>
                </c:pt>
                <c:pt idx="113">
                  <c:v>78.768900000000002</c:v>
                </c:pt>
                <c:pt idx="114">
                  <c:v>77.513400000000004</c:v>
                </c:pt>
                <c:pt idx="115">
                  <c:v>79.580799999999996</c:v>
                </c:pt>
                <c:pt idx="116">
                  <c:v>78.872799999999998</c:v>
                </c:pt>
                <c:pt idx="117">
                  <c:v>80.468199999999996</c:v>
                </c:pt>
                <c:pt idx="118">
                  <c:v>80.949600000000004</c:v>
                </c:pt>
                <c:pt idx="119">
                  <c:v>79.769599999999997</c:v>
                </c:pt>
                <c:pt idx="120">
                  <c:v>77.994900000000001</c:v>
                </c:pt>
                <c:pt idx="121">
                  <c:v>77.928799999999995</c:v>
                </c:pt>
                <c:pt idx="122">
                  <c:v>78.976600000000005</c:v>
                </c:pt>
                <c:pt idx="123">
                  <c:v>79.250399999999999</c:v>
                </c:pt>
                <c:pt idx="124">
                  <c:v>80.628600000000006</c:v>
                </c:pt>
                <c:pt idx="125">
                  <c:v>80.203800000000001</c:v>
                </c:pt>
                <c:pt idx="126">
                  <c:v>81.374399999999994</c:v>
                </c:pt>
                <c:pt idx="127">
                  <c:v>81.959699999999998</c:v>
                </c:pt>
                <c:pt idx="128">
                  <c:v>83.526799999999994</c:v>
                </c:pt>
                <c:pt idx="129">
                  <c:v>83.111400000000003</c:v>
                </c:pt>
                <c:pt idx="130">
                  <c:v>82.545000000000002</c:v>
                </c:pt>
                <c:pt idx="131">
                  <c:v>83.347399999999993</c:v>
                </c:pt>
                <c:pt idx="132">
                  <c:v>84.131</c:v>
                </c:pt>
                <c:pt idx="133">
                  <c:v>84.470799999999997</c:v>
                </c:pt>
                <c:pt idx="134">
                  <c:v>83.640100000000004</c:v>
                </c:pt>
                <c:pt idx="135">
                  <c:v>82.601699999999994</c:v>
                </c:pt>
                <c:pt idx="136">
                  <c:v>82.545000000000002</c:v>
                </c:pt>
                <c:pt idx="137">
                  <c:v>81.704800000000006</c:v>
                </c:pt>
                <c:pt idx="138">
                  <c:v>81.157300000000006</c:v>
                </c:pt>
                <c:pt idx="139">
                  <c:v>81.846400000000003</c:v>
                </c:pt>
                <c:pt idx="140">
                  <c:v>81.846400000000003</c:v>
                </c:pt>
                <c:pt idx="141">
                  <c:v>82.394000000000005</c:v>
                </c:pt>
                <c:pt idx="142">
                  <c:v>82.639399999999995</c:v>
                </c:pt>
                <c:pt idx="143">
                  <c:v>82.7149</c:v>
                </c:pt>
                <c:pt idx="144">
                  <c:v>82.3185</c:v>
                </c:pt>
                <c:pt idx="145">
                  <c:v>81.213899999999995</c:v>
                </c:pt>
                <c:pt idx="146">
                  <c:v>78.466800000000006</c:v>
                </c:pt>
                <c:pt idx="147">
                  <c:v>76.597700000000003</c:v>
                </c:pt>
                <c:pt idx="148">
                  <c:v>74.549199999999999</c:v>
                </c:pt>
                <c:pt idx="149">
                  <c:v>76.748800000000003</c:v>
                </c:pt>
                <c:pt idx="150">
                  <c:v>76.729900000000001</c:v>
                </c:pt>
                <c:pt idx="151">
                  <c:v>78.3536</c:v>
                </c:pt>
                <c:pt idx="152">
                  <c:v>77.390699999999995</c:v>
                </c:pt>
                <c:pt idx="153">
                  <c:v>77.0792</c:v>
                </c:pt>
                <c:pt idx="154">
                  <c:v>78.655699999999996</c:v>
                </c:pt>
                <c:pt idx="155">
                  <c:v>76.493899999999996</c:v>
                </c:pt>
                <c:pt idx="156">
                  <c:v>75.058999999999997</c:v>
                </c:pt>
                <c:pt idx="157">
                  <c:v>75.785799999999995</c:v>
                </c:pt>
                <c:pt idx="158">
                  <c:v>76.588200000000001</c:v>
                </c:pt>
                <c:pt idx="159">
                  <c:v>76.021900000000002</c:v>
                </c:pt>
                <c:pt idx="160">
                  <c:v>78.108099999999993</c:v>
                </c:pt>
                <c:pt idx="161">
                  <c:v>78.646199999999993</c:v>
                </c:pt>
                <c:pt idx="162">
                  <c:v>75.936899999999994</c:v>
                </c:pt>
                <c:pt idx="163">
                  <c:v>77.645600000000002</c:v>
                </c:pt>
                <c:pt idx="164">
                  <c:v>77.437899999999999</c:v>
                </c:pt>
                <c:pt idx="165">
                  <c:v>78.806700000000006</c:v>
                </c:pt>
                <c:pt idx="166">
                  <c:v>80.600300000000004</c:v>
                </c:pt>
                <c:pt idx="167">
                  <c:v>79.975700000000003</c:v>
                </c:pt>
                <c:pt idx="168">
                  <c:v>80.136600000000001</c:v>
                </c:pt>
                <c:pt idx="169">
                  <c:v>81.726600000000005</c:v>
                </c:pt>
                <c:pt idx="170">
                  <c:v>83.6858</c:v>
                </c:pt>
                <c:pt idx="171">
                  <c:v>83.941299999999998</c:v>
                </c:pt>
                <c:pt idx="172">
                  <c:v>83.922399999999996</c:v>
                </c:pt>
                <c:pt idx="173">
                  <c:v>82.180899999999994</c:v>
                </c:pt>
                <c:pt idx="174">
                  <c:v>82.105199999999996</c:v>
                </c:pt>
                <c:pt idx="175">
                  <c:v>82.975899999999996</c:v>
                </c:pt>
                <c:pt idx="176">
                  <c:v>82.6447</c:v>
                </c:pt>
                <c:pt idx="177">
                  <c:v>82.597300000000004</c:v>
                </c:pt>
                <c:pt idx="178">
                  <c:v>82.900199999999998</c:v>
                </c:pt>
                <c:pt idx="179">
                  <c:v>83.364000000000004</c:v>
                </c:pt>
                <c:pt idx="180">
                  <c:v>83.004300000000001</c:v>
                </c:pt>
                <c:pt idx="181">
                  <c:v>82.038899999999998</c:v>
                </c:pt>
                <c:pt idx="182">
                  <c:v>82.994900000000001</c:v>
                </c:pt>
                <c:pt idx="183">
                  <c:v>82.512200000000007</c:v>
                </c:pt>
                <c:pt idx="184">
                  <c:v>85.947800000000001</c:v>
                </c:pt>
                <c:pt idx="185">
                  <c:v>87.234999999999999</c:v>
                </c:pt>
                <c:pt idx="186">
                  <c:v>87.367500000000007</c:v>
                </c:pt>
                <c:pt idx="187">
                  <c:v>88.891300000000001</c:v>
                </c:pt>
                <c:pt idx="188">
                  <c:v>87.339100000000002</c:v>
                </c:pt>
                <c:pt idx="189">
                  <c:v>86.591399999999993</c:v>
                </c:pt>
                <c:pt idx="190">
                  <c:v>87.282300000000006</c:v>
                </c:pt>
                <c:pt idx="191">
                  <c:v>88.086799999999997</c:v>
                </c:pt>
                <c:pt idx="192">
                  <c:v>88.1815</c:v>
                </c:pt>
                <c:pt idx="193">
                  <c:v>86.837500000000006</c:v>
                </c:pt>
                <c:pt idx="194">
                  <c:v>87.566299999999998</c:v>
                </c:pt>
                <c:pt idx="195">
                  <c:v>88.020499999999998</c:v>
                </c:pt>
                <c:pt idx="196">
                  <c:v>88.853399999999993</c:v>
                </c:pt>
                <c:pt idx="197">
                  <c:v>89.799899999999994</c:v>
                </c:pt>
                <c:pt idx="198">
                  <c:v>89.714699999999993</c:v>
                </c:pt>
                <c:pt idx="199">
                  <c:v>89.799899999999994</c:v>
                </c:pt>
                <c:pt idx="200">
                  <c:v>90.4435</c:v>
                </c:pt>
                <c:pt idx="201">
                  <c:v>90.954599999999999</c:v>
                </c:pt>
                <c:pt idx="202">
                  <c:v>91.068100000000001</c:v>
                </c:pt>
                <c:pt idx="203">
                  <c:v>90.481399999999994</c:v>
                </c:pt>
                <c:pt idx="204">
                  <c:v>87.376999999999995</c:v>
                </c:pt>
                <c:pt idx="205">
                  <c:v>86.600899999999996</c:v>
                </c:pt>
                <c:pt idx="206">
                  <c:v>86.051900000000003</c:v>
                </c:pt>
                <c:pt idx="207">
                  <c:v>85.985699999999994</c:v>
                </c:pt>
                <c:pt idx="208">
                  <c:v>84.499700000000004</c:v>
                </c:pt>
                <c:pt idx="209">
                  <c:v>85.361000000000004</c:v>
                </c:pt>
                <c:pt idx="210">
                  <c:v>84.755300000000005</c:v>
                </c:pt>
                <c:pt idx="211">
                  <c:v>84.405100000000004</c:v>
                </c:pt>
                <c:pt idx="212">
                  <c:v>85.048699999999997</c:v>
                </c:pt>
                <c:pt idx="213">
                  <c:v>85.067599999999999</c:v>
                </c:pt>
                <c:pt idx="214">
                  <c:v>84.688999999999993</c:v>
                </c:pt>
                <c:pt idx="215">
                  <c:v>85.559799999999996</c:v>
                </c:pt>
                <c:pt idx="216">
                  <c:v>85.001400000000004</c:v>
                </c:pt>
                <c:pt idx="217">
                  <c:v>85.228499999999997</c:v>
                </c:pt>
                <c:pt idx="218">
                  <c:v>84.707899999999995</c:v>
                </c:pt>
                <c:pt idx="219">
                  <c:v>86.402100000000004</c:v>
                </c:pt>
                <c:pt idx="220">
                  <c:v>86.383200000000002</c:v>
                </c:pt>
                <c:pt idx="221">
                  <c:v>88.058400000000006</c:v>
                </c:pt>
                <c:pt idx="222">
                  <c:v>89.1374</c:v>
                </c:pt>
                <c:pt idx="223">
                  <c:v>88.597899999999996</c:v>
                </c:pt>
                <c:pt idx="224">
                  <c:v>88.067899999999995</c:v>
                </c:pt>
                <c:pt idx="225">
                  <c:v>87.225499999999997</c:v>
                </c:pt>
                <c:pt idx="226">
                  <c:v>88.342299999999994</c:v>
                </c:pt>
                <c:pt idx="227">
                  <c:v>87.925899999999999</c:v>
                </c:pt>
                <c:pt idx="228">
                  <c:v>88.332899999999995</c:v>
                </c:pt>
                <c:pt idx="229">
                  <c:v>89.099500000000006</c:v>
                </c:pt>
                <c:pt idx="230">
                  <c:v>88.715199999999996</c:v>
                </c:pt>
                <c:pt idx="231">
                  <c:v>88.781599999999997</c:v>
                </c:pt>
                <c:pt idx="232">
                  <c:v>87.737799999999993</c:v>
                </c:pt>
                <c:pt idx="233">
                  <c:v>88.933499999999995</c:v>
                </c:pt>
                <c:pt idx="234">
                  <c:v>90.8977</c:v>
                </c:pt>
                <c:pt idx="235">
                  <c:v>92.045900000000003</c:v>
                </c:pt>
                <c:pt idx="236">
                  <c:v>91.694800000000001</c:v>
                </c:pt>
                <c:pt idx="237">
                  <c:v>92.055400000000006</c:v>
                </c:pt>
                <c:pt idx="238">
                  <c:v>92.216700000000003</c:v>
                </c:pt>
                <c:pt idx="239">
                  <c:v>92.729200000000006</c:v>
                </c:pt>
                <c:pt idx="240">
                  <c:v>92.776600000000002</c:v>
                </c:pt>
                <c:pt idx="241">
                  <c:v>93.763499999999993</c:v>
                </c:pt>
                <c:pt idx="242">
                  <c:v>94.560599999999994</c:v>
                </c:pt>
                <c:pt idx="243">
                  <c:v>95.433599999999998</c:v>
                </c:pt>
                <c:pt idx="244">
                  <c:v>95.983999999999995</c:v>
                </c:pt>
                <c:pt idx="245">
                  <c:v>94.854799999999997</c:v>
                </c:pt>
                <c:pt idx="246">
                  <c:v>94.930700000000002</c:v>
                </c:pt>
                <c:pt idx="247">
                  <c:v>95.025599999999997</c:v>
                </c:pt>
                <c:pt idx="248">
                  <c:v>95.566500000000005</c:v>
                </c:pt>
                <c:pt idx="249">
                  <c:v>96.382499999999993</c:v>
                </c:pt>
                <c:pt idx="250">
                  <c:v>95.651899999999998</c:v>
                </c:pt>
                <c:pt idx="251">
                  <c:v>96.135800000000003</c:v>
                </c:pt>
                <c:pt idx="252">
                  <c:v>96.9803</c:v>
                </c:pt>
                <c:pt idx="253">
                  <c:v>96.714699999999993</c:v>
                </c:pt>
                <c:pt idx="254">
                  <c:v>96.629300000000001</c:v>
                </c:pt>
                <c:pt idx="255">
                  <c:v>96.581800000000001</c:v>
                </c:pt>
                <c:pt idx="256">
                  <c:v>96.363600000000005</c:v>
                </c:pt>
                <c:pt idx="257">
                  <c:v>96.2971</c:v>
                </c:pt>
                <c:pt idx="258">
                  <c:v>95.746700000000004</c:v>
                </c:pt>
                <c:pt idx="259">
                  <c:v>96.942400000000006</c:v>
                </c:pt>
                <c:pt idx="260">
                  <c:v>97.663600000000002</c:v>
                </c:pt>
                <c:pt idx="261">
                  <c:v>97.540199999999999</c:v>
                </c:pt>
                <c:pt idx="262">
                  <c:v>98.090599999999995</c:v>
                </c:pt>
                <c:pt idx="263">
                  <c:v>99.191299999999998</c:v>
                </c:pt>
                <c:pt idx="264">
                  <c:v>99.238799999999998</c:v>
                </c:pt>
                <c:pt idx="265">
                  <c:v>99.153400000000005</c:v>
                </c:pt>
                <c:pt idx="266">
                  <c:v>97.758499999999998</c:v>
                </c:pt>
                <c:pt idx="267">
                  <c:v>96.819100000000006</c:v>
                </c:pt>
                <c:pt idx="268">
                  <c:v>95.120500000000007</c:v>
                </c:pt>
                <c:pt idx="269">
                  <c:v>95.281800000000004</c:v>
                </c:pt>
                <c:pt idx="270">
                  <c:v>94.740899999999996</c:v>
                </c:pt>
                <c:pt idx="271">
                  <c:v>93.175200000000004</c:v>
                </c:pt>
                <c:pt idx="272">
                  <c:v>91.381699999999995</c:v>
                </c:pt>
                <c:pt idx="273">
                  <c:v>94.2</c:v>
                </c:pt>
                <c:pt idx="274">
                  <c:v>96.202200000000005</c:v>
                </c:pt>
                <c:pt idx="275">
                  <c:v>95.405199999999994</c:v>
                </c:pt>
                <c:pt idx="276">
                  <c:v>95.148899999999998</c:v>
                </c:pt>
                <c:pt idx="277">
                  <c:v>94.3613</c:v>
                </c:pt>
                <c:pt idx="278">
                  <c:v>94.911699999999996</c:v>
                </c:pt>
                <c:pt idx="279">
                  <c:v>94.911699999999996</c:v>
                </c:pt>
                <c:pt idx="280">
                  <c:v>97.739500000000007</c:v>
                </c:pt>
                <c:pt idx="281">
                  <c:v>98.090599999999995</c:v>
                </c:pt>
                <c:pt idx="282">
                  <c:v>98.251900000000006</c:v>
                </c:pt>
                <c:pt idx="283">
                  <c:v>96.790599999999998</c:v>
                </c:pt>
                <c:pt idx="284">
                  <c:v>97.227099999999993</c:v>
                </c:pt>
                <c:pt idx="285">
                  <c:v>97.293499999999995</c:v>
                </c:pt>
                <c:pt idx="286">
                  <c:v>95.129900000000006</c:v>
                </c:pt>
                <c:pt idx="287">
                  <c:v>91.011600000000001</c:v>
                </c:pt>
                <c:pt idx="288">
                  <c:v>88.155299999999997</c:v>
                </c:pt>
                <c:pt idx="289">
                  <c:v>87.301299999999998</c:v>
                </c:pt>
                <c:pt idx="290">
                  <c:v>84.027500000000003</c:v>
                </c:pt>
                <c:pt idx="291">
                  <c:v>85.050399999999996</c:v>
                </c:pt>
                <c:pt idx="292">
                  <c:v>88.190600000000003</c:v>
                </c:pt>
                <c:pt idx="293">
                  <c:v>86.525300000000001</c:v>
                </c:pt>
                <c:pt idx="294">
                  <c:v>89.246799999999993</c:v>
                </c:pt>
                <c:pt idx="295">
                  <c:v>86.192300000000003</c:v>
                </c:pt>
                <c:pt idx="296">
                  <c:v>84.079800000000006</c:v>
                </c:pt>
                <c:pt idx="297">
                  <c:v>80.035700000000006</c:v>
                </c:pt>
                <c:pt idx="298">
                  <c:v>84.0227</c:v>
                </c:pt>
                <c:pt idx="299">
                  <c:v>79.930999999999997</c:v>
                </c:pt>
                <c:pt idx="300">
                  <c:v>70.605699999999999</c:v>
                </c:pt>
                <c:pt idx="301">
                  <c:v>71.918899999999994</c:v>
                </c:pt>
                <c:pt idx="302">
                  <c:v>63.554699999999997</c:v>
                </c:pt>
                <c:pt idx="303">
                  <c:v>66.456900000000005</c:v>
                </c:pt>
                <c:pt idx="304">
                  <c:v>64.744100000000003</c:v>
                </c:pt>
                <c:pt idx="305">
                  <c:v>66.932699999999997</c:v>
                </c:pt>
                <c:pt idx="306">
                  <c:v>64.182699999999997</c:v>
                </c:pt>
                <c:pt idx="307">
                  <c:v>59.758000000000003</c:v>
                </c:pt>
                <c:pt idx="308">
                  <c:v>68.826300000000003</c:v>
                </c:pt>
                <c:pt idx="309">
                  <c:v>75.1828</c:v>
                </c:pt>
                <c:pt idx="310">
                  <c:v>80.216499999999996</c:v>
                </c:pt>
                <c:pt idx="311">
                  <c:v>79.198400000000007</c:v>
                </c:pt>
                <c:pt idx="312">
                  <c:v>81.244200000000006</c:v>
                </c:pt>
                <c:pt idx="313">
                  <c:v>78.732100000000003</c:v>
                </c:pt>
                <c:pt idx="314">
                  <c:v>75.392099999999999</c:v>
                </c:pt>
                <c:pt idx="315">
                  <c:v>76.257999999999996</c:v>
                </c:pt>
                <c:pt idx="316">
                  <c:v>75.040000000000006</c:v>
                </c:pt>
                <c:pt idx="317">
                  <c:v>80.530500000000004</c:v>
                </c:pt>
                <c:pt idx="318">
                  <c:v>80.083299999999994</c:v>
                </c:pt>
                <c:pt idx="319">
                  <c:v>81.168099999999995</c:v>
                </c:pt>
                <c:pt idx="320">
                  <c:v>82.585899999999995</c:v>
                </c:pt>
                <c:pt idx="321">
                  <c:v>80.368700000000004</c:v>
                </c:pt>
                <c:pt idx="322">
                  <c:v>83.233000000000004</c:v>
                </c:pt>
                <c:pt idx="323">
                  <c:v>80.920699999999997</c:v>
                </c:pt>
                <c:pt idx="324">
                  <c:v>82.119600000000005</c:v>
                </c:pt>
                <c:pt idx="325">
                  <c:v>85.554699999999997</c:v>
                </c:pt>
                <c:pt idx="326">
                  <c:v>83.642099999999999</c:v>
                </c:pt>
                <c:pt idx="327">
                  <c:v>81.072900000000004</c:v>
                </c:pt>
                <c:pt idx="328">
                  <c:v>84.47</c:v>
                </c:pt>
                <c:pt idx="329">
                  <c:v>83.118799999999993</c:v>
                </c:pt>
                <c:pt idx="330">
                  <c:v>84.089299999999994</c:v>
                </c:pt>
                <c:pt idx="331">
                  <c:v>85.040899999999993</c:v>
                </c:pt>
                <c:pt idx="332">
                  <c:v>84.498500000000007</c:v>
                </c:pt>
                <c:pt idx="333">
                  <c:v>83.803899999999999</c:v>
                </c:pt>
                <c:pt idx="334">
                  <c:v>82.956999999999994</c:v>
                </c:pt>
                <c:pt idx="335">
                  <c:v>81.3964</c:v>
                </c:pt>
                <c:pt idx="336">
                  <c:v>81.596299999999999</c:v>
                </c:pt>
                <c:pt idx="337">
                  <c:v>82.975999999999999</c:v>
                </c:pt>
                <c:pt idx="338">
                  <c:v>84.156000000000006</c:v>
                </c:pt>
                <c:pt idx="339">
                  <c:v>84.270099999999999</c:v>
                </c:pt>
                <c:pt idx="340">
                  <c:v>86.078100000000006</c:v>
                </c:pt>
                <c:pt idx="341">
                  <c:v>86.525300000000001</c:v>
                </c:pt>
                <c:pt idx="342">
                  <c:v>83.984700000000004</c:v>
                </c:pt>
                <c:pt idx="343">
                  <c:v>81.853200000000001</c:v>
                </c:pt>
                <c:pt idx="344">
                  <c:v>82.357500000000002</c:v>
                </c:pt>
                <c:pt idx="345">
                  <c:v>82.776200000000003</c:v>
                </c:pt>
                <c:pt idx="346">
                  <c:v>86.63</c:v>
                </c:pt>
                <c:pt idx="347">
                  <c:v>87.077299999999994</c:v>
                </c:pt>
                <c:pt idx="348">
                  <c:v>88.447500000000005</c:v>
                </c:pt>
                <c:pt idx="349">
                  <c:v>89.694000000000003</c:v>
                </c:pt>
                <c:pt idx="350">
                  <c:v>89.208799999999997</c:v>
                </c:pt>
                <c:pt idx="351">
                  <c:v>91.939700000000002</c:v>
                </c:pt>
                <c:pt idx="352">
                  <c:v>95.032300000000006</c:v>
                </c:pt>
                <c:pt idx="353">
                  <c:v>93.690600000000003</c:v>
                </c:pt>
                <c:pt idx="354">
                  <c:v>94.038799999999995</c:v>
                </c:pt>
                <c:pt idx="355">
                  <c:v>94.954599999999999</c:v>
                </c:pt>
                <c:pt idx="356">
                  <c:v>96.099299999999999</c:v>
                </c:pt>
                <c:pt idx="357">
                  <c:v>99.313999999999993</c:v>
                </c:pt>
                <c:pt idx="358">
                  <c:v>96.614400000000003</c:v>
                </c:pt>
                <c:pt idx="359">
                  <c:v>97.978499999999997</c:v>
                </c:pt>
                <c:pt idx="360">
                  <c:v>99.485699999999994</c:v>
                </c:pt>
                <c:pt idx="361">
                  <c:v>97.902199999999993</c:v>
                </c:pt>
                <c:pt idx="362">
                  <c:v>97.415700000000001</c:v>
                </c:pt>
                <c:pt idx="363">
                  <c:v>90.785899999999998</c:v>
                </c:pt>
                <c:pt idx="364">
                  <c:v>91.987799999999993</c:v>
                </c:pt>
                <c:pt idx="365">
                  <c:v>93.332899999999995</c:v>
                </c:pt>
                <c:pt idx="366">
                  <c:v>94.477599999999995</c:v>
                </c:pt>
                <c:pt idx="367">
                  <c:v>94.639799999999994</c:v>
                </c:pt>
                <c:pt idx="368">
                  <c:v>93.9148</c:v>
                </c:pt>
                <c:pt idx="369">
                  <c:v>91.367800000000003</c:v>
                </c:pt>
                <c:pt idx="370">
                  <c:v>94.925899999999999</c:v>
                </c:pt>
                <c:pt idx="371">
                  <c:v>97.224900000000005</c:v>
                </c:pt>
                <c:pt idx="372">
                  <c:v>95.469700000000003</c:v>
                </c:pt>
                <c:pt idx="373">
                  <c:v>96.728899999999996</c:v>
                </c:pt>
                <c:pt idx="374">
                  <c:v>89.355000000000004</c:v>
                </c:pt>
                <c:pt idx="375">
                  <c:v>91.453599999999994</c:v>
                </c:pt>
                <c:pt idx="376">
                  <c:v>93.533199999999994</c:v>
                </c:pt>
                <c:pt idx="377">
                  <c:v>92.9131</c:v>
                </c:pt>
                <c:pt idx="378">
                  <c:v>93.895700000000005</c:v>
                </c:pt>
                <c:pt idx="379">
                  <c:v>95.345699999999994</c:v>
                </c:pt>
                <c:pt idx="380">
                  <c:v>92.598299999999995</c:v>
                </c:pt>
                <c:pt idx="381">
                  <c:v>94.286799999999999</c:v>
                </c:pt>
                <c:pt idx="382">
                  <c:v>92.522000000000006</c:v>
                </c:pt>
                <c:pt idx="383">
                  <c:v>93.475999999999999</c:v>
                </c:pt>
                <c:pt idx="384">
                  <c:v>92.016400000000004</c:v>
                </c:pt>
                <c:pt idx="385">
                  <c:v>92.302599999999998</c:v>
                </c:pt>
                <c:pt idx="386">
                  <c:v>94.000600000000006</c:v>
                </c:pt>
                <c:pt idx="387">
                  <c:v>92.779600000000002</c:v>
                </c:pt>
                <c:pt idx="388">
                  <c:v>91.844700000000003</c:v>
                </c:pt>
                <c:pt idx="389">
                  <c:v>91.243700000000004</c:v>
                </c:pt>
                <c:pt idx="390">
                  <c:v>93.828900000000004</c:v>
                </c:pt>
                <c:pt idx="391">
                  <c:v>94.3536</c:v>
                </c:pt>
                <c:pt idx="392">
                  <c:v>93.771699999999996</c:v>
                </c:pt>
                <c:pt idx="393">
                  <c:v>93.895700000000005</c:v>
                </c:pt>
                <c:pt idx="394">
                  <c:v>92.731899999999996</c:v>
                </c:pt>
                <c:pt idx="395">
                  <c:v>91.8352</c:v>
                </c:pt>
                <c:pt idx="396">
                  <c:v>92.503</c:v>
                </c:pt>
                <c:pt idx="397">
                  <c:v>92.359899999999996</c:v>
                </c:pt>
                <c:pt idx="398">
                  <c:v>93.113500000000002</c:v>
                </c:pt>
                <c:pt idx="399">
                  <c:v>93.800299999999993</c:v>
                </c:pt>
                <c:pt idx="400">
                  <c:v>92.846400000000003</c:v>
                </c:pt>
                <c:pt idx="401">
                  <c:v>96.290099999999995</c:v>
                </c:pt>
                <c:pt idx="402">
                  <c:v>95.822599999999994</c:v>
                </c:pt>
                <c:pt idx="403">
                  <c:v>97.167699999999996</c:v>
                </c:pt>
                <c:pt idx="404">
                  <c:v>100.55410000000001</c:v>
                </c:pt>
                <c:pt idx="405">
                  <c:v>100.2775</c:v>
                </c:pt>
                <c:pt idx="406">
                  <c:v>100.3729</c:v>
                </c:pt>
                <c:pt idx="407">
                  <c:v>101.613</c:v>
                </c:pt>
                <c:pt idx="408">
                  <c:v>101.52719999999999</c:v>
                </c:pt>
                <c:pt idx="409">
                  <c:v>100.79259999999999</c:v>
                </c:pt>
                <c:pt idx="410">
                  <c:v>102.0423</c:v>
                </c:pt>
                <c:pt idx="411">
                  <c:v>103.3969</c:v>
                </c:pt>
                <c:pt idx="412">
                  <c:v>103.03440000000001</c:v>
                </c:pt>
                <c:pt idx="413">
                  <c:v>104.6942</c:v>
                </c:pt>
                <c:pt idx="414">
                  <c:v>106.6784</c:v>
                </c:pt>
                <c:pt idx="415">
                  <c:v>106.37309999999999</c:v>
                </c:pt>
                <c:pt idx="416">
                  <c:v>106.3922</c:v>
                </c:pt>
                <c:pt idx="417">
                  <c:v>105.73399999999999</c:v>
                </c:pt>
                <c:pt idx="418">
                  <c:v>107.3545</c:v>
                </c:pt>
                <c:pt idx="419">
                  <c:v>106.9721</c:v>
                </c:pt>
                <c:pt idx="420">
                  <c:v>109.7924</c:v>
                </c:pt>
                <c:pt idx="421">
                  <c:v>111.66630000000001</c:v>
                </c:pt>
                <c:pt idx="422">
                  <c:v>107.8899</c:v>
                </c:pt>
                <c:pt idx="423">
                  <c:v>107.4597</c:v>
                </c:pt>
                <c:pt idx="424">
                  <c:v>107.76560000000001</c:v>
                </c:pt>
                <c:pt idx="425">
                  <c:v>109.8498</c:v>
                </c:pt>
                <c:pt idx="426">
                  <c:v>109.74460000000001</c:v>
                </c:pt>
                <c:pt idx="427">
                  <c:v>112.8135</c:v>
                </c:pt>
                <c:pt idx="428">
                  <c:v>114.0373</c:v>
                </c:pt>
                <c:pt idx="429">
                  <c:v>114.0277</c:v>
                </c:pt>
                <c:pt idx="430">
                  <c:v>113.3776</c:v>
                </c:pt>
                <c:pt idx="431">
                  <c:v>111.2456</c:v>
                </c:pt>
                <c:pt idx="432">
                  <c:v>109.6203</c:v>
                </c:pt>
                <c:pt idx="433">
                  <c:v>108.387</c:v>
                </c:pt>
                <c:pt idx="434">
                  <c:v>111.7332</c:v>
                </c:pt>
                <c:pt idx="435">
                  <c:v>121.5231</c:v>
                </c:pt>
                <c:pt idx="436">
                  <c:v>119.2668</c:v>
                </c:pt>
                <c:pt idx="437">
                  <c:v>118.7697</c:v>
                </c:pt>
                <c:pt idx="438">
                  <c:v>118.8557</c:v>
                </c:pt>
                <c:pt idx="439">
                  <c:v>120.79649999999999</c:v>
                </c:pt>
                <c:pt idx="440">
                  <c:v>120.02209999999999</c:v>
                </c:pt>
                <c:pt idx="441">
                  <c:v>121.07380000000001</c:v>
                </c:pt>
                <c:pt idx="442">
                  <c:v>121.07380000000001</c:v>
                </c:pt>
                <c:pt idx="443">
                  <c:v>122.288</c:v>
                </c:pt>
                <c:pt idx="444">
                  <c:v>122.0394</c:v>
                </c:pt>
                <c:pt idx="445">
                  <c:v>124.3434</c:v>
                </c:pt>
                <c:pt idx="446">
                  <c:v>124.00879999999999</c:v>
                </c:pt>
                <c:pt idx="447">
                  <c:v>125.223</c:v>
                </c:pt>
                <c:pt idx="448">
                  <c:v>123.76990000000001</c:v>
                </c:pt>
                <c:pt idx="449">
                  <c:v>123.52119999999999</c:v>
                </c:pt>
                <c:pt idx="450">
                  <c:v>122.04900000000001</c:v>
                </c:pt>
                <c:pt idx="451">
                  <c:v>123.33</c:v>
                </c:pt>
                <c:pt idx="452">
                  <c:v>122.374</c:v>
                </c:pt>
                <c:pt idx="453">
                  <c:v>121.8291</c:v>
                </c:pt>
                <c:pt idx="454">
                  <c:v>122.8425</c:v>
                </c:pt>
                <c:pt idx="455">
                  <c:v>123.74120000000001</c:v>
                </c:pt>
                <c:pt idx="456">
                  <c:v>124.3052</c:v>
                </c:pt>
                <c:pt idx="457">
                  <c:v>124.2765</c:v>
                </c:pt>
                <c:pt idx="458">
                  <c:v>122.7277</c:v>
                </c:pt>
                <c:pt idx="459">
                  <c:v>122.3644</c:v>
                </c:pt>
                <c:pt idx="460">
                  <c:v>116.71420000000001</c:v>
                </c:pt>
                <c:pt idx="461">
                  <c:v>117.4599</c:v>
                </c:pt>
                <c:pt idx="462">
                  <c:v>114.8021</c:v>
                </c:pt>
                <c:pt idx="463">
                  <c:v>117.0106</c:v>
                </c:pt>
                <c:pt idx="464">
                  <c:v>119.1139</c:v>
                </c:pt>
                <c:pt idx="465">
                  <c:v>121.74299999999999</c:v>
                </c:pt>
                <c:pt idx="466">
                  <c:v>123.99930000000001</c:v>
                </c:pt>
                <c:pt idx="467">
                  <c:v>123.23439999999999</c:v>
                </c:pt>
                <c:pt idx="468">
                  <c:v>123.2822</c:v>
                </c:pt>
                <c:pt idx="469">
                  <c:v>122.0967</c:v>
                </c:pt>
                <c:pt idx="470">
                  <c:v>122.04900000000001</c:v>
                </c:pt>
                <c:pt idx="471">
                  <c:v>121.07380000000001</c:v>
                </c:pt>
                <c:pt idx="472">
                  <c:v>122.6417</c:v>
                </c:pt>
                <c:pt idx="473">
                  <c:v>124.3913</c:v>
                </c:pt>
                <c:pt idx="474">
                  <c:v>126.399</c:v>
                </c:pt>
                <c:pt idx="475">
                  <c:v>125.8445</c:v>
                </c:pt>
                <c:pt idx="476">
                  <c:v>126.1121</c:v>
                </c:pt>
                <c:pt idx="477">
                  <c:v>127.13509999999999</c:v>
                </c:pt>
                <c:pt idx="478">
                  <c:v>128.2346</c:v>
                </c:pt>
                <c:pt idx="479">
                  <c:v>128.77950000000001</c:v>
                </c:pt>
                <c:pt idx="480">
                  <c:v>129.58260000000001</c:v>
                </c:pt>
                <c:pt idx="481">
                  <c:v>128.3493</c:v>
                </c:pt>
                <c:pt idx="482">
                  <c:v>128.77950000000001</c:v>
                </c:pt>
                <c:pt idx="483">
                  <c:v>129.48699999999999</c:v>
                </c:pt>
                <c:pt idx="484">
                  <c:v>129.6208</c:v>
                </c:pt>
                <c:pt idx="485">
                  <c:v>130.9402</c:v>
                </c:pt>
                <c:pt idx="486">
                  <c:v>131.42400000000001</c:v>
                </c:pt>
                <c:pt idx="487">
                  <c:v>132.91839999999999</c:v>
                </c:pt>
                <c:pt idx="488">
                  <c:v>133.27279999999999</c:v>
                </c:pt>
                <c:pt idx="489">
                  <c:v>132.95670000000001</c:v>
                </c:pt>
                <c:pt idx="490">
                  <c:v>131.79759999999999</c:v>
                </c:pt>
                <c:pt idx="491">
                  <c:v>131.63470000000001</c:v>
                </c:pt>
                <c:pt idx="492">
                  <c:v>130.5522</c:v>
                </c:pt>
                <c:pt idx="493">
                  <c:v>133.53149999999999</c:v>
                </c:pt>
                <c:pt idx="494">
                  <c:v>132.5256</c:v>
                </c:pt>
                <c:pt idx="495">
                  <c:v>134.59479999999999</c:v>
                </c:pt>
                <c:pt idx="496">
                  <c:v>131.5102</c:v>
                </c:pt>
                <c:pt idx="497">
                  <c:v>137.96690000000001</c:v>
                </c:pt>
                <c:pt idx="498">
                  <c:v>136.46289999999999</c:v>
                </c:pt>
                <c:pt idx="499">
                  <c:v>135.80189999999999</c:v>
                </c:pt>
                <c:pt idx="500">
                  <c:v>135.64859999999999</c:v>
                </c:pt>
                <c:pt idx="501">
                  <c:v>136.44370000000001</c:v>
                </c:pt>
                <c:pt idx="502">
                  <c:v>135.6199</c:v>
                </c:pt>
                <c:pt idx="503">
                  <c:v>135.62950000000001</c:v>
                </c:pt>
                <c:pt idx="504">
                  <c:v>135.524</c:v>
                </c:pt>
                <c:pt idx="505">
                  <c:v>134.21170000000001</c:v>
                </c:pt>
                <c:pt idx="506">
                  <c:v>135.29419999999999</c:v>
                </c:pt>
                <c:pt idx="507">
                  <c:v>136.36709999999999</c:v>
                </c:pt>
                <c:pt idx="508">
                  <c:v>138.8578</c:v>
                </c:pt>
                <c:pt idx="509">
                  <c:v>140.19900000000001</c:v>
                </c:pt>
                <c:pt idx="510">
                  <c:v>140.86949999999999</c:v>
                </c:pt>
                <c:pt idx="511">
                  <c:v>138.95359999999999</c:v>
                </c:pt>
                <c:pt idx="512">
                  <c:v>137.02809999999999</c:v>
                </c:pt>
                <c:pt idx="513">
                  <c:v>135.3612</c:v>
                </c:pt>
                <c:pt idx="514">
                  <c:v>134.8056</c:v>
                </c:pt>
                <c:pt idx="515">
                  <c:v>133.41659999999999</c:v>
                </c:pt>
                <c:pt idx="516">
                  <c:v>136.79820000000001</c:v>
                </c:pt>
                <c:pt idx="517">
                  <c:v>135.65819999999999</c:v>
                </c:pt>
                <c:pt idx="518">
                  <c:v>133.4932</c:v>
                </c:pt>
                <c:pt idx="519">
                  <c:v>131.7688</c:v>
                </c:pt>
                <c:pt idx="520">
                  <c:v>129.42179999999999</c:v>
                </c:pt>
                <c:pt idx="521">
                  <c:v>125.5133</c:v>
                </c:pt>
                <c:pt idx="522">
                  <c:v>129.05779999999999</c:v>
                </c:pt>
                <c:pt idx="523">
                  <c:v>127.9753</c:v>
                </c:pt>
                <c:pt idx="524">
                  <c:v>130.00620000000001</c:v>
                </c:pt>
                <c:pt idx="525">
                  <c:v>133.72309999999999</c:v>
                </c:pt>
                <c:pt idx="526">
                  <c:v>132.80340000000001</c:v>
                </c:pt>
                <c:pt idx="527">
                  <c:v>134.71940000000001</c:v>
                </c:pt>
                <c:pt idx="528">
                  <c:v>139.0111</c:v>
                </c:pt>
                <c:pt idx="529">
                  <c:v>137.38249999999999</c:v>
                </c:pt>
                <c:pt idx="530">
                  <c:v>135.8306</c:v>
                </c:pt>
                <c:pt idx="531">
                  <c:v>136.4725</c:v>
                </c:pt>
                <c:pt idx="532">
                  <c:v>137.50700000000001</c:v>
                </c:pt>
                <c:pt idx="533">
                  <c:v>136.14670000000001</c:v>
                </c:pt>
                <c:pt idx="534">
                  <c:v>135.75399999999999</c:v>
                </c:pt>
                <c:pt idx="535">
                  <c:v>137.93809999999999</c:v>
                </c:pt>
                <c:pt idx="536">
                  <c:v>138.99189999999999</c:v>
                </c:pt>
                <c:pt idx="537">
                  <c:v>136.05099999999999</c:v>
                </c:pt>
                <c:pt idx="538">
                  <c:v>130.92580000000001</c:v>
                </c:pt>
                <c:pt idx="539">
                  <c:v>130.4085</c:v>
                </c:pt>
                <c:pt idx="540">
                  <c:v>129.9487</c:v>
                </c:pt>
                <c:pt idx="541">
                  <c:v>129.8433</c:v>
                </c:pt>
                <c:pt idx="542">
                  <c:v>129.3777</c:v>
                </c:pt>
                <c:pt idx="543">
                  <c:v>132.1327</c:v>
                </c:pt>
                <c:pt idx="544">
                  <c:v>131.52799999999999</c:v>
                </c:pt>
                <c:pt idx="545">
                  <c:v>128.87860000000001</c:v>
                </c:pt>
                <c:pt idx="546">
                  <c:v>126.74760000000001</c:v>
                </c:pt>
                <c:pt idx="547">
                  <c:v>128.0051</c:v>
                </c:pt>
                <c:pt idx="548">
                  <c:v>129.16650000000001</c:v>
                </c:pt>
                <c:pt idx="549">
                  <c:v>130.5008</c:v>
                </c:pt>
                <c:pt idx="550">
                  <c:v>132.07509999999999</c:v>
                </c:pt>
                <c:pt idx="551">
                  <c:v>135.5308</c:v>
                </c:pt>
                <c:pt idx="552">
                  <c:v>134.82050000000001</c:v>
                </c:pt>
                <c:pt idx="553">
                  <c:v>139.13050000000001</c:v>
                </c:pt>
                <c:pt idx="554">
                  <c:v>138.85210000000001</c:v>
                </c:pt>
                <c:pt idx="555">
                  <c:v>139.0153</c:v>
                </c:pt>
                <c:pt idx="556">
                  <c:v>137.4315</c:v>
                </c:pt>
                <c:pt idx="557">
                  <c:v>131.97909999999999</c:v>
                </c:pt>
                <c:pt idx="558">
                  <c:v>132.72790000000001</c:v>
                </c:pt>
                <c:pt idx="559">
                  <c:v>131.624</c:v>
                </c:pt>
                <c:pt idx="560">
                  <c:v>127.8227</c:v>
                </c:pt>
                <c:pt idx="561">
                  <c:v>123.4838</c:v>
                </c:pt>
                <c:pt idx="562">
                  <c:v>127.65949999999999</c:v>
                </c:pt>
                <c:pt idx="563">
                  <c:v>128.1395</c:v>
                </c:pt>
                <c:pt idx="564">
                  <c:v>127.6211</c:v>
                </c:pt>
                <c:pt idx="565">
                  <c:v>127.5635</c:v>
                </c:pt>
                <c:pt idx="566">
                  <c:v>127.2179</c:v>
                </c:pt>
                <c:pt idx="567">
                  <c:v>129.70410000000001</c:v>
                </c:pt>
                <c:pt idx="568">
                  <c:v>131.66239999999999</c:v>
                </c:pt>
                <c:pt idx="569">
                  <c:v>131.06720000000001</c:v>
                </c:pt>
                <c:pt idx="570">
                  <c:v>128.3218</c:v>
                </c:pt>
                <c:pt idx="571">
                  <c:v>130.02090000000001</c:v>
                </c:pt>
                <c:pt idx="572">
                  <c:v>131.16319999999999</c:v>
                </c:pt>
                <c:pt idx="573">
                  <c:v>128.1874</c:v>
                </c:pt>
                <c:pt idx="574">
                  <c:v>126.95869999999999</c:v>
                </c:pt>
                <c:pt idx="575">
                  <c:v>128.31229999999999</c:v>
                </c:pt>
                <c:pt idx="576">
                  <c:v>128.92660000000001</c:v>
                </c:pt>
                <c:pt idx="577">
                  <c:v>127.2563</c:v>
                </c:pt>
                <c:pt idx="578">
                  <c:v>122.01519999999999</c:v>
                </c:pt>
                <c:pt idx="579">
                  <c:v>124.69329999999999</c:v>
                </c:pt>
                <c:pt idx="580">
                  <c:v>124.0022</c:v>
                </c:pt>
                <c:pt idx="581">
                  <c:v>124.9717</c:v>
                </c:pt>
                <c:pt idx="582">
                  <c:v>126.3252</c:v>
                </c:pt>
                <c:pt idx="583">
                  <c:v>126.81480000000001</c:v>
                </c:pt>
                <c:pt idx="584">
                  <c:v>125.4709</c:v>
                </c:pt>
                <c:pt idx="585">
                  <c:v>127.9187</c:v>
                </c:pt>
                <c:pt idx="586">
                  <c:v>127.3043</c:v>
                </c:pt>
                <c:pt idx="587">
                  <c:v>127.6979</c:v>
                </c:pt>
                <c:pt idx="588">
                  <c:v>126.27719999999999</c:v>
                </c:pt>
                <c:pt idx="589">
                  <c:v>126.91079999999999</c:v>
                </c:pt>
                <c:pt idx="590">
                  <c:v>128.1395</c:v>
                </c:pt>
                <c:pt idx="591">
                  <c:v>132.28630000000001</c:v>
                </c:pt>
                <c:pt idx="592">
                  <c:v>130.93279999999999</c:v>
                </c:pt>
                <c:pt idx="593">
                  <c:v>131.624</c:v>
                </c:pt>
                <c:pt idx="594">
                  <c:v>128.04349999999999</c:v>
                </c:pt>
                <c:pt idx="595">
                  <c:v>128.25470000000001</c:v>
                </c:pt>
                <c:pt idx="596">
                  <c:v>130.48159999999999</c:v>
                </c:pt>
                <c:pt idx="597">
                  <c:v>130.94239999999999</c:v>
                </c:pt>
                <c:pt idx="598">
                  <c:v>130.12649999999999</c:v>
                </c:pt>
                <c:pt idx="599">
                  <c:v>127.6307</c:v>
                </c:pt>
                <c:pt idx="600">
                  <c:v>127.92829999999999</c:v>
                </c:pt>
                <c:pt idx="601">
                  <c:v>127.34269999999999</c:v>
                </c:pt>
                <c:pt idx="602">
                  <c:v>128.6866</c:v>
                </c:pt>
                <c:pt idx="603">
                  <c:v>128.93620000000001</c:v>
                </c:pt>
                <c:pt idx="604">
                  <c:v>131.4032</c:v>
                </c:pt>
                <c:pt idx="605">
                  <c:v>131.0864</c:v>
                </c:pt>
                <c:pt idx="606">
                  <c:v>131.25470000000001</c:v>
                </c:pt>
                <c:pt idx="607">
                  <c:v>129.37909999999999</c:v>
                </c:pt>
                <c:pt idx="608">
                  <c:v>129.0521</c:v>
                </c:pt>
                <c:pt idx="609">
                  <c:v>129.0521</c:v>
                </c:pt>
                <c:pt idx="610">
                  <c:v>128.63849999999999</c:v>
                </c:pt>
                <c:pt idx="611">
                  <c:v>128.84049999999999</c:v>
                </c:pt>
                <c:pt idx="612">
                  <c:v>128.26339999999999</c:v>
                </c:pt>
                <c:pt idx="613">
                  <c:v>126.8109</c:v>
                </c:pt>
                <c:pt idx="614">
                  <c:v>125.9837</c:v>
                </c:pt>
                <c:pt idx="615">
                  <c:v>126.9071</c:v>
                </c:pt>
                <c:pt idx="616">
                  <c:v>126.3493</c:v>
                </c:pt>
                <c:pt idx="617">
                  <c:v>125.3201</c:v>
                </c:pt>
                <c:pt idx="618">
                  <c:v>125.4259</c:v>
                </c:pt>
                <c:pt idx="619">
                  <c:v>124.00230000000001</c:v>
                </c:pt>
                <c:pt idx="620">
                  <c:v>123.51179999999999</c:v>
                </c:pt>
                <c:pt idx="621">
                  <c:v>125.1181</c:v>
                </c:pt>
                <c:pt idx="622">
                  <c:v>127.42659999999999</c:v>
                </c:pt>
                <c:pt idx="623">
                  <c:v>128.02289999999999</c:v>
                </c:pt>
                <c:pt idx="624">
                  <c:v>128.50380000000001</c:v>
                </c:pt>
                <c:pt idx="625">
                  <c:v>148.4623</c:v>
                </c:pt>
                <c:pt idx="626">
                  <c:v>146.54820000000001</c:v>
                </c:pt>
                <c:pt idx="627">
                  <c:v>150.00129999999999</c:v>
                </c:pt>
                <c:pt idx="628">
                  <c:v>148.59700000000001</c:v>
                </c:pt>
                <c:pt idx="629">
                  <c:v>151.97309999999999</c:v>
                </c:pt>
                <c:pt idx="630">
                  <c:v>153.64670000000001</c:v>
                </c:pt>
                <c:pt idx="631">
                  <c:v>154.0026</c:v>
                </c:pt>
                <c:pt idx="632">
                  <c:v>154.05070000000001</c:v>
                </c:pt>
                <c:pt idx="633">
                  <c:v>154.50280000000001</c:v>
                </c:pt>
                <c:pt idx="634">
                  <c:v>154.8587</c:v>
                </c:pt>
                <c:pt idx="635">
                  <c:v>155.6474</c:v>
                </c:pt>
                <c:pt idx="636">
                  <c:v>155.42609999999999</c:v>
                </c:pt>
                <c:pt idx="637">
                  <c:v>155.37809999999999</c:v>
                </c:pt>
                <c:pt idx="638">
                  <c:v>155.5223</c:v>
                </c:pt>
                <c:pt idx="639">
                  <c:v>153.7525</c:v>
                </c:pt>
                <c:pt idx="640">
                  <c:v>151.84800000000001</c:v>
                </c:pt>
                <c:pt idx="641">
                  <c:v>153.64670000000001</c:v>
                </c:pt>
                <c:pt idx="642">
                  <c:v>154.93559999999999</c:v>
                </c:pt>
                <c:pt idx="643">
                  <c:v>157.43639999999999</c:v>
                </c:pt>
                <c:pt idx="644">
                  <c:v>160.01419999999999</c:v>
                </c:pt>
                <c:pt idx="645">
                  <c:v>158.79259999999999</c:v>
                </c:pt>
                <c:pt idx="646">
                  <c:v>158.29249999999999</c:v>
                </c:pt>
                <c:pt idx="647">
                  <c:v>159.14850000000001</c:v>
                </c:pt>
                <c:pt idx="648">
                  <c:v>160.62020000000001</c:v>
                </c:pt>
                <c:pt idx="649">
                  <c:v>161.12029999999999</c:v>
                </c:pt>
                <c:pt idx="650">
                  <c:v>162.31299999999999</c:v>
                </c:pt>
                <c:pt idx="651">
                  <c:v>164.69839999999999</c:v>
                </c:pt>
                <c:pt idx="652">
                  <c:v>165.35249999999999</c:v>
                </c:pt>
                <c:pt idx="653">
                  <c:v>167.21850000000001</c:v>
                </c:pt>
                <c:pt idx="654">
                  <c:v>166.20849999999999</c:v>
                </c:pt>
                <c:pt idx="655">
                  <c:v>165.21780000000001</c:v>
                </c:pt>
                <c:pt idx="656">
                  <c:v>165.6987</c:v>
                </c:pt>
                <c:pt idx="657">
                  <c:v>164.73689999999999</c:v>
                </c:pt>
                <c:pt idx="658">
                  <c:v>164.1309</c:v>
                </c:pt>
                <c:pt idx="659">
                  <c:v>165.14089999999999</c:v>
                </c:pt>
                <c:pt idx="660">
                  <c:v>165.78530000000001</c:v>
                </c:pt>
                <c:pt idx="661">
                  <c:v>164.15020000000001</c:v>
                </c:pt>
                <c:pt idx="662">
                  <c:v>162.3707</c:v>
                </c:pt>
                <c:pt idx="663">
                  <c:v>159.27359999999999</c:v>
                </c:pt>
                <c:pt idx="664">
                  <c:v>161.3896</c:v>
                </c:pt>
                <c:pt idx="665">
                  <c:v>163.24600000000001</c:v>
                </c:pt>
                <c:pt idx="666">
                  <c:v>163.49610000000001</c:v>
                </c:pt>
                <c:pt idx="667">
                  <c:v>163.3614</c:v>
                </c:pt>
                <c:pt idx="668">
                  <c:v>160.55279999999999</c:v>
                </c:pt>
                <c:pt idx="669">
                  <c:v>161.45359999999999</c:v>
                </c:pt>
                <c:pt idx="670">
                  <c:v>161.88720000000001</c:v>
                </c:pt>
                <c:pt idx="671">
                  <c:v>158.7175</c:v>
                </c:pt>
                <c:pt idx="672">
                  <c:v>158.54409999999999</c:v>
                </c:pt>
                <c:pt idx="673">
                  <c:v>157.6866</c:v>
                </c:pt>
                <c:pt idx="674">
                  <c:v>157.32040000000001</c:v>
                </c:pt>
                <c:pt idx="675">
                  <c:v>156.6942</c:v>
                </c:pt>
                <c:pt idx="676">
                  <c:v>154.8348</c:v>
                </c:pt>
                <c:pt idx="677">
                  <c:v>157.36859999999999</c:v>
                </c:pt>
                <c:pt idx="678">
                  <c:v>157.6095</c:v>
                </c:pt>
                <c:pt idx="679">
                  <c:v>153.6883</c:v>
                </c:pt>
                <c:pt idx="680">
                  <c:v>152.95609999999999</c:v>
                </c:pt>
                <c:pt idx="681">
                  <c:v>152.1371</c:v>
                </c:pt>
                <c:pt idx="682">
                  <c:v>151.83850000000001</c:v>
                </c:pt>
                <c:pt idx="683">
                  <c:v>150.70160000000001</c:v>
                </c:pt>
                <c:pt idx="684">
                  <c:v>148.61099999999999</c:v>
                </c:pt>
                <c:pt idx="685">
                  <c:v>149.3528</c:v>
                </c:pt>
                <c:pt idx="686">
                  <c:v>151.68430000000001</c:v>
                </c:pt>
                <c:pt idx="687">
                  <c:v>153.74610000000001</c:v>
                </c:pt>
                <c:pt idx="688">
                  <c:v>144.12129999999999</c:v>
                </c:pt>
                <c:pt idx="689">
                  <c:v>142.62799999999999</c:v>
                </c:pt>
                <c:pt idx="690">
                  <c:v>139.98820000000001</c:v>
                </c:pt>
                <c:pt idx="691">
                  <c:v>140.68180000000001</c:v>
                </c:pt>
                <c:pt idx="692">
                  <c:v>139.92070000000001</c:v>
                </c:pt>
                <c:pt idx="693">
                  <c:v>141.68379999999999</c:v>
                </c:pt>
                <c:pt idx="694">
                  <c:v>141.76089999999999</c:v>
                </c:pt>
                <c:pt idx="695">
                  <c:v>143.99600000000001</c:v>
                </c:pt>
                <c:pt idx="696">
                  <c:v>143.36019999999999</c:v>
                </c:pt>
                <c:pt idx="697">
                  <c:v>146.2987</c:v>
                </c:pt>
                <c:pt idx="698">
                  <c:v>146.9057</c:v>
                </c:pt>
                <c:pt idx="699">
                  <c:v>144.7861</c:v>
                </c:pt>
                <c:pt idx="700">
                  <c:v>147.7439</c:v>
                </c:pt>
                <c:pt idx="701">
                  <c:v>150.58600000000001</c:v>
                </c:pt>
                <c:pt idx="702">
                  <c:v>151.39529999999999</c:v>
                </c:pt>
                <c:pt idx="703">
                  <c:v>152.23349999999999</c:v>
                </c:pt>
                <c:pt idx="704">
                  <c:v>153.60159999999999</c:v>
                </c:pt>
                <c:pt idx="705">
                  <c:v>152.0505</c:v>
                </c:pt>
                <c:pt idx="706">
                  <c:v>152.6574</c:v>
                </c:pt>
                <c:pt idx="707">
                  <c:v>156.251</c:v>
                </c:pt>
                <c:pt idx="708">
                  <c:v>157.5035</c:v>
                </c:pt>
                <c:pt idx="709">
                  <c:v>158.2165</c:v>
                </c:pt>
                <c:pt idx="710">
                  <c:v>157.8022</c:v>
                </c:pt>
                <c:pt idx="711">
                  <c:v>156.41480000000001</c:v>
                </c:pt>
                <c:pt idx="712">
                  <c:v>158.4477</c:v>
                </c:pt>
                <c:pt idx="713">
                  <c:v>161.17420000000001</c:v>
                </c:pt>
                <c:pt idx="714">
                  <c:v>160.24930000000001</c:v>
                </c:pt>
                <c:pt idx="715">
                  <c:v>161.69450000000001</c:v>
                </c:pt>
                <c:pt idx="716">
                  <c:v>166.19380000000001</c:v>
                </c:pt>
                <c:pt idx="717">
                  <c:v>169.02629999999999</c:v>
                </c:pt>
                <c:pt idx="718">
                  <c:v>171.0206</c:v>
                </c:pt>
                <c:pt idx="719">
                  <c:v>165.5676</c:v>
                </c:pt>
                <c:pt idx="720">
                  <c:v>167.46549999999999</c:v>
                </c:pt>
                <c:pt idx="721">
                  <c:v>162.1088</c:v>
                </c:pt>
                <c:pt idx="722">
                  <c:v>160.86600000000001</c:v>
                </c:pt>
                <c:pt idx="723">
                  <c:v>162.9084</c:v>
                </c:pt>
                <c:pt idx="724">
                  <c:v>162.6772</c:v>
                </c:pt>
                <c:pt idx="725">
                  <c:v>165.54830000000001</c:v>
                </c:pt>
                <c:pt idx="726">
                  <c:v>165.4616</c:v>
                </c:pt>
                <c:pt idx="727">
                  <c:v>165.08580000000001</c:v>
                </c:pt>
                <c:pt idx="728">
                  <c:v>168.48679999999999</c:v>
                </c:pt>
                <c:pt idx="729">
                  <c:v>167.87020000000001</c:v>
                </c:pt>
                <c:pt idx="730">
                  <c:v>165.85659999999999</c:v>
                </c:pt>
                <c:pt idx="731">
                  <c:v>165.74100000000001</c:v>
                </c:pt>
                <c:pt idx="732">
                  <c:v>161.8775</c:v>
                </c:pt>
                <c:pt idx="733">
                  <c:v>163.65989999999999</c:v>
                </c:pt>
                <c:pt idx="734">
                  <c:v>163.05289999999999</c:v>
                </c:pt>
                <c:pt idx="735">
                  <c:v>160.60579999999999</c:v>
                </c:pt>
                <c:pt idx="736">
                  <c:v>163.7852</c:v>
                </c:pt>
                <c:pt idx="737">
                  <c:v>164.31120000000001</c:v>
                </c:pt>
                <c:pt idx="738">
                  <c:v>163.0275</c:v>
                </c:pt>
                <c:pt idx="739">
                  <c:v>165.3246</c:v>
                </c:pt>
                <c:pt idx="740">
                  <c:v>164.32079999999999</c:v>
                </c:pt>
                <c:pt idx="741">
                  <c:v>162.2457</c:v>
                </c:pt>
                <c:pt idx="742">
                  <c:v>163.17230000000001</c:v>
                </c:pt>
                <c:pt idx="743">
                  <c:v>161.02959999999999</c:v>
                </c:pt>
                <c:pt idx="744">
                  <c:v>159.6397</c:v>
                </c:pt>
                <c:pt idx="745">
                  <c:v>158.19200000000001</c:v>
                </c:pt>
                <c:pt idx="746">
                  <c:v>157.0531</c:v>
                </c:pt>
                <c:pt idx="747">
                  <c:v>155.74039999999999</c:v>
                </c:pt>
                <c:pt idx="748">
                  <c:v>151.51300000000001</c:v>
                </c:pt>
                <c:pt idx="749">
                  <c:v>160.82689999999999</c:v>
                </c:pt>
                <c:pt idx="750">
                  <c:v>159.67840000000001</c:v>
                </c:pt>
                <c:pt idx="751">
                  <c:v>159.90029999999999</c:v>
                </c:pt>
                <c:pt idx="752">
                  <c:v>161.74379999999999</c:v>
                </c:pt>
                <c:pt idx="753">
                  <c:v>160.6242</c:v>
                </c:pt>
                <c:pt idx="754">
                  <c:v>162.90199999999999</c:v>
                </c:pt>
                <c:pt idx="755">
                  <c:v>161.65700000000001</c:v>
                </c:pt>
                <c:pt idx="756">
                  <c:v>160.8655</c:v>
                </c:pt>
                <c:pt idx="757">
                  <c:v>158.93520000000001</c:v>
                </c:pt>
                <c:pt idx="758">
                  <c:v>160.59520000000001</c:v>
                </c:pt>
                <c:pt idx="759">
                  <c:v>156.5994</c:v>
                </c:pt>
                <c:pt idx="760">
                  <c:v>155.4316</c:v>
                </c:pt>
                <c:pt idx="761">
                  <c:v>151.5034</c:v>
                </c:pt>
                <c:pt idx="762">
                  <c:v>145.20070000000001</c:v>
                </c:pt>
                <c:pt idx="763">
                  <c:v>145.06559999999999</c:v>
                </c:pt>
                <c:pt idx="764">
                  <c:v>146.9091</c:v>
                </c:pt>
                <c:pt idx="765">
                  <c:v>144.38030000000001</c:v>
                </c:pt>
                <c:pt idx="766">
                  <c:v>143.01949999999999</c:v>
                </c:pt>
                <c:pt idx="767">
                  <c:v>141.8323</c:v>
                </c:pt>
                <c:pt idx="768">
                  <c:v>140.0564</c:v>
                </c:pt>
                <c:pt idx="769">
                  <c:v>137.7593</c:v>
                </c:pt>
                <c:pt idx="770">
                  <c:v>137.9716</c:v>
                </c:pt>
                <c:pt idx="771">
                  <c:v>140.91540000000001</c:v>
                </c:pt>
                <c:pt idx="772">
                  <c:v>140.4135</c:v>
                </c:pt>
                <c:pt idx="773">
                  <c:v>138.97540000000001</c:v>
                </c:pt>
                <c:pt idx="774">
                  <c:v>139.6027</c:v>
                </c:pt>
                <c:pt idx="775">
                  <c:v>140.82849999999999</c:v>
                </c:pt>
                <c:pt idx="776">
                  <c:v>142.91329999999999</c:v>
                </c:pt>
                <c:pt idx="777">
                  <c:v>143.05799999999999</c:v>
                </c:pt>
                <c:pt idx="778">
                  <c:v>143.53100000000001</c:v>
                </c:pt>
                <c:pt idx="779">
                  <c:v>140.24940000000001</c:v>
                </c:pt>
                <c:pt idx="780">
                  <c:v>140.32660000000001</c:v>
                </c:pt>
                <c:pt idx="781">
                  <c:v>140.08529999999999</c:v>
                </c:pt>
                <c:pt idx="782">
                  <c:v>138.53139999999999</c:v>
                </c:pt>
                <c:pt idx="783">
                  <c:v>141.16630000000001</c:v>
                </c:pt>
                <c:pt idx="784">
                  <c:v>139.7765</c:v>
                </c:pt>
                <c:pt idx="785">
                  <c:v>135.29810000000001</c:v>
                </c:pt>
                <c:pt idx="786">
                  <c:v>136.65899999999999</c:v>
                </c:pt>
                <c:pt idx="787">
                  <c:v>140.51</c:v>
                </c:pt>
                <c:pt idx="788">
                  <c:v>141.38829999999999</c:v>
                </c:pt>
                <c:pt idx="789">
                  <c:v>137.82679999999999</c:v>
                </c:pt>
                <c:pt idx="790">
                  <c:v>137.9716</c:v>
                </c:pt>
                <c:pt idx="791">
                  <c:v>133.37739999999999</c:v>
                </c:pt>
                <c:pt idx="792">
                  <c:v>132.06469999999999</c:v>
                </c:pt>
                <c:pt idx="793">
                  <c:v>132.3929</c:v>
                </c:pt>
                <c:pt idx="794">
                  <c:v>133.96610000000001</c:v>
                </c:pt>
                <c:pt idx="795">
                  <c:v>131.7945</c:v>
                </c:pt>
                <c:pt idx="796">
                  <c:v>127.6153</c:v>
                </c:pt>
                <c:pt idx="797">
                  <c:v>130.95480000000001</c:v>
                </c:pt>
                <c:pt idx="798">
                  <c:v>129.30430000000001</c:v>
                </c:pt>
                <c:pt idx="799">
                  <c:v>126.9004</c:v>
                </c:pt>
                <c:pt idx="800">
                  <c:v>120.38030000000001</c:v>
                </c:pt>
                <c:pt idx="801">
                  <c:v>117.2557</c:v>
                </c:pt>
                <c:pt idx="802">
                  <c:v>122.80840000000001</c:v>
                </c:pt>
                <c:pt idx="803">
                  <c:v>121.91840000000001</c:v>
                </c:pt>
                <c:pt idx="804">
                  <c:v>118.6293</c:v>
                </c:pt>
                <c:pt idx="805">
                  <c:v>113.73439999999999</c:v>
                </c:pt>
                <c:pt idx="806">
                  <c:v>115.5047</c:v>
                </c:pt>
                <c:pt idx="807">
                  <c:v>121.1058</c:v>
                </c:pt>
                <c:pt idx="808">
                  <c:v>123.2534</c:v>
                </c:pt>
                <c:pt idx="809">
                  <c:v>126.9584</c:v>
                </c:pt>
                <c:pt idx="810">
                  <c:v>125.9427</c:v>
                </c:pt>
                <c:pt idx="811">
                  <c:v>128.74809999999999</c:v>
                </c:pt>
                <c:pt idx="812">
                  <c:v>128.661</c:v>
                </c:pt>
                <c:pt idx="813">
                  <c:v>127.7711</c:v>
                </c:pt>
                <c:pt idx="814">
                  <c:v>129.3382</c:v>
                </c:pt>
                <c:pt idx="815">
                  <c:v>130.41200000000001</c:v>
                </c:pt>
                <c:pt idx="816">
                  <c:v>134.60069999999999</c:v>
                </c:pt>
                <c:pt idx="817">
                  <c:v>134.02029999999999</c:v>
                </c:pt>
                <c:pt idx="818">
                  <c:v>130.17019999999999</c:v>
                </c:pt>
                <c:pt idx="819">
                  <c:v>129.16409999999999</c:v>
                </c:pt>
                <c:pt idx="820">
                  <c:v>129.9573</c:v>
                </c:pt>
                <c:pt idx="821">
                  <c:v>127.98390000000001</c:v>
                </c:pt>
                <c:pt idx="822">
                  <c:v>124.1724</c:v>
                </c:pt>
                <c:pt idx="823">
                  <c:v>125.1592</c:v>
                </c:pt>
                <c:pt idx="824">
                  <c:v>123.9692</c:v>
                </c:pt>
                <c:pt idx="825">
                  <c:v>120.9027</c:v>
                </c:pt>
                <c:pt idx="826">
                  <c:v>120.9607</c:v>
                </c:pt>
                <c:pt idx="827">
                  <c:v>123.3308</c:v>
                </c:pt>
                <c:pt idx="828">
                  <c:v>129.10599999999999</c:v>
                </c:pt>
                <c:pt idx="829">
                  <c:v>127.3357</c:v>
                </c:pt>
                <c:pt idx="830">
                  <c:v>132.5789</c:v>
                </c:pt>
                <c:pt idx="831">
                  <c:v>131.4374</c:v>
                </c:pt>
                <c:pt idx="832">
                  <c:v>131.04079999999999</c:v>
                </c:pt>
                <c:pt idx="833">
                  <c:v>124.8593</c:v>
                </c:pt>
                <c:pt idx="834">
                  <c:v>123.76609999999999</c:v>
                </c:pt>
                <c:pt idx="835">
                  <c:v>116.5882</c:v>
                </c:pt>
                <c:pt idx="836">
                  <c:v>117.2847</c:v>
                </c:pt>
                <c:pt idx="837">
                  <c:v>122.9051</c:v>
                </c:pt>
                <c:pt idx="838">
                  <c:v>120.6318</c:v>
                </c:pt>
                <c:pt idx="839">
                  <c:v>121.96680000000001</c:v>
                </c:pt>
                <c:pt idx="840">
                  <c:v>118.8518</c:v>
                </c:pt>
                <c:pt idx="841">
                  <c:v>121.9474</c:v>
                </c:pt>
                <c:pt idx="842">
                  <c:v>114.7598</c:v>
                </c:pt>
                <c:pt idx="843">
                  <c:v>110.75490000000001</c:v>
                </c:pt>
                <c:pt idx="844">
                  <c:v>107.5819</c:v>
                </c:pt>
                <c:pt idx="845">
                  <c:v>105.91800000000001</c:v>
                </c:pt>
                <c:pt idx="846">
                  <c:v>104.39919999999999</c:v>
                </c:pt>
                <c:pt idx="847">
                  <c:v>104.37990000000001</c:v>
                </c:pt>
                <c:pt idx="848">
                  <c:v>109.3232</c:v>
                </c:pt>
                <c:pt idx="849">
                  <c:v>108.92659999999999</c:v>
                </c:pt>
                <c:pt idx="850">
                  <c:v>112.1189</c:v>
                </c:pt>
                <c:pt idx="851">
                  <c:v>105.8019</c:v>
                </c:pt>
                <c:pt idx="852">
                  <c:v>102.9675</c:v>
                </c:pt>
                <c:pt idx="853">
                  <c:v>104.4766</c:v>
                </c:pt>
                <c:pt idx="854">
                  <c:v>105.0861</c:v>
                </c:pt>
                <c:pt idx="855">
                  <c:v>103.7898</c:v>
                </c:pt>
                <c:pt idx="856">
                  <c:v>104.67010000000001</c:v>
                </c:pt>
                <c:pt idx="857">
                  <c:v>109.2555</c:v>
                </c:pt>
                <c:pt idx="858">
                  <c:v>112.206</c:v>
                </c:pt>
                <c:pt idx="859">
                  <c:v>114.9727</c:v>
                </c:pt>
                <c:pt idx="860">
                  <c:v>114.8082</c:v>
                </c:pt>
                <c:pt idx="861">
                  <c:v>119.3839</c:v>
                </c:pt>
                <c:pt idx="862">
                  <c:v>117.294</c:v>
                </c:pt>
                <c:pt idx="863">
                  <c:v>116.5958</c:v>
                </c:pt>
                <c:pt idx="864">
                  <c:v>117.9923</c:v>
                </c:pt>
                <c:pt idx="865">
                  <c:v>118.7002</c:v>
                </c:pt>
                <c:pt idx="866">
                  <c:v>115.0151</c:v>
                </c:pt>
                <c:pt idx="867">
                  <c:v>111.2621</c:v>
                </c:pt>
                <c:pt idx="868">
                  <c:v>107.10169999999999</c:v>
                </c:pt>
                <c:pt idx="869">
                  <c:v>107.3733</c:v>
                </c:pt>
                <c:pt idx="870">
                  <c:v>110.011</c:v>
                </c:pt>
                <c:pt idx="871">
                  <c:v>103.88209999999999</c:v>
                </c:pt>
                <c:pt idx="872">
                  <c:v>104.0954</c:v>
                </c:pt>
                <c:pt idx="873">
                  <c:v>105.39490000000001</c:v>
                </c:pt>
                <c:pt idx="874">
                  <c:v>101.7486</c:v>
                </c:pt>
                <c:pt idx="875">
                  <c:v>104.7355</c:v>
                </c:pt>
                <c:pt idx="876">
                  <c:v>109.4971</c:v>
                </c:pt>
                <c:pt idx="877">
                  <c:v>107.15989999999999</c:v>
                </c:pt>
                <c:pt idx="878">
                  <c:v>99.673299999999998</c:v>
                </c:pt>
                <c:pt idx="879">
                  <c:v>100.12909999999999</c:v>
                </c:pt>
                <c:pt idx="880">
                  <c:v>99.110799999999998</c:v>
                </c:pt>
                <c:pt idx="881">
                  <c:v>98.121600000000001</c:v>
                </c:pt>
                <c:pt idx="882">
                  <c:v>101.16670000000001</c:v>
                </c:pt>
                <c:pt idx="883">
                  <c:v>101.07940000000001</c:v>
                </c:pt>
                <c:pt idx="884">
                  <c:v>104.86150000000001</c:v>
                </c:pt>
                <c:pt idx="885">
                  <c:v>104.66759999999999</c:v>
                </c:pt>
                <c:pt idx="886">
                  <c:v>101.9328</c:v>
                </c:pt>
                <c:pt idx="887">
                  <c:v>100.6236</c:v>
                </c:pt>
                <c:pt idx="888">
                  <c:v>101.9328</c:v>
                </c:pt>
                <c:pt idx="889">
                  <c:v>100.1</c:v>
                </c:pt>
                <c:pt idx="890">
                  <c:v>101.5352</c:v>
                </c:pt>
                <c:pt idx="891">
                  <c:v>100.79819999999999</c:v>
                </c:pt>
                <c:pt idx="892">
                  <c:v>105.8895</c:v>
                </c:pt>
                <c:pt idx="893">
                  <c:v>107.75149999999999</c:v>
                </c:pt>
                <c:pt idx="894">
                  <c:v>108.2461</c:v>
                </c:pt>
                <c:pt idx="895">
                  <c:v>105.8216</c:v>
                </c:pt>
                <c:pt idx="896">
                  <c:v>105.9768</c:v>
                </c:pt>
                <c:pt idx="897">
                  <c:v>102.0201</c:v>
                </c:pt>
                <c:pt idx="898">
                  <c:v>104.5997</c:v>
                </c:pt>
                <c:pt idx="899">
                  <c:v>108.83759999999999</c:v>
                </c:pt>
                <c:pt idx="900">
                  <c:v>111.44629999999999</c:v>
                </c:pt>
                <c:pt idx="901">
                  <c:v>110.8451</c:v>
                </c:pt>
                <c:pt idx="902">
                  <c:v>108.39149999999999</c:v>
                </c:pt>
                <c:pt idx="903">
                  <c:v>110.82559999999999</c:v>
                </c:pt>
                <c:pt idx="904">
                  <c:v>111.0196</c:v>
                </c:pt>
                <c:pt idx="905">
                  <c:v>110.428</c:v>
                </c:pt>
                <c:pt idx="906">
                  <c:v>110.55410000000001</c:v>
                </c:pt>
                <c:pt idx="907">
                  <c:v>106.7817</c:v>
                </c:pt>
                <c:pt idx="908">
                  <c:v>109.7201</c:v>
                </c:pt>
                <c:pt idx="909">
                  <c:v>110.6511</c:v>
                </c:pt>
                <c:pt idx="910">
                  <c:v>112.5615</c:v>
                </c:pt>
                <c:pt idx="911">
                  <c:v>112.804</c:v>
                </c:pt>
                <c:pt idx="912">
                  <c:v>114.4914</c:v>
                </c:pt>
                <c:pt idx="913">
                  <c:v>113.5022</c:v>
                </c:pt>
                <c:pt idx="914">
                  <c:v>112.5034</c:v>
                </c:pt>
                <c:pt idx="915">
                  <c:v>109.73950000000001</c:v>
                </c:pt>
                <c:pt idx="916">
                  <c:v>107.0047</c:v>
                </c:pt>
                <c:pt idx="917">
                  <c:v>107.33450000000001</c:v>
                </c:pt>
                <c:pt idx="918">
                  <c:v>108.0424</c:v>
                </c:pt>
                <c:pt idx="919">
                  <c:v>109.79770000000001</c:v>
                </c:pt>
                <c:pt idx="920">
                  <c:v>105.00700000000001</c:v>
                </c:pt>
                <c:pt idx="921">
                  <c:v>104.6191</c:v>
                </c:pt>
                <c:pt idx="922">
                  <c:v>104.5997</c:v>
                </c:pt>
                <c:pt idx="923">
                  <c:v>103.2323</c:v>
                </c:pt>
                <c:pt idx="924">
                  <c:v>103.2711</c:v>
                </c:pt>
                <c:pt idx="925">
                  <c:v>102.8383</c:v>
                </c:pt>
                <c:pt idx="926">
                  <c:v>102.2645</c:v>
                </c:pt>
                <c:pt idx="927">
                  <c:v>105.5031</c:v>
                </c:pt>
                <c:pt idx="928">
                  <c:v>105.74630000000001</c:v>
                </c:pt>
                <c:pt idx="929">
                  <c:v>107.9248</c:v>
                </c:pt>
                <c:pt idx="930">
                  <c:v>109.2961</c:v>
                </c:pt>
                <c:pt idx="931">
                  <c:v>102.8189</c:v>
                </c:pt>
                <c:pt idx="932">
                  <c:v>104.0638</c:v>
                </c:pt>
                <c:pt idx="933">
                  <c:v>102.6049</c:v>
                </c:pt>
                <c:pt idx="934">
                  <c:v>101.2628</c:v>
                </c:pt>
                <c:pt idx="935">
                  <c:v>104.268</c:v>
                </c:pt>
                <c:pt idx="936">
                  <c:v>99.609399999999994</c:v>
                </c:pt>
                <c:pt idx="937">
                  <c:v>97.051599999999993</c:v>
                </c:pt>
                <c:pt idx="938">
                  <c:v>95.845600000000005</c:v>
                </c:pt>
                <c:pt idx="939">
                  <c:v>94.357600000000005</c:v>
                </c:pt>
                <c:pt idx="940">
                  <c:v>93.424000000000007</c:v>
                </c:pt>
                <c:pt idx="941">
                  <c:v>93.6477</c:v>
                </c:pt>
                <c:pt idx="942">
                  <c:v>95.991500000000002</c:v>
                </c:pt>
                <c:pt idx="943">
                  <c:v>92.713999999999999</c:v>
                </c:pt>
                <c:pt idx="944">
                  <c:v>80.839100000000002</c:v>
                </c:pt>
                <c:pt idx="945">
                  <c:v>83.0565</c:v>
                </c:pt>
                <c:pt idx="946">
                  <c:v>86.207599999999999</c:v>
                </c:pt>
                <c:pt idx="947">
                  <c:v>88.600099999999998</c:v>
                </c:pt>
                <c:pt idx="948">
                  <c:v>87.695599999999999</c:v>
                </c:pt>
                <c:pt idx="949">
                  <c:v>84.768199999999993</c:v>
                </c:pt>
                <c:pt idx="950">
                  <c:v>84.311099999999996</c:v>
                </c:pt>
                <c:pt idx="951">
                  <c:v>85.575400000000002</c:v>
                </c:pt>
                <c:pt idx="952">
                  <c:v>86.081199999999995</c:v>
                </c:pt>
                <c:pt idx="953">
                  <c:v>87.1023</c:v>
                </c:pt>
                <c:pt idx="954">
                  <c:v>85.147499999999994</c:v>
                </c:pt>
                <c:pt idx="955">
                  <c:v>87.501099999999994</c:v>
                </c:pt>
                <c:pt idx="956">
                  <c:v>87.218999999999994</c:v>
                </c:pt>
                <c:pt idx="957">
                  <c:v>86.139499999999998</c:v>
                </c:pt>
                <c:pt idx="958">
                  <c:v>84.447299999999998</c:v>
                </c:pt>
                <c:pt idx="959">
                  <c:v>86.071399999999997</c:v>
                </c:pt>
                <c:pt idx="960">
                  <c:v>85.594899999999996</c:v>
                </c:pt>
                <c:pt idx="961">
                  <c:v>89.203100000000006</c:v>
                </c:pt>
                <c:pt idx="962">
                  <c:v>89.854699999999994</c:v>
                </c:pt>
                <c:pt idx="963">
                  <c:v>88.055499999999995</c:v>
                </c:pt>
                <c:pt idx="964">
                  <c:v>91.255200000000002</c:v>
                </c:pt>
                <c:pt idx="965">
                  <c:v>90.136700000000005</c:v>
                </c:pt>
                <c:pt idx="966">
                  <c:v>91.196799999999996</c:v>
                </c:pt>
                <c:pt idx="967">
                  <c:v>87.822000000000003</c:v>
                </c:pt>
                <c:pt idx="968">
                  <c:v>87.919300000000007</c:v>
                </c:pt>
                <c:pt idx="969">
                  <c:v>93.1614</c:v>
                </c:pt>
                <c:pt idx="970">
                  <c:v>90.875900000000001</c:v>
                </c:pt>
                <c:pt idx="971">
                  <c:v>91.177400000000006</c:v>
                </c:pt>
                <c:pt idx="972">
                  <c:v>89.572599999999994</c:v>
                </c:pt>
                <c:pt idx="973">
                  <c:v>96.759799999999998</c:v>
                </c:pt>
                <c:pt idx="974">
                  <c:v>103.17870000000001</c:v>
                </c:pt>
                <c:pt idx="975">
                  <c:v>101.5254</c:v>
                </c:pt>
                <c:pt idx="976">
                  <c:v>103.7817</c:v>
                </c:pt>
                <c:pt idx="977">
                  <c:v>102.34229999999999</c:v>
                </c:pt>
                <c:pt idx="978">
                  <c:v>102.4688</c:v>
                </c:pt>
                <c:pt idx="979">
                  <c:v>102.5271</c:v>
                </c:pt>
                <c:pt idx="980">
                  <c:v>100.9808</c:v>
                </c:pt>
                <c:pt idx="981">
                  <c:v>103.062</c:v>
                </c:pt>
                <c:pt idx="982">
                  <c:v>103.7234</c:v>
                </c:pt>
                <c:pt idx="983">
                  <c:v>103.0523</c:v>
                </c:pt>
                <c:pt idx="984">
                  <c:v>102.0797</c:v>
                </c:pt>
                <c:pt idx="985">
                  <c:v>103.3343</c:v>
                </c:pt>
                <c:pt idx="986">
                  <c:v>106.6799</c:v>
                </c:pt>
                <c:pt idx="987">
                  <c:v>108.06100000000001</c:v>
                </c:pt>
                <c:pt idx="988">
                  <c:v>109.456</c:v>
                </c:pt>
                <c:pt idx="989">
                  <c:v>106.9391</c:v>
                </c:pt>
                <c:pt idx="990">
                  <c:v>105.29040000000001</c:v>
                </c:pt>
                <c:pt idx="991">
                  <c:v>105.6806</c:v>
                </c:pt>
                <c:pt idx="992">
                  <c:v>108.6366</c:v>
                </c:pt>
                <c:pt idx="993">
                  <c:v>106.744</c:v>
                </c:pt>
                <c:pt idx="994">
                  <c:v>109.3292</c:v>
                </c:pt>
                <c:pt idx="995">
                  <c:v>110.09010000000001</c:v>
                </c:pt>
                <c:pt idx="996">
                  <c:v>108.7243</c:v>
                </c:pt>
                <c:pt idx="997">
                  <c:v>105.8562</c:v>
                </c:pt>
                <c:pt idx="998">
                  <c:v>103.3588</c:v>
                </c:pt>
                <c:pt idx="999">
                  <c:v>100.52979999999999</c:v>
                </c:pt>
                <c:pt idx="1000">
                  <c:v>100.6859</c:v>
                </c:pt>
                <c:pt idx="1001">
                  <c:v>112.94840000000001</c:v>
                </c:pt>
                <c:pt idx="1002">
                  <c:v>113.8557</c:v>
                </c:pt>
                <c:pt idx="1003">
                  <c:v>113.407</c:v>
                </c:pt>
                <c:pt idx="1004">
                  <c:v>114.6849</c:v>
                </c:pt>
                <c:pt idx="1005">
                  <c:v>112.16800000000001</c:v>
                </c:pt>
                <c:pt idx="1006">
                  <c:v>114.48</c:v>
                </c:pt>
                <c:pt idx="1007">
                  <c:v>114.1484</c:v>
                </c:pt>
                <c:pt idx="1008">
                  <c:v>115.8458</c:v>
                </c:pt>
                <c:pt idx="1009">
                  <c:v>118.2456</c:v>
                </c:pt>
                <c:pt idx="1010">
                  <c:v>117.67010000000001</c:v>
                </c:pt>
                <c:pt idx="1011">
                  <c:v>121.4845</c:v>
                </c:pt>
                <c:pt idx="1012">
                  <c:v>121.7966</c:v>
                </c:pt>
                <c:pt idx="1013">
                  <c:v>122.7624</c:v>
                </c:pt>
                <c:pt idx="1014">
                  <c:v>124.8111</c:v>
                </c:pt>
                <c:pt idx="1015">
                  <c:v>124.7623</c:v>
                </c:pt>
                <c:pt idx="1016">
                  <c:v>125.69880000000001</c:v>
                </c:pt>
                <c:pt idx="1017">
                  <c:v>125.00620000000001</c:v>
                </c:pt>
                <c:pt idx="1018">
                  <c:v>123.33799999999999</c:v>
                </c:pt>
                <c:pt idx="1019">
                  <c:v>121.4845</c:v>
                </c:pt>
                <c:pt idx="1020">
                  <c:v>123.52330000000001</c:v>
                </c:pt>
                <c:pt idx="1021">
                  <c:v>125.1525</c:v>
                </c:pt>
                <c:pt idx="1022">
                  <c:v>123.7282</c:v>
                </c:pt>
                <c:pt idx="1023">
                  <c:v>123.7184</c:v>
                </c:pt>
                <c:pt idx="1024">
                  <c:v>124.4111</c:v>
                </c:pt>
                <c:pt idx="1025">
                  <c:v>124.4111</c:v>
                </c:pt>
                <c:pt idx="1026">
                  <c:v>123.2794</c:v>
                </c:pt>
                <c:pt idx="1027">
                  <c:v>124.21599999999999</c:v>
                </c:pt>
                <c:pt idx="1028">
                  <c:v>126.3329</c:v>
                </c:pt>
                <c:pt idx="1029">
                  <c:v>125.9036</c:v>
                </c:pt>
                <c:pt idx="1030">
                  <c:v>124.48909999999999</c:v>
                </c:pt>
                <c:pt idx="1031">
                  <c:v>122.6551</c:v>
                </c:pt>
                <c:pt idx="1032">
                  <c:v>122.2649</c:v>
                </c:pt>
                <c:pt idx="1033">
                  <c:v>119.9041</c:v>
                </c:pt>
                <c:pt idx="1034">
                  <c:v>119.1919</c:v>
                </c:pt>
                <c:pt idx="1035">
                  <c:v>119.2407</c:v>
                </c:pt>
                <c:pt idx="1036">
                  <c:v>122.08929999999999</c:v>
                </c:pt>
                <c:pt idx="1037">
                  <c:v>123.11360000000001</c:v>
                </c:pt>
                <c:pt idx="1038">
                  <c:v>124.3623</c:v>
                </c:pt>
                <c:pt idx="1039">
                  <c:v>121.3381</c:v>
                </c:pt>
                <c:pt idx="1040">
                  <c:v>121.7869</c:v>
                </c:pt>
                <c:pt idx="1041">
                  <c:v>118.1383</c:v>
                </c:pt>
                <c:pt idx="1042">
                  <c:v>116.96769999999999</c:v>
                </c:pt>
                <c:pt idx="1043">
                  <c:v>117.0262</c:v>
                </c:pt>
                <c:pt idx="1044">
                  <c:v>115.1532</c:v>
                </c:pt>
                <c:pt idx="1045">
                  <c:v>115.63120000000001</c:v>
                </c:pt>
                <c:pt idx="1046">
                  <c:v>115.8848</c:v>
                </c:pt>
                <c:pt idx="1047">
                  <c:v>115.68</c:v>
                </c:pt>
                <c:pt idx="1048">
                  <c:v>116.6555</c:v>
                </c:pt>
                <c:pt idx="1049">
                  <c:v>118.31870000000001</c:v>
                </c:pt>
                <c:pt idx="1050">
                  <c:v>117.5654</c:v>
                </c:pt>
                <c:pt idx="1051">
                  <c:v>116.9979</c:v>
                </c:pt>
                <c:pt idx="1052">
                  <c:v>117.2621</c:v>
                </c:pt>
                <c:pt idx="1053">
                  <c:v>115.3152</c:v>
                </c:pt>
                <c:pt idx="1054">
                  <c:v>114.9434</c:v>
                </c:pt>
                <c:pt idx="1055">
                  <c:v>114.3271</c:v>
                </c:pt>
                <c:pt idx="1056">
                  <c:v>116.4207</c:v>
                </c:pt>
                <c:pt idx="1057">
                  <c:v>115.6087</c:v>
                </c:pt>
                <c:pt idx="1058">
                  <c:v>118.03489999999999</c:v>
                </c:pt>
                <c:pt idx="1059">
                  <c:v>117.78060000000001</c:v>
                </c:pt>
                <c:pt idx="1060">
                  <c:v>118.57299999999999</c:v>
                </c:pt>
                <c:pt idx="1061">
                  <c:v>122.8874</c:v>
                </c:pt>
                <c:pt idx="1062">
                  <c:v>116.90989999999999</c:v>
                </c:pt>
                <c:pt idx="1063">
                  <c:v>118.348</c:v>
                </c:pt>
                <c:pt idx="1064">
                  <c:v>118.0936</c:v>
                </c:pt>
                <c:pt idx="1065">
                  <c:v>115.2565</c:v>
                </c:pt>
                <c:pt idx="1066">
                  <c:v>115.3152</c:v>
                </c:pt>
                <c:pt idx="1067">
                  <c:v>117.8784</c:v>
                </c:pt>
                <c:pt idx="1068">
                  <c:v>117.4969</c:v>
                </c:pt>
                <c:pt idx="1069">
                  <c:v>119.98180000000001</c:v>
                </c:pt>
                <c:pt idx="1070">
                  <c:v>119.03279999999999</c:v>
                </c:pt>
                <c:pt idx="1071">
                  <c:v>121.009</c:v>
                </c:pt>
                <c:pt idx="1072">
                  <c:v>118.2795</c:v>
                </c:pt>
                <c:pt idx="1073">
                  <c:v>117.6143</c:v>
                </c:pt>
                <c:pt idx="1074">
                  <c:v>119.2676</c:v>
                </c:pt>
                <c:pt idx="1075">
                  <c:v>120.6275</c:v>
                </c:pt>
                <c:pt idx="1076">
                  <c:v>120.97969999999999</c:v>
                </c:pt>
                <c:pt idx="1077">
                  <c:v>123.6897</c:v>
                </c:pt>
                <c:pt idx="1078">
                  <c:v>123.2201</c:v>
                </c:pt>
                <c:pt idx="1079">
                  <c:v>123.45489999999999</c:v>
                </c:pt>
                <c:pt idx="1080">
                  <c:v>123.4744</c:v>
                </c:pt>
                <c:pt idx="1081">
                  <c:v>122.9461</c:v>
                </c:pt>
                <c:pt idx="1082">
                  <c:v>121.7526</c:v>
                </c:pt>
                <c:pt idx="1083">
                  <c:v>122.8092</c:v>
                </c:pt>
                <c:pt idx="1084">
                  <c:v>124.33540000000001</c:v>
                </c:pt>
                <c:pt idx="1085">
                  <c:v>121.958</c:v>
                </c:pt>
                <c:pt idx="1086">
                  <c:v>121.1558</c:v>
                </c:pt>
                <c:pt idx="1087">
                  <c:v>122.9755</c:v>
                </c:pt>
                <c:pt idx="1088">
                  <c:v>123.9734</c:v>
                </c:pt>
                <c:pt idx="1089">
                  <c:v>125.1474</c:v>
                </c:pt>
                <c:pt idx="1090">
                  <c:v>124.5017</c:v>
                </c:pt>
                <c:pt idx="1091">
                  <c:v>123.99290000000001</c:v>
                </c:pt>
                <c:pt idx="1092">
                  <c:v>120.98950000000001</c:v>
                </c:pt>
                <c:pt idx="1093">
                  <c:v>123.8462</c:v>
                </c:pt>
                <c:pt idx="1094">
                  <c:v>124.12990000000001</c:v>
                </c:pt>
                <c:pt idx="1095">
                  <c:v>122.38849999999999</c:v>
                </c:pt>
                <c:pt idx="1096">
                  <c:v>120.833</c:v>
                </c:pt>
                <c:pt idx="1097">
                  <c:v>119.57089999999999</c:v>
                </c:pt>
                <c:pt idx="1098">
                  <c:v>117.6045</c:v>
                </c:pt>
                <c:pt idx="1099">
                  <c:v>117.23269999999999</c:v>
                </c:pt>
                <c:pt idx="1100">
                  <c:v>113.95529999999999</c:v>
                </c:pt>
                <c:pt idx="1101">
                  <c:v>114.44450000000001</c:v>
                </c:pt>
                <c:pt idx="1102">
                  <c:v>116.29349999999999</c:v>
                </c:pt>
                <c:pt idx="1103">
                  <c:v>112.2726</c:v>
                </c:pt>
                <c:pt idx="1104">
                  <c:v>107.7919</c:v>
                </c:pt>
                <c:pt idx="1105">
                  <c:v>106.4222</c:v>
                </c:pt>
                <c:pt idx="1106">
                  <c:v>105.94280000000001</c:v>
                </c:pt>
                <c:pt idx="1107">
                  <c:v>105.1504</c:v>
                </c:pt>
                <c:pt idx="1108">
                  <c:v>105.1798</c:v>
                </c:pt>
                <c:pt idx="1109">
                  <c:v>104.21120000000001</c:v>
                </c:pt>
                <c:pt idx="1110">
                  <c:v>102.9785</c:v>
                </c:pt>
                <c:pt idx="1111">
                  <c:v>101.3839</c:v>
                </c:pt>
                <c:pt idx="1112">
                  <c:v>105.791</c:v>
                </c:pt>
                <c:pt idx="1113">
                  <c:v>103.2586</c:v>
                </c:pt>
                <c:pt idx="1114">
                  <c:v>104.2303</c:v>
                </c:pt>
                <c:pt idx="1115">
                  <c:v>105.11369999999999</c:v>
                </c:pt>
                <c:pt idx="1116">
                  <c:v>104.2402</c:v>
                </c:pt>
                <c:pt idx="1117">
                  <c:v>103.9064</c:v>
                </c:pt>
                <c:pt idx="1118">
                  <c:v>104.85850000000001</c:v>
                </c:pt>
                <c:pt idx="1119">
                  <c:v>104.8094</c:v>
                </c:pt>
                <c:pt idx="1120">
                  <c:v>110.77719999999999</c:v>
                </c:pt>
                <c:pt idx="1121">
                  <c:v>110.3355</c:v>
                </c:pt>
                <c:pt idx="1122">
                  <c:v>111.49379999999999</c:v>
                </c:pt>
                <c:pt idx="1123">
                  <c:v>107.5185</c:v>
                </c:pt>
                <c:pt idx="1124">
                  <c:v>107.9504</c:v>
                </c:pt>
                <c:pt idx="1125">
                  <c:v>108.42149999999999</c:v>
                </c:pt>
                <c:pt idx="1126">
                  <c:v>107.49890000000001</c:v>
                </c:pt>
                <c:pt idx="1127">
                  <c:v>109.67789999999999</c:v>
                </c:pt>
                <c:pt idx="1128">
                  <c:v>111.5134</c:v>
                </c:pt>
                <c:pt idx="1129">
                  <c:v>110.94410000000001</c:v>
                </c:pt>
                <c:pt idx="1130">
                  <c:v>111.2778</c:v>
                </c:pt>
                <c:pt idx="1131">
                  <c:v>108.33320000000001</c:v>
                </c:pt>
                <c:pt idx="1132">
                  <c:v>107.0964</c:v>
                </c:pt>
                <c:pt idx="1133">
                  <c:v>105.12350000000001</c:v>
                </c:pt>
                <c:pt idx="1134">
                  <c:v>103.1604</c:v>
                </c:pt>
                <c:pt idx="1135">
                  <c:v>102.5322</c:v>
                </c:pt>
                <c:pt idx="1136">
                  <c:v>103.8279</c:v>
                </c:pt>
                <c:pt idx="1137">
                  <c:v>105.40819999999999</c:v>
                </c:pt>
                <c:pt idx="1138">
                  <c:v>105.7714</c:v>
                </c:pt>
                <c:pt idx="1139">
                  <c:v>105.84990000000001</c:v>
                </c:pt>
                <c:pt idx="1140">
                  <c:v>105.9579</c:v>
                </c:pt>
                <c:pt idx="1141">
                  <c:v>106.7038</c:v>
                </c:pt>
                <c:pt idx="1142">
                  <c:v>107.6952</c:v>
                </c:pt>
                <c:pt idx="1143">
                  <c:v>107.8522</c:v>
                </c:pt>
                <c:pt idx="1144">
                  <c:v>105.54559999999999</c:v>
                </c:pt>
                <c:pt idx="1145">
                  <c:v>107.0474</c:v>
                </c:pt>
                <c:pt idx="1146">
                  <c:v>106.7627</c:v>
                </c:pt>
                <c:pt idx="1147">
                  <c:v>106.3014</c:v>
                </c:pt>
                <c:pt idx="1148">
                  <c:v>107.2829</c:v>
                </c:pt>
                <c:pt idx="1149">
                  <c:v>105.68300000000001</c:v>
                </c:pt>
                <c:pt idx="1150">
                  <c:v>106.6155</c:v>
                </c:pt>
                <c:pt idx="1151">
                  <c:v>108.3528</c:v>
                </c:pt>
                <c:pt idx="1152">
                  <c:v>107.3811</c:v>
                </c:pt>
                <c:pt idx="1153">
                  <c:v>105.526</c:v>
                </c:pt>
                <c:pt idx="1154">
                  <c:v>106.63509999999999</c:v>
                </c:pt>
                <c:pt idx="1155">
                  <c:v>106.80200000000001</c:v>
                </c:pt>
                <c:pt idx="1156">
                  <c:v>108.44119999999999</c:v>
                </c:pt>
                <c:pt idx="1157">
                  <c:v>107.6657</c:v>
                </c:pt>
                <c:pt idx="1158">
                  <c:v>107.6657</c:v>
                </c:pt>
                <c:pt idx="1159">
                  <c:v>107.0179</c:v>
                </c:pt>
                <c:pt idx="1160">
                  <c:v>106.09529999999999</c:v>
                </c:pt>
                <c:pt idx="1161">
                  <c:v>105.6536</c:v>
                </c:pt>
                <c:pt idx="1162">
                  <c:v>104.58369999999999</c:v>
                </c:pt>
                <c:pt idx="1163">
                  <c:v>104.5641</c:v>
                </c:pt>
                <c:pt idx="1164">
                  <c:v>103.1114</c:v>
                </c:pt>
                <c:pt idx="1165">
                  <c:v>102.8758</c:v>
                </c:pt>
                <c:pt idx="1166">
                  <c:v>100.9618</c:v>
                </c:pt>
                <c:pt idx="1167">
                  <c:v>99.587599999999995</c:v>
                </c:pt>
                <c:pt idx="1168">
                  <c:v>96.927599999999998</c:v>
                </c:pt>
                <c:pt idx="1169">
                  <c:v>95.828299999999999</c:v>
                </c:pt>
                <c:pt idx="1170">
                  <c:v>97.016000000000005</c:v>
                </c:pt>
                <c:pt idx="1171">
                  <c:v>97.791399999999996</c:v>
                </c:pt>
                <c:pt idx="1172">
                  <c:v>99.891900000000007</c:v>
                </c:pt>
                <c:pt idx="1173">
                  <c:v>100.2158</c:v>
                </c:pt>
                <c:pt idx="1174">
                  <c:v>99.832999999999998</c:v>
                </c:pt>
                <c:pt idx="1175">
                  <c:v>100.80800000000001</c:v>
                </c:pt>
                <c:pt idx="1176">
                  <c:v>98.798900000000003</c:v>
                </c:pt>
                <c:pt idx="1177">
                  <c:v>98.661000000000001</c:v>
                </c:pt>
                <c:pt idx="1178">
                  <c:v>96.4452</c:v>
                </c:pt>
                <c:pt idx="1179">
                  <c:v>96.189099999999996</c:v>
                </c:pt>
                <c:pt idx="1180">
                  <c:v>95.322500000000005</c:v>
                </c:pt>
                <c:pt idx="1181">
                  <c:v>94.8399</c:v>
                </c:pt>
                <c:pt idx="1182">
                  <c:v>94.672499999999999</c:v>
                </c:pt>
                <c:pt idx="1183">
                  <c:v>95.716399999999993</c:v>
                </c:pt>
                <c:pt idx="1184">
                  <c:v>94.8005</c:v>
                </c:pt>
                <c:pt idx="1185">
                  <c:v>94.061899999999994</c:v>
                </c:pt>
                <c:pt idx="1186">
                  <c:v>93.185299999999998</c:v>
                </c:pt>
                <c:pt idx="1187">
                  <c:v>92.614199999999997</c:v>
                </c:pt>
                <c:pt idx="1188">
                  <c:v>90.201300000000003</c:v>
                </c:pt>
                <c:pt idx="1189">
                  <c:v>89.472499999999997</c:v>
                </c:pt>
                <c:pt idx="1190">
                  <c:v>89.226299999999995</c:v>
                </c:pt>
                <c:pt idx="1191">
                  <c:v>88.802800000000005</c:v>
                </c:pt>
                <c:pt idx="1192">
                  <c:v>88.0642</c:v>
                </c:pt>
                <c:pt idx="1193">
                  <c:v>88.271000000000001</c:v>
                </c:pt>
                <c:pt idx="1194">
                  <c:v>94.170199999999994</c:v>
                </c:pt>
                <c:pt idx="1195">
                  <c:v>93.126300000000001</c:v>
                </c:pt>
                <c:pt idx="1196">
                  <c:v>93.648200000000003</c:v>
                </c:pt>
                <c:pt idx="1197">
                  <c:v>94.436099999999996</c:v>
                </c:pt>
                <c:pt idx="1198">
                  <c:v>94.337599999999995</c:v>
                </c:pt>
                <c:pt idx="1199">
                  <c:v>95.637600000000006</c:v>
                </c:pt>
                <c:pt idx="1200">
                  <c:v>95.411100000000005</c:v>
                </c:pt>
                <c:pt idx="1201">
                  <c:v>96.139899999999997</c:v>
                </c:pt>
                <c:pt idx="1202">
                  <c:v>97.154300000000006</c:v>
                </c:pt>
                <c:pt idx="1203">
                  <c:v>97.745099999999994</c:v>
                </c:pt>
                <c:pt idx="1204">
                  <c:v>98.395099999999999</c:v>
                </c:pt>
                <c:pt idx="1205">
                  <c:v>100.49290000000001</c:v>
                </c:pt>
                <c:pt idx="1206">
                  <c:v>101.4481</c:v>
                </c:pt>
                <c:pt idx="1207">
                  <c:v>102.1966</c:v>
                </c:pt>
                <c:pt idx="1208">
                  <c:v>101.4875</c:v>
                </c:pt>
                <c:pt idx="1209">
                  <c:v>101.1133</c:v>
                </c:pt>
                <c:pt idx="1210">
                  <c:v>101.2512</c:v>
                </c:pt>
                <c:pt idx="1211">
                  <c:v>103.5852</c:v>
                </c:pt>
                <c:pt idx="1212">
                  <c:v>101.9701</c:v>
                </c:pt>
                <c:pt idx="1213">
                  <c:v>98.503500000000003</c:v>
                </c:pt>
                <c:pt idx="1214">
                  <c:v>96.494399999999999</c:v>
                </c:pt>
                <c:pt idx="1215">
                  <c:v>100.2565</c:v>
                </c:pt>
                <c:pt idx="1216">
                  <c:v>101.2118</c:v>
                </c:pt>
                <c:pt idx="1217">
                  <c:v>99.350399999999993</c:v>
                </c:pt>
                <c:pt idx="1218">
                  <c:v>103.4868</c:v>
                </c:pt>
                <c:pt idx="1219">
                  <c:v>105.4367</c:v>
                </c:pt>
                <c:pt idx="1220">
                  <c:v>105.62390000000001</c:v>
                </c:pt>
                <c:pt idx="1221">
                  <c:v>107.70189999999999</c:v>
                </c:pt>
                <c:pt idx="1222">
                  <c:v>107.73139999999999</c:v>
                </c:pt>
                <c:pt idx="1223">
                  <c:v>105.3776</c:v>
                </c:pt>
                <c:pt idx="1224">
                  <c:v>104.50109999999999</c:v>
                </c:pt>
                <c:pt idx="1225">
                  <c:v>102.62009999999999</c:v>
                </c:pt>
                <c:pt idx="1226">
                  <c:v>104.14660000000001</c:v>
                </c:pt>
                <c:pt idx="1227">
                  <c:v>106.18519999999999</c:v>
                </c:pt>
                <c:pt idx="1228">
                  <c:v>105.97839999999999</c:v>
                </c:pt>
                <c:pt idx="1229">
                  <c:v>104.35339999999999</c:v>
                </c:pt>
                <c:pt idx="1230">
                  <c:v>104.708</c:v>
                </c:pt>
                <c:pt idx="1231">
                  <c:v>104.9345</c:v>
                </c:pt>
                <c:pt idx="1232">
                  <c:v>106.2837</c:v>
                </c:pt>
                <c:pt idx="1233">
                  <c:v>106.00790000000001</c:v>
                </c:pt>
                <c:pt idx="1234">
                  <c:v>106.3231</c:v>
                </c:pt>
                <c:pt idx="1235">
                  <c:v>107.1011</c:v>
                </c:pt>
                <c:pt idx="1236">
                  <c:v>108.6965</c:v>
                </c:pt>
                <c:pt idx="1237">
                  <c:v>108.5981</c:v>
                </c:pt>
                <c:pt idx="1238">
                  <c:v>112.1357</c:v>
                </c:pt>
                <c:pt idx="1239">
                  <c:v>113.7859</c:v>
                </c:pt>
                <c:pt idx="1240">
                  <c:v>114.0428</c:v>
                </c:pt>
                <c:pt idx="1241">
                  <c:v>114.7345</c:v>
                </c:pt>
                <c:pt idx="1242">
                  <c:v>113.4499</c:v>
                </c:pt>
                <c:pt idx="1243">
                  <c:v>114.5369</c:v>
                </c:pt>
                <c:pt idx="1244">
                  <c:v>117.20489999999999</c:v>
                </c:pt>
                <c:pt idx="1245">
                  <c:v>118.2227</c:v>
                </c:pt>
                <c:pt idx="1246">
                  <c:v>119.7346</c:v>
                </c:pt>
                <c:pt idx="1247">
                  <c:v>119.58629999999999</c:v>
                </c:pt>
                <c:pt idx="1248">
                  <c:v>120.1101</c:v>
                </c:pt>
                <c:pt idx="1249">
                  <c:v>119.70489999999999</c:v>
                </c:pt>
                <c:pt idx="1250">
                  <c:v>121.1871</c:v>
                </c:pt>
                <c:pt idx="1251">
                  <c:v>119.9915</c:v>
                </c:pt>
                <c:pt idx="1252">
                  <c:v>121.0784</c:v>
                </c:pt>
                <c:pt idx="1253">
                  <c:v>106.76009999999999</c:v>
                </c:pt>
                <c:pt idx="1254">
                  <c:v>106.7403</c:v>
                </c:pt>
                <c:pt idx="1255">
                  <c:v>105.8609</c:v>
                </c:pt>
                <c:pt idx="1256">
                  <c:v>107.5309</c:v>
                </c:pt>
                <c:pt idx="1257">
                  <c:v>107.2838</c:v>
                </c:pt>
                <c:pt idx="1258">
                  <c:v>105.2878</c:v>
                </c:pt>
                <c:pt idx="1259">
                  <c:v>102.8075</c:v>
                </c:pt>
                <c:pt idx="1260">
                  <c:v>101.0881</c:v>
                </c:pt>
                <c:pt idx="1261">
                  <c:v>100.8707</c:v>
                </c:pt>
                <c:pt idx="1262">
                  <c:v>102.3925</c:v>
                </c:pt>
                <c:pt idx="1263">
                  <c:v>101.52290000000001</c:v>
                </c:pt>
                <c:pt idx="1264">
                  <c:v>102.5407</c:v>
                </c:pt>
                <c:pt idx="1265">
                  <c:v>104.6454</c:v>
                </c:pt>
                <c:pt idx="1266">
                  <c:v>103.8154</c:v>
                </c:pt>
                <c:pt idx="1267">
                  <c:v>100.515</c:v>
                </c:pt>
                <c:pt idx="1268">
                  <c:v>99.625600000000006</c:v>
                </c:pt>
                <c:pt idx="1269">
                  <c:v>99.744200000000006</c:v>
                </c:pt>
                <c:pt idx="1270">
                  <c:v>100.57429999999999</c:v>
                </c:pt>
                <c:pt idx="1271">
                  <c:v>99.368700000000004</c:v>
                </c:pt>
                <c:pt idx="1272">
                  <c:v>100.69280000000001</c:v>
                </c:pt>
                <c:pt idx="1273">
                  <c:v>99.566299999999998</c:v>
                </c:pt>
                <c:pt idx="1274">
                  <c:v>99.5762</c:v>
                </c:pt>
                <c:pt idx="1275">
                  <c:v>101.53279999999999</c:v>
                </c:pt>
                <c:pt idx="1276">
                  <c:v>102.6494</c:v>
                </c:pt>
                <c:pt idx="1277">
                  <c:v>102.94580000000001</c:v>
                </c:pt>
                <c:pt idx="1278">
                  <c:v>100.3272</c:v>
                </c:pt>
                <c:pt idx="1279">
                  <c:v>100.5545</c:v>
                </c:pt>
                <c:pt idx="1280">
                  <c:v>99.516900000000007</c:v>
                </c:pt>
                <c:pt idx="1281">
                  <c:v>98.499099999999999</c:v>
                </c:pt>
                <c:pt idx="1282">
                  <c:v>101.3944</c:v>
                </c:pt>
                <c:pt idx="1283">
                  <c:v>102.5604</c:v>
                </c:pt>
                <c:pt idx="1284">
                  <c:v>102.5407</c:v>
                </c:pt>
                <c:pt idx="1285">
                  <c:v>103.262</c:v>
                </c:pt>
                <c:pt idx="1286">
                  <c:v>105.91030000000001</c:v>
                </c:pt>
                <c:pt idx="1287">
                  <c:v>103.7561</c:v>
                </c:pt>
                <c:pt idx="1288">
                  <c:v>105.07040000000001</c:v>
                </c:pt>
                <c:pt idx="1289">
                  <c:v>104.7937</c:v>
                </c:pt>
                <c:pt idx="1290">
                  <c:v>102.2838</c:v>
                </c:pt>
                <c:pt idx="1291">
                  <c:v>102.0763</c:v>
                </c:pt>
                <c:pt idx="1292">
                  <c:v>104.02290000000001</c:v>
                </c:pt>
                <c:pt idx="1293">
                  <c:v>103.8352</c:v>
                </c:pt>
                <c:pt idx="1294">
                  <c:v>104.37860000000001</c:v>
                </c:pt>
                <c:pt idx="1295">
                  <c:v>103.30159999999999</c:v>
                </c:pt>
                <c:pt idx="1296">
                  <c:v>103.90430000000001</c:v>
                </c:pt>
                <c:pt idx="1297">
                  <c:v>103.1138</c:v>
                </c:pt>
                <c:pt idx="1298">
                  <c:v>102.69880000000001</c:v>
                </c:pt>
                <c:pt idx="1299">
                  <c:v>101.03279999999999</c:v>
                </c:pt>
                <c:pt idx="1300">
                  <c:v>98.712199999999996</c:v>
                </c:pt>
                <c:pt idx="1301">
                  <c:v>97.492400000000004</c:v>
                </c:pt>
                <c:pt idx="1302">
                  <c:v>96.818100000000001</c:v>
                </c:pt>
                <c:pt idx="1303">
                  <c:v>97.373500000000007</c:v>
                </c:pt>
                <c:pt idx="1304">
                  <c:v>98.335400000000007</c:v>
                </c:pt>
                <c:pt idx="1305">
                  <c:v>100.2394</c:v>
                </c:pt>
                <c:pt idx="1306">
                  <c:v>99.346900000000005</c:v>
                </c:pt>
                <c:pt idx="1307">
                  <c:v>100.5171</c:v>
                </c:pt>
                <c:pt idx="1308">
                  <c:v>99.426199999999994</c:v>
                </c:pt>
                <c:pt idx="1309">
                  <c:v>98.811400000000006</c:v>
                </c:pt>
                <c:pt idx="1310">
                  <c:v>97.918899999999994</c:v>
                </c:pt>
                <c:pt idx="1311">
                  <c:v>99.128699999999995</c:v>
                </c:pt>
                <c:pt idx="1312">
                  <c:v>99.436099999999996</c:v>
                </c:pt>
                <c:pt idx="1313">
                  <c:v>99.9816</c:v>
                </c:pt>
                <c:pt idx="1314">
                  <c:v>93.079499999999996</c:v>
                </c:pt>
                <c:pt idx="1315">
                  <c:v>92.970399999999998</c:v>
                </c:pt>
                <c:pt idx="1316">
                  <c:v>91.810100000000006</c:v>
                </c:pt>
                <c:pt idx="1317">
                  <c:v>93.347200000000001</c:v>
                </c:pt>
                <c:pt idx="1318">
                  <c:v>93.198499999999996</c:v>
                </c:pt>
                <c:pt idx="1319">
                  <c:v>91.790300000000002</c:v>
                </c:pt>
                <c:pt idx="1320">
                  <c:v>90.193600000000004</c:v>
                </c:pt>
                <c:pt idx="1321">
                  <c:v>89.578800000000001</c:v>
                </c:pt>
                <c:pt idx="1322">
                  <c:v>88.329300000000003</c:v>
                </c:pt>
                <c:pt idx="1323">
                  <c:v>88.101200000000006</c:v>
                </c:pt>
                <c:pt idx="1324">
                  <c:v>89.251499999999993</c:v>
                </c:pt>
                <c:pt idx="1325">
                  <c:v>90.243200000000002</c:v>
                </c:pt>
                <c:pt idx="1326">
                  <c:v>88.259900000000002</c:v>
                </c:pt>
                <c:pt idx="1327">
                  <c:v>91.234899999999996</c:v>
                </c:pt>
                <c:pt idx="1328">
                  <c:v>91.234899999999996</c:v>
                </c:pt>
                <c:pt idx="1329">
                  <c:v>92.325800000000001</c:v>
                </c:pt>
                <c:pt idx="1330">
                  <c:v>92.613399999999999</c:v>
                </c:pt>
                <c:pt idx="1331">
                  <c:v>94.051299999999998</c:v>
                </c:pt>
                <c:pt idx="1332">
                  <c:v>94.943799999999996</c:v>
                </c:pt>
                <c:pt idx="1333">
                  <c:v>93.743899999999996</c:v>
                </c:pt>
                <c:pt idx="1334">
                  <c:v>93.406700000000001</c:v>
                </c:pt>
                <c:pt idx="1335">
                  <c:v>93.238100000000003</c:v>
                </c:pt>
                <c:pt idx="1336">
                  <c:v>93.852999999999994</c:v>
                </c:pt>
                <c:pt idx="1337">
                  <c:v>93.158799999999999</c:v>
                </c:pt>
                <c:pt idx="1338">
                  <c:v>93.337299999999999</c:v>
                </c:pt>
                <c:pt idx="1339">
                  <c:v>93.277799999999999</c:v>
                </c:pt>
                <c:pt idx="1340">
                  <c:v>91.492800000000003</c:v>
                </c:pt>
                <c:pt idx="1341">
                  <c:v>89.588700000000003</c:v>
                </c:pt>
                <c:pt idx="1342">
                  <c:v>91.641499999999994</c:v>
                </c:pt>
                <c:pt idx="1343">
                  <c:v>91.383700000000005</c:v>
                </c:pt>
                <c:pt idx="1344">
                  <c:v>92.583600000000004</c:v>
                </c:pt>
                <c:pt idx="1345">
                  <c:v>93.000100000000003</c:v>
                </c:pt>
                <c:pt idx="1346">
                  <c:v>92.811700000000002</c:v>
                </c:pt>
                <c:pt idx="1347">
                  <c:v>92.613399999999999</c:v>
                </c:pt>
                <c:pt idx="1348">
                  <c:v>90.183700000000002</c:v>
                </c:pt>
                <c:pt idx="1349">
                  <c:v>91.948899999999995</c:v>
                </c:pt>
                <c:pt idx="1350">
                  <c:v>92.018299999999996</c:v>
                </c:pt>
                <c:pt idx="1351">
                  <c:v>90.907700000000006</c:v>
                </c:pt>
                <c:pt idx="1352">
                  <c:v>91.006799999999998</c:v>
                </c:pt>
                <c:pt idx="1353">
                  <c:v>91.413399999999996</c:v>
                </c:pt>
                <c:pt idx="1354">
                  <c:v>91.006799999999998</c:v>
                </c:pt>
                <c:pt idx="1355">
                  <c:v>92.048100000000005</c:v>
                </c:pt>
                <c:pt idx="1356">
                  <c:v>91.730800000000002</c:v>
                </c:pt>
                <c:pt idx="1357">
                  <c:v>90.639899999999997</c:v>
                </c:pt>
                <c:pt idx="1358">
                  <c:v>90.986999999999995</c:v>
                </c:pt>
                <c:pt idx="1359">
                  <c:v>91.234899999999996</c:v>
                </c:pt>
                <c:pt idx="1360">
                  <c:v>90.907700000000006</c:v>
                </c:pt>
                <c:pt idx="1361">
                  <c:v>92.672899999999998</c:v>
                </c:pt>
                <c:pt idx="1362">
                  <c:v>94.259600000000006</c:v>
                </c:pt>
                <c:pt idx="1363">
                  <c:v>93.980800000000002</c:v>
                </c:pt>
                <c:pt idx="1364">
                  <c:v>94.319299999999998</c:v>
                </c:pt>
                <c:pt idx="1365">
                  <c:v>93.901200000000003</c:v>
                </c:pt>
                <c:pt idx="1366">
                  <c:v>95.294899999999998</c:v>
                </c:pt>
                <c:pt idx="1367">
                  <c:v>96.121300000000005</c:v>
                </c:pt>
                <c:pt idx="1368">
                  <c:v>95.573700000000002</c:v>
                </c:pt>
                <c:pt idx="1369">
                  <c:v>95.444299999999998</c:v>
                </c:pt>
                <c:pt idx="1370">
                  <c:v>93.263999999999996</c:v>
                </c:pt>
                <c:pt idx="1371">
                  <c:v>93.761799999999994</c:v>
                </c:pt>
                <c:pt idx="1372">
                  <c:v>92.975300000000004</c:v>
                </c:pt>
                <c:pt idx="1373">
                  <c:v>94.578100000000006</c:v>
                </c:pt>
                <c:pt idx="1374">
                  <c:v>94.359099999999998</c:v>
                </c:pt>
                <c:pt idx="1375">
                  <c:v>95.145600000000002</c:v>
                </c:pt>
                <c:pt idx="1376">
                  <c:v>96.748500000000007</c:v>
                </c:pt>
                <c:pt idx="1377">
                  <c:v>96.738500000000002</c:v>
                </c:pt>
                <c:pt idx="1378">
                  <c:v>94.3292</c:v>
                </c:pt>
                <c:pt idx="1379">
                  <c:v>93.642300000000006</c:v>
                </c:pt>
                <c:pt idx="1380">
                  <c:v>93.771699999999996</c:v>
                </c:pt>
                <c:pt idx="1381">
                  <c:v>75.035300000000007</c:v>
                </c:pt>
                <c:pt idx="1382">
                  <c:v>76.488799999999998</c:v>
                </c:pt>
                <c:pt idx="1383">
                  <c:v>75.702299999999994</c:v>
                </c:pt>
                <c:pt idx="1384">
                  <c:v>74.905900000000003</c:v>
                </c:pt>
                <c:pt idx="1385">
                  <c:v>75.094999999999999</c:v>
                </c:pt>
                <c:pt idx="1386">
                  <c:v>72.7256</c:v>
                </c:pt>
                <c:pt idx="1387">
                  <c:v>72.138199999999998</c:v>
                </c:pt>
                <c:pt idx="1388">
                  <c:v>72.2179</c:v>
                </c:pt>
                <c:pt idx="1389">
                  <c:v>73.064099999999996</c:v>
                </c:pt>
                <c:pt idx="1390">
                  <c:v>73.093999999999994</c:v>
                </c:pt>
                <c:pt idx="1391">
                  <c:v>70.993300000000005</c:v>
                </c:pt>
                <c:pt idx="1392">
                  <c:v>72.486699999999999</c:v>
                </c:pt>
                <c:pt idx="1393">
                  <c:v>72.745500000000007</c:v>
                </c:pt>
                <c:pt idx="1394">
                  <c:v>72.058599999999998</c:v>
                </c:pt>
                <c:pt idx="1395">
                  <c:v>72.377200000000002</c:v>
                </c:pt>
                <c:pt idx="1396">
                  <c:v>74.527600000000007</c:v>
                </c:pt>
                <c:pt idx="1397">
                  <c:v>73.074100000000001</c:v>
                </c:pt>
                <c:pt idx="1398">
                  <c:v>70.774299999999997</c:v>
                </c:pt>
                <c:pt idx="1399">
                  <c:v>71.0929</c:v>
                </c:pt>
                <c:pt idx="1400">
                  <c:v>72.237799999999993</c:v>
                </c:pt>
                <c:pt idx="1401">
                  <c:v>73.223399999999998</c:v>
                </c:pt>
                <c:pt idx="1402">
                  <c:v>73.989999999999995</c:v>
                </c:pt>
                <c:pt idx="1403">
                  <c:v>74.527600000000007</c:v>
                </c:pt>
                <c:pt idx="1404">
                  <c:v>73.522000000000006</c:v>
                </c:pt>
                <c:pt idx="1405">
                  <c:v>73.681299999999993</c:v>
                </c:pt>
                <c:pt idx="1406">
                  <c:v>71.102800000000002</c:v>
                </c:pt>
                <c:pt idx="1407">
                  <c:v>72.177999999999997</c:v>
                </c:pt>
                <c:pt idx="1408">
                  <c:v>72.297499999999999</c:v>
                </c:pt>
                <c:pt idx="1409">
                  <c:v>73.860500000000002</c:v>
                </c:pt>
                <c:pt idx="1410">
                  <c:v>74.009900000000002</c:v>
                </c:pt>
                <c:pt idx="1411">
                  <c:v>74.308499999999995</c:v>
                </c:pt>
                <c:pt idx="1412">
                  <c:v>78.151399999999995</c:v>
                </c:pt>
                <c:pt idx="1413">
                  <c:v>78.171300000000002</c:v>
                </c:pt>
                <c:pt idx="1414">
                  <c:v>82.133600000000001</c:v>
                </c:pt>
                <c:pt idx="1415">
                  <c:v>82.860399999999998</c:v>
                </c:pt>
                <c:pt idx="1416">
                  <c:v>82.910200000000003</c:v>
                </c:pt>
                <c:pt idx="1417">
                  <c:v>83.188900000000004</c:v>
                </c:pt>
                <c:pt idx="1418">
                  <c:v>83.626999999999995</c:v>
                </c:pt>
                <c:pt idx="1419">
                  <c:v>83.039599999999993</c:v>
                </c:pt>
                <c:pt idx="1420">
                  <c:v>83.6768</c:v>
                </c:pt>
                <c:pt idx="1421">
                  <c:v>83.905699999999996</c:v>
                </c:pt>
                <c:pt idx="1422">
                  <c:v>84.911299999999997</c:v>
                </c:pt>
                <c:pt idx="1423">
                  <c:v>82.422399999999996</c:v>
                </c:pt>
                <c:pt idx="1424">
                  <c:v>82.890299999999996</c:v>
                </c:pt>
                <c:pt idx="1425">
                  <c:v>82.95</c:v>
                </c:pt>
                <c:pt idx="1426">
                  <c:v>81.319999999999993</c:v>
                </c:pt>
                <c:pt idx="1427">
                  <c:v>81.02</c:v>
                </c:pt>
                <c:pt idx="1428">
                  <c:v>80.83</c:v>
                </c:pt>
                <c:pt idx="1429">
                  <c:v>80.63</c:v>
                </c:pt>
                <c:pt idx="1430">
                  <c:v>79.489999999999995</c:v>
                </c:pt>
                <c:pt idx="1431">
                  <c:v>78.09</c:v>
                </c:pt>
                <c:pt idx="1432">
                  <c:v>78.400000000000006</c:v>
                </c:pt>
                <c:pt idx="1433">
                  <c:v>78.400000000000006</c:v>
                </c:pt>
                <c:pt idx="1434">
                  <c:v>79.010000000000005</c:v>
                </c:pt>
                <c:pt idx="1435">
                  <c:v>79.8</c:v>
                </c:pt>
                <c:pt idx="1436">
                  <c:v>80.64</c:v>
                </c:pt>
                <c:pt idx="1437">
                  <c:v>80.900000000000006</c:v>
                </c:pt>
                <c:pt idx="1438">
                  <c:v>80.98</c:v>
                </c:pt>
                <c:pt idx="1439">
                  <c:v>86.52</c:v>
                </c:pt>
                <c:pt idx="1440">
                  <c:v>86.2</c:v>
                </c:pt>
                <c:pt idx="1441">
                  <c:v>87.46</c:v>
                </c:pt>
                <c:pt idx="1442">
                  <c:v>88</c:v>
                </c:pt>
                <c:pt idx="1443">
                  <c:v>89.39</c:v>
                </c:pt>
                <c:pt idx="1444">
                  <c:v>89.44</c:v>
                </c:pt>
                <c:pt idx="1445">
                  <c:v>88.4</c:v>
                </c:pt>
                <c:pt idx="1446">
                  <c:v>89.13</c:v>
                </c:pt>
                <c:pt idx="1447">
                  <c:v>83.1</c:v>
                </c:pt>
                <c:pt idx="1448">
                  <c:v>82.1</c:v>
                </c:pt>
                <c:pt idx="1449">
                  <c:v>82.25</c:v>
                </c:pt>
                <c:pt idx="1450">
                  <c:v>80.83</c:v>
                </c:pt>
                <c:pt idx="1451">
                  <c:v>80.77</c:v>
                </c:pt>
                <c:pt idx="1452">
                  <c:v>82.45</c:v>
                </c:pt>
                <c:pt idx="1453">
                  <c:v>82.1</c:v>
                </c:pt>
                <c:pt idx="1454">
                  <c:v>82.15</c:v>
                </c:pt>
                <c:pt idx="1455">
                  <c:v>81.599999999999994</c:v>
                </c:pt>
                <c:pt idx="1456">
                  <c:v>82.12</c:v>
                </c:pt>
                <c:pt idx="1457">
                  <c:v>83.94</c:v>
                </c:pt>
                <c:pt idx="1458">
                  <c:v>83.4</c:v>
                </c:pt>
                <c:pt idx="1459">
                  <c:v>82.92</c:v>
                </c:pt>
                <c:pt idx="1460">
                  <c:v>81.48</c:v>
                </c:pt>
                <c:pt idx="1461">
                  <c:v>81.42</c:v>
                </c:pt>
                <c:pt idx="1462">
                  <c:v>80.05</c:v>
                </c:pt>
                <c:pt idx="1463">
                  <c:v>79.040000000000006</c:v>
                </c:pt>
                <c:pt idx="1464">
                  <c:v>78.849999999999994</c:v>
                </c:pt>
                <c:pt idx="1465">
                  <c:v>78.91</c:v>
                </c:pt>
                <c:pt idx="1466">
                  <c:v>78.400000000000006</c:v>
                </c:pt>
                <c:pt idx="1467">
                  <c:v>76.45</c:v>
                </c:pt>
                <c:pt idx="1468">
                  <c:v>77.13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7E-4DAB-9A7A-D2EF2EE7BC99}"/>
            </c:ext>
          </c:extLst>
        </c:ser>
        <c:ser>
          <c:idx val="1"/>
          <c:order val="1"/>
          <c:tx>
            <c:strRef>
              <c:f>'Simple Moving Average '!$C$1</c:f>
              <c:strCache>
                <c:ptCount val="1"/>
                <c:pt idx="0">
                  <c:v>Naive Trend 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[1]SMA!$A$2:$A$1485</c:f>
              <c:numCache>
                <c:formatCode>General</c:formatCode>
                <c:ptCount val="1484"/>
                <c:pt idx="0">
                  <c:v>43467.291666666664</c:v>
                </c:pt>
                <c:pt idx="1">
                  <c:v>43468.291666666664</c:v>
                </c:pt>
                <c:pt idx="2">
                  <c:v>43469.291666666664</c:v>
                </c:pt>
                <c:pt idx="3">
                  <c:v>43472.291666666664</c:v>
                </c:pt>
                <c:pt idx="4">
                  <c:v>43473.291666666664</c:v>
                </c:pt>
                <c:pt idx="5">
                  <c:v>43474.291666666664</c:v>
                </c:pt>
                <c:pt idx="6">
                  <c:v>43475.291666666664</c:v>
                </c:pt>
                <c:pt idx="7">
                  <c:v>43476.291666666664</c:v>
                </c:pt>
                <c:pt idx="8">
                  <c:v>43479.291666666664</c:v>
                </c:pt>
                <c:pt idx="9">
                  <c:v>43480.291666666664</c:v>
                </c:pt>
                <c:pt idx="10">
                  <c:v>43481.291666666664</c:v>
                </c:pt>
                <c:pt idx="11">
                  <c:v>43482.291666666664</c:v>
                </c:pt>
                <c:pt idx="12">
                  <c:v>43483.291666666664</c:v>
                </c:pt>
                <c:pt idx="13">
                  <c:v>43487.291666666664</c:v>
                </c:pt>
                <c:pt idx="14">
                  <c:v>43488.291666666664</c:v>
                </c:pt>
                <c:pt idx="15">
                  <c:v>43489.291666666664</c:v>
                </c:pt>
                <c:pt idx="16">
                  <c:v>43490.291666666664</c:v>
                </c:pt>
                <c:pt idx="17">
                  <c:v>43493.291666666664</c:v>
                </c:pt>
                <c:pt idx="18">
                  <c:v>43494.291666666664</c:v>
                </c:pt>
                <c:pt idx="19">
                  <c:v>43495.291666666664</c:v>
                </c:pt>
                <c:pt idx="20">
                  <c:v>43496.291666666664</c:v>
                </c:pt>
                <c:pt idx="21">
                  <c:v>43497.291666666664</c:v>
                </c:pt>
                <c:pt idx="22">
                  <c:v>43500.291666666664</c:v>
                </c:pt>
                <c:pt idx="23">
                  <c:v>43501.291666666664</c:v>
                </c:pt>
                <c:pt idx="24">
                  <c:v>43502.291666666664</c:v>
                </c:pt>
                <c:pt idx="25">
                  <c:v>43503.291666666664</c:v>
                </c:pt>
                <c:pt idx="26">
                  <c:v>43504.291666666664</c:v>
                </c:pt>
                <c:pt idx="27">
                  <c:v>43507.291666666664</c:v>
                </c:pt>
                <c:pt idx="28">
                  <c:v>43508.291666666664</c:v>
                </c:pt>
                <c:pt idx="29">
                  <c:v>43509.291666666664</c:v>
                </c:pt>
                <c:pt idx="30">
                  <c:v>43510.291666666664</c:v>
                </c:pt>
                <c:pt idx="31">
                  <c:v>43511.291666666664</c:v>
                </c:pt>
                <c:pt idx="32">
                  <c:v>43515.291666666664</c:v>
                </c:pt>
                <c:pt idx="33">
                  <c:v>43516.291666666664</c:v>
                </c:pt>
                <c:pt idx="34">
                  <c:v>43517.291666666664</c:v>
                </c:pt>
                <c:pt idx="35">
                  <c:v>43518.291666666664</c:v>
                </c:pt>
                <c:pt idx="36">
                  <c:v>43521.291666666664</c:v>
                </c:pt>
                <c:pt idx="37">
                  <c:v>43522.291666666664</c:v>
                </c:pt>
                <c:pt idx="38">
                  <c:v>43523.291666666664</c:v>
                </c:pt>
                <c:pt idx="39">
                  <c:v>43524.291666666664</c:v>
                </c:pt>
                <c:pt idx="40">
                  <c:v>43525.291666666664</c:v>
                </c:pt>
                <c:pt idx="41">
                  <c:v>43528.291666666664</c:v>
                </c:pt>
                <c:pt idx="42">
                  <c:v>43529.291666666664</c:v>
                </c:pt>
                <c:pt idx="43">
                  <c:v>43530.291666666664</c:v>
                </c:pt>
                <c:pt idx="44">
                  <c:v>43531.291666666664</c:v>
                </c:pt>
                <c:pt idx="45">
                  <c:v>43532.291666666664</c:v>
                </c:pt>
                <c:pt idx="46">
                  <c:v>43535.291666666664</c:v>
                </c:pt>
                <c:pt idx="47">
                  <c:v>43536.291666666664</c:v>
                </c:pt>
                <c:pt idx="48">
                  <c:v>43537.291666666664</c:v>
                </c:pt>
                <c:pt idx="49">
                  <c:v>43538.291666666664</c:v>
                </c:pt>
                <c:pt idx="50">
                  <c:v>43539.291666666664</c:v>
                </c:pt>
                <c:pt idx="51">
                  <c:v>43542.291666666664</c:v>
                </c:pt>
                <c:pt idx="52">
                  <c:v>43543.291666666664</c:v>
                </c:pt>
                <c:pt idx="53">
                  <c:v>43544.291666666664</c:v>
                </c:pt>
                <c:pt idx="54">
                  <c:v>43545.291666666664</c:v>
                </c:pt>
                <c:pt idx="55">
                  <c:v>43546.291666666664</c:v>
                </c:pt>
                <c:pt idx="56">
                  <c:v>43549.291666666664</c:v>
                </c:pt>
                <c:pt idx="57">
                  <c:v>43550.291666666664</c:v>
                </c:pt>
                <c:pt idx="58">
                  <c:v>43551.291666666664</c:v>
                </c:pt>
                <c:pt idx="59">
                  <c:v>43552.291666666664</c:v>
                </c:pt>
                <c:pt idx="60">
                  <c:v>43553.291666666664</c:v>
                </c:pt>
                <c:pt idx="61">
                  <c:v>43556.291666666664</c:v>
                </c:pt>
                <c:pt idx="62">
                  <c:v>43557.291666666664</c:v>
                </c:pt>
                <c:pt idx="63">
                  <c:v>43558.291666666664</c:v>
                </c:pt>
                <c:pt idx="64">
                  <c:v>43559.291666666664</c:v>
                </c:pt>
                <c:pt idx="65">
                  <c:v>43560.291666666664</c:v>
                </c:pt>
                <c:pt idx="66">
                  <c:v>43563.291666666664</c:v>
                </c:pt>
                <c:pt idx="67">
                  <c:v>43564.291666666664</c:v>
                </c:pt>
                <c:pt idx="68">
                  <c:v>43565.291666666664</c:v>
                </c:pt>
                <c:pt idx="69">
                  <c:v>43566.291666666664</c:v>
                </c:pt>
                <c:pt idx="70">
                  <c:v>43567.291666666664</c:v>
                </c:pt>
                <c:pt idx="71">
                  <c:v>43570.291666666664</c:v>
                </c:pt>
                <c:pt idx="72">
                  <c:v>43571.291666666664</c:v>
                </c:pt>
                <c:pt idx="73">
                  <c:v>43572.291666666664</c:v>
                </c:pt>
                <c:pt idx="74">
                  <c:v>43573.291666666664</c:v>
                </c:pt>
                <c:pt idx="75">
                  <c:v>43577.291666666664</c:v>
                </c:pt>
                <c:pt idx="76">
                  <c:v>43578.291666666664</c:v>
                </c:pt>
                <c:pt idx="77">
                  <c:v>43579.291666666664</c:v>
                </c:pt>
                <c:pt idx="78">
                  <c:v>43580.291666666664</c:v>
                </c:pt>
                <c:pt idx="79">
                  <c:v>43581.291666666664</c:v>
                </c:pt>
                <c:pt idx="80">
                  <c:v>43584.291666666664</c:v>
                </c:pt>
                <c:pt idx="81">
                  <c:v>43585.291666666664</c:v>
                </c:pt>
                <c:pt idx="82">
                  <c:v>43586.291666666664</c:v>
                </c:pt>
                <c:pt idx="83">
                  <c:v>43587.291666666664</c:v>
                </c:pt>
                <c:pt idx="84">
                  <c:v>43588.291666666664</c:v>
                </c:pt>
                <c:pt idx="85">
                  <c:v>43591.291666666664</c:v>
                </c:pt>
                <c:pt idx="86">
                  <c:v>43592.291666666664</c:v>
                </c:pt>
                <c:pt idx="87">
                  <c:v>43593.291666666664</c:v>
                </c:pt>
                <c:pt idx="88">
                  <c:v>43594.291666666664</c:v>
                </c:pt>
                <c:pt idx="89">
                  <c:v>43595.291666666664</c:v>
                </c:pt>
                <c:pt idx="90">
                  <c:v>43598.291666666664</c:v>
                </c:pt>
                <c:pt idx="91">
                  <c:v>43599.291666666664</c:v>
                </c:pt>
                <c:pt idx="92">
                  <c:v>43600.291666666664</c:v>
                </c:pt>
                <c:pt idx="93">
                  <c:v>43601.291666666664</c:v>
                </c:pt>
                <c:pt idx="94">
                  <c:v>43602.291666666664</c:v>
                </c:pt>
                <c:pt idx="95">
                  <c:v>43605.291666666664</c:v>
                </c:pt>
                <c:pt idx="96">
                  <c:v>43606.291666666664</c:v>
                </c:pt>
                <c:pt idx="97">
                  <c:v>43607.291666666664</c:v>
                </c:pt>
                <c:pt idx="98">
                  <c:v>43608.291666666664</c:v>
                </c:pt>
                <c:pt idx="99">
                  <c:v>43609.291666666664</c:v>
                </c:pt>
                <c:pt idx="100">
                  <c:v>43613.291666666664</c:v>
                </c:pt>
                <c:pt idx="101">
                  <c:v>43614.291666666664</c:v>
                </c:pt>
                <c:pt idx="102">
                  <c:v>43615.291666666664</c:v>
                </c:pt>
                <c:pt idx="103">
                  <c:v>43616.291666666664</c:v>
                </c:pt>
                <c:pt idx="104">
                  <c:v>43619.291666666664</c:v>
                </c:pt>
                <c:pt idx="105">
                  <c:v>43620.291666666664</c:v>
                </c:pt>
                <c:pt idx="106">
                  <c:v>43621.291666666664</c:v>
                </c:pt>
                <c:pt idx="107">
                  <c:v>43622.291666666664</c:v>
                </c:pt>
                <c:pt idx="108">
                  <c:v>43623.291666666664</c:v>
                </c:pt>
                <c:pt idx="109">
                  <c:v>43626.291666666664</c:v>
                </c:pt>
                <c:pt idx="110">
                  <c:v>43627.291666666664</c:v>
                </c:pt>
                <c:pt idx="111">
                  <c:v>43628.291666666664</c:v>
                </c:pt>
                <c:pt idx="112">
                  <c:v>43629.291666666664</c:v>
                </c:pt>
                <c:pt idx="113">
                  <c:v>43630.291666666664</c:v>
                </c:pt>
                <c:pt idx="114">
                  <c:v>43633.291666666664</c:v>
                </c:pt>
                <c:pt idx="115">
                  <c:v>43634.291666666664</c:v>
                </c:pt>
                <c:pt idx="116">
                  <c:v>43635.291666666664</c:v>
                </c:pt>
                <c:pt idx="117">
                  <c:v>43636.291666666664</c:v>
                </c:pt>
                <c:pt idx="118">
                  <c:v>43637.291666666664</c:v>
                </c:pt>
                <c:pt idx="119">
                  <c:v>43640.291666666664</c:v>
                </c:pt>
                <c:pt idx="120">
                  <c:v>43641.291666666664</c:v>
                </c:pt>
                <c:pt idx="121">
                  <c:v>43642.291666666664</c:v>
                </c:pt>
                <c:pt idx="122">
                  <c:v>43643.291666666664</c:v>
                </c:pt>
                <c:pt idx="123">
                  <c:v>43644.291666666664</c:v>
                </c:pt>
                <c:pt idx="124">
                  <c:v>43647.291666666664</c:v>
                </c:pt>
                <c:pt idx="125">
                  <c:v>43648.291666666664</c:v>
                </c:pt>
                <c:pt idx="126">
                  <c:v>43649.291666666664</c:v>
                </c:pt>
                <c:pt idx="127">
                  <c:v>43651.291666666664</c:v>
                </c:pt>
                <c:pt idx="128">
                  <c:v>43654.291666666664</c:v>
                </c:pt>
                <c:pt idx="129">
                  <c:v>43655.291666666664</c:v>
                </c:pt>
                <c:pt idx="130">
                  <c:v>43656.291666666664</c:v>
                </c:pt>
                <c:pt idx="131">
                  <c:v>43657.291666666664</c:v>
                </c:pt>
                <c:pt idx="132">
                  <c:v>43658.291666666664</c:v>
                </c:pt>
                <c:pt idx="133">
                  <c:v>43661.291666666664</c:v>
                </c:pt>
                <c:pt idx="134">
                  <c:v>43662.291666666664</c:v>
                </c:pt>
                <c:pt idx="135">
                  <c:v>43663.291666666664</c:v>
                </c:pt>
                <c:pt idx="136">
                  <c:v>43664.291666666664</c:v>
                </c:pt>
                <c:pt idx="137">
                  <c:v>43665.291666666664</c:v>
                </c:pt>
                <c:pt idx="138">
                  <c:v>43668.291666666664</c:v>
                </c:pt>
                <c:pt idx="139">
                  <c:v>43669.291666666664</c:v>
                </c:pt>
                <c:pt idx="140">
                  <c:v>43670.291666666664</c:v>
                </c:pt>
                <c:pt idx="141">
                  <c:v>43671.291666666664</c:v>
                </c:pt>
                <c:pt idx="142">
                  <c:v>43672.291666666664</c:v>
                </c:pt>
                <c:pt idx="143">
                  <c:v>43675.291666666664</c:v>
                </c:pt>
                <c:pt idx="144">
                  <c:v>43676.291666666664</c:v>
                </c:pt>
                <c:pt idx="145">
                  <c:v>43677.291666666664</c:v>
                </c:pt>
                <c:pt idx="146">
                  <c:v>43678.291666666664</c:v>
                </c:pt>
                <c:pt idx="147">
                  <c:v>43679.291666666664</c:v>
                </c:pt>
                <c:pt idx="148">
                  <c:v>43682.291666666664</c:v>
                </c:pt>
                <c:pt idx="149">
                  <c:v>43683.291666666664</c:v>
                </c:pt>
                <c:pt idx="150">
                  <c:v>43684.291666666664</c:v>
                </c:pt>
                <c:pt idx="151">
                  <c:v>43685.291666666664</c:v>
                </c:pt>
                <c:pt idx="152">
                  <c:v>43686.291666666664</c:v>
                </c:pt>
                <c:pt idx="153">
                  <c:v>43689.291666666664</c:v>
                </c:pt>
                <c:pt idx="154">
                  <c:v>43690.291666666664</c:v>
                </c:pt>
                <c:pt idx="155">
                  <c:v>43691.291666666664</c:v>
                </c:pt>
                <c:pt idx="156">
                  <c:v>43692.291666666664</c:v>
                </c:pt>
                <c:pt idx="157">
                  <c:v>43693.291666666664</c:v>
                </c:pt>
                <c:pt idx="158">
                  <c:v>43696.291666666664</c:v>
                </c:pt>
                <c:pt idx="159">
                  <c:v>43697.291666666664</c:v>
                </c:pt>
                <c:pt idx="160">
                  <c:v>43698.291666666664</c:v>
                </c:pt>
                <c:pt idx="161">
                  <c:v>43699.291666666664</c:v>
                </c:pt>
                <c:pt idx="162">
                  <c:v>43700.291666666664</c:v>
                </c:pt>
                <c:pt idx="163">
                  <c:v>43703.291666666664</c:v>
                </c:pt>
                <c:pt idx="164">
                  <c:v>43704.291666666664</c:v>
                </c:pt>
                <c:pt idx="165">
                  <c:v>43705.291666666664</c:v>
                </c:pt>
                <c:pt idx="166">
                  <c:v>43706.291666666664</c:v>
                </c:pt>
                <c:pt idx="167">
                  <c:v>43707.291666666664</c:v>
                </c:pt>
                <c:pt idx="168">
                  <c:v>43711.291666666664</c:v>
                </c:pt>
                <c:pt idx="169">
                  <c:v>43712.291666666664</c:v>
                </c:pt>
                <c:pt idx="170">
                  <c:v>43713.291666666664</c:v>
                </c:pt>
                <c:pt idx="171">
                  <c:v>43714.291666666664</c:v>
                </c:pt>
                <c:pt idx="172">
                  <c:v>43717.291666666664</c:v>
                </c:pt>
                <c:pt idx="173">
                  <c:v>43718.291666666664</c:v>
                </c:pt>
                <c:pt idx="174">
                  <c:v>43719.291666666664</c:v>
                </c:pt>
                <c:pt idx="175">
                  <c:v>43720.291666666664</c:v>
                </c:pt>
                <c:pt idx="176">
                  <c:v>43721.291666666664</c:v>
                </c:pt>
                <c:pt idx="177">
                  <c:v>43724.291666666664</c:v>
                </c:pt>
                <c:pt idx="178">
                  <c:v>43725.291666666664</c:v>
                </c:pt>
                <c:pt idx="179">
                  <c:v>43726.291666666664</c:v>
                </c:pt>
                <c:pt idx="180">
                  <c:v>43727.291666666664</c:v>
                </c:pt>
                <c:pt idx="181">
                  <c:v>43728.291666666664</c:v>
                </c:pt>
                <c:pt idx="182">
                  <c:v>43731.291666666664</c:v>
                </c:pt>
                <c:pt idx="183">
                  <c:v>43732.291666666664</c:v>
                </c:pt>
                <c:pt idx="184">
                  <c:v>43733.291666666664</c:v>
                </c:pt>
                <c:pt idx="185">
                  <c:v>43734.291666666664</c:v>
                </c:pt>
                <c:pt idx="186">
                  <c:v>43735.291666666664</c:v>
                </c:pt>
                <c:pt idx="187">
                  <c:v>43738.291666666664</c:v>
                </c:pt>
                <c:pt idx="188">
                  <c:v>43739.291666666664</c:v>
                </c:pt>
                <c:pt idx="189">
                  <c:v>43740.291666666664</c:v>
                </c:pt>
                <c:pt idx="190">
                  <c:v>43741.291666666664</c:v>
                </c:pt>
                <c:pt idx="191">
                  <c:v>43742.291666666664</c:v>
                </c:pt>
                <c:pt idx="192">
                  <c:v>43745.291666666664</c:v>
                </c:pt>
                <c:pt idx="193">
                  <c:v>43746.291666666664</c:v>
                </c:pt>
                <c:pt idx="194">
                  <c:v>43747.291666666664</c:v>
                </c:pt>
                <c:pt idx="195">
                  <c:v>43748.291666666664</c:v>
                </c:pt>
                <c:pt idx="196">
                  <c:v>43749.291666666664</c:v>
                </c:pt>
                <c:pt idx="197">
                  <c:v>43752.291666666664</c:v>
                </c:pt>
                <c:pt idx="198">
                  <c:v>43753.291666666664</c:v>
                </c:pt>
                <c:pt idx="199">
                  <c:v>43754.291666666664</c:v>
                </c:pt>
                <c:pt idx="200">
                  <c:v>43755.291666666664</c:v>
                </c:pt>
                <c:pt idx="201">
                  <c:v>43756.291666666664</c:v>
                </c:pt>
                <c:pt idx="202">
                  <c:v>43759.291666666664</c:v>
                </c:pt>
                <c:pt idx="203">
                  <c:v>43760.291666666664</c:v>
                </c:pt>
                <c:pt idx="204">
                  <c:v>43761.291666666664</c:v>
                </c:pt>
                <c:pt idx="205">
                  <c:v>43762.291666666664</c:v>
                </c:pt>
                <c:pt idx="206">
                  <c:v>43763.291666666664</c:v>
                </c:pt>
                <c:pt idx="207">
                  <c:v>43766.291666666664</c:v>
                </c:pt>
                <c:pt idx="208">
                  <c:v>43767.291666666664</c:v>
                </c:pt>
                <c:pt idx="209">
                  <c:v>43768.291666666664</c:v>
                </c:pt>
                <c:pt idx="210">
                  <c:v>43769.291666666664</c:v>
                </c:pt>
                <c:pt idx="211">
                  <c:v>43770.291666666664</c:v>
                </c:pt>
                <c:pt idx="212">
                  <c:v>43773.291666666664</c:v>
                </c:pt>
                <c:pt idx="213">
                  <c:v>43774.291666666664</c:v>
                </c:pt>
                <c:pt idx="214">
                  <c:v>43775.291666666664</c:v>
                </c:pt>
                <c:pt idx="215">
                  <c:v>43776.291666666664</c:v>
                </c:pt>
                <c:pt idx="216">
                  <c:v>43777.291666666664</c:v>
                </c:pt>
                <c:pt idx="217">
                  <c:v>43780.291666666664</c:v>
                </c:pt>
                <c:pt idx="218">
                  <c:v>43781.291666666664</c:v>
                </c:pt>
                <c:pt idx="219">
                  <c:v>43782.291666666664</c:v>
                </c:pt>
                <c:pt idx="220">
                  <c:v>43783.291666666664</c:v>
                </c:pt>
                <c:pt idx="221">
                  <c:v>43784.291666666664</c:v>
                </c:pt>
                <c:pt idx="222">
                  <c:v>43787.291666666664</c:v>
                </c:pt>
                <c:pt idx="223">
                  <c:v>43788.291666666664</c:v>
                </c:pt>
                <c:pt idx="224">
                  <c:v>43789.291666666664</c:v>
                </c:pt>
                <c:pt idx="225">
                  <c:v>43790.291666666664</c:v>
                </c:pt>
                <c:pt idx="226">
                  <c:v>43791.291666666664</c:v>
                </c:pt>
                <c:pt idx="227">
                  <c:v>43794.291666666664</c:v>
                </c:pt>
                <c:pt idx="228">
                  <c:v>43795.291666666664</c:v>
                </c:pt>
                <c:pt idx="229">
                  <c:v>43796.291666666664</c:v>
                </c:pt>
                <c:pt idx="230">
                  <c:v>43798.291666666664</c:v>
                </c:pt>
                <c:pt idx="231">
                  <c:v>43801.291666666664</c:v>
                </c:pt>
                <c:pt idx="232">
                  <c:v>43802.291666666664</c:v>
                </c:pt>
                <c:pt idx="233">
                  <c:v>43803.291666666664</c:v>
                </c:pt>
                <c:pt idx="234">
                  <c:v>43804.291666666664</c:v>
                </c:pt>
                <c:pt idx="235">
                  <c:v>43805.291666666664</c:v>
                </c:pt>
                <c:pt idx="236">
                  <c:v>43808.291666666664</c:v>
                </c:pt>
                <c:pt idx="237">
                  <c:v>43809.291666666664</c:v>
                </c:pt>
                <c:pt idx="238">
                  <c:v>43810.291666666664</c:v>
                </c:pt>
                <c:pt idx="239">
                  <c:v>43811.291666666664</c:v>
                </c:pt>
                <c:pt idx="240">
                  <c:v>43812.291666666664</c:v>
                </c:pt>
                <c:pt idx="241">
                  <c:v>43815.291666666664</c:v>
                </c:pt>
                <c:pt idx="242">
                  <c:v>43816.291666666664</c:v>
                </c:pt>
                <c:pt idx="243">
                  <c:v>43817.291666666664</c:v>
                </c:pt>
                <c:pt idx="244">
                  <c:v>43818.291666666664</c:v>
                </c:pt>
                <c:pt idx="245">
                  <c:v>43819.291666666664</c:v>
                </c:pt>
                <c:pt idx="246">
                  <c:v>43822.291666666664</c:v>
                </c:pt>
                <c:pt idx="247">
                  <c:v>43823.291666666664</c:v>
                </c:pt>
                <c:pt idx="248">
                  <c:v>43825.291666666664</c:v>
                </c:pt>
                <c:pt idx="249">
                  <c:v>43826.291666666664</c:v>
                </c:pt>
                <c:pt idx="250">
                  <c:v>43829.291666666664</c:v>
                </c:pt>
                <c:pt idx="251">
                  <c:v>43830.291666666664</c:v>
                </c:pt>
                <c:pt idx="252">
                  <c:v>43832.291666666664</c:v>
                </c:pt>
                <c:pt idx="253">
                  <c:v>43833.291666666664</c:v>
                </c:pt>
                <c:pt idx="254">
                  <c:v>43836.291666666664</c:v>
                </c:pt>
                <c:pt idx="255">
                  <c:v>43837.291666666664</c:v>
                </c:pt>
                <c:pt idx="256">
                  <c:v>43838.291666666664</c:v>
                </c:pt>
                <c:pt idx="257">
                  <c:v>43839.291666666664</c:v>
                </c:pt>
                <c:pt idx="258">
                  <c:v>43840.291666666664</c:v>
                </c:pt>
                <c:pt idx="259">
                  <c:v>43843.291666666664</c:v>
                </c:pt>
                <c:pt idx="260">
                  <c:v>43844.291666666664</c:v>
                </c:pt>
                <c:pt idx="261">
                  <c:v>43845.291666666664</c:v>
                </c:pt>
                <c:pt idx="262">
                  <c:v>43846.291666666664</c:v>
                </c:pt>
                <c:pt idx="263">
                  <c:v>43847.291666666664</c:v>
                </c:pt>
                <c:pt idx="264">
                  <c:v>43851.291666666664</c:v>
                </c:pt>
                <c:pt idx="265">
                  <c:v>43852.291666666664</c:v>
                </c:pt>
                <c:pt idx="266">
                  <c:v>43853.291666666664</c:v>
                </c:pt>
                <c:pt idx="267">
                  <c:v>43854.291666666664</c:v>
                </c:pt>
                <c:pt idx="268">
                  <c:v>43857.291666666664</c:v>
                </c:pt>
                <c:pt idx="269">
                  <c:v>43858.291666666664</c:v>
                </c:pt>
                <c:pt idx="270">
                  <c:v>43859.291666666664</c:v>
                </c:pt>
                <c:pt idx="271">
                  <c:v>43860.291666666664</c:v>
                </c:pt>
                <c:pt idx="272">
                  <c:v>43861.291666666664</c:v>
                </c:pt>
                <c:pt idx="273">
                  <c:v>43864.291666666664</c:v>
                </c:pt>
                <c:pt idx="274">
                  <c:v>43865.291666666664</c:v>
                </c:pt>
                <c:pt idx="275">
                  <c:v>43866.291666666664</c:v>
                </c:pt>
                <c:pt idx="276">
                  <c:v>43867.291666666664</c:v>
                </c:pt>
                <c:pt idx="277">
                  <c:v>43868.291666666664</c:v>
                </c:pt>
                <c:pt idx="278">
                  <c:v>43871.291666666664</c:v>
                </c:pt>
                <c:pt idx="279">
                  <c:v>43872.291666666664</c:v>
                </c:pt>
                <c:pt idx="280">
                  <c:v>43873.291666666664</c:v>
                </c:pt>
                <c:pt idx="281">
                  <c:v>43874.291666666664</c:v>
                </c:pt>
                <c:pt idx="282">
                  <c:v>43875.291666666664</c:v>
                </c:pt>
                <c:pt idx="283">
                  <c:v>43879.291666666664</c:v>
                </c:pt>
                <c:pt idx="284">
                  <c:v>43880.291666666664</c:v>
                </c:pt>
                <c:pt idx="285">
                  <c:v>43881.291666666664</c:v>
                </c:pt>
                <c:pt idx="286">
                  <c:v>43882.291666666664</c:v>
                </c:pt>
                <c:pt idx="287">
                  <c:v>43885.291666666664</c:v>
                </c:pt>
                <c:pt idx="288">
                  <c:v>43886.291666666664</c:v>
                </c:pt>
                <c:pt idx="289">
                  <c:v>43887.291666666664</c:v>
                </c:pt>
                <c:pt idx="290">
                  <c:v>43888.291666666664</c:v>
                </c:pt>
                <c:pt idx="291">
                  <c:v>43889.291666666664</c:v>
                </c:pt>
                <c:pt idx="292">
                  <c:v>43892.291666666664</c:v>
                </c:pt>
                <c:pt idx="293">
                  <c:v>43893.291666666664</c:v>
                </c:pt>
                <c:pt idx="294">
                  <c:v>43894.291666666664</c:v>
                </c:pt>
                <c:pt idx="295">
                  <c:v>43895.291666666664</c:v>
                </c:pt>
                <c:pt idx="296">
                  <c:v>43896.291666666664</c:v>
                </c:pt>
                <c:pt idx="297">
                  <c:v>43899.291666666664</c:v>
                </c:pt>
                <c:pt idx="298">
                  <c:v>43900.291666666664</c:v>
                </c:pt>
                <c:pt idx="299">
                  <c:v>43901.291666666664</c:v>
                </c:pt>
                <c:pt idx="300">
                  <c:v>43902.291666666664</c:v>
                </c:pt>
                <c:pt idx="301">
                  <c:v>43903.291666666664</c:v>
                </c:pt>
                <c:pt idx="302">
                  <c:v>43906.291666666664</c:v>
                </c:pt>
                <c:pt idx="303">
                  <c:v>43907.291666666664</c:v>
                </c:pt>
                <c:pt idx="304">
                  <c:v>43908.291666666664</c:v>
                </c:pt>
                <c:pt idx="305">
                  <c:v>43909.291666666664</c:v>
                </c:pt>
                <c:pt idx="306">
                  <c:v>43910.291666666664</c:v>
                </c:pt>
                <c:pt idx="307">
                  <c:v>43913.291666666664</c:v>
                </c:pt>
                <c:pt idx="308">
                  <c:v>43914.291666666664</c:v>
                </c:pt>
                <c:pt idx="309">
                  <c:v>43915.291666666664</c:v>
                </c:pt>
                <c:pt idx="310">
                  <c:v>43916.291666666664</c:v>
                </c:pt>
                <c:pt idx="311">
                  <c:v>43917.291666666664</c:v>
                </c:pt>
                <c:pt idx="312">
                  <c:v>43920.291666666664</c:v>
                </c:pt>
                <c:pt idx="313">
                  <c:v>43921.291666666664</c:v>
                </c:pt>
                <c:pt idx="314">
                  <c:v>43922.291666666664</c:v>
                </c:pt>
                <c:pt idx="315">
                  <c:v>43923.291666666664</c:v>
                </c:pt>
                <c:pt idx="316">
                  <c:v>43924.291666666664</c:v>
                </c:pt>
                <c:pt idx="317">
                  <c:v>43927.291666666664</c:v>
                </c:pt>
                <c:pt idx="318">
                  <c:v>43928.291666666664</c:v>
                </c:pt>
                <c:pt idx="319">
                  <c:v>43929.291666666664</c:v>
                </c:pt>
                <c:pt idx="320">
                  <c:v>43930.291666666664</c:v>
                </c:pt>
                <c:pt idx="321">
                  <c:v>43934.291666666664</c:v>
                </c:pt>
                <c:pt idx="322">
                  <c:v>43935.291666666664</c:v>
                </c:pt>
                <c:pt idx="323">
                  <c:v>43936.291666666664</c:v>
                </c:pt>
                <c:pt idx="324">
                  <c:v>43937.291666666664</c:v>
                </c:pt>
                <c:pt idx="325">
                  <c:v>43938.291666666664</c:v>
                </c:pt>
                <c:pt idx="326">
                  <c:v>43941.291666666664</c:v>
                </c:pt>
                <c:pt idx="327">
                  <c:v>43942.291666666664</c:v>
                </c:pt>
                <c:pt idx="328">
                  <c:v>43943.291666666664</c:v>
                </c:pt>
                <c:pt idx="329">
                  <c:v>43944.291666666664</c:v>
                </c:pt>
                <c:pt idx="330">
                  <c:v>43945.291666666664</c:v>
                </c:pt>
                <c:pt idx="331">
                  <c:v>43948.291666666664</c:v>
                </c:pt>
                <c:pt idx="332">
                  <c:v>43949.291666666664</c:v>
                </c:pt>
                <c:pt idx="333">
                  <c:v>43950.291666666664</c:v>
                </c:pt>
                <c:pt idx="334">
                  <c:v>43951.291666666664</c:v>
                </c:pt>
                <c:pt idx="335">
                  <c:v>43952.291666666664</c:v>
                </c:pt>
                <c:pt idx="336">
                  <c:v>43955.291666666664</c:v>
                </c:pt>
                <c:pt idx="337">
                  <c:v>43956.291666666664</c:v>
                </c:pt>
                <c:pt idx="338">
                  <c:v>43957.291666666664</c:v>
                </c:pt>
                <c:pt idx="339">
                  <c:v>43958.291666666664</c:v>
                </c:pt>
                <c:pt idx="340">
                  <c:v>43959.291666666664</c:v>
                </c:pt>
                <c:pt idx="341">
                  <c:v>43962.291666666664</c:v>
                </c:pt>
                <c:pt idx="342">
                  <c:v>43963.291666666664</c:v>
                </c:pt>
                <c:pt idx="343">
                  <c:v>43964.291666666664</c:v>
                </c:pt>
                <c:pt idx="344">
                  <c:v>43965.291666666664</c:v>
                </c:pt>
                <c:pt idx="345">
                  <c:v>43966.291666666664</c:v>
                </c:pt>
                <c:pt idx="346">
                  <c:v>43969.291666666664</c:v>
                </c:pt>
                <c:pt idx="347">
                  <c:v>43970.291666666664</c:v>
                </c:pt>
                <c:pt idx="348">
                  <c:v>43971.291666666664</c:v>
                </c:pt>
                <c:pt idx="349">
                  <c:v>43972.291666666664</c:v>
                </c:pt>
                <c:pt idx="350">
                  <c:v>43973.291666666664</c:v>
                </c:pt>
                <c:pt idx="351">
                  <c:v>43977.291666666664</c:v>
                </c:pt>
                <c:pt idx="352">
                  <c:v>43978.291666666664</c:v>
                </c:pt>
                <c:pt idx="353">
                  <c:v>43979.291666666664</c:v>
                </c:pt>
                <c:pt idx="354">
                  <c:v>43980.291666666664</c:v>
                </c:pt>
                <c:pt idx="355">
                  <c:v>43983.291666666664</c:v>
                </c:pt>
                <c:pt idx="356">
                  <c:v>43984.291666666664</c:v>
                </c:pt>
                <c:pt idx="357">
                  <c:v>43985.291666666664</c:v>
                </c:pt>
                <c:pt idx="358">
                  <c:v>43986.291666666664</c:v>
                </c:pt>
                <c:pt idx="359">
                  <c:v>43987.291666666664</c:v>
                </c:pt>
                <c:pt idx="360">
                  <c:v>43990.291666666664</c:v>
                </c:pt>
                <c:pt idx="361">
                  <c:v>43991.291666666664</c:v>
                </c:pt>
                <c:pt idx="362">
                  <c:v>43992.291666666664</c:v>
                </c:pt>
                <c:pt idx="363">
                  <c:v>43993.291666666664</c:v>
                </c:pt>
                <c:pt idx="364">
                  <c:v>43994.291666666664</c:v>
                </c:pt>
                <c:pt idx="365">
                  <c:v>43997.291666666664</c:v>
                </c:pt>
                <c:pt idx="366">
                  <c:v>43998.291666666664</c:v>
                </c:pt>
                <c:pt idx="367">
                  <c:v>43999.291666666664</c:v>
                </c:pt>
                <c:pt idx="368">
                  <c:v>44000.291666666664</c:v>
                </c:pt>
                <c:pt idx="369">
                  <c:v>44001.291666666664</c:v>
                </c:pt>
                <c:pt idx="370">
                  <c:v>44004.291666666664</c:v>
                </c:pt>
                <c:pt idx="371">
                  <c:v>44005.291666666664</c:v>
                </c:pt>
                <c:pt idx="372">
                  <c:v>44006.291666666664</c:v>
                </c:pt>
                <c:pt idx="373">
                  <c:v>44007.291666666664</c:v>
                </c:pt>
                <c:pt idx="374">
                  <c:v>44008.291666666664</c:v>
                </c:pt>
                <c:pt idx="375">
                  <c:v>44011.291666666664</c:v>
                </c:pt>
                <c:pt idx="376">
                  <c:v>44012.291666666664</c:v>
                </c:pt>
                <c:pt idx="377">
                  <c:v>44013.291666666664</c:v>
                </c:pt>
                <c:pt idx="378">
                  <c:v>44014.291666666664</c:v>
                </c:pt>
                <c:pt idx="379">
                  <c:v>44018.291666666664</c:v>
                </c:pt>
                <c:pt idx="380">
                  <c:v>44019.291666666664</c:v>
                </c:pt>
                <c:pt idx="381">
                  <c:v>44020.291666666664</c:v>
                </c:pt>
                <c:pt idx="382">
                  <c:v>44021.291666666664</c:v>
                </c:pt>
                <c:pt idx="383">
                  <c:v>44022.291666666664</c:v>
                </c:pt>
                <c:pt idx="384">
                  <c:v>44025.291666666664</c:v>
                </c:pt>
                <c:pt idx="385">
                  <c:v>44026.291666666664</c:v>
                </c:pt>
                <c:pt idx="386">
                  <c:v>44027.291666666664</c:v>
                </c:pt>
                <c:pt idx="387">
                  <c:v>44028.291666666664</c:v>
                </c:pt>
                <c:pt idx="388">
                  <c:v>44029.291666666664</c:v>
                </c:pt>
                <c:pt idx="389">
                  <c:v>44032.291666666664</c:v>
                </c:pt>
                <c:pt idx="390">
                  <c:v>44033.291666666664</c:v>
                </c:pt>
                <c:pt idx="391">
                  <c:v>44034.291666666664</c:v>
                </c:pt>
                <c:pt idx="392">
                  <c:v>44035.291666666664</c:v>
                </c:pt>
                <c:pt idx="393">
                  <c:v>44036.291666666664</c:v>
                </c:pt>
                <c:pt idx="394">
                  <c:v>44039.291666666664</c:v>
                </c:pt>
                <c:pt idx="395">
                  <c:v>44040.291666666664</c:v>
                </c:pt>
                <c:pt idx="396">
                  <c:v>44041.291666666664</c:v>
                </c:pt>
                <c:pt idx="397">
                  <c:v>44042.291666666664</c:v>
                </c:pt>
                <c:pt idx="398">
                  <c:v>44043.291666666664</c:v>
                </c:pt>
                <c:pt idx="399">
                  <c:v>44046.291666666664</c:v>
                </c:pt>
                <c:pt idx="400">
                  <c:v>44047.291666666664</c:v>
                </c:pt>
                <c:pt idx="401">
                  <c:v>44048.291666666664</c:v>
                </c:pt>
                <c:pt idx="402">
                  <c:v>44049.291666666664</c:v>
                </c:pt>
                <c:pt idx="403">
                  <c:v>44050.291666666664</c:v>
                </c:pt>
                <c:pt idx="404">
                  <c:v>44053.291666666664</c:v>
                </c:pt>
                <c:pt idx="405">
                  <c:v>44054.291666666664</c:v>
                </c:pt>
                <c:pt idx="406">
                  <c:v>44055.291666666664</c:v>
                </c:pt>
                <c:pt idx="407">
                  <c:v>44056.291666666664</c:v>
                </c:pt>
                <c:pt idx="408">
                  <c:v>44057.291666666664</c:v>
                </c:pt>
                <c:pt idx="409">
                  <c:v>44060.291666666664</c:v>
                </c:pt>
                <c:pt idx="410">
                  <c:v>44061.291666666664</c:v>
                </c:pt>
                <c:pt idx="411">
                  <c:v>44062.291666666664</c:v>
                </c:pt>
                <c:pt idx="412">
                  <c:v>44063.291666666664</c:v>
                </c:pt>
                <c:pt idx="413">
                  <c:v>44064.291666666664</c:v>
                </c:pt>
                <c:pt idx="414">
                  <c:v>44067.291666666664</c:v>
                </c:pt>
                <c:pt idx="415">
                  <c:v>44068.291666666664</c:v>
                </c:pt>
                <c:pt idx="416">
                  <c:v>44069.291666666664</c:v>
                </c:pt>
                <c:pt idx="417">
                  <c:v>44070.291666666664</c:v>
                </c:pt>
                <c:pt idx="418">
                  <c:v>44071.291666666664</c:v>
                </c:pt>
                <c:pt idx="419">
                  <c:v>44074.291666666664</c:v>
                </c:pt>
                <c:pt idx="420">
                  <c:v>44075.291666666664</c:v>
                </c:pt>
                <c:pt idx="421">
                  <c:v>44076.291666666664</c:v>
                </c:pt>
                <c:pt idx="422">
                  <c:v>44077.291666666664</c:v>
                </c:pt>
                <c:pt idx="423">
                  <c:v>44078.291666666664</c:v>
                </c:pt>
                <c:pt idx="424">
                  <c:v>44082.291666666664</c:v>
                </c:pt>
                <c:pt idx="425">
                  <c:v>44083.291666666664</c:v>
                </c:pt>
                <c:pt idx="426">
                  <c:v>44084.291666666664</c:v>
                </c:pt>
                <c:pt idx="427">
                  <c:v>44085.291666666664</c:v>
                </c:pt>
                <c:pt idx="428">
                  <c:v>44088.291666666664</c:v>
                </c:pt>
                <c:pt idx="429">
                  <c:v>44089.291666666664</c:v>
                </c:pt>
                <c:pt idx="430">
                  <c:v>44090.291666666664</c:v>
                </c:pt>
                <c:pt idx="431">
                  <c:v>44091.291666666664</c:v>
                </c:pt>
                <c:pt idx="432">
                  <c:v>44092.291666666664</c:v>
                </c:pt>
                <c:pt idx="433">
                  <c:v>44095.291666666664</c:v>
                </c:pt>
                <c:pt idx="434">
                  <c:v>44096.291666666664</c:v>
                </c:pt>
                <c:pt idx="435">
                  <c:v>44097.291666666664</c:v>
                </c:pt>
                <c:pt idx="436">
                  <c:v>44098.291666666664</c:v>
                </c:pt>
                <c:pt idx="437">
                  <c:v>44099.291666666664</c:v>
                </c:pt>
                <c:pt idx="438">
                  <c:v>44102.291666666664</c:v>
                </c:pt>
                <c:pt idx="439">
                  <c:v>44103.291666666664</c:v>
                </c:pt>
                <c:pt idx="440">
                  <c:v>44104.291666666664</c:v>
                </c:pt>
                <c:pt idx="441">
                  <c:v>44105.291666666664</c:v>
                </c:pt>
                <c:pt idx="442">
                  <c:v>44106.291666666664</c:v>
                </c:pt>
                <c:pt idx="443">
                  <c:v>44109.291666666664</c:v>
                </c:pt>
                <c:pt idx="444">
                  <c:v>44110.291666666664</c:v>
                </c:pt>
                <c:pt idx="445">
                  <c:v>44111.291666666664</c:v>
                </c:pt>
                <c:pt idx="446">
                  <c:v>44112.291666666664</c:v>
                </c:pt>
                <c:pt idx="447">
                  <c:v>44113.291666666664</c:v>
                </c:pt>
                <c:pt idx="448">
                  <c:v>44116.291666666664</c:v>
                </c:pt>
                <c:pt idx="449">
                  <c:v>44117.291666666664</c:v>
                </c:pt>
                <c:pt idx="450">
                  <c:v>44118.291666666664</c:v>
                </c:pt>
                <c:pt idx="451">
                  <c:v>44119.291666666664</c:v>
                </c:pt>
                <c:pt idx="452">
                  <c:v>44120.291666666664</c:v>
                </c:pt>
                <c:pt idx="453">
                  <c:v>44123.291666666664</c:v>
                </c:pt>
                <c:pt idx="454">
                  <c:v>44124.291666666664</c:v>
                </c:pt>
                <c:pt idx="455">
                  <c:v>44125.291666666664</c:v>
                </c:pt>
                <c:pt idx="456">
                  <c:v>44126.291666666664</c:v>
                </c:pt>
                <c:pt idx="457">
                  <c:v>44127.291666666664</c:v>
                </c:pt>
                <c:pt idx="458">
                  <c:v>44130.291666666664</c:v>
                </c:pt>
                <c:pt idx="459">
                  <c:v>44131.291666666664</c:v>
                </c:pt>
                <c:pt idx="460">
                  <c:v>44132.291666666664</c:v>
                </c:pt>
                <c:pt idx="461">
                  <c:v>44133.291666666664</c:v>
                </c:pt>
                <c:pt idx="462">
                  <c:v>44134.291666666664</c:v>
                </c:pt>
                <c:pt idx="463">
                  <c:v>44137.291666666664</c:v>
                </c:pt>
                <c:pt idx="464">
                  <c:v>44138.291666666664</c:v>
                </c:pt>
                <c:pt idx="465">
                  <c:v>44139.291666666664</c:v>
                </c:pt>
                <c:pt idx="466">
                  <c:v>44140.291666666664</c:v>
                </c:pt>
                <c:pt idx="467">
                  <c:v>44141.291666666664</c:v>
                </c:pt>
                <c:pt idx="468">
                  <c:v>44144.291666666664</c:v>
                </c:pt>
                <c:pt idx="469">
                  <c:v>44145.291666666664</c:v>
                </c:pt>
                <c:pt idx="470">
                  <c:v>44146.291666666664</c:v>
                </c:pt>
                <c:pt idx="471">
                  <c:v>44147.291666666664</c:v>
                </c:pt>
                <c:pt idx="472">
                  <c:v>44148.291666666664</c:v>
                </c:pt>
                <c:pt idx="473">
                  <c:v>44151.291666666664</c:v>
                </c:pt>
                <c:pt idx="474">
                  <c:v>44152.291666666664</c:v>
                </c:pt>
                <c:pt idx="475">
                  <c:v>44153.291666666664</c:v>
                </c:pt>
                <c:pt idx="476">
                  <c:v>44154.291666666664</c:v>
                </c:pt>
                <c:pt idx="477">
                  <c:v>44155.291666666664</c:v>
                </c:pt>
                <c:pt idx="478">
                  <c:v>44158.291666666664</c:v>
                </c:pt>
                <c:pt idx="479">
                  <c:v>44159.291666666664</c:v>
                </c:pt>
                <c:pt idx="480">
                  <c:v>44160.291666666664</c:v>
                </c:pt>
                <c:pt idx="481">
                  <c:v>44162.291666666664</c:v>
                </c:pt>
                <c:pt idx="482">
                  <c:v>44165.291666666664</c:v>
                </c:pt>
                <c:pt idx="483">
                  <c:v>44166.291666666664</c:v>
                </c:pt>
                <c:pt idx="484">
                  <c:v>44167.291666666664</c:v>
                </c:pt>
                <c:pt idx="485">
                  <c:v>44168.291666666664</c:v>
                </c:pt>
                <c:pt idx="486">
                  <c:v>44169.291666666664</c:v>
                </c:pt>
                <c:pt idx="487">
                  <c:v>44172.291666666664</c:v>
                </c:pt>
                <c:pt idx="488">
                  <c:v>44173.291666666664</c:v>
                </c:pt>
                <c:pt idx="489">
                  <c:v>44174.291666666664</c:v>
                </c:pt>
                <c:pt idx="490">
                  <c:v>44175.291666666664</c:v>
                </c:pt>
                <c:pt idx="491">
                  <c:v>44176.291666666664</c:v>
                </c:pt>
                <c:pt idx="492">
                  <c:v>44179.291666666664</c:v>
                </c:pt>
                <c:pt idx="493">
                  <c:v>44180.291666666664</c:v>
                </c:pt>
                <c:pt idx="494">
                  <c:v>44181.291666666664</c:v>
                </c:pt>
                <c:pt idx="495">
                  <c:v>44182.291666666664</c:v>
                </c:pt>
                <c:pt idx="496">
                  <c:v>44183.291666666664</c:v>
                </c:pt>
                <c:pt idx="497">
                  <c:v>44186.291666666664</c:v>
                </c:pt>
                <c:pt idx="498">
                  <c:v>44187.291666666664</c:v>
                </c:pt>
                <c:pt idx="499">
                  <c:v>44188.291666666664</c:v>
                </c:pt>
                <c:pt idx="500">
                  <c:v>44189.291666666664</c:v>
                </c:pt>
                <c:pt idx="501">
                  <c:v>44193.291666666664</c:v>
                </c:pt>
                <c:pt idx="502">
                  <c:v>44194.291666666664</c:v>
                </c:pt>
                <c:pt idx="503">
                  <c:v>44195.291666666664</c:v>
                </c:pt>
                <c:pt idx="504">
                  <c:v>44196.291666666664</c:v>
                </c:pt>
                <c:pt idx="505">
                  <c:v>44200.291666666664</c:v>
                </c:pt>
                <c:pt idx="506">
                  <c:v>44201.291666666664</c:v>
                </c:pt>
                <c:pt idx="507">
                  <c:v>44202.291666666664</c:v>
                </c:pt>
                <c:pt idx="508">
                  <c:v>44203.291666666664</c:v>
                </c:pt>
                <c:pt idx="509">
                  <c:v>44204.291666666664</c:v>
                </c:pt>
                <c:pt idx="510">
                  <c:v>44207.291666666664</c:v>
                </c:pt>
                <c:pt idx="511">
                  <c:v>44208.291666666664</c:v>
                </c:pt>
                <c:pt idx="512">
                  <c:v>44209.291666666664</c:v>
                </c:pt>
                <c:pt idx="513">
                  <c:v>44210.291666666664</c:v>
                </c:pt>
                <c:pt idx="514">
                  <c:v>44211.291666666664</c:v>
                </c:pt>
                <c:pt idx="515">
                  <c:v>44215.291666666664</c:v>
                </c:pt>
                <c:pt idx="516">
                  <c:v>44216.291666666664</c:v>
                </c:pt>
                <c:pt idx="517">
                  <c:v>44217.291666666664</c:v>
                </c:pt>
                <c:pt idx="518">
                  <c:v>44218.291666666664</c:v>
                </c:pt>
                <c:pt idx="519">
                  <c:v>44221.291666666664</c:v>
                </c:pt>
                <c:pt idx="520">
                  <c:v>44222.291666666664</c:v>
                </c:pt>
                <c:pt idx="521">
                  <c:v>44223.291666666664</c:v>
                </c:pt>
                <c:pt idx="522">
                  <c:v>44224.291666666664</c:v>
                </c:pt>
                <c:pt idx="523">
                  <c:v>44225.291666666664</c:v>
                </c:pt>
                <c:pt idx="524">
                  <c:v>44228.291666666664</c:v>
                </c:pt>
                <c:pt idx="525">
                  <c:v>44229.291666666664</c:v>
                </c:pt>
                <c:pt idx="526">
                  <c:v>44230.291666666664</c:v>
                </c:pt>
                <c:pt idx="527">
                  <c:v>44231.291666666664</c:v>
                </c:pt>
                <c:pt idx="528">
                  <c:v>44232.291666666664</c:v>
                </c:pt>
                <c:pt idx="529">
                  <c:v>44235.291666666664</c:v>
                </c:pt>
                <c:pt idx="530">
                  <c:v>44236.291666666664</c:v>
                </c:pt>
                <c:pt idx="531">
                  <c:v>44237.291666666664</c:v>
                </c:pt>
                <c:pt idx="532">
                  <c:v>44238.291666666664</c:v>
                </c:pt>
                <c:pt idx="533">
                  <c:v>44239.291666666664</c:v>
                </c:pt>
                <c:pt idx="534">
                  <c:v>44243.291666666664</c:v>
                </c:pt>
                <c:pt idx="535">
                  <c:v>44244.291666666664</c:v>
                </c:pt>
                <c:pt idx="536">
                  <c:v>44245.291666666664</c:v>
                </c:pt>
                <c:pt idx="537">
                  <c:v>44246.291666666664</c:v>
                </c:pt>
                <c:pt idx="538">
                  <c:v>44249.291666666664</c:v>
                </c:pt>
                <c:pt idx="539">
                  <c:v>44250.291666666664</c:v>
                </c:pt>
                <c:pt idx="540">
                  <c:v>44251.291666666664</c:v>
                </c:pt>
                <c:pt idx="541">
                  <c:v>44252.291666666664</c:v>
                </c:pt>
                <c:pt idx="542">
                  <c:v>44253.291666666664</c:v>
                </c:pt>
                <c:pt idx="543">
                  <c:v>44256.291666666664</c:v>
                </c:pt>
                <c:pt idx="544">
                  <c:v>44257.291666666664</c:v>
                </c:pt>
                <c:pt idx="545">
                  <c:v>44258.291666666664</c:v>
                </c:pt>
                <c:pt idx="546">
                  <c:v>44259.291666666664</c:v>
                </c:pt>
                <c:pt idx="547">
                  <c:v>44260.291666666664</c:v>
                </c:pt>
                <c:pt idx="548">
                  <c:v>44263.291666666664</c:v>
                </c:pt>
                <c:pt idx="549">
                  <c:v>44264.291666666664</c:v>
                </c:pt>
                <c:pt idx="550">
                  <c:v>44265.291666666664</c:v>
                </c:pt>
                <c:pt idx="551">
                  <c:v>44266.291666666664</c:v>
                </c:pt>
                <c:pt idx="552">
                  <c:v>44267.291666666664</c:v>
                </c:pt>
                <c:pt idx="553">
                  <c:v>44270.291666666664</c:v>
                </c:pt>
                <c:pt idx="554">
                  <c:v>44271.291666666664</c:v>
                </c:pt>
                <c:pt idx="555">
                  <c:v>44272.291666666664</c:v>
                </c:pt>
                <c:pt idx="556">
                  <c:v>44273.291666666664</c:v>
                </c:pt>
                <c:pt idx="557">
                  <c:v>44274.291666666664</c:v>
                </c:pt>
                <c:pt idx="558">
                  <c:v>44277.291666666664</c:v>
                </c:pt>
                <c:pt idx="559">
                  <c:v>44278.291666666664</c:v>
                </c:pt>
                <c:pt idx="560">
                  <c:v>44279.291666666664</c:v>
                </c:pt>
                <c:pt idx="561">
                  <c:v>44280.291666666664</c:v>
                </c:pt>
                <c:pt idx="562">
                  <c:v>44281.291666666664</c:v>
                </c:pt>
                <c:pt idx="563">
                  <c:v>44284.291666666664</c:v>
                </c:pt>
                <c:pt idx="564">
                  <c:v>44285.291666666664</c:v>
                </c:pt>
                <c:pt idx="565">
                  <c:v>44286.291666666664</c:v>
                </c:pt>
                <c:pt idx="566">
                  <c:v>44287.291666666664</c:v>
                </c:pt>
                <c:pt idx="567">
                  <c:v>44291.291666666664</c:v>
                </c:pt>
                <c:pt idx="568">
                  <c:v>44292.291666666664</c:v>
                </c:pt>
                <c:pt idx="569">
                  <c:v>44293.291666666664</c:v>
                </c:pt>
                <c:pt idx="570">
                  <c:v>44294.291666666664</c:v>
                </c:pt>
                <c:pt idx="571">
                  <c:v>44295.291666666664</c:v>
                </c:pt>
                <c:pt idx="572">
                  <c:v>44298.291666666664</c:v>
                </c:pt>
                <c:pt idx="573">
                  <c:v>44299.291666666664</c:v>
                </c:pt>
                <c:pt idx="574">
                  <c:v>44300.291666666664</c:v>
                </c:pt>
                <c:pt idx="575">
                  <c:v>44301.291666666664</c:v>
                </c:pt>
                <c:pt idx="576">
                  <c:v>44302.291666666664</c:v>
                </c:pt>
                <c:pt idx="577">
                  <c:v>44305.291666666664</c:v>
                </c:pt>
                <c:pt idx="578">
                  <c:v>44306.291666666664</c:v>
                </c:pt>
                <c:pt idx="579">
                  <c:v>44307.291666666664</c:v>
                </c:pt>
                <c:pt idx="580">
                  <c:v>44308.291666666664</c:v>
                </c:pt>
                <c:pt idx="581">
                  <c:v>44309.291666666664</c:v>
                </c:pt>
                <c:pt idx="582">
                  <c:v>44312.291666666664</c:v>
                </c:pt>
                <c:pt idx="583">
                  <c:v>44313.291666666664</c:v>
                </c:pt>
                <c:pt idx="584">
                  <c:v>44314.291666666664</c:v>
                </c:pt>
                <c:pt idx="585">
                  <c:v>44315.291666666664</c:v>
                </c:pt>
                <c:pt idx="586">
                  <c:v>44316.291666666664</c:v>
                </c:pt>
                <c:pt idx="587">
                  <c:v>44319.291666666664</c:v>
                </c:pt>
                <c:pt idx="588">
                  <c:v>44320.291666666664</c:v>
                </c:pt>
                <c:pt idx="589">
                  <c:v>44321.291666666664</c:v>
                </c:pt>
                <c:pt idx="590">
                  <c:v>44322.291666666664</c:v>
                </c:pt>
                <c:pt idx="591">
                  <c:v>44323.291666666664</c:v>
                </c:pt>
                <c:pt idx="592">
                  <c:v>44326.291666666664</c:v>
                </c:pt>
                <c:pt idx="593">
                  <c:v>44327.291666666664</c:v>
                </c:pt>
                <c:pt idx="594">
                  <c:v>44328.291666666664</c:v>
                </c:pt>
                <c:pt idx="595">
                  <c:v>44329.291666666664</c:v>
                </c:pt>
                <c:pt idx="596">
                  <c:v>44330.291666666664</c:v>
                </c:pt>
                <c:pt idx="597">
                  <c:v>44333.291666666664</c:v>
                </c:pt>
                <c:pt idx="598">
                  <c:v>44334.291666666664</c:v>
                </c:pt>
                <c:pt idx="599">
                  <c:v>44335.291666666664</c:v>
                </c:pt>
                <c:pt idx="600">
                  <c:v>44336.291666666664</c:v>
                </c:pt>
                <c:pt idx="601">
                  <c:v>44337.291666666664</c:v>
                </c:pt>
                <c:pt idx="602">
                  <c:v>44340.291666666664</c:v>
                </c:pt>
                <c:pt idx="603">
                  <c:v>44341.291666666664</c:v>
                </c:pt>
                <c:pt idx="604">
                  <c:v>44342.291666666664</c:v>
                </c:pt>
                <c:pt idx="605">
                  <c:v>44343.291666666664</c:v>
                </c:pt>
                <c:pt idx="606">
                  <c:v>44344.291666666664</c:v>
                </c:pt>
                <c:pt idx="607">
                  <c:v>44348.291666666664</c:v>
                </c:pt>
                <c:pt idx="608">
                  <c:v>44349.291666666664</c:v>
                </c:pt>
                <c:pt idx="609">
                  <c:v>44350.291666666664</c:v>
                </c:pt>
                <c:pt idx="610">
                  <c:v>44351.291666666664</c:v>
                </c:pt>
                <c:pt idx="611">
                  <c:v>44354.291666666664</c:v>
                </c:pt>
                <c:pt idx="612">
                  <c:v>44355.291666666664</c:v>
                </c:pt>
                <c:pt idx="613">
                  <c:v>44356.291666666664</c:v>
                </c:pt>
                <c:pt idx="614">
                  <c:v>44357.291666666664</c:v>
                </c:pt>
                <c:pt idx="615">
                  <c:v>44358.291666666664</c:v>
                </c:pt>
                <c:pt idx="616">
                  <c:v>44361.291666666664</c:v>
                </c:pt>
                <c:pt idx="617">
                  <c:v>44362.291666666664</c:v>
                </c:pt>
                <c:pt idx="618">
                  <c:v>44363.291666666664</c:v>
                </c:pt>
                <c:pt idx="619">
                  <c:v>44364.291666666664</c:v>
                </c:pt>
                <c:pt idx="620">
                  <c:v>44365.291666666664</c:v>
                </c:pt>
                <c:pt idx="621">
                  <c:v>44368.291666666664</c:v>
                </c:pt>
                <c:pt idx="622">
                  <c:v>44369.291666666664</c:v>
                </c:pt>
                <c:pt idx="623">
                  <c:v>44370.291666666664</c:v>
                </c:pt>
                <c:pt idx="624">
                  <c:v>44371.291666666664</c:v>
                </c:pt>
                <c:pt idx="625">
                  <c:v>44372.291666666664</c:v>
                </c:pt>
                <c:pt idx="626">
                  <c:v>44375.291666666664</c:v>
                </c:pt>
                <c:pt idx="627">
                  <c:v>44376.291666666664</c:v>
                </c:pt>
                <c:pt idx="628">
                  <c:v>44377.291666666664</c:v>
                </c:pt>
                <c:pt idx="629">
                  <c:v>44378.291666666664</c:v>
                </c:pt>
                <c:pt idx="630">
                  <c:v>44379.291666666664</c:v>
                </c:pt>
                <c:pt idx="631">
                  <c:v>44383.291666666664</c:v>
                </c:pt>
                <c:pt idx="632">
                  <c:v>44384.291666666664</c:v>
                </c:pt>
                <c:pt idx="633">
                  <c:v>44385.291666666664</c:v>
                </c:pt>
                <c:pt idx="634">
                  <c:v>44386.291666666664</c:v>
                </c:pt>
                <c:pt idx="635">
                  <c:v>44389.291666666664</c:v>
                </c:pt>
                <c:pt idx="636">
                  <c:v>44390.291666666664</c:v>
                </c:pt>
                <c:pt idx="637">
                  <c:v>44391.291666666664</c:v>
                </c:pt>
                <c:pt idx="638">
                  <c:v>44392.291666666664</c:v>
                </c:pt>
                <c:pt idx="639">
                  <c:v>44393.291666666664</c:v>
                </c:pt>
                <c:pt idx="640">
                  <c:v>44396.291666666664</c:v>
                </c:pt>
                <c:pt idx="641">
                  <c:v>44397.291666666664</c:v>
                </c:pt>
                <c:pt idx="642">
                  <c:v>44398.291666666664</c:v>
                </c:pt>
                <c:pt idx="643">
                  <c:v>44399.291666666664</c:v>
                </c:pt>
                <c:pt idx="644">
                  <c:v>44400.291666666664</c:v>
                </c:pt>
                <c:pt idx="645">
                  <c:v>44403.291666666664</c:v>
                </c:pt>
                <c:pt idx="646">
                  <c:v>44404.291666666664</c:v>
                </c:pt>
                <c:pt idx="647">
                  <c:v>44405.291666666664</c:v>
                </c:pt>
                <c:pt idx="648">
                  <c:v>44406.291666666664</c:v>
                </c:pt>
                <c:pt idx="649">
                  <c:v>44407.291666666664</c:v>
                </c:pt>
                <c:pt idx="650">
                  <c:v>44410.291666666664</c:v>
                </c:pt>
                <c:pt idx="651">
                  <c:v>44411.291666666664</c:v>
                </c:pt>
                <c:pt idx="652">
                  <c:v>44412.291666666664</c:v>
                </c:pt>
                <c:pt idx="653">
                  <c:v>44413.291666666664</c:v>
                </c:pt>
                <c:pt idx="654">
                  <c:v>44414.291666666664</c:v>
                </c:pt>
                <c:pt idx="655">
                  <c:v>44417.291666666664</c:v>
                </c:pt>
                <c:pt idx="656">
                  <c:v>44418.291666666664</c:v>
                </c:pt>
                <c:pt idx="657">
                  <c:v>44419.291666666664</c:v>
                </c:pt>
                <c:pt idx="658">
                  <c:v>44420.291666666664</c:v>
                </c:pt>
                <c:pt idx="659">
                  <c:v>44421.291666666664</c:v>
                </c:pt>
                <c:pt idx="660">
                  <c:v>44424.291666666664</c:v>
                </c:pt>
                <c:pt idx="661">
                  <c:v>44425.291666666664</c:v>
                </c:pt>
                <c:pt idx="662">
                  <c:v>44426.291666666664</c:v>
                </c:pt>
                <c:pt idx="663">
                  <c:v>44427.291666666664</c:v>
                </c:pt>
                <c:pt idx="664">
                  <c:v>44428.291666666664</c:v>
                </c:pt>
                <c:pt idx="665">
                  <c:v>44431.291666666664</c:v>
                </c:pt>
                <c:pt idx="666">
                  <c:v>44432.291666666664</c:v>
                </c:pt>
                <c:pt idx="667">
                  <c:v>44433.291666666664</c:v>
                </c:pt>
                <c:pt idx="668">
                  <c:v>44434.291666666664</c:v>
                </c:pt>
                <c:pt idx="669">
                  <c:v>44435.291666666664</c:v>
                </c:pt>
                <c:pt idx="670">
                  <c:v>44438.291666666664</c:v>
                </c:pt>
                <c:pt idx="671">
                  <c:v>44439.291666666664</c:v>
                </c:pt>
                <c:pt idx="672">
                  <c:v>44440.291666666664</c:v>
                </c:pt>
                <c:pt idx="673">
                  <c:v>44441.291666666664</c:v>
                </c:pt>
                <c:pt idx="674">
                  <c:v>44442.291666666664</c:v>
                </c:pt>
                <c:pt idx="675">
                  <c:v>44446.291666666664</c:v>
                </c:pt>
                <c:pt idx="676">
                  <c:v>44447.291666666664</c:v>
                </c:pt>
                <c:pt idx="677">
                  <c:v>44448.291666666664</c:v>
                </c:pt>
                <c:pt idx="678">
                  <c:v>44449.291666666664</c:v>
                </c:pt>
                <c:pt idx="679">
                  <c:v>44452.291666666664</c:v>
                </c:pt>
                <c:pt idx="680">
                  <c:v>44453.291666666664</c:v>
                </c:pt>
                <c:pt idx="681">
                  <c:v>44454.291666666664</c:v>
                </c:pt>
                <c:pt idx="682">
                  <c:v>44455.291666666664</c:v>
                </c:pt>
                <c:pt idx="683">
                  <c:v>44456.291666666664</c:v>
                </c:pt>
                <c:pt idx="684">
                  <c:v>44459.291666666664</c:v>
                </c:pt>
                <c:pt idx="685">
                  <c:v>44460.291666666664</c:v>
                </c:pt>
                <c:pt idx="686">
                  <c:v>44461.291666666664</c:v>
                </c:pt>
                <c:pt idx="687">
                  <c:v>44462.291666666664</c:v>
                </c:pt>
                <c:pt idx="688">
                  <c:v>44463.291666666664</c:v>
                </c:pt>
                <c:pt idx="689">
                  <c:v>44466.291666666664</c:v>
                </c:pt>
                <c:pt idx="690">
                  <c:v>44467.291666666664</c:v>
                </c:pt>
                <c:pt idx="691">
                  <c:v>44468.291666666664</c:v>
                </c:pt>
                <c:pt idx="692">
                  <c:v>44469.291666666664</c:v>
                </c:pt>
                <c:pt idx="693">
                  <c:v>44470.291666666664</c:v>
                </c:pt>
                <c:pt idx="694">
                  <c:v>44473.291666666664</c:v>
                </c:pt>
                <c:pt idx="695">
                  <c:v>44474.291666666664</c:v>
                </c:pt>
                <c:pt idx="696">
                  <c:v>44475.291666666664</c:v>
                </c:pt>
                <c:pt idx="697">
                  <c:v>44476.291666666664</c:v>
                </c:pt>
                <c:pt idx="698">
                  <c:v>44477.291666666664</c:v>
                </c:pt>
                <c:pt idx="699">
                  <c:v>44480.291666666664</c:v>
                </c:pt>
                <c:pt idx="700">
                  <c:v>44481.291666666664</c:v>
                </c:pt>
                <c:pt idx="701">
                  <c:v>44482.291666666664</c:v>
                </c:pt>
                <c:pt idx="702">
                  <c:v>44483.291666666664</c:v>
                </c:pt>
                <c:pt idx="703">
                  <c:v>44484.291666666664</c:v>
                </c:pt>
                <c:pt idx="704">
                  <c:v>44487.291666666664</c:v>
                </c:pt>
                <c:pt idx="705">
                  <c:v>44488.291666666664</c:v>
                </c:pt>
                <c:pt idx="706">
                  <c:v>44489.291666666664</c:v>
                </c:pt>
                <c:pt idx="707">
                  <c:v>44490.291666666664</c:v>
                </c:pt>
                <c:pt idx="708">
                  <c:v>44491.291666666664</c:v>
                </c:pt>
                <c:pt idx="709">
                  <c:v>44494.291666666664</c:v>
                </c:pt>
                <c:pt idx="710">
                  <c:v>44495.291666666664</c:v>
                </c:pt>
                <c:pt idx="711">
                  <c:v>44496.291666666664</c:v>
                </c:pt>
                <c:pt idx="712">
                  <c:v>44497.291666666664</c:v>
                </c:pt>
                <c:pt idx="713">
                  <c:v>44498.291666666664</c:v>
                </c:pt>
                <c:pt idx="714">
                  <c:v>44501.291666666664</c:v>
                </c:pt>
                <c:pt idx="715">
                  <c:v>44502.291666666664</c:v>
                </c:pt>
                <c:pt idx="716">
                  <c:v>44503.291666666664</c:v>
                </c:pt>
                <c:pt idx="717">
                  <c:v>44504.291666666664</c:v>
                </c:pt>
                <c:pt idx="718">
                  <c:v>44505.291666666664</c:v>
                </c:pt>
                <c:pt idx="719">
                  <c:v>44508.291666666664</c:v>
                </c:pt>
                <c:pt idx="720">
                  <c:v>44509.291666666664</c:v>
                </c:pt>
                <c:pt idx="721">
                  <c:v>44510.291666666664</c:v>
                </c:pt>
                <c:pt idx="722">
                  <c:v>44511.291666666664</c:v>
                </c:pt>
                <c:pt idx="723">
                  <c:v>44512.291666666664</c:v>
                </c:pt>
                <c:pt idx="724">
                  <c:v>44515.291666666664</c:v>
                </c:pt>
                <c:pt idx="725">
                  <c:v>44516.291666666664</c:v>
                </c:pt>
                <c:pt idx="726">
                  <c:v>44517.291666666664</c:v>
                </c:pt>
                <c:pt idx="727">
                  <c:v>44518.291666666664</c:v>
                </c:pt>
                <c:pt idx="728">
                  <c:v>44519.291666666664</c:v>
                </c:pt>
                <c:pt idx="729">
                  <c:v>44522.291666666664</c:v>
                </c:pt>
                <c:pt idx="730">
                  <c:v>44523.291666666664</c:v>
                </c:pt>
                <c:pt idx="731">
                  <c:v>44524.291666666664</c:v>
                </c:pt>
                <c:pt idx="732">
                  <c:v>44526.291666666664</c:v>
                </c:pt>
                <c:pt idx="733">
                  <c:v>44529.291666666664</c:v>
                </c:pt>
                <c:pt idx="734">
                  <c:v>44530.291666666664</c:v>
                </c:pt>
                <c:pt idx="735">
                  <c:v>44531.291666666664</c:v>
                </c:pt>
                <c:pt idx="736">
                  <c:v>44532.291666666664</c:v>
                </c:pt>
                <c:pt idx="737">
                  <c:v>44533.291666666664</c:v>
                </c:pt>
                <c:pt idx="738">
                  <c:v>44536.291666666664</c:v>
                </c:pt>
                <c:pt idx="739">
                  <c:v>44537.291666666664</c:v>
                </c:pt>
                <c:pt idx="740">
                  <c:v>44538.291666666664</c:v>
                </c:pt>
                <c:pt idx="741">
                  <c:v>44539.291666666664</c:v>
                </c:pt>
                <c:pt idx="742">
                  <c:v>44540.291666666664</c:v>
                </c:pt>
                <c:pt idx="743">
                  <c:v>44543.291666666664</c:v>
                </c:pt>
                <c:pt idx="744">
                  <c:v>44544.291666666664</c:v>
                </c:pt>
                <c:pt idx="745">
                  <c:v>44545.291666666664</c:v>
                </c:pt>
                <c:pt idx="746">
                  <c:v>44546.291666666664</c:v>
                </c:pt>
                <c:pt idx="747">
                  <c:v>44547.291666666664</c:v>
                </c:pt>
                <c:pt idx="748">
                  <c:v>44550.291666666664</c:v>
                </c:pt>
                <c:pt idx="749">
                  <c:v>44551.291666666664</c:v>
                </c:pt>
                <c:pt idx="750">
                  <c:v>44552.291666666664</c:v>
                </c:pt>
                <c:pt idx="751">
                  <c:v>44553.291666666664</c:v>
                </c:pt>
                <c:pt idx="752">
                  <c:v>44557.291666666664</c:v>
                </c:pt>
                <c:pt idx="753">
                  <c:v>44558.291666666664</c:v>
                </c:pt>
                <c:pt idx="754">
                  <c:v>44559.291666666664</c:v>
                </c:pt>
                <c:pt idx="755">
                  <c:v>44560.291666666664</c:v>
                </c:pt>
                <c:pt idx="756">
                  <c:v>44561.291666666664</c:v>
                </c:pt>
                <c:pt idx="757">
                  <c:v>44564.291666666664</c:v>
                </c:pt>
                <c:pt idx="758">
                  <c:v>44565.291666666664</c:v>
                </c:pt>
                <c:pt idx="759">
                  <c:v>44566.291666666664</c:v>
                </c:pt>
                <c:pt idx="760">
                  <c:v>44567.291666666664</c:v>
                </c:pt>
                <c:pt idx="761">
                  <c:v>44568.291666666664</c:v>
                </c:pt>
                <c:pt idx="762">
                  <c:v>44571.291666666664</c:v>
                </c:pt>
                <c:pt idx="763">
                  <c:v>44572.291666666664</c:v>
                </c:pt>
                <c:pt idx="764">
                  <c:v>44573.291666666664</c:v>
                </c:pt>
                <c:pt idx="765">
                  <c:v>44574.291666666664</c:v>
                </c:pt>
                <c:pt idx="766">
                  <c:v>44575.291666666664</c:v>
                </c:pt>
                <c:pt idx="767">
                  <c:v>44579.291666666664</c:v>
                </c:pt>
                <c:pt idx="768">
                  <c:v>44580.291666666664</c:v>
                </c:pt>
                <c:pt idx="769">
                  <c:v>44581.291666666664</c:v>
                </c:pt>
                <c:pt idx="770">
                  <c:v>44582.291666666664</c:v>
                </c:pt>
                <c:pt idx="771">
                  <c:v>44585.291666666664</c:v>
                </c:pt>
                <c:pt idx="772">
                  <c:v>44586.291666666664</c:v>
                </c:pt>
                <c:pt idx="773">
                  <c:v>44587.291666666664</c:v>
                </c:pt>
                <c:pt idx="774">
                  <c:v>44588.291666666664</c:v>
                </c:pt>
                <c:pt idx="775">
                  <c:v>44589.291666666664</c:v>
                </c:pt>
                <c:pt idx="776">
                  <c:v>44592.291666666664</c:v>
                </c:pt>
                <c:pt idx="777">
                  <c:v>44593.291666666664</c:v>
                </c:pt>
                <c:pt idx="778">
                  <c:v>44594.291666666664</c:v>
                </c:pt>
                <c:pt idx="779">
                  <c:v>44595.291666666664</c:v>
                </c:pt>
                <c:pt idx="780">
                  <c:v>44596.291666666664</c:v>
                </c:pt>
                <c:pt idx="781">
                  <c:v>44599.291666666664</c:v>
                </c:pt>
                <c:pt idx="782">
                  <c:v>44600.291666666664</c:v>
                </c:pt>
                <c:pt idx="783">
                  <c:v>44601.291666666664</c:v>
                </c:pt>
                <c:pt idx="784">
                  <c:v>44602.291666666664</c:v>
                </c:pt>
                <c:pt idx="785">
                  <c:v>44603.291666666664</c:v>
                </c:pt>
                <c:pt idx="786">
                  <c:v>44606.291666666664</c:v>
                </c:pt>
                <c:pt idx="787">
                  <c:v>44607.291666666664</c:v>
                </c:pt>
                <c:pt idx="788">
                  <c:v>44608.291666666664</c:v>
                </c:pt>
                <c:pt idx="789">
                  <c:v>44609.291666666664</c:v>
                </c:pt>
                <c:pt idx="790">
                  <c:v>44610.291666666664</c:v>
                </c:pt>
                <c:pt idx="791">
                  <c:v>44614.291666666664</c:v>
                </c:pt>
                <c:pt idx="792">
                  <c:v>44615.291666666664</c:v>
                </c:pt>
                <c:pt idx="793">
                  <c:v>44616.291666666664</c:v>
                </c:pt>
                <c:pt idx="794">
                  <c:v>44617.291666666664</c:v>
                </c:pt>
                <c:pt idx="795">
                  <c:v>44620.291666666664</c:v>
                </c:pt>
                <c:pt idx="796">
                  <c:v>44621.291666666664</c:v>
                </c:pt>
                <c:pt idx="797">
                  <c:v>44622.291666666664</c:v>
                </c:pt>
                <c:pt idx="798">
                  <c:v>44623.291666666664</c:v>
                </c:pt>
                <c:pt idx="799">
                  <c:v>44624.291666666664</c:v>
                </c:pt>
                <c:pt idx="800">
                  <c:v>44627.291666666664</c:v>
                </c:pt>
                <c:pt idx="801">
                  <c:v>44628.291666666664</c:v>
                </c:pt>
                <c:pt idx="802">
                  <c:v>44629.291666666664</c:v>
                </c:pt>
                <c:pt idx="803">
                  <c:v>44630.291666666664</c:v>
                </c:pt>
                <c:pt idx="804">
                  <c:v>44631.291666666664</c:v>
                </c:pt>
                <c:pt idx="805">
                  <c:v>44634.291666666664</c:v>
                </c:pt>
                <c:pt idx="806">
                  <c:v>44635.291666666664</c:v>
                </c:pt>
                <c:pt idx="807">
                  <c:v>44636.291666666664</c:v>
                </c:pt>
                <c:pt idx="808">
                  <c:v>44637.291666666664</c:v>
                </c:pt>
                <c:pt idx="809">
                  <c:v>44638.291666666664</c:v>
                </c:pt>
                <c:pt idx="810">
                  <c:v>44641.291666666664</c:v>
                </c:pt>
                <c:pt idx="811">
                  <c:v>44642.291666666664</c:v>
                </c:pt>
                <c:pt idx="812">
                  <c:v>44643.291666666664</c:v>
                </c:pt>
                <c:pt idx="813">
                  <c:v>44644.291666666664</c:v>
                </c:pt>
                <c:pt idx="814">
                  <c:v>44645.291666666664</c:v>
                </c:pt>
                <c:pt idx="815">
                  <c:v>44648.291666666664</c:v>
                </c:pt>
                <c:pt idx="816">
                  <c:v>44649.291666666664</c:v>
                </c:pt>
                <c:pt idx="817">
                  <c:v>44650.291666666664</c:v>
                </c:pt>
                <c:pt idx="818">
                  <c:v>44651.291666666664</c:v>
                </c:pt>
                <c:pt idx="819">
                  <c:v>44652.291666666664</c:v>
                </c:pt>
                <c:pt idx="820">
                  <c:v>44655.291666666664</c:v>
                </c:pt>
                <c:pt idx="821">
                  <c:v>44656.291666666664</c:v>
                </c:pt>
                <c:pt idx="822">
                  <c:v>44657.291666666664</c:v>
                </c:pt>
                <c:pt idx="823">
                  <c:v>44658.291666666664</c:v>
                </c:pt>
                <c:pt idx="824">
                  <c:v>44659.291666666664</c:v>
                </c:pt>
                <c:pt idx="825">
                  <c:v>44662.291666666664</c:v>
                </c:pt>
                <c:pt idx="826">
                  <c:v>44663.291666666664</c:v>
                </c:pt>
                <c:pt idx="827">
                  <c:v>44664.291666666664</c:v>
                </c:pt>
                <c:pt idx="828">
                  <c:v>44665.291666666664</c:v>
                </c:pt>
                <c:pt idx="829">
                  <c:v>44669.291666666664</c:v>
                </c:pt>
                <c:pt idx="830">
                  <c:v>44670.291666666664</c:v>
                </c:pt>
                <c:pt idx="831">
                  <c:v>44671.291666666664</c:v>
                </c:pt>
                <c:pt idx="832">
                  <c:v>44672.291666666664</c:v>
                </c:pt>
                <c:pt idx="833">
                  <c:v>44673.291666666664</c:v>
                </c:pt>
                <c:pt idx="834">
                  <c:v>44676.291666666664</c:v>
                </c:pt>
                <c:pt idx="835">
                  <c:v>44677.291666666664</c:v>
                </c:pt>
                <c:pt idx="836">
                  <c:v>44678.291666666664</c:v>
                </c:pt>
                <c:pt idx="837">
                  <c:v>44679.291666666664</c:v>
                </c:pt>
                <c:pt idx="838">
                  <c:v>44680.291666666664</c:v>
                </c:pt>
                <c:pt idx="839">
                  <c:v>44683.291666666664</c:v>
                </c:pt>
                <c:pt idx="840">
                  <c:v>44684.291666666664</c:v>
                </c:pt>
                <c:pt idx="841">
                  <c:v>44685.291666666664</c:v>
                </c:pt>
                <c:pt idx="842">
                  <c:v>44686.291666666664</c:v>
                </c:pt>
                <c:pt idx="843">
                  <c:v>44687.291666666664</c:v>
                </c:pt>
                <c:pt idx="844">
                  <c:v>44690.291666666664</c:v>
                </c:pt>
                <c:pt idx="845">
                  <c:v>44691.291666666664</c:v>
                </c:pt>
                <c:pt idx="846">
                  <c:v>44692.291666666664</c:v>
                </c:pt>
                <c:pt idx="847">
                  <c:v>44693.291666666664</c:v>
                </c:pt>
                <c:pt idx="848">
                  <c:v>44694.291666666664</c:v>
                </c:pt>
                <c:pt idx="849">
                  <c:v>44697.291666666664</c:v>
                </c:pt>
                <c:pt idx="850">
                  <c:v>44698.291666666664</c:v>
                </c:pt>
                <c:pt idx="851">
                  <c:v>44699.291666666664</c:v>
                </c:pt>
                <c:pt idx="852">
                  <c:v>44700.291666666664</c:v>
                </c:pt>
                <c:pt idx="853">
                  <c:v>44701.291666666664</c:v>
                </c:pt>
                <c:pt idx="854">
                  <c:v>44704.291666666664</c:v>
                </c:pt>
                <c:pt idx="855">
                  <c:v>44705.291666666664</c:v>
                </c:pt>
                <c:pt idx="856">
                  <c:v>44706.291666666664</c:v>
                </c:pt>
                <c:pt idx="857">
                  <c:v>44707.291666666664</c:v>
                </c:pt>
                <c:pt idx="858">
                  <c:v>44708.291666666664</c:v>
                </c:pt>
                <c:pt idx="859">
                  <c:v>44712.291666666664</c:v>
                </c:pt>
                <c:pt idx="860">
                  <c:v>44713.291666666664</c:v>
                </c:pt>
                <c:pt idx="861">
                  <c:v>44714.291666666664</c:v>
                </c:pt>
                <c:pt idx="862">
                  <c:v>44715.291666666664</c:v>
                </c:pt>
                <c:pt idx="863">
                  <c:v>44718.291666666664</c:v>
                </c:pt>
                <c:pt idx="864">
                  <c:v>44719.291666666664</c:v>
                </c:pt>
                <c:pt idx="865">
                  <c:v>44720.291666666664</c:v>
                </c:pt>
                <c:pt idx="866">
                  <c:v>44721.291666666664</c:v>
                </c:pt>
                <c:pt idx="867">
                  <c:v>44722.291666666664</c:v>
                </c:pt>
                <c:pt idx="868">
                  <c:v>44725.291666666664</c:v>
                </c:pt>
                <c:pt idx="869">
                  <c:v>44726.291666666664</c:v>
                </c:pt>
                <c:pt idx="870">
                  <c:v>44727.291666666664</c:v>
                </c:pt>
                <c:pt idx="871">
                  <c:v>44728.291666666664</c:v>
                </c:pt>
                <c:pt idx="872">
                  <c:v>44729.291666666664</c:v>
                </c:pt>
                <c:pt idx="873">
                  <c:v>44733.291666666664</c:v>
                </c:pt>
                <c:pt idx="874">
                  <c:v>44734.291666666664</c:v>
                </c:pt>
                <c:pt idx="875">
                  <c:v>44735.291666666664</c:v>
                </c:pt>
                <c:pt idx="876">
                  <c:v>44736.291666666664</c:v>
                </c:pt>
                <c:pt idx="877">
                  <c:v>44739.291666666664</c:v>
                </c:pt>
                <c:pt idx="878">
                  <c:v>44740.291666666664</c:v>
                </c:pt>
                <c:pt idx="879">
                  <c:v>44741.291666666664</c:v>
                </c:pt>
                <c:pt idx="880">
                  <c:v>44742.291666666664</c:v>
                </c:pt>
                <c:pt idx="881">
                  <c:v>44743.291666666664</c:v>
                </c:pt>
                <c:pt idx="882">
                  <c:v>44747.291666666664</c:v>
                </c:pt>
                <c:pt idx="883">
                  <c:v>44748.291666666664</c:v>
                </c:pt>
                <c:pt idx="884">
                  <c:v>44749.291666666664</c:v>
                </c:pt>
                <c:pt idx="885">
                  <c:v>44750.291666666664</c:v>
                </c:pt>
                <c:pt idx="886">
                  <c:v>44753.291666666664</c:v>
                </c:pt>
                <c:pt idx="887">
                  <c:v>44754.291666666664</c:v>
                </c:pt>
                <c:pt idx="888">
                  <c:v>44755.291666666664</c:v>
                </c:pt>
                <c:pt idx="889">
                  <c:v>44756.291666666664</c:v>
                </c:pt>
                <c:pt idx="890">
                  <c:v>44757.291666666664</c:v>
                </c:pt>
                <c:pt idx="891">
                  <c:v>44760.291666666664</c:v>
                </c:pt>
                <c:pt idx="892">
                  <c:v>44761.291666666664</c:v>
                </c:pt>
                <c:pt idx="893">
                  <c:v>44762.291666666664</c:v>
                </c:pt>
                <c:pt idx="894">
                  <c:v>44763.291666666664</c:v>
                </c:pt>
                <c:pt idx="895">
                  <c:v>44764.291666666664</c:v>
                </c:pt>
                <c:pt idx="896">
                  <c:v>44767.291666666664</c:v>
                </c:pt>
                <c:pt idx="897">
                  <c:v>44768.291666666664</c:v>
                </c:pt>
                <c:pt idx="898">
                  <c:v>44769.291666666664</c:v>
                </c:pt>
                <c:pt idx="899">
                  <c:v>44770.291666666664</c:v>
                </c:pt>
                <c:pt idx="900">
                  <c:v>44771.291666666664</c:v>
                </c:pt>
                <c:pt idx="901">
                  <c:v>44774.291666666664</c:v>
                </c:pt>
                <c:pt idx="902">
                  <c:v>44775.291666666664</c:v>
                </c:pt>
                <c:pt idx="903">
                  <c:v>44776.291666666664</c:v>
                </c:pt>
                <c:pt idx="904">
                  <c:v>44777.291666666664</c:v>
                </c:pt>
                <c:pt idx="905">
                  <c:v>44778.291666666664</c:v>
                </c:pt>
                <c:pt idx="906">
                  <c:v>44781.291666666664</c:v>
                </c:pt>
                <c:pt idx="907">
                  <c:v>44782.291666666664</c:v>
                </c:pt>
                <c:pt idx="908">
                  <c:v>44783.291666666664</c:v>
                </c:pt>
                <c:pt idx="909">
                  <c:v>44784.291666666664</c:v>
                </c:pt>
                <c:pt idx="910">
                  <c:v>44785.291666666664</c:v>
                </c:pt>
                <c:pt idx="911">
                  <c:v>44788.291666666664</c:v>
                </c:pt>
                <c:pt idx="912">
                  <c:v>44789.291666666664</c:v>
                </c:pt>
                <c:pt idx="913">
                  <c:v>44790.291666666664</c:v>
                </c:pt>
                <c:pt idx="914">
                  <c:v>44791.291666666664</c:v>
                </c:pt>
                <c:pt idx="915">
                  <c:v>44792.291666666664</c:v>
                </c:pt>
                <c:pt idx="916">
                  <c:v>44795.291666666664</c:v>
                </c:pt>
                <c:pt idx="917">
                  <c:v>44796.291666666664</c:v>
                </c:pt>
                <c:pt idx="918">
                  <c:v>44797.291666666664</c:v>
                </c:pt>
                <c:pt idx="919">
                  <c:v>44798.291666666664</c:v>
                </c:pt>
                <c:pt idx="920">
                  <c:v>44799.291666666664</c:v>
                </c:pt>
                <c:pt idx="921">
                  <c:v>44802.291666666664</c:v>
                </c:pt>
                <c:pt idx="922">
                  <c:v>44803.291666666664</c:v>
                </c:pt>
                <c:pt idx="923">
                  <c:v>44804.291666666664</c:v>
                </c:pt>
                <c:pt idx="924">
                  <c:v>44805.291666666664</c:v>
                </c:pt>
                <c:pt idx="925">
                  <c:v>44806.291666666664</c:v>
                </c:pt>
                <c:pt idx="926">
                  <c:v>44810.291666666664</c:v>
                </c:pt>
                <c:pt idx="927">
                  <c:v>44811.291666666664</c:v>
                </c:pt>
                <c:pt idx="928">
                  <c:v>44812.291666666664</c:v>
                </c:pt>
                <c:pt idx="929">
                  <c:v>44813.291666666664</c:v>
                </c:pt>
                <c:pt idx="930">
                  <c:v>44816.291666666664</c:v>
                </c:pt>
                <c:pt idx="931">
                  <c:v>44817.291666666664</c:v>
                </c:pt>
                <c:pt idx="932">
                  <c:v>44818.291666666664</c:v>
                </c:pt>
                <c:pt idx="933">
                  <c:v>44819.291666666664</c:v>
                </c:pt>
                <c:pt idx="934">
                  <c:v>44820.291666666664</c:v>
                </c:pt>
                <c:pt idx="935">
                  <c:v>44823.291666666664</c:v>
                </c:pt>
                <c:pt idx="936">
                  <c:v>44824.291666666664</c:v>
                </c:pt>
                <c:pt idx="937">
                  <c:v>44825.291666666664</c:v>
                </c:pt>
                <c:pt idx="938">
                  <c:v>44826.291666666664</c:v>
                </c:pt>
                <c:pt idx="939">
                  <c:v>44827.291666666664</c:v>
                </c:pt>
                <c:pt idx="940">
                  <c:v>44830.291666666664</c:v>
                </c:pt>
                <c:pt idx="941">
                  <c:v>44831.291666666664</c:v>
                </c:pt>
                <c:pt idx="942">
                  <c:v>44832.291666666664</c:v>
                </c:pt>
                <c:pt idx="943">
                  <c:v>44833.291666666664</c:v>
                </c:pt>
                <c:pt idx="944">
                  <c:v>44834.291666666664</c:v>
                </c:pt>
                <c:pt idx="945">
                  <c:v>44837.291666666664</c:v>
                </c:pt>
                <c:pt idx="946">
                  <c:v>44838.291666666664</c:v>
                </c:pt>
                <c:pt idx="947">
                  <c:v>44839.291666666664</c:v>
                </c:pt>
                <c:pt idx="948">
                  <c:v>44840.291666666664</c:v>
                </c:pt>
                <c:pt idx="949">
                  <c:v>44841.291666666664</c:v>
                </c:pt>
                <c:pt idx="950">
                  <c:v>44844.291666666664</c:v>
                </c:pt>
                <c:pt idx="951">
                  <c:v>44845.291666666664</c:v>
                </c:pt>
                <c:pt idx="952">
                  <c:v>44846.291666666664</c:v>
                </c:pt>
                <c:pt idx="953">
                  <c:v>44847.291666666664</c:v>
                </c:pt>
                <c:pt idx="954">
                  <c:v>44848.291666666664</c:v>
                </c:pt>
                <c:pt idx="955">
                  <c:v>44851.291666666664</c:v>
                </c:pt>
                <c:pt idx="956">
                  <c:v>44852.291666666664</c:v>
                </c:pt>
                <c:pt idx="957">
                  <c:v>44853.291666666664</c:v>
                </c:pt>
                <c:pt idx="958">
                  <c:v>44854.291666666664</c:v>
                </c:pt>
                <c:pt idx="959">
                  <c:v>44855.291666666664</c:v>
                </c:pt>
                <c:pt idx="960">
                  <c:v>44858.291666666664</c:v>
                </c:pt>
                <c:pt idx="961">
                  <c:v>44859.291666666664</c:v>
                </c:pt>
                <c:pt idx="962">
                  <c:v>44860.291666666664</c:v>
                </c:pt>
                <c:pt idx="963">
                  <c:v>44861.291666666664</c:v>
                </c:pt>
                <c:pt idx="964">
                  <c:v>44862.291666666664</c:v>
                </c:pt>
                <c:pt idx="965">
                  <c:v>44865.291666666664</c:v>
                </c:pt>
                <c:pt idx="966">
                  <c:v>44866.291666666664</c:v>
                </c:pt>
                <c:pt idx="967">
                  <c:v>44867.291666666664</c:v>
                </c:pt>
                <c:pt idx="968">
                  <c:v>44868.291666666664</c:v>
                </c:pt>
                <c:pt idx="969">
                  <c:v>44869.291666666664</c:v>
                </c:pt>
                <c:pt idx="970">
                  <c:v>44872.291666666664</c:v>
                </c:pt>
                <c:pt idx="971">
                  <c:v>44873.291666666664</c:v>
                </c:pt>
                <c:pt idx="972">
                  <c:v>44874.291666666664</c:v>
                </c:pt>
                <c:pt idx="973">
                  <c:v>44875.291666666664</c:v>
                </c:pt>
                <c:pt idx="974">
                  <c:v>44876.291666666664</c:v>
                </c:pt>
                <c:pt idx="975">
                  <c:v>44879.291666666664</c:v>
                </c:pt>
                <c:pt idx="976">
                  <c:v>44880.291666666664</c:v>
                </c:pt>
                <c:pt idx="977">
                  <c:v>44881.291666666664</c:v>
                </c:pt>
                <c:pt idx="978">
                  <c:v>44882.291666666664</c:v>
                </c:pt>
                <c:pt idx="979">
                  <c:v>44883.291666666664</c:v>
                </c:pt>
                <c:pt idx="980">
                  <c:v>44886.291666666664</c:v>
                </c:pt>
                <c:pt idx="981">
                  <c:v>44887.291666666664</c:v>
                </c:pt>
                <c:pt idx="982">
                  <c:v>44888.291666666664</c:v>
                </c:pt>
                <c:pt idx="983">
                  <c:v>44890.291666666664</c:v>
                </c:pt>
                <c:pt idx="984">
                  <c:v>44893.291666666664</c:v>
                </c:pt>
                <c:pt idx="985">
                  <c:v>44894.291666666664</c:v>
                </c:pt>
                <c:pt idx="986">
                  <c:v>44895.291666666664</c:v>
                </c:pt>
                <c:pt idx="987">
                  <c:v>44896.291666666664</c:v>
                </c:pt>
                <c:pt idx="988">
                  <c:v>44897.291666666664</c:v>
                </c:pt>
                <c:pt idx="989">
                  <c:v>44900.291666666664</c:v>
                </c:pt>
                <c:pt idx="990">
                  <c:v>44901.291666666664</c:v>
                </c:pt>
                <c:pt idx="991">
                  <c:v>44902.291666666664</c:v>
                </c:pt>
                <c:pt idx="992">
                  <c:v>44903.291666666664</c:v>
                </c:pt>
                <c:pt idx="993">
                  <c:v>44904.291666666664</c:v>
                </c:pt>
                <c:pt idx="994">
                  <c:v>44907.291666666664</c:v>
                </c:pt>
                <c:pt idx="995">
                  <c:v>44908.291666666664</c:v>
                </c:pt>
                <c:pt idx="996">
                  <c:v>44909.291666666664</c:v>
                </c:pt>
                <c:pt idx="997">
                  <c:v>44910.291666666664</c:v>
                </c:pt>
                <c:pt idx="998">
                  <c:v>44911.291666666664</c:v>
                </c:pt>
                <c:pt idx="999">
                  <c:v>44914.291666666664</c:v>
                </c:pt>
                <c:pt idx="1000">
                  <c:v>44915.291666666664</c:v>
                </c:pt>
                <c:pt idx="1001">
                  <c:v>44916.291666666664</c:v>
                </c:pt>
                <c:pt idx="1002">
                  <c:v>44917.291666666664</c:v>
                </c:pt>
                <c:pt idx="1003">
                  <c:v>44918.291666666664</c:v>
                </c:pt>
                <c:pt idx="1004">
                  <c:v>44922.291666666664</c:v>
                </c:pt>
                <c:pt idx="1005">
                  <c:v>44923.291666666664</c:v>
                </c:pt>
                <c:pt idx="1006">
                  <c:v>44924.291666666664</c:v>
                </c:pt>
                <c:pt idx="1007">
                  <c:v>44925.291666666664</c:v>
                </c:pt>
                <c:pt idx="1008">
                  <c:v>44929.291666666664</c:v>
                </c:pt>
                <c:pt idx="1009">
                  <c:v>44930.291666666664</c:v>
                </c:pt>
                <c:pt idx="1010">
                  <c:v>44931.291666666664</c:v>
                </c:pt>
                <c:pt idx="1011">
                  <c:v>44932.291666666664</c:v>
                </c:pt>
                <c:pt idx="1012">
                  <c:v>44935.291666666664</c:v>
                </c:pt>
                <c:pt idx="1013">
                  <c:v>44936.291666666664</c:v>
                </c:pt>
                <c:pt idx="1014">
                  <c:v>44937.291666666664</c:v>
                </c:pt>
                <c:pt idx="1015">
                  <c:v>44938.291666666664</c:v>
                </c:pt>
                <c:pt idx="1016">
                  <c:v>44939.291666666664</c:v>
                </c:pt>
                <c:pt idx="1017">
                  <c:v>44943.291666666664</c:v>
                </c:pt>
                <c:pt idx="1018">
                  <c:v>44944.291666666664</c:v>
                </c:pt>
                <c:pt idx="1019">
                  <c:v>44945.291666666664</c:v>
                </c:pt>
                <c:pt idx="1020">
                  <c:v>44946.291666666664</c:v>
                </c:pt>
                <c:pt idx="1021">
                  <c:v>44949.291666666664</c:v>
                </c:pt>
                <c:pt idx="1022">
                  <c:v>44950.291666666664</c:v>
                </c:pt>
                <c:pt idx="1023">
                  <c:v>44951.291666666664</c:v>
                </c:pt>
                <c:pt idx="1024">
                  <c:v>44952.291666666664</c:v>
                </c:pt>
                <c:pt idx="1025">
                  <c:v>44953.291666666664</c:v>
                </c:pt>
                <c:pt idx="1026">
                  <c:v>44956.291666666664</c:v>
                </c:pt>
                <c:pt idx="1027">
                  <c:v>44957.291666666664</c:v>
                </c:pt>
                <c:pt idx="1028">
                  <c:v>44958.291666666664</c:v>
                </c:pt>
                <c:pt idx="1029">
                  <c:v>44959.291666666664</c:v>
                </c:pt>
                <c:pt idx="1030">
                  <c:v>44960.291666666664</c:v>
                </c:pt>
                <c:pt idx="1031">
                  <c:v>44963.291666666664</c:v>
                </c:pt>
                <c:pt idx="1032">
                  <c:v>44964.291666666664</c:v>
                </c:pt>
                <c:pt idx="1033">
                  <c:v>44965.291666666664</c:v>
                </c:pt>
                <c:pt idx="1034">
                  <c:v>44966.291666666664</c:v>
                </c:pt>
                <c:pt idx="1035">
                  <c:v>44967.291666666664</c:v>
                </c:pt>
                <c:pt idx="1036">
                  <c:v>44970.291666666664</c:v>
                </c:pt>
                <c:pt idx="1037">
                  <c:v>44971.291666666664</c:v>
                </c:pt>
                <c:pt idx="1038">
                  <c:v>44972.291666666664</c:v>
                </c:pt>
                <c:pt idx="1039">
                  <c:v>44973.291666666664</c:v>
                </c:pt>
                <c:pt idx="1040">
                  <c:v>44974.291666666664</c:v>
                </c:pt>
                <c:pt idx="1041">
                  <c:v>44978.291666666664</c:v>
                </c:pt>
                <c:pt idx="1042">
                  <c:v>44979.291666666664</c:v>
                </c:pt>
                <c:pt idx="1043">
                  <c:v>44980.291666666664</c:v>
                </c:pt>
                <c:pt idx="1044">
                  <c:v>44981.291666666664</c:v>
                </c:pt>
                <c:pt idx="1045">
                  <c:v>44984.291666666664</c:v>
                </c:pt>
                <c:pt idx="1046">
                  <c:v>44985.291666666664</c:v>
                </c:pt>
                <c:pt idx="1047">
                  <c:v>44986.291666666664</c:v>
                </c:pt>
                <c:pt idx="1048">
                  <c:v>44987.291666666664</c:v>
                </c:pt>
                <c:pt idx="1049">
                  <c:v>44988.291666666664</c:v>
                </c:pt>
                <c:pt idx="1050">
                  <c:v>44991.291666666664</c:v>
                </c:pt>
                <c:pt idx="1051">
                  <c:v>44992.291666666664</c:v>
                </c:pt>
                <c:pt idx="1052">
                  <c:v>44993.291666666664</c:v>
                </c:pt>
                <c:pt idx="1053">
                  <c:v>44994.291666666664</c:v>
                </c:pt>
                <c:pt idx="1054">
                  <c:v>44995.291666666664</c:v>
                </c:pt>
                <c:pt idx="1055">
                  <c:v>44998.291666666664</c:v>
                </c:pt>
                <c:pt idx="1056">
                  <c:v>44999.291666666664</c:v>
                </c:pt>
                <c:pt idx="1057">
                  <c:v>45000.291666666664</c:v>
                </c:pt>
                <c:pt idx="1058">
                  <c:v>45001.291666666664</c:v>
                </c:pt>
                <c:pt idx="1059">
                  <c:v>45002.291666666664</c:v>
                </c:pt>
                <c:pt idx="1060">
                  <c:v>45005.291666666664</c:v>
                </c:pt>
                <c:pt idx="1061">
                  <c:v>45006.291666666664</c:v>
                </c:pt>
                <c:pt idx="1062">
                  <c:v>45007.291666666664</c:v>
                </c:pt>
                <c:pt idx="1063">
                  <c:v>45008.291666666664</c:v>
                </c:pt>
                <c:pt idx="1064">
                  <c:v>45009.291666666664</c:v>
                </c:pt>
                <c:pt idx="1065">
                  <c:v>45012.291666666664</c:v>
                </c:pt>
                <c:pt idx="1066">
                  <c:v>45013.291666666664</c:v>
                </c:pt>
                <c:pt idx="1067">
                  <c:v>45014.291666666664</c:v>
                </c:pt>
                <c:pt idx="1068">
                  <c:v>45015.291666666664</c:v>
                </c:pt>
                <c:pt idx="1069">
                  <c:v>45016.291666666664</c:v>
                </c:pt>
                <c:pt idx="1070">
                  <c:v>45019.291666666664</c:v>
                </c:pt>
                <c:pt idx="1071">
                  <c:v>45020.291666666664</c:v>
                </c:pt>
                <c:pt idx="1072">
                  <c:v>45021.291666666664</c:v>
                </c:pt>
                <c:pt idx="1073">
                  <c:v>45022.291666666664</c:v>
                </c:pt>
                <c:pt idx="1074">
                  <c:v>45026.291666666664</c:v>
                </c:pt>
                <c:pt idx="1075">
                  <c:v>45027.291666666664</c:v>
                </c:pt>
                <c:pt idx="1076">
                  <c:v>45028.291666666664</c:v>
                </c:pt>
                <c:pt idx="1077">
                  <c:v>45029.291666666664</c:v>
                </c:pt>
                <c:pt idx="1078">
                  <c:v>45030.291666666664</c:v>
                </c:pt>
                <c:pt idx="1079">
                  <c:v>45033.291666666664</c:v>
                </c:pt>
                <c:pt idx="1080">
                  <c:v>45034.291666666664</c:v>
                </c:pt>
                <c:pt idx="1081">
                  <c:v>45035.291666666664</c:v>
                </c:pt>
                <c:pt idx="1082">
                  <c:v>45036.291666666664</c:v>
                </c:pt>
                <c:pt idx="1083">
                  <c:v>45037.291666666664</c:v>
                </c:pt>
                <c:pt idx="1084">
                  <c:v>45040.291666666664</c:v>
                </c:pt>
                <c:pt idx="1085">
                  <c:v>45041.291666666664</c:v>
                </c:pt>
                <c:pt idx="1086">
                  <c:v>45042.291666666664</c:v>
                </c:pt>
                <c:pt idx="1087">
                  <c:v>45043.291666666664</c:v>
                </c:pt>
                <c:pt idx="1088">
                  <c:v>45044.291666666664</c:v>
                </c:pt>
                <c:pt idx="1089">
                  <c:v>45047.291666666664</c:v>
                </c:pt>
                <c:pt idx="1090">
                  <c:v>45048.291666666664</c:v>
                </c:pt>
                <c:pt idx="1091">
                  <c:v>45049.291666666664</c:v>
                </c:pt>
                <c:pt idx="1092">
                  <c:v>45050.291666666664</c:v>
                </c:pt>
                <c:pt idx="1093">
                  <c:v>45051.291666666664</c:v>
                </c:pt>
                <c:pt idx="1094">
                  <c:v>45054.291666666664</c:v>
                </c:pt>
                <c:pt idx="1095">
                  <c:v>45055.291666666664</c:v>
                </c:pt>
                <c:pt idx="1096">
                  <c:v>45056.291666666664</c:v>
                </c:pt>
                <c:pt idx="1097">
                  <c:v>45057.291666666664</c:v>
                </c:pt>
                <c:pt idx="1098">
                  <c:v>45058.291666666664</c:v>
                </c:pt>
                <c:pt idx="1099">
                  <c:v>45061.291666666664</c:v>
                </c:pt>
                <c:pt idx="1100">
                  <c:v>45062.291666666664</c:v>
                </c:pt>
                <c:pt idx="1101">
                  <c:v>45063.291666666664</c:v>
                </c:pt>
                <c:pt idx="1102">
                  <c:v>45064.291666666664</c:v>
                </c:pt>
                <c:pt idx="1103">
                  <c:v>45065.291666666664</c:v>
                </c:pt>
                <c:pt idx="1104">
                  <c:v>45068.291666666664</c:v>
                </c:pt>
                <c:pt idx="1105">
                  <c:v>45069.291666666664</c:v>
                </c:pt>
                <c:pt idx="1106">
                  <c:v>45070.291666666664</c:v>
                </c:pt>
                <c:pt idx="1107">
                  <c:v>45071.291666666664</c:v>
                </c:pt>
                <c:pt idx="1108">
                  <c:v>45072.291666666664</c:v>
                </c:pt>
                <c:pt idx="1109">
                  <c:v>45076.291666666664</c:v>
                </c:pt>
                <c:pt idx="1110">
                  <c:v>45077.291666666664</c:v>
                </c:pt>
                <c:pt idx="1111">
                  <c:v>45078.291666666664</c:v>
                </c:pt>
                <c:pt idx="1112">
                  <c:v>45079.291666666664</c:v>
                </c:pt>
                <c:pt idx="1113">
                  <c:v>45082.291666666664</c:v>
                </c:pt>
                <c:pt idx="1114">
                  <c:v>45083.291666666664</c:v>
                </c:pt>
                <c:pt idx="1115">
                  <c:v>45084.291666666664</c:v>
                </c:pt>
                <c:pt idx="1116">
                  <c:v>45085.291666666664</c:v>
                </c:pt>
                <c:pt idx="1117">
                  <c:v>45086.291666666664</c:v>
                </c:pt>
                <c:pt idx="1118">
                  <c:v>45089.291666666664</c:v>
                </c:pt>
                <c:pt idx="1119">
                  <c:v>45090.291666666664</c:v>
                </c:pt>
                <c:pt idx="1120">
                  <c:v>45091.291666666664</c:v>
                </c:pt>
                <c:pt idx="1121">
                  <c:v>45092.291666666664</c:v>
                </c:pt>
                <c:pt idx="1122">
                  <c:v>45093.291666666664</c:v>
                </c:pt>
                <c:pt idx="1123">
                  <c:v>45097.291666666664</c:v>
                </c:pt>
                <c:pt idx="1124">
                  <c:v>45098.291666666664</c:v>
                </c:pt>
                <c:pt idx="1125">
                  <c:v>45099.291666666664</c:v>
                </c:pt>
                <c:pt idx="1126">
                  <c:v>45100.291666666664</c:v>
                </c:pt>
                <c:pt idx="1127">
                  <c:v>45103.291666666664</c:v>
                </c:pt>
                <c:pt idx="1128">
                  <c:v>45104.291666666664</c:v>
                </c:pt>
                <c:pt idx="1129">
                  <c:v>45105.291666666664</c:v>
                </c:pt>
                <c:pt idx="1130">
                  <c:v>45106.291666666664</c:v>
                </c:pt>
                <c:pt idx="1131">
                  <c:v>45107.291666666664</c:v>
                </c:pt>
                <c:pt idx="1132">
                  <c:v>45110.291666666664</c:v>
                </c:pt>
                <c:pt idx="1133">
                  <c:v>45112.291666666664</c:v>
                </c:pt>
                <c:pt idx="1134">
                  <c:v>45113.291666666664</c:v>
                </c:pt>
                <c:pt idx="1135">
                  <c:v>45114.291666666664</c:v>
                </c:pt>
                <c:pt idx="1136">
                  <c:v>45117.291666666664</c:v>
                </c:pt>
                <c:pt idx="1137">
                  <c:v>45118.291666666664</c:v>
                </c:pt>
                <c:pt idx="1138">
                  <c:v>45119.291666666664</c:v>
                </c:pt>
                <c:pt idx="1139">
                  <c:v>45120.291666666664</c:v>
                </c:pt>
                <c:pt idx="1140">
                  <c:v>45121.291666666664</c:v>
                </c:pt>
                <c:pt idx="1141">
                  <c:v>45124.291666666664</c:v>
                </c:pt>
                <c:pt idx="1142">
                  <c:v>45125.291666666664</c:v>
                </c:pt>
                <c:pt idx="1143">
                  <c:v>45126.291666666664</c:v>
                </c:pt>
                <c:pt idx="1144">
                  <c:v>45127.291666666664</c:v>
                </c:pt>
                <c:pt idx="1145">
                  <c:v>45128.291666666664</c:v>
                </c:pt>
                <c:pt idx="1146">
                  <c:v>45131.291666666664</c:v>
                </c:pt>
                <c:pt idx="1147">
                  <c:v>45132.291666666664</c:v>
                </c:pt>
                <c:pt idx="1148">
                  <c:v>45133.291666666664</c:v>
                </c:pt>
                <c:pt idx="1149">
                  <c:v>45134.291666666664</c:v>
                </c:pt>
                <c:pt idx="1150">
                  <c:v>45135.291666666664</c:v>
                </c:pt>
                <c:pt idx="1151">
                  <c:v>45138.291666666664</c:v>
                </c:pt>
                <c:pt idx="1152">
                  <c:v>45139.291666666664</c:v>
                </c:pt>
                <c:pt idx="1153">
                  <c:v>45140.291666666664</c:v>
                </c:pt>
                <c:pt idx="1154">
                  <c:v>45141.291666666664</c:v>
                </c:pt>
                <c:pt idx="1155">
                  <c:v>45142.291666666664</c:v>
                </c:pt>
                <c:pt idx="1156">
                  <c:v>45145.291666666664</c:v>
                </c:pt>
                <c:pt idx="1157">
                  <c:v>45146.291666666664</c:v>
                </c:pt>
                <c:pt idx="1158">
                  <c:v>45147.291666666664</c:v>
                </c:pt>
                <c:pt idx="1159">
                  <c:v>45148.291666666664</c:v>
                </c:pt>
                <c:pt idx="1160">
                  <c:v>45149.291666666664</c:v>
                </c:pt>
                <c:pt idx="1161">
                  <c:v>45152.291666666664</c:v>
                </c:pt>
                <c:pt idx="1162">
                  <c:v>45153.291666666664</c:v>
                </c:pt>
                <c:pt idx="1163">
                  <c:v>45154.291666666664</c:v>
                </c:pt>
                <c:pt idx="1164">
                  <c:v>45155.291666666664</c:v>
                </c:pt>
                <c:pt idx="1165">
                  <c:v>45156.291666666664</c:v>
                </c:pt>
                <c:pt idx="1166">
                  <c:v>45159.291666666664</c:v>
                </c:pt>
                <c:pt idx="1167">
                  <c:v>45160.291666666664</c:v>
                </c:pt>
                <c:pt idx="1168">
                  <c:v>45161.291666666664</c:v>
                </c:pt>
                <c:pt idx="1169">
                  <c:v>45162.291666666664</c:v>
                </c:pt>
                <c:pt idx="1170">
                  <c:v>45163.291666666664</c:v>
                </c:pt>
                <c:pt idx="1171">
                  <c:v>45166.291666666664</c:v>
                </c:pt>
                <c:pt idx="1172">
                  <c:v>45167.291666666664</c:v>
                </c:pt>
                <c:pt idx="1173">
                  <c:v>45168.291666666664</c:v>
                </c:pt>
                <c:pt idx="1174">
                  <c:v>45169.291666666664</c:v>
                </c:pt>
                <c:pt idx="1175">
                  <c:v>45170.291666666664</c:v>
                </c:pt>
                <c:pt idx="1176">
                  <c:v>45174.291666666664</c:v>
                </c:pt>
                <c:pt idx="1177">
                  <c:v>45175.291666666664</c:v>
                </c:pt>
                <c:pt idx="1178">
                  <c:v>45176.291666666664</c:v>
                </c:pt>
                <c:pt idx="1179">
                  <c:v>45177.291666666664</c:v>
                </c:pt>
                <c:pt idx="1180">
                  <c:v>45180.291666666664</c:v>
                </c:pt>
                <c:pt idx="1181">
                  <c:v>45181.291666666664</c:v>
                </c:pt>
                <c:pt idx="1182">
                  <c:v>45182.291666666664</c:v>
                </c:pt>
                <c:pt idx="1183">
                  <c:v>45183.291666666664</c:v>
                </c:pt>
                <c:pt idx="1184">
                  <c:v>45184.291666666664</c:v>
                </c:pt>
                <c:pt idx="1185">
                  <c:v>45187.291666666664</c:v>
                </c:pt>
                <c:pt idx="1186">
                  <c:v>45188.291666666664</c:v>
                </c:pt>
                <c:pt idx="1187">
                  <c:v>45189.291666666664</c:v>
                </c:pt>
                <c:pt idx="1188">
                  <c:v>45190.291666666664</c:v>
                </c:pt>
                <c:pt idx="1189">
                  <c:v>45191.291666666664</c:v>
                </c:pt>
                <c:pt idx="1190">
                  <c:v>45194.291666666664</c:v>
                </c:pt>
                <c:pt idx="1191">
                  <c:v>45195.291666666664</c:v>
                </c:pt>
                <c:pt idx="1192">
                  <c:v>45196.291666666664</c:v>
                </c:pt>
                <c:pt idx="1193">
                  <c:v>45197.291666666664</c:v>
                </c:pt>
                <c:pt idx="1194">
                  <c:v>45198.291666666664</c:v>
                </c:pt>
                <c:pt idx="1195">
                  <c:v>45201.291666666664</c:v>
                </c:pt>
                <c:pt idx="1196">
                  <c:v>45202.291666666664</c:v>
                </c:pt>
                <c:pt idx="1197">
                  <c:v>45203.291666666664</c:v>
                </c:pt>
                <c:pt idx="1198">
                  <c:v>45204.291666666664</c:v>
                </c:pt>
                <c:pt idx="1199">
                  <c:v>45205.291666666664</c:v>
                </c:pt>
                <c:pt idx="1200">
                  <c:v>45208.291666666664</c:v>
                </c:pt>
                <c:pt idx="1201">
                  <c:v>45209.291666666664</c:v>
                </c:pt>
                <c:pt idx="1202">
                  <c:v>45210.291666666664</c:v>
                </c:pt>
                <c:pt idx="1203">
                  <c:v>45211.291666666664</c:v>
                </c:pt>
                <c:pt idx="1204">
                  <c:v>45212.291666666664</c:v>
                </c:pt>
                <c:pt idx="1205">
                  <c:v>45215.291666666664</c:v>
                </c:pt>
                <c:pt idx="1206">
                  <c:v>45216.291666666664</c:v>
                </c:pt>
                <c:pt idx="1207">
                  <c:v>45217.291666666664</c:v>
                </c:pt>
                <c:pt idx="1208">
                  <c:v>45218.291666666664</c:v>
                </c:pt>
                <c:pt idx="1209">
                  <c:v>45219.291666666664</c:v>
                </c:pt>
                <c:pt idx="1210">
                  <c:v>45222.291666666664</c:v>
                </c:pt>
                <c:pt idx="1211">
                  <c:v>45223.291666666664</c:v>
                </c:pt>
                <c:pt idx="1212">
                  <c:v>45224.291666666664</c:v>
                </c:pt>
                <c:pt idx="1213">
                  <c:v>45225.291666666664</c:v>
                </c:pt>
                <c:pt idx="1214">
                  <c:v>45226.291666666664</c:v>
                </c:pt>
                <c:pt idx="1215">
                  <c:v>45229.291666666664</c:v>
                </c:pt>
                <c:pt idx="1216">
                  <c:v>45230.291666666664</c:v>
                </c:pt>
                <c:pt idx="1217">
                  <c:v>45231.291666666664</c:v>
                </c:pt>
                <c:pt idx="1218">
                  <c:v>45232.291666666664</c:v>
                </c:pt>
                <c:pt idx="1219">
                  <c:v>45233.291666666664</c:v>
                </c:pt>
                <c:pt idx="1220">
                  <c:v>45236.291666666664</c:v>
                </c:pt>
                <c:pt idx="1221">
                  <c:v>45237.291666666664</c:v>
                </c:pt>
                <c:pt idx="1222">
                  <c:v>45238.291666666664</c:v>
                </c:pt>
                <c:pt idx="1223">
                  <c:v>45239.291666666664</c:v>
                </c:pt>
                <c:pt idx="1224">
                  <c:v>45240.291666666664</c:v>
                </c:pt>
                <c:pt idx="1225">
                  <c:v>45243.291666666664</c:v>
                </c:pt>
                <c:pt idx="1226">
                  <c:v>45244.291666666664</c:v>
                </c:pt>
                <c:pt idx="1227">
                  <c:v>45245.291666666664</c:v>
                </c:pt>
                <c:pt idx="1228">
                  <c:v>45246.291666666664</c:v>
                </c:pt>
                <c:pt idx="1229">
                  <c:v>45247.291666666664</c:v>
                </c:pt>
                <c:pt idx="1230">
                  <c:v>45250.291666666664</c:v>
                </c:pt>
                <c:pt idx="1231">
                  <c:v>45251.291666666664</c:v>
                </c:pt>
                <c:pt idx="1232">
                  <c:v>45252.291666666664</c:v>
                </c:pt>
                <c:pt idx="1233">
                  <c:v>45254.291666666664</c:v>
                </c:pt>
                <c:pt idx="1234">
                  <c:v>45257.291666666664</c:v>
                </c:pt>
                <c:pt idx="1235">
                  <c:v>45258.291666666664</c:v>
                </c:pt>
                <c:pt idx="1236">
                  <c:v>45259.291666666664</c:v>
                </c:pt>
                <c:pt idx="1237">
                  <c:v>45260.291666666664</c:v>
                </c:pt>
                <c:pt idx="1238">
                  <c:v>45261.291666666664</c:v>
                </c:pt>
                <c:pt idx="1239">
                  <c:v>45264.291666666664</c:v>
                </c:pt>
                <c:pt idx="1240">
                  <c:v>45265.291666666664</c:v>
                </c:pt>
                <c:pt idx="1241">
                  <c:v>45266.291666666664</c:v>
                </c:pt>
                <c:pt idx="1242">
                  <c:v>45267.291666666664</c:v>
                </c:pt>
                <c:pt idx="1243">
                  <c:v>45268.291666666664</c:v>
                </c:pt>
                <c:pt idx="1244">
                  <c:v>45271.291666666664</c:v>
                </c:pt>
                <c:pt idx="1245">
                  <c:v>45272.291666666664</c:v>
                </c:pt>
                <c:pt idx="1246">
                  <c:v>45273.291666666664</c:v>
                </c:pt>
                <c:pt idx="1247">
                  <c:v>45274.291666666664</c:v>
                </c:pt>
                <c:pt idx="1248">
                  <c:v>45275.291666666664</c:v>
                </c:pt>
                <c:pt idx="1249">
                  <c:v>45278.291666666664</c:v>
                </c:pt>
                <c:pt idx="1250">
                  <c:v>45279.291666666664</c:v>
                </c:pt>
                <c:pt idx="1251">
                  <c:v>45280.291666666664</c:v>
                </c:pt>
                <c:pt idx="1252">
                  <c:v>45281.291666666664</c:v>
                </c:pt>
                <c:pt idx="1253">
                  <c:v>45282.291666666664</c:v>
                </c:pt>
                <c:pt idx="1254">
                  <c:v>45286.291666666664</c:v>
                </c:pt>
                <c:pt idx="1255">
                  <c:v>45287.291666666664</c:v>
                </c:pt>
                <c:pt idx="1256">
                  <c:v>45288.291666666664</c:v>
                </c:pt>
                <c:pt idx="1257">
                  <c:v>45289.291666666664</c:v>
                </c:pt>
                <c:pt idx="1258">
                  <c:v>45293.291666666664</c:v>
                </c:pt>
                <c:pt idx="1259">
                  <c:v>45294.291666666664</c:v>
                </c:pt>
                <c:pt idx="1260">
                  <c:v>45295.291666666664</c:v>
                </c:pt>
                <c:pt idx="1261">
                  <c:v>45296.291666666664</c:v>
                </c:pt>
                <c:pt idx="1262">
                  <c:v>45299.291666666664</c:v>
                </c:pt>
                <c:pt idx="1263">
                  <c:v>45300.291666666664</c:v>
                </c:pt>
                <c:pt idx="1264">
                  <c:v>45301.291666666664</c:v>
                </c:pt>
                <c:pt idx="1265">
                  <c:v>45302.291666666664</c:v>
                </c:pt>
                <c:pt idx="1266">
                  <c:v>45303.291666666664</c:v>
                </c:pt>
                <c:pt idx="1267">
                  <c:v>45307.291666666664</c:v>
                </c:pt>
                <c:pt idx="1268">
                  <c:v>45308.291666666664</c:v>
                </c:pt>
                <c:pt idx="1269">
                  <c:v>45309.291666666664</c:v>
                </c:pt>
                <c:pt idx="1270">
                  <c:v>45310.291666666664</c:v>
                </c:pt>
                <c:pt idx="1271">
                  <c:v>45313.291666666664</c:v>
                </c:pt>
                <c:pt idx="1272">
                  <c:v>45314.291666666664</c:v>
                </c:pt>
                <c:pt idx="1273">
                  <c:v>45315.291666666664</c:v>
                </c:pt>
                <c:pt idx="1274">
                  <c:v>45316.291666666664</c:v>
                </c:pt>
                <c:pt idx="1275">
                  <c:v>45317.291666666664</c:v>
                </c:pt>
                <c:pt idx="1276">
                  <c:v>45320.291666666664</c:v>
                </c:pt>
                <c:pt idx="1277">
                  <c:v>45321.291666666664</c:v>
                </c:pt>
                <c:pt idx="1278">
                  <c:v>45322.291666666664</c:v>
                </c:pt>
                <c:pt idx="1279">
                  <c:v>45323.291666666664</c:v>
                </c:pt>
                <c:pt idx="1280">
                  <c:v>45324.291666666664</c:v>
                </c:pt>
                <c:pt idx="1281">
                  <c:v>45327.291666666664</c:v>
                </c:pt>
                <c:pt idx="1282">
                  <c:v>45328.291666666664</c:v>
                </c:pt>
                <c:pt idx="1283">
                  <c:v>45329.291666666664</c:v>
                </c:pt>
                <c:pt idx="1284">
                  <c:v>45330.291666666664</c:v>
                </c:pt>
                <c:pt idx="1285">
                  <c:v>45331.291666666664</c:v>
                </c:pt>
                <c:pt idx="1286">
                  <c:v>45334.291666666664</c:v>
                </c:pt>
                <c:pt idx="1287">
                  <c:v>45335.291666666664</c:v>
                </c:pt>
                <c:pt idx="1288">
                  <c:v>45336.291666666664</c:v>
                </c:pt>
                <c:pt idx="1289">
                  <c:v>45337.291666666664</c:v>
                </c:pt>
                <c:pt idx="1290">
                  <c:v>45338.291666666664</c:v>
                </c:pt>
                <c:pt idx="1291">
                  <c:v>45342.291666666664</c:v>
                </c:pt>
                <c:pt idx="1292">
                  <c:v>45343.291666666664</c:v>
                </c:pt>
                <c:pt idx="1293">
                  <c:v>45344.291666666664</c:v>
                </c:pt>
                <c:pt idx="1294">
                  <c:v>45345.291666666664</c:v>
                </c:pt>
                <c:pt idx="1295">
                  <c:v>45348.291666666664</c:v>
                </c:pt>
                <c:pt idx="1296">
                  <c:v>45349.291666666664</c:v>
                </c:pt>
                <c:pt idx="1297">
                  <c:v>45350.291666666664</c:v>
                </c:pt>
                <c:pt idx="1298">
                  <c:v>45351.291666666664</c:v>
                </c:pt>
                <c:pt idx="1299">
                  <c:v>45352.291666666664</c:v>
                </c:pt>
                <c:pt idx="1300">
                  <c:v>45355.291666666664</c:v>
                </c:pt>
                <c:pt idx="1301">
                  <c:v>45356.291666666664</c:v>
                </c:pt>
                <c:pt idx="1302">
                  <c:v>45357.291666666664</c:v>
                </c:pt>
                <c:pt idx="1303">
                  <c:v>45358.291666666664</c:v>
                </c:pt>
                <c:pt idx="1304">
                  <c:v>45359.291666666664</c:v>
                </c:pt>
                <c:pt idx="1305">
                  <c:v>45362.291666666664</c:v>
                </c:pt>
                <c:pt idx="1306">
                  <c:v>45363.291666666664</c:v>
                </c:pt>
                <c:pt idx="1307">
                  <c:v>45364.291666666664</c:v>
                </c:pt>
                <c:pt idx="1308">
                  <c:v>45365.291666666664</c:v>
                </c:pt>
                <c:pt idx="1309">
                  <c:v>45366.291666666664</c:v>
                </c:pt>
                <c:pt idx="1310">
                  <c:v>45369.291666666664</c:v>
                </c:pt>
                <c:pt idx="1311">
                  <c:v>45370.291666666664</c:v>
                </c:pt>
                <c:pt idx="1312">
                  <c:v>45371.291666666664</c:v>
                </c:pt>
                <c:pt idx="1313">
                  <c:v>45372.291666666664</c:v>
                </c:pt>
                <c:pt idx="1314">
                  <c:v>45373.291666666664</c:v>
                </c:pt>
                <c:pt idx="1315">
                  <c:v>45376.291666666664</c:v>
                </c:pt>
                <c:pt idx="1316">
                  <c:v>45377.291666666664</c:v>
                </c:pt>
                <c:pt idx="1317">
                  <c:v>45378.291666666664</c:v>
                </c:pt>
                <c:pt idx="1318">
                  <c:v>45379.291666666664</c:v>
                </c:pt>
                <c:pt idx="1319">
                  <c:v>45383.291666666664</c:v>
                </c:pt>
                <c:pt idx="1320">
                  <c:v>45384.291666666664</c:v>
                </c:pt>
                <c:pt idx="1321">
                  <c:v>45385.291666666664</c:v>
                </c:pt>
                <c:pt idx="1322">
                  <c:v>45386.291666666664</c:v>
                </c:pt>
                <c:pt idx="1323">
                  <c:v>45387.291666666664</c:v>
                </c:pt>
                <c:pt idx="1324">
                  <c:v>45390.291666666664</c:v>
                </c:pt>
                <c:pt idx="1325">
                  <c:v>45391.291666666664</c:v>
                </c:pt>
                <c:pt idx="1326">
                  <c:v>45392.291666666664</c:v>
                </c:pt>
                <c:pt idx="1327">
                  <c:v>45393.291666666664</c:v>
                </c:pt>
                <c:pt idx="1328">
                  <c:v>45394.291666666664</c:v>
                </c:pt>
                <c:pt idx="1329">
                  <c:v>45397.291666666664</c:v>
                </c:pt>
                <c:pt idx="1330">
                  <c:v>45398.291666666664</c:v>
                </c:pt>
                <c:pt idx="1331">
                  <c:v>45399.291666666664</c:v>
                </c:pt>
                <c:pt idx="1332">
                  <c:v>45400.291666666664</c:v>
                </c:pt>
                <c:pt idx="1333">
                  <c:v>45401.291666666664</c:v>
                </c:pt>
                <c:pt idx="1334">
                  <c:v>45404.291666666664</c:v>
                </c:pt>
                <c:pt idx="1335">
                  <c:v>45405.291666666664</c:v>
                </c:pt>
                <c:pt idx="1336">
                  <c:v>45406.291666666664</c:v>
                </c:pt>
                <c:pt idx="1337">
                  <c:v>45407.291666666664</c:v>
                </c:pt>
                <c:pt idx="1338">
                  <c:v>45408.291666666664</c:v>
                </c:pt>
                <c:pt idx="1339">
                  <c:v>45411.291666666664</c:v>
                </c:pt>
                <c:pt idx="1340">
                  <c:v>45412.291666666664</c:v>
                </c:pt>
                <c:pt idx="1341">
                  <c:v>45413.291666666664</c:v>
                </c:pt>
                <c:pt idx="1342">
                  <c:v>45414.291666666664</c:v>
                </c:pt>
                <c:pt idx="1343">
                  <c:v>45415.291666666664</c:v>
                </c:pt>
                <c:pt idx="1344">
                  <c:v>45418.291666666664</c:v>
                </c:pt>
                <c:pt idx="1345">
                  <c:v>45419.291666666664</c:v>
                </c:pt>
                <c:pt idx="1346">
                  <c:v>45420.291666666664</c:v>
                </c:pt>
                <c:pt idx="1347">
                  <c:v>45421.291666666664</c:v>
                </c:pt>
                <c:pt idx="1348">
                  <c:v>45422.291666666664</c:v>
                </c:pt>
                <c:pt idx="1349">
                  <c:v>45425.291666666664</c:v>
                </c:pt>
                <c:pt idx="1350">
                  <c:v>45426.291666666664</c:v>
                </c:pt>
                <c:pt idx="1351">
                  <c:v>45427.291666666664</c:v>
                </c:pt>
                <c:pt idx="1352">
                  <c:v>45428.291666666664</c:v>
                </c:pt>
                <c:pt idx="1353">
                  <c:v>45429.291666666664</c:v>
                </c:pt>
                <c:pt idx="1354">
                  <c:v>45432.291666666664</c:v>
                </c:pt>
                <c:pt idx="1355">
                  <c:v>45433.291666666664</c:v>
                </c:pt>
                <c:pt idx="1356">
                  <c:v>45434.291666666664</c:v>
                </c:pt>
                <c:pt idx="1357">
                  <c:v>45435.291666666664</c:v>
                </c:pt>
                <c:pt idx="1358">
                  <c:v>45436.291666666664</c:v>
                </c:pt>
                <c:pt idx="1359">
                  <c:v>45440.291666666664</c:v>
                </c:pt>
                <c:pt idx="1360">
                  <c:v>45441.291666666664</c:v>
                </c:pt>
                <c:pt idx="1361">
                  <c:v>45442.291666666664</c:v>
                </c:pt>
                <c:pt idx="1362">
                  <c:v>45443.291666666664</c:v>
                </c:pt>
                <c:pt idx="1363">
                  <c:v>45446.291666666664</c:v>
                </c:pt>
                <c:pt idx="1364">
                  <c:v>45447.291666666664</c:v>
                </c:pt>
                <c:pt idx="1365">
                  <c:v>45448.291666666664</c:v>
                </c:pt>
                <c:pt idx="1366">
                  <c:v>45449.291666666664</c:v>
                </c:pt>
                <c:pt idx="1367">
                  <c:v>45450.291666666664</c:v>
                </c:pt>
                <c:pt idx="1368">
                  <c:v>45453.291666666664</c:v>
                </c:pt>
                <c:pt idx="1369">
                  <c:v>45454.291666666664</c:v>
                </c:pt>
                <c:pt idx="1370">
                  <c:v>45455.291666666664</c:v>
                </c:pt>
                <c:pt idx="1371">
                  <c:v>45456.291666666664</c:v>
                </c:pt>
                <c:pt idx="1372">
                  <c:v>45457.291666666664</c:v>
                </c:pt>
                <c:pt idx="1373">
                  <c:v>45460.291666666664</c:v>
                </c:pt>
                <c:pt idx="1374">
                  <c:v>45461.291666666664</c:v>
                </c:pt>
                <c:pt idx="1375">
                  <c:v>45463.291666666664</c:v>
                </c:pt>
                <c:pt idx="1376">
                  <c:v>45464.291666666664</c:v>
                </c:pt>
                <c:pt idx="1377">
                  <c:v>45467.291666666664</c:v>
                </c:pt>
                <c:pt idx="1378">
                  <c:v>45468.291666666664</c:v>
                </c:pt>
                <c:pt idx="1379">
                  <c:v>45469.291666666664</c:v>
                </c:pt>
                <c:pt idx="1380">
                  <c:v>45470.291666666664</c:v>
                </c:pt>
                <c:pt idx="1381">
                  <c:v>45471.291666666664</c:v>
                </c:pt>
                <c:pt idx="1382">
                  <c:v>45474.291666666664</c:v>
                </c:pt>
                <c:pt idx="1383">
                  <c:v>45475.291666666664</c:v>
                </c:pt>
                <c:pt idx="1384">
                  <c:v>45476.291666666664</c:v>
                </c:pt>
                <c:pt idx="1385">
                  <c:v>45478.291666666664</c:v>
                </c:pt>
                <c:pt idx="1386">
                  <c:v>45481.291666666664</c:v>
                </c:pt>
                <c:pt idx="1387">
                  <c:v>45482.291666666664</c:v>
                </c:pt>
                <c:pt idx="1388">
                  <c:v>45483.291666666664</c:v>
                </c:pt>
                <c:pt idx="1389">
                  <c:v>45484.291666666664</c:v>
                </c:pt>
                <c:pt idx="1390">
                  <c:v>45485.291666666664</c:v>
                </c:pt>
                <c:pt idx="1391">
                  <c:v>45488.291666666664</c:v>
                </c:pt>
                <c:pt idx="1392">
                  <c:v>45489.291666666664</c:v>
                </c:pt>
                <c:pt idx="1393">
                  <c:v>45490.291666666664</c:v>
                </c:pt>
                <c:pt idx="1394">
                  <c:v>45491.291666666664</c:v>
                </c:pt>
                <c:pt idx="1395">
                  <c:v>45492.291666666664</c:v>
                </c:pt>
                <c:pt idx="1396">
                  <c:v>45495.291666666664</c:v>
                </c:pt>
                <c:pt idx="1397">
                  <c:v>45496.291666666664</c:v>
                </c:pt>
                <c:pt idx="1398">
                  <c:v>45497.291666666664</c:v>
                </c:pt>
                <c:pt idx="1399">
                  <c:v>45498.291666666664</c:v>
                </c:pt>
                <c:pt idx="1400">
                  <c:v>45499.291666666664</c:v>
                </c:pt>
                <c:pt idx="1401">
                  <c:v>45502.291666666664</c:v>
                </c:pt>
                <c:pt idx="1402">
                  <c:v>45503.291666666664</c:v>
                </c:pt>
                <c:pt idx="1403">
                  <c:v>45504.291666666664</c:v>
                </c:pt>
                <c:pt idx="1404">
                  <c:v>45505.291666666664</c:v>
                </c:pt>
                <c:pt idx="1405">
                  <c:v>45506.291666666664</c:v>
                </c:pt>
                <c:pt idx="1406">
                  <c:v>45509.291666666664</c:v>
                </c:pt>
                <c:pt idx="1407">
                  <c:v>45510.291666666664</c:v>
                </c:pt>
                <c:pt idx="1408">
                  <c:v>45511.291666666664</c:v>
                </c:pt>
                <c:pt idx="1409">
                  <c:v>45512.291666666664</c:v>
                </c:pt>
                <c:pt idx="1410">
                  <c:v>45513.291666666664</c:v>
                </c:pt>
                <c:pt idx="1411">
                  <c:v>45516.291666666664</c:v>
                </c:pt>
                <c:pt idx="1412">
                  <c:v>45517.291666666664</c:v>
                </c:pt>
                <c:pt idx="1413">
                  <c:v>45518.291666666664</c:v>
                </c:pt>
                <c:pt idx="1414">
                  <c:v>45519.291666666664</c:v>
                </c:pt>
                <c:pt idx="1415">
                  <c:v>45520.291666666664</c:v>
                </c:pt>
                <c:pt idx="1416">
                  <c:v>45523.291666666664</c:v>
                </c:pt>
                <c:pt idx="1417">
                  <c:v>45524.291666666664</c:v>
                </c:pt>
                <c:pt idx="1418">
                  <c:v>45525.291666666664</c:v>
                </c:pt>
                <c:pt idx="1419">
                  <c:v>45526.291666666664</c:v>
                </c:pt>
                <c:pt idx="1420">
                  <c:v>45527.291666666664</c:v>
                </c:pt>
                <c:pt idx="1421">
                  <c:v>45530.291666666664</c:v>
                </c:pt>
                <c:pt idx="1422">
                  <c:v>45531.291666666664</c:v>
                </c:pt>
                <c:pt idx="1423">
                  <c:v>45532.291666666664</c:v>
                </c:pt>
                <c:pt idx="1424">
                  <c:v>45533.291666666664</c:v>
                </c:pt>
                <c:pt idx="1425">
                  <c:v>45534.291666666664</c:v>
                </c:pt>
                <c:pt idx="1426">
                  <c:v>45538.291666666664</c:v>
                </c:pt>
                <c:pt idx="1427">
                  <c:v>45539.291666666664</c:v>
                </c:pt>
                <c:pt idx="1428">
                  <c:v>45540.291666666664</c:v>
                </c:pt>
                <c:pt idx="1429">
                  <c:v>45541.291666666664</c:v>
                </c:pt>
                <c:pt idx="1430">
                  <c:v>45544.291666666664</c:v>
                </c:pt>
                <c:pt idx="1431">
                  <c:v>45545.291666666664</c:v>
                </c:pt>
                <c:pt idx="1432">
                  <c:v>45546.291666666664</c:v>
                </c:pt>
                <c:pt idx="1433">
                  <c:v>45547.291666666664</c:v>
                </c:pt>
                <c:pt idx="1434">
                  <c:v>45548.291666666664</c:v>
                </c:pt>
                <c:pt idx="1435">
                  <c:v>45551.291666666664</c:v>
                </c:pt>
                <c:pt idx="1436">
                  <c:v>45552.291666666664</c:v>
                </c:pt>
                <c:pt idx="1437">
                  <c:v>45553.291666666664</c:v>
                </c:pt>
                <c:pt idx="1438">
                  <c:v>45554.291666666664</c:v>
                </c:pt>
                <c:pt idx="1439">
                  <c:v>45555.291666666664</c:v>
                </c:pt>
                <c:pt idx="1440">
                  <c:v>45558.291666666664</c:v>
                </c:pt>
                <c:pt idx="1441">
                  <c:v>45559.291666666664</c:v>
                </c:pt>
                <c:pt idx="1442">
                  <c:v>45560.291666666664</c:v>
                </c:pt>
                <c:pt idx="1443">
                  <c:v>45561.291666666664</c:v>
                </c:pt>
                <c:pt idx="1444">
                  <c:v>45562.291666666664</c:v>
                </c:pt>
                <c:pt idx="1445">
                  <c:v>45565.291666666664</c:v>
                </c:pt>
                <c:pt idx="1446">
                  <c:v>45566.291666666664</c:v>
                </c:pt>
                <c:pt idx="1447">
                  <c:v>45567.291666666664</c:v>
                </c:pt>
                <c:pt idx="1448">
                  <c:v>45568.291666666664</c:v>
                </c:pt>
                <c:pt idx="1449">
                  <c:v>45569.291666666664</c:v>
                </c:pt>
                <c:pt idx="1450">
                  <c:v>45572.291666666664</c:v>
                </c:pt>
                <c:pt idx="1451">
                  <c:v>45573.291666666664</c:v>
                </c:pt>
                <c:pt idx="1452">
                  <c:v>45574.291666666664</c:v>
                </c:pt>
                <c:pt idx="1453">
                  <c:v>45575.291666666664</c:v>
                </c:pt>
                <c:pt idx="1454">
                  <c:v>45576.291666666664</c:v>
                </c:pt>
                <c:pt idx="1455">
                  <c:v>45579.291666666664</c:v>
                </c:pt>
                <c:pt idx="1456">
                  <c:v>45580.291666666664</c:v>
                </c:pt>
                <c:pt idx="1457">
                  <c:v>45581.291666666664</c:v>
                </c:pt>
                <c:pt idx="1458">
                  <c:v>45582.291666666664</c:v>
                </c:pt>
                <c:pt idx="1459">
                  <c:v>45583.291666666664</c:v>
                </c:pt>
                <c:pt idx="1460">
                  <c:v>45586.291666666664</c:v>
                </c:pt>
                <c:pt idx="1461">
                  <c:v>45587.291666666664</c:v>
                </c:pt>
                <c:pt idx="1462">
                  <c:v>45588.291666666664</c:v>
                </c:pt>
                <c:pt idx="1463">
                  <c:v>45589.291666666664</c:v>
                </c:pt>
                <c:pt idx="1464">
                  <c:v>45590.291666666664</c:v>
                </c:pt>
                <c:pt idx="1465">
                  <c:v>45593.291666666664</c:v>
                </c:pt>
                <c:pt idx="1466">
                  <c:v>45594.291666666664</c:v>
                </c:pt>
                <c:pt idx="1467">
                  <c:v>45595.291666666664</c:v>
                </c:pt>
                <c:pt idx="1468">
                  <c:v>45596.291666666664</c:v>
                </c:pt>
                <c:pt idx="1469">
                  <c:v>45597.291666608799</c:v>
                </c:pt>
                <c:pt idx="1470">
                  <c:v>45598.291666608799</c:v>
                </c:pt>
                <c:pt idx="1471">
                  <c:v>45599.291666608799</c:v>
                </c:pt>
                <c:pt idx="1472">
                  <c:v>45600.291666608799</c:v>
                </c:pt>
                <c:pt idx="1473">
                  <c:v>45601.291666608799</c:v>
                </c:pt>
                <c:pt idx="1474">
                  <c:v>45602.291666608799</c:v>
                </c:pt>
              </c:numCache>
            </c:numRef>
          </c:cat>
          <c:val>
            <c:numRef>
              <c:f>'Simple Moving Average '!$C$3:$C$1470</c:f>
              <c:numCache>
                <c:formatCode>_("$"* #,##0.00_);_("$"* \(#,##0.00\);_("$"* "-"??_);_(@_)</c:formatCode>
                <c:ptCount val="1468"/>
                <c:pt idx="0">
                  <c:v>69.5411</c:v>
                </c:pt>
                <c:pt idx="1">
                  <c:v>68.311000000000007</c:v>
                </c:pt>
                <c:pt idx="2">
                  <c:v>70.095100000000002</c:v>
                </c:pt>
                <c:pt idx="3">
                  <c:v>71.099800000000002</c:v>
                </c:pt>
                <c:pt idx="4">
                  <c:v>72.048199999999994</c:v>
                </c:pt>
                <c:pt idx="5">
                  <c:v>71.916700000000006</c:v>
                </c:pt>
                <c:pt idx="6">
                  <c:v>71.757099999999994</c:v>
                </c:pt>
                <c:pt idx="7">
                  <c:v>71.400300000000001</c:v>
                </c:pt>
                <c:pt idx="8">
                  <c:v>71.447199999999995</c:v>
                </c:pt>
                <c:pt idx="9">
                  <c:v>73.128</c:v>
                </c:pt>
                <c:pt idx="10">
                  <c:v>72.940200000000004</c:v>
                </c:pt>
                <c:pt idx="11">
                  <c:v>74.301699999999997</c:v>
                </c:pt>
                <c:pt idx="12">
                  <c:v>75.541200000000003</c:v>
                </c:pt>
                <c:pt idx="13">
                  <c:v>75.822800000000001</c:v>
                </c:pt>
                <c:pt idx="14">
                  <c:v>75.588099999999997</c:v>
                </c:pt>
                <c:pt idx="15">
                  <c:v>75.531800000000004</c:v>
                </c:pt>
                <c:pt idx="16">
                  <c:v>75.691400000000002</c:v>
                </c:pt>
                <c:pt idx="17">
                  <c:v>75.4191</c:v>
                </c:pt>
                <c:pt idx="18">
                  <c:v>75.325199999999995</c:v>
                </c:pt>
                <c:pt idx="19">
                  <c:v>76.320499999999996</c:v>
                </c:pt>
                <c:pt idx="20">
                  <c:v>76.883899999999997</c:v>
                </c:pt>
                <c:pt idx="21">
                  <c:v>76.536500000000004</c:v>
                </c:pt>
                <c:pt idx="22">
                  <c:v>76.987200000000001</c:v>
                </c:pt>
                <c:pt idx="23">
                  <c:v>77.804100000000005</c:v>
                </c:pt>
                <c:pt idx="24">
                  <c:v>77.663300000000007</c:v>
                </c:pt>
                <c:pt idx="25">
                  <c:v>77.362799999999993</c:v>
                </c:pt>
                <c:pt idx="26">
                  <c:v>77.334599999999995</c:v>
                </c:pt>
                <c:pt idx="27">
                  <c:v>78.574100000000001</c:v>
                </c:pt>
                <c:pt idx="28">
                  <c:v>79.541200000000003</c:v>
                </c:pt>
                <c:pt idx="29">
                  <c:v>80.189099999999996</c:v>
                </c:pt>
                <c:pt idx="30">
                  <c:v>79.513099999999994</c:v>
                </c:pt>
                <c:pt idx="31">
                  <c:v>80.170299999999997</c:v>
                </c:pt>
                <c:pt idx="32">
                  <c:v>79.409800000000004</c:v>
                </c:pt>
                <c:pt idx="33">
                  <c:v>79.663300000000007</c:v>
                </c:pt>
                <c:pt idx="34">
                  <c:v>78.827600000000004</c:v>
                </c:pt>
                <c:pt idx="35">
                  <c:v>79.588200000000001</c:v>
                </c:pt>
                <c:pt idx="36">
                  <c:v>79.973100000000002</c:v>
                </c:pt>
                <c:pt idx="37">
                  <c:v>80.564700000000002</c:v>
                </c:pt>
                <c:pt idx="38">
                  <c:v>80.912099999999995</c:v>
                </c:pt>
                <c:pt idx="39">
                  <c:v>80.498999999999995</c:v>
                </c:pt>
                <c:pt idx="40">
                  <c:v>82.052300000000002</c:v>
                </c:pt>
                <c:pt idx="41">
                  <c:v>80.621399999999994</c:v>
                </c:pt>
                <c:pt idx="42">
                  <c:v>80.433099999999996</c:v>
                </c:pt>
                <c:pt idx="43">
                  <c:v>80.141300000000001</c:v>
                </c:pt>
                <c:pt idx="44">
                  <c:v>80.263599999999997</c:v>
                </c:pt>
                <c:pt idx="45">
                  <c:v>79.830600000000004</c:v>
                </c:pt>
                <c:pt idx="46">
                  <c:v>80.790800000000004</c:v>
                </c:pt>
                <c:pt idx="47">
                  <c:v>80.423699999999997</c:v>
                </c:pt>
                <c:pt idx="48">
                  <c:v>80.894400000000005</c:v>
                </c:pt>
                <c:pt idx="49">
                  <c:v>81.779300000000006</c:v>
                </c:pt>
                <c:pt idx="50">
                  <c:v>81.713399999999993</c:v>
                </c:pt>
                <c:pt idx="51">
                  <c:v>82.673599999999993</c:v>
                </c:pt>
                <c:pt idx="52">
                  <c:v>82.551199999999994</c:v>
                </c:pt>
                <c:pt idx="53">
                  <c:v>81.609800000000007</c:v>
                </c:pt>
                <c:pt idx="54">
                  <c:v>82.852500000000006</c:v>
                </c:pt>
                <c:pt idx="55">
                  <c:v>77.373599999999996</c:v>
                </c:pt>
                <c:pt idx="56">
                  <c:v>77.505399999999995</c:v>
                </c:pt>
                <c:pt idx="57">
                  <c:v>78.493799999999993</c:v>
                </c:pt>
                <c:pt idx="58">
                  <c:v>78.220799999999997</c:v>
                </c:pt>
                <c:pt idx="59">
                  <c:v>79.115099999999998</c:v>
                </c:pt>
                <c:pt idx="60">
                  <c:v>79.275199999999998</c:v>
                </c:pt>
                <c:pt idx="61">
                  <c:v>80.235399999999998</c:v>
                </c:pt>
                <c:pt idx="62">
                  <c:v>79.425799999999995</c:v>
                </c:pt>
                <c:pt idx="63">
                  <c:v>79.52</c:v>
                </c:pt>
                <c:pt idx="64">
                  <c:v>80.282499999999999</c:v>
                </c:pt>
                <c:pt idx="65">
                  <c:v>80.395399999999995</c:v>
                </c:pt>
                <c:pt idx="66">
                  <c:v>79.764700000000005</c:v>
                </c:pt>
                <c:pt idx="67">
                  <c:v>79.341099999999997</c:v>
                </c:pt>
                <c:pt idx="68">
                  <c:v>79.905900000000003</c:v>
                </c:pt>
                <c:pt idx="69">
                  <c:v>80.018900000000002</c:v>
                </c:pt>
                <c:pt idx="70">
                  <c:v>81.186199999999999</c:v>
                </c:pt>
                <c:pt idx="71">
                  <c:v>81.741600000000005</c:v>
                </c:pt>
                <c:pt idx="72">
                  <c:v>82.654799999999994</c:v>
                </c:pt>
                <c:pt idx="73">
                  <c:v>83.530299999999997</c:v>
                </c:pt>
                <c:pt idx="74">
                  <c:v>83.972700000000003</c:v>
                </c:pt>
                <c:pt idx="75">
                  <c:v>82.240600000000001</c:v>
                </c:pt>
                <c:pt idx="76">
                  <c:v>82.3065</c:v>
                </c:pt>
                <c:pt idx="77">
                  <c:v>83.2102</c:v>
                </c:pt>
                <c:pt idx="78">
                  <c:v>82.428899999999999</c:v>
                </c:pt>
                <c:pt idx="79">
                  <c:v>83.134900000000002</c:v>
                </c:pt>
                <c:pt idx="80">
                  <c:v>83.087800000000001</c:v>
                </c:pt>
                <c:pt idx="81">
                  <c:v>82.683000000000007</c:v>
                </c:pt>
                <c:pt idx="82">
                  <c:v>80.866100000000003</c:v>
                </c:pt>
                <c:pt idx="83">
                  <c:v>80.272999999999996</c:v>
                </c:pt>
                <c:pt idx="84">
                  <c:v>80.677899999999994</c:v>
                </c:pt>
                <c:pt idx="85">
                  <c:v>78.672700000000006</c:v>
                </c:pt>
                <c:pt idx="86">
                  <c:v>77.703000000000003</c:v>
                </c:pt>
                <c:pt idx="87">
                  <c:v>77.919600000000003</c:v>
                </c:pt>
                <c:pt idx="88">
                  <c:v>78.1173</c:v>
                </c:pt>
                <c:pt idx="89">
                  <c:v>79.0304</c:v>
                </c:pt>
                <c:pt idx="90">
                  <c:v>77.693600000000004</c:v>
                </c:pt>
                <c:pt idx="91">
                  <c:v>78.766800000000003</c:v>
                </c:pt>
                <c:pt idx="92">
                  <c:v>79.0869</c:v>
                </c:pt>
                <c:pt idx="93">
                  <c:v>79.341099999999997</c:v>
                </c:pt>
                <c:pt idx="94">
                  <c:v>79.614099999999993</c:v>
                </c:pt>
                <c:pt idx="95">
                  <c:v>77.994900000000001</c:v>
                </c:pt>
                <c:pt idx="96">
                  <c:v>78.738600000000005</c:v>
                </c:pt>
                <c:pt idx="97">
                  <c:v>78.324399999999997</c:v>
                </c:pt>
                <c:pt idx="98">
                  <c:v>77.797200000000004</c:v>
                </c:pt>
                <c:pt idx="99">
                  <c:v>77.345299999999995</c:v>
                </c:pt>
                <c:pt idx="100">
                  <c:v>76.441599999999994</c:v>
                </c:pt>
                <c:pt idx="101">
                  <c:v>74.248099999999994</c:v>
                </c:pt>
                <c:pt idx="102">
                  <c:v>74.615200000000002</c:v>
                </c:pt>
                <c:pt idx="103">
                  <c:v>72.821600000000004</c:v>
                </c:pt>
                <c:pt idx="104">
                  <c:v>73.595699999999994</c:v>
                </c:pt>
                <c:pt idx="105">
                  <c:v>77.050799999999995</c:v>
                </c:pt>
                <c:pt idx="106">
                  <c:v>78.089200000000005</c:v>
                </c:pt>
                <c:pt idx="107">
                  <c:v>77.834400000000002</c:v>
                </c:pt>
                <c:pt idx="108">
                  <c:v>78.740600000000001</c:v>
                </c:pt>
                <c:pt idx="109">
                  <c:v>77.957099999999997</c:v>
                </c:pt>
                <c:pt idx="110">
                  <c:v>78.599000000000004</c:v>
                </c:pt>
                <c:pt idx="111">
                  <c:v>78.004300000000001</c:v>
                </c:pt>
                <c:pt idx="112">
                  <c:v>78.929400000000001</c:v>
                </c:pt>
                <c:pt idx="113">
                  <c:v>78.768900000000002</c:v>
                </c:pt>
                <c:pt idx="114">
                  <c:v>77.513400000000004</c:v>
                </c:pt>
                <c:pt idx="115">
                  <c:v>79.580799999999996</c:v>
                </c:pt>
                <c:pt idx="116">
                  <c:v>78.872799999999998</c:v>
                </c:pt>
                <c:pt idx="117">
                  <c:v>80.468199999999996</c:v>
                </c:pt>
                <c:pt idx="118">
                  <c:v>80.949600000000004</c:v>
                </c:pt>
                <c:pt idx="119">
                  <c:v>79.769599999999997</c:v>
                </c:pt>
                <c:pt idx="120">
                  <c:v>77.994900000000001</c:v>
                </c:pt>
                <c:pt idx="121">
                  <c:v>77.928799999999995</c:v>
                </c:pt>
                <c:pt idx="122">
                  <c:v>78.976600000000005</c:v>
                </c:pt>
                <c:pt idx="123">
                  <c:v>79.250399999999999</c:v>
                </c:pt>
                <c:pt idx="124">
                  <c:v>80.628600000000006</c:v>
                </c:pt>
                <c:pt idx="125">
                  <c:v>80.203800000000001</c:v>
                </c:pt>
                <c:pt idx="126">
                  <c:v>81.374399999999994</c:v>
                </c:pt>
                <c:pt idx="127">
                  <c:v>81.959699999999998</c:v>
                </c:pt>
                <c:pt idx="128">
                  <c:v>83.526799999999994</c:v>
                </c:pt>
                <c:pt idx="129">
                  <c:v>83.111400000000003</c:v>
                </c:pt>
                <c:pt idx="130">
                  <c:v>82.545000000000002</c:v>
                </c:pt>
                <c:pt idx="131">
                  <c:v>83.347399999999993</c:v>
                </c:pt>
                <c:pt idx="132">
                  <c:v>84.131</c:v>
                </c:pt>
                <c:pt idx="133">
                  <c:v>84.470799999999997</c:v>
                </c:pt>
                <c:pt idx="134">
                  <c:v>83.640100000000004</c:v>
                </c:pt>
                <c:pt idx="135">
                  <c:v>82.601699999999994</c:v>
                </c:pt>
                <c:pt idx="136">
                  <c:v>82.545000000000002</c:v>
                </c:pt>
                <c:pt idx="137">
                  <c:v>81.704800000000006</c:v>
                </c:pt>
                <c:pt idx="138">
                  <c:v>81.157300000000006</c:v>
                </c:pt>
                <c:pt idx="139">
                  <c:v>81.846400000000003</c:v>
                </c:pt>
                <c:pt idx="140">
                  <c:v>81.846400000000003</c:v>
                </c:pt>
                <c:pt idx="141">
                  <c:v>82.394000000000005</c:v>
                </c:pt>
                <c:pt idx="142">
                  <c:v>82.639399999999995</c:v>
                </c:pt>
                <c:pt idx="143">
                  <c:v>82.7149</c:v>
                </c:pt>
                <c:pt idx="144">
                  <c:v>82.3185</c:v>
                </c:pt>
                <c:pt idx="145">
                  <c:v>81.213899999999995</c:v>
                </c:pt>
                <c:pt idx="146">
                  <c:v>78.466800000000006</c:v>
                </c:pt>
                <c:pt idx="147">
                  <c:v>76.597700000000003</c:v>
                </c:pt>
                <c:pt idx="148">
                  <c:v>74.549199999999999</c:v>
                </c:pt>
                <c:pt idx="149">
                  <c:v>76.748800000000003</c:v>
                </c:pt>
                <c:pt idx="150">
                  <c:v>76.729900000000001</c:v>
                </c:pt>
                <c:pt idx="151">
                  <c:v>78.3536</c:v>
                </c:pt>
                <c:pt idx="152">
                  <c:v>77.390699999999995</c:v>
                </c:pt>
                <c:pt idx="153">
                  <c:v>77.0792</c:v>
                </c:pt>
                <c:pt idx="154">
                  <c:v>78.655699999999996</c:v>
                </c:pt>
                <c:pt idx="155">
                  <c:v>76.493899999999996</c:v>
                </c:pt>
                <c:pt idx="156">
                  <c:v>75.058999999999997</c:v>
                </c:pt>
                <c:pt idx="157">
                  <c:v>75.785799999999995</c:v>
                </c:pt>
                <c:pt idx="158">
                  <c:v>76.588200000000001</c:v>
                </c:pt>
                <c:pt idx="159">
                  <c:v>76.021900000000002</c:v>
                </c:pt>
                <c:pt idx="160">
                  <c:v>78.108099999999993</c:v>
                </c:pt>
                <c:pt idx="161">
                  <c:v>78.646199999999993</c:v>
                </c:pt>
                <c:pt idx="162">
                  <c:v>75.936899999999994</c:v>
                </c:pt>
                <c:pt idx="163">
                  <c:v>77.645600000000002</c:v>
                </c:pt>
                <c:pt idx="164">
                  <c:v>77.437899999999999</c:v>
                </c:pt>
                <c:pt idx="165">
                  <c:v>78.806700000000006</c:v>
                </c:pt>
                <c:pt idx="166">
                  <c:v>80.600300000000004</c:v>
                </c:pt>
                <c:pt idx="167">
                  <c:v>79.975700000000003</c:v>
                </c:pt>
                <c:pt idx="168">
                  <c:v>80.136600000000001</c:v>
                </c:pt>
                <c:pt idx="169">
                  <c:v>81.726600000000005</c:v>
                </c:pt>
                <c:pt idx="170">
                  <c:v>83.6858</c:v>
                </c:pt>
                <c:pt idx="171">
                  <c:v>83.941299999999998</c:v>
                </c:pt>
                <c:pt idx="172">
                  <c:v>83.922399999999996</c:v>
                </c:pt>
                <c:pt idx="173">
                  <c:v>82.180899999999994</c:v>
                </c:pt>
                <c:pt idx="174">
                  <c:v>82.105199999999996</c:v>
                </c:pt>
                <c:pt idx="175">
                  <c:v>82.975899999999996</c:v>
                </c:pt>
                <c:pt idx="176">
                  <c:v>82.6447</c:v>
                </c:pt>
                <c:pt idx="177">
                  <c:v>82.597300000000004</c:v>
                </c:pt>
                <c:pt idx="178">
                  <c:v>82.900199999999998</c:v>
                </c:pt>
                <c:pt idx="179">
                  <c:v>83.364000000000004</c:v>
                </c:pt>
                <c:pt idx="180">
                  <c:v>83.004300000000001</c:v>
                </c:pt>
                <c:pt idx="181">
                  <c:v>82.038899999999998</c:v>
                </c:pt>
                <c:pt idx="182">
                  <c:v>82.994900000000001</c:v>
                </c:pt>
                <c:pt idx="183">
                  <c:v>82.512200000000007</c:v>
                </c:pt>
                <c:pt idx="184">
                  <c:v>85.947800000000001</c:v>
                </c:pt>
                <c:pt idx="185">
                  <c:v>87.234999999999999</c:v>
                </c:pt>
                <c:pt idx="186">
                  <c:v>87.367500000000007</c:v>
                </c:pt>
                <c:pt idx="187">
                  <c:v>88.891300000000001</c:v>
                </c:pt>
                <c:pt idx="188">
                  <c:v>87.339100000000002</c:v>
                </c:pt>
                <c:pt idx="189">
                  <c:v>86.591399999999993</c:v>
                </c:pt>
                <c:pt idx="190">
                  <c:v>87.282300000000006</c:v>
                </c:pt>
                <c:pt idx="191">
                  <c:v>88.086799999999997</c:v>
                </c:pt>
                <c:pt idx="192">
                  <c:v>88.1815</c:v>
                </c:pt>
                <c:pt idx="193">
                  <c:v>86.837500000000006</c:v>
                </c:pt>
                <c:pt idx="194">
                  <c:v>87.566299999999998</c:v>
                </c:pt>
                <c:pt idx="195">
                  <c:v>88.020499999999998</c:v>
                </c:pt>
                <c:pt idx="196">
                  <c:v>88.853399999999993</c:v>
                </c:pt>
                <c:pt idx="197">
                  <c:v>89.799899999999994</c:v>
                </c:pt>
                <c:pt idx="198">
                  <c:v>89.714699999999993</c:v>
                </c:pt>
                <c:pt idx="199">
                  <c:v>89.799899999999994</c:v>
                </c:pt>
                <c:pt idx="200">
                  <c:v>90.4435</c:v>
                </c:pt>
                <c:pt idx="201">
                  <c:v>90.954599999999999</c:v>
                </c:pt>
                <c:pt idx="202">
                  <c:v>91.068100000000001</c:v>
                </c:pt>
                <c:pt idx="203">
                  <c:v>90.481399999999994</c:v>
                </c:pt>
                <c:pt idx="204">
                  <c:v>87.376999999999995</c:v>
                </c:pt>
                <c:pt idx="205">
                  <c:v>86.600899999999996</c:v>
                </c:pt>
                <c:pt idx="206">
                  <c:v>86.051900000000003</c:v>
                </c:pt>
                <c:pt idx="207">
                  <c:v>85.985699999999994</c:v>
                </c:pt>
                <c:pt idx="208">
                  <c:v>84.499700000000004</c:v>
                </c:pt>
                <c:pt idx="209">
                  <c:v>85.361000000000004</c:v>
                </c:pt>
                <c:pt idx="210">
                  <c:v>84.755300000000005</c:v>
                </c:pt>
                <c:pt idx="211">
                  <c:v>84.405100000000004</c:v>
                </c:pt>
                <c:pt idx="212">
                  <c:v>85.048699999999997</c:v>
                </c:pt>
                <c:pt idx="213">
                  <c:v>85.067599999999999</c:v>
                </c:pt>
                <c:pt idx="214">
                  <c:v>84.688999999999993</c:v>
                </c:pt>
                <c:pt idx="215">
                  <c:v>85.559799999999996</c:v>
                </c:pt>
                <c:pt idx="216">
                  <c:v>85.001400000000004</c:v>
                </c:pt>
                <c:pt idx="217">
                  <c:v>85.228499999999997</c:v>
                </c:pt>
                <c:pt idx="218">
                  <c:v>84.707899999999995</c:v>
                </c:pt>
                <c:pt idx="219">
                  <c:v>86.402100000000004</c:v>
                </c:pt>
                <c:pt idx="220">
                  <c:v>86.383200000000002</c:v>
                </c:pt>
                <c:pt idx="221">
                  <c:v>88.058400000000006</c:v>
                </c:pt>
                <c:pt idx="222">
                  <c:v>89.1374</c:v>
                </c:pt>
                <c:pt idx="223">
                  <c:v>88.597899999999996</c:v>
                </c:pt>
                <c:pt idx="224">
                  <c:v>88.067899999999995</c:v>
                </c:pt>
                <c:pt idx="225">
                  <c:v>87.225499999999997</c:v>
                </c:pt>
                <c:pt idx="226">
                  <c:v>88.342299999999994</c:v>
                </c:pt>
                <c:pt idx="227">
                  <c:v>87.925899999999999</c:v>
                </c:pt>
                <c:pt idx="228">
                  <c:v>88.332899999999995</c:v>
                </c:pt>
                <c:pt idx="229">
                  <c:v>89.099500000000006</c:v>
                </c:pt>
                <c:pt idx="230">
                  <c:v>88.715199999999996</c:v>
                </c:pt>
                <c:pt idx="231">
                  <c:v>88.781599999999997</c:v>
                </c:pt>
                <c:pt idx="232">
                  <c:v>87.737799999999993</c:v>
                </c:pt>
                <c:pt idx="233">
                  <c:v>88.933499999999995</c:v>
                </c:pt>
                <c:pt idx="234">
                  <c:v>90.8977</c:v>
                </c:pt>
                <c:pt idx="235">
                  <c:v>92.045900000000003</c:v>
                </c:pt>
                <c:pt idx="236">
                  <c:v>91.694800000000001</c:v>
                </c:pt>
                <c:pt idx="237">
                  <c:v>92.055400000000006</c:v>
                </c:pt>
                <c:pt idx="238">
                  <c:v>92.216700000000003</c:v>
                </c:pt>
                <c:pt idx="239">
                  <c:v>92.729200000000006</c:v>
                </c:pt>
                <c:pt idx="240">
                  <c:v>92.776600000000002</c:v>
                </c:pt>
                <c:pt idx="241">
                  <c:v>93.763499999999993</c:v>
                </c:pt>
                <c:pt idx="242">
                  <c:v>94.560599999999994</c:v>
                </c:pt>
                <c:pt idx="243">
                  <c:v>95.433599999999998</c:v>
                </c:pt>
                <c:pt idx="244">
                  <c:v>95.983999999999995</c:v>
                </c:pt>
                <c:pt idx="245">
                  <c:v>94.854799999999997</c:v>
                </c:pt>
                <c:pt idx="246">
                  <c:v>94.930700000000002</c:v>
                </c:pt>
                <c:pt idx="247">
                  <c:v>95.025599999999997</c:v>
                </c:pt>
                <c:pt idx="248">
                  <c:v>95.566500000000005</c:v>
                </c:pt>
                <c:pt idx="249">
                  <c:v>96.382499999999993</c:v>
                </c:pt>
                <c:pt idx="250">
                  <c:v>95.651899999999998</c:v>
                </c:pt>
                <c:pt idx="251">
                  <c:v>96.135800000000003</c:v>
                </c:pt>
                <c:pt idx="252">
                  <c:v>96.9803</c:v>
                </c:pt>
                <c:pt idx="253">
                  <c:v>96.714699999999993</c:v>
                </c:pt>
                <c:pt idx="254">
                  <c:v>96.629300000000001</c:v>
                </c:pt>
                <c:pt idx="255">
                  <c:v>96.581800000000001</c:v>
                </c:pt>
                <c:pt idx="256">
                  <c:v>96.363600000000005</c:v>
                </c:pt>
                <c:pt idx="257">
                  <c:v>96.2971</c:v>
                </c:pt>
                <c:pt idx="258">
                  <c:v>95.746700000000004</c:v>
                </c:pt>
                <c:pt idx="259">
                  <c:v>96.942400000000006</c:v>
                </c:pt>
                <c:pt idx="260">
                  <c:v>97.663600000000002</c:v>
                </c:pt>
                <c:pt idx="261">
                  <c:v>97.540199999999999</c:v>
                </c:pt>
                <c:pt idx="262">
                  <c:v>98.090599999999995</c:v>
                </c:pt>
                <c:pt idx="263">
                  <c:v>99.191299999999998</c:v>
                </c:pt>
                <c:pt idx="264">
                  <c:v>99.238799999999998</c:v>
                </c:pt>
                <c:pt idx="265">
                  <c:v>99.153400000000005</c:v>
                </c:pt>
                <c:pt idx="266">
                  <c:v>97.758499999999998</c:v>
                </c:pt>
                <c:pt idx="267">
                  <c:v>96.819100000000006</c:v>
                </c:pt>
                <c:pt idx="268">
                  <c:v>95.120500000000007</c:v>
                </c:pt>
                <c:pt idx="269">
                  <c:v>95.281800000000004</c:v>
                </c:pt>
                <c:pt idx="270">
                  <c:v>94.740899999999996</c:v>
                </c:pt>
                <c:pt idx="271">
                  <c:v>93.175200000000004</c:v>
                </c:pt>
                <c:pt idx="272">
                  <c:v>91.381699999999995</c:v>
                </c:pt>
                <c:pt idx="273">
                  <c:v>94.2</c:v>
                </c:pt>
                <c:pt idx="274">
                  <c:v>96.202200000000005</c:v>
                </c:pt>
                <c:pt idx="275">
                  <c:v>95.405199999999994</c:v>
                </c:pt>
                <c:pt idx="276">
                  <c:v>95.148899999999998</c:v>
                </c:pt>
                <c:pt idx="277">
                  <c:v>94.3613</c:v>
                </c:pt>
                <c:pt idx="278">
                  <c:v>94.911699999999996</c:v>
                </c:pt>
                <c:pt idx="279">
                  <c:v>94.911699999999996</c:v>
                </c:pt>
                <c:pt idx="280">
                  <c:v>97.739500000000007</c:v>
                </c:pt>
                <c:pt idx="281">
                  <c:v>98.090599999999995</c:v>
                </c:pt>
                <c:pt idx="282">
                  <c:v>98.251900000000006</c:v>
                </c:pt>
                <c:pt idx="283">
                  <c:v>96.790599999999998</c:v>
                </c:pt>
                <c:pt idx="284">
                  <c:v>97.227099999999993</c:v>
                </c:pt>
                <c:pt idx="285">
                  <c:v>97.293499999999995</c:v>
                </c:pt>
                <c:pt idx="286">
                  <c:v>95.129900000000006</c:v>
                </c:pt>
                <c:pt idx="287">
                  <c:v>91.011600000000001</c:v>
                </c:pt>
                <c:pt idx="288">
                  <c:v>88.155299999999997</c:v>
                </c:pt>
                <c:pt idx="289">
                  <c:v>87.301299999999998</c:v>
                </c:pt>
                <c:pt idx="290">
                  <c:v>84.027500000000003</c:v>
                </c:pt>
                <c:pt idx="291">
                  <c:v>85.050399999999996</c:v>
                </c:pt>
                <c:pt idx="292">
                  <c:v>88.190600000000003</c:v>
                </c:pt>
                <c:pt idx="293">
                  <c:v>86.525300000000001</c:v>
                </c:pt>
                <c:pt idx="294">
                  <c:v>89.246799999999993</c:v>
                </c:pt>
                <c:pt idx="295">
                  <c:v>86.192300000000003</c:v>
                </c:pt>
                <c:pt idx="296">
                  <c:v>84.079800000000006</c:v>
                </c:pt>
                <c:pt idx="297">
                  <c:v>80.035700000000006</c:v>
                </c:pt>
                <c:pt idx="298">
                  <c:v>84.0227</c:v>
                </c:pt>
                <c:pt idx="299">
                  <c:v>79.930999999999997</c:v>
                </c:pt>
                <c:pt idx="300">
                  <c:v>70.605699999999999</c:v>
                </c:pt>
                <c:pt idx="301">
                  <c:v>71.918899999999994</c:v>
                </c:pt>
                <c:pt idx="302">
                  <c:v>63.554699999999997</c:v>
                </c:pt>
                <c:pt idx="303">
                  <c:v>66.456900000000005</c:v>
                </c:pt>
                <c:pt idx="304">
                  <c:v>64.744100000000003</c:v>
                </c:pt>
                <c:pt idx="305">
                  <c:v>66.932699999999997</c:v>
                </c:pt>
                <c:pt idx="306">
                  <c:v>64.182699999999997</c:v>
                </c:pt>
                <c:pt idx="307">
                  <c:v>59.758000000000003</c:v>
                </c:pt>
                <c:pt idx="308">
                  <c:v>68.826300000000003</c:v>
                </c:pt>
                <c:pt idx="309">
                  <c:v>75.1828</c:v>
                </c:pt>
                <c:pt idx="310">
                  <c:v>80.216499999999996</c:v>
                </c:pt>
                <c:pt idx="311">
                  <c:v>79.198400000000007</c:v>
                </c:pt>
                <c:pt idx="312">
                  <c:v>81.244200000000006</c:v>
                </c:pt>
                <c:pt idx="313">
                  <c:v>78.732100000000003</c:v>
                </c:pt>
                <c:pt idx="314">
                  <c:v>75.392099999999999</c:v>
                </c:pt>
                <c:pt idx="315">
                  <c:v>76.257999999999996</c:v>
                </c:pt>
                <c:pt idx="316">
                  <c:v>75.040000000000006</c:v>
                </c:pt>
                <c:pt idx="317">
                  <c:v>80.530500000000004</c:v>
                </c:pt>
                <c:pt idx="318">
                  <c:v>80.083299999999994</c:v>
                </c:pt>
                <c:pt idx="319">
                  <c:v>81.168099999999995</c:v>
                </c:pt>
                <c:pt idx="320">
                  <c:v>82.585899999999995</c:v>
                </c:pt>
                <c:pt idx="321">
                  <c:v>80.368700000000004</c:v>
                </c:pt>
                <c:pt idx="322">
                  <c:v>83.233000000000004</c:v>
                </c:pt>
                <c:pt idx="323">
                  <c:v>80.920699999999997</c:v>
                </c:pt>
                <c:pt idx="324">
                  <c:v>82.119600000000005</c:v>
                </c:pt>
                <c:pt idx="325">
                  <c:v>85.554699999999997</c:v>
                </c:pt>
                <c:pt idx="326">
                  <c:v>83.642099999999999</c:v>
                </c:pt>
                <c:pt idx="327">
                  <c:v>81.072900000000004</c:v>
                </c:pt>
                <c:pt idx="328">
                  <c:v>84.47</c:v>
                </c:pt>
                <c:pt idx="329">
                  <c:v>83.118799999999993</c:v>
                </c:pt>
                <c:pt idx="330">
                  <c:v>84.089299999999994</c:v>
                </c:pt>
                <c:pt idx="331">
                  <c:v>85.040899999999993</c:v>
                </c:pt>
                <c:pt idx="332">
                  <c:v>84.498500000000007</c:v>
                </c:pt>
                <c:pt idx="333">
                  <c:v>83.803899999999999</c:v>
                </c:pt>
                <c:pt idx="334">
                  <c:v>82.956999999999994</c:v>
                </c:pt>
                <c:pt idx="335">
                  <c:v>81.3964</c:v>
                </c:pt>
                <c:pt idx="336">
                  <c:v>81.596299999999999</c:v>
                </c:pt>
                <c:pt idx="337">
                  <c:v>82.975999999999999</c:v>
                </c:pt>
                <c:pt idx="338">
                  <c:v>84.156000000000006</c:v>
                </c:pt>
                <c:pt idx="339">
                  <c:v>84.270099999999999</c:v>
                </c:pt>
                <c:pt idx="340">
                  <c:v>86.078100000000006</c:v>
                </c:pt>
                <c:pt idx="341">
                  <c:v>86.525300000000001</c:v>
                </c:pt>
                <c:pt idx="342">
                  <c:v>83.984700000000004</c:v>
                </c:pt>
                <c:pt idx="343">
                  <c:v>81.853200000000001</c:v>
                </c:pt>
                <c:pt idx="344">
                  <c:v>82.357500000000002</c:v>
                </c:pt>
                <c:pt idx="345">
                  <c:v>82.776200000000003</c:v>
                </c:pt>
                <c:pt idx="346">
                  <c:v>86.63</c:v>
                </c:pt>
                <c:pt idx="347">
                  <c:v>87.077299999999994</c:v>
                </c:pt>
                <c:pt idx="348">
                  <c:v>88.447500000000005</c:v>
                </c:pt>
                <c:pt idx="349">
                  <c:v>89.694000000000003</c:v>
                </c:pt>
                <c:pt idx="350">
                  <c:v>89.208799999999997</c:v>
                </c:pt>
                <c:pt idx="351">
                  <c:v>91.939700000000002</c:v>
                </c:pt>
                <c:pt idx="352">
                  <c:v>95.032300000000006</c:v>
                </c:pt>
                <c:pt idx="353">
                  <c:v>93.690600000000003</c:v>
                </c:pt>
                <c:pt idx="354">
                  <c:v>94.038799999999995</c:v>
                </c:pt>
                <c:pt idx="355">
                  <c:v>94.954599999999999</c:v>
                </c:pt>
                <c:pt idx="356">
                  <c:v>96.099299999999999</c:v>
                </c:pt>
                <c:pt idx="357">
                  <c:v>99.313999999999993</c:v>
                </c:pt>
                <c:pt idx="358">
                  <c:v>96.614400000000003</c:v>
                </c:pt>
                <c:pt idx="359">
                  <c:v>97.978499999999997</c:v>
                </c:pt>
                <c:pt idx="360">
                  <c:v>99.485699999999994</c:v>
                </c:pt>
                <c:pt idx="361">
                  <c:v>97.902199999999993</c:v>
                </c:pt>
                <c:pt idx="362">
                  <c:v>97.415700000000001</c:v>
                </c:pt>
                <c:pt idx="363">
                  <c:v>90.785899999999998</c:v>
                </c:pt>
                <c:pt idx="364">
                  <c:v>91.987799999999993</c:v>
                </c:pt>
                <c:pt idx="365">
                  <c:v>93.332899999999995</c:v>
                </c:pt>
                <c:pt idx="366">
                  <c:v>94.477599999999995</c:v>
                </c:pt>
                <c:pt idx="367">
                  <c:v>94.639799999999994</c:v>
                </c:pt>
                <c:pt idx="368">
                  <c:v>93.9148</c:v>
                </c:pt>
                <c:pt idx="369">
                  <c:v>91.367800000000003</c:v>
                </c:pt>
                <c:pt idx="370">
                  <c:v>94.925899999999999</c:v>
                </c:pt>
                <c:pt idx="371">
                  <c:v>97.224900000000005</c:v>
                </c:pt>
                <c:pt idx="372">
                  <c:v>95.469700000000003</c:v>
                </c:pt>
                <c:pt idx="373">
                  <c:v>96.728899999999996</c:v>
                </c:pt>
                <c:pt idx="374">
                  <c:v>89.355000000000004</c:v>
                </c:pt>
                <c:pt idx="375">
                  <c:v>91.453599999999994</c:v>
                </c:pt>
                <c:pt idx="376">
                  <c:v>93.533199999999994</c:v>
                </c:pt>
                <c:pt idx="377">
                  <c:v>92.9131</c:v>
                </c:pt>
                <c:pt idx="378">
                  <c:v>93.895700000000005</c:v>
                </c:pt>
                <c:pt idx="379">
                  <c:v>95.345699999999994</c:v>
                </c:pt>
                <c:pt idx="380">
                  <c:v>92.598299999999995</c:v>
                </c:pt>
                <c:pt idx="381">
                  <c:v>94.286799999999999</c:v>
                </c:pt>
                <c:pt idx="382">
                  <c:v>92.522000000000006</c:v>
                </c:pt>
                <c:pt idx="383">
                  <c:v>93.475999999999999</c:v>
                </c:pt>
                <c:pt idx="384">
                  <c:v>92.016400000000004</c:v>
                </c:pt>
                <c:pt idx="385">
                  <c:v>92.302599999999998</c:v>
                </c:pt>
                <c:pt idx="386">
                  <c:v>94.000600000000006</c:v>
                </c:pt>
                <c:pt idx="387">
                  <c:v>92.779600000000002</c:v>
                </c:pt>
                <c:pt idx="388">
                  <c:v>91.844700000000003</c:v>
                </c:pt>
                <c:pt idx="389">
                  <c:v>91.243700000000004</c:v>
                </c:pt>
                <c:pt idx="390">
                  <c:v>93.828900000000004</c:v>
                </c:pt>
                <c:pt idx="391">
                  <c:v>94.3536</c:v>
                </c:pt>
                <c:pt idx="392">
                  <c:v>93.771699999999996</c:v>
                </c:pt>
                <c:pt idx="393">
                  <c:v>93.895700000000005</c:v>
                </c:pt>
                <c:pt idx="394">
                  <c:v>92.731899999999996</c:v>
                </c:pt>
                <c:pt idx="395">
                  <c:v>91.8352</c:v>
                </c:pt>
                <c:pt idx="396">
                  <c:v>92.503</c:v>
                </c:pt>
                <c:pt idx="397">
                  <c:v>92.359899999999996</c:v>
                </c:pt>
                <c:pt idx="398">
                  <c:v>93.113500000000002</c:v>
                </c:pt>
                <c:pt idx="399">
                  <c:v>93.800299999999993</c:v>
                </c:pt>
                <c:pt idx="400">
                  <c:v>92.846400000000003</c:v>
                </c:pt>
                <c:pt idx="401">
                  <c:v>96.290099999999995</c:v>
                </c:pt>
                <c:pt idx="402">
                  <c:v>95.822599999999994</c:v>
                </c:pt>
                <c:pt idx="403">
                  <c:v>97.167699999999996</c:v>
                </c:pt>
                <c:pt idx="404">
                  <c:v>100.55410000000001</c:v>
                </c:pt>
                <c:pt idx="405">
                  <c:v>100.2775</c:v>
                </c:pt>
                <c:pt idx="406">
                  <c:v>100.3729</c:v>
                </c:pt>
                <c:pt idx="407">
                  <c:v>101.613</c:v>
                </c:pt>
                <c:pt idx="408">
                  <c:v>101.52719999999999</c:v>
                </c:pt>
                <c:pt idx="409">
                  <c:v>100.79259999999999</c:v>
                </c:pt>
                <c:pt idx="410">
                  <c:v>102.0423</c:v>
                </c:pt>
                <c:pt idx="411">
                  <c:v>103.3969</c:v>
                </c:pt>
                <c:pt idx="412">
                  <c:v>103.03440000000001</c:v>
                </c:pt>
                <c:pt idx="413">
                  <c:v>104.6942</c:v>
                </c:pt>
                <c:pt idx="414">
                  <c:v>106.6784</c:v>
                </c:pt>
                <c:pt idx="415">
                  <c:v>106.37309999999999</c:v>
                </c:pt>
                <c:pt idx="416">
                  <c:v>106.3922</c:v>
                </c:pt>
                <c:pt idx="417">
                  <c:v>105.73399999999999</c:v>
                </c:pt>
                <c:pt idx="418">
                  <c:v>107.3545</c:v>
                </c:pt>
                <c:pt idx="419">
                  <c:v>106.9721</c:v>
                </c:pt>
                <c:pt idx="420">
                  <c:v>109.7924</c:v>
                </c:pt>
                <c:pt idx="421">
                  <c:v>111.66630000000001</c:v>
                </c:pt>
                <c:pt idx="422">
                  <c:v>107.8899</c:v>
                </c:pt>
                <c:pt idx="423">
                  <c:v>107.4597</c:v>
                </c:pt>
                <c:pt idx="424">
                  <c:v>107.76560000000001</c:v>
                </c:pt>
                <c:pt idx="425">
                  <c:v>109.8498</c:v>
                </c:pt>
                <c:pt idx="426">
                  <c:v>109.74460000000001</c:v>
                </c:pt>
                <c:pt idx="427">
                  <c:v>112.8135</c:v>
                </c:pt>
                <c:pt idx="428">
                  <c:v>114.0373</c:v>
                </c:pt>
                <c:pt idx="429">
                  <c:v>114.0277</c:v>
                </c:pt>
                <c:pt idx="430">
                  <c:v>113.3776</c:v>
                </c:pt>
                <c:pt idx="431">
                  <c:v>111.2456</c:v>
                </c:pt>
                <c:pt idx="432">
                  <c:v>109.6203</c:v>
                </c:pt>
                <c:pt idx="433">
                  <c:v>108.387</c:v>
                </c:pt>
                <c:pt idx="434">
                  <c:v>111.7332</c:v>
                </c:pt>
                <c:pt idx="435">
                  <c:v>121.5231</c:v>
                </c:pt>
                <c:pt idx="436">
                  <c:v>119.2668</c:v>
                </c:pt>
                <c:pt idx="437">
                  <c:v>118.7697</c:v>
                </c:pt>
                <c:pt idx="438">
                  <c:v>118.8557</c:v>
                </c:pt>
                <c:pt idx="439">
                  <c:v>120.79649999999999</c:v>
                </c:pt>
                <c:pt idx="440">
                  <c:v>120.02209999999999</c:v>
                </c:pt>
                <c:pt idx="441">
                  <c:v>121.07380000000001</c:v>
                </c:pt>
                <c:pt idx="442">
                  <c:v>121.07380000000001</c:v>
                </c:pt>
                <c:pt idx="443">
                  <c:v>122.288</c:v>
                </c:pt>
                <c:pt idx="444">
                  <c:v>122.0394</c:v>
                </c:pt>
                <c:pt idx="445">
                  <c:v>124.3434</c:v>
                </c:pt>
                <c:pt idx="446">
                  <c:v>124.00879999999999</c:v>
                </c:pt>
                <c:pt idx="447">
                  <c:v>125.223</c:v>
                </c:pt>
                <c:pt idx="448">
                  <c:v>123.76990000000001</c:v>
                </c:pt>
                <c:pt idx="449">
                  <c:v>123.52119999999999</c:v>
                </c:pt>
                <c:pt idx="450">
                  <c:v>122.04900000000001</c:v>
                </c:pt>
                <c:pt idx="451">
                  <c:v>123.33</c:v>
                </c:pt>
                <c:pt idx="452">
                  <c:v>122.374</c:v>
                </c:pt>
                <c:pt idx="453">
                  <c:v>121.8291</c:v>
                </c:pt>
                <c:pt idx="454">
                  <c:v>122.8425</c:v>
                </c:pt>
                <c:pt idx="455">
                  <c:v>123.74120000000001</c:v>
                </c:pt>
                <c:pt idx="456">
                  <c:v>124.3052</c:v>
                </c:pt>
                <c:pt idx="457">
                  <c:v>124.2765</c:v>
                </c:pt>
                <c:pt idx="458">
                  <c:v>122.7277</c:v>
                </c:pt>
                <c:pt idx="459">
                  <c:v>122.3644</c:v>
                </c:pt>
                <c:pt idx="460">
                  <c:v>116.71420000000001</c:v>
                </c:pt>
                <c:pt idx="461">
                  <c:v>117.4599</c:v>
                </c:pt>
                <c:pt idx="462">
                  <c:v>114.8021</c:v>
                </c:pt>
                <c:pt idx="463">
                  <c:v>117.0106</c:v>
                </c:pt>
                <c:pt idx="464">
                  <c:v>119.1139</c:v>
                </c:pt>
                <c:pt idx="465">
                  <c:v>121.74299999999999</c:v>
                </c:pt>
                <c:pt idx="466">
                  <c:v>123.99930000000001</c:v>
                </c:pt>
                <c:pt idx="467">
                  <c:v>123.23439999999999</c:v>
                </c:pt>
                <c:pt idx="468">
                  <c:v>123.2822</c:v>
                </c:pt>
                <c:pt idx="469">
                  <c:v>122.0967</c:v>
                </c:pt>
                <c:pt idx="470">
                  <c:v>122.04900000000001</c:v>
                </c:pt>
                <c:pt idx="471">
                  <c:v>121.07380000000001</c:v>
                </c:pt>
                <c:pt idx="472">
                  <c:v>122.6417</c:v>
                </c:pt>
                <c:pt idx="473">
                  <c:v>124.3913</c:v>
                </c:pt>
                <c:pt idx="474">
                  <c:v>126.399</c:v>
                </c:pt>
                <c:pt idx="475">
                  <c:v>125.8445</c:v>
                </c:pt>
                <c:pt idx="476">
                  <c:v>126.1121</c:v>
                </c:pt>
                <c:pt idx="477">
                  <c:v>127.13509999999999</c:v>
                </c:pt>
                <c:pt idx="478">
                  <c:v>128.2346</c:v>
                </c:pt>
                <c:pt idx="479">
                  <c:v>128.77950000000001</c:v>
                </c:pt>
                <c:pt idx="480">
                  <c:v>129.58260000000001</c:v>
                </c:pt>
                <c:pt idx="481">
                  <c:v>128.3493</c:v>
                </c:pt>
                <c:pt idx="482">
                  <c:v>128.77950000000001</c:v>
                </c:pt>
                <c:pt idx="483">
                  <c:v>129.48699999999999</c:v>
                </c:pt>
                <c:pt idx="484">
                  <c:v>129.6208</c:v>
                </c:pt>
                <c:pt idx="485">
                  <c:v>130.9402</c:v>
                </c:pt>
                <c:pt idx="486">
                  <c:v>131.42400000000001</c:v>
                </c:pt>
                <c:pt idx="487">
                  <c:v>132.91839999999999</c:v>
                </c:pt>
                <c:pt idx="488">
                  <c:v>133.27279999999999</c:v>
                </c:pt>
                <c:pt idx="489">
                  <c:v>132.95670000000001</c:v>
                </c:pt>
                <c:pt idx="490">
                  <c:v>131.79759999999999</c:v>
                </c:pt>
                <c:pt idx="491">
                  <c:v>131.63470000000001</c:v>
                </c:pt>
                <c:pt idx="492">
                  <c:v>130.5522</c:v>
                </c:pt>
                <c:pt idx="493">
                  <c:v>133.53149999999999</c:v>
                </c:pt>
                <c:pt idx="494">
                  <c:v>132.5256</c:v>
                </c:pt>
                <c:pt idx="495">
                  <c:v>134.59479999999999</c:v>
                </c:pt>
                <c:pt idx="496">
                  <c:v>131.5102</c:v>
                </c:pt>
                <c:pt idx="497">
                  <c:v>137.96690000000001</c:v>
                </c:pt>
                <c:pt idx="498">
                  <c:v>136.46289999999999</c:v>
                </c:pt>
                <c:pt idx="499">
                  <c:v>135.80189999999999</c:v>
                </c:pt>
                <c:pt idx="500">
                  <c:v>135.64859999999999</c:v>
                </c:pt>
                <c:pt idx="501">
                  <c:v>136.44370000000001</c:v>
                </c:pt>
                <c:pt idx="502">
                  <c:v>135.6199</c:v>
                </c:pt>
                <c:pt idx="503">
                  <c:v>135.62950000000001</c:v>
                </c:pt>
                <c:pt idx="504">
                  <c:v>135.524</c:v>
                </c:pt>
                <c:pt idx="505">
                  <c:v>134.21170000000001</c:v>
                </c:pt>
                <c:pt idx="506">
                  <c:v>135.29419999999999</c:v>
                </c:pt>
                <c:pt idx="507">
                  <c:v>136.36709999999999</c:v>
                </c:pt>
                <c:pt idx="508">
                  <c:v>138.8578</c:v>
                </c:pt>
                <c:pt idx="509">
                  <c:v>140.19900000000001</c:v>
                </c:pt>
                <c:pt idx="510">
                  <c:v>140.86949999999999</c:v>
                </c:pt>
                <c:pt idx="511">
                  <c:v>138.95359999999999</c:v>
                </c:pt>
                <c:pt idx="512">
                  <c:v>137.02809999999999</c:v>
                </c:pt>
                <c:pt idx="513">
                  <c:v>135.3612</c:v>
                </c:pt>
                <c:pt idx="514">
                  <c:v>134.8056</c:v>
                </c:pt>
                <c:pt idx="515">
                  <c:v>133.41659999999999</c:v>
                </c:pt>
                <c:pt idx="516">
                  <c:v>136.79820000000001</c:v>
                </c:pt>
                <c:pt idx="517">
                  <c:v>135.65819999999999</c:v>
                </c:pt>
                <c:pt idx="518">
                  <c:v>133.4932</c:v>
                </c:pt>
                <c:pt idx="519">
                  <c:v>131.7688</c:v>
                </c:pt>
                <c:pt idx="520">
                  <c:v>129.42179999999999</c:v>
                </c:pt>
                <c:pt idx="521">
                  <c:v>125.5133</c:v>
                </c:pt>
                <c:pt idx="522">
                  <c:v>129.05779999999999</c:v>
                </c:pt>
                <c:pt idx="523">
                  <c:v>127.9753</c:v>
                </c:pt>
                <c:pt idx="524">
                  <c:v>130.00620000000001</c:v>
                </c:pt>
                <c:pt idx="525">
                  <c:v>133.72309999999999</c:v>
                </c:pt>
                <c:pt idx="526">
                  <c:v>132.80340000000001</c:v>
                </c:pt>
                <c:pt idx="527">
                  <c:v>134.71940000000001</c:v>
                </c:pt>
                <c:pt idx="528">
                  <c:v>139.0111</c:v>
                </c:pt>
                <c:pt idx="529">
                  <c:v>137.38249999999999</c:v>
                </c:pt>
                <c:pt idx="530">
                  <c:v>135.8306</c:v>
                </c:pt>
                <c:pt idx="531">
                  <c:v>136.4725</c:v>
                </c:pt>
                <c:pt idx="532">
                  <c:v>137.50700000000001</c:v>
                </c:pt>
                <c:pt idx="533">
                  <c:v>136.14670000000001</c:v>
                </c:pt>
                <c:pt idx="534">
                  <c:v>135.75399999999999</c:v>
                </c:pt>
                <c:pt idx="535">
                  <c:v>137.93809999999999</c:v>
                </c:pt>
                <c:pt idx="536">
                  <c:v>138.99189999999999</c:v>
                </c:pt>
                <c:pt idx="537">
                  <c:v>136.05099999999999</c:v>
                </c:pt>
                <c:pt idx="538">
                  <c:v>130.92580000000001</c:v>
                </c:pt>
                <c:pt idx="539">
                  <c:v>130.4085</c:v>
                </c:pt>
                <c:pt idx="540">
                  <c:v>129.9487</c:v>
                </c:pt>
                <c:pt idx="541">
                  <c:v>129.8433</c:v>
                </c:pt>
                <c:pt idx="542">
                  <c:v>129.3777</c:v>
                </c:pt>
                <c:pt idx="543">
                  <c:v>132.1327</c:v>
                </c:pt>
                <c:pt idx="544">
                  <c:v>131.52799999999999</c:v>
                </c:pt>
                <c:pt idx="545">
                  <c:v>128.87860000000001</c:v>
                </c:pt>
                <c:pt idx="546">
                  <c:v>126.74760000000001</c:v>
                </c:pt>
                <c:pt idx="547">
                  <c:v>128.0051</c:v>
                </c:pt>
                <c:pt idx="548">
                  <c:v>129.16650000000001</c:v>
                </c:pt>
                <c:pt idx="549">
                  <c:v>130.5008</c:v>
                </c:pt>
                <c:pt idx="550">
                  <c:v>132.07509999999999</c:v>
                </c:pt>
                <c:pt idx="551">
                  <c:v>135.5308</c:v>
                </c:pt>
                <c:pt idx="552">
                  <c:v>134.82050000000001</c:v>
                </c:pt>
                <c:pt idx="553">
                  <c:v>139.13050000000001</c:v>
                </c:pt>
                <c:pt idx="554">
                  <c:v>138.85210000000001</c:v>
                </c:pt>
                <c:pt idx="555">
                  <c:v>139.0153</c:v>
                </c:pt>
                <c:pt idx="556">
                  <c:v>137.4315</c:v>
                </c:pt>
                <c:pt idx="557">
                  <c:v>131.97909999999999</c:v>
                </c:pt>
                <c:pt idx="558">
                  <c:v>132.72790000000001</c:v>
                </c:pt>
                <c:pt idx="559">
                  <c:v>131.624</c:v>
                </c:pt>
                <c:pt idx="560">
                  <c:v>127.8227</c:v>
                </c:pt>
                <c:pt idx="561">
                  <c:v>123.4838</c:v>
                </c:pt>
                <c:pt idx="562">
                  <c:v>127.65949999999999</c:v>
                </c:pt>
                <c:pt idx="563">
                  <c:v>128.1395</c:v>
                </c:pt>
                <c:pt idx="564">
                  <c:v>127.6211</c:v>
                </c:pt>
                <c:pt idx="565">
                  <c:v>127.5635</c:v>
                </c:pt>
                <c:pt idx="566">
                  <c:v>127.2179</c:v>
                </c:pt>
                <c:pt idx="567">
                  <c:v>129.70410000000001</c:v>
                </c:pt>
                <c:pt idx="568">
                  <c:v>131.66239999999999</c:v>
                </c:pt>
                <c:pt idx="569">
                  <c:v>131.06720000000001</c:v>
                </c:pt>
                <c:pt idx="570">
                  <c:v>128.3218</c:v>
                </c:pt>
                <c:pt idx="571">
                  <c:v>130.02090000000001</c:v>
                </c:pt>
                <c:pt idx="572">
                  <c:v>131.16319999999999</c:v>
                </c:pt>
                <c:pt idx="573">
                  <c:v>128.1874</c:v>
                </c:pt>
                <c:pt idx="574">
                  <c:v>126.95869999999999</c:v>
                </c:pt>
                <c:pt idx="575">
                  <c:v>128.31229999999999</c:v>
                </c:pt>
                <c:pt idx="576">
                  <c:v>128.92660000000001</c:v>
                </c:pt>
                <c:pt idx="577">
                  <c:v>127.2563</c:v>
                </c:pt>
                <c:pt idx="578">
                  <c:v>122.01519999999999</c:v>
                </c:pt>
                <c:pt idx="579">
                  <c:v>124.69329999999999</c:v>
                </c:pt>
                <c:pt idx="580">
                  <c:v>124.0022</c:v>
                </c:pt>
                <c:pt idx="581">
                  <c:v>124.9717</c:v>
                </c:pt>
                <c:pt idx="582">
                  <c:v>126.3252</c:v>
                </c:pt>
                <c:pt idx="583">
                  <c:v>126.81480000000001</c:v>
                </c:pt>
                <c:pt idx="584">
                  <c:v>125.4709</c:v>
                </c:pt>
                <c:pt idx="585">
                  <c:v>127.9187</c:v>
                </c:pt>
                <c:pt idx="586">
                  <c:v>127.3043</c:v>
                </c:pt>
                <c:pt idx="587">
                  <c:v>127.6979</c:v>
                </c:pt>
                <c:pt idx="588">
                  <c:v>126.27719999999999</c:v>
                </c:pt>
                <c:pt idx="589">
                  <c:v>126.91079999999999</c:v>
                </c:pt>
                <c:pt idx="590">
                  <c:v>128.1395</c:v>
                </c:pt>
                <c:pt idx="591">
                  <c:v>132.28630000000001</c:v>
                </c:pt>
                <c:pt idx="592">
                  <c:v>130.93279999999999</c:v>
                </c:pt>
                <c:pt idx="593">
                  <c:v>131.624</c:v>
                </c:pt>
                <c:pt idx="594">
                  <c:v>128.04349999999999</c:v>
                </c:pt>
                <c:pt idx="595">
                  <c:v>128.25470000000001</c:v>
                </c:pt>
                <c:pt idx="596">
                  <c:v>130.48159999999999</c:v>
                </c:pt>
                <c:pt idx="597">
                  <c:v>130.94239999999999</c:v>
                </c:pt>
                <c:pt idx="598">
                  <c:v>130.12649999999999</c:v>
                </c:pt>
                <c:pt idx="599">
                  <c:v>127.6307</c:v>
                </c:pt>
                <c:pt idx="600">
                  <c:v>127.92829999999999</c:v>
                </c:pt>
                <c:pt idx="601">
                  <c:v>127.34269999999999</c:v>
                </c:pt>
                <c:pt idx="602">
                  <c:v>128.6866</c:v>
                </c:pt>
                <c:pt idx="603">
                  <c:v>128.93620000000001</c:v>
                </c:pt>
                <c:pt idx="604">
                  <c:v>131.4032</c:v>
                </c:pt>
                <c:pt idx="605">
                  <c:v>131.0864</c:v>
                </c:pt>
                <c:pt idx="606">
                  <c:v>131.25470000000001</c:v>
                </c:pt>
                <c:pt idx="607">
                  <c:v>129.37909999999999</c:v>
                </c:pt>
                <c:pt idx="608">
                  <c:v>129.0521</c:v>
                </c:pt>
                <c:pt idx="609">
                  <c:v>129.0521</c:v>
                </c:pt>
                <c:pt idx="610">
                  <c:v>128.63849999999999</c:v>
                </c:pt>
                <c:pt idx="611">
                  <c:v>128.84049999999999</c:v>
                </c:pt>
                <c:pt idx="612">
                  <c:v>128.26339999999999</c:v>
                </c:pt>
                <c:pt idx="613">
                  <c:v>126.8109</c:v>
                </c:pt>
                <c:pt idx="614">
                  <c:v>125.9837</c:v>
                </c:pt>
                <c:pt idx="615">
                  <c:v>126.9071</c:v>
                </c:pt>
                <c:pt idx="616">
                  <c:v>126.3493</c:v>
                </c:pt>
                <c:pt idx="617">
                  <c:v>125.3201</c:v>
                </c:pt>
                <c:pt idx="618">
                  <c:v>125.4259</c:v>
                </c:pt>
                <c:pt idx="619">
                  <c:v>124.00230000000001</c:v>
                </c:pt>
                <c:pt idx="620">
                  <c:v>123.51179999999999</c:v>
                </c:pt>
                <c:pt idx="621">
                  <c:v>125.1181</c:v>
                </c:pt>
                <c:pt idx="622">
                  <c:v>127.42659999999999</c:v>
                </c:pt>
                <c:pt idx="623">
                  <c:v>128.02289999999999</c:v>
                </c:pt>
                <c:pt idx="624">
                  <c:v>128.50380000000001</c:v>
                </c:pt>
                <c:pt idx="625">
                  <c:v>148.4623</c:v>
                </c:pt>
                <c:pt idx="626">
                  <c:v>146.54820000000001</c:v>
                </c:pt>
                <c:pt idx="627">
                  <c:v>150.00129999999999</c:v>
                </c:pt>
                <c:pt idx="628">
                  <c:v>148.59700000000001</c:v>
                </c:pt>
                <c:pt idx="629">
                  <c:v>151.97309999999999</c:v>
                </c:pt>
                <c:pt idx="630">
                  <c:v>153.64670000000001</c:v>
                </c:pt>
                <c:pt idx="631">
                  <c:v>154.0026</c:v>
                </c:pt>
                <c:pt idx="632">
                  <c:v>154.05070000000001</c:v>
                </c:pt>
                <c:pt idx="633">
                  <c:v>154.50280000000001</c:v>
                </c:pt>
                <c:pt idx="634">
                  <c:v>154.8587</c:v>
                </c:pt>
                <c:pt idx="635">
                  <c:v>155.6474</c:v>
                </c:pt>
                <c:pt idx="636">
                  <c:v>155.42609999999999</c:v>
                </c:pt>
                <c:pt idx="637">
                  <c:v>155.37809999999999</c:v>
                </c:pt>
                <c:pt idx="638">
                  <c:v>155.5223</c:v>
                </c:pt>
                <c:pt idx="639">
                  <c:v>153.7525</c:v>
                </c:pt>
                <c:pt idx="640">
                  <c:v>151.84800000000001</c:v>
                </c:pt>
                <c:pt idx="641">
                  <c:v>153.64670000000001</c:v>
                </c:pt>
                <c:pt idx="642">
                  <c:v>154.93559999999999</c:v>
                </c:pt>
                <c:pt idx="643">
                  <c:v>157.43639999999999</c:v>
                </c:pt>
                <c:pt idx="644">
                  <c:v>160.01419999999999</c:v>
                </c:pt>
                <c:pt idx="645">
                  <c:v>158.79259999999999</c:v>
                </c:pt>
                <c:pt idx="646">
                  <c:v>158.29249999999999</c:v>
                </c:pt>
                <c:pt idx="647">
                  <c:v>159.14850000000001</c:v>
                </c:pt>
                <c:pt idx="648">
                  <c:v>160.62020000000001</c:v>
                </c:pt>
                <c:pt idx="649">
                  <c:v>161.12029999999999</c:v>
                </c:pt>
                <c:pt idx="650">
                  <c:v>162.31299999999999</c:v>
                </c:pt>
                <c:pt idx="651">
                  <c:v>164.69839999999999</c:v>
                </c:pt>
                <c:pt idx="652">
                  <c:v>165.35249999999999</c:v>
                </c:pt>
                <c:pt idx="653">
                  <c:v>167.21850000000001</c:v>
                </c:pt>
                <c:pt idx="654">
                  <c:v>166.20849999999999</c:v>
                </c:pt>
                <c:pt idx="655">
                  <c:v>165.21780000000001</c:v>
                </c:pt>
                <c:pt idx="656">
                  <c:v>165.6987</c:v>
                </c:pt>
                <c:pt idx="657">
                  <c:v>164.73689999999999</c:v>
                </c:pt>
                <c:pt idx="658">
                  <c:v>164.1309</c:v>
                </c:pt>
                <c:pt idx="659">
                  <c:v>165.14089999999999</c:v>
                </c:pt>
                <c:pt idx="660">
                  <c:v>165.78530000000001</c:v>
                </c:pt>
                <c:pt idx="661">
                  <c:v>164.15020000000001</c:v>
                </c:pt>
                <c:pt idx="662">
                  <c:v>162.3707</c:v>
                </c:pt>
                <c:pt idx="663">
                  <c:v>159.27359999999999</c:v>
                </c:pt>
                <c:pt idx="664">
                  <c:v>161.3896</c:v>
                </c:pt>
                <c:pt idx="665">
                  <c:v>163.24600000000001</c:v>
                </c:pt>
                <c:pt idx="666">
                  <c:v>163.49610000000001</c:v>
                </c:pt>
                <c:pt idx="667">
                  <c:v>163.3614</c:v>
                </c:pt>
                <c:pt idx="668">
                  <c:v>160.55279999999999</c:v>
                </c:pt>
                <c:pt idx="669">
                  <c:v>161.45359999999999</c:v>
                </c:pt>
                <c:pt idx="670">
                  <c:v>161.88720000000001</c:v>
                </c:pt>
                <c:pt idx="671">
                  <c:v>158.7175</c:v>
                </c:pt>
                <c:pt idx="672">
                  <c:v>158.54409999999999</c:v>
                </c:pt>
                <c:pt idx="673">
                  <c:v>157.6866</c:v>
                </c:pt>
                <c:pt idx="674">
                  <c:v>157.32040000000001</c:v>
                </c:pt>
                <c:pt idx="675">
                  <c:v>156.6942</c:v>
                </c:pt>
                <c:pt idx="676">
                  <c:v>154.8348</c:v>
                </c:pt>
                <c:pt idx="677">
                  <c:v>157.36859999999999</c:v>
                </c:pt>
                <c:pt idx="678">
                  <c:v>157.6095</c:v>
                </c:pt>
                <c:pt idx="679">
                  <c:v>153.6883</c:v>
                </c:pt>
                <c:pt idx="680">
                  <c:v>152.95609999999999</c:v>
                </c:pt>
                <c:pt idx="681">
                  <c:v>152.1371</c:v>
                </c:pt>
                <c:pt idx="682">
                  <c:v>151.83850000000001</c:v>
                </c:pt>
                <c:pt idx="683">
                  <c:v>150.70160000000001</c:v>
                </c:pt>
                <c:pt idx="684">
                  <c:v>148.61099999999999</c:v>
                </c:pt>
                <c:pt idx="685">
                  <c:v>149.3528</c:v>
                </c:pt>
                <c:pt idx="686">
                  <c:v>151.68430000000001</c:v>
                </c:pt>
                <c:pt idx="687">
                  <c:v>153.74610000000001</c:v>
                </c:pt>
                <c:pt idx="688">
                  <c:v>144.12129999999999</c:v>
                </c:pt>
                <c:pt idx="689">
                  <c:v>142.62799999999999</c:v>
                </c:pt>
                <c:pt idx="690">
                  <c:v>139.98820000000001</c:v>
                </c:pt>
                <c:pt idx="691">
                  <c:v>140.68180000000001</c:v>
                </c:pt>
                <c:pt idx="692">
                  <c:v>139.92070000000001</c:v>
                </c:pt>
                <c:pt idx="693">
                  <c:v>141.68379999999999</c:v>
                </c:pt>
                <c:pt idx="694">
                  <c:v>141.76089999999999</c:v>
                </c:pt>
                <c:pt idx="695">
                  <c:v>143.99600000000001</c:v>
                </c:pt>
                <c:pt idx="696">
                  <c:v>143.36019999999999</c:v>
                </c:pt>
                <c:pt idx="697">
                  <c:v>146.2987</c:v>
                </c:pt>
                <c:pt idx="698">
                  <c:v>146.9057</c:v>
                </c:pt>
                <c:pt idx="699">
                  <c:v>144.7861</c:v>
                </c:pt>
                <c:pt idx="700">
                  <c:v>147.7439</c:v>
                </c:pt>
                <c:pt idx="701">
                  <c:v>150.58600000000001</c:v>
                </c:pt>
                <c:pt idx="702">
                  <c:v>151.39529999999999</c:v>
                </c:pt>
                <c:pt idx="703">
                  <c:v>152.23349999999999</c:v>
                </c:pt>
                <c:pt idx="704">
                  <c:v>153.60159999999999</c:v>
                </c:pt>
                <c:pt idx="705">
                  <c:v>152.0505</c:v>
                </c:pt>
                <c:pt idx="706">
                  <c:v>152.6574</c:v>
                </c:pt>
                <c:pt idx="707">
                  <c:v>156.251</c:v>
                </c:pt>
                <c:pt idx="708">
                  <c:v>157.5035</c:v>
                </c:pt>
                <c:pt idx="709">
                  <c:v>158.2165</c:v>
                </c:pt>
                <c:pt idx="710">
                  <c:v>157.8022</c:v>
                </c:pt>
                <c:pt idx="711">
                  <c:v>156.41480000000001</c:v>
                </c:pt>
                <c:pt idx="712">
                  <c:v>158.4477</c:v>
                </c:pt>
                <c:pt idx="713">
                  <c:v>161.17420000000001</c:v>
                </c:pt>
                <c:pt idx="714">
                  <c:v>160.24930000000001</c:v>
                </c:pt>
                <c:pt idx="715">
                  <c:v>161.69450000000001</c:v>
                </c:pt>
                <c:pt idx="716">
                  <c:v>166.19380000000001</c:v>
                </c:pt>
                <c:pt idx="717">
                  <c:v>169.02629999999999</c:v>
                </c:pt>
                <c:pt idx="718">
                  <c:v>171.0206</c:v>
                </c:pt>
                <c:pt idx="719">
                  <c:v>165.5676</c:v>
                </c:pt>
                <c:pt idx="720">
                  <c:v>167.46549999999999</c:v>
                </c:pt>
                <c:pt idx="721">
                  <c:v>162.1088</c:v>
                </c:pt>
                <c:pt idx="722">
                  <c:v>160.86600000000001</c:v>
                </c:pt>
                <c:pt idx="723">
                  <c:v>162.9084</c:v>
                </c:pt>
                <c:pt idx="724">
                  <c:v>162.6772</c:v>
                </c:pt>
                <c:pt idx="725">
                  <c:v>165.54830000000001</c:v>
                </c:pt>
                <c:pt idx="726">
                  <c:v>165.4616</c:v>
                </c:pt>
                <c:pt idx="727">
                  <c:v>165.08580000000001</c:v>
                </c:pt>
                <c:pt idx="728">
                  <c:v>168.48679999999999</c:v>
                </c:pt>
                <c:pt idx="729">
                  <c:v>167.87020000000001</c:v>
                </c:pt>
                <c:pt idx="730">
                  <c:v>165.85659999999999</c:v>
                </c:pt>
                <c:pt idx="731">
                  <c:v>165.74100000000001</c:v>
                </c:pt>
                <c:pt idx="732">
                  <c:v>161.8775</c:v>
                </c:pt>
                <c:pt idx="733">
                  <c:v>163.65989999999999</c:v>
                </c:pt>
                <c:pt idx="734">
                  <c:v>163.05289999999999</c:v>
                </c:pt>
                <c:pt idx="735">
                  <c:v>160.60579999999999</c:v>
                </c:pt>
                <c:pt idx="736">
                  <c:v>163.7852</c:v>
                </c:pt>
                <c:pt idx="737">
                  <c:v>164.31120000000001</c:v>
                </c:pt>
                <c:pt idx="738">
                  <c:v>163.0275</c:v>
                </c:pt>
                <c:pt idx="739">
                  <c:v>165.3246</c:v>
                </c:pt>
                <c:pt idx="740">
                  <c:v>164.32079999999999</c:v>
                </c:pt>
                <c:pt idx="741">
                  <c:v>162.2457</c:v>
                </c:pt>
                <c:pt idx="742">
                  <c:v>163.17230000000001</c:v>
                </c:pt>
                <c:pt idx="743">
                  <c:v>161.02959999999999</c:v>
                </c:pt>
                <c:pt idx="744">
                  <c:v>159.6397</c:v>
                </c:pt>
                <c:pt idx="745">
                  <c:v>158.19200000000001</c:v>
                </c:pt>
                <c:pt idx="746">
                  <c:v>157.0531</c:v>
                </c:pt>
                <c:pt idx="747">
                  <c:v>155.74039999999999</c:v>
                </c:pt>
                <c:pt idx="748">
                  <c:v>151.51300000000001</c:v>
                </c:pt>
                <c:pt idx="749">
                  <c:v>160.82689999999999</c:v>
                </c:pt>
                <c:pt idx="750">
                  <c:v>159.67840000000001</c:v>
                </c:pt>
                <c:pt idx="751">
                  <c:v>159.90029999999999</c:v>
                </c:pt>
                <c:pt idx="752">
                  <c:v>161.74379999999999</c:v>
                </c:pt>
                <c:pt idx="753">
                  <c:v>160.6242</c:v>
                </c:pt>
                <c:pt idx="754">
                  <c:v>162.90199999999999</c:v>
                </c:pt>
                <c:pt idx="755">
                  <c:v>161.65700000000001</c:v>
                </c:pt>
                <c:pt idx="756">
                  <c:v>160.8655</c:v>
                </c:pt>
                <c:pt idx="757">
                  <c:v>158.93520000000001</c:v>
                </c:pt>
                <c:pt idx="758">
                  <c:v>160.59520000000001</c:v>
                </c:pt>
                <c:pt idx="759">
                  <c:v>156.5994</c:v>
                </c:pt>
                <c:pt idx="760">
                  <c:v>155.4316</c:v>
                </c:pt>
                <c:pt idx="761">
                  <c:v>151.5034</c:v>
                </c:pt>
                <c:pt idx="762">
                  <c:v>145.20070000000001</c:v>
                </c:pt>
                <c:pt idx="763">
                  <c:v>145.06559999999999</c:v>
                </c:pt>
                <c:pt idx="764">
                  <c:v>146.9091</c:v>
                </c:pt>
                <c:pt idx="765">
                  <c:v>144.38030000000001</c:v>
                </c:pt>
                <c:pt idx="766">
                  <c:v>143.01949999999999</c:v>
                </c:pt>
                <c:pt idx="767">
                  <c:v>141.8323</c:v>
                </c:pt>
                <c:pt idx="768">
                  <c:v>140.0564</c:v>
                </c:pt>
                <c:pt idx="769">
                  <c:v>137.7593</c:v>
                </c:pt>
                <c:pt idx="770">
                  <c:v>137.9716</c:v>
                </c:pt>
                <c:pt idx="771">
                  <c:v>140.91540000000001</c:v>
                </c:pt>
                <c:pt idx="772">
                  <c:v>140.4135</c:v>
                </c:pt>
                <c:pt idx="773">
                  <c:v>138.97540000000001</c:v>
                </c:pt>
                <c:pt idx="774">
                  <c:v>139.6027</c:v>
                </c:pt>
                <c:pt idx="775">
                  <c:v>140.82849999999999</c:v>
                </c:pt>
                <c:pt idx="776">
                  <c:v>142.91329999999999</c:v>
                </c:pt>
                <c:pt idx="777">
                  <c:v>143.05799999999999</c:v>
                </c:pt>
                <c:pt idx="778">
                  <c:v>143.53100000000001</c:v>
                </c:pt>
                <c:pt idx="779">
                  <c:v>140.24940000000001</c:v>
                </c:pt>
                <c:pt idx="780">
                  <c:v>140.32660000000001</c:v>
                </c:pt>
                <c:pt idx="781">
                  <c:v>140.08529999999999</c:v>
                </c:pt>
                <c:pt idx="782">
                  <c:v>138.53139999999999</c:v>
                </c:pt>
                <c:pt idx="783">
                  <c:v>141.16630000000001</c:v>
                </c:pt>
                <c:pt idx="784">
                  <c:v>139.7765</c:v>
                </c:pt>
                <c:pt idx="785">
                  <c:v>135.29810000000001</c:v>
                </c:pt>
                <c:pt idx="786">
                  <c:v>136.65899999999999</c:v>
                </c:pt>
                <c:pt idx="787">
                  <c:v>140.51</c:v>
                </c:pt>
                <c:pt idx="788">
                  <c:v>141.38829999999999</c:v>
                </c:pt>
                <c:pt idx="789">
                  <c:v>137.82679999999999</c:v>
                </c:pt>
                <c:pt idx="790">
                  <c:v>137.9716</c:v>
                </c:pt>
                <c:pt idx="791">
                  <c:v>133.37739999999999</c:v>
                </c:pt>
                <c:pt idx="792">
                  <c:v>132.06469999999999</c:v>
                </c:pt>
                <c:pt idx="793">
                  <c:v>132.3929</c:v>
                </c:pt>
                <c:pt idx="794">
                  <c:v>133.96610000000001</c:v>
                </c:pt>
                <c:pt idx="795">
                  <c:v>131.7945</c:v>
                </c:pt>
                <c:pt idx="796">
                  <c:v>127.6153</c:v>
                </c:pt>
                <c:pt idx="797">
                  <c:v>130.95480000000001</c:v>
                </c:pt>
                <c:pt idx="798">
                  <c:v>129.30430000000001</c:v>
                </c:pt>
                <c:pt idx="799">
                  <c:v>126.9004</c:v>
                </c:pt>
                <c:pt idx="800">
                  <c:v>120.38030000000001</c:v>
                </c:pt>
                <c:pt idx="801">
                  <c:v>117.2557</c:v>
                </c:pt>
                <c:pt idx="802">
                  <c:v>122.80840000000001</c:v>
                </c:pt>
                <c:pt idx="803">
                  <c:v>121.91840000000001</c:v>
                </c:pt>
                <c:pt idx="804">
                  <c:v>118.6293</c:v>
                </c:pt>
                <c:pt idx="805">
                  <c:v>113.73439999999999</c:v>
                </c:pt>
                <c:pt idx="806">
                  <c:v>115.5047</c:v>
                </c:pt>
                <c:pt idx="807">
                  <c:v>121.1058</c:v>
                </c:pt>
                <c:pt idx="808">
                  <c:v>123.2534</c:v>
                </c:pt>
                <c:pt idx="809">
                  <c:v>126.9584</c:v>
                </c:pt>
                <c:pt idx="810">
                  <c:v>125.9427</c:v>
                </c:pt>
                <c:pt idx="811">
                  <c:v>128.74809999999999</c:v>
                </c:pt>
                <c:pt idx="812">
                  <c:v>128.661</c:v>
                </c:pt>
                <c:pt idx="813">
                  <c:v>127.7711</c:v>
                </c:pt>
                <c:pt idx="814">
                  <c:v>129.3382</c:v>
                </c:pt>
                <c:pt idx="815">
                  <c:v>130.41200000000001</c:v>
                </c:pt>
                <c:pt idx="816">
                  <c:v>134.60069999999999</c:v>
                </c:pt>
                <c:pt idx="817">
                  <c:v>134.02029999999999</c:v>
                </c:pt>
                <c:pt idx="818">
                  <c:v>130.17019999999999</c:v>
                </c:pt>
                <c:pt idx="819">
                  <c:v>129.16409999999999</c:v>
                </c:pt>
                <c:pt idx="820">
                  <c:v>129.9573</c:v>
                </c:pt>
                <c:pt idx="821">
                  <c:v>127.98390000000001</c:v>
                </c:pt>
                <c:pt idx="822">
                  <c:v>124.1724</c:v>
                </c:pt>
                <c:pt idx="823">
                  <c:v>125.1592</c:v>
                </c:pt>
                <c:pt idx="824">
                  <c:v>123.9692</c:v>
                </c:pt>
                <c:pt idx="825">
                  <c:v>120.9027</c:v>
                </c:pt>
                <c:pt idx="826">
                  <c:v>120.9607</c:v>
                </c:pt>
                <c:pt idx="827">
                  <c:v>123.3308</c:v>
                </c:pt>
                <c:pt idx="828">
                  <c:v>129.10599999999999</c:v>
                </c:pt>
                <c:pt idx="829">
                  <c:v>127.3357</c:v>
                </c:pt>
                <c:pt idx="830">
                  <c:v>132.5789</c:v>
                </c:pt>
                <c:pt idx="831">
                  <c:v>131.4374</c:v>
                </c:pt>
                <c:pt idx="832">
                  <c:v>131.04079999999999</c:v>
                </c:pt>
                <c:pt idx="833">
                  <c:v>124.8593</c:v>
                </c:pt>
                <c:pt idx="834">
                  <c:v>123.76609999999999</c:v>
                </c:pt>
                <c:pt idx="835">
                  <c:v>116.5882</c:v>
                </c:pt>
                <c:pt idx="836">
                  <c:v>117.2847</c:v>
                </c:pt>
                <c:pt idx="837">
                  <c:v>122.9051</c:v>
                </c:pt>
                <c:pt idx="838">
                  <c:v>120.6318</c:v>
                </c:pt>
                <c:pt idx="839">
                  <c:v>121.96680000000001</c:v>
                </c:pt>
                <c:pt idx="840">
                  <c:v>118.8518</c:v>
                </c:pt>
                <c:pt idx="841">
                  <c:v>121.9474</c:v>
                </c:pt>
                <c:pt idx="842">
                  <c:v>114.7598</c:v>
                </c:pt>
                <c:pt idx="843">
                  <c:v>110.75490000000001</c:v>
                </c:pt>
                <c:pt idx="844">
                  <c:v>107.5819</c:v>
                </c:pt>
                <c:pt idx="845">
                  <c:v>105.91800000000001</c:v>
                </c:pt>
                <c:pt idx="846">
                  <c:v>104.39919999999999</c:v>
                </c:pt>
                <c:pt idx="847">
                  <c:v>104.37990000000001</c:v>
                </c:pt>
                <c:pt idx="848">
                  <c:v>109.3232</c:v>
                </c:pt>
                <c:pt idx="849">
                  <c:v>108.92659999999999</c:v>
                </c:pt>
                <c:pt idx="850">
                  <c:v>112.1189</c:v>
                </c:pt>
                <c:pt idx="851">
                  <c:v>105.8019</c:v>
                </c:pt>
                <c:pt idx="852">
                  <c:v>102.9675</c:v>
                </c:pt>
                <c:pt idx="853">
                  <c:v>104.4766</c:v>
                </c:pt>
                <c:pt idx="854">
                  <c:v>105.0861</c:v>
                </c:pt>
                <c:pt idx="855">
                  <c:v>103.7898</c:v>
                </c:pt>
                <c:pt idx="856">
                  <c:v>104.67010000000001</c:v>
                </c:pt>
                <c:pt idx="857">
                  <c:v>109.2555</c:v>
                </c:pt>
                <c:pt idx="858">
                  <c:v>112.206</c:v>
                </c:pt>
                <c:pt idx="859">
                  <c:v>114.9727</c:v>
                </c:pt>
                <c:pt idx="860">
                  <c:v>114.8082</c:v>
                </c:pt>
                <c:pt idx="861">
                  <c:v>119.3839</c:v>
                </c:pt>
                <c:pt idx="862">
                  <c:v>117.294</c:v>
                </c:pt>
                <c:pt idx="863">
                  <c:v>116.5958</c:v>
                </c:pt>
                <c:pt idx="864">
                  <c:v>117.9923</c:v>
                </c:pt>
                <c:pt idx="865">
                  <c:v>118.7002</c:v>
                </c:pt>
                <c:pt idx="866">
                  <c:v>115.0151</c:v>
                </c:pt>
                <c:pt idx="867">
                  <c:v>111.2621</c:v>
                </c:pt>
                <c:pt idx="868">
                  <c:v>107.10169999999999</c:v>
                </c:pt>
                <c:pt idx="869">
                  <c:v>107.3733</c:v>
                </c:pt>
                <c:pt idx="870">
                  <c:v>110.011</c:v>
                </c:pt>
                <c:pt idx="871">
                  <c:v>103.88209999999999</c:v>
                </c:pt>
                <c:pt idx="872">
                  <c:v>104.0954</c:v>
                </c:pt>
                <c:pt idx="873">
                  <c:v>105.39490000000001</c:v>
                </c:pt>
                <c:pt idx="874">
                  <c:v>101.7486</c:v>
                </c:pt>
                <c:pt idx="875">
                  <c:v>104.7355</c:v>
                </c:pt>
                <c:pt idx="876">
                  <c:v>109.4971</c:v>
                </c:pt>
                <c:pt idx="877">
                  <c:v>107.15989999999999</c:v>
                </c:pt>
                <c:pt idx="878">
                  <c:v>99.673299999999998</c:v>
                </c:pt>
                <c:pt idx="879">
                  <c:v>100.12909999999999</c:v>
                </c:pt>
                <c:pt idx="880">
                  <c:v>99.110799999999998</c:v>
                </c:pt>
                <c:pt idx="881">
                  <c:v>98.121600000000001</c:v>
                </c:pt>
                <c:pt idx="882">
                  <c:v>101.16670000000001</c:v>
                </c:pt>
                <c:pt idx="883">
                  <c:v>101.07940000000001</c:v>
                </c:pt>
                <c:pt idx="884">
                  <c:v>104.86150000000001</c:v>
                </c:pt>
                <c:pt idx="885">
                  <c:v>104.66759999999999</c:v>
                </c:pt>
                <c:pt idx="886">
                  <c:v>101.9328</c:v>
                </c:pt>
                <c:pt idx="887">
                  <c:v>100.6236</c:v>
                </c:pt>
                <c:pt idx="888">
                  <c:v>101.9328</c:v>
                </c:pt>
                <c:pt idx="889">
                  <c:v>100.1</c:v>
                </c:pt>
                <c:pt idx="890">
                  <c:v>101.5352</c:v>
                </c:pt>
                <c:pt idx="891">
                  <c:v>100.79819999999999</c:v>
                </c:pt>
                <c:pt idx="892">
                  <c:v>105.8895</c:v>
                </c:pt>
                <c:pt idx="893">
                  <c:v>107.75149999999999</c:v>
                </c:pt>
                <c:pt idx="894">
                  <c:v>108.2461</c:v>
                </c:pt>
                <c:pt idx="895">
                  <c:v>105.8216</c:v>
                </c:pt>
                <c:pt idx="896">
                  <c:v>105.9768</c:v>
                </c:pt>
                <c:pt idx="897">
                  <c:v>102.0201</c:v>
                </c:pt>
                <c:pt idx="898">
                  <c:v>104.5997</c:v>
                </c:pt>
                <c:pt idx="899">
                  <c:v>108.83759999999999</c:v>
                </c:pt>
                <c:pt idx="900">
                  <c:v>111.44629999999999</c:v>
                </c:pt>
                <c:pt idx="901">
                  <c:v>110.8451</c:v>
                </c:pt>
                <c:pt idx="902">
                  <c:v>108.39149999999999</c:v>
                </c:pt>
                <c:pt idx="903">
                  <c:v>110.82559999999999</c:v>
                </c:pt>
                <c:pt idx="904">
                  <c:v>111.0196</c:v>
                </c:pt>
                <c:pt idx="905">
                  <c:v>110.428</c:v>
                </c:pt>
                <c:pt idx="906">
                  <c:v>110.55410000000001</c:v>
                </c:pt>
                <c:pt idx="907">
                  <c:v>106.7817</c:v>
                </c:pt>
                <c:pt idx="908">
                  <c:v>109.7201</c:v>
                </c:pt>
                <c:pt idx="909">
                  <c:v>110.6511</c:v>
                </c:pt>
                <c:pt idx="910">
                  <c:v>112.5615</c:v>
                </c:pt>
                <c:pt idx="911">
                  <c:v>112.804</c:v>
                </c:pt>
                <c:pt idx="912">
                  <c:v>114.4914</c:v>
                </c:pt>
                <c:pt idx="913">
                  <c:v>113.5022</c:v>
                </c:pt>
                <c:pt idx="914">
                  <c:v>112.5034</c:v>
                </c:pt>
                <c:pt idx="915">
                  <c:v>109.73950000000001</c:v>
                </c:pt>
                <c:pt idx="916">
                  <c:v>107.0047</c:v>
                </c:pt>
                <c:pt idx="917">
                  <c:v>107.33450000000001</c:v>
                </c:pt>
                <c:pt idx="918">
                  <c:v>108.0424</c:v>
                </c:pt>
                <c:pt idx="919">
                  <c:v>109.79770000000001</c:v>
                </c:pt>
                <c:pt idx="920">
                  <c:v>105.00700000000001</c:v>
                </c:pt>
                <c:pt idx="921">
                  <c:v>104.6191</c:v>
                </c:pt>
                <c:pt idx="922">
                  <c:v>104.5997</c:v>
                </c:pt>
                <c:pt idx="923">
                  <c:v>103.2323</c:v>
                </c:pt>
                <c:pt idx="924">
                  <c:v>103.2711</c:v>
                </c:pt>
                <c:pt idx="925">
                  <c:v>102.8383</c:v>
                </c:pt>
                <c:pt idx="926">
                  <c:v>102.2645</c:v>
                </c:pt>
                <c:pt idx="927">
                  <c:v>105.5031</c:v>
                </c:pt>
                <c:pt idx="928">
                  <c:v>105.74630000000001</c:v>
                </c:pt>
                <c:pt idx="929">
                  <c:v>107.9248</c:v>
                </c:pt>
                <c:pt idx="930">
                  <c:v>109.2961</c:v>
                </c:pt>
                <c:pt idx="931">
                  <c:v>102.8189</c:v>
                </c:pt>
                <c:pt idx="932">
                  <c:v>104.0638</c:v>
                </c:pt>
                <c:pt idx="933">
                  <c:v>102.6049</c:v>
                </c:pt>
                <c:pt idx="934">
                  <c:v>101.2628</c:v>
                </c:pt>
                <c:pt idx="935">
                  <c:v>104.268</c:v>
                </c:pt>
                <c:pt idx="936">
                  <c:v>99.609399999999994</c:v>
                </c:pt>
                <c:pt idx="937">
                  <c:v>97.051599999999993</c:v>
                </c:pt>
                <c:pt idx="938">
                  <c:v>95.845600000000005</c:v>
                </c:pt>
                <c:pt idx="939">
                  <c:v>94.357600000000005</c:v>
                </c:pt>
                <c:pt idx="940">
                  <c:v>93.424000000000007</c:v>
                </c:pt>
                <c:pt idx="941">
                  <c:v>93.6477</c:v>
                </c:pt>
                <c:pt idx="942">
                  <c:v>95.991500000000002</c:v>
                </c:pt>
                <c:pt idx="943">
                  <c:v>92.713999999999999</c:v>
                </c:pt>
                <c:pt idx="944">
                  <c:v>80.839100000000002</c:v>
                </c:pt>
                <c:pt idx="945">
                  <c:v>83.0565</c:v>
                </c:pt>
                <c:pt idx="946">
                  <c:v>86.207599999999999</c:v>
                </c:pt>
                <c:pt idx="947">
                  <c:v>88.600099999999998</c:v>
                </c:pt>
                <c:pt idx="948">
                  <c:v>87.695599999999999</c:v>
                </c:pt>
                <c:pt idx="949">
                  <c:v>84.768199999999993</c:v>
                </c:pt>
                <c:pt idx="950">
                  <c:v>84.311099999999996</c:v>
                </c:pt>
                <c:pt idx="951">
                  <c:v>85.575400000000002</c:v>
                </c:pt>
                <c:pt idx="952">
                  <c:v>86.081199999999995</c:v>
                </c:pt>
                <c:pt idx="953">
                  <c:v>87.1023</c:v>
                </c:pt>
                <c:pt idx="954">
                  <c:v>85.147499999999994</c:v>
                </c:pt>
                <c:pt idx="955">
                  <c:v>87.501099999999994</c:v>
                </c:pt>
                <c:pt idx="956">
                  <c:v>87.218999999999994</c:v>
                </c:pt>
                <c:pt idx="957">
                  <c:v>86.139499999999998</c:v>
                </c:pt>
                <c:pt idx="958">
                  <c:v>84.447299999999998</c:v>
                </c:pt>
                <c:pt idx="959">
                  <c:v>86.071399999999997</c:v>
                </c:pt>
                <c:pt idx="960">
                  <c:v>85.594899999999996</c:v>
                </c:pt>
                <c:pt idx="961">
                  <c:v>89.203100000000006</c:v>
                </c:pt>
                <c:pt idx="962">
                  <c:v>89.854699999999994</c:v>
                </c:pt>
                <c:pt idx="963">
                  <c:v>88.055499999999995</c:v>
                </c:pt>
                <c:pt idx="964">
                  <c:v>91.255200000000002</c:v>
                </c:pt>
                <c:pt idx="965">
                  <c:v>90.136700000000005</c:v>
                </c:pt>
                <c:pt idx="966">
                  <c:v>91.196799999999996</c:v>
                </c:pt>
                <c:pt idx="967">
                  <c:v>87.822000000000003</c:v>
                </c:pt>
                <c:pt idx="968">
                  <c:v>87.919300000000007</c:v>
                </c:pt>
                <c:pt idx="969">
                  <c:v>93.1614</c:v>
                </c:pt>
                <c:pt idx="970">
                  <c:v>90.875900000000001</c:v>
                </c:pt>
                <c:pt idx="971">
                  <c:v>91.177400000000006</c:v>
                </c:pt>
                <c:pt idx="972">
                  <c:v>89.572599999999994</c:v>
                </c:pt>
                <c:pt idx="973">
                  <c:v>96.759799999999998</c:v>
                </c:pt>
                <c:pt idx="974">
                  <c:v>103.17870000000001</c:v>
                </c:pt>
                <c:pt idx="975">
                  <c:v>101.5254</c:v>
                </c:pt>
                <c:pt idx="976">
                  <c:v>103.7817</c:v>
                </c:pt>
                <c:pt idx="977">
                  <c:v>102.34229999999999</c:v>
                </c:pt>
                <c:pt idx="978">
                  <c:v>102.4688</c:v>
                </c:pt>
                <c:pt idx="979">
                  <c:v>102.5271</c:v>
                </c:pt>
                <c:pt idx="980">
                  <c:v>100.9808</c:v>
                </c:pt>
                <c:pt idx="981">
                  <c:v>103.062</c:v>
                </c:pt>
                <c:pt idx="982">
                  <c:v>103.7234</c:v>
                </c:pt>
                <c:pt idx="983">
                  <c:v>103.0523</c:v>
                </c:pt>
                <c:pt idx="984">
                  <c:v>102.0797</c:v>
                </c:pt>
                <c:pt idx="985">
                  <c:v>103.3343</c:v>
                </c:pt>
                <c:pt idx="986">
                  <c:v>106.6799</c:v>
                </c:pt>
                <c:pt idx="987">
                  <c:v>108.06100000000001</c:v>
                </c:pt>
                <c:pt idx="988">
                  <c:v>109.456</c:v>
                </c:pt>
                <c:pt idx="989">
                  <c:v>106.9391</c:v>
                </c:pt>
                <c:pt idx="990">
                  <c:v>105.29040000000001</c:v>
                </c:pt>
                <c:pt idx="991">
                  <c:v>105.6806</c:v>
                </c:pt>
                <c:pt idx="992">
                  <c:v>108.6366</c:v>
                </c:pt>
                <c:pt idx="993">
                  <c:v>106.744</c:v>
                </c:pt>
                <c:pt idx="994">
                  <c:v>109.3292</c:v>
                </c:pt>
                <c:pt idx="995">
                  <c:v>110.09010000000001</c:v>
                </c:pt>
                <c:pt idx="996">
                  <c:v>108.7243</c:v>
                </c:pt>
                <c:pt idx="997">
                  <c:v>105.8562</c:v>
                </c:pt>
                <c:pt idx="998">
                  <c:v>103.3588</c:v>
                </c:pt>
                <c:pt idx="999">
                  <c:v>100.52979999999999</c:v>
                </c:pt>
                <c:pt idx="1000">
                  <c:v>100.6859</c:v>
                </c:pt>
                <c:pt idx="1001">
                  <c:v>112.94840000000001</c:v>
                </c:pt>
                <c:pt idx="1002">
                  <c:v>113.8557</c:v>
                </c:pt>
                <c:pt idx="1003">
                  <c:v>113.407</c:v>
                </c:pt>
                <c:pt idx="1004">
                  <c:v>114.6849</c:v>
                </c:pt>
                <c:pt idx="1005">
                  <c:v>112.16800000000001</c:v>
                </c:pt>
                <c:pt idx="1006">
                  <c:v>114.48</c:v>
                </c:pt>
                <c:pt idx="1007">
                  <c:v>114.1484</c:v>
                </c:pt>
                <c:pt idx="1008">
                  <c:v>115.8458</c:v>
                </c:pt>
                <c:pt idx="1009">
                  <c:v>118.2456</c:v>
                </c:pt>
                <c:pt idx="1010">
                  <c:v>117.67010000000001</c:v>
                </c:pt>
                <c:pt idx="1011">
                  <c:v>121.4845</c:v>
                </c:pt>
                <c:pt idx="1012">
                  <c:v>121.7966</c:v>
                </c:pt>
                <c:pt idx="1013">
                  <c:v>122.7624</c:v>
                </c:pt>
                <c:pt idx="1014">
                  <c:v>124.8111</c:v>
                </c:pt>
                <c:pt idx="1015">
                  <c:v>124.7623</c:v>
                </c:pt>
                <c:pt idx="1016">
                  <c:v>125.69880000000001</c:v>
                </c:pt>
                <c:pt idx="1017">
                  <c:v>125.00620000000001</c:v>
                </c:pt>
                <c:pt idx="1018">
                  <c:v>123.33799999999999</c:v>
                </c:pt>
                <c:pt idx="1019">
                  <c:v>121.4845</c:v>
                </c:pt>
                <c:pt idx="1020">
                  <c:v>123.52330000000001</c:v>
                </c:pt>
                <c:pt idx="1021">
                  <c:v>125.1525</c:v>
                </c:pt>
                <c:pt idx="1022">
                  <c:v>123.7282</c:v>
                </c:pt>
                <c:pt idx="1023">
                  <c:v>123.7184</c:v>
                </c:pt>
                <c:pt idx="1024">
                  <c:v>124.4111</c:v>
                </c:pt>
                <c:pt idx="1025">
                  <c:v>124.4111</c:v>
                </c:pt>
                <c:pt idx="1026">
                  <c:v>123.2794</c:v>
                </c:pt>
                <c:pt idx="1027">
                  <c:v>124.21599999999999</c:v>
                </c:pt>
                <c:pt idx="1028">
                  <c:v>126.3329</c:v>
                </c:pt>
                <c:pt idx="1029">
                  <c:v>125.9036</c:v>
                </c:pt>
                <c:pt idx="1030">
                  <c:v>124.48909999999999</c:v>
                </c:pt>
                <c:pt idx="1031">
                  <c:v>122.6551</c:v>
                </c:pt>
                <c:pt idx="1032">
                  <c:v>122.2649</c:v>
                </c:pt>
                <c:pt idx="1033">
                  <c:v>119.9041</c:v>
                </c:pt>
                <c:pt idx="1034">
                  <c:v>119.1919</c:v>
                </c:pt>
                <c:pt idx="1035">
                  <c:v>119.2407</c:v>
                </c:pt>
                <c:pt idx="1036">
                  <c:v>122.08929999999999</c:v>
                </c:pt>
                <c:pt idx="1037">
                  <c:v>123.11360000000001</c:v>
                </c:pt>
                <c:pt idx="1038">
                  <c:v>124.3623</c:v>
                </c:pt>
                <c:pt idx="1039">
                  <c:v>121.3381</c:v>
                </c:pt>
                <c:pt idx="1040">
                  <c:v>121.7869</c:v>
                </c:pt>
                <c:pt idx="1041">
                  <c:v>118.1383</c:v>
                </c:pt>
                <c:pt idx="1042">
                  <c:v>116.96769999999999</c:v>
                </c:pt>
                <c:pt idx="1043">
                  <c:v>117.0262</c:v>
                </c:pt>
                <c:pt idx="1044">
                  <c:v>115.1532</c:v>
                </c:pt>
                <c:pt idx="1045">
                  <c:v>115.63120000000001</c:v>
                </c:pt>
                <c:pt idx="1046">
                  <c:v>115.8848</c:v>
                </c:pt>
                <c:pt idx="1047">
                  <c:v>115.68</c:v>
                </c:pt>
                <c:pt idx="1048">
                  <c:v>116.6555</c:v>
                </c:pt>
                <c:pt idx="1049">
                  <c:v>118.31870000000001</c:v>
                </c:pt>
                <c:pt idx="1050">
                  <c:v>117.5654</c:v>
                </c:pt>
                <c:pt idx="1051">
                  <c:v>116.9979</c:v>
                </c:pt>
                <c:pt idx="1052">
                  <c:v>117.2621</c:v>
                </c:pt>
                <c:pt idx="1053">
                  <c:v>115.3152</c:v>
                </c:pt>
                <c:pt idx="1054">
                  <c:v>114.9434</c:v>
                </c:pt>
                <c:pt idx="1055">
                  <c:v>114.3271</c:v>
                </c:pt>
                <c:pt idx="1056">
                  <c:v>116.4207</c:v>
                </c:pt>
                <c:pt idx="1057">
                  <c:v>115.6087</c:v>
                </c:pt>
                <c:pt idx="1058">
                  <c:v>118.03489999999999</c:v>
                </c:pt>
                <c:pt idx="1059">
                  <c:v>117.78060000000001</c:v>
                </c:pt>
                <c:pt idx="1060">
                  <c:v>118.57299999999999</c:v>
                </c:pt>
                <c:pt idx="1061">
                  <c:v>122.8874</c:v>
                </c:pt>
                <c:pt idx="1062">
                  <c:v>116.90989999999999</c:v>
                </c:pt>
                <c:pt idx="1063">
                  <c:v>118.348</c:v>
                </c:pt>
                <c:pt idx="1064">
                  <c:v>118.0936</c:v>
                </c:pt>
                <c:pt idx="1065">
                  <c:v>115.2565</c:v>
                </c:pt>
                <c:pt idx="1066">
                  <c:v>115.3152</c:v>
                </c:pt>
                <c:pt idx="1067">
                  <c:v>117.8784</c:v>
                </c:pt>
                <c:pt idx="1068">
                  <c:v>117.4969</c:v>
                </c:pt>
                <c:pt idx="1069">
                  <c:v>119.98180000000001</c:v>
                </c:pt>
                <c:pt idx="1070">
                  <c:v>119.03279999999999</c:v>
                </c:pt>
                <c:pt idx="1071">
                  <c:v>121.009</c:v>
                </c:pt>
                <c:pt idx="1072">
                  <c:v>118.2795</c:v>
                </c:pt>
                <c:pt idx="1073">
                  <c:v>117.6143</c:v>
                </c:pt>
                <c:pt idx="1074">
                  <c:v>119.2676</c:v>
                </c:pt>
                <c:pt idx="1075">
                  <c:v>120.6275</c:v>
                </c:pt>
                <c:pt idx="1076">
                  <c:v>120.97969999999999</c:v>
                </c:pt>
                <c:pt idx="1077">
                  <c:v>123.6897</c:v>
                </c:pt>
                <c:pt idx="1078">
                  <c:v>123.2201</c:v>
                </c:pt>
                <c:pt idx="1079">
                  <c:v>123.45489999999999</c:v>
                </c:pt>
                <c:pt idx="1080">
                  <c:v>123.4744</c:v>
                </c:pt>
                <c:pt idx="1081">
                  <c:v>122.9461</c:v>
                </c:pt>
                <c:pt idx="1082">
                  <c:v>121.7526</c:v>
                </c:pt>
                <c:pt idx="1083">
                  <c:v>122.8092</c:v>
                </c:pt>
                <c:pt idx="1084">
                  <c:v>124.33540000000001</c:v>
                </c:pt>
                <c:pt idx="1085">
                  <c:v>121.958</c:v>
                </c:pt>
                <c:pt idx="1086">
                  <c:v>121.1558</c:v>
                </c:pt>
                <c:pt idx="1087">
                  <c:v>122.9755</c:v>
                </c:pt>
                <c:pt idx="1088">
                  <c:v>123.9734</c:v>
                </c:pt>
                <c:pt idx="1089">
                  <c:v>125.1474</c:v>
                </c:pt>
                <c:pt idx="1090">
                  <c:v>124.5017</c:v>
                </c:pt>
                <c:pt idx="1091">
                  <c:v>123.99290000000001</c:v>
                </c:pt>
                <c:pt idx="1092">
                  <c:v>120.98950000000001</c:v>
                </c:pt>
                <c:pt idx="1093">
                  <c:v>123.8462</c:v>
                </c:pt>
                <c:pt idx="1094">
                  <c:v>124.12990000000001</c:v>
                </c:pt>
                <c:pt idx="1095">
                  <c:v>122.38849999999999</c:v>
                </c:pt>
                <c:pt idx="1096">
                  <c:v>120.833</c:v>
                </c:pt>
                <c:pt idx="1097">
                  <c:v>119.57089999999999</c:v>
                </c:pt>
                <c:pt idx="1098">
                  <c:v>117.6045</c:v>
                </c:pt>
                <c:pt idx="1099">
                  <c:v>117.23269999999999</c:v>
                </c:pt>
                <c:pt idx="1100">
                  <c:v>113.95529999999999</c:v>
                </c:pt>
                <c:pt idx="1101">
                  <c:v>114.44450000000001</c:v>
                </c:pt>
                <c:pt idx="1102">
                  <c:v>116.29349999999999</c:v>
                </c:pt>
                <c:pt idx="1103">
                  <c:v>112.2726</c:v>
                </c:pt>
                <c:pt idx="1104">
                  <c:v>107.7919</c:v>
                </c:pt>
                <c:pt idx="1105">
                  <c:v>106.4222</c:v>
                </c:pt>
                <c:pt idx="1106">
                  <c:v>105.94280000000001</c:v>
                </c:pt>
                <c:pt idx="1107">
                  <c:v>105.1504</c:v>
                </c:pt>
                <c:pt idx="1108">
                  <c:v>105.1798</c:v>
                </c:pt>
                <c:pt idx="1109">
                  <c:v>104.21120000000001</c:v>
                </c:pt>
                <c:pt idx="1110">
                  <c:v>102.9785</c:v>
                </c:pt>
                <c:pt idx="1111">
                  <c:v>101.3839</c:v>
                </c:pt>
                <c:pt idx="1112">
                  <c:v>105.791</c:v>
                </c:pt>
                <c:pt idx="1113">
                  <c:v>103.2586</c:v>
                </c:pt>
                <c:pt idx="1114">
                  <c:v>104.2303</c:v>
                </c:pt>
                <c:pt idx="1115">
                  <c:v>105.11369999999999</c:v>
                </c:pt>
                <c:pt idx="1116">
                  <c:v>104.2402</c:v>
                </c:pt>
                <c:pt idx="1117">
                  <c:v>103.9064</c:v>
                </c:pt>
                <c:pt idx="1118">
                  <c:v>104.85850000000001</c:v>
                </c:pt>
                <c:pt idx="1119">
                  <c:v>104.8094</c:v>
                </c:pt>
                <c:pt idx="1120">
                  <c:v>110.77719999999999</c:v>
                </c:pt>
                <c:pt idx="1121">
                  <c:v>110.3355</c:v>
                </c:pt>
                <c:pt idx="1122">
                  <c:v>111.49379999999999</c:v>
                </c:pt>
                <c:pt idx="1123">
                  <c:v>107.5185</c:v>
                </c:pt>
                <c:pt idx="1124">
                  <c:v>107.9504</c:v>
                </c:pt>
                <c:pt idx="1125">
                  <c:v>108.42149999999999</c:v>
                </c:pt>
                <c:pt idx="1126">
                  <c:v>107.49890000000001</c:v>
                </c:pt>
                <c:pt idx="1127">
                  <c:v>109.67789999999999</c:v>
                </c:pt>
                <c:pt idx="1128">
                  <c:v>111.5134</c:v>
                </c:pt>
                <c:pt idx="1129">
                  <c:v>110.94410000000001</c:v>
                </c:pt>
                <c:pt idx="1130">
                  <c:v>111.2778</c:v>
                </c:pt>
                <c:pt idx="1131">
                  <c:v>108.33320000000001</c:v>
                </c:pt>
                <c:pt idx="1132">
                  <c:v>107.0964</c:v>
                </c:pt>
                <c:pt idx="1133">
                  <c:v>105.12350000000001</c:v>
                </c:pt>
                <c:pt idx="1134">
                  <c:v>103.1604</c:v>
                </c:pt>
                <c:pt idx="1135">
                  <c:v>102.5322</c:v>
                </c:pt>
                <c:pt idx="1136">
                  <c:v>103.8279</c:v>
                </c:pt>
                <c:pt idx="1137">
                  <c:v>105.40819999999999</c:v>
                </c:pt>
                <c:pt idx="1138">
                  <c:v>105.7714</c:v>
                </c:pt>
                <c:pt idx="1139">
                  <c:v>105.84990000000001</c:v>
                </c:pt>
                <c:pt idx="1140">
                  <c:v>105.9579</c:v>
                </c:pt>
                <c:pt idx="1141">
                  <c:v>106.7038</c:v>
                </c:pt>
                <c:pt idx="1142">
                  <c:v>107.6952</c:v>
                </c:pt>
                <c:pt idx="1143">
                  <c:v>107.8522</c:v>
                </c:pt>
                <c:pt idx="1144">
                  <c:v>105.54559999999999</c:v>
                </c:pt>
                <c:pt idx="1145">
                  <c:v>107.0474</c:v>
                </c:pt>
                <c:pt idx="1146">
                  <c:v>106.7627</c:v>
                </c:pt>
                <c:pt idx="1147">
                  <c:v>106.3014</c:v>
                </c:pt>
                <c:pt idx="1148">
                  <c:v>107.2829</c:v>
                </c:pt>
                <c:pt idx="1149">
                  <c:v>105.68300000000001</c:v>
                </c:pt>
                <c:pt idx="1150">
                  <c:v>106.6155</c:v>
                </c:pt>
                <c:pt idx="1151">
                  <c:v>108.3528</c:v>
                </c:pt>
                <c:pt idx="1152">
                  <c:v>107.3811</c:v>
                </c:pt>
                <c:pt idx="1153">
                  <c:v>105.526</c:v>
                </c:pt>
                <c:pt idx="1154">
                  <c:v>106.63509999999999</c:v>
                </c:pt>
                <c:pt idx="1155">
                  <c:v>106.80200000000001</c:v>
                </c:pt>
                <c:pt idx="1156">
                  <c:v>108.44119999999999</c:v>
                </c:pt>
                <c:pt idx="1157">
                  <c:v>107.6657</c:v>
                </c:pt>
                <c:pt idx="1158">
                  <c:v>107.6657</c:v>
                </c:pt>
                <c:pt idx="1159">
                  <c:v>107.0179</c:v>
                </c:pt>
                <c:pt idx="1160">
                  <c:v>106.09529999999999</c:v>
                </c:pt>
                <c:pt idx="1161">
                  <c:v>105.6536</c:v>
                </c:pt>
                <c:pt idx="1162">
                  <c:v>104.58369999999999</c:v>
                </c:pt>
                <c:pt idx="1163">
                  <c:v>104.5641</c:v>
                </c:pt>
                <c:pt idx="1164">
                  <c:v>103.1114</c:v>
                </c:pt>
                <c:pt idx="1165">
                  <c:v>102.8758</c:v>
                </c:pt>
                <c:pt idx="1166">
                  <c:v>100.9618</c:v>
                </c:pt>
                <c:pt idx="1167">
                  <c:v>99.587599999999995</c:v>
                </c:pt>
                <c:pt idx="1168">
                  <c:v>96.927599999999998</c:v>
                </c:pt>
                <c:pt idx="1169">
                  <c:v>95.828299999999999</c:v>
                </c:pt>
                <c:pt idx="1170">
                  <c:v>97.016000000000005</c:v>
                </c:pt>
                <c:pt idx="1171">
                  <c:v>97.791399999999996</c:v>
                </c:pt>
                <c:pt idx="1172">
                  <c:v>99.891900000000007</c:v>
                </c:pt>
                <c:pt idx="1173">
                  <c:v>100.2158</c:v>
                </c:pt>
                <c:pt idx="1174">
                  <c:v>99.832999999999998</c:v>
                </c:pt>
                <c:pt idx="1175">
                  <c:v>100.80800000000001</c:v>
                </c:pt>
                <c:pt idx="1176">
                  <c:v>98.798900000000003</c:v>
                </c:pt>
                <c:pt idx="1177">
                  <c:v>98.661000000000001</c:v>
                </c:pt>
                <c:pt idx="1178">
                  <c:v>96.4452</c:v>
                </c:pt>
                <c:pt idx="1179">
                  <c:v>96.189099999999996</c:v>
                </c:pt>
                <c:pt idx="1180">
                  <c:v>95.322500000000005</c:v>
                </c:pt>
                <c:pt idx="1181">
                  <c:v>94.8399</c:v>
                </c:pt>
                <c:pt idx="1182">
                  <c:v>94.672499999999999</c:v>
                </c:pt>
                <c:pt idx="1183">
                  <c:v>95.716399999999993</c:v>
                </c:pt>
                <c:pt idx="1184">
                  <c:v>94.8005</c:v>
                </c:pt>
                <c:pt idx="1185">
                  <c:v>94.061899999999994</c:v>
                </c:pt>
                <c:pt idx="1186">
                  <c:v>93.185299999999998</c:v>
                </c:pt>
                <c:pt idx="1187">
                  <c:v>92.614199999999997</c:v>
                </c:pt>
                <c:pt idx="1188">
                  <c:v>90.201300000000003</c:v>
                </c:pt>
                <c:pt idx="1189">
                  <c:v>89.472499999999997</c:v>
                </c:pt>
                <c:pt idx="1190">
                  <c:v>89.226299999999995</c:v>
                </c:pt>
                <c:pt idx="1191">
                  <c:v>88.802800000000005</c:v>
                </c:pt>
                <c:pt idx="1192">
                  <c:v>88.0642</c:v>
                </c:pt>
                <c:pt idx="1193">
                  <c:v>88.271000000000001</c:v>
                </c:pt>
                <c:pt idx="1194">
                  <c:v>94.170199999999994</c:v>
                </c:pt>
                <c:pt idx="1195">
                  <c:v>93.126300000000001</c:v>
                </c:pt>
                <c:pt idx="1196">
                  <c:v>93.648200000000003</c:v>
                </c:pt>
                <c:pt idx="1197">
                  <c:v>94.436099999999996</c:v>
                </c:pt>
                <c:pt idx="1198">
                  <c:v>94.337599999999995</c:v>
                </c:pt>
                <c:pt idx="1199">
                  <c:v>95.637600000000006</c:v>
                </c:pt>
                <c:pt idx="1200">
                  <c:v>95.411100000000005</c:v>
                </c:pt>
                <c:pt idx="1201">
                  <c:v>96.139899999999997</c:v>
                </c:pt>
                <c:pt idx="1202">
                  <c:v>97.154300000000006</c:v>
                </c:pt>
                <c:pt idx="1203">
                  <c:v>97.745099999999994</c:v>
                </c:pt>
                <c:pt idx="1204">
                  <c:v>98.395099999999999</c:v>
                </c:pt>
                <c:pt idx="1205">
                  <c:v>100.49290000000001</c:v>
                </c:pt>
                <c:pt idx="1206">
                  <c:v>101.4481</c:v>
                </c:pt>
                <c:pt idx="1207">
                  <c:v>102.1966</c:v>
                </c:pt>
                <c:pt idx="1208">
                  <c:v>101.4875</c:v>
                </c:pt>
                <c:pt idx="1209">
                  <c:v>101.1133</c:v>
                </c:pt>
                <c:pt idx="1210">
                  <c:v>101.2512</c:v>
                </c:pt>
                <c:pt idx="1211">
                  <c:v>103.5852</c:v>
                </c:pt>
                <c:pt idx="1212">
                  <c:v>101.9701</c:v>
                </c:pt>
                <c:pt idx="1213">
                  <c:v>98.503500000000003</c:v>
                </c:pt>
                <c:pt idx="1214">
                  <c:v>96.494399999999999</c:v>
                </c:pt>
                <c:pt idx="1215">
                  <c:v>100.2565</c:v>
                </c:pt>
                <c:pt idx="1216">
                  <c:v>101.2118</c:v>
                </c:pt>
                <c:pt idx="1217">
                  <c:v>99.350399999999993</c:v>
                </c:pt>
                <c:pt idx="1218">
                  <c:v>103.4868</c:v>
                </c:pt>
                <c:pt idx="1219">
                  <c:v>105.4367</c:v>
                </c:pt>
                <c:pt idx="1220">
                  <c:v>105.62390000000001</c:v>
                </c:pt>
                <c:pt idx="1221">
                  <c:v>107.70189999999999</c:v>
                </c:pt>
                <c:pt idx="1222">
                  <c:v>107.73139999999999</c:v>
                </c:pt>
                <c:pt idx="1223">
                  <c:v>105.3776</c:v>
                </c:pt>
                <c:pt idx="1224">
                  <c:v>104.50109999999999</c:v>
                </c:pt>
                <c:pt idx="1225">
                  <c:v>102.62009999999999</c:v>
                </c:pt>
                <c:pt idx="1226">
                  <c:v>104.14660000000001</c:v>
                </c:pt>
                <c:pt idx="1227">
                  <c:v>106.18519999999999</c:v>
                </c:pt>
                <c:pt idx="1228">
                  <c:v>105.97839999999999</c:v>
                </c:pt>
                <c:pt idx="1229">
                  <c:v>104.35339999999999</c:v>
                </c:pt>
                <c:pt idx="1230">
                  <c:v>104.708</c:v>
                </c:pt>
                <c:pt idx="1231">
                  <c:v>104.9345</c:v>
                </c:pt>
                <c:pt idx="1232">
                  <c:v>106.2837</c:v>
                </c:pt>
                <c:pt idx="1233">
                  <c:v>106.00790000000001</c:v>
                </c:pt>
                <c:pt idx="1234">
                  <c:v>106.3231</c:v>
                </c:pt>
                <c:pt idx="1235">
                  <c:v>107.1011</c:v>
                </c:pt>
                <c:pt idx="1236">
                  <c:v>108.6965</c:v>
                </c:pt>
                <c:pt idx="1237">
                  <c:v>108.5981</c:v>
                </c:pt>
                <c:pt idx="1238">
                  <c:v>112.1357</c:v>
                </c:pt>
                <c:pt idx="1239">
                  <c:v>113.7859</c:v>
                </c:pt>
                <c:pt idx="1240">
                  <c:v>114.0428</c:v>
                </c:pt>
                <c:pt idx="1241">
                  <c:v>114.7345</c:v>
                </c:pt>
                <c:pt idx="1242">
                  <c:v>113.4499</c:v>
                </c:pt>
                <c:pt idx="1243">
                  <c:v>114.5369</c:v>
                </c:pt>
                <c:pt idx="1244">
                  <c:v>117.20489999999999</c:v>
                </c:pt>
                <c:pt idx="1245">
                  <c:v>118.2227</c:v>
                </c:pt>
                <c:pt idx="1246">
                  <c:v>119.7346</c:v>
                </c:pt>
                <c:pt idx="1247">
                  <c:v>119.58629999999999</c:v>
                </c:pt>
                <c:pt idx="1248">
                  <c:v>120.1101</c:v>
                </c:pt>
                <c:pt idx="1249">
                  <c:v>119.70489999999999</c:v>
                </c:pt>
                <c:pt idx="1250">
                  <c:v>121.1871</c:v>
                </c:pt>
                <c:pt idx="1251">
                  <c:v>119.9915</c:v>
                </c:pt>
                <c:pt idx="1252">
                  <c:v>121.0784</c:v>
                </c:pt>
                <c:pt idx="1253">
                  <c:v>106.76009999999999</c:v>
                </c:pt>
                <c:pt idx="1254">
                  <c:v>106.7403</c:v>
                </c:pt>
                <c:pt idx="1255">
                  <c:v>105.8609</c:v>
                </c:pt>
                <c:pt idx="1256">
                  <c:v>107.5309</c:v>
                </c:pt>
                <c:pt idx="1257">
                  <c:v>107.2838</c:v>
                </c:pt>
                <c:pt idx="1258">
                  <c:v>105.2878</c:v>
                </c:pt>
                <c:pt idx="1259">
                  <c:v>102.8075</c:v>
                </c:pt>
                <c:pt idx="1260">
                  <c:v>101.0881</c:v>
                </c:pt>
                <c:pt idx="1261">
                  <c:v>100.8707</c:v>
                </c:pt>
                <c:pt idx="1262">
                  <c:v>102.3925</c:v>
                </c:pt>
                <c:pt idx="1263">
                  <c:v>101.52290000000001</c:v>
                </c:pt>
                <c:pt idx="1264">
                  <c:v>102.5407</c:v>
                </c:pt>
                <c:pt idx="1265">
                  <c:v>104.6454</c:v>
                </c:pt>
                <c:pt idx="1266">
                  <c:v>103.8154</c:v>
                </c:pt>
                <c:pt idx="1267">
                  <c:v>100.515</c:v>
                </c:pt>
                <c:pt idx="1268">
                  <c:v>99.625600000000006</c:v>
                </c:pt>
                <c:pt idx="1269">
                  <c:v>99.744200000000006</c:v>
                </c:pt>
                <c:pt idx="1270">
                  <c:v>100.57429999999999</c:v>
                </c:pt>
                <c:pt idx="1271">
                  <c:v>99.368700000000004</c:v>
                </c:pt>
                <c:pt idx="1272">
                  <c:v>100.69280000000001</c:v>
                </c:pt>
                <c:pt idx="1273">
                  <c:v>99.566299999999998</c:v>
                </c:pt>
                <c:pt idx="1274">
                  <c:v>99.5762</c:v>
                </c:pt>
                <c:pt idx="1275">
                  <c:v>101.53279999999999</c:v>
                </c:pt>
                <c:pt idx="1276">
                  <c:v>102.6494</c:v>
                </c:pt>
                <c:pt idx="1277">
                  <c:v>102.94580000000001</c:v>
                </c:pt>
                <c:pt idx="1278">
                  <c:v>100.3272</c:v>
                </c:pt>
                <c:pt idx="1279">
                  <c:v>100.5545</c:v>
                </c:pt>
                <c:pt idx="1280">
                  <c:v>99.516900000000007</c:v>
                </c:pt>
                <c:pt idx="1281">
                  <c:v>98.499099999999999</c:v>
                </c:pt>
                <c:pt idx="1282">
                  <c:v>101.3944</c:v>
                </c:pt>
                <c:pt idx="1283">
                  <c:v>102.5604</c:v>
                </c:pt>
                <c:pt idx="1284">
                  <c:v>102.5407</c:v>
                </c:pt>
                <c:pt idx="1285">
                  <c:v>103.262</c:v>
                </c:pt>
                <c:pt idx="1286">
                  <c:v>105.91030000000001</c:v>
                </c:pt>
                <c:pt idx="1287">
                  <c:v>103.7561</c:v>
                </c:pt>
                <c:pt idx="1288">
                  <c:v>105.07040000000001</c:v>
                </c:pt>
                <c:pt idx="1289">
                  <c:v>104.7937</c:v>
                </c:pt>
                <c:pt idx="1290">
                  <c:v>102.2838</c:v>
                </c:pt>
                <c:pt idx="1291">
                  <c:v>102.0763</c:v>
                </c:pt>
                <c:pt idx="1292">
                  <c:v>104.02290000000001</c:v>
                </c:pt>
                <c:pt idx="1293">
                  <c:v>103.8352</c:v>
                </c:pt>
                <c:pt idx="1294">
                  <c:v>104.37860000000001</c:v>
                </c:pt>
                <c:pt idx="1295">
                  <c:v>103.30159999999999</c:v>
                </c:pt>
                <c:pt idx="1296">
                  <c:v>103.90430000000001</c:v>
                </c:pt>
                <c:pt idx="1297">
                  <c:v>103.1138</c:v>
                </c:pt>
                <c:pt idx="1298">
                  <c:v>102.69880000000001</c:v>
                </c:pt>
                <c:pt idx="1299">
                  <c:v>101.03279999999999</c:v>
                </c:pt>
                <c:pt idx="1300">
                  <c:v>98.712199999999996</c:v>
                </c:pt>
                <c:pt idx="1301">
                  <c:v>97.492400000000004</c:v>
                </c:pt>
                <c:pt idx="1302">
                  <c:v>96.818100000000001</c:v>
                </c:pt>
                <c:pt idx="1303">
                  <c:v>97.373500000000007</c:v>
                </c:pt>
                <c:pt idx="1304">
                  <c:v>98.335400000000007</c:v>
                </c:pt>
                <c:pt idx="1305">
                  <c:v>100.2394</c:v>
                </c:pt>
                <c:pt idx="1306">
                  <c:v>99.346900000000005</c:v>
                </c:pt>
                <c:pt idx="1307">
                  <c:v>100.5171</c:v>
                </c:pt>
                <c:pt idx="1308">
                  <c:v>99.426199999999994</c:v>
                </c:pt>
                <c:pt idx="1309">
                  <c:v>98.811400000000006</c:v>
                </c:pt>
                <c:pt idx="1310">
                  <c:v>97.918899999999994</c:v>
                </c:pt>
                <c:pt idx="1311">
                  <c:v>99.128699999999995</c:v>
                </c:pt>
                <c:pt idx="1312">
                  <c:v>99.436099999999996</c:v>
                </c:pt>
                <c:pt idx="1313">
                  <c:v>99.9816</c:v>
                </c:pt>
                <c:pt idx="1314">
                  <c:v>93.079499999999996</c:v>
                </c:pt>
                <c:pt idx="1315">
                  <c:v>92.970399999999998</c:v>
                </c:pt>
                <c:pt idx="1316">
                  <c:v>91.810100000000006</c:v>
                </c:pt>
                <c:pt idx="1317">
                  <c:v>93.347200000000001</c:v>
                </c:pt>
                <c:pt idx="1318">
                  <c:v>93.198499999999996</c:v>
                </c:pt>
                <c:pt idx="1319">
                  <c:v>91.790300000000002</c:v>
                </c:pt>
                <c:pt idx="1320">
                  <c:v>90.193600000000004</c:v>
                </c:pt>
                <c:pt idx="1321">
                  <c:v>89.578800000000001</c:v>
                </c:pt>
                <c:pt idx="1322">
                  <c:v>88.329300000000003</c:v>
                </c:pt>
                <c:pt idx="1323">
                  <c:v>88.101200000000006</c:v>
                </c:pt>
                <c:pt idx="1324">
                  <c:v>89.251499999999993</c:v>
                </c:pt>
                <c:pt idx="1325">
                  <c:v>90.243200000000002</c:v>
                </c:pt>
                <c:pt idx="1326">
                  <c:v>88.259900000000002</c:v>
                </c:pt>
                <c:pt idx="1327">
                  <c:v>91.234899999999996</c:v>
                </c:pt>
                <c:pt idx="1328">
                  <c:v>91.234899999999996</c:v>
                </c:pt>
                <c:pt idx="1329">
                  <c:v>92.325800000000001</c:v>
                </c:pt>
                <c:pt idx="1330">
                  <c:v>92.613399999999999</c:v>
                </c:pt>
                <c:pt idx="1331">
                  <c:v>94.051299999999998</c:v>
                </c:pt>
                <c:pt idx="1332">
                  <c:v>94.943799999999996</c:v>
                </c:pt>
                <c:pt idx="1333">
                  <c:v>93.743899999999996</c:v>
                </c:pt>
                <c:pt idx="1334">
                  <c:v>93.406700000000001</c:v>
                </c:pt>
                <c:pt idx="1335">
                  <c:v>93.238100000000003</c:v>
                </c:pt>
                <c:pt idx="1336">
                  <c:v>93.852999999999994</c:v>
                </c:pt>
                <c:pt idx="1337">
                  <c:v>93.158799999999999</c:v>
                </c:pt>
                <c:pt idx="1338">
                  <c:v>93.337299999999999</c:v>
                </c:pt>
                <c:pt idx="1339">
                  <c:v>93.277799999999999</c:v>
                </c:pt>
                <c:pt idx="1340">
                  <c:v>91.492800000000003</c:v>
                </c:pt>
                <c:pt idx="1341">
                  <c:v>89.588700000000003</c:v>
                </c:pt>
                <c:pt idx="1342">
                  <c:v>91.641499999999994</c:v>
                </c:pt>
                <c:pt idx="1343">
                  <c:v>91.383700000000005</c:v>
                </c:pt>
                <c:pt idx="1344">
                  <c:v>92.583600000000004</c:v>
                </c:pt>
                <c:pt idx="1345">
                  <c:v>93.000100000000003</c:v>
                </c:pt>
                <c:pt idx="1346">
                  <c:v>92.811700000000002</c:v>
                </c:pt>
                <c:pt idx="1347">
                  <c:v>92.613399999999999</c:v>
                </c:pt>
                <c:pt idx="1348">
                  <c:v>90.183700000000002</c:v>
                </c:pt>
                <c:pt idx="1349">
                  <c:v>91.948899999999995</c:v>
                </c:pt>
                <c:pt idx="1350">
                  <c:v>92.018299999999996</c:v>
                </c:pt>
                <c:pt idx="1351">
                  <c:v>90.907700000000006</c:v>
                </c:pt>
                <c:pt idx="1352">
                  <c:v>91.006799999999998</c:v>
                </c:pt>
                <c:pt idx="1353">
                  <c:v>91.413399999999996</c:v>
                </c:pt>
                <c:pt idx="1354">
                  <c:v>91.006799999999998</c:v>
                </c:pt>
                <c:pt idx="1355">
                  <c:v>92.048100000000005</c:v>
                </c:pt>
                <c:pt idx="1356">
                  <c:v>91.730800000000002</c:v>
                </c:pt>
                <c:pt idx="1357">
                  <c:v>90.639899999999997</c:v>
                </c:pt>
                <c:pt idx="1358">
                  <c:v>90.986999999999995</c:v>
                </c:pt>
                <c:pt idx="1359">
                  <c:v>91.234899999999996</c:v>
                </c:pt>
                <c:pt idx="1360">
                  <c:v>90.907700000000006</c:v>
                </c:pt>
                <c:pt idx="1361">
                  <c:v>92.672899999999998</c:v>
                </c:pt>
                <c:pt idx="1362">
                  <c:v>94.259600000000006</c:v>
                </c:pt>
                <c:pt idx="1363">
                  <c:v>93.980800000000002</c:v>
                </c:pt>
                <c:pt idx="1364">
                  <c:v>94.319299999999998</c:v>
                </c:pt>
                <c:pt idx="1365">
                  <c:v>93.901200000000003</c:v>
                </c:pt>
                <c:pt idx="1366">
                  <c:v>95.294899999999998</c:v>
                </c:pt>
                <c:pt idx="1367">
                  <c:v>96.121300000000005</c:v>
                </c:pt>
                <c:pt idx="1368">
                  <c:v>95.573700000000002</c:v>
                </c:pt>
                <c:pt idx="1369">
                  <c:v>95.444299999999998</c:v>
                </c:pt>
                <c:pt idx="1370">
                  <c:v>93.263999999999996</c:v>
                </c:pt>
                <c:pt idx="1371">
                  <c:v>93.761799999999994</c:v>
                </c:pt>
                <c:pt idx="1372">
                  <c:v>92.975300000000004</c:v>
                </c:pt>
                <c:pt idx="1373">
                  <c:v>94.578100000000006</c:v>
                </c:pt>
                <c:pt idx="1374">
                  <c:v>94.359099999999998</c:v>
                </c:pt>
                <c:pt idx="1375">
                  <c:v>95.145600000000002</c:v>
                </c:pt>
                <c:pt idx="1376">
                  <c:v>96.748500000000007</c:v>
                </c:pt>
                <c:pt idx="1377">
                  <c:v>96.738500000000002</c:v>
                </c:pt>
                <c:pt idx="1378">
                  <c:v>94.3292</c:v>
                </c:pt>
                <c:pt idx="1379">
                  <c:v>93.642300000000006</c:v>
                </c:pt>
                <c:pt idx="1380">
                  <c:v>93.771699999999996</c:v>
                </c:pt>
                <c:pt idx="1381">
                  <c:v>75.035300000000007</c:v>
                </c:pt>
                <c:pt idx="1382">
                  <c:v>76.488799999999998</c:v>
                </c:pt>
                <c:pt idx="1383">
                  <c:v>75.702299999999994</c:v>
                </c:pt>
                <c:pt idx="1384">
                  <c:v>74.905900000000003</c:v>
                </c:pt>
                <c:pt idx="1385">
                  <c:v>75.094999999999999</c:v>
                </c:pt>
                <c:pt idx="1386">
                  <c:v>72.7256</c:v>
                </c:pt>
                <c:pt idx="1387">
                  <c:v>72.138199999999998</c:v>
                </c:pt>
                <c:pt idx="1388">
                  <c:v>72.2179</c:v>
                </c:pt>
                <c:pt idx="1389">
                  <c:v>73.064099999999996</c:v>
                </c:pt>
                <c:pt idx="1390">
                  <c:v>73.093999999999994</c:v>
                </c:pt>
                <c:pt idx="1391">
                  <c:v>70.993300000000005</c:v>
                </c:pt>
                <c:pt idx="1392">
                  <c:v>72.486699999999999</c:v>
                </c:pt>
                <c:pt idx="1393">
                  <c:v>72.745500000000007</c:v>
                </c:pt>
                <c:pt idx="1394">
                  <c:v>72.058599999999998</c:v>
                </c:pt>
                <c:pt idx="1395">
                  <c:v>72.377200000000002</c:v>
                </c:pt>
                <c:pt idx="1396">
                  <c:v>74.527600000000007</c:v>
                </c:pt>
                <c:pt idx="1397">
                  <c:v>73.074100000000001</c:v>
                </c:pt>
                <c:pt idx="1398">
                  <c:v>70.774299999999997</c:v>
                </c:pt>
                <c:pt idx="1399">
                  <c:v>71.0929</c:v>
                </c:pt>
                <c:pt idx="1400">
                  <c:v>72.237799999999993</c:v>
                </c:pt>
                <c:pt idx="1401">
                  <c:v>73.223399999999998</c:v>
                </c:pt>
                <c:pt idx="1402">
                  <c:v>73.989999999999995</c:v>
                </c:pt>
                <c:pt idx="1403">
                  <c:v>74.527600000000007</c:v>
                </c:pt>
                <c:pt idx="1404">
                  <c:v>73.522000000000006</c:v>
                </c:pt>
                <c:pt idx="1405">
                  <c:v>73.681299999999993</c:v>
                </c:pt>
                <c:pt idx="1406">
                  <c:v>71.102800000000002</c:v>
                </c:pt>
                <c:pt idx="1407">
                  <c:v>72.177999999999997</c:v>
                </c:pt>
                <c:pt idx="1408">
                  <c:v>72.297499999999999</c:v>
                </c:pt>
                <c:pt idx="1409">
                  <c:v>73.860500000000002</c:v>
                </c:pt>
                <c:pt idx="1410">
                  <c:v>74.009900000000002</c:v>
                </c:pt>
                <c:pt idx="1411">
                  <c:v>74.308499999999995</c:v>
                </c:pt>
                <c:pt idx="1412">
                  <c:v>78.151399999999995</c:v>
                </c:pt>
                <c:pt idx="1413">
                  <c:v>78.171300000000002</c:v>
                </c:pt>
                <c:pt idx="1414">
                  <c:v>82.133600000000001</c:v>
                </c:pt>
                <c:pt idx="1415">
                  <c:v>82.860399999999998</c:v>
                </c:pt>
                <c:pt idx="1416">
                  <c:v>82.910200000000003</c:v>
                </c:pt>
                <c:pt idx="1417">
                  <c:v>83.188900000000004</c:v>
                </c:pt>
                <c:pt idx="1418">
                  <c:v>83.626999999999995</c:v>
                </c:pt>
                <c:pt idx="1419">
                  <c:v>83.039599999999993</c:v>
                </c:pt>
                <c:pt idx="1420">
                  <c:v>83.6768</c:v>
                </c:pt>
                <c:pt idx="1421">
                  <c:v>83.905699999999996</c:v>
                </c:pt>
                <c:pt idx="1422">
                  <c:v>84.911299999999997</c:v>
                </c:pt>
                <c:pt idx="1423">
                  <c:v>82.422399999999996</c:v>
                </c:pt>
                <c:pt idx="1424">
                  <c:v>82.890299999999996</c:v>
                </c:pt>
                <c:pt idx="1425">
                  <c:v>82.95</c:v>
                </c:pt>
                <c:pt idx="1426">
                  <c:v>81.319999999999993</c:v>
                </c:pt>
                <c:pt idx="1427">
                  <c:v>81.02</c:v>
                </c:pt>
                <c:pt idx="1428">
                  <c:v>80.83</c:v>
                </c:pt>
                <c:pt idx="1429">
                  <c:v>80.63</c:v>
                </c:pt>
                <c:pt idx="1430">
                  <c:v>79.489999999999995</c:v>
                </c:pt>
                <c:pt idx="1431">
                  <c:v>78.09</c:v>
                </c:pt>
                <c:pt idx="1432">
                  <c:v>78.400000000000006</c:v>
                </c:pt>
                <c:pt idx="1433">
                  <c:v>78.400000000000006</c:v>
                </c:pt>
                <c:pt idx="1434">
                  <c:v>79.010000000000005</c:v>
                </c:pt>
                <c:pt idx="1435">
                  <c:v>79.8</c:v>
                </c:pt>
                <c:pt idx="1436">
                  <c:v>80.64</c:v>
                </c:pt>
                <c:pt idx="1437">
                  <c:v>80.900000000000006</c:v>
                </c:pt>
                <c:pt idx="1438">
                  <c:v>80.98</c:v>
                </c:pt>
                <c:pt idx="1439">
                  <c:v>86.52</c:v>
                </c:pt>
                <c:pt idx="1440">
                  <c:v>86.2</c:v>
                </c:pt>
                <c:pt idx="1441">
                  <c:v>87.46</c:v>
                </c:pt>
                <c:pt idx="1442">
                  <c:v>88</c:v>
                </c:pt>
                <c:pt idx="1443">
                  <c:v>89.39</c:v>
                </c:pt>
                <c:pt idx="1444">
                  <c:v>89.44</c:v>
                </c:pt>
                <c:pt idx="1445">
                  <c:v>88.4</c:v>
                </c:pt>
                <c:pt idx="1446">
                  <c:v>89.13</c:v>
                </c:pt>
                <c:pt idx="1447">
                  <c:v>83.1</c:v>
                </c:pt>
                <c:pt idx="1448">
                  <c:v>82.1</c:v>
                </c:pt>
                <c:pt idx="1449">
                  <c:v>82.25</c:v>
                </c:pt>
                <c:pt idx="1450">
                  <c:v>80.83</c:v>
                </c:pt>
                <c:pt idx="1451">
                  <c:v>80.77</c:v>
                </c:pt>
                <c:pt idx="1452">
                  <c:v>82.45</c:v>
                </c:pt>
                <c:pt idx="1453">
                  <c:v>82.1</c:v>
                </c:pt>
                <c:pt idx="1454">
                  <c:v>82.15</c:v>
                </c:pt>
                <c:pt idx="1455">
                  <c:v>81.599999999999994</c:v>
                </c:pt>
                <c:pt idx="1456">
                  <c:v>82.12</c:v>
                </c:pt>
                <c:pt idx="1457">
                  <c:v>83.94</c:v>
                </c:pt>
                <c:pt idx="1458">
                  <c:v>83.4</c:v>
                </c:pt>
                <c:pt idx="1459">
                  <c:v>82.92</c:v>
                </c:pt>
                <c:pt idx="1460">
                  <c:v>81.48</c:v>
                </c:pt>
                <c:pt idx="1461">
                  <c:v>81.42</c:v>
                </c:pt>
                <c:pt idx="1462">
                  <c:v>80.05</c:v>
                </c:pt>
                <c:pt idx="1463">
                  <c:v>79.040000000000006</c:v>
                </c:pt>
                <c:pt idx="1464">
                  <c:v>78.849999999999994</c:v>
                </c:pt>
                <c:pt idx="1465">
                  <c:v>78.91</c:v>
                </c:pt>
                <c:pt idx="1466">
                  <c:v>78.400000000000006</c:v>
                </c:pt>
                <c:pt idx="1467">
                  <c:v>76.45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7E-4DAB-9A7A-D2EF2EE7BC99}"/>
            </c:ext>
          </c:extLst>
        </c:ser>
        <c:ser>
          <c:idx val="2"/>
          <c:order val="2"/>
          <c:tx>
            <c:strRef>
              <c:f>'Simple Moving Average '!$H$1</c:f>
              <c:strCache>
                <c:ptCount val="1"/>
                <c:pt idx="0">
                  <c:v>3-MA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[1]SMA!$A$2:$A$1485</c:f>
              <c:numCache>
                <c:formatCode>General</c:formatCode>
                <c:ptCount val="1484"/>
                <c:pt idx="0">
                  <c:v>43467.291666666664</c:v>
                </c:pt>
                <c:pt idx="1">
                  <c:v>43468.291666666664</c:v>
                </c:pt>
                <c:pt idx="2">
                  <c:v>43469.291666666664</c:v>
                </c:pt>
                <c:pt idx="3">
                  <c:v>43472.291666666664</c:v>
                </c:pt>
                <c:pt idx="4">
                  <c:v>43473.291666666664</c:v>
                </c:pt>
                <c:pt idx="5">
                  <c:v>43474.291666666664</c:v>
                </c:pt>
                <c:pt idx="6">
                  <c:v>43475.291666666664</c:v>
                </c:pt>
                <c:pt idx="7">
                  <c:v>43476.291666666664</c:v>
                </c:pt>
                <c:pt idx="8">
                  <c:v>43479.291666666664</c:v>
                </c:pt>
                <c:pt idx="9">
                  <c:v>43480.291666666664</c:v>
                </c:pt>
                <c:pt idx="10">
                  <c:v>43481.291666666664</c:v>
                </c:pt>
                <c:pt idx="11">
                  <c:v>43482.291666666664</c:v>
                </c:pt>
                <c:pt idx="12">
                  <c:v>43483.291666666664</c:v>
                </c:pt>
                <c:pt idx="13">
                  <c:v>43487.291666666664</c:v>
                </c:pt>
                <c:pt idx="14">
                  <c:v>43488.291666666664</c:v>
                </c:pt>
                <c:pt idx="15">
                  <c:v>43489.291666666664</c:v>
                </c:pt>
                <c:pt idx="16">
                  <c:v>43490.291666666664</c:v>
                </c:pt>
                <c:pt idx="17">
                  <c:v>43493.291666666664</c:v>
                </c:pt>
                <c:pt idx="18">
                  <c:v>43494.291666666664</c:v>
                </c:pt>
                <c:pt idx="19">
                  <c:v>43495.291666666664</c:v>
                </c:pt>
                <c:pt idx="20">
                  <c:v>43496.291666666664</c:v>
                </c:pt>
                <c:pt idx="21">
                  <c:v>43497.291666666664</c:v>
                </c:pt>
                <c:pt idx="22">
                  <c:v>43500.291666666664</c:v>
                </c:pt>
                <c:pt idx="23">
                  <c:v>43501.291666666664</c:v>
                </c:pt>
                <c:pt idx="24">
                  <c:v>43502.291666666664</c:v>
                </c:pt>
                <c:pt idx="25">
                  <c:v>43503.291666666664</c:v>
                </c:pt>
                <c:pt idx="26">
                  <c:v>43504.291666666664</c:v>
                </c:pt>
                <c:pt idx="27">
                  <c:v>43507.291666666664</c:v>
                </c:pt>
                <c:pt idx="28">
                  <c:v>43508.291666666664</c:v>
                </c:pt>
                <c:pt idx="29">
                  <c:v>43509.291666666664</c:v>
                </c:pt>
                <c:pt idx="30">
                  <c:v>43510.291666666664</c:v>
                </c:pt>
                <c:pt idx="31">
                  <c:v>43511.291666666664</c:v>
                </c:pt>
                <c:pt idx="32">
                  <c:v>43515.291666666664</c:v>
                </c:pt>
                <c:pt idx="33">
                  <c:v>43516.291666666664</c:v>
                </c:pt>
                <c:pt idx="34">
                  <c:v>43517.291666666664</c:v>
                </c:pt>
                <c:pt idx="35">
                  <c:v>43518.291666666664</c:v>
                </c:pt>
                <c:pt idx="36">
                  <c:v>43521.291666666664</c:v>
                </c:pt>
                <c:pt idx="37">
                  <c:v>43522.291666666664</c:v>
                </c:pt>
                <c:pt idx="38">
                  <c:v>43523.291666666664</c:v>
                </c:pt>
                <c:pt idx="39">
                  <c:v>43524.291666666664</c:v>
                </c:pt>
                <c:pt idx="40">
                  <c:v>43525.291666666664</c:v>
                </c:pt>
                <c:pt idx="41">
                  <c:v>43528.291666666664</c:v>
                </c:pt>
                <c:pt idx="42">
                  <c:v>43529.291666666664</c:v>
                </c:pt>
                <c:pt idx="43">
                  <c:v>43530.291666666664</c:v>
                </c:pt>
                <c:pt idx="44">
                  <c:v>43531.291666666664</c:v>
                </c:pt>
                <c:pt idx="45">
                  <c:v>43532.291666666664</c:v>
                </c:pt>
                <c:pt idx="46">
                  <c:v>43535.291666666664</c:v>
                </c:pt>
                <c:pt idx="47">
                  <c:v>43536.291666666664</c:v>
                </c:pt>
                <c:pt idx="48">
                  <c:v>43537.291666666664</c:v>
                </c:pt>
                <c:pt idx="49">
                  <c:v>43538.291666666664</c:v>
                </c:pt>
                <c:pt idx="50">
                  <c:v>43539.291666666664</c:v>
                </c:pt>
                <c:pt idx="51">
                  <c:v>43542.291666666664</c:v>
                </c:pt>
                <c:pt idx="52">
                  <c:v>43543.291666666664</c:v>
                </c:pt>
                <c:pt idx="53">
                  <c:v>43544.291666666664</c:v>
                </c:pt>
                <c:pt idx="54">
                  <c:v>43545.291666666664</c:v>
                </c:pt>
                <c:pt idx="55">
                  <c:v>43546.291666666664</c:v>
                </c:pt>
                <c:pt idx="56">
                  <c:v>43549.291666666664</c:v>
                </c:pt>
                <c:pt idx="57">
                  <c:v>43550.291666666664</c:v>
                </c:pt>
                <c:pt idx="58">
                  <c:v>43551.291666666664</c:v>
                </c:pt>
                <c:pt idx="59">
                  <c:v>43552.291666666664</c:v>
                </c:pt>
                <c:pt idx="60">
                  <c:v>43553.291666666664</c:v>
                </c:pt>
                <c:pt idx="61">
                  <c:v>43556.291666666664</c:v>
                </c:pt>
                <c:pt idx="62">
                  <c:v>43557.291666666664</c:v>
                </c:pt>
                <c:pt idx="63">
                  <c:v>43558.291666666664</c:v>
                </c:pt>
                <c:pt idx="64">
                  <c:v>43559.291666666664</c:v>
                </c:pt>
                <c:pt idx="65">
                  <c:v>43560.291666666664</c:v>
                </c:pt>
                <c:pt idx="66">
                  <c:v>43563.291666666664</c:v>
                </c:pt>
                <c:pt idx="67">
                  <c:v>43564.291666666664</c:v>
                </c:pt>
                <c:pt idx="68">
                  <c:v>43565.291666666664</c:v>
                </c:pt>
                <c:pt idx="69">
                  <c:v>43566.291666666664</c:v>
                </c:pt>
                <c:pt idx="70">
                  <c:v>43567.291666666664</c:v>
                </c:pt>
                <c:pt idx="71">
                  <c:v>43570.291666666664</c:v>
                </c:pt>
                <c:pt idx="72">
                  <c:v>43571.291666666664</c:v>
                </c:pt>
                <c:pt idx="73">
                  <c:v>43572.291666666664</c:v>
                </c:pt>
                <c:pt idx="74">
                  <c:v>43573.291666666664</c:v>
                </c:pt>
                <c:pt idx="75">
                  <c:v>43577.291666666664</c:v>
                </c:pt>
                <c:pt idx="76">
                  <c:v>43578.291666666664</c:v>
                </c:pt>
                <c:pt idx="77">
                  <c:v>43579.291666666664</c:v>
                </c:pt>
                <c:pt idx="78">
                  <c:v>43580.291666666664</c:v>
                </c:pt>
                <c:pt idx="79">
                  <c:v>43581.291666666664</c:v>
                </c:pt>
                <c:pt idx="80">
                  <c:v>43584.291666666664</c:v>
                </c:pt>
                <c:pt idx="81">
                  <c:v>43585.291666666664</c:v>
                </c:pt>
                <c:pt idx="82">
                  <c:v>43586.291666666664</c:v>
                </c:pt>
                <c:pt idx="83">
                  <c:v>43587.291666666664</c:v>
                </c:pt>
                <c:pt idx="84">
                  <c:v>43588.291666666664</c:v>
                </c:pt>
                <c:pt idx="85">
                  <c:v>43591.291666666664</c:v>
                </c:pt>
                <c:pt idx="86">
                  <c:v>43592.291666666664</c:v>
                </c:pt>
                <c:pt idx="87">
                  <c:v>43593.291666666664</c:v>
                </c:pt>
                <c:pt idx="88">
                  <c:v>43594.291666666664</c:v>
                </c:pt>
                <c:pt idx="89">
                  <c:v>43595.291666666664</c:v>
                </c:pt>
                <c:pt idx="90">
                  <c:v>43598.291666666664</c:v>
                </c:pt>
                <c:pt idx="91">
                  <c:v>43599.291666666664</c:v>
                </c:pt>
                <c:pt idx="92">
                  <c:v>43600.291666666664</c:v>
                </c:pt>
                <c:pt idx="93">
                  <c:v>43601.291666666664</c:v>
                </c:pt>
                <c:pt idx="94">
                  <c:v>43602.291666666664</c:v>
                </c:pt>
                <c:pt idx="95">
                  <c:v>43605.291666666664</c:v>
                </c:pt>
                <c:pt idx="96">
                  <c:v>43606.291666666664</c:v>
                </c:pt>
                <c:pt idx="97">
                  <c:v>43607.291666666664</c:v>
                </c:pt>
                <c:pt idx="98">
                  <c:v>43608.291666666664</c:v>
                </c:pt>
                <c:pt idx="99">
                  <c:v>43609.291666666664</c:v>
                </c:pt>
                <c:pt idx="100">
                  <c:v>43613.291666666664</c:v>
                </c:pt>
                <c:pt idx="101">
                  <c:v>43614.291666666664</c:v>
                </c:pt>
                <c:pt idx="102">
                  <c:v>43615.291666666664</c:v>
                </c:pt>
                <c:pt idx="103">
                  <c:v>43616.291666666664</c:v>
                </c:pt>
                <c:pt idx="104">
                  <c:v>43619.291666666664</c:v>
                </c:pt>
                <c:pt idx="105">
                  <c:v>43620.291666666664</c:v>
                </c:pt>
                <c:pt idx="106">
                  <c:v>43621.291666666664</c:v>
                </c:pt>
                <c:pt idx="107">
                  <c:v>43622.291666666664</c:v>
                </c:pt>
                <c:pt idx="108">
                  <c:v>43623.291666666664</c:v>
                </c:pt>
                <c:pt idx="109">
                  <c:v>43626.291666666664</c:v>
                </c:pt>
                <c:pt idx="110">
                  <c:v>43627.291666666664</c:v>
                </c:pt>
                <c:pt idx="111">
                  <c:v>43628.291666666664</c:v>
                </c:pt>
                <c:pt idx="112">
                  <c:v>43629.291666666664</c:v>
                </c:pt>
                <c:pt idx="113">
                  <c:v>43630.291666666664</c:v>
                </c:pt>
                <c:pt idx="114">
                  <c:v>43633.291666666664</c:v>
                </c:pt>
                <c:pt idx="115">
                  <c:v>43634.291666666664</c:v>
                </c:pt>
                <c:pt idx="116">
                  <c:v>43635.291666666664</c:v>
                </c:pt>
                <c:pt idx="117">
                  <c:v>43636.291666666664</c:v>
                </c:pt>
                <c:pt idx="118">
                  <c:v>43637.291666666664</c:v>
                </c:pt>
                <c:pt idx="119">
                  <c:v>43640.291666666664</c:v>
                </c:pt>
                <c:pt idx="120">
                  <c:v>43641.291666666664</c:v>
                </c:pt>
                <c:pt idx="121">
                  <c:v>43642.291666666664</c:v>
                </c:pt>
                <c:pt idx="122">
                  <c:v>43643.291666666664</c:v>
                </c:pt>
                <c:pt idx="123">
                  <c:v>43644.291666666664</c:v>
                </c:pt>
                <c:pt idx="124">
                  <c:v>43647.291666666664</c:v>
                </c:pt>
                <c:pt idx="125">
                  <c:v>43648.291666666664</c:v>
                </c:pt>
                <c:pt idx="126">
                  <c:v>43649.291666666664</c:v>
                </c:pt>
                <c:pt idx="127">
                  <c:v>43651.291666666664</c:v>
                </c:pt>
                <c:pt idx="128">
                  <c:v>43654.291666666664</c:v>
                </c:pt>
                <c:pt idx="129">
                  <c:v>43655.291666666664</c:v>
                </c:pt>
                <c:pt idx="130">
                  <c:v>43656.291666666664</c:v>
                </c:pt>
                <c:pt idx="131">
                  <c:v>43657.291666666664</c:v>
                </c:pt>
                <c:pt idx="132">
                  <c:v>43658.291666666664</c:v>
                </c:pt>
                <c:pt idx="133">
                  <c:v>43661.291666666664</c:v>
                </c:pt>
                <c:pt idx="134">
                  <c:v>43662.291666666664</c:v>
                </c:pt>
                <c:pt idx="135">
                  <c:v>43663.291666666664</c:v>
                </c:pt>
                <c:pt idx="136">
                  <c:v>43664.291666666664</c:v>
                </c:pt>
                <c:pt idx="137">
                  <c:v>43665.291666666664</c:v>
                </c:pt>
                <c:pt idx="138">
                  <c:v>43668.291666666664</c:v>
                </c:pt>
                <c:pt idx="139">
                  <c:v>43669.291666666664</c:v>
                </c:pt>
                <c:pt idx="140">
                  <c:v>43670.291666666664</c:v>
                </c:pt>
                <c:pt idx="141">
                  <c:v>43671.291666666664</c:v>
                </c:pt>
                <c:pt idx="142">
                  <c:v>43672.291666666664</c:v>
                </c:pt>
                <c:pt idx="143">
                  <c:v>43675.291666666664</c:v>
                </c:pt>
                <c:pt idx="144">
                  <c:v>43676.291666666664</c:v>
                </c:pt>
                <c:pt idx="145">
                  <c:v>43677.291666666664</c:v>
                </c:pt>
                <c:pt idx="146">
                  <c:v>43678.291666666664</c:v>
                </c:pt>
                <c:pt idx="147">
                  <c:v>43679.291666666664</c:v>
                </c:pt>
                <c:pt idx="148">
                  <c:v>43682.291666666664</c:v>
                </c:pt>
                <c:pt idx="149">
                  <c:v>43683.291666666664</c:v>
                </c:pt>
                <c:pt idx="150">
                  <c:v>43684.291666666664</c:v>
                </c:pt>
                <c:pt idx="151">
                  <c:v>43685.291666666664</c:v>
                </c:pt>
                <c:pt idx="152">
                  <c:v>43686.291666666664</c:v>
                </c:pt>
                <c:pt idx="153">
                  <c:v>43689.291666666664</c:v>
                </c:pt>
                <c:pt idx="154">
                  <c:v>43690.291666666664</c:v>
                </c:pt>
                <c:pt idx="155">
                  <c:v>43691.291666666664</c:v>
                </c:pt>
                <c:pt idx="156">
                  <c:v>43692.291666666664</c:v>
                </c:pt>
                <c:pt idx="157">
                  <c:v>43693.291666666664</c:v>
                </c:pt>
                <c:pt idx="158">
                  <c:v>43696.291666666664</c:v>
                </c:pt>
                <c:pt idx="159">
                  <c:v>43697.291666666664</c:v>
                </c:pt>
                <c:pt idx="160">
                  <c:v>43698.291666666664</c:v>
                </c:pt>
                <c:pt idx="161">
                  <c:v>43699.291666666664</c:v>
                </c:pt>
                <c:pt idx="162">
                  <c:v>43700.291666666664</c:v>
                </c:pt>
                <c:pt idx="163">
                  <c:v>43703.291666666664</c:v>
                </c:pt>
                <c:pt idx="164">
                  <c:v>43704.291666666664</c:v>
                </c:pt>
                <c:pt idx="165">
                  <c:v>43705.291666666664</c:v>
                </c:pt>
                <c:pt idx="166">
                  <c:v>43706.291666666664</c:v>
                </c:pt>
                <c:pt idx="167">
                  <c:v>43707.291666666664</c:v>
                </c:pt>
                <c:pt idx="168">
                  <c:v>43711.291666666664</c:v>
                </c:pt>
                <c:pt idx="169">
                  <c:v>43712.291666666664</c:v>
                </c:pt>
                <c:pt idx="170">
                  <c:v>43713.291666666664</c:v>
                </c:pt>
                <c:pt idx="171">
                  <c:v>43714.291666666664</c:v>
                </c:pt>
                <c:pt idx="172">
                  <c:v>43717.291666666664</c:v>
                </c:pt>
                <c:pt idx="173">
                  <c:v>43718.291666666664</c:v>
                </c:pt>
                <c:pt idx="174">
                  <c:v>43719.291666666664</c:v>
                </c:pt>
                <c:pt idx="175">
                  <c:v>43720.291666666664</c:v>
                </c:pt>
                <c:pt idx="176">
                  <c:v>43721.291666666664</c:v>
                </c:pt>
                <c:pt idx="177">
                  <c:v>43724.291666666664</c:v>
                </c:pt>
                <c:pt idx="178">
                  <c:v>43725.291666666664</c:v>
                </c:pt>
                <c:pt idx="179">
                  <c:v>43726.291666666664</c:v>
                </c:pt>
                <c:pt idx="180">
                  <c:v>43727.291666666664</c:v>
                </c:pt>
                <c:pt idx="181">
                  <c:v>43728.291666666664</c:v>
                </c:pt>
                <c:pt idx="182">
                  <c:v>43731.291666666664</c:v>
                </c:pt>
                <c:pt idx="183">
                  <c:v>43732.291666666664</c:v>
                </c:pt>
                <c:pt idx="184">
                  <c:v>43733.291666666664</c:v>
                </c:pt>
                <c:pt idx="185">
                  <c:v>43734.291666666664</c:v>
                </c:pt>
                <c:pt idx="186">
                  <c:v>43735.291666666664</c:v>
                </c:pt>
                <c:pt idx="187">
                  <c:v>43738.291666666664</c:v>
                </c:pt>
                <c:pt idx="188">
                  <c:v>43739.291666666664</c:v>
                </c:pt>
                <c:pt idx="189">
                  <c:v>43740.291666666664</c:v>
                </c:pt>
                <c:pt idx="190">
                  <c:v>43741.291666666664</c:v>
                </c:pt>
                <c:pt idx="191">
                  <c:v>43742.291666666664</c:v>
                </c:pt>
                <c:pt idx="192">
                  <c:v>43745.291666666664</c:v>
                </c:pt>
                <c:pt idx="193">
                  <c:v>43746.291666666664</c:v>
                </c:pt>
                <c:pt idx="194">
                  <c:v>43747.291666666664</c:v>
                </c:pt>
                <c:pt idx="195">
                  <c:v>43748.291666666664</c:v>
                </c:pt>
                <c:pt idx="196">
                  <c:v>43749.291666666664</c:v>
                </c:pt>
                <c:pt idx="197">
                  <c:v>43752.291666666664</c:v>
                </c:pt>
                <c:pt idx="198">
                  <c:v>43753.291666666664</c:v>
                </c:pt>
                <c:pt idx="199">
                  <c:v>43754.291666666664</c:v>
                </c:pt>
                <c:pt idx="200">
                  <c:v>43755.291666666664</c:v>
                </c:pt>
                <c:pt idx="201">
                  <c:v>43756.291666666664</c:v>
                </c:pt>
                <c:pt idx="202">
                  <c:v>43759.291666666664</c:v>
                </c:pt>
                <c:pt idx="203">
                  <c:v>43760.291666666664</c:v>
                </c:pt>
                <c:pt idx="204">
                  <c:v>43761.291666666664</c:v>
                </c:pt>
                <c:pt idx="205">
                  <c:v>43762.291666666664</c:v>
                </c:pt>
                <c:pt idx="206">
                  <c:v>43763.291666666664</c:v>
                </c:pt>
                <c:pt idx="207">
                  <c:v>43766.291666666664</c:v>
                </c:pt>
                <c:pt idx="208">
                  <c:v>43767.291666666664</c:v>
                </c:pt>
                <c:pt idx="209">
                  <c:v>43768.291666666664</c:v>
                </c:pt>
                <c:pt idx="210">
                  <c:v>43769.291666666664</c:v>
                </c:pt>
                <c:pt idx="211">
                  <c:v>43770.291666666664</c:v>
                </c:pt>
                <c:pt idx="212">
                  <c:v>43773.291666666664</c:v>
                </c:pt>
                <c:pt idx="213">
                  <c:v>43774.291666666664</c:v>
                </c:pt>
                <c:pt idx="214">
                  <c:v>43775.291666666664</c:v>
                </c:pt>
                <c:pt idx="215">
                  <c:v>43776.291666666664</c:v>
                </c:pt>
                <c:pt idx="216">
                  <c:v>43777.291666666664</c:v>
                </c:pt>
                <c:pt idx="217">
                  <c:v>43780.291666666664</c:v>
                </c:pt>
                <c:pt idx="218">
                  <c:v>43781.291666666664</c:v>
                </c:pt>
                <c:pt idx="219">
                  <c:v>43782.291666666664</c:v>
                </c:pt>
                <c:pt idx="220">
                  <c:v>43783.291666666664</c:v>
                </c:pt>
                <c:pt idx="221">
                  <c:v>43784.291666666664</c:v>
                </c:pt>
                <c:pt idx="222">
                  <c:v>43787.291666666664</c:v>
                </c:pt>
                <c:pt idx="223">
                  <c:v>43788.291666666664</c:v>
                </c:pt>
                <c:pt idx="224">
                  <c:v>43789.291666666664</c:v>
                </c:pt>
                <c:pt idx="225">
                  <c:v>43790.291666666664</c:v>
                </c:pt>
                <c:pt idx="226">
                  <c:v>43791.291666666664</c:v>
                </c:pt>
                <c:pt idx="227">
                  <c:v>43794.291666666664</c:v>
                </c:pt>
                <c:pt idx="228">
                  <c:v>43795.291666666664</c:v>
                </c:pt>
                <c:pt idx="229">
                  <c:v>43796.291666666664</c:v>
                </c:pt>
                <c:pt idx="230">
                  <c:v>43798.291666666664</c:v>
                </c:pt>
                <c:pt idx="231">
                  <c:v>43801.291666666664</c:v>
                </c:pt>
                <c:pt idx="232">
                  <c:v>43802.291666666664</c:v>
                </c:pt>
                <c:pt idx="233">
                  <c:v>43803.291666666664</c:v>
                </c:pt>
                <c:pt idx="234">
                  <c:v>43804.291666666664</c:v>
                </c:pt>
                <c:pt idx="235">
                  <c:v>43805.291666666664</c:v>
                </c:pt>
                <c:pt idx="236">
                  <c:v>43808.291666666664</c:v>
                </c:pt>
                <c:pt idx="237">
                  <c:v>43809.291666666664</c:v>
                </c:pt>
                <c:pt idx="238">
                  <c:v>43810.291666666664</c:v>
                </c:pt>
                <c:pt idx="239">
                  <c:v>43811.291666666664</c:v>
                </c:pt>
                <c:pt idx="240">
                  <c:v>43812.291666666664</c:v>
                </c:pt>
                <c:pt idx="241">
                  <c:v>43815.291666666664</c:v>
                </c:pt>
                <c:pt idx="242">
                  <c:v>43816.291666666664</c:v>
                </c:pt>
                <c:pt idx="243">
                  <c:v>43817.291666666664</c:v>
                </c:pt>
                <c:pt idx="244">
                  <c:v>43818.291666666664</c:v>
                </c:pt>
                <c:pt idx="245">
                  <c:v>43819.291666666664</c:v>
                </c:pt>
                <c:pt idx="246">
                  <c:v>43822.291666666664</c:v>
                </c:pt>
                <c:pt idx="247">
                  <c:v>43823.291666666664</c:v>
                </c:pt>
                <c:pt idx="248">
                  <c:v>43825.291666666664</c:v>
                </c:pt>
                <c:pt idx="249">
                  <c:v>43826.291666666664</c:v>
                </c:pt>
                <c:pt idx="250">
                  <c:v>43829.291666666664</c:v>
                </c:pt>
                <c:pt idx="251">
                  <c:v>43830.291666666664</c:v>
                </c:pt>
                <c:pt idx="252">
                  <c:v>43832.291666666664</c:v>
                </c:pt>
                <c:pt idx="253">
                  <c:v>43833.291666666664</c:v>
                </c:pt>
                <c:pt idx="254">
                  <c:v>43836.291666666664</c:v>
                </c:pt>
                <c:pt idx="255">
                  <c:v>43837.291666666664</c:v>
                </c:pt>
                <c:pt idx="256">
                  <c:v>43838.291666666664</c:v>
                </c:pt>
                <c:pt idx="257">
                  <c:v>43839.291666666664</c:v>
                </c:pt>
                <c:pt idx="258">
                  <c:v>43840.291666666664</c:v>
                </c:pt>
                <c:pt idx="259">
                  <c:v>43843.291666666664</c:v>
                </c:pt>
                <c:pt idx="260">
                  <c:v>43844.291666666664</c:v>
                </c:pt>
                <c:pt idx="261">
                  <c:v>43845.291666666664</c:v>
                </c:pt>
                <c:pt idx="262">
                  <c:v>43846.291666666664</c:v>
                </c:pt>
                <c:pt idx="263">
                  <c:v>43847.291666666664</c:v>
                </c:pt>
                <c:pt idx="264">
                  <c:v>43851.291666666664</c:v>
                </c:pt>
                <c:pt idx="265">
                  <c:v>43852.291666666664</c:v>
                </c:pt>
                <c:pt idx="266">
                  <c:v>43853.291666666664</c:v>
                </c:pt>
                <c:pt idx="267">
                  <c:v>43854.291666666664</c:v>
                </c:pt>
                <c:pt idx="268">
                  <c:v>43857.291666666664</c:v>
                </c:pt>
                <c:pt idx="269">
                  <c:v>43858.291666666664</c:v>
                </c:pt>
                <c:pt idx="270">
                  <c:v>43859.291666666664</c:v>
                </c:pt>
                <c:pt idx="271">
                  <c:v>43860.291666666664</c:v>
                </c:pt>
                <c:pt idx="272">
                  <c:v>43861.291666666664</c:v>
                </c:pt>
                <c:pt idx="273">
                  <c:v>43864.291666666664</c:v>
                </c:pt>
                <c:pt idx="274">
                  <c:v>43865.291666666664</c:v>
                </c:pt>
                <c:pt idx="275">
                  <c:v>43866.291666666664</c:v>
                </c:pt>
                <c:pt idx="276">
                  <c:v>43867.291666666664</c:v>
                </c:pt>
                <c:pt idx="277">
                  <c:v>43868.291666666664</c:v>
                </c:pt>
                <c:pt idx="278">
                  <c:v>43871.291666666664</c:v>
                </c:pt>
                <c:pt idx="279">
                  <c:v>43872.291666666664</c:v>
                </c:pt>
                <c:pt idx="280">
                  <c:v>43873.291666666664</c:v>
                </c:pt>
                <c:pt idx="281">
                  <c:v>43874.291666666664</c:v>
                </c:pt>
                <c:pt idx="282">
                  <c:v>43875.291666666664</c:v>
                </c:pt>
                <c:pt idx="283">
                  <c:v>43879.291666666664</c:v>
                </c:pt>
                <c:pt idx="284">
                  <c:v>43880.291666666664</c:v>
                </c:pt>
                <c:pt idx="285">
                  <c:v>43881.291666666664</c:v>
                </c:pt>
                <c:pt idx="286">
                  <c:v>43882.291666666664</c:v>
                </c:pt>
                <c:pt idx="287">
                  <c:v>43885.291666666664</c:v>
                </c:pt>
                <c:pt idx="288">
                  <c:v>43886.291666666664</c:v>
                </c:pt>
                <c:pt idx="289">
                  <c:v>43887.291666666664</c:v>
                </c:pt>
                <c:pt idx="290">
                  <c:v>43888.291666666664</c:v>
                </c:pt>
                <c:pt idx="291">
                  <c:v>43889.291666666664</c:v>
                </c:pt>
                <c:pt idx="292">
                  <c:v>43892.291666666664</c:v>
                </c:pt>
                <c:pt idx="293">
                  <c:v>43893.291666666664</c:v>
                </c:pt>
                <c:pt idx="294">
                  <c:v>43894.291666666664</c:v>
                </c:pt>
                <c:pt idx="295">
                  <c:v>43895.291666666664</c:v>
                </c:pt>
                <c:pt idx="296">
                  <c:v>43896.291666666664</c:v>
                </c:pt>
                <c:pt idx="297">
                  <c:v>43899.291666666664</c:v>
                </c:pt>
                <c:pt idx="298">
                  <c:v>43900.291666666664</c:v>
                </c:pt>
                <c:pt idx="299">
                  <c:v>43901.291666666664</c:v>
                </c:pt>
                <c:pt idx="300">
                  <c:v>43902.291666666664</c:v>
                </c:pt>
                <c:pt idx="301">
                  <c:v>43903.291666666664</c:v>
                </c:pt>
                <c:pt idx="302">
                  <c:v>43906.291666666664</c:v>
                </c:pt>
                <c:pt idx="303">
                  <c:v>43907.291666666664</c:v>
                </c:pt>
                <c:pt idx="304">
                  <c:v>43908.291666666664</c:v>
                </c:pt>
                <c:pt idx="305">
                  <c:v>43909.291666666664</c:v>
                </c:pt>
                <c:pt idx="306">
                  <c:v>43910.291666666664</c:v>
                </c:pt>
                <c:pt idx="307">
                  <c:v>43913.291666666664</c:v>
                </c:pt>
                <c:pt idx="308">
                  <c:v>43914.291666666664</c:v>
                </c:pt>
                <c:pt idx="309">
                  <c:v>43915.291666666664</c:v>
                </c:pt>
                <c:pt idx="310">
                  <c:v>43916.291666666664</c:v>
                </c:pt>
                <c:pt idx="311">
                  <c:v>43917.291666666664</c:v>
                </c:pt>
                <c:pt idx="312">
                  <c:v>43920.291666666664</c:v>
                </c:pt>
                <c:pt idx="313">
                  <c:v>43921.291666666664</c:v>
                </c:pt>
                <c:pt idx="314">
                  <c:v>43922.291666666664</c:v>
                </c:pt>
                <c:pt idx="315">
                  <c:v>43923.291666666664</c:v>
                </c:pt>
                <c:pt idx="316">
                  <c:v>43924.291666666664</c:v>
                </c:pt>
                <c:pt idx="317">
                  <c:v>43927.291666666664</c:v>
                </c:pt>
                <c:pt idx="318">
                  <c:v>43928.291666666664</c:v>
                </c:pt>
                <c:pt idx="319">
                  <c:v>43929.291666666664</c:v>
                </c:pt>
                <c:pt idx="320">
                  <c:v>43930.291666666664</c:v>
                </c:pt>
                <c:pt idx="321">
                  <c:v>43934.291666666664</c:v>
                </c:pt>
                <c:pt idx="322">
                  <c:v>43935.291666666664</c:v>
                </c:pt>
                <c:pt idx="323">
                  <c:v>43936.291666666664</c:v>
                </c:pt>
                <c:pt idx="324">
                  <c:v>43937.291666666664</c:v>
                </c:pt>
                <c:pt idx="325">
                  <c:v>43938.291666666664</c:v>
                </c:pt>
                <c:pt idx="326">
                  <c:v>43941.291666666664</c:v>
                </c:pt>
                <c:pt idx="327">
                  <c:v>43942.291666666664</c:v>
                </c:pt>
                <c:pt idx="328">
                  <c:v>43943.291666666664</c:v>
                </c:pt>
                <c:pt idx="329">
                  <c:v>43944.291666666664</c:v>
                </c:pt>
                <c:pt idx="330">
                  <c:v>43945.291666666664</c:v>
                </c:pt>
                <c:pt idx="331">
                  <c:v>43948.291666666664</c:v>
                </c:pt>
                <c:pt idx="332">
                  <c:v>43949.291666666664</c:v>
                </c:pt>
                <c:pt idx="333">
                  <c:v>43950.291666666664</c:v>
                </c:pt>
                <c:pt idx="334">
                  <c:v>43951.291666666664</c:v>
                </c:pt>
                <c:pt idx="335">
                  <c:v>43952.291666666664</c:v>
                </c:pt>
                <c:pt idx="336">
                  <c:v>43955.291666666664</c:v>
                </c:pt>
                <c:pt idx="337">
                  <c:v>43956.291666666664</c:v>
                </c:pt>
                <c:pt idx="338">
                  <c:v>43957.291666666664</c:v>
                </c:pt>
                <c:pt idx="339">
                  <c:v>43958.291666666664</c:v>
                </c:pt>
                <c:pt idx="340">
                  <c:v>43959.291666666664</c:v>
                </c:pt>
                <c:pt idx="341">
                  <c:v>43962.291666666664</c:v>
                </c:pt>
                <c:pt idx="342">
                  <c:v>43963.291666666664</c:v>
                </c:pt>
                <c:pt idx="343">
                  <c:v>43964.291666666664</c:v>
                </c:pt>
                <c:pt idx="344">
                  <c:v>43965.291666666664</c:v>
                </c:pt>
                <c:pt idx="345">
                  <c:v>43966.291666666664</c:v>
                </c:pt>
                <c:pt idx="346">
                  <c:v>43969.291666666664</c:v>
                </c:pt>
                <c:pt idx="347">
                  <c:v>43970.291666666664</c:v>
                </c:pt>
                <c:pt idx="348">
                  <c:v>43971.291666666664</c:v>
                </c:pt>
                <c:pt idx="349">
                  <c:v>43972.291666666664</c:v>
                </c:pt>
                <c:pt idx="350">
                  <c:v>43973.291666666664</c:v>
                </c:pt>
                <c:pt idx="351">
                  <c:v>43977.291666666664</c:v>
                </c:pt>
                <c:pt idx="352">
                  <c:v>43978.291666666664</c:v>
                </c:pt>
                <c:pt idx="353">
                  <c:v>43979.291666666664</c:v>
                </c:pt>
                <c:pt idx="354">
                  <c:v>43980.291666666664</c:v>
                </c:pt>
                <c:pt idx="355">
                  <c:v>43983.291666666664</c:v>
                </c:pt>
                <c:pt idx="356">
                  <c:v>43984.291666666664</c:v>
                </c:pt>
                <c:pt idx="357">
                  <c:v>43985.291666666664</c:v>
                </c:pt>
                <c:pt idx="358">
                  <c:v>43986.291666666664</c:v>
                </c:pt>
                <c:pt idx="359">
                  <c:v>43987.291666666664</c:v>
                </c:pt>
                <c:pt idx="360">
                  <c:v>43990.291666666664</c:v>
                </c:pt>
                <c:pt idx="361">
                  <c:v>43991.291666666664</c:v>
                </c:pt>
                <c:pt idx="362">
                  <c:v>43992.291666666664</c:v>
                </c:pt>
                <c:pt idx="363">
                  <c:v>43993.291666666664</c:v>
                </c:pt>
                <c:pt idx="364">
                  <c:v>43994.291666666664</c:v>
                </c:pt>
                <c:pt idx="365">
                  <c:v>43997.291666666664</c:v>
                </c:pt>
                <c:pt idx="366">
                  <c:v>43998.291666666664</c:v>
                </c:pt>
                <c:pt idx="367">
                  <c:v>43999.291666666664</c:v>
                </c:pt>
                <c:pt idx="368">
                  <c:v>44000.291666666664</c:v>
                </c:pt>
                <c:pt idx="369">
                  <c:v>44001.291666666664</c:v>
                </c:pt>
                <c:pt idx="370">
                  <c:v>44004.291666666664</c:v>
                </c:pt>
                <c:pt idx="371">
                  <c:v>44005.291666666664</c:v>
                </c:pt>
                <c:pt idx="372">
                  <c:v>44006.291666666664</c:v>
                </c:pt>
                <c:pt idx="373">
                  <c:v>44007.291666666664</c:v>
                </c:pt>
                <c:pt idx="374">
                  <c:v>44008.291666666664</c:v>
                </c:pt>
                <c:pt idx="375">
                  <c:v>44011.291666666664</c:v>
                </c:pt>
                <c:pt idx="376">
                  <c:v>44012.291666666664</c:v>
                </c:pt>
                <c:pt idx="377">
                  <c:v>44013.291666666664</c:v>
                </c:pt>
                <c:pt idx="378">
                  <c:v>44014.291666666664</c:v>
                </c:pt>
                <c:pt idx="379">
                  <c:v>44018.291666666664</c:v>
                </c:pt>
                <c:pt idx="380">
                  <c:v>44019.291666666664</c:v>
                </c:pt>
                <c:pt idx="381">
                  <c:v>44020.291666666664</c:v>
                </c:pt>
                <c:pt idx="382">
                  <c:v>44021.291666666664</c:v>
                </c:pt>
                <c:pt idx="383">
                  <c:v>44022.291666666664</c:v>
                </c:pt>
                <c:pt idx="384">
                  <c:v>44025.291666666664</c:v>
                </c:pt>
                <c:pt idx="385">
                  <c:v>44026.291666666664</c:v>
                </c:pt>
                <c:pt idx="386">
                  <c:v>44027.291666666664</c:v>
                </c:pt>
                <c:pt idx="387">
                  <c:v>44028.291666666664</c:v>
                </c:pt>
                <c:pt idx="388">
                  <c:v>44029.291666666664</c:v>
                </c:pt>
                <c:pt idx="389">
                  <c:v>44032.291666666664</c:v>
                </c:pt>
                <c:pt idx="390">
                  <c:v>44033.291666666664</c:v>
                </c:pt>
                <c:pt idx="391">
                  <c:v>44034.291666666664</c:v>
                </c:pt>
                <c:pt idx="392">
                  <c:v>44035.291666666664</c:v>
                </c:pt>
                <c:pt idx="393">
                  <c:v>44036.291666666664</c:v>
                </c:pt>
                <c:pt idx="394">
                  <c:v>44039.291666666664</c:v>
                </c:pt>
                <c:pt idx="395">
                  <c:v>44040.291666666664</c:v>
                </c:pt>
                <c:pt idx="396">
                  <c:v>44041.291666666664</c:v>
                </c:pt>
                <c:pt idx="397">
                  <c:v>44042.291666666664</c:v>
                </c:pt>
                <c:pt idx="398">
                  <c:v>44043.291666666664</c:v>
                </c:pt>
                <c:pt idx="399">
                  <c:v>44046.291666666664</c:v>
                </c:pt>
                <c:pt idx="400">
                  <c:v>44047.291666666664</c:v>
                </c:pt>
                <c:pt idx="401">
                  <c:v>44048.291666666664</c:v>
                </c:pt>
                <c:pt idx="402">
                  <c:v>44049.291666666664</c:v>
                </c:pt>
                <c:pt idx="403">
                  <c:v>44050.291666666664</c:v>
                </c:pt>
                <c:pt idx="404">
                  <c:v>44053.291666666664</c:v>
                </c:pt>
                <c:pt idx="405">
                  <c:v>44054.291666666664</c:v>
                </c:pt>
                <c:pt idx="406">
                  <c:v>44055.291666666664</c:v>
                </c:pt>
                <c:pt idx="407">
                  <c:v>44056.291666666664</c:v>
                </c:pt>
                <c:pt idx="408">
                  <c:v>44057.291666666664</c:v>
                </c:pt>
                <c:pt idx="409">
                  <c:v>44060.291666666664</c:v>
                </c:pt>
                <c:pt idx="410">
                  <c:v>44061.291666666664</c:v>
                </c:pt>
                <c:pt idx="411">
                  <c:v>44062.291666666664</c:v>
                </c:pt>
                <c:pt idx="412">
                  <c:v>44063.291666666664</c:v>
                </c:pt>
                <c:pt idx="413">
                  <c:v>44064.291666666664</c:v>
                </c:pt>
                <c:pt idx="414">
                  <c:v>44067.291666666664</c:v>
                </c:pt>
                <c:pt idx="415">
                  <c:v>44068.291666666664</c:v>
                </c:pt>
                <c:pt idx="416">
                  <c:v>44069.291666666664</c:v>
                </c:pt>
                <c:pt idx="417">
                  <c:v>44070.291666666664</c:v>
                </c:pt>
                <c:pt idx="418">
                  <c:v>44071.291666666664</c:v>
                </c:pt>
                <c:pt idx="419">
                  <c:v>44074.291666666664</c:v>
                </c:pt>
                <c:pt idx="420">
                  <c:v>44075.291666666664</c:v>
                </c:pt>
                <c:pt idx="421">
                  <c:v>44076.291666666664</c:v>
                </c:pt>
                <c:pt idx="422">
                  <c:v>44077.291666666664</c:v>
                </c:pt>
                <c:pt idx="423">
                  <c:v>44078.291666666664</c:v>
                </c:pt>
                <c:pt idx="424">
                  <c:v>44082.291666666664</c:v>
                </c:pt>
                <c:pt idx="425">
                  <c:v>44083.291666666664</c:v>
                </c:pt>
                <c:pt idx="426">
                  <c:v>44084.291666666664</c:v>
                </c:pt>
                <c:pt idx="427">
                  <c:v>44085.291666666664</c:v>
                </c:pt>
                <c:pt idx="428">
                  <c:v>44088.291666666664</c:v>
                </c:pt>
                <c:pt idx="429">
                  <c:v>44089.291666666664</c:v>
                </c:pt>
                <c:pt idx="430">
                  <c:v>44090.291666666664</c:v>
                </c:pt>
                <c:pt idx="431">
                  <c:v>44091.291666666664</c:v>
                </c:pt>
                <c:pt idx="432">
                  <c:v>44092.291666666664</c:v>
                </c:pt>
                <c:pt idx="433">
                  <c:v>44095.291666666664</c:v>
                </c:pt>
                <c:pt idx="434">
                  <c:v>44096.291666666664</c:v>
                </c:pt>
                <c:pt idx="435">
                  <c:v>44097.291666666664</c:v>
                </c:pt>
                <c:pt idx="436">
                  <c:v>44098.291666666664</c:v>
                </c:pt>
                <c:pt idx="437">
                  <c:v>44099.291666666664</c:v>
                </c:pt>
                <c:pt idx="438">
                  <c:v>44102.291666666664</c:v>
                </c:pt>
                <c:pt idx="439">
                  <c:v>44103.291666666664</c:v>
                </c:pt>
                <c:pt idx="440">
                  <c:v>44104.291666666664</c:v>
                </c:pt>
                <c:pt idx="441">
                  <c:v>44105.291666666664</c:v>
                </c:pt>
                <c:pt idx="442">
                  <c:v>44106.291666666664</c:v>
                </c:pt>
                <c:pt idx="443">
                  <c:v>44109.291666666664</c:v>
                </c:pt>
                <c:pt idx="444">
                  <c:v>44110.291666666664</c:v>
                </c:pt>
                <c:pt idx="445">
                  <c:v>44111.291666666664</c:v>
                </c:pt>
                <c:pt idx="446">
                  <c:v>44112.291666666664</c:v>
                </c:pt>
                <c:pt idx="447">
                  <c:v>44113.291666666664</c:v>
                </c:pt>
                <c:pt idx="448">
                  <c:v>44116.291666666664</c:v>
                </c:pt>
                <c:pt idx="449">
                  <c:v>44117.291666666664</c:v>
                </c:pt>
                <c:pt idx="450">
                  <c:v>44118.291666666664</c:v>
                </c:pt>
                <c:pt idx="451">
                  <c:v>44119.291666666664</c:v>
                </c:pt>
                <c:pt idx="452">
                  <c:v>44120.291666666664</c:v>
                </c:pt>
                <c:pt idx="453">
                  <c:v>44123.291666666664</c:v>
                </c:pt>
                <c:pt idx="454">
                  <c:v>44124.291666666664</c:v>
                </c:pt>
                <c:pt idx="455">
                  <c:v>44125.291666666664</c:v>
                </c:pt>
                <c:pt idx="456">
                  <c:v>44126.291666666664</c:v>
                </c:pt>
                <c:pt idx="457">
                  <c:v>44127.291666666664</c:v>
                </c:pt>
                <c:pt idx="458">
                  <c:v>44130.291666666664</c:v>
                </c:pt>
                <c:pt idx="459">
                  <c:v>44131.291666666664</c:v>
                </c:pt>
                <c:pt idx="460">
                  <c:v>44132.291666666664</c:v>
                </c:pt>
                <c:pt idx="461">
                  <c:v>44133.291666666664</c:v>
                </c:pt>
                <c:pt idx="462">
                  <c:v>44134.291666666664</c:v>
                </c:pt>
                <c:pt idx="463">
                  <c:v>44137.291666666664</c:v>
                </c:pt>
                <c:pt idx="464">
                  <c:v>44138.291666666664</c:v>
                </c:pt>
                <c:pt idx="465">
                  <c:v>44139.291666666664</c:v>
                </c:pt>
                <c:pt idx="466">
                  <c:v>44140.291666666664</c:v>
                </c:pt>
                <c:pt idx="467">
                  <c:v>44141.291666666664</c:v>
                </c:pt>
                <c:pt idx="468">
                  <c:v>44144.291666666664</c:v>
                </c:pt>
                <c:pt idx="469">
                  <c:v>44145.291666666664</c:v>
                </c:pt>
                <c:pt idx="470">
                  <c:v>44146.291666666664</c:v>
                </c:pt>
                <c:pt idx="471">
                  <c:v>44147.291666666664</c:v>
                </c:pt>
                <c:pt idx="472">
                  <c:v>44148.291666666664</c:v>
                </c:pt>
                <c:pt idx="473">
                  <c:v>44151.291666666664</c:v>
                </c:pt>
                <c:pt idx="474">
                  <c:v>44152.291666666664</c:v>
                </c:pt>
                <c:pt idx="475">
                  <c:v>44153.291666666664</c:v>
                </c:pt>
                <c:pt idx="476">
                  <c:v>44154.291666666664</c:v>
                </c:pt>
                <c:pt idx="477">
                  <c:v>44155.291666666664</c:v>
                </c:pt>
                <c:pt idx="478">
                  <c:v>44158.291666666664</c:v>
                </c:pt>
                <c:pt idx="479">
                  <c:v>44159.291666666664</c:v>
                </c:pt>
                <c:pt idx="480">
                  <c:v>44160.291666666664</c:v>
                </c:pt>
                <c:pt idx="481">
                  <c:v>44162.291666666664</c:v>
                </c:pt>
                <c:pt idx="482">
                  <c:v>44165.291666666664</c:v>
                </c:pt>
                <c:pt idx="483">
                  <c:v>44166.291666666664</c:v>
                </c:pt>
                <c:pt idx="484">
                  <c:v>44167.291666666664</c:v>
                </c:pt>
                <c:pt idx="485">
                  <c:v>44168.291666666664</c:v>
                </c:pt>
                <c:pt idx="486">
                  <c:v>44169.291666666664</c:v>
                </c:pt>
                <c:pt idx="487">
                  <c:v>44172.291666666664</c:v>
                </c:pt>
                <c:pt idx="488">
                  <c:v>44173.291666666664</c:v>
                </c:pt>
                <c:pt idx="489">
                  <c:v>44174.291666666664</c:v>
                </c:pt>
                <c:pt idx="490">
                  <c:v>44175.291666666664</c:v>
                </c:pt>
                <c:pt idx="491">
                  <c:v>44176.291666666664</c:v>
                </c:pt>
                <c:pt idx="492">
                  <c:v>44179.291666666664</c:v>
                </c:pt>
                <c:pt idx="493">
                  <c:v>44180.291666666664</c:v>
                </c:pt>
                <c:pt idx="494">
                  <c:v>44181.291666666664</c:v>
                </c:pt>
                <c:pt idx="495">
                  <c:v>44182.291666666664</c:v>
                </c:pt>
                <c:pt idx="496">
                  <c:v>44183.291666666664</c:v>
                </c:pt>
                <c:pt idx="497">
                  <c:v>44186.291666666664</c:v>
                </c:pt>
                <c:pt idx="498">
                  <c:v>44187.291666666664</c:v>
                </c:pt>
                <c:pt idx="499">
                  <c:v>44188.291666666664</c:v>
                </c:pt>
                <c:pt idx="500">
                  <c:v>44189.291666666664</c:v>
                </c:pt>
                <c:pt idx="501">
                  <c:v>44193.291666666664</c:v>
                </c:pt>
                <c:pt idx="502">
                  <c:v>44194.291666666664</c:v>
                </c:pt>
                <c:pt idx="503">
                  <c:v>44195.291666666664</c:v>
                </c:pt>
                <c:pt idx="504">
                  <c:v>44196.291666666664</c:v>
                </c:pt>
                <c:pt idx="505">
                  <c:v>44200.291666666664</c:v>
                </c:pt>
                <c:pt idx="506">
                  <c:v>44201.291666666664</c:v>
                </c:pt>
                <c:pt idx="507">
                  <c:v>44202.291666666664</c:v>
                </c:pt>
                <c:pt idx="508">
                  <c:v>44203.291666666664</c:v>
                </c:pt>
                <c:pt idx="509">
                  <c:v>44204.291666666664</c:v>
                </c:pt>
                <c:pt idx="510">
                  <c:v>44207.291666666664</c:v>
                </c:pt>
                <c:pt idx="511">
                  <c:v>44208.291666666664</c:v>
                </c:pt>
                <c:pt idx="512">
                  <c:v>44209.291666666664</c:v>
                </c:pt>
                <c:pt idx="513">
                  <c:v>44210.291666666664</c:v>
                </c:pt>
                <c:pt idx="514">
                  <c:v>44211.291666666664</c:v>
                </c:pt>
                <c:pt idx="515">
                  <c:v>44215.291666666664</c:v>
                </c:pt>
                <c:pt idx="516">
                  <c:v>44216.291666666664</c:v>
                </c:pt>
                <c:pt idx="517">
                  <c:v>44217.291666666664</c:v>
                </c:pt>
                <c:pt idx="518">
                  <c:v>44218.291666666664</c:v>
                </c:pt>
                <c:pt idx="519">
                  <c:v>44221.291666666664</c:v>
                </c:pt>
                <c:pt idx="520">
                  <c:v>44222.291666666664</c:v>
                </c:pt>
                <c:pt idx="521">
                  <c:v>44223.291666666664</c:v>
                </c:pt>
                <c:pt idx="522">
                  <c:v>44224.291666666664</c:v>
                </c:pt>
                <c:pt idx="523">
                  <c:v>44225.291666666664</c:v>
                </c:pt>
                <c:pt idx="524">
                  <c:v>44228.291666666664</c:v>
                </c:pt>
                <c:pt idx="525">
                  <c:v>44229.291666666664</c:v>
                </c:pt>
                <c:pt idx="526">
                  <c:v>44230.291666666664</c:v>
                </c:pt>
                <c:pt idx="527">
                  <c:v>44231.291666666664</c:v>
                </c:pt>
                <c:pt idx="528">
                  <c:v>44232.291666666664</c:v>
                </c:pt>
                <c:pt idx="529">
                  <c:v>44235.291666666664</c:v>
                </c:pt>
                <c:pt idx="530">
                  <c:v>44236.291666666664</c:v>
                </c:pt>
                <c:pt idx="531">
                  <c:v>44237.291666666664</c:v>
                </c:pt>
                <c:pt idx="532">
                  <c:v>44238.291666666664</c:v>
                </c:pt>
                <c:pt idx="533">
                  <c:v>44239.291666666664</c:v>
                </c:pt>
                <c:pt idx="534">
                  <c:v>44243.291666666664</c:v>
                </c:pt>
                <c:pt idx="535">
                  <c:v>44244.291666666664</c:v>
                </c:pt>
                <c:pt idx="536">
                  <c:v>44245.291666666664</c:v>
                </c:pt>
                <c:pt idx="537">
                  <c:v>44246.291666666664</c:v>
                </c:pt>
                <c:pt idx="538">
                  <c:v>44249.291666666664</c:v>
                </c:pt>
                <c:pt idx="539">
                  <c:v>44250.291666666664</c:v>
                </c:pt>
                <c:pt idx="540">
                  <c:v>44251.291666666664</c:v>
                </c:pt>
                <c:pt idx="541">
                  <c:v>44252.291666666664</c:v>
                </c:pt>
                <c:pt idx="542">
                  <c:v>44253.291666666664</c:v>
                </c:pt>
                <c:pt idx="543">
                  <c:v>44256.291666666664</c:v>
                </c:pt>
                <c:pt idx="544">
                  <c:v>44257.291666666664</c:v>
                </c:pt>
                <c:pt idx="545">
                  <c:v>44258.291666666664</c:v>
                </c:pt>
                <c:pt idx="546">
                  <c:v>44259.291666666664</c:v>
                </c:pt>
                <c:pt idx="547">
                  <c:v>44260.291666666664</c:v>
                </c:pt>
                <c:pt idx="548">
                  <c:v>44263.291666666664</c:v>
                </c:pt>
                <c:pt idx="549">
                  <c:v>44264.291666666664</c:v>
                </c:pt>
                <c:pt idx="550">
                  <c:v>44265.291666666664</c:v>
                </c:pt>
                <c:pt idx="551">
                  <c:v>44266.291666666664</c:v>
                </c:pt>
                <c:pt idx="552">
                  <c:v>44267.291666666664</c:v>
                </c:pt>
                <c:pt idx="553">
                  <c:v>44270.291666666664</c:v>
                </c:pt>
                <c:pt idx="554">
                  <c:v>44271.291666666664</c:v>
                </c:pt>
                <c:pt idx="555">
                  <c:v>44272.291666666664</c:v>
                </c:pt>
                <c:pt idx="556">
                  <c:v>44273.291666666664</c:v>
                </c:pt>
                <c:pt idx="557">
                  <c:v>44274.291666666664</c:v>
                </c:pt>
                <c:pt idx="558">
                  <c:v>44277.291666666664</c:v>
                </c:pt>
                <c:pt idx="559">
                  <c:v>44278.291666666664</c:v>
                </c:pt>
                <c:pt idx="560">
                  <c:v>44279.291666666664</c:v>
                </c:pt>
                <c:pt idx="561">
                  <c:v>44280.291666666664</c:v>
                </c:pt>
                <c:pt idx="562">
                  <c:v>44281.291666666664</c:v>
                </c:pt>
                <c:pt idx="563">
                  <c:v>44284.291666666664</c:v>
                </c:pt>
                <c:pt idx="564">
                  <c:v>44285.291666666664</c:v>
                </c:pt>
                <c:pt idx="565">
                  <c:v>44286.291666666664</c:v>
                </c:pt>
                <c:pt idx="566">
                  <c:v>44287.291666666664</c:v>
                </c:pt>
                <c:pt idx="567">
                  <c:v>44291.291666666664</c:v>
                </c:pt>
                <c:pt idx="568">
                  <c:v>44292.291666666664</c:v>
                </c:pt>
                <c:pt idx="569">
                  <c:v>44293.291666666664</c:v>
                </c:pt>
                <c:pt idx="570">
                  <c:v>44294.291666666664</c:v>
                </c:pt>
                <c:pt idx="571">
                  <c:v>44295.291666666664</c:v>
                </c:pt>
                <c:pt idx="572">
                  <c:v>44298.291666666664</c:v>
                </c:pt>
                <c:pt idx="573">
                  <c:v>44299.291666666664</c:v>
                </c:pt>
                <c:pt idx="574">
                  <c:v>44300.291666666664</c:v>
                </c:pt>
                <c:pt idx="575">
                  <c:v>44301.291666666664</c:v>
                </c:pt>
                <c:pt idx="576">
                  <c:v>44302.291666666664</c:v>
                </c:pt>
                <c:pt idx="577">
                  <c:v>44305.291666666664</c:v>
                </c:pt>
                <c:pt idx="578">
                  <c:v>44306.291666666664</c:v>
                </c:pt>
                <c:pt idx="579">
                  <c:v>44307.291666666664</c:v>
                </c:pt>
                <c:pt idx="580">
                  <c:v>44308.291666666664</c:v>
                </c:pt>
                <c:pt idx="581">
                  <c:v>44309.291666666664</c:v>
                </c:pt>
                <c:pt idx="582">
                  <c:v>44312.291666666664</c:v>
                </c:pt>
                <c:pt idx="583">
                  <c:v>44313.291666666664</c:v>
                </c:pt>
                <c:pt idx="584">
                  <c:v>44314.291666666664</c:v>
                </c:pt>
                <c:pt idx="585">
                  <c:v>44315.291666666664</c:v>
                </c:pt>
                <c:pt idx="586">
                  <c:v>44316.291666666664</c:v>
                </c:pt>
                <c:pt idx="587">
                  <c:v>44319.291666666664</c:v>
                </c:pt>
                <c:pt idx="588">
                  <c:v>44320.291666666664</c:v>
                </c:pt>
                <c:pt idx="589">
                  <c:v>44321.291666666664</c:v>
                </c:pt>
                <c:pt idx="590">
                  <c:v>44322.291666666664</c:v>
                </c:pt>
                <c:pt idx="591">
                  <c:v>44323.291666666664</c:v>
                </c:pt>
                <c:pt idx="592">
                  <c:v>44326.291666666664</c:v>
                </c:pt>
                <c:pt idx="593">
                  <c:v>44327.291666666664</c:v>
                </c:pt>
                <c:pt idx="594">
                  <c:v>44328.291666666664</c:v>
                </c:pt>
                <c:pt idx="595">
                  <c:v>44329.291666666664</c:v>
                </c:pt>
                <c:pt idx="596">
                  <c:v>44330.291666666664</c:v>
                </c:pt>
                <c:pt idx="597">
                  <c:v>44333.291666666664</c:v>
                </c:pt>
                <c:pt idx="598">
                  <c:v>44334.291666666664</c:v>
                </c:pt>
                <c:pt idx="599">
                  <c:v>44335.291666666664</c:v>
                </c:pt>
                <c:pt idx="600">
                  <c:v>44336.291666666664</c:v>
                </c:pt>
                <c:pt idx="601">
                  <c:v>44337.291666666664</c:v>
                </c:pt>
                <c:pt idx="602">
                  <c:v>44340.291666666664</c:v>
                </c:pt>
                <c:pt idx="603">
                  <c:v>44341.291666666664</c:v>
                </c:pt>
                <c:pt idx="604">
                  <c:v>44342.291666666664</c:v>
                </c:pt>
                <c:pt idx="605">
                  <c:v>44343.291666666664</c:v>
                </c:pt>
                <c:pt idx="606">
                  <c:v>44344.291666666664</c:v>
                </c:pt>
                <c:pt idx="607">
                  <c:v>44348.291666666664</c:v>
                </c:pt>
                <c:pt idx="608">
                  <c:v>44349.291666666664</c:v>
                </c:pt>
                <c:pt idx="609">
                  <c:v>44350.291666666664</c:v>
                </c:pt>
                <c:pt idx="610">
                  <c:v>44351.291666666664</c:v>
                </c:pt>
                <c:pt idx="611">
                  <c:v>44354.291666666664</c:v>
                </c:pt>
                <c:pt idx="612">
                  <c:v>44355.291666666664</c:v>
                </c:pt>
                <c:pt idx="613">
                  <c:v>44356.291666666664</c:v>
                </c:pt>
                <c:pt idx="614">
                  <c:v>44357.291666666664</c:v>
                </c:pt>
                <c:pt idx="615">
                  <c:v>44358.291666666664</c:v>
                </c:pt>
                <c:pt idx="616">
                  <c:v>44361.291666666664</c:v>
                </c:pt>
                <c:pt idx="617">
                  <c:v>44362.291666666664</c:v>
                </c:pt>
                <c:pt idx="618">
                  <c:v>44363.291666666664</c:v>
                </c:pt>
                <c:pt idx="619">
                  <c:v>44364.291666666664</c:v>
                </c:pt>
                <c:pt idx="620">
                  <c:v>44365.291666666664</c:v>
                </c:pt>
                <c:pt idx="621">
                  <c:v>44368.291666666664</c:v>
                </c:pt>
                <c:pt idx="622">
                  <c:v>44369.291666666664</c:v>
                </c:pt>
                <c:pt idx="623">
                  <c:v>44370.291666666664</c:v>
                </c:pt>
                <c:pt idx="624">
                  <c:v>44371.291666666664</c:v>
                </c:pt>
                <c:pt idx="625">
                  <c:v>44372.291666666664</c:v>
                </c:pt>
                <c:pt idx="626">
                  <c:v>44375.291666666664</c:v>
                </c:pt>
                <c:pt idx="627">
                  <c:v>44376.291666666664</c:v>
                </c:pt>
                <c:pt idx="628">
                  <c:v>44377.291666666664</c:v>
                </c:pt>
                <c:pt idx="629">
                  <c:v>44378.291666666664</c:v>
                </c:pt>
                <c:pt idx="630">
                  <c:v>44379.291666666664</c:v>
                </c:pt>
                <c:pt idx="631">
                  <c:v>44383.291666666664</c:v>
                </c:pt>
                <c:pt idx="632">
                  <c:v>44384.291666666664</c:v>
                </c:pt>
                <c:pt idx="633">
                  <c:v>44385.291666666664</c:v>
                </c:pt>
                <c:pt idx="634">
                  <c:v>44386.291666666664</c:v>
                </c:pt>
                <c:pt idx="635">
                  <c:v>44389.291666666664</c:v>
                </c:pt>
                <c:pt idx="636">
                  <c:v>44390.291666666664</c:v>
                </c:pt>
                <c:pt idx="637">
                  <c:v>44391.291666666664</c:v>
                </c:pt>
                <c:pt idx="638">
                  <c:v>44392.291666666664</c:v>
                </c:pt>
                <c:pt idx="639">
                  <c:v>44393.291666666664</c:v>
                </c:pt>
                <c:pt idx="640">
                  <c:v>44396.291666666664</c:v>
                </c:pt>
                <c:pt idx="641">
                  <c:v>44397.291666666664</c:v>
                </c:pt>
                <c:pt idx="642">
                  <c:v>44398.291666666664</c:v>
                </c:pt>
                <c:pt idx="643">
                  <c:v>44399.291666666664</c:v>
                </c:pt>
                <c:pt idx="644">
                  <c:v>44400.291666666664</c:v>
                </c:pt>
                <c:pt idx="645">
                  <c:v>44403.291666666664</c:v>
                </c:pt>
                <c:pt idx="646">
                  <c:v>44404.291666666664</c:v>
                </c:pt>
                <c:pt idx="647">
                  <c:v>44405.291666666664</c:v>
                </c:pt>
                <c:pt idx="648">
                  <c:v>44406.291666666664</c:v>
                </c:pt>
                <c:pt idx="649">
                  <c:v>44407.291666666664</c:v>
                </c:pt>
                <c:pt idx="650">
                  <c:v>44410.291666666664</c:v>
                </c:pt>
                <c:pt idx="651">
                  <c:v>44411.291666666664</c:v>
                </c:pt>
                <c:pt idx="652">
                  <c:v>44412.291666666664</c:v>
                </c:pt>
                <c:pt idx="653">
                  <c:v>44413.291666666664</c:v>
                </c:pt>
                <c:pt idx="654">
                  <c:v>44414.291666666664</c:v>
                </c:pt>
                <c:pt idx="655">
                  <c:v>44417.291666666664</c:v>
                </c:pt>
                <c:pt idx="656">
                  <c:v>44418.291666666664</c:v>
                </c:pt>
                <c:pt idx="657">
                  <c:v>44419.291666666664</c:v>
                </c:pt>
                <c:pt idx="658">
                  <c:v>44420.291666666664</c:v>
                </c:pt>
                <c:pt idx="659">
                  <c:v>44421.291666666664</c:v>
                </c:pt>
                <c:pt idx="660">
                  <c:v>44424.291666666664</c:v>
                </c:pt>
                <c:pt idx="661">
                  <c:v>44425.291666666664</c:v>
                </c:pt>
                <c:pt idx="662">
                  <c:v>44426.291666666664</c:v>
                </c:pt>
                <c:pt idx="663">
                  <c:v>44427.291666666664</c:v>
                </c:pt>
                <c:pt idx="664">
                  <c:v>44428.291666666664</c:v>
                </c:pt>
                <c:pt idx="665">
                  <c:v>44431.291666666664</c:v>
                </c:pt>
                <c:pt idx="666">
                  <c:v>44432.291666666664</c:v>
                </c:pt>
                <c:pt idx="667">
                  <c:v>44433.291666666664</c:v>
                </c:pt>
                <c:pt idx="668">
                  <c:v>44434.291666666664</c:v>
                </c:pt>
                <c:pt idx="669">
                  <c:v>44435.291666666664</c:v>
                </c:pt>
                <c:pt idx="670">
                  <c:v>44438.291666666664</c:v>
                </c:pt>
                <c:pt idx="671">
                  <c:v>44439.291666666664</c:v>
                </c:pt>
                <c:pt idx="672">
                  <c:v>44440.291666666664</c:v>
                </c:pt>
                <c:pt idx="673">
                  <c:v>44441.291666666664</c:v>
                </c:pt>
                <c:pt idx="674">
                  <c:v>44442.291666666664</c:v>
                </c:pt>
                <c:pt idx="675">
                  <c:v>44446.291666666664</c:v>
                </c:pt>
                <c:pt idx="676">
                  <c:v>44447.291666666664</c:v>
                </c:pt>
                <c:pt idx="677">
                  <c:v>44448.291666666664</c:v>
                </c:pt>
                <c:pt idx="678">
                  <c:v>44449.291666666664</c:v>
                </c:pt>
                <c:pt idx="679">
                  <c:v>44452.291666666664</c:v>
                </c:pt>
                <c:pt idx="680">
                  <c:v>44453.291666666664</c:v>
                </c:pt>
                <c:pt idx="681">
                  <c:v>44454.291666666664</c:v>
                </c:pt>
                <c:pt idx="682">
                  <c:v>44455.291666666664</c:v>
                </c:pt>
                <c:pt idx="683">
                  <c:v>44456.291666666664</c:v>
                </c:pt>
                <c:pt idx="684">
                  <c:v>44459.291666666664</c:v>
                </c:pt>
                <c:pt idx="685">
                  <c:v>44460.291666666664</c:v>
                </c:pt>
                <c:pt idx="686">
                  <c:v>44461.291666666664</c:v>
                </c:pt>
                <c:pt idx="687">
                  <c:v>44462.291666666664</c:v>
                </c:pt>
                <c:pt idx="688">
                  <c:v>44463.291666666664</c:v>
                </c:pt>
                <c:pt idx="689">
                  <c:v>44466.291666666664</c:v>
                </c:pt>
                <c:pt idx="690">
                  <c:v>44467.291666666664</c:v>
                </c:pt>
                <c:pt idx="691">
                  <c:v>44468.291666666664</c:v>
                </c:pt>
                <c:pt idx="692">
                  <c:v>44469.291666666664</c:v>
                </c:pt>
                <c:pt idx="693">
                  <c:v>44470.291666666664</c:v>
                </c:pt>
                <c:pt idx="694">
                  <c:v>44473.291666666664</c:v>
                </c:pt>
                <c:pt idx="695">
                  <c:v>44474.291666666664</c:v>
                </c:pt>
                <c:pt idx="696">
                  <c:v>44475.291666666664</c:v>
                </c:pt>
                <c:pt idx="697">
                  <c:v>44476.291666666664</c:v>
                </c:pt>
                <c:pt idx="698">
                  <c:v>44477.291666666664</c:v>
                </c:pt>
                <c:pt idx="699">
                  <c:v>44480.291666666664</c:v>
                </c:pt>
                <c:pt idx="700">
                  <c:v>44481.291666666664</c:v>
                </c:pt>
                <c:pt idx="701">
                  <c:v>44482.291666666664</c:v>
                </c:pt>
                <c:pt idx="702">
                  <c:v>44483.291666666664</c:v>
                </c:pt>
                <c:pt idx="703">
                  <c:v>44484.291666666664</c:v>
                </c:pt>
                <c:pt idx="704">
                  <c:v>44487.291666666664</c:v>
                </c:pt>
                <c:pt idx="705">
                  <c:v>44488.291666666664</c:v>
                </c:pt>
                <c:pt idx="706">
                  <c:v>44489.291666666664</c:v>
                </c:pt>
                <c:pt idx="707">
                  <c:v>44490.291666666664</c:v>
                </c:pt>
                <c:pt idx="708">
                  <c:v>44491.291666666664</c:v>
                </c:pt>
                <c:pt idx="709">
                  <c:v>44494.291666666664</c:v>
                </c:pt>
                <c:pt idx="710">
                  <c:v>44495.291666666664</c:v>
                </c:pt>
                <c:pt idx="711">
                  <c:v>44496.291666666664</c:v>
                </c:pt>
                <c:pt idx="712">
                  <c:v>44497.291666666664</c:v>
                </c:pt>
                <c:pt idx="713">
                  <c:v>44498.291666666664</c:v>
                </c:pt>
                <c:pt idx="714">
                  <c:v>44501.291666666664</c:v>
                </c:pt>
                <c:pt idx="715">
                  <c:v>44502.291666666664</c:v>
                </c:pt>
                <c:pt idx="716">
                  <c:v>44503.291666666664</c:v>
                </c:pt>
                <c:pt idx="717">
                  <c:v>44504.291666666664</c:v>
                </c:pt>
                <c:pt idx="718">
                  <c:v>44505.291666666664</c:v>
                </c:pt>
                <c:pt idx="719">
                  <c:v>44508.291666666664</c:v>
                </c:pt>
                <c:pt idx="720">
                  <c:v>44509.291666666664</c:v>
                </c:pt>
                <c:pt idx="721">
                  <c:v>44510.291666666664</c:v>
                </c:pt>
                <c:pt idx="722">
                  <c:v>44511.291666666664</c:v>
                </c:pt>
                <c:pt idx="723">
                  <c:v>44512.291666666664</c:v>
                </c:pt>
                <c:pt idx="724">
                  <c:v>44515.291666666664</c:v>
                </c:pt>
                <c:pt idx="725">
                  <c:v>44516.291666666664</c:v>
                </c:pt>
                <c:pt idx="726">
                  <c:v>44517.291666666664</c:v>
                </c:pt>
                <c:pt idx="727">
                  <c:v>44518.291666666664</c:v>
                </c:pt>
                <c:pt idx="728">
                  <c:v>44519.291666666664</c:v>
                </c:pt>
                <c:pt idx="729">
                  <c:v>44522.291666666664</c:v>
                </c:pt>
                <c:pt idx="730">
                  <c:v>44523.291666666664</c:v>
                </c:pt>
                <c:pt idx="731">
                  <c:v>44524.291666666664</c:v>
                </c:pt>
                <c:pt idx="732">
                  <c:v>44526.291666666664</c:v>
                </c:pt>
                <c:pt idx="733">
                  <c:v>44529.291666666664</c:v>
                </c:pt>
                <c:pt idx="734">
                  <c:v>44530.291666666664</c:v>
                </c:pt>
                <c:pt idx="735">
                  <c:v>44531.291666666664</c:v>
                </c:pt>
                <c:pt idx="736">
                  <c:v>44532.291666666664</c:v>
                </c:pt>
                <c:pt idx="737">
                  <c:v>44533.291666666664</c:v>
                </c:pt>
                <c:pt idx="738">
                  <c:v>44536.291666666664</c:v>
                </c:pt>
                <c:pt idx="739">
                  <c:v>44537.291666666664</c:v>
                </c:pt>
                <c:pt idx="740">
                  <c:v>44538.291666666664</c:v>
                </c:pt>
                <c:pt idx="741">
                  <c:v>44539.291666666664</c:v>
                </c:pt>
                <c:pt idx="742">
                  <c:v>44540.291666666664</c:v>
                </c:pt>
                <c:pt idx="743">
                  <c:v>44543.291666666664</c:v>
                </c:pt>
                <c:pt idx="744">
                  <c:v>44544.291666666664</c:v>
                </c:pt>
                <c:pt idx="745">
                  <c:v>44545.291666666664</c:v>
                </c:pt>
                <c:pt idx="746">
                  <c:v>44546.291666666664</c:v>
                </c:pt>
                <c:pt idx="747">
                  <c:v>44547.291666666664</c:v>
                </c:pt>
                <c:pt idx="748">
                  <c:v>44550.291666666664</c:v>
                </c:pt>
                <c:pt idx="749">
                  <c:v>44551.291666666664</c:v>
                </c:pt>
                <c:pt idx="750">
                  <c:v>44552.291666666664</c:v>
                </c:pt>
                <c:pt idx="751">
                  <c:v>44553.291666666664</c:v>
                </c:pt>
                <c:pt idx="752">
                  <c:v>44557.291666666664</c:v>
                </c:pt>
                <c:pt idx="753">
                  <c:v>44558.291666666664</c:v>
                </c:pt>
                <c:pt idx="754">
                  <c:v>44559.291666666664</c:v>
                </c:pt>
                <c:pt idx="755">
                  <c:v>44560.291666666664</c:v>
                </c:pt>
                <c:pt idx="756">
                  <c:v>44561.291666666664</c:v>
                </c:pt>
                <c:pt idx="757">
                  <c:v>44564.291666666664</c:v>
                </c:pt>
                <c:pt idx="758">
                  <c:v>44565.291666666664</c:v>
                </c:pt>
                <c:pt idx="759">
                  <c:v>44566.291666666664</c:v>
                </c:pt>
                <c:pt idx="760">
                  <c:v>44567.291666666664</c:v>
                </c:pt>
                <c:pt idx="761">
                  <c:v>44568.291666666664</c:v>
                </c:pt>
                <c:pt idx="762">
                  <c:v>44571.291666666664</c:v>
                </c:pt>
                <c:pt idx="763">
                  <c:v>44572.291666666664</c:v>
                </c:pt>
                <c:pt idx="764">
                  <c:v>44573.291666666664</c:v>
                </c:pt>
                <c:pt idx="765">
                  <c:v>44574.291666666664</c:v>
                </c:pt>
                <c:pt idx="766">
                  <c:v>44575.291666666664</c:v>
                </c:pt>
                <c:pt idx="767">
                  <c:v>44579.291666666664</c:v>
                </c:pt>
                <c:pt idx="768">
                  <c:v>44580.291666666664</c:v>
                </c:pt>
                <c:pt idx="769">
                  <c:v>44581.291666666664</c:v>
                </c:pt>
                <c:pt idx="770">
                  <c:v>44582.291666666664</c:v>
                </c:pt>
                <c:pt idx="771">
                  <c:v>44585.291666666664</c:v>
                </c:pt>
                <c:pt idx="772">
                  <c:v>44586.291666666664</c:v>
                </c:pt>
                <c:pt idx="773">
                  <c:v>44587.291666666664</c:v>
                </c:pt>
                <c:pt idx="774">
                  <c:v>44588.291666666664</c:v>
                </c:pt>
                <c:pt idx="775">
                  <c:v>44589.291666666664</c:v>
                </c:pt>
                <c:pt idx="776">
                  <c:v>44592.291666666664</c:v>
                </c:pt>
                <c:pt idx="777">
                  <c:v>44593.291666666664</c:v>
                </c:pt>
                <c:pt idx="778">
                  <c:v>44594.291666666664</c:v>
                </c:pt>
                <c:pt idx="779">
                  <c:v>44595.291666666664</c:v>
                </c:pt>
                <c:pt idx="780">
                  <c:v>44596.291666666664</c:v>
                </c:pt>
                <c:pt idx="781">
                  <c:v>44599.291666666664</c:v>
                </c:pt>
                <c:pt idx="782">
                  <c:v>44600.291666666664</c:v>
                </c:pt>
                <c:pt idx="783">
                  <c:v>44601.291666666664</c:v>
                </c:pt>
                <c:pt idx="784">
                  <c:v>44602.291666666664</c:v>
                </c:pt>
                <c:pt idx="785">
                  <c:v>44603.291666666664</c:v>
                </c:pt>
                <c:pt idx="786">
                  <c:v>44606.291666666664</c:v>
                </c:pt>
                <c:pt idx="787">
                  <c:v>44607.291666666664</c:v>
                </c:pt>
                <c:pt idx="788">
                  <c:v>44608.291666666664</c:v>
                </c:pt>
                <c:pt idx="789">
                  <c:v>44609.291666666664</c:v>
                </c:pt>
                <c:pt idx="790">
                  <c:v>44610.291666666664</c:v>
                </c:pt>
                <c:pt idx="791">
                  <c:v>44614.291666666664</c:v>
                </c:pt>
                <c:pt idx="792">
                  <c:v>44615.291666666664</c:v>
                </c:pt>
                <c:pt idx="793">
                  <c:v>44616.291666666664</c:v>
                </c:pt>
                <c:pt idx="794">
                  <c:v>44617.291666666664</c:v>
                </c:pt>
                <c:pt idx="795">
                  <c:v>44620.291666666664</c:v>
                </c:pt>
                <c:pt idx="796">
                  <c:v>44621.291666666664</c:v>
                </c:pt>
                <c:pt idx="797">
                  <c:v>44622.291666666664</c:v>
                </c:pt>
                <c:pt idx="798">
                  <c:v>44623.291666666664</c:v>
                </c:pt>
                <c:pt idx="799">
                  <c:v>44624.291666666664</c:v>
                </c:pt>
                <c:pt idx="800">
                  <c:v>44627.291666666664</c:v>
                </c:pt>
                <c:pt idx="801">
                  <c:v>44628.291666666664</c:v>
                </c:pt>
                <c:pt idx="802">
                  <c:v>44629.291666666664</c:v>
                </c:pt>
                <c:pt idx="803">
                  <c:v>44630.291666666664</c:v>
                </c:pt>
                <c:pt idx="804">
                  <c:v>44631.291666666664</c:v>
                </c:pt>
                <c:pt idx="805">
                  <c:v>44634.291666666664</c:v>
                </c:pt>
                <c:pt idx="806">
                  <c:v>44635.291666666664</c:v>
                </c:pt>
                <c:pt idx="807">
                  <c:v>44636.291666666664</c:v>
                </c:pt>
                <c:pt idx="808">
                  <c:v>44637.291666666664</c:v>
                </c:pt>
                <c:pt idx="809">
                  <c:v>44638.291666666664</c:v>
                </c:pt>
                <c:pt idx="810">
                  <c:v>44641.291666666664</c:v>
                </c:pt>
                <c:pt idx="811">
                  <c:v>44642.291666666664</c:v>
                </c:pt>
                <c:pt idx="812">
                  <c:v>44643.291666666664</c:v>
                </c:pt>
                <c:pt idx="813">
                  <c:v>44644.291666666664</c:v>
                </c:pt>
                <c:pt idx="814">
                  <c:v>44645.291666666664</c:v>
                </c:pt>
                <c:pt idx="815">
                  <c:v>44648.291666666664</c:v>
                </c:pt>
                <c:pt idx="816">
                  <c:v>44649.291666666664</c:v>
                </c:pt>
                <c:pt idx="817">
                  <c:v>44650.291666666664</c:v>
                </c:pt>
                <c:pt idx="818">
                  <c:v>44651.291666666664</c:v>
                </c:pt>
                <c:pt idx="819">
                  <c:v>44652.291666666664</c:v>
                </c:pt>
                <c:pt idx="820">
                  <c:v>44655.291666666664</c:v>
                </c:pt>
                <c:pt idx="821">
                  <c:v>44656.291666666664</c:v>
                </c:pt>
                <c:pt idx="822">
                  <c:v>44657.291666666664</c:v>
                </c:pt>
                <c:pt idx="823">
                  <c:v>44658.291666666664</c:v>
                </c:pt>
                <c:pt idx="824">
                  <c:v>44659.291666666664</c:v>
                </c:pt>
                <c:pt idx="825">
                  <c:v>44662.291666666664</c:v>
                </c:pt>
                <c:pt idx="826">
                  <c:v>44663.291666666664</c:v>
                </c:pt>
                <c:pt idx="827">
                  <c:v>44664.291666666664</c:v>
                </c:pt>
                <c:pt idx="828">
                  <c:v>44665.291666666664</c:v>
                </c:pt>
                <c:pt idx="829">
                  <c:v>44669.291666666664</c:v>
                </c:pt>
                <c:pt idx="830">
                  <c:v>44670.291666666664</c:v>
                </c:pt>
                <c:pt idx="831">
                  <c:v>44671.291666666664</c:v>
                </c:pt>
                <c:pt idx="832">
                  <c:v>44672.291666666664</c:v>
                </c:pt>
                <c:pt idx="833">
                  <c:v>44673.291666666664</c:v>
                </c:pt>
                <c:pt idx="834">
                  <c:v>44676.291666666664</c:v>
                </c:pt>
                <c:pt idx="835">
                  <c:v>44677.291666666664</c:v>
                </c:pt>
                <c:pt idx="836">
                  <c:v>44678.291666666664</c:v>
                </c:pt>
                <c:pt idx="837">
                  <c:v>44679.291666666664</c:v>
                </c:pt>
                <c:pt idx="838">
                  <c:v>44680.291666666664</c:v>
                </c:pt>
                <c:pt idx="839">
                  <c:v>44683.291666666664</c:v>
                </c:pt>
                <c:pt idx="840">
                  <c:v>44684.291666666664</c:v>
                </c:pt>
                <c:pt idx="841">
                  <c:v>44685.291666666664</c:v>
                </c:pt>
                <c:pt idx="842">
                  <c:v>44686.291666666664</c:v>
                </c:pt>
                <c:pt idx="843">
                  <c:v>44687.291666666664</c:v>
                </c:pt>
                <c:pt idx="844">
                  <c:v>44690.291666666664</c:v>
                </c:pt>
                <c:pt idx="845">
                  <c:v>44691.291666666664</c:v>
                </c:pt>
                <c:pt idx="846">
                  <c:v>44692.291666666664</c:v>
                </c:pt>
                <c:pt idx="847">
                  <c:v>44693.291666666664</c:v>
                </c:pt>
                <c:pt idx="848">
                  <c:v>44694.291666666664</c:v>
                </c:pt>
                <c:pt idx="849">
                  <c:v>44697.291666666664</c:v>
                </c:pt>
                <c:pt idx="850">
                  <c:v>44698.291666666664</c:v>
                </c:pt>
                <c:pt idx="851">
                  <c:v>44699.291666666664</c:v>
                </c:pt>
                <c:pt idx="852">
                  <c:v>44700.291666666664</c:v>
                </c:pt>
                <c:pt idx="853">
                  <c:v>44701.291666666664</c:v>
                </c:pt>
                <c:pt idx="854">
                  <c:v>44704.291666666664</c:v>
                </c:pt>
                <c:pt idx="855">
                  <c:v>44705.291666666664</c:v>
                </c:pt>
                <c:pt idx="856">
                  <c:v>44706.291666666664</c:v>
                </c:pt>
                <c:pt idx="857">
                  <c:v>44707.291666666664</c:v>
                </c:pt>
                <c:pt idx="858">
                  <c:v>44708.291666666664</c:v>
                </c:pt>
                <c:pt idx="859">
                  <c:v>44712.291666666664</c:v>
                </c:pt>
                <c:pt idx="860">
                  <c:v>44713.291666666664</c:v>
                </c:pt>
                <c:pt idx="861">
                  <c:v>44714.291666666664</c:v>
                </c:pt>
                <c:pt idx="862">
                  <c:v>44715.291666666664</c:v>
                </c:pt>
                <c:pt idx="863">
                  <c:v>44718.291666666664</c:v>
                </c:pt>
                <c:pt idx="864">
                  <c:v>44719.291666666664</c:v>
                </c:pt>
                <c:pt idx="865">
                  <c:v>44720.291666666664</c:v>
                </c:pt>
                <c:pt idx="866">
                  <c:v>44721.291666666664</c:v>
                </c:pt>
                <c:pt idx="867">
                  <c:v>44722.291666666664</c:v>
                </c:pt>
                <c:pt idx="868">
                  <c:v>44725.291666666664</c:v>
                </c:pt>
                <c:pt idx="869">
                  <c:v>44726.291666666664</c:v>
                </c:pt>
                <c:pt idx="870">
                  <c:v>44727.291666666664</c:v>
                </c:pt>
                <c:pt idx="871">
                  <c:v>44728.291666666664</c:v>
                </c:pt>
                <c:pt idx="872">
                  <c:v>44729.291666666664</c:v>
                </c:pt>
                <c:pt idx="873">
                  <c:v>44733.291666666664</c:v>
                </c:pt>
                <c:pt idx="874">
                  <c:v>44734.291666666664</c:v>
                </c:pt>
                <c:pt idx="875">
                  <c:v>44735.291666666664</c:v>
                </c:pt>
                <c:pt idx="876">
                  <c:v>44736.291666666664</c:v>
                </c:pt>
                <c:pt idx="877">
                  <c:v>44739.291666666664</c:v>
                </c:pt>
                <c:pt idx="878">
                  <c:v>44740.291666666664</c:v>
                </c:pt>
                <c:pt idx="879">
                  <c:v>44741.291666666664</c:v>
                </c:pt>
                <c:pt idx="880">
                  <c:v>44742.291666666664</c:v>
                </c:pt>
                <c:pt idx="881">
                  <c:v>44743.291666666664</c:v>
                </c:pt>
                <c:pt idx="882">
                  <c:v>44747.291666666664</c:v>
                </c:pt>
                <c:pt idx="883">
                  <c:v>44748.291666666664</c:v>
                </c:pt>
                <c:pt idx="884">
                  <c:v>44749.291666666664</c:v>
                </c:pt>
                <c:pt idx="885">
                  <c:v>44750.291666666664</c:v>
                </c:pt>
                <c:pt idx="886">
                  <c:v>44753.291666666664</c:v>
                </c:pt>
                <c:pt idx="887">
                  <c:v>44754.291666666664</c:v>
                </c:pt>
                <c:pt idx="888">
                  <c:v>44755.291666666664</c:v>
                </c:pt>
                <c:pt idx="889">
                  <c:v>44756.291666666664</c:v>
                </c:pt>
                <c:pt idx="890">
                  <c:v>44757.291666666664</c:v>
                </c:pt>
                <c:pt idx="891">
                  <c:v>44760.291666666664</c:v>
                </c:pt>
                <c:pt idx="892">
                  <c:v>44761.291666666664</c:v>
                </c:pt>
                <c:pt idx="893">
                  <c:v>44762.291666666664</c:v>
                </c:pt>
                <c:pt idx="894">
                  <c:v>44763.291666666664</c:v>
                </c:pt>
                <c:pt idx="895">
                  <c:v>44764.291666666664</c:v>
                </c:pt>
                <c:pt idx="896">
                  <c:v>44767.291666666664</c:v>
                </c:pt>
                <c:pt idx="897">
                  <c:v>44768.291666666664</c:v>
                </c:pt>
                <c:pt idx="898">
                  <c:v>44769.291666666664</c:v>
                </c:pt>
                <c:pt idx="899">
                  <c:v>44770.291666666664</c:v>
                </c:pt>
                <c:pt idx="900">
                  <c:v>44771.291666666664</c:v>
                </c:pt>
                <c:pt idx="901">
                  <c:v>44774.291666666664</c:v>
                </c:pt>
                <c:pt idx="902">
                  <c:v>44775.291666666664</c:v>
                </c:pt>
                <c:pt idx="903">
                  <c:v>44776.291666666664</c:v>
                </c:pt>
                <c:pt idx="904">
                  <c:v>44777.291666666664</c:v>
                </c:pt>
                <c:pt idx="905">
                  <c:v>44778.291666666664</c:v>
                </c:pt>
                <c:pt idx="906">
                  <c:v>44781.291666666664</c:v>
                </c:pt>
                <c:pt idx="907">
                  <c:v>44782.291666666664</c:v>
                </c:pt>
                <c:pt idx="908">
                  <c:v>44783.291666666664</c:v>
                </c:pt>
                <c:pt idx="909">
                  <c:v>44784.291666666664</c:v>
                </c:pt>
                <c:pt idx="910">
                  <c:v>44785.291666666664</c:v>
                </c:pt>
                <c:pt idx="911">
                  <c:v>44788.291666666664</c:v>
                </c:pt>
                <c:pt idx="912">
                  <c:v>44789.291666666664</c:v>
                </c:pt>
                <c:pt idx="913">
                  <c:v>44790.291666666664</c:v>
                </c:pt>
                <c:pt idx="914">
                  <c:v>44791.291666666664</c:v>
                </c:pt>
                <c:pt idx="915">
                  <c:v>44792.291666666664</c:v>
                </c:pt>
                <c:pt idx="916">
                  <c:v>44795.291666666664</c:v>
                </c:pt>
                <c:pt idx="917">
                  <c:v>44796.291666666664</c:v>
                </c:pt>
                <c:pt idx="918">
                  <c:v>44797.291666666664</c:v>
                </c:pt>
                <c:pt idx="919">
                  <c:v>44798.291666666664</c:v>
                </c:pt>
                <c:pt idx="920">
                  <c:v>44799.291666666664</c:v>
                </c:pt>
                <c:pt idx="921">
                  <c:v>44802.291666666664</c:v>
                </c:pt>
                <c:pt idx="922">
                  <c:v>44803.291666666664</c:v>
                </c:pt>
                <c:pt idx="923">
                  <c:v>44804.291666666664</c:v>
                </c:pt>
                <c:pt idx="924">
                  <c:v>44805.291666666664</c:v>
                </c:pt>
                <c:pt idx="925">
                  <c:v>44806.291666666664</c:v>
                </c:pt>
                <c:pt idx="926">
                  <c:v>44810.291666666664</c:v>
                </c:pt>
                <c:pt idx="927">
                  <c:v>44811.291666666664</c:v>
                </c:pt>
                <c:pt idx="928">
                  <c:v>44812.291666666664</c:v>
                </c:pt>
                <c:pt idx="929">
                  <c:v>44813.291666666664</c:v>
                </c:pt>
                <c:pt idx="930">
                  <c:v>44816.291666666664</c:v>
                </c:pt>
                <c:pt idx="931">
                  <c:v>44817.291666666664</c:v>
                </c:pt>
                <c:pt idx="932">
                  <c:v>44818.291666666664</c:v>
                </c:pt>
                <c:pt idx="933">
                  <c:v>44819.291666666664</c:v>
                </c:pt>
                <c:pt idx="934">
                  <c:v>44820.291666666664</c:v>
                </c:pt>
                <c:pt idx="935">
                  <c:v>44823.291666666664</c:v>
                </c:pt>
                <c:pt idx="936">
                  <c:v>44824.291666666664</c:v>
                </c:pt>
                <c:pt idx="937">
                  <c:v>44825.291666666664</c:v>
                </c:pt>
                <c:pt idx="938">
                  <c:v>44826.291666666664</c:v>
                </c:pt>
                <c:pt idx="939">
                  <c:v>44827.291666666664</c:v>
                </c:pt>
                <c:pt idx="940">
                  <c:v>44830.291666666664</c:v>
                </c:pt>
                <c:pt idx="941">
                  <c:v>44831.291666666664</c:v>
                </c:pt>
                <c:pt idx="942">
                  <c:v>44832.291666666664</c:v>
                </c:pt>
                <c:pt idx="943">
                  <c:v>44833.291666666664</c:v>
                </c:pt>
                <c:pt idx="944">
                  <c:v>44834.291666666664</c:v>
                </c:pt>
                <c:pt idx="945">
                  <c:v>44837.291666666664</c:v>
                </c:pt>
                <c:pt idx="946">
                  <c:v>44838.291666666664</c:v>
                </c:pt>
                <c:pt idx="947">
                  <c:v>44839.291666666664</c:v>
                </c:pt>
                <c:pt idx="948">
                  <c:v>44840.291666666664</c:v>
                </c:pt>
                <c:pt idx="949">
                  <c:v>44841.291666666664</c:v>
                </c:pt>
                <c:pt idx="950">
                  <c:v>44844.291666666664</c:v>
                </c:pt>
                <c:pt idx="951">
                  <c:v>44845.291666666664</c:v>
                </c:pt>
                <c:pt idx="952">
                  <c:v>44846.291666666664</c:v>
                </c:pt>
                <c:pt idx="953">
                  <c:v>44847.291666666664</c:v>
                </c:pt>
                <c:pt idx="954">
                  <c:v>44848.291666666664</c:v>
                </c:pt>
                <c:pt idx="955">
                  <c:v>44851.291666666664</c:v>
                </c:pt>
                <c:pt idx="956">
                  <c:v>44852.291666666664</c:v>
                </c:pt>
                <c:pt idx="957">
                  <c:v>44853.291666666664</c:v>
                </c:pt>
                <c:pt idx="958">
                  <c:v>44854.291666666664</c:v>
                </c:pt>
                <c:pt idx="959">
                  <c:v>44855.291666666664</c:v>
                </c:pt>
                <c:pt idx="960">
                  <c:v>44858.291666666664</c:v>
                </c:pt>
                <c:pt idx="961">
                  <c:v>44859.291666666664</c:v>
                </c:pt>
                <c:pt idx="962">
                  <c:v>44860.291666666664</c:v>
                </c:pt>
                <c:pt idx="963">
                  <c:v>44861.291666666664</c:v>
                </c:pt>
                <c:pt idx="964">
                  <c:v>44862.291666666664</c:v>
                </c:pt>
                <c:pt idx="965">
                  <c:v>44865.291666666664</c:v>
                </c:pt>
                <c:pt idx="966">
                  <c:v>44866.291666666664</c:v>
                </c:pt>
                <c:pt idx="967">
                  <c:v>44867.291666666664</c:v>
                </c:pt>
                <c:pt idx="968">
                  <c:v>44868.291666666664</c:v>
                </c:pt>
                <c:pt idx="969">
                  <c:v>44869.291666666664</c:v>
                </c:pt>
                <c:pt idx="970">
                  <c:v>44872.291666666664</c:v>
                </c:pt>
                <c:pt idx="971">
                  <c:v>44873.291666666664</c:v>
                </c:pt>
                <c:pt idx="972">
                  <c:v>44874.291666666664</c:v>
                </c:pt>
                <c:pt idx="973">
                  <c:v>44875.291666666664</c:v>
                </c:pt>
                <c:pt idx="974">
                  <c:v>44876.291666666664</c:v>
                </c:pt>
                <c:pt idx="975">
                  <c:v>44879.291666666664</c:v>
                </c:pt>
                <c:pt idx="976">
                  <c:v>44880.291666666664</c:v>
                </c:pt>
                <c:pt idx="977">
                  <c:v>44881.291666666664</c:v>
                </c:pt>
                <c:pt idx="978">
                  <c:v>44882.291666666664</c:v>
                </c:pt>
                <c:pt idx="979">
                  <c:v>44883.291666666664</c:v>
                </c:pt>
                <c:pt idx="980">
                  <c:v>44886.291666666664</c:v>
                </c:pt>
                <c:pt idx="981">
                  <c:v>44887.291666666664</c:v>
                </c:pt>
                <c:pt idx="982">
                  <c:v>44888.291666666664</c:v>
                </c:pt>
                <c:pt idx="983">
                  <c:v>44890.291666666664</c:v>
                </c:pt>
                <c:pt idx="984">
                  <c:v>44893.291666666664</c:v>
                </c:pt>
                <c:pt idx="985">
                  <c:v>44894.291666666664</c:v>
                </c:pt>
                <c:pt idx="986">
                  <c:v>44895.291666666664</c:v>
                </c:pt>
                <c:pt idx="987">
                  <c:v>44896.291666666664</c:v>
                </c:pt>
                <c:pt idx="988">
                  <c:v>44897.291666666664</c:v>
                </c:pt>
                <c:pt idx="989">
                  <c:v>44900.291666666664</c:v>
                </c:pt>
                <c:pt idx="990">
                  <c:v>44901.291666666664</c:v>
                </c:pt>
                <c:pt idx="991">
                  <c:v>44902.291666666664</c:v>
                </c:pt>
                <c:pt idx="992">
                  <c:v>44903.291666666664</c:v>
                </c:pt>
                <c:pt idx="993">
                  <c:v>44904.291666666664</c:v>
                </c:pt>
                <c:pt idx="994">
                  <c:v>44907.291666666664</c:v>
                </c:pt>
                <c:pt idx="995">
                  <c:v>44908.291666666664</c:v>
                </c:pt>
                <c:pt idx="996">
                  <c:v>44909.291666666664</c:v>
                </c:pt>
                <c:pt idx="997">
                  <c:v>44910.291666666664</c:v>
                </c:pt>
                <c:pt idx="998">
                  <c:v>44911.291666666664</c:v>
                </c:pt>
                <c:pt idx="999">
                  <c:v>44914.291666666664</c:v>
                </c:pt>
                <c:pt idx="1000">
                  <c:v>44915.291666666664</c:v>
                </c:pt>
                <c:pt idx="1001">
                  <c:v>44916.291666666664</c:v>
                </c:pt>
                <c:pt idx="1002">
                  <c:v>44917.291666666664</c:v>
                </c:pt>
                <c:pt idx="1003">
                  <c:v>44918.291666666664</c:v>
                </c:pt>
                <c:pt idx="1004">
                  <c:v>44922.291666666664</c:v>
                </c:pt>
                <c:pt idx="1005">
                  <c:v>44923.291666666664</c:v>
                </c:pt>
                <c:pt idx="1006">
                  <c:v>44924.291666666664</c:v>
                </c:pt>
                <c:pt idx="1007">
                  <c:v>44925.291666666664</c:v>
                </c:pt>
                <c:pt idx="1008">
                  <c:v>44929.291666666664</c:v>
                </c:pt>
                <c:pt idx="1009">
                  <c:v>44930.291666666664</c:v>
                </c:pt>
                <c:pt idx="1010">
                  <c:v>44931.291666666664</c:v>
                </c:pt>
                <c:pt idx="1011">
                  <c:v>44932.291666666664</c:v>
                </c:pt>
                <c:pt idx="1012">
                  <c:v>44935.291666666664</c:v>
                </c:pt>
                <c:pt idx="1013">
                  <c:v>44936.291666666664</c:v>
                </c:pt>
                <c:pt idx="1014">
                  <c:v>44937.291666666664</c:v>
                </c:pt>
                <c:pt idx="1015">
                  <c:v>44938.291666666664</c:v>
                </c:pt>
                <c:pt idx="1016">
                  <c:v>44939.291666666664</c:v>
                </c:pt>
                <c:pt idx="1017">
                  <c:v>44943.291666666664</c:v>
                </c:pt>
                <c:pt idx="1018">
                  <c:v>44944.291666666664</c:v>
                </c:pt>
                <c:pt idx="1019">
                  <c:v>44945.291666666664</c:v>
                </c:pt>
                <c:pt idx="1020">
                  <c:v>44946.291666666664</c:v>
                </c:pt>
                <c:pt idx="1021">
                  <c:v>44949.291666666664</c:v>
                </c:pt>
                <c:pt idx="1022">
                  <c:v>44950.291666666664</c:v>
                </c:pt>
                <c:pt idx="1023">
                  <c:v>44951.291666666664</c:v>
                </c:pt>
                <c:pt idx="1024">
                  <c:v>44952.291666666664</c:v>
                </c:pt>
                <c:pt idx="1025">
                  <c:v>44953.291666666664</c:v>
                </c:pt>
                <c:pt idx="1026">
                  <c:v>44956.291666666664</c:v>
                </c:pt>
                <c:pt idx="1027">
                  <c:v>44957.291666666664</c:v>
                </c:pt>
                <c:pt idx="1028">
                  <c:v>44958.291666666664</c:v>
                </c:pt>
                <c:pt idx="1029">
                  <c:v>44959.291666666664</c:v>
                </c:pt>
                <c:pt idx="1030">
                  <c:v>44960.291666666664</c:v>
                </c:pt>
                <c:pt idx="1031">
                  <c:v>44963.291666666664</c:v>
                </c:pt>
                <c:pt idx="1032">
                  <c:v>44964.291666666664</c:v>
                </c:pt>
                <c:pt idx="1033">
                  <c:v>44965.291666666664</c:v>
                </c:pt>
                <c:pt idx="1034">
                  <c:v>44966.291666666664</c:v>
                </c:pt>
                <c:pt idx="1035">
                  <c:v>44967.291666666664</c:v>
                </c:pt>
                <c:pt idx="1036">
                  <c:v>44970.291666666664</c:v>
                </c:pt>
                <c:pt idx="1037">
                  <c:v>44971.291666666664</c:v>
                </c:pt>
                <c:pt idx="1038">
                  <c:v>44972.291666666664</c:v>
                </c:pt>
                <c:pt idx="1039">
                  <c:v>44973.291666666664</c:v>
                </c:pt>
                <c:pt idx="1040">
                  <c:v>44974.291666666664</c:v>
                </c:pt>
                <c:pt idx="1041">
                  <c:v>44978.291666666664</c:v>
                </c:pt>
                <c:pt idx="1042">
                  <c:v>44979.291666666664</c:v>
                </c:pt>
                <c:pt idx="1043">
                  <c:v>44980.291666666664</c:v>
                </c:pt>
                <c:pt idx="1044">
                  <c:v>44981.291666666664</c:v>
                </c:pt>
                <c:pt idx="1045">
                  <c:v>44984.291666666664</c:v>
                </c:pt>
                <c:pt idx="1046">
                  <c:v>44985.291666666664</c:v>
                </c:pt>
                <c:pt idx="1047">
                  <c:v>44986.291666666664</c:v>
                </c:pt>
                <c:pt idx="1048">
                  <c:v>44987.291666666664</c:v>
                </c:pt>
                <c:pt idx="1049">
                  <c:v>44988.291666666664</c:v>
                </c:pt>
                <c:pt idx="1050">
                  <c:v>44991.291666666664</c:v>
                </c:pt>
                <c:pt idx="1051">
                  <c:v>44992.291666666664</c:v>
                </c:pt>
                <c:pt idx="1052">
                  <c:v>44993.291666666664</c:v>
                </c:pt>
                <c:pt idx="1053">
                  <c:v>44994.291666666664</c:v>
                </c:pt>
                <c:pt idx="1054">
                  <c:v>44995.291666666664</c:v>
                </c:pt>
                <c:pt idx="1055">
                  <c:v>44998.291666666664</c:v>
                </c:pt>
                <c:pt idx="1056">
                  <c:v>44999.291666666664</c:v>
                </c:pt>
                <c:pt idx="1057">
                  <c:v>45000.291666666664</c:v>
                </c:pt>
                <c:pt idx="1058">
                  <c:v>45001.291666666664</c:v>
                </c:pt>
                <c:pt idx="1059">
                  <c:v>45002.291666666664</c:v>
                </c:pt>
                <c:pt idx="1060">
                  <c:v>45005.291666666664</c:v>
                </c:pt>
                <c:pt idx="1061">
                  <c:v>45006.291666666664</c:v>
                </c:pt>
                <c:pt idx="1062">
                  <c:v>45007.291666666664</c:v>
                </c:pt>
                <c:pt idx="1063">
                  <c:v>45008.291666666664</c:v>
                </c:pt>
                <c:pt idx="1064">
                  <c:v>45009.291666666664</c:v>
                </c:pt>
                <c:pt idx="1065">
                  <c:v>45012.291666666664</c:v>
                </c:pt>
                <c:pt idx="1066">
                  <c:v>45013.291666666664</c:v>
                </c:pt>
                <c:pt idx="1067">
                  <c:v>45014.291666666664</c:v>
                </c:pt>
                <c:pt idx="1068">
                  <c:v>45015.291666666664</c:v>
                </c:pt>
                <c:pt idx="1069">
                  <c:v>45016.291666666664</c:v>
                </c:pt>
                <c:pt idx="1070">
                  <c:v>45019.291666666664</c:v>
                </c:pt>
                <c:pt idx="1071">
                  <c:v>45020.291666666664</c:v>
                </c:pt>
                <c:pt idx="1072">
                  <c:v>45021.291666666664</c:v>
                </c:pt>
                <c:pt idx="1073">
                  <c:v>45022.291666666664</c:v>
                </c:pt>
                <c:pt idx="1074">
                  <c:v>45026.291666666664</c:v>
                </c:pt>
                <c:pt idx="1075">
                  <c:v>45027.291666666664</c:v>
                </c:pt>
                <c:pt idx="1076">
                  <c:v>45028.291666666664</c:v>
                </c:pt>
                <c:pt idx="1077">
                  <c:v>45029.291666666664</c:v>
                </c:pt>
                <c:pt idx="1078">
                  <c:v>45030.291666666664</c:v>
                </c:pt>
                <c:pt idx="1079">
                  <c:v>45033.291666666664</c:v>
                </c:pt>
                <c:pt idx="1080">
                  <c:v>45034.291666666664</c:v>
                </c:pt>
                <c:pt idx="1081">
                  <c:v>45035.291666666664</c:v>
                </c:pt>
                <c:pt idx="1082">
                  <c:v>45036.291666666664</c:v>
                </c:pt>
                <c:pt idx="1083">
                  <c:v>45037.291666666664</c:v>
                </c:pt>
                <c:pt idx="1084">
                  <c:v>45040.291666666664</c:v>
                </c:pt>
                <c:pt idx="1085">
                  <c:v>45041.291666666664</c:v>
                </c:pt>
                <c:pt idx="1086">
                  <c:v>45042.291666666664</c:v>
                </c:pt>
                <c:pt idx="1087">
                  <c:v>45043.291666666664</c:v>
                </c:pt>
                <c:pt idx="1088">
                  <c:v>45044.291666666664</c:v>
                </c:pt>
                <c:pt idx="1089">
                  <c:v>45047.291666666664</c:v>
                </c:pt>
                <c:pt idx="1090">
                  <c:v>45048.291666666664</c:v>
                </c:pt>
                <c:pt idx="1091">
                  <c:v>45049.291666666664</c:v>
                </c:pt>
                <c:pt idx="1092">
                  <c:v>45050.291666666664</c:v>
                </c:pt>
                <c:pt idx="1093">
                  <c:v>45051.291666666664</c:v>
                </c:pt>
                <c:pt idx="1094">
                  <c:v>45054.291666666664</c:v>
                </c:pt>
                <c:pt idx="1095">
                  <c:v>45055.291666666664</c:v>
                </c:pt>
                <c:pt idx="1096">
                  <c:v>45056.291666666664</c:v>
                </c:pt>
                <c:pt idx="1097">
                  <c:v>45057.291666666664</c:v>
                </c:pt>
                <c:pt idx="1098">
                  <c:v>45058.291666666664</c:v>
                </c:pt>
                <c:pt idx="1099">
                  <c:v>45061.291666666664</c:v>
                </c:pt>
                <c:pt idx="1100">
                  <c:v>45062.291666666664</c:v>
                </c:pt>
                <c:pt idx="1101">
                  <c:v>45063.291666666664</c:v>
                </c:pt>
                <c:pt idx="1102">
                  <c:v>45064.291666666664</c:v>
                </c:pt>
                <c:pt idx="1103">
                  <c:v>45065.291666666664</c:v>
                </c:pt>
                <c:pt idx="1104">
                  <c:v>45068.291666666664</c:v>
                </c:pt>
                <c:pt idx="1105">
                  <c:v>45069.291666666664</c:v>
                </c:pt>
                <c:pt idx="1106">
                  <c:v>45070.291666666664</c:v>
                </c:pt>
                <c:pt idx="1107">
                  <c:v>45071.291666666664</c:v>
                </c:pt>
                <c:pt idx="1108">
                  <c:v>45072.291666666664</c:v>
                </c:pt>
                <c:pt idx="1109">
                  <c:v>45076.291666666664</c:v>
                </c:pt>
                <c:pt idx="1110">
                  <c:v>45077.291666666664</c:v>
                </c:pt>
                <c:pt idx="1111">
                  <c:v>45078.291666666664</c:v>
                </c:pt>
                <c:pt idx="1112">
                  <c:v>45079.291666666664</c:v>
                </c:pt>
                <c:pt idx="1113">
                  <c:v>45082.291666666664</c:v>
                </c:pt>
                <c:pt idx="1114">
                  <c:v>45083.291666666664</c:v>
                </c:pt>
                <c:pt idx="1115">
                  <c:v>45084.291666666664</c:v>
                </c:pt>
                <c:pt idx="1116">
                  <c:v>45085.291666666664</c:v>
                </c:pt>
                <c:pt idx="1117">
                  <c:v>45086.291666666664</c:v>
                </c:pt>
                <c:pt idx="1118">
                  <c:v>45089.291666666664</c:v>
                </c:pt>
                <c:pt idx="1119">
                  <c:v>45090.291666666664</c:v>
                </c:pt>
                <c:pt idx="1120">
                  <c:v>45091.291666666664</c:v>
                </c:pt>
                <c:pt idx="1121">
                  <c:v>45092.291666666664</c:v>
                </c:pt>
                <c:pt idx="1122">
                  <c:v>45093.291666666664</c:v>
                </c:pt>
                <c:pt idx="1123">
                  <c:v>45097.291666666664</c:v>
                </c:pt>
                <c:pt idx="1124">
                  <c:v>45098.291666666664</c:v>
                </c:pt>
                <c:pt idx="1125">
                  <c:v>45099.291666666664</c:v>
                </c:pt>
                <c:pt idx="1126">
                  <c:v>45100.291666666664</c:v>
                </c:pt>
                <c:pt idx="1127">
                  <c:v>45103.291666666664</c:v>
                </c:pt>
                <c:pt idx="1128">
                  <c:v>45104.291666666664</c:v>
                </c:pt>
                <c:pt idx="1129">
                  <c:v>45105.291666666664</c:v>
                </c:pt>
                <c:pt idx="1130">
                  <c:v>45106.291666666664</c:v>
                </c:pt>
                <c:pt idx="1131">
                  <c:v>45107.291666666664</c:v>
                </c:pt>
                <c:pt idx="1132">
                  <c:v>45110.291666666664</c:v>
                </c:pt>
                <c:pt idx="1133">
                  <c:v>45112.291666666664</c:v>
                </c:pt>
                <c:pt idx="1134">
                  <c:v>45113.291666666664</c:v>
                </c:pt>
                <c:pt idx="1135">
                  <c:v>45114.291666666664</c:v>
                </c:pt>
                <c:pt idx="1136">
                  <c:v>45117.291666666664</c:v>
                </c:pt>
                <c:pt idx="1137">
                  <c:v>45118.291666666664</c:v>
                </c:pt>
                <c:pt idx="1138">
                  <c:v>45119.291666666664</c:v>
                </c:pt>
                <c:pt idx="1139">
                  <c:v>45120.291666666664</c:v>
                </c:pt>
                <c:pt idx="1140">
                  <c:v>45121.291666666664</c:v>
                </c:pt>
                <c:pt idx="1141">
                  <c:v>45124.291666666664</c:v>
                </c:pt>
                <c:pt idx="1142">
                  <c:v>45125.291666666664</c:v>
                </c:pt>
                <c:pt idx="1143">
                  <c:v>45126.291666666664</c:v>
                </c:pt>
                <c:pt idx="1144">
                  <c:v>45127.291666666664</c:v>
                </c:pt>
                <c:pt idx="1145">
                  <c:v>45128.291666666664</c:v>
                </c:pt>
                <c:pt idx="1146">
                  <c:v>45131.291666666664</c:v>
                </c:pt>
                <c:pt idx="1147">
                  <c:v>45132.291666666664</c:v>
                </c:pt>
                <c:pt idx="1148">
                  <c:v>45133.291666666664</c:v>
                </c:pt>
                <c:pt idx="1149">
                  <c:v>45134.291666666664</c:v>
                </c:pt>
                <c:pt idx="1150">
                  <c:v>45135.291666666664</c:v>
                </c:pt>
                <c:pt idx="1151">
                  <c:v>45138.291666666664</c:v>
                </c:pt>
                <c:pt idx="1152">
                  <c:v>45139.291666666664</c:v>
                </c:pt>
                <c:pt idx="1153">
                  <c:v>45140.291666666664</c:v>
                </c:pt>
                <c:pt idx="1154">
                  <c:v>45141.291666666664</c:v>
                </c:pt>
                <c:pt idx="1155">
                  <c:v>45142.291666666664</c:v>
                </c:pt>
                <c:pt idx="1156">
                  <c:v>45145.291666666664</c:v>
                </c:pt>
                <c:pt idx="1157">
                  <c:v>45146.291666666664</c:v>
                </c:pt>
                <c:pt idx="1158">
                  <c:v>45147.291666666664</c:v>
                </c:pt>
                <c:pt idx="1159">
                  <c:v>45148.291666666664</c:v>
                </c:pt>
                <c:pt idx="1160">
                  <c:v>45149.291666666664</c:v>
                </c:pt>
                <c:pt idx="1161">
                  <c:v>45152.291666666664</c:v>
                </c:pt>
                <c:pt idx="1162">
                  <c:v>45153.291666666664</c:v>
                </c:pt>
                <c:pt idx="1163">
                  <c:v>45154.291666666664</c:v>
                </c:pt>
                <c:pt idx="1164">
                  <c:v>45155.291666666664</c:v>
                </c:pt>
                <c:pt idx="1165">
                  <c:v>45156.291666666664</c:v>
                </c:pt>
                <c:pt idx="1166">
                  <c:v>45159.291666666664</c:v>
                </c:pt>
                <c:pt idx="1167">
                  <c:v>45160.291666666664</c:v>
                </c:pt>
                <c:pt idx="1168">
                  <c:v>45161.291666666664</c:v>
                </c:pt>
                <c:pt idx="1169">
                  <c:v>45162.291666666664</c:v>
                </c:pt>
                <c:pt idx="1170">
                  <c:v>45163.291666666664</c:v>
                </c:pt>
                <c:pt idx="1171">
                  <c:v>45166.291666666664</c:v>
                </c:pt>
                <c:pt idx="1172">
                  <c:v>45167.291666666664</c:v>
                </c:pt>
                <c:pt idx="1173">
                  <c:v>45168.291666666664</c:v>
                </c:pt>
                <c:pt idx="1174">
                  <c:v>45169.291666666664</c:v>
                </c:pt>
                <c:pt idx="1175">
                  <c:v>45170.291666666664</c:v>
                </c:pt>
                <c:pt idx="1176">
                  <c:v>45174.291666666664</c:v>
                </c:pt>
                <c:pt idx="1177">
                  <c:v>45175.291666666664</c:v>
                </c:pt>
                <c:pt idx="1178">
                  <c:v>45176.291666666664</c:v>
                </c:pt>
                <c:pt idx="1179">
                  <c:v>45177.291666666664</c:v>
                </c:pt>
                <c:pt idx="1180">
                  <c:v>45180.291666666664</c:v>
                </c:pt>
                <c:pt idx="1181">
                  <c:v>45181.291666666664</c:v>
                </c:pt>
                <c:pt idx="1182">
                  <c:v>45182.291666666664</c:v>
                </c:pt>
                <c:pt idx="1183">
                  <c:v>45183.291666666664</c:v>
                </c:pt>
                <c:pt idx="1184">
                  <c:v>45184.291666666664</c:v>
                </c:pt>
                <c:pt idx="1185">
                  <c:v>45187.291666666664</c:v>
                </c:pt>
                <c:pt idx="1186">
                  <c:v>45188.291666666664</c:v>
                </c:pt>
                <c:pt idx="1187">
                  <c:v>45189.291666666664</c:v>
                </c:pt>
                <c:pt idx="1188">
                  <c:v>45190.291666666664</c:v>
                </c:pt>
                <c:pt idx="1189">
                  <c:v>45191.291666666664</c:v>
                </c:pt>
                <c:pt idx="1190">
                  <c:v>45194.291666666664</c:v>
                </c:pt>
                <c:pt idx="1191">
                  <c:v>45195.291666666664</c:v>
                </c:pt>
                <c:pt idx="1192">
                  <c:v>45196.291666666664</c:v>
                </c:pt>
                <c:pt idx="1193">
                  <c:v>45197.291666666664</c:v>
                </c:pt>
                <c:pt idx="1194">
                  <c:v>45198.291666666664</c:v>
                </c:pt>
                <c:pt idx="1195">
                  <c:v>45201.291666666664</c:v>
                </c:pt>
                <c:pt idx="1196">
                  <c:v>45202.291666666664</c:v>
                </c:pt>
                <c:pt idx="1197">
                  <c:v>45203.291666666664</c:v>
                </c:pt>
                <c:pt idx="1198">
                  <c:v>45204.291666666664</c:v>
                </c:pt>
                <c:pt idx="1199">
                  <c:v>45205.291666666664</c:v>
                </c:pt>
                <c:pt idx="1200">
                  <c:v>45208.291666666664</c:v>
                </c:pt>
                <c:pt idx="1201">
                  <c:v>45209.291666666664</c:v>
                </c:pt>
                <c:pt idx="1202">
                  <c:v>45210.291666666664</c:v>
                </c:pt>
                <c:pt idx="1203">
                  <c:v>45211.291666666664</c:v>
                </c:pt>
                <c:pt idx="1204">
                  <c:v>45212.291666666664</c:v>
                </c:pt>
                <c:pt idx="1205">
                  <c:v>45215.291666666664</c:v>
                </c:pt>
                <c:pt idx="1206">
                  <c:v>45216.291666666664</c:v>
                </c:pt>
                <c:pt idx="1207">
                  <c:v>45217.291666666664</c:v>
                </c:pt>
                <c:pt idx="1208">
                  <c:v>45218.291666666664</c:v>
                </c:pt>
                <c:pt idx="1209">
                  <c:v>45219.291666666664</c:v>
                </c:pt>
                <c:pt idx="1210">
                  <c:v>45222.291666666664</c:v>
                </c:pt>
                <c:pt idx="1211">
                  <c:v>45223.291666666664</c:v>
                </c:pt>
                <c:pt idx="1212">
                  <c:v>45224.291666666664</c:v>
                </c:pt>
                <c:pt idx="1213">
                  <c:v>45225.291666666664</c:v>
                </c:pt>
                <c:pt idx="1214">
                  <c:v>45226.291666666664</c:v>
                </c:pt>
                <c:pt idx="1215">
                  <c:v>45229.291666666664</c:v>
                </c:pt>
                <c:pt idx="1216">
                  <c:v>45230.291666666664</c:v>
                </c:pt>
                <c:pt idx="1217">
                  <c:v>45231.291666666664</c:v>
                </c:pt>
                <c:pt idx="1218">
                  <c:v>45232.291666666664</c:v>
                </c:pt>
                <c:pt idx="1219">
                  <c:v>45233.291666666664</c:v>
                </c:pt>
                <c:pt idx="1220">
                  <c:v>45236.291666666664</c:v>
                </c:pt>
                <c:pt idx="1221">
                  <c:v>45237.291666666664</c:v>
                </c:pt>
                <c:pt idx="1222">
                  <c:v>45238.291666666664</c:v>
                </c:pt>
                <c:pt idx="1223">
                  <c:v>45239.291666666664</c:v>
                </c:pt>
                <c:pt idx="1224">
                  <c:v>45240.291666666664</c:v>
                </c:pt>
                <c:pt idx="1225">
                  <c:v>45243.291666666664</c:v>
                </c:pt>
                <c:pt idx="1226">
                  <c:v>45244.291666666664</c:v>
                </c:pt>
                <c:pt idx="1227">
                  <c:v>45245.291666666664</c:v>
                </c:pt>
                <c:pt idx="1228">
                  <c:v>45246.291666666664</c:v>
                </c:pt>
                <c:pt idx="1229">
                  <c:v>45247.291666666664</c:v>
                </c:pt>
                <c:pt idx="1230">
                  <c:v>45250.291666666664</c:v>
                </c:pt>
                <c:pt idx="1231">
                  <c:v>45251.291666666664</c:v>
                </c:pt>
                <c:pt idx="1232">
                  <c:v>45252.291666666664</c:v>
                </c:pt>
                <c:pt idx="1233">
                  <c:v>45254.291666666664</c:v>
                </c:pt>
                <c:pt idx="1234">
                  <c:v>45257.291666666664</c:v>
                </c:pt>
                <c:pt idx="1235">
                  <c:v>45258.291666666664</c:v>
                </c:pt>
                <c:pt idx="1236">
                  <c:v>45259.291666666664</c:v>
                </c:pt>
                <c:pt idx="1237">
                  <c:v>45260.291666666664</c:v>
                </c:pt>
                <c:pt idx="1238">
                  <c:v>45261.291666666664</c:v>
                </c:pt>
                <c:pt idx="1239">
                  <c:v>45264.291666666664</c:v>
                </c:pt>
                <c:pt idx="1240">
                  <c:v>45265.291666666664</c:v>
                </c:pt>
                <c:pt idx="1241">
                  <c:v>45266.291666666664</c:v>
                </c:pt>
                <c:pt idx="1242">
                  <c:v>45267.291666666664</c:v>
                </c:pt>
                <c:pt idx="1243">
                  <c:v>45268.291666666664</c:v>
                </c:pt>
                <c:pt idx="1244">
                  <c:v>45271.291666666664</c:v>
                </c:pt>
                <c:pt idx="1245">
                  <c:v>45272.291666666664</c:v>
                </c:pt>
                <c:pt idx="1246">
                  <c:v>45273.291666666664</c:v>
                </c:pt>
                <c:pt idx="1247">
                  <c:v>45274.291666666664</c:v>
                </c:pt>
                <c:pt idx="1248">
                  <c:v>45275.291666666664</c:v>
                </c:pt>
                <c:pt idx="1249">
                  <c:v>45278.291666666664</c:v>
                </c:pt>
                <c:pt idx="1250">
                  <c:v>45279.291666666664</c:v>
                </c:pt>
                <c:pt idx="1251">
                  <c:v>45280.291666666664</c:v>
                </c:pt>
                <c:pt idx="1252">
                  <c:v>45281.291666666664</c:v>
                </c:pt>
                <c:pt idx="1253">
                  <c:v>45282.291666666664</c:v>
                </c:pt>
                <c:pt idx="1254">
                  <c:v>45286.291666666664</c:v>
                </c:pt>
                <c:pt idx="1255">
                  <c:v>45287.291666666664</c:v>
                </c:pt>
                <c:pt idx="1256">
                  <c:v>45288.291666666664</c:v>
                </c:pt>
                <c:pt idx="1257">
                  <c:v>45289.291666666664</c:v>
                </c:pt>
                <c:pt idx="1258">
                  <c:v>45293.291666666664</c:v>
                </c:pt>
                <c:pt idx="1259">
                  <c:v>45294.291666666664</c:v>
                </c:pt>
                <c:pt idx="1260">
                  <c:v>45295.291666666664</c:v>
                </c:pt>
                <c:pt idx="1261">
                  <c:v>45296.291666666664</c:v>
                </c:pt>
                <c:pt idx="1262">
                  <c:v>45299.291666666664</c:v>
                </c:pt>
                <c:pt idx="1263">
                  <c:v>45300.291666666664</c:v>
                </c:pt>
                <c:pt idx="1264">
                  <c:v>45301.291666666664</c:v>
                </c:pt>
                <c:pt idx="1265">
                  <c:v>45302.291666666664</c:v>
                </c:pt>
                <c:pt idx="1266">
                  <c:v>45303.291666666664</c:v>
                </c:pt>
                <c:pt idx="1267">
                  <c:v>45307.291666666664</c:v>
                </c:pt>
                <c:pt idx="1268">
                  <c:v>45308.291666666664</c:v>
                </c:pt>
                <c:pt idx="1269">
                  <c:v>45309.291666666664</c:v>
                </c:pt>
                <c:pt idx="1270">
                  <c:v>45310.291666666664</c:v>
                </c:pt>
                <c:pt idx="1271">
                  <c:v>45313.291666666664</c:v>
                </c:pt>
                <c:pt idx="1272">
                  <c:v>45314.291666666664</c:v>
                </c:pt>
                <c:pt idx="1273">
                  <c:v>45315.291666666664</c:v>
                </c:pt>
                <c:pt idx="1274">
                  <c:v>45316.291666666664</c:v>
                </c:pt>
                <c:pt idx="1275">
                  <c:v>45317.291666666664</c:v>
                </c:pt>
                <c:pt idx="1276">
                  <c:v>45320.291666666664</c:v>
                </c:pt>
                <c:pt idx="1277">
                  <c:v>45321.291666666664</c:v>
                </c:pt>
                <c:pt idx="1278">
                  <c:v>45322.291666666664</c:v>
                </c:pt>
                <c:pt idx="1279">
                  <c:v>45323.291666666664</c:v>
                </c:pt>
                <c:pt idx="1280">
                  <c:v>45324.291666666664</c:v>
                </c:pt>
                <c:pt idx="1281">
                  <c:v>45327.291666666664</c:v>
                </c:pt>
                <c:pt idx="1282">
                  <c:v>45328.291666666664</c:v>
                </c:pt>
                <c:pt idx="1283">
                  <c:v>45329.291666666664</c:v>
                </c:pt>
                <c:pt idx="1284">
                  <c:v>45330.291666666664</c:v>
                </c:pt>
                <c:pt idx="1285">
                  <c:v>45331.291666666664</c:v>
                </c:pt>
                <c:pt idx="1286">
                  <c:v>45334.291666666664</c:v>
                </c:pt>
                <c:pt idx="1287">
                  <c:v>45335.291666666664</c:v>
                </c:pt>
                <c:pt idx="1288">
                  <c:v>45336.291666666664</c:v>
                </c:pt>
                <c:pt idx="1289">
                  <c:v>45337.291666666664</c:v>
                </c:pt>
                <c:pt idx="1290">
                  <c:v>45338.291666666664</c:v>
                </c:pt>
                <c:pt idx="1291">
                  <c:v>45342.291666666664</c:v>
                </c:pt>
                <c:pt idx="1292">
                  <c:v>45343.291666666664</c:v>
                </c:pt>
                <c:pt idx="1293">
                  <c:v>45344.291666666664</c:v>
                </c:pt>
                <c:pt idx="1294">
                  <c:v>45345.291666666664</c:v>
                </c:pt>
                <c:pt idx="1295">
                  <c:v>45348.291666666664</c:v>
                </c:pt>
                <c:pt idx="1296">
                  <c:v>45349.291666666664</c:v>
                </c:pt>
                <c:pt idx="1297">
                  <c:v>45350.291666666664</c:v>
                </c:pt>
                <c:pt idx="1298">
                  <c:v>45351.291666666664</c:v>
                </c:pt>
                <c:pt idx="1299">
                  <c:v>45352.291666666664</c:v>
                </c:pt>
                <c:pt idx="1300">
                  <c:v>45355.291666666664</c:v>
                </c:pt>
                <c:pt idx="1301">
                  <c:v>45356.291666666664</c:v>
                </c:pt>
                <c:pt idx="1302">
                  <c:v>45357.291666666664</c:v>
                </c:pt>
                <c:pt idx="1303">
                  <c:v>45358.291666666664</c:v>
                </c:pt>
                <c:pt idx="1304">
                  <c:v>45359.291666666664</c:v>
                </c:pt>
                <c:pt idx="1305">
                  <c:v>45362.291666666664</c:v>
                </c:pt>
                <c:pt idx="1306">
                  <c:v>45363.291666666664</c:v>
                </c:pt>
                <c:pt idx="1307">
                  <c:v>45364.291666666664</c:v>
                </c:pt>
                <c:pt idx="1308">
                  <c:v>45365.291666666664</c:v>
                </c:pt>
                <c:pt idx="1309">
                  <c:v>45366.291666666664</c:v>
                </c:pt>
                <c:pt idx="1310">
                  <c:v>45369.291666666664</c:v>
                </c:pt>
                <c:pt idx="1311">
                  <c:v>45370.291666666664</c:v>
                </c:pt>
                <c:pt idx="1312">
                  <c:v>45371.291666666664</c:v>
                </c:pt>
                <c:pt idx="1313">
                  <c:v>45372.291666666664</c:v>
                </c:pt>
                <c:pt idx="1314">
                  <c:v>45373.291666666664</c:v>
                </c:pt>
                <c:pt idx="1315">
                  <c:v>45376.291666666664</c:v>
                </c:pt>
                <c:pt idx="1316">
                  <c:v>45377.291666666664</c:v>
                </c:pt>
                <c:pt idx="1317">
                  <c:v>45378.291666666664</c:v>
                </c:pt>
                <c:pt idx="1318">
                  <c:v>45379.291666666664</c:v>
                </c:pt>
                <c:pt idx="1319">
                  <c:v>45383.291666666664</c:v>
                </c:pt>
                <c:pt idx="1320">
                  <c:v>45384.291666666664</c:v>
                </c:pt>
                <c:pt idx="1321">
                  <c:v>45385.291666666664</c:v>
                </c:pt>
                <c:pt idx="1322">
                  <c:v>45386.291666666664</c:v>
                </c:pt>
                <c:pt idx="1323">
                  <c:v>45387.291666666664</c:v>
                </c:pt>
                <c:pt idx="1324">
                  <c:v>45390.291666666664</c:v>
                </c:pt>
                <c:pt idx="1325">
                  <c:v>45391.291666666664</c:v>
                </c:pt>
                <c:pt idx="1326">
                  <c:v>45392.291666666664</c:v>
                </c:pt>
                <c:pt idx="1327">
                  <c:v>45393.291666666664</c:v>
                </c:pt>
                <c:pt idx="1328">
                  <c:v>45394.291666666664</c:v>
                </c:pt>
                <c:pt idx="1329">
                  <c:v>45397.291666666664</c:v>
                </c:pt>
                <c:pt idx="1330">
                  <c:v>45398.291666666664</c:v>
                </c:pt>
                <c:pt idx="1331">
                  <c:v>45399.291666666664</c:v>
                </c:pt>
                <c:pt idx="1332">
                  <c:v>45400.291666666664</c:v>
                </c:pt>
                <c:pt idx="1333">
                  <c:v>45401.291666666664</c:v>
                </c:pt>
                <c:pt idx="1334">
                  <c:v>45404.291666666664</c:v>
                </c:pt>
                <c:pt idx="1335">
                  <c:v>45405.291666666664</c:v>
                </c:pt>
                <c:pt idx="1336">
                  <c:v>45406.291666666664</c:v>
                </c:pt>
                <c:pt idx="1337">
                  <c:v>45407.291666666664</c:v>
                </c:pt>
                <c:pt idx="1338">
                  <c:v>45408.291666666664</c:v>
                </c:pt>
                <c:pt idx="1339">
                  <c:v>45411.291666666664</c:v>
                </c:pt>
                <c:pt idx="1340">
                  <c:v>45412.291666666664</c:v>
                </c:pt>
                <c:pt idx="1341">
                  <c:v>45413.291666666664</c:v>
                </c:pt>
                <c:pt idx="1342">
                  <c:v>45414.291666666664</c:v>
                </c:pt>
                <c:pt idx="1343">
                  <c:v>45415.291666666664</c:v>
                </c:pt>
                <c:pt idx="1344">
                  <c:v>45418.291666666664</c:v>
                </c:pt>
                <c:pt idx="1345">
                  <c:v>45419.291666666664</c:v>
                </c:pt>
                <c:pt idx="1346">
                  <c:v>45420.291666666664</c:v>
                </c:pt>
                <c:pt idx="1347">
                  <c:v>45421.291666666664</c:v>
                </c:pt>
                <c:pt idx="1348">
                  <c:v>45422.291666666664</c:v>
                </c:pt>
                <c:pt idx="1349">
                  <c:v>45425.291666666664</c:v>
                </c:pt>
                <c:pt idx="1350">
                  <c:v>45426.291666666664</c:v>
                </c:pt>
                <c:pt idx="1351">
                  <c:v>45427.291666666664</c:v>
                </c:pt>
                <c:pt idx="1352">
                  <c:v>45428.291666666664</c:v>
                </c:pt>
                <c:pt idx="1353">
                  <c:v>45429.291666666664</c:v>
                </c:pt>
                <c:pt idx="1354">
                  <c:v>45432.291666666664</c:v>
                </c:pt>
                <c:pt idx="1355">
                  <c:v>45433.291666666664</c:v>
                </c:pt>
                <c:pt idx="1356">
                  <c:v>45434.291666666664</c:v>
                </c:pt>
                <c:pt idx="1357">
                  <c:v>45435.291666666664</c:v>
                </c:pt>
                <c:pt idx="1358">
                  <c:v>45436.291666666664</c:v>
                </c:pt>
                <c:pt idx="1359">
                  <c:v>45440.291666666664</c:v>
                </c:pt>
                <c:pt idx="1360">
                  <c:v>45441.291666666664</c:v>
                </c:pt>
                <c:pt idx="1361">
                  <c:v>45442.291666666664</c:v>
                </c:pt>
                <c:pt idx="1362">
                  <c:v>45443.291666666664</c:v>
                </c:pt>
                <c:pt idx="1363">
                  <c:v>45446.291666666664</c:v>
                </c:pt>
                <c:pt idx="1364">
                  <c:v>45447.291666666664</c:v>
                </c:pt>
                <c:pt idx="1365">
                  <c:v>45448.291666666664</c:v>
                </c:pt>
                <c:pt idx="1366">
                  <c:v>45449.291666666664</c:v>
                </c:pt>
                <c:pt idx="1367">
                  <c:v>45450.291666666664</c:v>
                </c:pt>
                <c:pt idx="1368">
                  <c:v>45453.291666666664</c:v>
                </c:pt>
                <c:pt idx="1369">
                  <c:v>45454.291666666664</c:v>
                </c:pt>
                <c:pt idx="1370">
                  <c:v>45455.291666666664</c:v>
                </c:pt>
                <c:pt idx="1371">
                  <c:v>45456.291666666664</c:v>
                </c:pt>
                <c:pt idx="1372">
                  <c:v>45457.291666666664</c:v>
                </c:pt>
                <c:pt idx="1373">
                  <c:v>45460.291666666664</c:v>
                </c:pt>
                <c:pt idx="1374">
                  <c:v>45461.291666666664</c:v>
                </c:pt>
                <c:pt idx="1375">
                  <c:v>45463.291666666664</c:v>
                </c:pt>
                <c:pt idx="1376">
                  <c:v>45464.291666666664</c:v>
                </c:pt>
                <c:pt idx="1377">
                  <c:v>45467.291666666664</c:v>
                </c:pt>
                <c:pt idx="1378">
                  <c:v>45468.291666666664</c:v>
                </c:pt>
                <c:pt idx="1379">
                  <c:v>45469.291666666664</c:v>
                </c:pt>
                <c:pt idx="1380">
                  <c:v>45470.291666666664</c:v>
                </c:pt>
                <c:pt idx="1381">
                  <c:v>45471.291666666664</c:v>
                </c:pt>
                <c:pt idx="1382">
                  <c:v>45474.291666666664</c:v>
                </c:pt>
                <c:pt idx="1383">
                  <c:v>45475.291666666664</c:v>
                </c:pt>
                <c:pt idx="1384">
                  <c:v>45476.291666666664</c:v>
                </c:pt>
                <c:pt idx="1385">
                  <c:v>45478.291666666664</c:v>
                </c:pt>
                <c:pt idx="1386">
                  <c:v>45481.291666666664</c:v>
                </c:pt>
                <c:pt idx="1387">
                  <c:v>45482.291666666664</c:v>
                </c:pt>
                <c:pt idx="1388">
                  <c:v>45483.291666666664</c:v>
                </c:pt>
                <c:pt idx="1389">
                  <c:v>45484.291666666664</c:v>
                </c:pt>
                <c:pt idx="1390">
                  <c:v>45485.291666666664</c:v>
                </c:pt>
                <c:pt idx="1391">
                  <c:v>45488.291666666664</c:v>
                </c:pt>
                <c:pt idx="1392">
                  <c:v>45489.291666666664</c:v>
                </c:pt>
                <c:pt idx="1393">
                  <c:v>45490.291666666664</c:v>
                </c:pt>
                <c:pt idx="1394">
                  <c:v>45491.291666666664</c:v>
                </c:pt>
                <c:pt idx="1395">
                  <c:v>45492.291666666664</c:v>
                </c:pt>
                <c:pt idx="1396">
                  <c:v>45495.291666666664</c:v>
                </c:pt>
                <c:pt idx="1397">
                  <c:v>45496.291666666664</c:v>
                </c:pt>
                <c:pt idx="1398">
                  <c:v>45497.291666666664</c:v>
                </c:pt>
                <c:pt idx="1399">
                  <c:v>45498.291666666664</c:v>
                </c:pt>
                <c:pt idx="1400">
                  <c:v>45499.291666666664</c:v>
                </c:pt>
                <c:pt idx="1401">
                  <c:v>45502.291666666664</c:v>
                </c:pt>
                <c:pt idx="1402">
                  <c:v>45503.291666666664</c:v>
                </c:pt>
                <c:pt idx="1403">
                  <c:v>45504.291666666664</c:v>
                </c:pt>
                <c:pt idx="1404">
                  <c:v>45505.291666666664</c:v>
                </c:pt>
                <c:pt idx="1405">
                  <c:v>45506.291666666664</c:v>
                </c:pt>
                <c:pt idx="1406">
                  <c:v>45509.291666666664</c:v>
                </c:pt>
                <c:pt idx="1407">
                  <c:v>45510.291666666664</c:v>
                </c:pt>
                <c:pt idx="1408">
                  <c:v>45511.291666666664</c:v>
                </c:pt>
                <c:pt idx="1409">
                  <c:v>45512.291666666664</c:v>
                </c:pt>
                <c:pt idx="1410">
                  <c:v>45513.291666666664</c:v>
                </c:pt>
                <c:pt idx="1411">
                  <c:v>45516.291666666664</c:v>
                </c:pt>
                <c:pt idx="1412">
                  <c:v>45517.291666666664</c:v>
                </c:pt>
                <c:pt idx="1413">
                  <c:v>45518.291666666664</c:v>
                </c:pt>
                <c:pt idx="1414">
                  <c:v>45519.291666666664</c:v>
                </c:pt>
                <c:pt idx="1415">
                  <c:v>45520.291666666664</c:v>
                </c:pt>
                <c:pt idx="1416">
                  <c:v>45523.291666666664</c:v>
                </c:pt>
                <c:pt idx="1417">
                  <c:v>45524.291666666664</c:v>
                </c:pt>
                <c:pt idx="1418">
                  <c:v>45525.291666666664</c:v>
                </c:pt>
                <c:pt idx="1419">
                  <c:v>45526.291666666664</c:v>
                </c:pt>
                <c:pt idx="1420">
                  <c:v>45527.291666666664</c:v>
                </c:pt>
                <c:pt idx="1421">
                  <c:v>45530.291666666664</c:v>
                </c:pt>
                <c:pt idx="1422">
                  <c:v>45531.291666666664</c:v>
                </c:pt>
                <c:pt idx="1423">
                  <c:v>45532.291666666664</c:v>
                </c:pt>
                <c:pt idx="1424">
                  <c:v>45533.291666666664</c:v>
                </c:pt>
                <c:pt idx="1425">
                  <c:v>45534.291666666664</c:v>
                </c:pt>
                <c:pt idx="1426">
                  <c:v>45538.291666666664</c:v>
                </c:pt>
                <c:pt idx="1427">
                  <c:v>45539.291666666664</c:v>
                </c:pt>
                <c:pt idx="1428">
                  <c:v>45540.291666666664</c:v>
                </c:pt>
                <c:pt idx="1429">
                  <c:v>45541.291666666664</c:v>
                </c:pt>
                <c:pt idx="1430">
                  <c:v>45544.291666666664</c:v>
                </c:pt>
                <c:pt idx="1431">
                  <c:v>45545.291666666664</c:v>
                </c:pt>
                <c:pt idx="1432">
                  <c:v>45546.291666666664</c:v>
                </c:pt>
                <c:pt idx="1433">
                  <c:v>45547.291666666664</c:v>
                </c:pt>
                <c:pt idx="1434">
                  <c:v>45548.291666666664</c:v>
                </c:pt>
                <c:pt idx="1435">
                  <c:v>45551.291666666664</c:v>
                </c:pt>
                <c:pt idx="1436">
                  <c:v>45552.291666666664</c:v>
                </c:pt>
                <c:pt idx="1437">
                  <c:v>45553.291666666664</c:v>
                </c:pt>
                <c:pt idx="1438">
                  <c:v>45554.291666666664</c:v>
                </c:pt>
                <c:pt idx="1439">
                  <c:v>45555.291666666664</c:v>
                </c:pt>
                <c:pt idx="1440">
                  <c:v>45558.291666666664</c:v>
                </c:pt>
                <c:pt idx="1441">
                  <c:v>45559.291666666664</c:v>
                </c:pt>
                <c:pt idx="1442">
                  <c:v>45560.291666666664</c:v>
                </c:pt>
                <c:pt idx="1443">
                  <c:v>45561.291666666664</c:v>
                </c:pt>
                <c:pt idx="1444">
                  <c:v>45562.291666666664</c:v>
                </c:pt>
                <c:pt idx="1445">
                  <c:v>45565.291666666664</c:v>
                </c:pt>
                <c:pt idx="1446">
                  <c:v>45566.291666666664</c:v>
                </c:pt>
                <c:pt idx="1447">
                  <c:v>45567.291666666664</c:v>
                </c:pt>
                <c:pt idx="1448">
                  <c:v>45568.291666666664</c:v>
                </c:pt>
                <c:pt idx="1449">
                  <c:v>45569.291666666664</c:v>
                </c:pt>
                <c:pt idx="1450">
                  <c:v>45572.291666666664</c:v>
                </c:pt>
                <c:pt idx="1451">
                  <c:v>45573.291666666664</c:v>
                </c:pt>
                <c:pt idx="1452">
                  <c:v>45574.291666666664</c:v>
                </c:pt>
                <c:pt idx="1453">
                  <c:v>45575.291666666664</c:v>
                </c:pt>
                <c:pt idx="1454">
                  <c:v>45576.291666666664</c:v>
                </c:pt>
                <c:pt idx="1455">
                  <c:v>45579.291666666664</c:v>
                </c:pt>
                <c:pt idx="1456">
                  <c:v>45580.291666666664</c:v>
                </c:pt>
                <c:pt idx="1457">
                  <c:v>45581.291666666664</c:v>
                </c:pt>
                <c:pt idx="1458">
                  <c:v>45582.291666666664</c:v>
                </c:pt>
                <c:pt idx="1459">
                  <c:v>45583.291666666664</c:v>
                </c:pt>
                <c:pt idx="1460">
                  <c:v>45586.291666666664</c:v>
                </c:pt>
                <c:pt idx="1461">
                  <c:v>45587.291666666664</c:v>
                </c:pt>
                <c:pt idx="1462">
                  <c:v>45588.291666666664</c:v>
                </c:pt>
                <c:pt idx="1463">
                  <c:v>45589.291666666664</c:v>
                </c:pt>
                <c:pt idx="1464">
                  <c:v>45590.291666666664</c:v>
                </c:pt>
                <c:pt idx="1465">
                  <c:v>45593.291666666664</c:v>
                </c:pt>
                <c:pt idx="1466">
                  <c:v>45594.291666666664</c:v>
                </c:pt>
                <c:pt idx="1467">
                  <c:v>45595.291666666664</c:v>
                </c:pt>
                <c:pt idx="1468">
                  <c:v>45596.291666666664</c:v>
                </c:pt>
                <c:pt idx="1469">
                  <c:v>45597.291666608799</c:v>
                </c:pt>
                <c:pt idx="1470">
                  <c:v>45598.291666608799</c:v>
                </c:pt>
                <c:pt idx="1471">
                  <c:v>45599.291666608799</c:v>
                </c:pt>
                <c:pt idx="1472">
                  <c:v>45600.291666608799</c:v>
                </c:pt>
                <c:pt idx="1473">
                  <c:v>45601.291666608799</c:v>
                </c:pt>
                <c:pt idx="1474">
                  <c:v>45602.291666608799</c:v>
                </c:pt>
              </c:numCache>
            </c:numRef>
          </c:cat>
          <c:val>
            <c:numRef>
              <c:f>'Simple Moving Average '!$H$5:$H$1470</c:f>
              <c:numCache>
                <c:formatCode>_("$"* #,##0.00_);_("$"* \(#,##0.00\);_("$"* "-"??_);_(@_)</c:formatCode>
                <c:ptCount val="1466"/>
                <c:pt idx="0">
                  <c:v>69.315733333333341</c:v>
                </c:pt>
                <c:pt idx="1">
                  <c:v>69.835300000000004</c:v>
                </c:pt>
                <c:pt idx="2">
                  <c:v>71.081033333333338</c:v>
                </c:pt>
                <c:pt idx="3">
                  <c:v>71.688233333333343</c:v>
                </c:pt>
                <c:pt idx="4">
                  <c:v>71.907333333333327</c:v>
                </c:pt>
                <c:pt idx="5">
                  <c:v>71.691366666666667</c:v>
                </c:pt>
                <c:pt idx="6">
                  <c:v>71.534866666666673</c:v>
                </c:pt>
                <c:pt idx="7">
                  <c:v>71.991833333333332</c:v>
                </c:pt>
                <c:pt idx="8">
                  <c:v>72.505133333333333</c:v>
                </c:pt>
                <c:pt idx="9">
                  <c:v>73.456633333333329</c:v>
                </c:pt>
                <c:pt idx="10">
                  <c:v>74.26103333333333</c:v>
                </c:pt>
                <c:pt idx="11">
                  <c:v>75.221899999999991</c:v>
                </c:pt>
                <c:pt idx="12">
                  <c:v>75.650700000000001</c:v>
                </c:pt>
                <c:pt idx="13">
                  <c:v>75.647566666666663</c:v>
                </c:pt>
                <c:pt idx="14">
                  <c:v>75.603766666666672</c:v>
                </c:pt>
                <c:pt idx="15">
                  <c:v>75.547433333333345</c:v>
                </c:pt>
                <c:pt idx="16">
                  <c:v>75.478566666666666</c:v>
                </c:pt>
                <c:pt idx="17">
                  <c:v>75.688266666666664</c:v>
                </c:pt>
                <c:pt idx="18">
                  <c:v>76.176533333333325</c:v>
                </c:pt>
                <c:pt idx="19">
                  <c:v>76.580300000000008</c:v>
                </c:pt>
                <c:pt idx="20">
                  <c:v>76.802533333333329</c:v>
                </c:pt>
                <c:pt idx="21">
                  <c:v>77.10926666666667</c:v>
                </c:pt>
                <c:pt idx="22">
                  <c:v>77.484866666666676</c:v>
                </c:pt>
                <c:pt idx="23">
                  <c:v>77.610066666666668</c:v>
                </c:pt>
                <c:pt idx="24">
                  <c:v>77.45356666666666</c:v>
                </c:pt>
                <c:pt idx="25">
                  <c:v>77.757166666666663</c:v>
                </c:pt>
                <c:pt idx="26">
                  <c:v>78.4833</c:v>
                </c:pt>
                <c:pt idx="27">
                  <c:v>79.434799999999996</c:v>
                </c:pt>
                <c:pt idx="28">
                  <c:v>79.747799999999998</c:v>
                </c:pt>
                <c:pt idx="29">
                  <c:v>79.957499999999996</c:v>
                </c:pt>
                <c:pt idx="30">
                  <c:v>79.697733333333346</c:v>
                </c:pt>
                <c:pt idx="31">
                  <c:v>79.747799999999998</c:v>
                </c:pt>
                <c:pt idx="32">
                  <c:v>79.300233333333338</c:v>
                </c:pt>
                <c:pt idx="33">
                  <c:v>79.359700000000004</c:v>
                </c:pt>
                <c:pt idx="34">
                  <c:v>79.462966666666659</c:v>
                </c:pt>
                <c:pt idx="35">
                  <c:v>80.042000000000016</c:v>
                </c:pt>
                <c:pt idx="36">
                  <c:v>80.4833</c:v>
                </c:pt>
                <c:pt idx="37">
                  <c:v>80.658599999999993</c:v>
                </c:pt>
                <c:pt idx="38">
                  <c:v>81.154466666666664</c:v>
                </c:pt>
                <c:pt idx="39">
                  <c:v>81.057566666666659</c:v>
                </c:pt>
                <c:pt idx="40">
                  <c:v>81.035600000000002</c:v>
                </c:pt>
                <c:pt idx="41">
                  <c:v>80.398600000000002</c:v>
                </c:pt>
                <c:pt idx="42">
                  <c:v>80.279333333333327</c:v>
                </c:pt>
                <c:pt idx="43">
                  <c:v>80.078500000000005</c:v>
                </c:pt>
                <c:pt idx="44">
                  <c:v>80.295000000000002</c:v>
                </c:pt>
                <c:pt idx="45">
                  <c:v>80.348366666666664</c:v>
                </c:pt>
                <c:pt idx="46">
                  <c:v>80.702966666666669</c:v>
                </c:pt>
                <c:pt idx="47">
                  <c:v>81.032466666666679</c:v>
                </c:pt>
                <c:pt idx="48">
                  <c:v>81.462366666666654</c:v>
                </c:pt>
                <c:pt idx="49">
                  <c:v>82.05543333333334</c:v>
                </c:pt>
                <c:pt idx="50">
                  <c:v>82.312733333333327</c:v>
                </c:pt>
                <c:pt idx="51">
                  <c:v>82.278199999999998</c:v>
                </c:pt>
                <c:pt idx="52">
                  <c:v>82.337833333333336</c:v>
                </c:pt>
                <c:pt idx="53">
                  <c:v>80.611966666666675</c:v>
                </c:pt>
                <c:pt idx="54">
                  <c:v>79.243833333333328</c:v>
                </c:pt>
                <c:pt idx="55">
                  <c:v>77.790933333333328</c:v>
                </c:pt>
                <c:pt idx="56">
                  <c:v>78.073333333333323</c:v>
                </c:pt>
                <c:pt idx="57">
                  <c:v>78.609899999999996</c:v>
                </c:pt>
                <c:pt idx="58">
                  <c:v>78.870366666666655</c:v>
                </c:pt>
                <c:pt idx="59">
                  <c:v>79.541899999999998</c:v>
                </c:pt>
                <c:pt idx="60">
                  <c:v>79.645466666666664</c:v>
                </c:pt>
                <c:pt idx="61">
                  <c:v>79.727066666666659</c:v>
                </c:pt>
                <c:pt idx="62">
                  <c:v>79.742766666666668</c:v>
                </c:pt>
                <c:pt idx="63">
                  <c:v>80.065966666666668</c:v>
                </c:pt>
                <c:pt idx="64">
                  <c:v>80.147533333333328</c:v>
                </c:pt>
                <c:pt idx="65">
                  <c:v>79.833733333333328</c:v>
                </c:pt>
                <c:pt idx="66">
                  <c:v>79.670566666666659</c:v>
                </c:pt>
                <c:pt idx="67">
                  <c:v>79.755300000000005</c:v>
                </c:pt>
                <c:pt idx="68">
                  <c:v>80.370333333333335</c:v>
                </c:pt>
                <c:pt idx="69">
                  <c:v>80.98223333333334</c:v>
                </c:pt>
                <c:pt idx="70">
                  <c:v>81.860866666666666</c:v>
                </c:pt>
                <c:pt idx="71">
                  <c:v>82.642233333333323</c:v>
                </c:pt>
                <c:pt idx="72">
                  <c:v>83.385933333333327</c:v>
                </c:pt>
                <c:pt idx="73">
                  <c:v>83.247866666666667</c:v>
                </c:pt>
                <c:pt idx="74">
                  <c:v>82.839933333333335</c:v>
                </c:pt>
                <c:pt idx="75">
                  <c:v>82.585766666666657</c:v>
                </c:pt>
                <c:pt idx="76">
                  <c:v>82.648533333333333</c:v>
                </c:pt>
                <c:pt idx="77">
                  <c:v>82.924666666666667</c:v>
                </c:pt>
                <c:pt idx="78">
                  <c:v>82.883866666666677</c:v>
                </c:pt>
                <c:pt idx="79">
                  <c:v>82.968566666666675</c:v>
                </c:pt>
                <c:pt idx="80">
                  <c:v>82.212300000000013</c:v>
                </c:pt>
                <c:pt idx="81">
                  <c:v>81.274033333333335</c:v>
                </c:pt>
                <c:pt idx="82">
                  <c:v>80.605666666666664</c:v>
                </c:pt>
                <c:pt idx="83">
                  <c:v>79.874533333333332</c:v>
                </c:pt>
                <c:pt idx="84">
                  <c:v>79.017866666666663</c:v>
                </c:pt>
                <c:pt idx="85">
                  <c:v>78.098433333333332</c:v>
                </c:pt>
                <c:pt idx="86">
                  <c:v>77.913300000000007</c:v>
                </c:pt>
                <c:pt idx="87">
                  <c:v>78.355766666666668</c:v>
                </c:pt>
                <c:pt idx="88">
                  <c:v>78.280433333333335</c:v>
                </c:pt>
                <c:pt idx="89">
                  <c:v>78.496933333333331</c:v>
                </c:pt>
                <c:pt idx="90">
                  <c:v>78.515766666666664</c:v>
                </c:pt>
                <c:pt idx="91">
                  <c:v>79.064933333333329</c:v>
                </c:pt>
                <c:pt idx="92">
                  <c:v>79.347366666666673</c:v>
                </c:pt>
                <c:pt idx="93">
                  <c:v>78.983366666666669</c:v>
                </c:pt>
                <c:pt idx="94">
                  <c:v>78.782533333333333</c:v>
                </c:pt>
                <c:pt idx="95">
                  <c:v>78.35263333333333</c:v>
                </c:pt>
                <c:pt idx="96">
                  <c:v>78.286733333333331</c:v>
                </c:pt>
                <c:pt idx="97">
                  <c:v>77.822299999999998</c:v>
                </c:pt>
                <c:pt idx="98">
                  <c:v>77.194699999999997</c:v>
                </c:pt>
                <c:pt idx="99">
                  <c:v>76.01166666666667</c:v>
                </c:pt>
                <c:pt idx="100">
                  <c:v>75.101633333333325</c:v>
                </c:pt>
                <c:pt idx="101">
                  <c:v>73.894966666666662</c:v>
                </c:pt>
                <c:pt idx="102">
                  <c:v>73.677499999999995</c:v>
                </c:pt>
                <c:pt idx="103">
                  <c:v>74.489366666666669</c:v>
                </c:pt>
                <c:pt idx="104">
                  <c:v>76.245233333333331</c:v>
                </c:pt>
                <c:pt idx="105">
                  <c:v>77.658133333333339</c:v>
                </c:pt>
                <c:pt idx="106">
                  <c:v>78.221400000000003</c:v>
                </c:pt>
                <c:pt idx="107">
                  <c:v>78.177366666666657</c:v>
                </c:pt>
                <c:pt idx="108">
                  <c:v>78.432233333333329</c:v>
                </c:pt>
                <c:pt idx="109">
                  <c:v>78.186800000000005</c:v>
                </c:pt>
                <c:pt idx="110">
                  <c:v>78.510899999999992</c:v>
                </c:pt>
                <c:pt idx="111">
                  <c:v>78.56753333333333</c:v>
                </c:pt>
                <c:pt idx="112">
                  <c:v>78.403900000000007</c:v>
                </c:pt>
                <c:pt idx="113">
                  <c:v>78.621033333333344</c:v>
                </c:pt>
                <c:pt idx="114">
                  <c:v>78.655666666666662</c:v>
                </c:pt>
                <c:pt idx="115">
                  <c:v>79.640599999999992</c:v>
                </c:pt>
                <c:pt idx="116">
                  <c:v>80.096866666666671</c:v>
                </c:pt>
                <c:pt idx="117">
                  <c:v>80.395799999999994</c:v>
                </c:pt>
                <c:pt idx="118">
                  <c:v>79.571366666666663</c:v>
                </c:pt>
                <c:pt idx="119">
                  <c:v>78.564433333333326</c:v>
                </c:pt>
                <c:pt idx="120">
                  <c:v>78.3001</c:v>
                </c:pt>
                <c:pt idx="121">
                  <c:v>78.718599999999995</c:v>
                </c:pt>
                <c:pt idx="122">
                  <c:v>79.618533333333332</c:v>
                </c:pt>
                <c:pt idx="123">
                  <c:v>80.027600000000007</c:v>
                </c:pt>
                <c:pt idx="124">
                  <c:v>80.735599999999991</c:v>
                </c:pt>
                <c:pt idx="125">
                  <c:v>81.179299999999998</c:v>
                </c:pt>
                <c:pt idx="126">
                  <c:v>82.286966666666657</c:v>
                </c:pt>
                <c:pt idx="127">
                  <c:v>82.865966666666665</c:v>
                </c:pt>
                <c:pt idx="128">
                  <c:v>83.061066666666662</c:v>
                </c:pt>
                <c:pt idx="129">
                  <c:v>83.001266666666666</c:v>
                </c:pt>
                <c:pt idx="130">
                  <c:v>83.341133333333332</c:v>
                </c:pt>
                <c:pt idx="131">
                  <c:v>83.983066666666659</c:v>
                </c:pt>
                <c:pt idx="132">
                  <c:v>84.080633333333324</c:v>
                </c:pt>
                <c:pt idx="133">
                  <c:v>83.570866666666674</c:v>
                </c:pt>
                <c:pt idx="134">
                  <c:v>82.928933333333347</c:v>
                </c:pt>
                <c:pt idx="135">
                  <c:v>82.283833333333334</c:v>
                </c:pt>
                <c:pt idx="136">
                  <c:v>81.802366666666671</c:v>
                </c:pt>
                <c:pt idx="137">
                  <c:v>81.569500000000005</c:v>
                </c:pt>
                <c:pt idx="138">
                  <c:v>81.616699999999994</c:v>
                </c:pt>
                <c:pt idx="139">
                  <c:v>82.028933333333342</c:v>
                </c:pt>
                <c:pt idx="140">
                  <c:v>82.293266666666668</c:v>
                </c:pt>
                <c:pt idx="141">
                  <c:v>82.582766666666672</c:v>
                </c:pt>
                <c:pt idx="142">
                  <c:v>82.557599999999994</c:v>
                </c:pt>
                <c:pt idx="143">
                  <c:v>82.082433333333327</c:v>
                </c:pt>
                <c:pt idx="144">
                  <c:v>80.666399999999996</c:v>
                </c:pt>
                <c:pt idx="145">
                  <c:v>78.759466666666668</c:v>
                </c:pt>
                <c:pt idx="146">
                  <c:v>76.537899999999993</c:v>
                </c:pt>
                <c:pt idx="147">
                  <c:v>75.965233333333344</c:v>
                </c:pt>
                <c:pt idx="148">
                  <c:v>76.009299999999996</c:v>
                </c:pt>
                <c:pt idx="149">
                  <c:v>77.277433333333335</c:v>
                </c:pt>
                <c:pt idx="150">
                  <c:v>77.491399999999999</c:v>
                </c:pt>
                <c:pt idx="151">
                  <c:v>77.607833333333346</c:v>
                </c:pt>
                <c:pt idx="152">
                  <c:v>77.708533333333335</c:v>
                </c:pt>
                <c:pt idx="153">
                  <c:v>77.409599999999998</c:v>
                </c:pt>
                <c:pt idx="154">
                  <c:v>76.736199999999997</c:v>
                </c:pt>
                <c:pt idx="155">
                  <c:v>75.779566666666668</c:v>
                </c:pt>
                <c:pt idx="156">
                  <c:v>75.810999999999993</c:v>
                </c:pt>
                <c:pt idx="157">
                  <c:v>76.131966666666656</c:v>
                </c:pt>
                <c:pt idx="158">
                  <c:v>76.906066666666661</c:v>
                </c:pt>
                <c:pt idx="159">
                  <c:v>77.592066666666668</c:v>
                </c:pt>
                <c:pt idx="160">
                  <c:v>77.563733333333332</c:v>
                </c:pt>
                <c:pt idx="161">
                  <c:v>77.409566666666663</c:v>
                </c:pt>
                <c:pt idx="162">
                  <c:v>77.006799999999998</c:v>
                </c:pt>
                <c:pt idx="163">
                  <c:v>77.963400000000007</c:v>
                </c:pt>
                <c:pt idx="164">
                  <c:v>78.948300000000003</c:v>
                </c:pt>
                <c:pt idx="165">
                  <c:v>79.794233333333338</c:v>
                </c:pt>
                <c:pt idx="166">
                  <c:v>80.237533333333332</c:v>
                </c:pt>
                <c:pt idx="167">
                  <c:v>80.612966666666679</c:v>
                </c:pt>
                <c:pt idx="168">
                  <c:v>81.849666666666664</c:v>
                </c:pt>
                <c:pt idx="169">
                  <c:v>83.117900000000006</c:v>
                </c:pt>
                <c:pt idx="170">
                  <c:v>83.849833333333322</c:v>
                </c:pt>
                <c:pt idx="171">
                  <c:v>83.348200000000006</c:v>
                </c:pt>
                <c:pt idx="172">
                  <c:v>82.736166666666662</c:v>
                </c:pt>
                <c:pt idx="173">
                  <c:v>82.420666666666662</c:v>
                </c:pt>
                <c:pt idx="174">
                  <c:v>82.575266666666664</c:v>
                </c:pt>
                <c:pt idx="175">
                  <c:v>82.7393</c:v>
                </c:pt>
                <c:pt idx="176">
                  <c:v>82.714066666666668</c:v>
                </c:pt>
                <c:pt idx="177">
                  <c:v>82.953833333333336</c:v>
                </c:pt>
                <c:pt idx="178">
                  <c:v>83.089500000000001</c:v>
                </c:pt>
                <c:pt idx="179">
                  <c:v>82.802399999999992</c:v>
                </c:pt>
                <c:pt idx="180">
                  <c:v>82.679366666666667</c:v>
                </c:pt>
                <c:pt idx="181">
                  <c:v>82.515333333333331</c:v>
                </c:pt>
                <c:pt idx="182">
                  <c:v>83.818300000000008</c:v>
                </c:pt>
                <c:pt idx="183">
                  <c:v>85.231666666666669</c:v>
                </c:pt>
                <c:pt idx="184">
                  <c:v>86.850099999999998</c:v>
                </c:pt>
                <c:pt idx="185">
                  <c:v>87.831266666666679</c:v>
                </c:pt>
                <c:pt idx="186">
                  <c:v>87.865966666666665</c:v>
                </c:pt>
                <c:pt idx="187">
                  <c:v>87.607266666666661</c:v>
                </c:pt>
                <c:pt idx="188">
                  <c:v>87.070933333333343</c:v>
                </c:pt>
                <c:pt idx="189">
                  <c:v>87.320166666666651</c:v>
                </c:pt>
                <c:pt idx="190">
                  <c:v>87.850200000000015</c:v>
                </c:pt>
                <c:pt idx="191">
                  <c:v>87.701933333333344</c:v>
                </c:pt>
                <c:pt idx="192">
                  <c:v>87.528433333333339</c:v>
                </c:pt>
                <c:pt idx="193">
                  <c:v>87.474766666666667</c:v>
                </c:pt>
                <c:pt idx="194">
                  <c:v>88.14673333333333</c:v>
                </c:pt>
                <c:pt idx="195">
                  <c:v>88.891266666666652</c:v>
                </c:pt>
                <c:pt idx="196">
                  <c:v>89.456000000000003</c:v>
                </c:pt>
                <c:pt idx="197">
                  <c:v>89.771499999999989</c:v>
                </c:pt>
                <c:pt idx="198">
                  <c:v>89.98603333333331</c:v>
                </c:pt>
                <c:pt idx="199">
                  <c:v>90.399333333333331</c:v>
                </c:pt>
                <c:pt idx="200">
                  <c:v>90.822066666666672</c:v>
                </c:pt>
                <c:pt idx="201">
                  <c:v>90.834699999999998</c:v>
                </c:pt>
                <c:pt idx="202">
                  <c:v>89.642166666666654</c:v>
                </c:pt>
                <c:pt idx="203">
                  <c:v>88.153099999999995</c:v>
                </c:pt>
                <c:pt idx="204">
                  <c:v>86.676599999999993</c:v>
                </c:pt>
                <c:pt idx="205">
                  <c:v>86.212833333333336</c:v>
                </c:pt>
                <c:pt idx="206">
                  <c:v>85.512433333333334</c:v>
                </c:pt>
                <c:pt idx="207">
                  <c:v>85.282133333333334</c:v>
                </c:pt>
                <c:pt idx="208">
                  <c:v>84.872</c:v>
                </c:pt>
                <c:pt idx="209">
                  <c:v>84.840466666666671</c:v>
                </c:pt>
                <c:pt idx="210">
                  <c:v>84.736366666666669</c:v>
                </c:pt>
                <c:pt idx="211">
                  <c:v>84.840466666666671</c:v>
                </c:pt>
                <c:pt idx="212">
                  <c:v>84.935099999999991</c:v>
                </c:pt>
                <c:pt idx="213">
                  <c:v>85.105466666666658</c:v>
                </c:pt>
                <c:pt idx="214">
                  <c:v>85.083399999999997</c:v>
                </c:pt>
                <c:pt idx="215">
                  <c:v>85.263233333333332</c:v>
                </c:pt>
                <c:pt idx="216">
                  <c:v>84.979266666666661</c:v>
                </c:pt>
                <c:pt idx="217">
                  <c:v>85.44616666666667</c:v>
                </c:pt>
                <c:pt idx="218">
                  <c:v>85.831066666666672</c:v>
                </c:pt>
                <c:pt idx="219">
                  <c:v>86.947900000000004</c:v>
                </c:pt>
                <c:pt idx="220">
                  <c:v>87.859666666666669</c:v>
                </c:pt>
                <c:pt idx="221">
                  <c:v>88.597899999999996</c:v>
                </c:pt>
                <c:pt idx="222">
                  <c:v>88.601066666666668</c:v>
                </c:pt>
                <c:pt idx="223">
                  <c:v>87.963766666666672</c:v>
                </c:pt>
                <c:pt idx="224">
                  <c:v>87.878566666666657</c:v>
                </c:pt>
                <c:pt idx="225">
                  <c:v>87.83123333333333</c:v>
                </c:pt>
                <c:pt idx="226">
                  <c:v>88.200366666666653</c:v>
                </c:pt>
                <c:pt idx="227">
                  <c:v>88.452766666666662</c:v>
                </c:pt>
                <c:pt idx="228">
                  <c:v>88.71586666666667</c:v>
                </c:pt>
                <c:pt idx="229">
                  <c:v>88.865433333333343</c:v>
                </c:pt>
                <c:pt idx="230">
                  <c:v>88.411533333333338</c:v>
                </c:pt>
                <c:pt idx="231">
                  <c:v>88.484300000000005</c:v>
                </c:pt>
                <c:pt idx="232">
                  <c:v>89.189666666666653</c:v>
                </c:pt>
                <c:pt idx="233">
                  <c:v>90.625699999999995</c:v>
                </c:pt>
                <c:pt idx="234">
                  <c:v>91.54613333333333</c:v>
                </c:pt>
                <c:pt idx="235">
                  <c:v>91.932033333333337</c:v>
                </c:pt>
                <c:pt idx="236">
                  <c:v>91.98896666666667</c:v>
                </c:pt>
                <c:pt idx="237">
                  <c:v>92.333766666666676</c:v>
                </c:pt>
                <c:pt idx="238">
                  <c:v>92.574166666666656</c:v>
                </c:pt>
                <c:pt idx="239">
                  <c:v>93.089766666666677</c:v>
                </c:pt>
                <c:pt idx="240">
                  <c:v>93.700233333333315</c:v>
                </c:pt>
                <c:pt idx="241">
                  <c:v>94.585899999999995</c:v>
                </c:pt>
                <c:pt idx="242">
                  <c:v>95.326066666666648</c:v>
                </c:pt>
                <c:pt idx="243">
                  <c:v>95.42413333333333</c:v>
                </c:pt>
                <c:pt idx="244">
                  <c:v>95.256500000000003</c:v>
                </c:pt>
                <c:pt idx="245">
                  <c:v>94.937033333333332</c:v>
                </c:pt>
                <c:pt idx="246">
                  <c:v>95.174266666666668</c:v>
                </c:pt>
                <c:pt idx="247">
                  <c:v>95.658200000000008</c:v>
                </c:pt>
                <c:pt idx="248">
                  <c:v>95.86696666666667</c:v>
                </c:pt>
                <c:pt idx="249">
                  <c:v>96.056733333333341</c:v>
                </c:pt>
                <c:pt idx="250">
                  <c:v>96.256000000000014</c:v>
                </c:pt>
                <c:pt idx="251">
                  <c:v>96.610266666666675</c:v>
                </c:pt>
                <c:pt idx="252">
                  <c:v>96.774766666666665</c:v>
                </c:pt>
                <c:pt idx="253">
                  <c:v>96.641933333333327</c:v>
                </c:pt>
                <c:pt idx="254">
                  <c:v>96.524900000000002</c:v>
                </c:pt>
                <c:pt idx="255">
                  <c:v>96.414166666666674</c:v>
                </c:pt>
                <c:pt idx="256">
                  <c:v>96.135800000000017</c:v>
                </c:pt>
                <c:pt idx="257">
                  <c:v>96.328733333333332</c:v>
                </c:pt>
                <c:pt idx="258">
                  <c:v>96.784233333333347</c:v>
                </c:pt>
                <c:pt idx="259">
                  <c:v>97.382066666666674</c:v>
                </c:pt>
                <c:pt idx="260">
                  <c:v>97.764799999999994</c:v>
                </c:pt>
                <c:pt idx="261">
                  <c:v>98.274033333333321</c:v>
                </c:pt>
                <c:pt idx="262">
                  <c:v>98.840233333333344</c:v>
                </c:pt>
                <c:pt idx="263">
                  <c:v>99.194499999999991</c:v>
                </c:pt>
                <c:pt idx="264">
                  <c:v>98.71690000000001</c:v>
                </c:pt>
                <c:pt idx="265">
                  <c:v>97.910333333333327</c:v>
                </c:pt>
                <c:pt idx="266">
                  <c:v>96.566033333333337</c:v>
                </c:pt>
                <c:pt idx="267">
                  <c:v>95.740466666666677</c:v>
                </c:pt>
                <c:pt idx="268">
                  <c:v>95.047733333333341</c:v>
                </c:pt>
                <c:pt idx="269">
                  <c:v>94.399299999999997</c:v>
                </c:pt>
                <c:pt idx="270">
                  <c:v>93.099266666666665</c:v>
                </c:pt>
                <c:pt idx="271">
                  <c:v>92.918966666666662</c:v>
                </c:pt>
                <c:pt idx="272">
                  <c:v>93.927966666666677</c:v>
                </c:pt>
                <c:pt idx="273">
                  <c:v>95.269133333333329</c:v>
                </c:pt>
                <c:pt idx="274">
                  <c:v>95.585433333333341</c:v>
                </c:pt>
                <c:pt idx="275">
                  <c:v>94.971799999999988</c:v>
                </c:pt>
                <c:pt idx="276">
                  <c:v>94.807299999999998</c:v>
                </c:pt>
                <c:pt idx="277">
                  <c:v>94.728233333333336</c:v>
                </c:pt>
                <c:pt idx="278">
                  <c:v>95.854300000000009</c:v>
                </c:pt>
                <c:pt idx="279">
                  <c:v>96.913933333333333</c:v>
                </c:pt>
                <c:pt idx="280">
                  <c:v>98.027333333333331</c:v>
                </c:pt>
                <c:pt idx="281">
                  <c:v>97.711033333333333</c:v>
                </c:pt>
                <c:pt idx="282">
                  <c:v>97.423200000000008</c:v>
                </c:pt>
                <c:pt idx="283">
                  <c:v>97.103733333333324</c:v>
                </c:pt>
                <c:pt idx="284">
                  <c:v>96.550166666666669</c:v>
                </c:pt>
                <c:pt idx="285">
                  <c:v>94.478333333333339</c:v>
                </c:pt>
                <c:pt idx="286">
                  <c:v>91.432266666666678</c:v>
                </c:pt>
                <c:pt idx="287">
                  <c:v>88.822733333333346</c:v>
                </c:pt>
                <c:pt idx="288">
                  <c:v>86.494700000000009</c:v>
                </c:pt>
                <c:pt idx="289">
                  <c:v>85.459733333333318</c:v>
                </c:pt>
                <c:pt idx="290">
                  <c:v>85.756166666666672</c:v>
                </c:pt>
                <c:pt idx="291">
                  <c:v>86.588766666666672</c:v>
                </c:pt>
                <c:pt idx="292">
                  <c:v>87.987566666666666</c:v>
                </c:pt>
                <c:pt idx="293">
                  <c:v>87.321466666666666</c:v>
                </c:pt>
                <c:pt idx="294">
                  <c:v>86.50630000000001</c:v>
                </c:pt>
                <c:pt idx="295">
                  <c:v>83.435933333333352</c:v>
                </c:pt>
                <c:pt idx="296">
                  <c:v>82.712733333333333</c:v>
                </c:pt>
                <c:pt idx="297">
                  <c:v>81.329799999999992</c:v>
                </c:pt>
                <c:pt idx="298">
                  <c:v>78.186466666666661</c:v>
                </c:pt>
                <c:pt idx="299">
                  <c:v>74.151866666666663</c:v>
                </c:pt>
                <c:pt idx="300">
                  <c:v>68.693100000000001</c:v>
                </c:pt>
                <c:pt idx="301">
                  <c:v>67.31016666666666</c:v>
                </c:pt>
                <c:pt idx="302">
                  <c:v>64.918566666666663</c:v>
                </c:pt>
                <c:pt idx="303">
                  <c:v>66.044566666666682</c:v>
                </c:pt>
                <c:pt idx="304">
                  <c:v>65.286500000000004</c:v>
                </c:pt>
                <c:pt idx="305">
                  <c:v>63.62446666666667</c:v>
                </c:pt>
                <c:pt idx="306">
                  <c:v>64.25566666666667</c:v>
                </c:pt>
                <c:pt idx="307">
                  <c:v>67.922366666666676</c:v>
                </c:pt>
                <c:pt idx="308">
                  <c:v>74.741866666666667</c:v>
                </c:pt>
                <c:pt idx="309">
                  <c:v>78.199233333333325</c:v>
                </c:pt>
                <c:pt idx="310">
                  <c:v>80.219700000000003</c:v>
                </c:pt>
                <c:pt idx="311">
                  <c:v>79.724900000000005</c:v>
                </c:pt>
                <c:pt idx="312">
                  <c:v>78.456133333333341</c:v>
                </c:pt>
                <c:pt idx="313">
                  <c:v>76.794066666666666</c:v>
                </c:pt>
                <c:pt idx="314">
                  <c:v>75.563366666666681</c:v>
                </c:pt>
                <c:pt idx="315">
                  <c:v>77.276166666666668</c:v>
                </c:pt>
                <c:pt idx="316">
                  <c:v>78.551266666666663</c:v>
                </c:pt>
                <c:pt idx="317">
                  <c:v>80.593966666666674</c:v>
                </c:pt>
                <c:pt idx="318">
                  <c:v>81.279099999999985</c:v>
                </c:pt>
                <c:pt idx="319">
                  <c:v>81.374233333333336</c:v>
                </c:pt>
                <c:pt idx="320">
                  <c:v>82.062533333333334</c:v>
                </c:pt>
                <c:pt idx="321">
                  <c:v>81.507466666666673</c:v>
                </c:pt>
                <c:pt idx="322">
                  <c:v>82.091099999999997</c:v>
                </c:pt>
                <c:pt idx="323">
                  <c:v>82.864999999999995</c:v>
                </c:pt>
                <c:pt idx="324">
                  <c:v>83.772133333333343</c:v>
                </c:pt>
                <c:pt idx="325">
                  <c:v>83.423233333333329</c:v>
                </c:pt>
                <c:pt idx="326">
                  <c:v>83.061666666666667</c:v>
                </c:pt>
                <c:pt idx="327">
                  <c:v>82.887233333333327</c:v>
                </c:pt>
                <c:pt idx="328">
                  <c:v>83.892699999999991</c:v>
                </c:pt>
                <c:pt idx="329">
                  <c:v>84.082999999999998</c:v>
                </c:pt>
                <c:pt idx="330">
                  <c:v>84.542900000000003</c:v>
                </c:pt>
                <c:pt idx="331">
                  <c:v>84.447766666666666</c:v>
                </c:pt>
                <c:pt idx="332">
                  <c:v>83.753133333333338</c:v>
                </c:pt>
                <c:pt idx="333">
                  <c:v>82.719099999999997</c:v>
                </c:pt>
                <c:pt idx="334">
                  <c:v>81.983233333333331</c:v>
                </c:pt>
                <c:pt idx="335">
                  <c:v>81.989566666666676</c:v>
                </c:pt>
                <c:pt idx="336">
                  <c:v>82.909433333333325</c:v>
                </c:pt>
                <c:pt idx="337">
                  <c:v>83.800700000000006</c:v>
                </c:pt>
                <c:pt idx="338">
                  <c:v>84.834733333333347</c:v>
                </c:pt>
                <c:pt idx="339">
                  <c:v>85.624500000000012</c:v>
                </c:pt>
                <c:pt idx="340">
                  <c:v>85.529366666666689</c:v>
                </c:pt>
                <c:pt idx="341">
                  <c:v>84.121066666666664</c:v>
                </c:pt>
                <c:pt idx="342">
                  <c:v>82.731800000000007</c:v>
                </c:pt>
                <c:pt idx="343">
                  <c:v>82.328966666666659</c:v>
                </c:pt>
                <c:pt idx="344">
                  <c:v>83.921233333333333</c:v>
                </c:pt>
                <c:pt idx="345">
                  <c:v>85.494500000000002</c:v>
                </c:pt>
                <c:pt idx="346">
                  <c:v>87.384933333333322</c:v>
                </c:pt>
                <c:pt idx="347">
                  <c:v>88.406266666666667</c:v>
                </c:pt>
                <c:pt idx="348">
                  <c:v>89.116766666666663</c:v>
                </c:pt>
                <c:pt idx="349">
                  <c:v>90.280833333333348</c:v>
                </c:pt>
                <c:pt idx="350">
                  <c:v>92.060266666666678</c:v>
                </c:pt>
                <c:pt idx="351">
                  <c:v>93.554199999999994</c:v>
                </c:pt>
                <c:pt idx="352">
                  <c:v>94.253900000000002</c:v>
                </c:pt>
                <c:pt idx="353">
                  <c:v>94.227999999999994</c:v>
                </c:pt>
                <c:pt idx="354">
                  <c:v>95.030900000000017</c:v>
                </c:pt>
                <c:pt idx="355">
                  <c:v>96.789299999999983</c:v>
                </c:pt>
                <c:pt idx="356">
                  <c:v>97.342566666666656</c:v>
                </c:pt>
                <c:pt idx="357">
                  <c:v>97.968966666666674</c:v>
                </c:pt>
                <c:pt idx="358">
                  <c:v>98.026200000000003</c:v>
                </c:pt>
                <c:pt idx="359">
                  <c:v>98.455466666666666</c:v>
                </c:pt>
                <c:pt idx="360">
                  <c:v>98.267866666666677</c:v>
                </c:pt>
                <c:pt idx="361">
                  <c:v>95.367933333333326</c:v>
                </c:pt>
                <c:pt idx="362">
                  <c:v>93.396466666666655</c:v>
                </c:pt>
                <c:pt idx="363">
                  <c:v>92.035533333333319</c:v>
                </c:pt>
                <c:pt idx="364">
                  <c:v>93.266099999999994</c:v>
                </c:pt>
                <c:pt idx="365">
                  <c:v>94.150099999999995</c:v>
                </c:pt>
                <c:pt idx="366">
                  <c:v>94.344066666666663</c:v>
                </c:pt>
                <c:pt idx="367">
                  <c:v>93.307466666666656</c:v>
                </c:pt>
                <c:pt idx="368">
                  <c:v>93.402833333333334</c:v>
                </c:pt>
                <c:pt idx="369">
                  <c:v>94.506199999999993</c:v>
                </c:pt>
                <c:pt idx="370">
                  <c:v>95.873499999999993</c:v>
                </c:pt>
                <c:pt idx="371">
                  <c:v>96.474499999999992</c:v>
                </c:pt>
                <c:pt idx="372">
                  <c:v>93.851200000000006</c:v>
                </c:pt>
                <c:pt idx="373">
                  <c:v>92.512500000000003</c:v>
                </c:pt>
                <c:pt idx="374">
                  <c:v>91.447266666666678</c:v>
                </c:pt>
                <c:pt idx="375">
                  <c:v>92.633300000000006</c:v>
                </c:pt>
                <c:pt idx="376">
                  <c:v>93.447333333333333</c:v>
                </c:pt>
                <c:pt idx="377">
                  <c:v>94.05149999999999</c:v>
                </c:pt>
                <c:pt idx="378">
                  <c:v>93.946566666666669</c:v>
                </c:pt>
                <c:pt idx="379">
                  <c:v>94.076933333333329</c:v>
                </c:pt>
                <c:pt idx="380">
                  <c:v>93.1357</c:v>
                </c:pt>
                <c:pt idx="381">
                  <c:v>93.428266666666673</c:v>
                </c:pt>
                <c:pt idx="382">
                  <c:v>92.671466666666674</c:v>
                </c:pt>
                <c:pt idx="383">
                  <c:v>92.598333333333343</c:v>
                </c:pt>
                <c:pt idx="384">
                  <c:v>92.773200000000017</c:v>
                </c:pt>
                <c:pt idx="385">
                  <c:v>93.027600000000007</c:v>
                </c:pt>
                <c:pt idx="386">
                  <c:v>92.87496666666668</c:v>
                </c:pt>
                <c:pt idx="387">
                  <c:v>91.956000000000003</c:v>
                </c:pt>
                <c:pt idx="388">
                  <c:v>92.305766666666671</c:v>
                </c:pt>
                <c:pt idx="389">
                  <c:v>93.142066666666665</c:v>
                </c:pt>
                <c:pt idx="390">
                  <c:v>93.984733333333338</c:v>
                </c:pt>
                <c:pt idx="391">
                  <c:v>94.006999999999991</c:v>
                </c:pt>
                <c:pt idx="392">
                  <c:v>93.466433333333327</c:v>
                </c:pt>
                <c:pt idx="393">
                  <c:v>92.820933333333343</c:v>
                </c:pt>
                <c:pt idx="394">
                  <c:v>92.356699999999989</c:v>
                </c:pt>
                <c:pt idx="395">
                  <c:v>92.232700000000008</c:v>
                </c:pt>
                <c:pt idx="396">
                  <c:v>92.658799999999999</c:v>
                </c:pt>
                <c:pt idx="397">
                  <c:v>93.091233333333321</c:v>
                </c:pt>
                <c:pt idx="398">
                  <c:v>93.253399999999999</c:v>
                </c:pt>
                <c:pt idx="399">
                  <c:v>94.312266666666673</c:v>
                </c:pt>
                <c:pt idx="400">
                  <c:v>94.986366666666683</c:v>
                </c:pt>
                <c:pt idx="401">
                  <c:v>96.4268</c:v>
                </c:pt>
                <c:pt idx="402">
                  <c:v>97.848133333333337</c:v>
                </c:pt>
                <c:pt idx="403">
                  <c:v>99.333100000000002</c:v>
                </c:pt>
                <c:pt idx="404">
                  <c:v>100.4015</c:v>
                </c:pt>
                <c:pt idx="405">
                  <c:v>100.75446666666666</c:v>
                </c:pt>
                <c:pt idx="406">
                  <c:v>101.17103333333334</c:v>
                </c:pt>
                <c:pt idx="407">
                  <c:v>101.31093333333332</c:v>
                </c:pt>
                <c:pt idx="408">
                  <c:v>101.45403333333333</c:v>
                </c:pt>
                <c:pt idx="409">
                  <c:v>102.07726666666667</c:v>
                </c:pt>
                <c:pt idx="410">
                  <c:v>102.82453333333335</c:v>
                </c:pt>
                <c:pt idx="411">
                  <c:v>103.7085</c:v>
                </c:pt>
                <c:pt idx="412">
                  <c:v>104.80233333333332</c:v>
                </c:pt>
                <c:pt idx="413">
                  <c:v>105.91523333333332</c:v>
                </c:pt>
                <c:pt idx="414">
                  <c:v>106.48123333333332</c:v>
                </c:pt>
                <c:pt idx="415">
                  <c:v>106.16643333333333</c:v>
                </c:pt>
                <c:pt idx="416">
                  <c:v>106.49356666666665</c:v>
                </c:pt>
                <c:pt idx="417">
                  <c:v>106.68686666666667</c:v>
                </c:pt>
                <c:pt idx="418">
                  <c:v>108.03966666666666</c:v>
                </c:pt>
                <c:pt idx="419">
                  <c:v>109.47693333333332</c:v>
                </c:pt>
                <c:pt idx="420">
                  <c:v>109.78286666666668</c:v>
                </c:pt>
                <c:pt idx="421">
                  <c:v>109.00529999999999</c:v>
                </c:pt>
                <c:pt idx="422">
                  <c:v>107.70506666666667</c:v>
                </c:pt>
                <c:pt idx="423">
                  <c:v>108.35836666666667</c:v>
                </c:pt>
                <c:pt idx="424">
                  <c:v>109.12</c:v>
                </c:pt>
                <c:pt idx="425">
                  <c:v>110.80263333333335</c:v>
                </c:pt>
                <c:pt idx="426">
                  <c:v>112.19846666666668</c:v>
                </c:pt>
                <c:pt idx="427">
                  <c:v>113.62616666666666</c:v>
                </c:pt>
                <c:pt idx="428">
                  <c:v>113.81419999999999</c:v>
                </c:pt>
                <c:pt idx="429">
                  <c:v>112.88363333333332</c:v>
                </c:pt>
                <c:pt idx="430">
                  <c:v>111.41449999999999</c:v>
                </c:pt>
                <c:pt idx="431">
                  <c:v>109.75096666666667</c:v>
                </c:pt>
                <c:pt idx="432">
                  <c:v>109.9135</c:v>
                </c:pt>
                <c:pt idx="433">
                  <c:v>113.8811</c:v>
                </c:pt>
                <c:pt idx="434">
                  <c:v>117.5077</c:v>
                </c:pt>
                <c:pt idx="435">
                  <c:v>119.8532</c:v>
                </c:pt>
                <c:pt idx="436">
                  <c:v>118.96406666666667</c:v>
                </c:pt>
                <c:pt idx="437">
                  <c:v>119.47396666666667</c:v>
                </c:pt>
                <c:pt idx="438">
                  <c:v>119.89143333333334</c:v>
                </c:pt>
                <c:pt idx="439">
                  <c:v>120.63080000000001</c:v>
                </c:pt>
                <c:pt idx="440">
                  <c:v>120.72323333333334</c:v>
                </c:pt>
                <c:pt idx="441">
                  <c:v>121.47853333333335</c:v>
                </c:pt>
                <c:pt idx="442">
                  <c:v>121.80040000000001</c:v>
                </c:pt>
                <c:pt idx="443">
                  <c:v>122.89026666666666</c:v>
                </c:pt>
                <c:pt idx="444">
                  <c:v>123.46386666666666</c:v>
                </c:pt>
                <c:pt idx="445">
                  <c:v>124.52506666666666</c:v>
                </c:pt>
                <c:pt idx="446">
                  <c:v>124.33390000000001</c:v>
                </c:pt>
                <c:pt idx="447">
                  <c:v>124.17136666666666</c:v>
                </c:pt>
                <c:pt idx="448">
                  <c:v>123.11336666666666</c:v>
                </c:pt>
                <c:pt idx="449">
                  <c:v>122.96673333333332</c:v>
                </c:pt>
                <c:pt idx="450">
                  <c:v>122.58433333333335</c:v>
                </c:pt>
                <c:pt idx="451">
                  <c:v>122.51103333333333</c:v>
                </c:pt>
                <c:pt idx="452">
                  <c:v>122.34853333333335</c:v>
                </c:pt>
                <c:pt idx="453">
                  <c:v>122.80426666666666</c:v>
                </c:pt>
                <c:pt idx="454">
                  <c:v>123.62963333333335</c:v>
                </c:pt>
                <c:pt idx="455">
                  <c:v>124.10763333333334</c:v>
                </c:pt>
                <c:pt idx="456">
                  <c:v>123.76979999999999</c:v>
                </c:pt>
                <c:pt idx="457">
                  <c:v>123.12286666666667</c:v>
                </c:pt>
                <c:pt idx="458">
                  <c:v>120.60210000000001</c:v>
                </c:pt>
                <c:pt idx="459">
                  <c:v>118.84616666666666</c:v>
                </c:pt>
                <c:pt idx="460">
                  <c:v>116.3254</c:v>
                </c:pt>
                <c:pt idx="461">
                  <c:v>116.4242</c:v>
                </c:pt>
                <c:pt idx="462">
                  <c:v>116.97553333333333</c:v>
                </c:pt>
                <c:pt idx="463">
                  <c:v>119.28916666666667</c:v>
                </c:pt>
                <c:pt idx="464">
                  <c:v>121.61873333333334</c:v>
                </c:pt>
                <c:pt idx="465">
                  <c:v>122.99223333333333</c:v>
                </c:pt>
                <c:pt idx="466">
                  <c:v>123.50529999999999</c:v>
                </c:pt>
                <c:pt idx="467">
                  <c:v>122.8711</c:v>
                </c:pt>
                <c:pt idx="468">
                  <c:v>122.47596666666668</c:v>
                </c:pt>
                <c:pt idx="469">
                  <c:v>121.73983333333335</c:v>
                </c:pt>
                <c:pt idx="470">
                  <c:v>121.92149999999999</c:v>
                </c:pt>
                <c:pt idx="471">
                  <c:v>122.70226666666667</c:v>
                </c:pt>
                <c:pt idx="472">
                  <c:v>124.47733333333333</c:v>
                </c:pt>
                <c:pt idx="473">
                  <c:v>125.54493333333333</c:v>
                </c:pt>
                <c:pt idx="474">
                  <c:v>126.11853333333333</c:v>
                </c:pt>
                <c:pt idx="475">
                  <c:v>126.36389999999999</c:v>
                </c:pt>
                <c:pt idx="476">
                  <c:v>127.1606</c:v>
                </c:pt>
                <c:pt idx="477">
                  <c:v>128.04973333333334</c:v>
                </c:pt>
                <c:pt idx="478">
                  <c:v>128.86556666666667</c:v>
                </c:pt>
                <c:pt idx="479">
                  <c:v>128.90380000000002</c:v>
                </c:pt>
                <c:pt idx="480">
                  <c:v>128.90380000000002</c:v>
                </c:pt>
                <c:pt idx="481">
                  <c:v>128.87193333333335</c:v>
                </c:pt>
                <c:pt idx="482">
                  <c:v>129.29576666666665</c:v>
                </c:pt>
                <c:pt idx="483">
                  <c:v>130.01599999999999</c:v>
                </c:pt>
                <c:pt idx="484">
                  <c:v>130.66166666666666</c:v>
                </c:pt>
                <c:pt idx="485">
                  <c:v>131.76086666666666</c:v>
                </c:pt>
                <c:pt idx="486">
                  <c:v>132.5384</c:v>
                </c:pt>
                <c:pt idx="487">
                  <c:v>133.04929999999999</c:v>
                </c:pt>
                <c:pt idx="488">
                  <c:v>132.67570000000001</c:v>
                </c:pt>
                <c:pt idx="489">
                  <c:v>132.12966666666668</c:v>
                </c:pt>
                <c:pt idx="490">
                  <c:v>131.32816666666668</c:v>
                </c:pt>
                <c:pt idx="491">
                  <c:v>131.90613333333334</c:v>
                </c:pt>
                <c:pt idx="492">
                  <c:v>132.20310000000001</c:v>
                </c:pt>
                <c:pt idx="493">
                  <c:v>133.55063333333331</c:v>
                </c:pt>
                <c:pt idx="494">
                  <c:v>132.87686666666667</c:v>
                </c:pt>
                <c:pt idx="495">
                  <c:v>134.69063333333335</c:v>
                </c:pt>
                <c:pt idx="496">
                  <c:v>135.31333333333333</c:v>
                </c:pt>
                <c:pt idx="497">
                  <c:v>136.7439</c:v>
                </c:pt>
                <c:pt idx="498">
                  <c:v>135.97113333333331</c:v>
                </c:pt>
                <c:pt idx="499">
                  <c:v>135.96473333333333</c:v>
                </c:pt>
                <c:pt idx="500">
                  <c:v>135.90406666666669</c:v>
                </c:pt>
                <c:pt idx="501">
                  <c:v>135.89770000000001</c:v>
                </c:pt>
                <c:pt idx="502">
                  <c:v>135.59113333333335</c:v>
                </c:pt>
                <c:pt idx="503">
                  <c:v>135.12173333333334</c:v>
                </c:pt>
                <c:pt idx="504">
                  <c:v>135.00996666666666</c:v>
                </c:pt>
                <c:pt idx="505">
                  <c:v>135.291</c:v>
                </c:pt>
                <c:pt idx="506">
                  <c:v>136.83969999999999</c:v>
                </c:pt>
                <c:pt idx="507">
                  <c:v>138.47463333333334</c:v>
                </c:pt>
                <c:pt idx="508">
                  <c:v>139.97543333333331</c:v>
                </c:pt>
                <c:pt idx="509">
                  <c:v>140.00736666666666</c:v>
                </c:pt>
                <c:pt idx="510">
                  <c:v>138.95039999999997</c:v>
                </c:pt>
                <c:pt idx="511">
                  <c:v>137.11429999999999</c:v>
                </c:pt>
                <c:pt idx="512">
                  <c:v>135.73163333333332</c:v>
                </c:pt>
                <c:pt idx="513">
                  <c:v>134.52779999999998</c:v>
                </c:pt>
                <c:pt idx="514">
                  <c:v>135.0068</c:v>
                </c:pt>
                <c:pt idx="515">
                  <c:v>135.29099999999997</c:v>
                </c:pt>
                <c:pt idx="516">
                  <c:v>135.31653333333335</c:v>
                </c:pt>
                <c:pt idx="517">
                  <c:v>133.64006666666666</c:v>
                </c:pt>
                <c:pt idx="518">
                  <c:v>131.56126666666668</c:v>
                </c:pt>
                <c:pt idx="519">
                  <c:v>128.90130000000002</c:v>
                </c:pt>
                <c:pt idx="520">
                  <c:v>127.99763333333333</c:v>
                </c:pt>
                <c:pt idx="521">
                  <c:v>127.51546666666667</c:v>
                </c:pt>
                <c:pt idx="522">
                  <c:v>129.01310000000001</c:v>
                </c:pt>
                <c:pt idx="523">
                  <c:v>130.56819999999999</c:v>
                </c:pt>
                <c:pt idx="524">
                  <c:v>132.17756666666665</c:v>
                </c:pt>
                <c:pt idx="525">
                  <c:v>133.74863333333334</c:v>
                </c:pt>
                <c:pt idx="526">
                  <c:v>135.51130000000001</c:v>
                </c:pt>
                <c:pt idx="527">
                  <c:v>137.03766666666667</c:v>
                </c:pt>
                <c:pt idx="528">
                  <c:v>137.40806666666666</c:v>
                </c:pt>
                <c:pt idx="529">
                  <c:v>136.56186666666667</c:v>
                </c:pt>
                <c:pt idx="530">
                  <c:v>136.60336666666666</c:v>
                </c:pt>
                <c:pt idx="531">
                  <c:v>136.70873333333336</c:v>
                </c:pt>
                <c:pt idx="532">
                  <c:v>136.46923333333334</c:v>
                </c:pt>
                <c:pt idx="533">
                  <c:v>136.61293333333333</c:v>
                </c:pt>
                <c:pt idx="534">
                  <c:v>137.56133333333332</c:v>
                </c:pt>
                <c:pt idx="535">
                  <c:v>137.66033333333331</c:v>
                </c:pt>
                <c:pt idx="536">
                  <c:v>135.3229</c:v>
                </c:pt>
                <c:pt idx="537">
                  <c:v>132.46176666666668</c:v>
                </c:pt>
                <c:pt idx="538">
                  <c:v>130.42766666666668</c:v>
                </c:pt>
                <c:pt idx="539">
                  <c:v>130.06683333333334</c:v>
                </c:pt>
                <c:pt idx="540">
                  <c:v>129.72323333333335</c:v>
                </c:pt>
                <c:pt idx="541">
                  <c:v>130.45123333333333</c:v>
                </c:pt>
                <c:pt idx="542">
                  <c:v>131.0128</c:v>
                </c:pt>
                <c:pt idx="543">
                  <c:v>130.84643333333335</c:v>
                </c:pt>
                <c:pt idx="544">
                  <c:v>129.05140000000003</c:v>
                </c:pt>
                <c:pt idx="545">
                  <c:v>127.8771</c:v>
                </c:pt>
                <c:pt idx="546">
                  <c:v>127.97306666666668</c:v>
                </c:pt>
                <c:pt idx="547">
                  <c:v>129.22413333333336</c:v>
                </c:pt>
                <c:pt idx="548">
                  <c:v>130.58079999999998</c:v>
                </c:pt>
                <c:pt idx="549">
                  <c:v>132.70223333333334</c:v>
                </c:pt>
                <c:pt idx="550">
                  <c:v>134.14213333333336</c:v>
                </c:pt>
                <c:pt idx="551">
                  <c:v>136.49393333333333</c:v>
                </c:pt>
                <c:pt idx="552">
                  <c:v>137.60103333333333</c:v>
                </c:pt>
                <c:pt idx="553">
                  <c:v>138.99930000000003</c:v>
                </c:pt>
                <c:pt idx="554">
                  <c:v>138.43296666666666</c:v>
                </c:pt>
                <c:pt idx="555">
                  <c:v>136.14196666666666</c:v>
                </c:pt>
                <c:pt idx="556">
                  <c:v>134.04616666666666</c:v>
                </c:pt>
                <c:pt idx="557">
                  <c:v>132.11033333333333</c:v>
                </c:pt>
                <c:pt idx="558">
                  <c:v>130.72486666666666</c:v>
                </c:pt>
                <c:pt idx="559">
                  <c:v>127.64349999999997</c:v>
                </c:pt>
                <c:pt idx="560">
                  <c:v>126.322</c:v>
                </c:pt>
                <c:pt idx="561">
                  <c:v>126.4276</c:v>
                </c:pt>
                <c:pt idx="562">
                  <c:v>127.80669999999999</c:v>
                </c:pt>
                <c:pt idx="563">
                  <c:v>127.77470000000001</c:v>
                </c:pt>
                <c:pt idx="564">
                  <c:v>127.46749999999999</c:v>
                </c:pt>
                <c:pt idx="565">
                  <c:v>128.16183333333333</c:v>
                </c:pt>
                <c:pt idx="566">
                  <c:v>129.52813333333333</c:v>
                </c:pt>
                <c:pt idx="567">
                  <c:v>130.81123333333332</c:v>
                </c:pt>
                <c:pt idx="568">
                  <c:v>130.35046666666668</c:v>
                </c:pt>
                <c:pt idx="569">
                  <c:v>129.80330000000001</c:v>
                </c:pt>
                <c:pt idx="570">
                  <c:v>129.83529999999999</c:v>
                </c:pt>
                <c:pt idx="571">
                  <c:v>129.79049999999998</c:v>
                </c:pt>
                <c:pt idx="572">
                  <c:v>128.76976666666667</c:v>
                </c:pt>
                <c:pt idx="573">
                  <c:v>127.81946666666666</c:v>
                </c:pt>
                <c:pt idx="574">
                  <c:v>128.06586666666666</c:v>
                </c:pt>
                <c:pt idx="575">
                  <c:v>128.16506666666666</c:v>
                </c:pt>
                <c:pt idx="576">
                  <c:v>126.06603333333334</c:v>
                </c:pt>
                <c:pt idx="577">
                  <c:v>124.65493333333332</c:v>
                </c:pt>
                <c:pt idx="578">
                  <c:v>123.57023333333332</c:v>
                </c:pt>
                <c:pt idx="579">
                  <c:v>124.55573333333332</c:v>
                </c:pt>
                <c:pt idx="580">
                  <c:v>125.0997</c:v>
                </c:pt>
                <c:pt idx="581">
                  <c:v>126.03723333333333</c:v>
                </c:pt>
                <c:pt idx="582">
                  <c:v>126.20363333333334</c:v>
                </c:pt>
                <c:pt idx="583">
                  <c:v>126.73480000000001</c:v>
                </c:pt>
                <c:pt idx="584">
                  <c:v>126.89796666666666</c:v>
                </c:pt>
                <c:pt idx="585">
                  <c:v>127.64030000000001</c:v>
                </c:pt>
                <c:pt idx="586">
                  <c:v>127.09313333333334</c:v>
                </c:pt>
                <c:pt idx="587">
                  <c:v>126.96196666666667</c:v>
                </c:pt>
                <c:pt idx="588">
                  <c:v>127.10916666666667</c:v>
                </c:pt>
                <c:pt idx="589">
                  <c:v>129.1122</c:v>
                </c:pt>
                <c:pt idx="590">
                  <c:v>130.45286666666667</c:v>
                </c:pt>
                <c:pt idx="591">
                  <c:v>131.61436666666668</c:v>
                </c:pt>
                <c:pt idx="592">
                  <c:v>130.20009999999999</c:v>
                </c:pt>
                <c:pt idx="593">
                  <c:v>129.3074</c:v>
                </c:pt>
                <c:pt idx="594">
                  <c:v>128.92660000000001</c:v>
                </c:pt>
                <c:pt idx="595">
                  <c:v>129.89290000000003</c:v>
                </c:pt>
                <c:pt idx="596">
                  <c:v>130.51683333333332</c:v>
                </c:pt>
                <c:pt idx="597">
                  <c:v>129.56653333333333</c:v>
                </c:pt>
                <c:pt idx="598">
                  <c:v>128.56183333333334</c:v>
                </c:pt>
                <c:pt idx="599">
                  <c:v>127.6339</c:v>
                </c:pt>
                <c:pt idx="600">
                  <c:v>127.98586666666665</c:v>
                </c:pt>
                <c:pt idx="601">
                  <c:v>128.32183333333333</c:v>
                </c:pt>
                <c:pt idx="602">
                  <c:v>129.67533333333333</c:v>
                </c:pt>
                <c:pt idx="603">
                  <c:v>130.47526666666667</c:v>
                </c:pt>
                <c:pt idx="604">
                  <c:v>131.24809999999999</c:v>
                </c:pt>
                <c:pt idx="605">
                  <c:v>130.57339999999999</c:v>
                </c:pt>
                <c:pt idx="606">
                  <c:v>129.89529999999999</c:v>
                </c:pt>
                <c:pt idx="607">
                  <c:v>129.1611</c:v>
                </c:pt>
                <c:pt idx="608">
                  <c:v>128.91423333333333</c:v>
                </c:pt>
                <c:pt idx="609">
                  <c:v>128.84370000000001</c:v>
                </c:pt>
                <c:pt idx="610">
                  <c:v>128.58079999999998</c:v>
                </c:pt>
                <c:pt idx="611">
                  <c:v>127.97159999999998</c:v>
                </c:pt>
                <c:pt idx="612">
                  <c:v>127.01933333333334</c:v>
                </c:pt>
                <c:pt idx="613">
                  <c:v>126.56723333333333</c:v>
                </c:pt>
                <c:pt idx="614">
                  <c:v>126.41336666666666</c:v>
                </c:pt>
                <c:pt idx="615">
                  <c:v>126.19216666666667</c:v>
                </c:pt>
                <c:pt idx="616">
                  <c:v>125.69843333333334</c:v>
                </c:pt>
                <c:pt idx="617">
                  <c:v>124.91609999999999</c:v>
                </c:pt>
                <c:pt idx="618">
                  <c:v>124.31333333333333</c:v>
                </c:pt>
                <c:pt idx="619">
                  <c:v>124.21073333333334</c:v>
                </c:pt>
                <c:pt idx="620">
                  <c:v>125.35216666666666</c:v>
                </c:pt>
                <c:pt idx="621">
                  <c:v>126.85586666666666</c:v>
                </c:pt>
                <c:pt idx="622">
                  <c:v>127.98443333333334</c:v>
                </c:pt>
                <c:pt idx="623">
                  <c:v>134.99633333333335</c:v>
                </c:pt>
                <c:pt idx="624">
                  <c:v>141.17143333333334</c:v>
                </c:pt>
                <c:pt idx="625">
                  <c:v>148.33726666666666</c:v>
                </c:pt>
                <c:pt idx="626">
                  <c:v>148.38216666666665</c:v>
                </c:pt>
                <c:pt idx="627">
                  <c:v>150.19046666666665</c:v>
                </c:pt>
                <c:pt idx="628">
                  <c:v>151.40560000000002</c:v>
                </c:pt>
                <c:pt idx="629">
                  <c:v>153.20746666666665</c:v>
                </c:pt>
                <c:pt idx="630">
                  <c:v>153.9</c:v>
                </c:pt>
                <c:pt idx="631">
                  <c:v>154.18536666666668</c:v>
                </c:pt>
                <c:pt idx="632">
                  <c:v>154.47073333333333</c:v>
                </c:pt>
                <c:pt idx="633">
                  <c:v>155.00296666666665</c:v>
                </c:pt>
                <c:pt idx="634">
                  <c:v>155.31073333333333</c:v>
                </c:pt>
                <c:pt idx="635">
                  <c:v>155.48386666666667</c:v>
                </c:pt>
                <c:pt idx="636">
                  <c:v>155.44216666666668</c:v>
                </c:pt>
                <c:pt idx="637">
                  <c:v>154.8843</c:v>
                </c:pt>
                <c:pt idx="638">
                  <c:v>153.70760000000001</c:v>
                </c:pt>
                <c:pt idx="639">
                  <c:v>153.08240000000001</c:v>
                </c:pt>
                <c:pt idx="640">
                  <c:v>153.47676666666666</c:v>
                </c:pt>
                <c:pt idx="641">
                  <c:v>155.33956666666668</c:v>
                </c:pt>
                <c:pt idx="642">
                  <c:v>157.46206666666663</c:v>
                </c:pt>
                <c:pt idx="643">
                  <c:v>158.74773333333334</c:v>
                </c:pt>
                <c:pt idx="644">
                  <c:v>159.03309999999999</c:v>
                </c:pt>
                <c:pt idx="645">
                  <c:v>158.74453333333335</c:v>
                </c:pt>
                <c:pt idx="646">
                  <c:v>159.35373333333334</c:v>
                </c:pt>
                <c:pt idx="647">
                  <c:v>160.29633333333334</c:v>
                </c:pt>
                <c:pt idx="648">
                  <c:v>161.35116666666667</c:v>
                </c:pt>
                <c:pt idx="649">
                  <c:v>162.71056666666667</c:v>
                </c:pt>
                <c:pt idx="650">
                  <c:v>164.12129999999999</c:v>
                </c:pt>
                <c:pt idx="651">
                  <c:v>165.75646666666665</c:v>
                </c:pt>
                <c:pt idx="652">
                  <c:v>166.25983333333332</c:v>
                </c:pt>
                <c:pt idx="653">
                  <c:v>166.21493333333333</c:v>
                </c:pt>
                <c:pt idx="654">
                  <c:v>165.70833333333334</c:v>
                </c:pt>
                <c:pt idx="655">
                  <c:v>165.21780000000001</c:v>
                </c:pt>
                <c:pt idx="656">
                  <c:v>164.85550000000001</c:v>
                </c:pt>
                <c:pt idx="657">
                  <c:v>164.66956666666667</c:v>
                </c:pt>
                <c:pt idx="658">
                  <c:v>165.01903333333334</c:v>
                </c:pt>
                <c:pt idx="659">
                  <c:v>165.02546666666669</c:v>
                </c:pt>
                <c:pt idx="660">
                  <c:v>164.10206666666667</c:v>
                </c:pt>
                <c:pt idx="661">
                  <c:v>161.9315</c:v>
                </c:pt>
                <c:pt idx="662">
                  <c:v>161.01130000000001</c:v>
                </c:pt>
                <c:pt idx="663">
                  <c:v>161.30306666666664</c:v>
                </c:pt>
                <c:pt idx="664">
                  <c:v>162.71056666666667</c:v>
                </c:pt>
                <c:pt idx="665">
                  <c:v>163.36783333333335</c:v>
                </c:pt>
                <c:pt idx="666">
                  <c:v>162.4701</c:v>
                </c:pt>
                <c:pt idx="667">
                  <c:v>161.78926666666666</c:v>
                </c:pt>
                <c:pt idx="668">
                  <c:v>161.29786666666666</c:v>
                </c:pt>
                <c:pt idx="669">
                  <c:v>160.68610000000001</c:v>
                </c:pt>
                <c:pt idx="670">
                  <c:v>159.71626666666666</c:v>
                </c:pt>
                <c:pt idx="671">
                  <c:v>158.31606666666667</c:v>
                </c:pt>
                <c:pt idx="672">
                  <c:v>157.85036666666664</c:v>
                </c:pt>
                <c:pt idx="673">
                  <c:v>157.23373333333333</c:v>
                </c:pt>
                <c:pt idx="674">
                  <c:v>156.28313333333332</c:v>
                </c:pt>
                <c:pt idx="675">
                  <c:v>156.29920000000001</c:v>
                </c:pt>
                <c:pt idx="676">
                  <c:v>156.60429999999999</c:v>
                </c:pt>
                <c:pt idx="677">
                  <c:v>156.22213333333332</c:v>
                </c:pt>
                <c:pt idx="678">
                  <c:v>154.75129999999999</c:v>
                </c:pt>
                <c:pt idx="679">
                  <c:v>152.92716666666669</c:v>
                </c:pt>
                <c:pt idx="680">
                  <c:v>152.31056666666669</c:v>
                </c:pt>
                <c:pt idx="681">
                  <c:v>151.55906666666667</c:v>
                </c:pt>
                <c:pt idx="682">
                  <c:v>150.3837</c:v>
                </c:pt>
                <c:pt idx="683">
                  <c:v>149.55513333333332</c:v>
                </c:pt>
                <c:pt idx="684">
                  <c:v>149.8827</c:v>
                </c:pt>
                <c:pt idx="685">
                  <c:v>151.59440000000001</c:v>
                </c:pt>
                <c:pt idx="686">
                  <c:v>149.85056666666665</c:v>
                </c:pt>
                <c:pt idx="687">
                  <c:v>146.83179999999999</c:v>
                </c:pt>
                <c:pt idx="688">
                  <c:v>142.24583333333331</c:v>
                </c:pt>
                <c:pt idx="689">
                  <c:v>141.09933333333333</c:v>
                </c:pt>
                <c:pt idx="690">
                  <c:v>140.1969</c:v>
                </c:pt>
                <c:pt idx="691">
                  <c:v>140.7621</c:v>
                </c:pt>
                <c:pt idx="692">
                  <c:v>141.12180000000001</c:v>
                </c:pt>
                <c:pt idx="693">
                  <c:v>142.48023333333333</c:v>
                </c:pt>
                <c:pt idx="694">
                  <c:v>143.03903333333332</c:v>
                </c:pt>
                <c:pt idx="695">
                  <c:v>144.55163333333334</c:v>
                </c:pt>
                <c:pt idx="696">
                  <c:v>145.52153333333334</c:v>
                </c:pt>
                <c:pt idx="697">
                  <c:v>145.99683333333334</c:v>
                </c:pt>
                <c:pt idx="698">
                  <c:v>146.47856666666667</c:v>
                </c:pt>
                <c:pt idx="699">
                  <c:v>147.70533333333333</c:v>
                </c:pt>
                <c:pt idx="700">
                  <c:v>149.9084</c:v>
                </c:pt>
                <c:pt idx="701">
                  <c:v>151.40493333333333</c:v>
                </c:pt>
                <c:pt idx="702">
                  <c:v>152.41013333333331</c:v>
                </c:pt>
                <c:pt idx="703">
                  <c:v>152.62853333333334</c:v>
                </c:pt>
                <c:pt idx="704">
                  <c:v>152.76983333333334</c:v>
                </c:pt>
                <c:pt idx="705">
                  <c:v>153.65296666666666</c:v>
                </c:pt>
                <c:pt idx="706">
                  <c:v>155.47063333333335</c:v>
                </c:pt>
                <c:pt idx="707">
                  <c:v>157.32366666666667</c:v>
                </c:pt>
                <c:pt idx="708">
                  <c:v>157.84073333333333</c:v>
                </c:pt>
                <c:pt idx="709">
                  <c:v>157.47783333333334</c:v>
                </c:pt>
                <c:pt idx="710">
                  <c:v>157.5549</c:v>
                </c:pt>
                <c:pt idx="711">
                  <c:v>158.6789</c:v>
                </c:pt>
                <c:pt idx="712">
                  <c:v>159.95706666666666</c:v>
                </c:pt>
                <c:pt idx="713">
                  <c:v>161.03933333333333</c:v>
                </c:pt>
                <c:pt idx="714">
                  <c:v>162.71253333333334</c:v>
                </c:pt>
                <c:pt idx="715">
                  <c:v>165.63820000000001</c:v>
                </c:pt>
                <c:pt idx="716">
                  <c:v>168.74690000000001</c:v>
                </c:pt>
                <c:pt idx="717">
                  <c:v>168.53816666666668</c:v>
                </c:pt>
                <c:pt idx="718">
                  <c:v>168.01790000000003</c:v>
                </c:pt>
                <c:pt idx="719">
                  <c:v>165.04729999999998</c:v>
                </c:pt>
                <c:pt idx="720">
                  <c:v>163.48009999999999</c:v>
                </c:pt>
                <c:pt idx="721">
                  <c:v>161.96106666666665</c:v>
                </c:pt>
                <c:pt idx="722">
                  <c:v>162.15053333333333</c:v>
                </c:pt>
                <c:pt idx="723">
                  <c:v>163.71130000000002</c:v>
                </c:pt>
                <c:pt idx="724">
                  <c:v>164.56236666666666</c:v>
                </c:pt>
                <c:pt idx="725">
                  <c:v>165.36523333333335</c:v>
                </c:pt>
                <c:pt idx="726">
                  <c:v>166.34473333333335</c:v>
                </c:pt>
                <c:pt idx="727">
                  <c:v>167.14759999999998</c:v>
                </c:pt>
                <c:pt idx="728">
                  <c:v>167.40453333333332</c:v>
                </c:pt>
                <c:pt idx="729">
                  <c:v>166.48926666666668</c:v>
                </c:pt>
                <c:pt idx="730">
                  <c:v>164.49170000000001</c:v>
                </c:pt>
                <c:pt idx="731">
                  <c:v>163.75946666666667</c:v>
                </c:pt>
                <c:pt idx="732">
                  <c:v>162.86343333333332</c:v>
                </c:pt>
                <c:pt idx="733">
                  <c:v>162.43953333333334</c:v>
                </c:pt>
                <c:pt idx="734">
                  <c:v>162.4813</c:v>
                </c:pt>
                <c:pt idx="735">
                  <c:v>162.90073333333331</c:v>
                </c:pt>
                <c:pt idx="736">
                  <c:v>163.70796666666669</c:v>
                </c:pt>
                <c:pt idx="737">
                  <c:v>164.22110000000001</c:v>
                </c:pt>
                <c:pt idx="738">
                  <c:v>164.2243</c:v>
                </c:pt>
                <c:pt idx="739">
                  <c:v>163.96369999999999</c:v>
                </c:pt>
                <c:pt idx="740">
                  <c:v>163.24626666666668</c:v>
                </c:pt>
                <c:pt idx="741">
                  <c:v>162.14919999999998</c:v>
                </c:pt>
                <c:pt idx="742">
                  <c:v>161.28053333333335</c:v>
                </c:pt>
                <c:pt idx="743">
                  <c:v>159.62043333333335</c:v>
                </c:pt>
                <c:pt idx="744">
                  <c:v>158.29493333333335</c:v>
                </c:pt>
                <c:pt idx="745">
                  <c:v>156.99516666666668</c:v>
                </c:pt>
                <c:pt idx="746">
                  <c:v>154.76883333333333</c:v>
                </c:pt>
                <c:pt idx="747">
                  <c:v>156.02676666666665</c:v>
                </c:pt>
                <c:pt idx="748">
                  <c:v>157.33943333333335</c:v>
                </c:pt>
                <c:pt idx="749">
                  <c:v>160.13520000000003</c:v>
                </c:pt>
                <c:pt idx="750">
                  <c:v>160.44083333333333</c:v>
                </c:pt>
                <c:pt idx="751">
                  <c:v>160.75609999999998</c:v>
                </c:pt>
                <c:pt idx="752">
                  <c:v>161.75666666666666</c:v>
                </c:pt>
                <c:pt idx="753">
                  <c:v>161.72773333333336</c:v>
                </c:pt>
                <c:pt idx="754">
                  <c:v>161.80816666666666</c:v>
                </c:pt>
                <c:pt idx="755">
                  <c:v>160.48590000000002</c:v>
                </c:pt>
                <c:pt idx="756">
                  <c:v>160.13196666666667</c:v>
                </c:pt>
                <c:pt idx="757">
                  <c:v>158.70993333333334</c:v>
                </c:pt>
                <c:pt idx="758">
                  <c:v>157.54206666666667</c:v>
                </c:pt>
                <c:pt idx="759">
                  <c:v>154.51146666666668</c:v>
                </c:pt>
                <c:pt idx="760">
                  <c:v>150.71190000000001</c:v>
                </c:pt>
                <c:pt idx="761">
                  <c:v>147.25656666666669</c:v>
                </c:pt>
                <c:pt idx="762">
                  <c:v>145.72513333333333</c:v>
                </c:pt>
                <c:pt idx="763">
                  <c:v>145.45166666666668</c:v>
                </c:pt>
                <c:pt idx="764">
                  <c:v>144.76963333333333</c:v>
                </c:pt>
                <c:pt idx="765">
                  <c:v>143.07736666666668</c:v>
                </c:pt>
                <c:pt idx="766">
                  <c:v>141.63606666666666</c:v>
                </c:pt>
                <c:pt idx="767">
                  <c:v>139.88266666666667</c:v>
                </c:pt>
                <c:pt idx="768">
                  <c:v>138.59576666666666</c:v>
                </c:pt>
                <c:pt idx="769">
                  <c:v>138.88210000000001</c:v>
                </c:pt>
                <c:pt idx="770">
                  <c:v>139.76683333333332</c:v>
                </c:pt>
                <c:pt idx="771">
                  <c:v>140.10143333333335</c:v>
                </c:pt>
                <c:pt idx="772">
                  <c:v>139.66386666666668</c:v>
                </c:pt>
                <c:pt idx="773">
                  <c:v>139.8022</c:v>
                </c:pt>
                <c:pt idx="774">
                  <c:v>141.11483333333334</c:v>
                </c:pt>
                <c:pt idx="775">
                  <c:v>142.26660000000001</c:v>
                </c:pt>
                <c:pt idx="776">
                  <c:v>143.16743333333332</c:v>
                </c:pt>
                <c:pt idx="777">
                  <c:v>142.27946666666665</c:v>
                </c:pt>
                <c:pt idx="778">
                  <c:v>141.369</c:v>
                </c:pt>
                <c:pt idx="779">
                  <c:v>140.22043333333332</c:v>
                </c:pt>
                <c:pt idx="780">
                  <c:v>139.64776666666668</c:v>
                </c:pt>
                <c:pt idx="781">
                  <c:v>139.92766666666668</c:v>
                </c:pt>
                <c:pt idx="782">
                  <c:v>139.82473333333334</c:v>
                </c:pt>
                <c:pt idx="783">
                  <c:v>138.74696666666668</c:v>
                </c:pt>
                <c:pt idx="784">
                  <c:v>137.24453333333335</c:v>
                </c:pt>
                <c:pt idx="785">
                  <c:v>137.48903333333331</c:v>
                </c:pt>
                <c:pt idx="786">
                  <c:v>139.51909999999998</c:v>
                </c:pt>
                <c:pt idx="787">
                  <c:v>139.90836666666664</c:v>
                </c:pt>
                <c:pt idx="788">
                  <c:v>139.06223333333332</c:v>
                </c:pt>
                <c:pt idx="789">
                  <c:v>136.39193333333333</c:v>
                </c:pt>
                <c:pt idx="790">
                  <c:v>134.47123333333332</c:v>
                </c:pt>
                <c:pt idx="791">
                  <c:v>132.61166666666665</c:v>
                </c:pt>
                <c:pt idx="792">
                  <c:v>132.80789999999999</c:v>
                </c:pt>
                <c:pt idx="793">
                  <c:v>132.71783333333335</c:v>
                </c:pt>
                <c:pt idx="794">
                  <c:v>131.12530000000001</c:v>
                </c:pt>
                <c:pt idx="795">
                  <c:v>130.12153333333333</c:v>
                </c:pt>
                <c:pt idx="796">
                  <c:v>129.29146666666668</c:v>
                </c:pt>
                <c:pt idx="797">
                  <c:v>129.05316666666667</c:v>
                </c:pt>
                <c:pt idx="798">
                  <c:v>125.52833333333335</c:v>
                </c:pt>
                <c:pt idx="799">
                  <c:v>121.51213333333334</c:v>
                </c:pt>
                <c:pt idx="800">
                  <c:v>120.14813333333335</c:v>
                </c:pt>
                <c:pt idx="801">
                  <c:v>120.66083333333334</c:v>
                </c:pt>
                <c:pt idx="802">
                  <c:v>121.1187</c:v>
                </c:pt>
                <c:pt idx="803">
                  <c:v>118.09403333333334</c:v>
                </c:pt>
                <c:pt idx="804">
                  <c:v>115.95613333333334</c:v>
                </c:pt>
                <c:pt idx="805">
                  <c:v>116.78163333333333</c:v>
                </c:pt>
                <c:pt idx="806">
                  <c:v>119.95463333333333</c:v>
                </c:pt>
                <c:pt idx="807">
                  <c:v>123.77253333333333</c:v>
                </c:pt>
                <c:pt idx="808">
                  <c:v>125.38483333333333</c:v>
                </c:pt>
                <c:pt idx="809">
                  <c:v>127.21639999999998</c:v>
                </c:pt>
                <c:pt idx="810">
                  <c:v>127.78393333333334</c:v>
                </c:pt>
                <c:pt idx="811">
                  <c:v>128.39339999999999</c:v>
                </c:pt>
                <c:pt idx="812">
                  <c:v>128.59010000000001</c:v>
                </c:pt>
                <c:pt idx="813">
                  <c:v>129.17376666666667</c:v>
                </c:pt>
                <c:pt idx="814">
                  <c:v>131.4503</c:v>
                </c:pt>
                <c:pt idx="815">
                  <c:v>133.011</c:v>
                </c:pt>
                <c:pt idx="816">
                  <c:v>132.93039999999999</c:v>
                </c:pt>
                <c:pt idx="817">
                  <c:v>131.1182</c:v>
                </c:pt>
                <c:pt idx="818">
                  <c:v>129.76386666666667</c:v>
                </c:pt>
                <c:pt idx="819">
                  <c:v>129.0351</c:v>
                </c:pt>
                <c:pt idx="820">
                  <c:v>127.37119999999999</c:v>
                </c:pt>
                <c:pt idx="821">
                  <c:v>125.77183333333333</c:v>
                </c:pt>
                <c:pt idx="822">
                  <c:v>124.4336</c:v>
                </c:pt>
                <c:pt idx="823">
                  <c:v>123.3437</c:v>
                </c:pt>
                <c:pt idx="824">
                  <c:v>121.94419999999998</c:v>
                </c:pt>
                <c:pt idx="825">
                  <c:v>121.73140000000001</c:v>
                </c:pt>
                <c:pt idx="826">
                  <c:v>124.46583333333332</c:v>
                </c:pt>
                <c:pt idx="827">
                  <c:v>126.59083333333335</c:v>
                </c:pt>
                <c:pt idx="828">
                  <c:v>129.67353333333332</c:v>
                </c:pt>
                <c:pt idx="829">
                  <c:v>130.45066666666665</c:v>
                </c:pt>
                <c:pt idx="830">
                  <c:v>131.6857</c:v>
                </c:pt>
                <c:pt idx="831">
                  <c:v>129.11250000000001</c:v>
                </c:pt>
                <c:pt idx="832">
                  <c:v>126.55540000000001</c:v>
                </c:pt>
                <c:pt idx="833">
                  <c:v>121.73786666666668</c:v>
                </c:pt>
                <c:pt idx="834">
                  <c:v>119.21300000000001</c:v>
                </c:pt>
                <c:pt idx="835">
                  <c:v>118.926</c:v>
                </c:pt>
                <c:pt idx="836">
                  <c:v>120.27386666666666</c:v>
                </c:pt>
                <c:pt idx="837">
                  <c:v>121.83456666666666</c:v>
                </c:pt>
                <c:pt idx="838">
                  <c:v>120.48346666666667</c:v>
                </c:pt>
                <c:pt idx="839">
                  <c:v>120.92200000000001</c:v>
                </c:pt>
                <c:pt idx="840">
                  <c:v>118.51966666666665</c:v>
                </c:pt>
                <c:pt idx="841">
                  <c:v>115.8207</c:v>
                </c:pt>
                <c:pt idx="842">
                  <c:v>111.0322</c:v>
                </c:pt>
                <c:pt idx="843">
                  <c:v>108.08493333333335</c:v>
                </c:pt>
                <c:pt idx="844">
                  <c:v>105.96636666666667</c:v>
                </c:pt>
                <c:pt idx="845">
                  <c:v>104.89903333333335</c:v>
                </c:pt>
                <c:pt idx="846">
                  <c:v>106.03410000000001</c:v>
                </c:pt>
                <c:pt idx="847">
                  <c:v>107.54323333333333</c:v>
                </c:pt>
                <c:pt idx="848">
                  <c:v>110.1229</c:v>
                </c:pt>
                <c:pt idx="849">
                  <c:v>108.94913333333334</c:v>
                </c:pt>
                <c:pt idx="850">
                  <c:v>106.96276666666665</c:v>
                </c:pt>
                <c:pt idx="851">
                  <c:v>104.41533333333335</c:v>
                </c:pt>
                <c:pt idx="852">
                  <c:v>104.17673333333333</c:v>
                </c:pt>
                <c:pt idx="853">
                  <c:v>104.45083333333334</c:v>
                </c:pt>
                <c:pt idx="854">
                  <c:v>104.51533333333333</c:v>
                </c:pt>
                <c:pt idx="855">
                  <c:v>105.90513333333332</c:v>
                </c:pt>
                <c:pt idx="856">
                  <c:v>108.71053333333333</c:v>
                </c:pt>
                <c:pt idx="857">
                  <c:v>112.14473333333335</c:v>
                </c:pt>
                <c:pt idx="858">
                  <c:v>113.99563333333333</c:v>
                </c:pt>
                <c:pt idx="859">
                  <c:v>116.38826666666667</c:v>
                </c:pt>
                <c:pt idx="860">
                  <c:v>117.16203333333333</c:v>
                </c:pt>
                <c:pt idx="861">
                  <c:v>117.75789999999999</c:v>
                </c:pt>
                <c:pt idx="862">
                  <c:v>117.29403333333333</c:v>
                </c:pt>
                <c:pt idx="863">
                  <c:v>117.76276666666666</c:v>
                </c:pt>
                <c:pt idx="864">
                  <c:v>117.23586666666667</c:v>
                </c:pt>
                <c:pt idx="865">
                  <c:v>114.99246666666666</c:v>
                </c:pt>
                <c:pt idx="866">
                  <c:v>111.1263</c:v>
                </c:pt>
                <c:pt idx="867">
                  <c:v>108.57903333333333</c:v>
                </c:pt>
                <c:pt idx="868">
                  <c:v>108.16199999999999</c:v>
                </c:pt>
                <c:pt idx="869">
                  <c:v>107.08879999999999</c:v>
                </c:pt>
                <c:pt idx="870">
                  <c:v>105.99616666666667</c:v>
                </c:pt>
                <c:pt idx="871">
                  <c:v>104.45746666666666</c:v>
                </c:pt>
                <c:pt idx="872">
                  <c:v>103.74630000000001</c:v>
                </c:pt>
                <c:pt idx="873">
                  <c:v>103.95966666666668</c:v>
                </c:pt>
                <c:pt idx="874">
                  <c:v>105.32706666666667</c:v>
                </c:pt>
                <c:pt idx="875">
                  <c:v>107.13083333333333</c:v>
                </c:pt>
                <c:pt idx="876">
                  <c:v>105.44343333333332</c:v>
                </c:pt>
                <c:pt idx="877">
                  <c:v>102.32076666666666</c:v>
                </c:pt>
                <c:pt idx="878">
                  <c:v>99.637733333333315</c:v>
                </c:pt>
                <c:pt idx="879">
                  <c:v>99.120499999999993</c:v>
                </c:pt>
                <c:pt idx="880">
                  <c:v>99.466366666666659</c:v>
                </c:pt>
                <c:pt idx="881">
                  <c:v>100.12256666666667</c:v>
                </c:pt>
                <c:pt idx="882">
                  <c:v>102.36920000000002</c:v>
                </c:pt>
                <c:pt idx="883">
                  <c:v>103.53616666666666</c:v>
                </c:pt>
                <c:pt idx="884">
                  <c:v>103.82063333333333</c:v>
                </c:pt>
                <c:pt idx="885">
                  <c:v>102.408</c:v>
                </c:pt>
                <c:pt idx="886">
                  <c:v>101.49639999999999</c:v>
                </c:pt>
                <c:pt idx="887">
                  <c:v>100.88546666666666</c:v>
                </c:pt>
                <c:pt idx="888">
                  <c:v>101.18933333333332</c:v>
                </c:pt>
                <c:pt idx="889">
                  <c:v>100.81113333333333</c:v>
                </c:pt>
                <c:pt idx="890">
                  <c:v>102.74096666666667</c:v>
                </c:pt>
                <c:pt idx="891">
                  <c:v>104.81306666666667</c:v>
                </c:pt>
                <c:pt idx="892">
                  <c:v>107.2957</c:v>
                </c:pt>
                <c:pt idx="893">
                  <c:v>107.27306666666665</c:v>
                </c:pt>
                <c:pt idx="894">
                  <c:v>106.68149999999999</c:v>
                </c:pt>
                <c:pt idx="895">
                  <c:v>104.60616666666668</c:v>
                </c:pt>
                <c:pt idx="896">
                  <c:v>104.19886666666666</c:v>
                </c:pt>
                <c:pt idx="897">
                  <c:v>105.15246666666667</c:v>
                </c:pt>
                <c:pt idx="898">
                  <c:v>108.29453333333333</c:v>
                </c:pt>
                <c:pt idx="899">
                  <c:v>110.37633333333333</c:v>
                </c:pt>
                <c:pt idx="900">
                  <c:v>110.22763333333334</c:v>
                </c:pt>
                <c:pt idx="901">
                  <c:v>110.02073333333334</c:v>
                </c:pt>
                <c:pt idx="902">
                  <c:v>110.07889999999999</c:v>
                </c:pt>
                <c:pt idx="903">
                  <c:v>110.75773333333332</c:v>
                </c:pt>
                <c:pt idx="904">
                  <c:v>110.66723333333334</c:v>
                </c:pt>
                <c:pt idx="905">
                  <c:v>109.2546</c:v>
                </c:pt>
                <c:pt idx="906">
                  <c:v>109.01863333333334</c:v>
                </c:pt>
                <c:pt idx="907">
                  <c:v>109.05096666666667</c:v>
                </c:pt>
                <c:pt idx="908">
                  <c:v>110.97756666666665</c:v>
                </c:pt>
                <c:pt idx="909">
                  <c:v>112.00553333333335</c:v>
                </c:pt>
                <c:pt idx="910">
                  <c:v>113.28563333333334</c:v>
                </c:pt>
                <c:pt idx="911">
                  <c:v>113.5992</c:v>
                </c:pt>
                <c:pt idx="912">
                  <c:v>113.49900000000001</c:v>
                </c:pt>
                <c:pt idx="913">
                  <c:v>111.91503333333334</c:v>
                </c:pt>
                <c:pt idx="914">
                  <c:v>109.74920000000002</c:v>
                </c:pt>
                <c:pt idx="915">
                  <c:v>108.02623333333334</c:v>
                </c:pt>
                <c:pt idx="916">
                  <c:v>107.46053333333333</c:v>
                </c:pt>
                <c:pt idx="917">
                  <c:v>108.39153333333333</c:v>
                </c:pt>
                <c:pt idx="918">
                  <c:v>107.6157</c:v>
                </c:pt>
                <c:pt idx="919">
                  <c:v>106.47460000000001</c:v>
                </c:pt>
                <c:pt idx="920">
                  <c:v>104.74193333333334</c:v>
                </c:pt>
                <c:pt idx="921">
                  <c:v>104.15036666666667</c:v>
                </c:pt>
                <c:pt idx="922">
                  <c:v>103.70103333333333</c:v>
                </c:pt>
                <c:pt idx="923">
                  <c:v>103.1139</c:v>
                </c:pt>
                <c:pt idx="924">
                  <c:v>102.79129999999999</c:v>
                </c:pt>
                <c:pt idx="925">
                  <c:v>103.53530000000001</c:v>
                </c:pt>
                <c:pt idx="926">
                  <c:v>104.50463333333335</c:v>
                </c:pt>
                <c:pt idx="927">
                  <c:v>106.39140000000002</c:v>
                </c:pt>
                <c:pt idx="928">
                  <c:v>107.65573333333334</c:v>
                </c:pt>
                <c:pt idx="929">
                  <c:v>106.67993333333334</c:v>
                </c:pt>
                <c:pt idx="930">
                  <c:v>105.39293333333335</c:v>
                </c:pt>
                <c:pt idx="931">
                  <c:v>103.16253333333333</c:v>
                </c:pt>
                <c:pt idx="932">
                  <c:v>102.64383333333335</c:v>
                </c:pt>
                <c:pt idx="933">
                  <c:v>102.71190000000001</c:v>
                </c:pt>
                <c:pt idx="934">
                  <c:v>101.71339999999999</c:v>
                </c:pt>
                <c:pt idx="935">
                  <c:v>100.30966666666666</c:v>
                </c:pt>
                <c:pt idx="936">
                  <c:v>97.502200000000002</c:v>
                </c:pt>
                <c:pt idx="937">
                  <c:v>95.751599999999996</c:v>
                </c:pt>
                <c:pt idx="938">
                  <c:v>94.542400000000001</c:v>
                </c:pt>
                <c:pt idx="939">
                  <c:v>93.809766666666675</c:v>
                </c:pt>
                <c:pt idx="940">
                  <c:v>94.354400000000012</c:v>
                </c:pt>
                <c:pt idx="941">
                  <c:v>94.117733333333334</c:v>
                </c:pt>
                <c:pt idx="942">
                  <c:v>89.848200000000006</c:v>
                </c:pt>
                <c:pt idx="943">
                  <c:v>85.536533333333338</c:v>
                </c:pt>
                <c:pt idx="944">
                  <c:v>83.367733333333334</c:v>
                </c:pt>
                <c:pt idx="945">
                  <c:v>85.954733333333323</c:v>
                </c:pt>
                <c:pt idx="946">
                  <c:v>87.501100000000008</c:v>
                </c:pt>
                <c:pt idx="947">
                  <c:v>87.021299999999997</c:v>
                </c:pt>
                <c:pt idx="948">
                  <c:v>85.591633333333334</c:v>
                </c:pt>
                <c:pt idx="949">
                  <c:v>84.884900000000002</c:v>
                </c:pt>
                <c:pt idx="950">
                  <c:v>85.322566666666674</c:v>
                </c:pt>
                <c:pt idx="951">
                  <c:v>86.252966666666666</c:v>
                </c:pt>
                <c:pt idx="952">
                  <c:v>86.110333333333315</c:v>
                </c:pt>
                <c:pt idx="953">
                  <c:v>86.583633333333339</c:v>
                </c:pt>
                <c:pt idx="954">
                  <c:v>86.622533333333323</c:v>
                </c:pt>
                <c:pt idx="955">
                  <c:v>86.953199999999995</c:v>
                </c:pt>
                <c:pt idx="956">
                  <c:v>85.935266666666664</c:v>
                </c:pt>
                <c:pt idx="957">
                  <c:v>85.552733333333322</c:v>
                </c:pt>
                <c:pt idx="958">
                  <c:v>85.371200000000002</c:v>
                </c:pt>
                <c:pt idx="959">
                  <c:v>86.956466666666657</c:v>
                </c:pt>
                <c:pt idx="960">
                  <c:v>88.217566666666656</c:v>
                </c:pt>
                <c:pt idx="961">
                  <c:v>89.037766666666656</c:v>
                </c:pt>
                <c:pt idx="962">
                  <c:v>89.721799999999988</c:v>
                </c:pt>
                <c:pt idx="963">
                  <c:v>89.81580000000001</c:v>
                </c:pt>
                <c:pt idx="964">
                  <c:v>90.86290000000001</c:v>
                </c:pt>
                <c:pt idx="965">
                  <c:v>89.718500000000006</c:v>
                </c:pt>
                <c:pt idx="966">
                  <c:v>88.979366666666678</c:v>
                </c:pt>
                <c:pt idx="967">
                  <c:v>89.634233333333341</c:v>
                </c:pt>
                <c:pt idx="968">
                  <c:v>90.652199999999993</c:v>
                </c:pt>
                <c:pt idx="969">
                  <c:v>91.738233333333326</c:v>
                </c:pt>
                <c:pt idx="970">
                  <c:v>90.541966666666667</c:v>
                </c:pt>
                <c:pt idx="971">
                  <c:v>92.503266666666661</c:v>
                </c:pt>
                <c:pt idx="972">
                  <c:v>96.503699999999995</c:v>
                </c:pt>
                <c:pt idx="973">
                  <c:v>100.48796666666668</c:v>
                </c:pt>
                <c:pt idx="974">
                  <c:v>102.82860000000001</c:v>
                </c:pt>
                <c:pt idx="975">
                  <c:v>102.5498</c:v>
                </c:pt>
                <c:pt idx="976">
                  <c:v>102.86426666666667</c:v>
                </c:pt>
                <c:pt idx="977">
                  <c:v>102.44606666666668</c:v>
                </c:pt>
                <c:pt idx="978">
                  <c:v>101.99223333333333</c:v>
                </c:pt>
                <c:pt idx="979">
                  <c:v>102.18996666666668</c:v>
                </c:pt>
                <c:pt idx="980">
                  <c:v>102.58873333333334</c:v>
                </c:pt>
                <c:pt idx="981">
                  <c:v>103.27923333333332</c:v>
                </c:pt>
                <c:pt idx="982">
                  <c:v>102.95180000000001</c:v>
                </c:pt>
                <c:pt idx="983">
                  <c:v>102.82209999999999</c:v>
                </c:pt>
                <c:pt idx="984">
                  <c:v>104.03129999999999</c:v>
                </c:pt>
                <c:pt idx="985">
                  <c:v>106.02506666666666</c:v>
                </c:pt>
                <c:pt idx="986">
                  <c:v>108.06563333333334</c:v>
                </c:pt>
                <c:pt idx="987">
                  <c:v>108.15203333333334</c:v>
                </c:pt>
                <c:pt idx="988">
                  <c:v>107.22850000000001</c:v>
                </c:pt>
                <c:pt idx="989">
                  <c:v>105.97003333333333</c:v>
                </c:pt>
                <c:pt idx="990">
                  <c:v>106.53586666666666</c:v>
                </c:pt>
                <c:pt idx="991">
                  <c:v>107.0204</c:v>
                </c:pt>
                <c:pt idx="992">
                  <c:v>108.23660000000001</c:v>
                </c:pt>
                <c:pt idx="993">
                  <c:v>108.72109999999999</c:v>
                </c:pt>
                <c:pt idx="994">
                  <c:v>109.38119999999999</c:v>
                </c:pt>
                <c:pt idx="995">
                  <c:v>108.22353333333335</c:v>
                </c:pt>
                <c:pt idx="996">
                  <c:v>105.97976666666666</c:v>
                </c:pt>
                <c:pt idx="997">
                  <c:v>103.24826666666667</c:v>
                </c:pt>
                <c:pt idx="998">
                  <c:v>101.52483333333333</c:v>
                </c:pt>
                <c:pt idx="999">
                  <c:v>104.72136666666667</c:v>
                </c:pt>
                <c:pt idx="1000">
                  <c:v>109.16333333333334</c:v>
                </c:pt>
                <c:pt idx="1001">
                  <c:v>113.4037</c:v>
                </c:pt>
                <c:pt idx="1002">
                  <c:v>113.98253333333332</c:v>
                </c:pt>
                <c:pt idx="1003">
                  <c:v>113.41996666666667</c:v>
                </c:pt>
                <c:pt idx="1004">
                  <c:v>113.77763333333333</c:v>
                </c:pt>
                <c:pt idx="1005">
                  <c:v>113.5988</c:v>
                </c:pt>
                <c:pt idx="1006">
                  <c:v>114.82473333333333</c:v>
                </c:pt>
                <c:pt idx="1007">
                  <c:v>116.07993333333332</c:v>
                </c:pt>
                <c:pt idx="1008">
                  <c:v>117.25383333333333</c:v>
                </c:pt>
                <c:pt idx="1009">
                  <c:v>119.13340000000001</c:v>
                </c:pt>
                <c:pt idx="1010">
                  <c:v>120.31706666666668</c:v>
                </c:pt>
                <c:pt idx="1011">
                  <c:v>122.0145</c:v>
                </c:pt>
                <c:pt idx="1012">
                  <c:v>123.12336666666666</c:v>
                </c:pt>
                <c:pt idx="1013">
                  <c:v>124.11193333333334</c:v>
                </c:pt>
                <c:pt idx="1014">
                  <c:v>125.09073333333333</c:v>
                </c:pt>
                <c:pt idx="1015">
                  <c:v>125.15576666666668</c:v>
                </c:pt>
                <c:pt idx="1016">
                  <c:v>124.681</c:v>
                </c:pt>
                <c:pt idx="1017">
                  <c:v>123.27623333333334</c:v>
                </c:pt>
                <c:pt idx="1018">
                  <c:v>122.78193333333333</c:v>
                </c:pt>
                <c:pt idx="1019">
                  <c:v>123.38676666666667</c:v>
                </c:pt>
                <c:pt idx="1020">
                  <c:v>124.13466666666666</c:v>
                </c:pt>
                <c:pt idx="1021">
                  <c:v>124.19970000000001</c:v>
                </c:pt>
                <c:pt idx="1022">
                  <c:v>123.95256666666667</c:v>
                </c:pt>
                <c:pt idx="1023">
                  <c:v>124.18020000000001</c:v>
                </c:pt>
                <c:pt idx="1024">
                  <c:v>124.03386666666667</c:v>
                </c:pt>
                <c:pt idx="1025">
                  <c:v>123.96883333333334</c:v>
                </c:pt>
                <c:pt idx="1026">
                  <c:v>124.60943333333334</c:v>
                </c:pt>
                <c:pt idx="1027">
                  <c:v>125.48416666666667</c:v>
                </c:pt>
                <c:pt idx="1028">
                  <c:v>125.5752</c:v>
                </c:pt>
                <c:pt idx="1029">
                  <c:v>124.34926666666667</c:v>
                </c:pt>
                <c:pt idx="1030">
                  <c:v>123.13636666666667</c:v>
                </c:pt>
                <c:pt idx="1031">
                  <c:v>121.60803333333335</c:v>
                </c:pt>
                <c:pt idx="1032">
                  <c:v>120.45363333333334</c:v>
                </c:pt>
                <c:pt idx="1033">
                  <c:v>119.44556666666666</c:v>
                </c:pt>
                <c:pt idx="1034">
                  <c:v>120.17396666666667</c:v>
                </c:pt>
                <c:pt idx="1035">
                  <c:v>121.4812</c:v>
                </c:pt>
                <c:pt idx="1036">
                  <c:v>123.1884</c:v>
                </c:pt>
                <c:pt idx="1037">
                  <c:v>122.938</c:v>
                </c:pt>
                <c:pt idx="1038">
                  <c:v>122.49576666666667</c:v>
                </c:pt>
                <c:pt idx="1039">
                  <c:v>120.42110000000001</c:v>
                </c:pt>
                <c:pt idx="1040">
                  <c:v>118.96429999999999</c:v>
                </c:pt>
                <c:pt idx="1041">
                  <c:v>117.37740000000001</c:v>
                </c:pt>
                <c:pt idx="1042">
                  <c:v>116.38236666666667</c:v>
                </c:pt>
                <c:pt idx="1043">
                  <c:v>115.93686666666667</c:v>
                </c:pt>
                <c:pt idx="1044">
                  <c:v>115.5564</c:v>
                </c:pt>
                <c:pt idx="1045">
                  <c:v>115.73200000000001</c:v>
                </c:pt>
                <c:pt idx="1046">
                  <c:v>116.07343333333334</c:v>
                </c:pt>
                <c:pt idx="1047">
                  <c:v>116.88473333333336</c:v>
                </c:pt>
                <c:pt idx="1048">
                  <c:v>117.5132</c:v>
                </c:pt>
                <c:pt idx="1049">
                  <c:v>117.62733333333334</c:v>
                </c:pt>
                <c:pt idx="1050">
                  <c:v>117.27513333333333</c:v>
                </c:pt>
                <c:pt idx="1051">
                  <c:v>116.52506666666666</c:v>
                </c:pt>
                <c:pt idx="1052">
                  <c:v>115.84023333333334</c:v>
                </c:pt>
                <c:pt idx="1053">
                  <c:v>114.86189999999999</c:v>
                </c:pt>
                <c:pt idx="1054">
                  <c:v>115.23039999999999</c:v>
                </c:pt>
                <c:pt idx="1055">
                  <c:v>115.45216666666666</c:v>
                </c:pt>
                <c:pt idx="1056">
                  <c:v>116.68810000000001</c:v>
                </c:pt>
                <c:pt idx="1057">
                  <c:v>117.14139999999999</c:v>
                </c:pt>
                <c:pt idx="1058">
                  <c:v>118.12949999999999</c:v>
                </c:pt>
                <c:pt idx="1059">
                  <c:v>119.747</c:v>
                </c:pt>
                <c:pt idx="1060">
                  <c:v>119.45676666666667</c:v>
                </c:pt>
                <c:pt idx="1061">
                  <c:v>119.38176666666668</c:v>
                </c:pt>
                <c:pt idx="1062">
                  <c:v>117.78383333333333</c:v>
                </c:pt>
                <c:pt idx="1063">
                  <c:v>117.23270000000001</c:v>
                </c:pt>
                <c:pt idx="1064">
                  <c:v>116.22176666666667</c:v>
                </c:pt>
                <c:pt idx="1065">
                  <c:v>116.15003333333334</c:v>
                </c:pt>
                <c:pt idx="1066">
                  <c:v>116.89683333333333</c:v>
                </c:pt>
                <c:pt idx="1067">
                  <c:v>118.45236666666666</c:v>
                </c:pt>
                <c:pt idx="1068">
                  <c:v>118.83716666666668</c:v>
                </c:pt>
                <c:pt idx="1069">
                  <c:v>120.00786666666666</c:v>
                </c:pt>
                <c:pt idx="1070">
                  <c:v>119.44043333333333</c:v>
                </c:pt>
                <c:pt idx="1071">
                  <c:v>118.9676</c:v>
                </c:pt>
                <c:pt idx="1072">
                  <c:v>118.38713333333334</c:v>
                </c:pt>
                <c:pt idx="1073">
                  <c:v>119.16980000000001</c:v>
                </c:pt>
                <c:pt idx="1074">
                  <c:v>120.2916</c:v>
                </c:pt>
                <c:pt idx="1075">
                  <c:v>121.76563333333333</c:v>
                </c:pt>
                <c:pt idx="1076">
                  <c:v>122.62983333333334</c:v>
                </c:pt>
                <c:pt idx="1077">
                  <c:v>123.45490000000001</c:v>
                </c:pt>
                <c:pt idx="1078">
                  <c:v>123.38313333333333</c:v>
                </c:pt>
                <c:pt idx="1079">
                  <c:v>123.29180000000001</c:v>
                </c:pt>
                <c:pt idx="1080">
                  <c:v>122.72436666666665</c:v>
                </c:pt>
                <c:pt idx="1081">
                  <c:v>122.50263333333334</c:v>
                </c:pt>
                <c:pt idx="1082">
                  <c:v>122.96573333333333</c:v>
                </c:pt>
                <c:pt idx="1083">
                  <c:v>123.03420000000001</c:v>
                </c:pt>
                <c:pt idx="1084">
                  <c:v>122.48306666666667</c:v>
                </c:pt>
                <c:pt idx="1085">
                  <c:v>122.02976666666666</c:v>
                </c:pt>
                <c:pt idx="1086">
                  <c:v>122.70156666666666</c:v>
                </c:pt>
                <c:pt idx="1087">
                  <c:v>124.0321</c:v>
                </c:pt>
                <c:pt idx="1088">
                  <c:v>124.54083333333334</c:v>
                </c:pt>
                <c:pt idx="1089">
                  <c:v>124.54733333333333</c:v>
                </c:pt>
                <c:pt idx="1090">
                  <c:v>123.16136666666667</c:v>
                </c:pt>
                <c:pt idx="1091">
                  <c:v>122.94286666666666</c:v>
                </c:pt>
                <c:pt idx="1092">
                  <c:v>122.98853333333334</c:v>
                </c:pt>
                <c:pt idx="1093">
                  <c:v>123.45486666666666</c:v>
                </c:pt>
                <c:pt idx="1094">
                  <c:v>122.45046666666667</c:v>
                </c:pt>
                <c:pt idx="1095">
                  <c:v>120.93079999999999</c:v>
                </c:pt>
                <c:pt idx="1096">
                  <c:v>119.33613333333334</c:v>
                </c:pt>
                <c:pt idx="1097">
                  <c:v>118.13603333333333</c:v>
                </c:pt>
                <c:pt idx="1098">
                  <c:v>116.26416666666667</c:v>
                </c:pt>
                <c:pt idx="1099">
                  <c:v>115.21083333333333</c:v>
                </c:pt>
                <c:pt idx="1100">
                  <c:v>114.89776666666667</c:v>
                </c:pt>
                <c:pt idx="1101">
                  <c:v>114.33686666666667</c:v>
                </c:pt>
                <c:pt idx="1102">
                  <c:v>112.11933333333333</c:v>
                </c:pt>
                <c:pt idx="1103">
                  <c:v>108.82890000000002</c:v>
                </c:pt>
                <c:pt idx="1104">
                  <c:v>106.71896666666667</c:v>
                </c:pt>
                <c:pt idx="1105">
                  <c:v>105.83846666666666</c:v>
                </c:pt>
                <c:pt idx="1106">
                  <c:v>105.42433333333334</c:v>
                </c:pt>
                <c:pt idx="1107">
                  <c:v>104.84713333333333</c:v>
                </c:pt>
                <c:pt idx="1108">
                  <c:v>104.12316666666668</c:v>
                </c:pt>
                <c:pt idx="1109">
                  <c:v>102.85786666666667</c:v>
                </c:pt>
                <c:pt idx="1110">
                  <c:v>103.38446666666665</c:v>
                </c:pt>
                <c:pt idx="1111">
                  <c:v>103.47783333333332</c:v>
                </c:pt>
                <c:pt idx="1112">
                  <c:v>104.42663333333333</c:v>
                </c:pt>
                <c:pt idx="1113">
                  <c:v>104.20086666666667</c:v>
                </c:pt>
                <c:pt idx="1114">
                  <c:v>104.52806666666667</c:v>
                </c:pt>
                <c:pt idx="1115">
                  <c:v>104.42010000000001</c:v>
                </c:pt>
                <c:pt idx="1116">
                  <c:v>104.33503333333334</c:v>
                </c:pt>
                <c:pt idx="1117">
                  <c:v>104.52476666666666</c:v>
                </c:pt>
                <c:pt idx="1118">
                  <c:v>106.81503333333335</c:v>
                </c:pt>
                <c:pt idx="1119">
                  <c:v>108.6407</c:v>
                </c:pt>
                <c:pt idx="1120">
                  <c:v>110.86883333333333</c:v>
                </c:pt>
                <c:pt idx="1121">
                  <c:v>109.7826</c:v>
                </c:pt>
                <c:pt idx="1122">
                  <c:v>108.98756666666667</c:v>
                </c:pt>
                <c:pt idx="1123">
                  <c:v>107.96346666666666</c:v>
                </c:pt>
                <c:pt idx="1124">
                  <c:v>107.95693333333332</c:v>
                </c:pt>
                <c:pt idx="1125">
                  <c:v>108.53276666666666</c:v>
                </c:pt>
                <c:pt idx="1126">
                  <c:v>109.5634</c:v>
                </c:pt>
                <c:pt idx="1127">
                  <c:v>110.7118</c:v>
                </c:pt>
                <c:pt idx="1128">
                  <c:v>111.24509999999999</c:v>
                </c:pt>
                <c:pt idx="1129">
                  <c:v>110.18503333333335</c:v>
                </c:pt>
                <c:pt idx="1130">
                  <c:v>108.90246666666667</c:v>
                </c:pt>
                <c:pt idx="1131">
                  <c:v>106.85103333333332</c:v>
                </c:pt>
                <c:pt idx="1132">
                  <c:v>105.12676666666665</c:v>
                </c:pt>
                <c:pt idx="1133">
                  <c:v>103.60536666666667</c:v>
                </c:pt>
                <c:pt idx="1134">
                  <c:v>103.17349999999999</c:v>
                </c:pt>
                <c:pt idx="1135">
                  <c:v>103.92276666666665</c:v>
                </c:pt>
                <c:pt idx="1136">
                  <c:v>105.0025</c:v>
                </c:pt>
                <c:pt idx="1137">
                  <c:v>105.67649999999999</c:v>
                </c:pt>
                <c:pt idx="1138">
                  <c:v>105.85973333333334</c:v>
                </c:pt>
                <c:pt idx="1139">
                  <c:v>106.17053333333332</c:v>
                </c:pt>
                <c:pt idx="1140">
                  <c:v>106.78563333333334</c:v>
                </c:pt>
                <c:pt idx="1141">
                  <c:v>107.41706666666666</c:v>
                </c:pt>
                <c:pt idx="1142">
                  <c:v>107.03099999999999</c:v>
                </c:pt>
                <c:pt idx="1143">
                  <c:v>106.81506666666667</c:v>
                </c:pt>
                <c:pt idx="1144">
                  <c:v>106.45189999999998</c:v>
                </c:pt>
                <c:pt idx="1145">
                  <c:v>106.70383333333332</c:v>
                </c:pt>
                <c:pt idx="1146">
                  <c:v>106.78233333333333</c:v>
                </c:pt>
                <c:pt idx="1147">
                  <c:v>106.42243333333333</c:v>
                </c:pt>
                <c:pt idx="1148">
                  <c:v>106.52713333333334</c:v>
                </c:pt>
                <c:pt idx="1149">
                  <c:v>106.88376666666666</c:v>
                </c:pt>
                <c:pt idx="1150">
                  <c:v>107.4498</c:v>
                </c:pt>
                <c:pt idx="1151">
                  <c:v>107.08663333333334</c:v>
                </c:pt>
                <c:pt idx="1152">
                  <c:v>106.51406666666666</c:v>
                </c:pt>
                <c:pt idx="1153">
                  <c:v>106.32103333333333</c:v>
                </c:pt>
                <c:pt idx="1154">
                  <c:v>107.29276666666665</c:v>
                </c:pt>
                <c:pt idx="1155">
                  <c:v>107.63630000000001</c:v>
                </c:pt>
                <c:pt idx="1156">
                  <c:v>107.9242</c:v>
                </c:pt>
                <c:pt idx="1157">
                  <c:v>107.44976666666666</c:v>
                </c:pt>
                <c:pt idx="1158">
                  <c:v>106.92630000000001</c:v>
                </c:pt>
                <c:pt idx="1159">
                  <c:v>106.2556</c:v>
                </c:pt>
                <c:pt idx="1160">
                  <c:v>105.44419999999998</c:v>
                </c:pt>
                <c:pt idx="1161">
                  <c:v>104.93380000000001</c:v>
                </c:pt>
                <c:pt idx="1162">
                  <c:v>104.08639999999998</c:v>
                </c:pt>
                <c:pt idx="1163">
                  <c:v>103.51709999999999</c:v>
                </c:pt>
                <c:pt idx="1164">
                  <c:v>102.31633333333333</c:v>
                </c:pt>
                <c:pt idx="1165">
                  <c:v>101.14173333333333</c:v>
                </c:pt>
                <c:pt idx="1166">
                  <c:v>99.158999999999992</c:v>
                </c:pt>
                <c:pt idx="1167">
                  <c:v>97.447833333333335</c:v>
                </c:pt>
                <c:pt idx="1168">
                  <c:v>96.590633333333344</c:v>
                </c:pt>
                <c:pt idx="1169">
                  <c:v>96.878566666666657</c:v>
                </c:pt>
                <c:pt idx="1170">
                  <c:v>98.233099999999993</c:v>
                </c:pt>
                <c:pt idx="1171">
                  <c:v>99.299699999999987</c:v>
                </c:pt>
                <c:pt idx="1172">
                  <c:v>99.980233333333331</c:v>
                </c:pt>
                <c:pt idx="1173">
                  <c:v>100.2856</c:v>
                </c:pt>
                <c:pt idx="1174">
                  <c:v>99.813300000000012</c:v>
                </c:pt>
                <c:pt idx="1175">
                  <c:v>99.422633333333337</c:v>
                </c:pt>
                <c:pt idx="1176">
                  <c:v>97.968366666666668</c:v>
                </c:pt>
                <c:pt idx="1177">
                  <c:v>97.098433333333332</c:v>
                </c:pt>
                <c:pt idx="1178">
                  <c:v>95.985599999999991</c:v>
                </c:pt>
                <c:pt idx="1179">
                  <c:v>95.450499999999991</c:v>
                </c:pt>
                <c:pt idx="1180">
                  <c:v>94.944966666666673</c:v>
                </c:pt>
                <c:pt idx="1181">
                  <c:v>95.076266666666655</c:v>
                </c:pt>
                <c:pt idx="1182">
                  <c:v>95.063133333333326</c:v>
                </c:pt>
                <c:pt idx="1183">
                  <c:v>94.8596</c:v>
                </c:pt>
                <c:pt idx="1184">
                  <c:v>94.015899999999988</c:v>
                </c:pt>
                <c:pt idx="1185">
                  <c:v>93.28713333333333</c:v>
                </c:pt>
                <c:pt idx="1186">
                  <c:v>92.000266666666676</c:v>
                </c:pt>
                <c:pt idx="1187">
                  <c:v>90.762666666666675</c:v>
                </c:pt>
                <c:pt idx="1188">
                  <c:v>89.633366666666674</c:v>
                </c:pt>
                <c:pt idx="1189">
                  <c:v>89.167199999999994</c:v>
                </c:pt>
                <c:pt idx="1190">
                  <c:v>88.697766666666666</c:v>
                </c:pt>
                <c:pt idx="1191">
                  <c:v>88.379333333333349</c:v>
                </c:pt>
                <c:pt idx="1192">
                  <c:v>90.168466666666674</c:v>
                </c:pt>
                <c:pt idx="1193">
                  <c:v>91.855833333333337</c:v>
                </c:pt>
                <c:pt idx="1194">
                  <c:v>93.648233333333337</c:v>
                </c:pt>
                <c:pt idx="1195">
                  <c:v>93.736866666666671</c:v>
                </c:pt>
                <c:pt idx="1196">
                  <c:v>94.140633333333327</c:v>
                </c:pt>
                <c:pt idx="1197">
                  <c:v>94.803766666666661</c:v>
                </c:pt>
                <c:pt idx="1198">
                  <c:v>95.128766666666664</c:v>
                </c:pt>
                <c:pt idx="1199">
                  <c:v>95.729533333333336</c:v>
                </c:pt>
                <c:pt idx="1200">
                  <c:v>96.235099999999989</c:v>
                </c:pt>
                <c:pt idx="1201">
                  <c:v>97.013099999999994</c:v>
                </c:pt>
                <c:pt idx="1202">
                  <c:v>97.764833333333343</c:v>
                </c:pt>
                <c:pt idx="1203">
                  <c:v>98.877700000000004</c:v>
                </c:pt>
                <c:pt idx="1204">
                  <c:v>100.11203333333333</c:v>
                </c:pt>
                <c:pt idx="1205">
                  <c:v>101.37920000000001</c:v>
                </c:pt>
                <c:pt idx="1206">
                  <c:v>101.71073333333334</c:v>
                </c:pt>
                <c:pt idx="1207">
                  <c:v>101.59913333333333</c:v>
                </c:pt>
                <c:pt idx="1208">
                  <c:v>101.28399999999999</c:v>
                </c:pt>
                <c:pt idx="1209">
                  <c:v>101.98323333333333</c:v>
                </c:pt>
                <c:pt idx="1210">
                  <c:v>102.26883333333335</c:v>
                </c:pt>
                <c:pt idx="1211">
                  <c:v>101.35293333333334</c:v>
                </c:pt>
                <c:pt idx="1212">
                  <c:v>98.989333333333335</c:v>
                </c:pt>
                <c:pt idx="1213">
                  <c:v>98.418133333333344</c:v>
                </c:pt>
                <c:pt idx="1214">
                  <c:v>99.320899999999995</c:v>
                </c:pt>
                <c:pt idx="1215">
                  <c:v>100.27289999999999</c:v>
                </c:pt>
                <c:pt idx="1216">
                  <c:v>101.34966666666666</c:v>
                </c:pt>
                <c:pt idx="1217">
                  <c:v>102.75796666666668</c:v>
                </c:pt>
                <c:pt idx="1218">
                  <c:v>104.84913333333333</c:v>
                </c:pt>
                <c:pt idx="1219">
                  <c:v>106.25416666666668</c:v>
                </c:pt>
                <c:pt idx="1220">
                  <c:v>107.01906666666667</c:v>
                </c:pt>
                <c:pt idx="1221">
                  <c:v>106.93696666666665</c:v>
                </c:pt>
                <c:pt idx="1222">
                  <c:v>105.87003333333332</c:v>
                </c:pt>
                <c:pt idx="1223">
                  <c:v>104.16626666666666</c:v>
                </c:pt>
                <c:pt idx="1224">
                  <c:v>103.75593333333332</c:v>
                </c:pt>
                <c:pt idx="1225">
                  <c:v>104.3173</c:v>
                </c:pt>
                <c:pt idx="1226">
                  <c:v>105.43673333333334</c:v>
                </c:pt>
                <c:pt idx="1227">
                  <c:v>105.50566666666664</c:v>
                </c:pt>
                <c:pt idx="1228">
                  <c:v>105.01326666666667</c:v>
                </c:pt>
                <c:pt idx="1229">
                  <c:v>104.6653</c:v>
                </c:pt>
                <c:pt idx="1230">
                  <c:v>105.30873333333334</c:v>
                </c:pt>
                <c:pt idx="1231">
                  <c:v>105.74203333333332</c:v>
                </c:pt>
                <c:pt idx="1232">
                  <c:v>106.20490000000001</c:v>
                </c:pt>
                <c:pt idx="1233">
                  <c:v>106.47736666666667</c:v>
                </c:pt>
                <c:pt idx="1234">
                  <c:v>107.37356666666666</c:v>
                </c:pt>
                <c:pt idx="1235">
                  <c:v>108.13189999999999</c:v>
                </c:pt>
                <c:pt idx="1236">
                  <c:v>109.81009999999999</c:v>
                </c:pt>
                <c:pt idx="1237">
                  <c:v>111.50656666666667</c:v>
                </c:pt>
                <c:pt idx="1238">
                  <c:v>113.32146666666667</c:v>
                </c:pt>
                <c:pt idx="1239">
                  <c:v>114.18773333333333</c:v>
                </c:pt>
                <c:pt idx="1240">
                  <c:v>114.07573333333333</c:v>
                </c:pt>
                <c:pt idx="1241">
                  <c:v>114.24043333333333</c:v>
                </c:pt>
                <c:pt idx="1242">
                  <c:v>115.0639</c:v>
                </c:pt>
                <c:pt idx="1243">
                  <c:v>116.65483333333334</c:v>
                </c:pt>
                <c:pt idx="1244">
                  <c:v>118.3874</c:v>
                </c:pt>
                <c:pt idx="1245">
                  <c:v>119.18119999999999</c:v>
                </c:pt>
                <c:pt idx="1246">
                  <c:v>119.81033333333333</c:v>
                </c:pt>
                <c:pt idx="1247">
                  <c:v>119.80043333333333</c:v>
                </c:pt>
                <c:pt idx="1248">
                  <c:v>120.33403333333332</c:v>
                </c:pt>
                <c:pt idx="1249">
                  <c:v>120.29450000000001</c:v>
                </c:pt>
                <c:pt idx="1250">
                  <c:v>120.75233333333334</c:v>
                </c:pt>
                <c:pt idx="1251">
                  <c:v>115.94333333333334</c:v>
                </c:pt>
                <c:pt idx="1252">
                  <c:v>111.52626666666667</c:v>
                </c:pt>
                <c:pt idx="1253">
                  <c:v>106.45376666666668</c:v>
                </c:pt>
                <c:pt idx="1254">
                  <c:v>106.71070000000002</c:v>
                </c:pt>
                <c:pt idx="1255">
                  <c:v>106.89186666666666</c:v>
                </c:pt>
                <c:pt idx="1256">
                  <c:v>106.70083333333334</c:v>
                </c:pt>
                <c:pt idx="1257">
                  <c:v>105.12636666666667</c:v>
                </c:pt>
                <c:pt idx="1258">
                  <c:v>103.06113333333333</c:v>
                </c:pt>
                <c:pt idx="1259">
                  <c:v>101.58876666666667</c:v>
                </c:pt>
                <c:pt idx="1260">
                  <c:v>101.45043333333332</c:v>
                </c:pt>
                <c:pt idx="1261">
                  <c:v>101.59536666666666</c:v>
                </c:pt>
                <c:pt idx="1262">
                  <c:v>102.15203333333334</c:v>
                </c:pt>
                <c:pt idx="1263">
                  <c:v>102.90300000000001</c:v>
                </c:pt>
                <c:pt idx="1264">
                  <c:v>103.66716666666667</c:v>
                </c:pt>
                <c:pt idx="1265">
                  <c:v>102.99193333333334</c:v>
                </c:pt>
                <c:pt idx="1266">
                  <c:v>101.31866666666667</c:v>
                </c:pt>
                <c:pt idx="1267">
                  <c:v>99.961600000000018</c:v>
                </c:pt>
                <c:pt idx="1268">
                  <c:v>99.981366666666659</c:v>
                </c:pt>
                <c:pt idx="1269">
                  <c:v>99.895733333333339</c:v>
                </c:pt>
                <c:pt idx="1270">
                  <c:v>100.21193333333333</c:v>
                </c:pt>
                <c:pt idx="1271">
                  <c:v>99.87593333333335</c:v>
                </c:pt>
                <c:pt idx="1272">
                  <c:v>99.945099999999982</c:v>
                </c:pt>
                <c:pt idx="1273">
                  <c:v>100.2251</c:v>
                </c:pt>
                <c:pt idx="1274">
                  <c:v>101.25279999999999</c:v>
                </c:pt>
                <c:pt idx="1275">
                  <c:v>102.37599999999999</c:v>
                </c:pt>
                <c:pt idx="1276">
                  <c:v>101.97413333333334</c:v>
                </c:pt>
                <c:pt idx="1277">
                  <c:v>101.27583333333335</c:v>
                </c:pt>
                <c:pt idx="1278">
                  <c:v>100.13286666666669</c:v>
                </c:pt>
                <c:pt idx="1279">
                  <c:v>99.523500000000013</c:v>
                </c:pt>
                <c:pt idx="1280">
                  <c:v>99.803466666666679</c:v>
                </c:pt>
                <c:pt idx="1281">
                  <c:v>100.81796666666668</c:v>
                </c:pt>
                <c:pt idx="1282">
                  <c:v>102.16516666666666</c:v>
                </c:pt>
                <c:pt idx="1283">
                  <c:v>102.78770000000002</c:v>
                </c:pt>
                <c:pt idx="1284">
                  <c:v>103.90433333333334</c:v>
                </c:pt>
                <c:pt idx="1285">
                  <c:v>104.30946666666667</c:v>
                </c:pt>
                <c:pt idx="1286">
                  <c:v>104.91226666666667</c:v>
                </c:pt>
                <c:pt idx="1287">
                  <c:v>104.54006666666668</c:v>
                </c:pt>
                <c:pt idx="1288">
                  <c:v>104.0493</c:v>
                </c:pt>
                <c:pt idx="1289">
                  <c:v>103.05126666666666</c:v>
                </c:pt>
                <c:pt idx="1290">
                  <c:v>102.79433333333333</c:v>
                </c:pt>
                <c:pt idx="1291">
                  <c:v>103.31146666666666</c:v>
                </c:pt>
                <c:pt idx="1292">
                  <c:v>104.07890000000002</c:v>
                </c:pt>
                <c:pt idx="1293">
                  <c:v>103.83846666666666</c:v>
                </c:pt>
                <c:pt idx="1294">
                  <c:v>103.86150000000002</c:v>
                </c:pt>
                <c:pt idx="1295">
                  <c:v>103.43990000000001</c:v>
                </c:pt>
                <c:pt idx="1296">
                  <c:v>103.23896666666667</c:v>
                </c:pt>
                <c:pt idx="1297">
                  <c:v>102.28179999999999</c:v>
                </c:pt>
                <c:pt idx="1298">
                  <c:v>100.8146</c:v>
                </c:pt>
                <c:pt idx="1299">
                  <c:v>99.079133333333331</c:v>
                </c:pt>
                <c:pt idx="1300">
                  <c:v>97.674233333333333</c:v>
                </c:pt>
                <c:pt idx="1301">
                  <c:v>97.227999999999994</c:v>
                </c:pt>
                <c:pt idx="1302">
                  <c:v>97.509</c:v>
                </c:pt>
                <c:pt idx="1303">
                  <c:v>98.649433333333334</c:v>
                </c:pt>
                <c:pt idx="1304">
                  <c:v>99.307233333333329</c:v>
                </c:pt>
                <c:pt idx="1305">
                  <c:v>100.03446666666666</c:v>
                </c:pt>
                <c:pt idx="1306">
                  <c:v>99.763400000000004</c:v>
                </c:pt>
                <c:pt idx="1307">
                  <c:v>99.584900000000005</c:v>
                </c:pt>
                <c:pt idx="1308">
                  <c:v>98.718833333333336</c:v>
                </c:pt>
                <c:pt idx="1309">
                  <c:v>98.61966666666666</c:v>
                </c:pt>
                <c:pt idx="1310">
                  <c:v>98.8279</c:v>
                </c:pt>
                <c:pt idx="1311">
                  <c:v>99.515466666666669</c:v>
                </c:pt>
                <c:pt idx="1312">
                  <c:v>97.499066666666678</c:v>
                </c:pt>
                <c:pt idx="1313">
                  <c:v>95.343833333333336</c:v>
                </c:pt>
                <c:pt idx="1314">
                  <c:v>92.62</c:v>
                </c:pt>
                <c:pt idx="1315">
                  <c:v>92.70923333333333</c:v>
                </c:pt>
                <c:pt idx="1316">
                  <c:v>92.785266666666686</c:v>
                </c:pt>
                <c:pt idx="1317">
                  <c:v>92.778666666666666</c:v>
                </c:pt>
                <c:pt idx="1318">
                  <c:v>91.727466666666672</c:v>
                </c:pt>
                <c:pt idx="1319">
                  <c:v>90.520899999999997</c:v>
                </c:pt>
                <c:pt idx="1320">
                  <c:v>89.367233333333331</c:v>
                </c:pt>
                <c:pt idx="1321">
                  <c:v>88.669766666666661</c:v>
                </c:pt>
                <c:pt idx="1322">
                  <c:v>88.560666666666677</c:v>
                </c:pt>
                <c:pt idx="1323">
                  <c:v>89.198633333333348</c:v>
                </c:pt>
                <c:pt idx="1324">
                  <c:v>89.251533333333327</c:v>
                </c:pt>
                <c:pt idx="1325">
                  <c:v>89.912666666666667</c:v>
                </c:pt>
                <c:pt idx="1326">
                  <c:v>90.243233333333322</c:v>
                </c:pt>
                <c:pt idx="1327">
                  <c:v>91.598533333333322</c:v>
                </c:pt>
                <c:pt idx="1328">
                  <c:v>92.058033333333341</c:v>
                </c:pt>
                <c:pt idx="1329">
                  <c:v>92.996833333333328</c:v>
                </c:pt>
                <c:pt idx="1330">
                  <c:v>93.869500000000002</c:v>
                </c:pt>
                <c:pt idx="1331">
                  <c:v>94.246333333333325</c:v>
                </c:pt>
                <c:pt idx="1332">
                  <c:v>94.031466666666674</c:v>
                </c:pt>
                <c:pt idx="1333">
                  <c:v>93.462899999999991</c:v>
                </c:pt>
                <c:pt idx="1334">
                  <c:v>93.499266666666657</c:v>
                </c:pt>
                <c:pt idx="1335">
                  <c:v>93.416633333333323</c:v>
                </c:pt>
                <c:pt idx="1336">
                  <c:v>93.449700000000007</c:v>
                </c:pt>
                <c:pt idx="1337">
                  <c:v>93.257966666666675</c:v>
                </c:pt>
                <c:pt idx="1338">
                  <c:v>92.702633333333324</c:v>
                </c:pt>
                <c:pt idx="1339">
                  <c:v>91.453100000000006</c:v>
                </c:pt>
                <c:pt idx="1340">
                  <c:v>90.907666666666671</c:v>
                </c:pt>
                <c:pt idx="1341">
                  <c:v>90.871300000000005</c:v>
                </c:pt>
                <c:pt idx="1342">
                  <c:v>91.869599999999991</c:v>
                </c:pt>
                <c:pt idx="1343">
                  <c:v>92.322466666666671</c:v>
                </c:pt>
                <c:pt idx="1344">
                  <c:v>92.79846666666667</c:v>
                </c:pt>
                <c:pt idx="1345">
                  <c:v>92.808400000000006</c:v>
                </c:pt>
                <c:pt idx="1346">
                  <c:v>91.869599999999991</c:v>
                </c:pt>
                <c:pt idx="1347">
                  <c:v>91.581999999999994</c:v>
                </c:pt>
                <c:pt idx="1348">
                  <c:v>91.383633333333322</c:v>
                </c:pt>
                <c:pt idx="1349">
                  <c:v>91.62496666666668</c:v>
                </c:pt>
                <c:pt idx="1350">
                  <c:v>91.310933333333324</c:v>
                </c:pt>
                <c:pt idx="1351">
                  <c:v>91.109300000000005</c:v>
                </c:pt>
                <c:pt idx="1352">
                  <c:v>91.14233333333334</c:v>
                </c:pt>
                <c:pt idx="1353">
                  <c:v>91.489433333333338</c:v>
                </c:pt>
                <c:pt idx="1354">
                  <c:v>91.59523333333334</c:v>
                </c:pt>
                <c:pt idx="1355">
                  <c:v>91.472933333333344</c:v>
                </c:pt>
                <c:pt idx="1356">
                  <c:v>91.119233333333341</c:v>
                </c:pt>
                <c:pt idx="1357">
                  <c:v>90.953933333333325</c:v>
                </c:pt>
                <c:pt idx="1358">
                  <c:v>91.043199999999999</c:v>
                </c:pt>
                <c:pt idx="1359">
                  <c:v>91.605166666666676</c:v>
                </c:pt>
                <c:pt idx="1360">
                  <c:v>92.613399999999999</c:v>
                </c:pt>
                <c:pt idx="1361">
                  <c:v>93.637766666666664</c:v>
                </c:pt>
                <c:pt idx="1362">
                  <c:v>94.186566666666678</c:v>
                </c:pt>
                <c:pt idx="1363">
                  <c:v>94.067099999999996</c:v>
                </c:pt>
                <c:pt idx="1364">
                  <c:v>94.505133333333333</c:v>
                </c:pt>
                <c:pt idx="1365">
                  <c:v>95.105800000000002</c:v>
                </c:pt>
                <c:pt idx="1366">
                  <c:v>95.663300000000007</c:v>
                </c:pt>
                <c:pt idx="1367">
                  <c:v>95.713099999999997</c:v>
                </c:pt>
                <c:pt idx="1368">
                  <c:v>94.760666666666665</c:v>
                </c:pt>
                <c:pt idx="1369">
                  <c:v>94.156700000000001</c:v>
                </c:pt>
                <c:pt idx="1370">
                  <c:v>93.333700000000007</c:v>
                </c:pt>
                <c:pt idx="1371">
                  <c:v>93.77173333333333</c:v>
                </c:pt>
                <c:pt idx="1372">
                  <c:v>93.970833333333346</c:v>
                </c:pt>
                <c:pt idx="1373">
                  <c:v>94.694266666666678</c:v>
                </c:pt>
                <c:pt idx="1374">
                  <c:v>95.417733333333331</c:v>
                </c:pt>
                <c:pt idx="1375">
                  <c:v>96.210866666666675</c:v>
                </c:pt>
                <c:pt idx="1376">
                  <c:v>95.938733333333346</c:v>
                </c:pt>
                <c:pt idx="1377">
                  <c:v>94.90333333333335</c:v>
                </c:pt>
                <c:pt idx="1378">
                  <c:v>93.914400000000001</c:v>
                </c:pt>
                <c:pt idx="1379">
                  <c:v>87.483099999999993</c:v>
                </c:pt>
                <c:pt idx="1380">
                  <c:v>81.765266666666676</c:v>
                </c:pt>
                <c:pt idx="1381">
                  <c:v>75.742133333333342</c:v>
                </c:pt>
                <c:pt idx="1382">
                  <c:v>75.698999999999998</c:v>
                </c:pt>
                <c:pt idx="1383">
                  <c:v>75.234400000000008</c:v>
                </c:pt>
                <c:pt idx="1384">
                  <c:v>74.242166666666662</c:v>
                </c:pt>
                <c:pt idx="1385">
                  <c:v>73.319599999999994</c:v>
                </c:pt>
                <c:pt idx="1386">
                  <c:v>72.360566666666671</c:v>
                </c:pt>
                <c:pt idx="1387">
                  <c:v>72.473399999999998</c:v>
                </c:pt>
                <c:pt idx="1388">
                  <c:v>72.791999999999987</c:v>
                </c:pt>
                <c:pt idx="1389">
                  <c:v>72.383799999999994</c:v>
                </c:pt>
                <c:pt idx="1390">
                  <c:v>72.191333333333333</c:v>
                </c:pt>
                <c:pt idx="1391">
                  <c:v>72.075166666666675</c:v>
                </c:pt>
                <c:pt idx="1392">
                  <c:v>72.430266666666668</c:v>
                </c:pt>
                <c:pt idx="1393">
                  <c:v>72.393766666666679</c:v>
                </c:pt>
                <c:pt idx="1394">
                  <c:v>72.987800000000007</c:v>
                </c:pt>
                <c:pt idx="1395">
                  <c:v>73.326300000000003</c:v>
                </c:pt>
                <c:pt idx="1396">
                  <c:v>72.791999999999987</c:v>
                </c:pt>
                <c:pt idx="1397">
                  <c:v>71.647100000000009</c:v>
                </c:pt>
                <c:pt idx="1398">
                  <c:v>71.368333333333325</c:v>
                </c:pt>
                <c:pt idx="1399">
                  <c:v>72.184699999999992</c:v>
                </c:pt>
                <c:pt idx="1400">
                  <c:v>73.150399999999991</c:v>
                </c:pt>
                <c:pt idx="1401">
                  <c:v>73.913666666666657</c:v>
                </c:pt>
                <c:pt idx="1402">
                  <c:v>74.013199999999998</c:v>
                </c:pt>
                <c:pt idx="1403">
                  <c:v>73.910299999999992</c:v>
                </c:pt>
                <c:pt idx="1404">
                  <c:v>72.76870000000001</c:v>
                </c:pt>
                <c:pt idx="1405">
                  <c:v>72.320700000000002</c:v>
                </c:pt>
                <c:pt idx="1406">
                  <c:v>71.859433333333342</c:v>
                </c:pt>
                <c:pt idx="1407">
                  <c:v>72.778666666666666</c:v>
                </c:pt>
                <c:pt idx="1408">
                  <c:v>73.389300000000006</c:v>
                </c:pt>
                <c:pt idx="1409">
                  <c:v>74.059633333333338</c:v>
                </c:pt>
                <c:pt idx="1410">
                  <c:v>75.489933333333326</c:v>
                </c:pt>
                <c:pt idx="1411">
                  <c:v>76.877066666666664</c:v>
                </c:pt>
                <c:pt idx="1412">
                  <c:v>79.485433333333333</c:v>
                </c:pt>
                <c:pt idx="1413">
                  <c:v>81.055099999999996</c:v>
                </c:pt>
                <c:pt idx="1414">
                  <c:v>82.63473333333333</c:v>
                </c:pt>
                <c:pt idx="1415">
                  <c:v>82.986499999999992</c:v>
                </c:pt>
                <c:pt idx="1416">
                  <c:v>83.242033333333339</c:v>
                </c:pt>
                <c:pt idx="1417">
                  <c:v>83.285166666666669</c:v>
                </c:pt>
                <c:pt idx="1418">
                  <c:v>83.447799999999987</c:v>
                </c:pt>
                <c:pt idx="1419">
                  <c:v>83.540700000000001</c:v>
                </c:pt>
                <c:pt idx="1420">
                  <c:v>84.164599999999993</c:v>
                </c:pt>
                <c:pt idx="1421">
                  <c:v>83.746466666666663</c:v>
                </c:pt>
                <c:pt idx="1422">
                  <c:v>83.408000000000001</c:v>
                </c:pt>
                <c:pt idx="1423">
                  <c:v>82.754233333333332</c:v>
                </c:pt>
                <c:pt idx="1424">
                  <c:v>82.386766666666674</c:v>
                </c:pt>
                <c:pt idx="1425">
                  <c:v>81.763333333333321</c:v>
                </c:pt>
                <c:pt idx="1426">
                  <c:v>81.056666666666658</c:v>
                </c:pt>
                <c:pt idx="1427">
                  <c:v>80.826666666666668</c:v>
                </c:pt>
                <c:pt idx="1428">
                  <c:v>80.316666666666663</c:v>
                </c:pt>
                <c:pt idx="1429">
                  <c:v>79.403333333333336</c:v>
                </c:pt>
                <c:pt idx="1430">
                  <c:v>78.66</c:v>
                </c:pt>
                <c:pt idx="1431">
                  <c:v>78.296666666666667</c:v>
                </c:pt>
                <c:pt idx="1432">
                  <c:v>78.603333333333339</c:v>
                </c:pt>
                <c:pt idx="1433">
                  <c:v>79.070000000000007</c:v>
                </c:pt>
                <c:pt idx="1434">
                  <c:v>79.816666666666663</c:v>
                </c:pt>
                <c:pt idx="1435">
                  <c:v>80.446666666666673</c:v>
                </c:pt>
                <c:pt idx="1436">
                  <c:v>80.840000000000018</c:v>
                </c:pt>
                <c:pt idx="1437">
                  <c:v>82.8</c:v>
                </c:pt>
                <c:pt idx="1438">
                  <c:v>84.566666666666663</c:v>
                </c:pt>
                <c:pt idx="1439">
                  <c:v>86.726666666666674</c:v>
                </c:pt>
                <c:pt idx="1440">
                  <c:v>87.219999999999985</c:v>
                </c:pt>
                <c:pt idx="1441">
                  <c:v>88.283333333333317</c:v>
                </c:pt>
                <c:pt idx="1442">
                  <c:v>88.943333333333328</c:v>
                </c:pt>
                <c:pt idx="1443">
                  <c:v>89.076666666666668</c:v>
                </c:pt>
                <c:pt idx="1444">
                  <c:v>88.990000000000009</c:v>
                </c:pt>
                <c:pt idx="1445">
                  <c:v>86.876666666666665</c:v>
                </c:pt>
                <c:pt idx="1446">
                  <c:v>84.776666666666657</c:v>
                </c:pt>
                <c:pt idx="1447">
                  <c:v>82.483333333333334</c:v>
                </c:pt>
                <c:pt idx="1448">
                  <c:v>81.726666666666674</c:v>
                </c:pt>
                <c:pt idx="1449">
                  <c:v>81.283333333333317</c:v>
                </c:pt>
                <c:pt idx="1450">
                  <c:v>81.350000000000009</c:v>
                </c:pt>
                <c:pt idx="1451">
                  <c:v>81.773333333333326</c:v>
                </c:pt>
                <c:pt idx="1452">
                  <c:v>82.233333333333334</c:v>
                </c:pt>
                <c:pt idx="1453">
                  <c:v>81.95</c:v>
                </c:pt>
                <c:pt idx="1454">
                  <c:v>81.956666666666663</c:v>
                </c:pt>
                <c:pt idx="1455">
                  <c:v>82.553333333333327</c:v>
                </c:pt>
                <c:pt idx="1456">
                  <c:v>83.153333333333336</c:v>
                </c:pt>
                <c:pt idx="1457">
                  <c:v>83.42</c:v>
                </c:pt>
                <c:pt idx="1458">
                  <c:v>82.600000000000009</c:v>
                </c:pt>
                <c:pt idx="1459">
                  <c:v>81.94</c:v>
                </c:pt>
                <c:pt idx="1460">
                  <c:v>80.983333333333334</c:v>
                </c:pt>
                <c:pt idx="1461">
                  <c:v>80.17</c:v>
                </c:pt>
                <c:pt idx="1462">
                  <c:v>79.313333333333333</c:v>
                </c:pt>
                <c:pt idx="1463">
                  <c:v>78.933333333333323</c:v>
                </c:pt>
                <c:pt idx="1464">
                  <c:v>78.72</c:v>
                </c:pt>
                <c:pt idx="1465">
                  <c:v>77.92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7E-4DAB-9A7A-D2EF2EE7BC99}"/>
            </c:ext>
          </c:extLst>
        </c:ser>
        <c:ser>
          <c:idx val="3"/>
          <c:order val="3"/>
          <c:tx>
            <c:strRef>
              <c:f>'Simple Moving Average '!$M$1</c:f>
              <c:strCache>
                <c:ptCount val="1"/>
                <c:pt idx="0">
                  <c:v>6-MA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[1]SMA!$A$2:$A$1485</c:f>
              <c:numCache>
                <c:formatCode>General</c:formatCode>
                <c:ptCount val="1484"/>
                <c:pt idx="0">
                  <c:v>43467.291666666664</c:v>
                </c:pt>
                <c:pt idx="1">
                  <c:v>43468.291666666664</c:v>
                </c:pt>
                <c:pt idx="2">
                  <c:v>43469.291666666664</c:v>
                </c:pt>
                <c:pt idx="3">
                  <c:v>43472.291666666664</c:v>
                </c:pt>
                <c:pt idx="4">
                  <c:v>43473.291666666664</c:v>
                </c:pt>
                <c:pt idx="5">
                  <c:v>43474.291666666664</c:v>
                </c:pt>
                <c:pt idx="6">
                  <c:v>43475.291666666664</c:v>
                </c:pt>
                <c:pt idx="7">
                  <c:v>43476.291666666664</c:v>
                </c:pt>
                <c:pt idx="8">
                  <c:v>43479.291666666664</c:v>
                </c:pt>
                <c:pt idx="9">
                  <c:v>43480.291666666664</c:v>
                </c:pt>
                <c:pt idx="10">
                  <c:v>43481.291666666664</c:v>
                </c:pt>
                <c:pt idx="11">
                  <c:v>43482.291666666664</c:v>
                </c:pt>
                <c:pt idx="12">
                  <c:v>43483.291666666664</c:v>
                </c:pt>
                <c:pt idx="13">
                  <c:v>43487.291666666664</c:v>
                </c:pt>
                <c:pt idx="14">
                  <c:v>43488.291666666664</c:v>
                </c:pt>
                <c:pt idx="15">
                  <c:v>43489.291666666664</c:v>
                </c:pt>
                <c:pt idx="16">
                  <c:v>43490.291666666664</c:v>
                </c:pt>
                <c:pt idx="17">
                  <c:v>43493.291666666664</c:v>
                </c:pt>
                <c:pt idx="18">
                  <c:v>43494.291666666664</c:v>
                </c:pt>
                <c:pt idx="19">
                  <c:v>43495.291666666664</c:v>
                </c:pt>
                <c:pt idx="20">
                  <c:v>43496.291666666664</c:v>
                </c:pt>
                <c:pt idx="21">
                  <c:v>43497.291666666664</c:v>
                </c:pt>
                <c:pt idx="22">
                  <c:v>43500.291666666664</c:v>
                </c:pt>
                <c:pt idx="23">
                  <c:v>43501.291666666664</c:v>
                </c:pt>
                <c:pt idx="24">
                  <c:v>43502.291666666664</c:v>
                </c:pt>
                <c:pt idx="25">
                  <c:v>43503.291666666664</c:v>
                </c:pt>
                <c:pt idx="26">
                  <c:v>43504.291666666664</c:v>
                </c:pt>
                <c:pt idx="27">
                  <c:v>43507.291666666664</c:v>
                </c:pt>
                <c:pt idx="28">
                  <c:v>43508.291666666664</c:v>
                </c:pt>
                <c:pt idx="29">
                  <c:v>43509.291666666664</c:v>
                </c:pt>
                <c:pt idx="30">
                  <c:v>43510.291666666664</c:v>
                </c:pt>
                <c:pt idx="31">
                  <c:v>43511.291666666664</c:v>
                </c:pt>
                <c:pt idx="32">
                  <c:v>43515.291666666664</c:v>
                </c:pt>
                <c:pt idx="33">
                  <c:v>43516.291666666664</c:v>
                </c:pt>
                <c:pt idx="34">
                  <c:v>43517.291666666664</c:v>
                </c:pt>
                <c:pt idx="35">
                  <c:v>43518.291666666664</c:v>
                </c:pt>
                <c:pt idx="36">
                  <c:v>43521.291666666664</c:v>
                </c:pt>
                <c:pt idx="37">
                  <c:v>43522.291666666664</c:v>
                </c:pt>
                <c:pt idx="38">
                  <c:v>43523.291666666664</c:v>
                </c:pt>
                <c:pt idx="39">
                  <c:v>43524.291666666664</c:v>
                </c:pt>
                <c:pt idx="40">
                  <c:v>43525.291666666664</c:v>
                </c:pt>
                <c:pt idx="41">
                  <c:v>43528.291666666664</c:v>
                </c:pt>
                <c:pt idx="42">
                  <c:v>43529.291666666664</c:v>
                </c:pt>
                <c:pt idx="43">
                  <c:v>43530.291666666664</c:v>
                </c:pt>
                <c:pt idx="44">
                  <c:v>43531.291666666664</c:v>
                </c:pt>
                <c:pt idx="45">
                  <c:v>43532.291666666664</c:v>
                </c:pt>
                <c:pt idx="46">
                  <c:v>43535.291666666664</c:v>
                </c:pt>
                <c:pt idx="47">
                  <c:v>43536.291666666664</c:v>
                </c:pt>
                <c:pt idx="48">
                  <c:v>43537.291666666664</c:v>
                </c:pt>
                <c:pt idx="49">
                  <c:v>43538.291666666664</c:v>
                </c:pt>
                <c:pt idx="50">
                  <c:v>43539.291666666664</c:v>
                </c:pt>
                <c:pt idx="51">
                  <c:v>43542.291666666664</c:v>
                </c:pt>
                <c:pt idx="52">
                  <c:v>43543.291666666664</c:v>
                </c:pt>
                <c:pt idx="53">
                  <c:v>43544.291666666664</c:v>
                </c:pt>
                <c:pt idx="54">
                  <c:v>43545.291666666664</c:v>
                </c:pt>
                <c:pt idx="55">
                  <c:v>43546.291666666664</c:v>
                </c:pt>
                <c:pt idx="56">
                  <c:v>43549.291666666664</c:v>
                </c:pt>
                <c:pt idx="57">
                  <c:v>43550.291666666664</c:v>
                </c:pt>
                <c:pt idx="58">
                  <c:v>43551.291666666664</c:v>
                </c:pt>
                <c:pt idx="59">
                  <c:v>43552.291666666664</c:v>
                </c:pt>
                <c:pt idx="60">
                  <c:v>43553.291666666664</c:v>
                </c:pt>
                <c:pt idx="61">
                  <c:v>43556.291666666664</c:v>
                </c:pt>
                <c:pt idx="62">
                  <c:v>43557.291666666664</c:v>
                </c:pt>
                <c:pt idx="63">
                  <c:v>43558.291666666664</c:v>
                </c:pt>
                <c:pt idx="64">
                  <c:v>43559.291666666664</c:v>
                </c:pt>
                <c:pt idx="65">
                  <c:v>43560.291666666664</c:v>
                </c:pt>
                <c:pt idx="66">
                  <c:v>43563.291666666664</c:v>
                </c:pt>
                <c:pt idx="67">
                  <c:v>43564.291666666664</c:v>
                </c:pt>
                <c:pt idx="68">
                  <c:v>43565.291666666664</c:v>
                </c:pt>
                <c:pt idx="69">
                  <c:v>43566.291666666664</c:v>
                </c:pt>
                <c:pt idx="70">
                  <c:v>43567.291666666664</c:v>
                </c:pt>
                <c:pt idx="71">
                  <c:v>43570.291666666664</c:v>
                </c:pt>
                <c:pt idx="72">
                  <c:v>43571.291666666664</c:v>
                </c:pt>
                <c:pt idx="73">
                  <c:v>43572.291666666664</c:v>
                </c:pt>
                <c:pt idx="74">
                  <c:v>43573.291666666664</c:v>
                </c:pt>
                <c:pt idx="75">
                  <c:v>43577.291666666664</c:v>
                </c:pt>
                <c:pt idx="76">
                  <c:v>43578.291666666664</c:v>
                </c:pt>
                <c:pt idx="77">
                  <c:v>43579.291666666664</c:v>
                </c:pt>
                <c:pt idx="78">
                  <c:v>43580.291666666664</c:v>
                </c:pt>
                <c:pt idx="79">
                  <c:v>43581.291666666664</c:v>
                </c:pt>
                <c:pt idx="80">
                  <c:v>43584.291666666664</c:v>
                </c:pt>
                <c:pt idx="81">
                  <c:v>43585.291666666664</c:v>
                </c:pt>
                <c:pt idx="82">
                  <c:v>43586.291666666664</c:v>
                </c:pt>
                <c:pt idx="83">
                  <c:v>43587.291666666664</c:v>
                </c:pt>
                <c:pt idx="84">
                  <c:v>43588.291666666664</c:v>
                </c:pt>
                <c:pt idx="85">
                  <c:v>43591.291666666664</c:v>
                </c:pt>
                <c:pt idx="86">
                  <c:v>43592.291666666664</c:v>
                </c:pt>
                <c:pt idx="87">
                  <c:v>43593.291666666664</c:v>
                </c:pt>
                <c:pt idx="88">
                  <c:v>43594.291666666664</c:v>
                </c:pt>
                <c:pt idx="89">
                  <c:v>43595.291666666664</c:v>
                </c:pt>
                <c:pt idx="90">
                  <c:v>43598.291666666664</c:v>
                </c:pt>
                <c:pt idx="91">
                  <c:v>43599.291666666664</c:v>
                </c:pt>
                <c:pt idx="92">
                  <c:v>43600.291666666664</c:v>
                </c:pt>
                <c:pt idx="93">
                  <c:v>43601.291666666664</c:v>
                </c:pt>
                <c:pt idx="94">
                  <c:v>43602.291666666664</c:v>
                </c:pt>
                <c:pt idx="95">
                  <c:v>43605.291666666664</c:v>
                </c:pt>
                <c:pt idx="96">
                  <c:v>43606.291666666664</c:v>
                </c:pt>
                <c:pt idx="97">
                  <c:v>43607.291666666664</c:v>
                </c:pt>
                <c:pt idx="98">
                  <c:v>43608.291666666664</c:v>
                </c:pt>
                <c:pt idx="99">
                  <c:v>43609.291666666664</c:v>
                </c:pt>
                <c:pt idx="100">
                  <c:v>43613.291666666664</c:v>
                </c:pt>
                <c:pt idx="101">
                  <c:v>43614.291666666664</c:v>
                </c:pt>
                <c:pt idx="102">
                  <c:v>43615.291666666664</c:v>
                </c:pt>
                <c:pt idx="103">
                  <c:v>43616.291666666664</c:v>
                </c:pt>
                <c:pt idx="104">
                  <c:v>43619.291666666664</c:v>
                </c:pt>
                <c:pt idx="105">
                  <c:v>43620.291666666664</c:v>
                </c:pt>
                <c:pt idx="106">
                  <c:v>43621.291666666664</c:v>
                </c:pt>
                <c:pt idx="107">
                  <c:v>43622.291666666664</c:v>
                </c:pt>
                <c:pt idx="108">
                  <c:v>43623.291666666664</c:v>
                </c:pt>
                <c:pt idx="109">
                  <c:v>43626.291666666664</c:v>
                </c:pt>
                <c:pt idx="110">
                  <c:v>43627.291666666664</c:v>
                </c:pt>
                <c:pt idx="111">
                  <c:v>43628.291666666664</c:v>
                </c:pt>
                <c:pt idx="112">
                  <c:v>43629.291666666664</c:v>
                </c:pt>
                <c:pt idx="113">
                  <c:v>43630.291666666664</c:v>
                </c:pt>
                <c:pt idx="114">
                  <c:v>43633.291666666664</c:v>
                </c:pt>
                <c:pt idx="115">
                  <c:v>43634.291666666664</c:v>
                </c:pt>
                <c:pt idx="116">
                  <c:v>43635.291666666664</c:v>
                </c:pt>
                <c:pt idx="117">
                  <c:v>43636.291666666664</c:v>
                </c:pt>
                <c:pt idx="118">
                  <c:v>43637.291666666664</c:v>
                </c:pt>
                <c:pt idx="119">
                  <c:v>43640.291666666664</c:v>
                </c:pt>
                <c:pt idx="120">
                  <c:v>43641.291666666664</c:v>
                </c:pt>
                <c:pt idx="121">
                  <c:v>43642.291666666664</c:v>
                </c:pt>
                <c:pt idx="122">
                  <c:v>43643.291666666664</c:v>
                </c:pt>
                <c:pt idx="123">
                  <c:v>43644.291666666664</c:v>
                </c:pt>
                <c:pt idx="124">
                  <c:v>43647.291666666664</c:v>
                </c:pt>
                <c:pt idx="125">
                  <c:v>43648.291666666664</c:v>
                </c:pt>
                <c:pt idx="126">
                  <c:v>43649.291666666664</c:v>
                </c:pt>
                <c:pt idx="127">
                  <c:v>43651.291666666664</c:v>
                </c:pt>
                <c:pt idx="128">
                  <c:v>43654.291666666664</c:v>
                </c:pt>
                <c:pt idx="129">
                  <c:v>43655.291666666664</c:v>
                </c:pt>
                <c:pt idx="130">
                  <c:v>43656.291666666664</c:v>
                </c:pt>
                <c:pt idx="131">
                  <c:v>43657.291666666664</c:v>
                </c:pt>
                <c:pt idx="132">
                  <c:v>43658.291666666664</c:v>
                </c:pt>
                <c:pt idx="133">
                  <c:v>43661.291666666664</c:v>
                </c:pt>
                <c:pt idx="134">
                  <c:v>43662.291666666664</c:v>
                </c:pt>
                <c:pt idx="135">
                  <c:v>43663.291666666664</c:v>
                </c:pt>
                <c:pt idx="136">
                  <c:v>43664.291666666664</c:v>
                </c:pt>
                <c:pt idx="137">
                  <c:v>43665.291666666664</c:v>
                </c:pt>
                <c:pt idx="138">
                  <c:v>43668.291666666664</c:v>
                </c:pt>
                <c:pt idx="139">
                  <c:v>43669.291666666664</c:v>
                </c:pt>
                <c:pt idx="140">
                  <c:v>43670.291666666664</c:v>
                </c:pt>
                <c:pt idx="141">
                  <c:v>43671.291666666664</c:v>
                </c:pt>
                <c:pt idx="142">
                  <c:v>43672.291666666664</c:v>
                </c:pt>
                <c:pt idx="143">
                  <c:v>43675.291666666664</c:v>
                </c:pt>
                <c:pt idx="144">
                  <c:v>43676.291666666664</c:v>
                </c:pt>
                <c:pt idx="145">
                  <c:v>43677.291666666664</c:v>
                </c:pt>
                <c:pt idx="146">
                  <c:v>43678.291666666664</c:v>
                </c:pt>
                <c:pt idx="147">
                  <c:v>43679.291666666664</c:v>
                </c:pt>
                <c:pt idx="148">
                  <c:v>43682.291666666664</c:v>
                </c:pt>
                <c:pt idx="149">
                  <c:v>43683.291666666664</c:v>
                </c:pt>
                <c:pt idx="150">
                  <c:v>43684.291666666664</c:v>
                </c:pt>
                <c:pt idx="151">
                  <c:v>43685.291666666664</c:v>
                </c:pt>
                <c:pt idx="152">
                  <c:v>43686.291666666664</c:v>
                </c:pt>
                <c:pt idx="153">
                  <c:v>43689.291666666664</c:v>
                </c:pt>
                <c:pt idx="154">
                  <c:v>43690.291666666664</c:v>
                </c:pt>
                <c:pt idx="155">
                  <c:v>43691.291666666664</c:v>
                </c:pt>
                <c:pt idx="156">
                  <c:v>43692.291666666664</c:v>
                </c:pt>
                <c:pt idx="157">
                  <c:v>43693.291666666664</c:v>
                </c:pt>
                <c:pt idx="158">
                  <c:v>43696.291666666664</c:v>
                </c:pt>
                <c:pt idx="159">
                  <c:v>43697.291666666664</c:v>
                </c:pt>
                <c:pt idx="160">
                  <c:v>43698.291666666664</c:v>
                </c:pt>
                <c:pt idx="161">
                  <c:v>43699.291666666664</c:v>
                </c:pt>
                <c:pt idx="162">
                  <c:v>43700.291666666664</c:v>
                </c:pt>
                <c:pt idx="163">
                  <c:v>43703.291666666664</c:v>
                </c:pt>
                <c:pt idx="164">
                  <c:v>43704.291666666664</c:v>
                </c:pt>
                <c:pt idx="165">
                  <c:v>43705.291666666664</c:v>
                </c:pt>
                <c:pt idx="166">
                  <c:v>43706.291666666664</c:v>
                </c:pt>
                <c:pt idx="167">
                  <c:v>43707.291666666664</c:v>
                </c:pt>
                <c:pt idx="168">
                  <c:v>43711.291666666664</c:v>
                </c:pt>
                <c:pt idx="169">
                  <c:v>43712.291666666664</c:v>
                </c:pt>
                <c:pt idx="170">
                  <c:v>43713.291666666664</c:v>
                </c:pt>
                <c:pt idx="171">
                  <c:v>43714.291666666664</c:v>
                </c:pt>
                <c:pt idx="172">
                  <c:v>43717.291666666664</c:v>
                </c:pt>
                <c:pt idx="173">
                  <c:v>43718.291666666664</c:v>
                </c:pt>
                <c:pt idx="174">
                  <c:v>43719.291666666664</c:v>
                </c:pt>
                <c:pt idx="175">
                  <c:v>43720.291666666664</c:v>
                </c:pt>
                <c:pt idx="176">
                  <c:v>43721.291666666664</c:v>
                </c:pt>
                <c:pt idx="177">
                  <c:v>43724.291666666664</c:v>
                </c:pt>
                <c:pt idx="178">
                  <c:v>43725.291666666664</c:v>
                </c:pt>
                <c:pt idx="179">
                  <c:v>43726.291666666664</c:v>
                </c:pt>
                <c:pt idx="180">
                  <c:v>43727.291666666664</c:v>
                </c:pt>
                <c:pt idx="181">
                  <c:v>43728.291666666664</c:v>
                </c:pt>
                <c:pt idx="182">
                  <c:v>43731.291666666664</c:v>
                </c:pt>
                <c:pt idx="183">
                  <c:v>43732.291666666664</c:v>
                </c:pt>
                <c:pt idx="184">
                  <c:v>43733.291666666664</c:v>
                </c:pt>
                <c:pt idx="185">
                  <c:v>43734.291666666664</c:v>
                </c:pt>
                <c:pt idx="186">
                  <c:v>43735.291666666664</c:v>
                </c:pt>
                <c:pt idx="187">
                  <c:v>43738.291666666664</c:v>
                </c:pt>
                <c:pt idx="188">
                  <c:v>43739.291666666664</c:v>
                </c:pt>
                <c:pt idx="189">
                  <c:v>43740.291666666664</c:v>
                </c:pt>
                <c:pt idx="190">
                  <c:v>43741.291666666664</c:v>
                </c:pt>
                <c:pt idx="191">
                  <c:v>43742.291666666664</c:v>
                </c:pt>
                <c:pt idx="192">
                  <c:v>43745.291666666664</c:v>
                </c:pt>
                <c:pt idx="193">
                  <c:v>43746.291666666664</c:v>
                </c:pt>
                <c:pt idx="194">
                  <c:v>43747.291666666664</c:v>
                </c:pt>
                <c:pt idx="195">
                  <c:v>43748.291666666664</c:v>
                </c:pt>
                <c:pt idx="196">
                  <c:v>43749.291666666664</c:v>
                </c:pt>
                <c:pt idx="197">
                  <c:v>43752.291666666664</c:v>
                </c:pt>
                <c:pt idx="198">
                  <c:v>43753.291666666664</c:v>
                </c:pt>
                <c:pt idx="199">
                  <c:v>43754.291666666664</c:v>
                </c:pt>
                <c:pt idx="200">
                  <c:v>43755.291666666664</c:v>
                </c:pt>
                <c:pt idx="201">
                  <c:v>43756.291666666664</c:v>
                </c:pt>
                <c:pt idx="202">
                  <c:v>43759.291666666664</c:v>
                </c:pt>
                <c:pt idx="203">
                  <c:v>43760.291666666664</c:v>
                </c:pt>
                <c:pt idx="204">
                  <c:v>43761.291666666664</c:v>
                </c:pt>
                <c:pt idx="205">
                  <c:v>43762.291666666664</c:v>
                </c:pt>
                <c:pt idx="206">
                  <c:v>43763.291666666664</c:v>
                </c:pt>
                <c:pt idx="207">
                  <c:v>43766.291666666664</c:v>
                </c:pt>
                <c:pt idx="208">
                  <c:v>43767.291666666664</c:v>
                </c:pt>
                <c:pt idx="209">
                  <c:v>43768.291666666664</c:v>
                </c:pt>
                <c:pt idx="210">
                  <c:v>43769.291666666664</c:v>
                </c:pt>
                <c:pt idx="211">
                  <c:v>43770.291666666664</c:v>
                </c:pt>
                <c:pt idx="212">
                  <c:v>43773.291666666664</c:v>
                </c:pt>
                <c:pt idx="213">
                  <c:v>43774.291666666664</c:v>
                </c:pt>
                <c:pt idx="214">
                  <c:v>43775.291666666664</c:v>
                </c:pt>
                <c:pt idx="215">
                  <c:v>43776.291666666664</c:v>
                </c:pt>
                <c:pt idx="216">
                  <c:v>43777.291666666664</c:v>
                </c:pt>
                <c:pt idx="217">
                  <c:v>43780.291666666664</c:v>
                </c:pt>
                <c:pt idx="218">
                  <c:v>43781.291666666664</c:v>
                </c:pt>
                <c:pt idx="219">
                  <c:v>43782.291666666664</c:v>
                </c:pt>
                <c:pt idx="220">
                  <c:v>43783.291666666664</c:v>
                </c:pt>
                <c:pt idx="221">
                  <c:v>43784.291666666664</c:v>
                </c:pt>
                <c:pt idx="222">
                  <c:v>43787.291666666664</c:v>
                </c:pt>
                <c:pt idx="223">
                  <c:v>43788.291666666664</c:v>
                </c:pt>
                <c:pt idx="224">
                  <c:v>43789.291666666664</c:v>
                </c:pt>
                <c:pt idx="225">
                  <c:v>43790.291666666664</c:v>
                </c:pt>
                <c:pt idx="226">
                  <c:v>43791.291666666664</c:v>
                </c:pt>
                <c:pt idx="227">
                  <c:v>43794.291666666664</c:v>
                </c:pt>
                <c:pt idx="228">
                  <c:v>43795.291666666664</c:v>
                </c:pt>
                <c:pt idx="229">
                  <c:v>43796.291666666664</c:v>
                </c:pt>
                <c:pt idx="230">
                  <c:v>43798.291666666664</c:v>
                </c:pt>
                <c:pt idx="231">
                  <c:v>43801.291666666664</c:v>
                </c:pt>
                <c:pt idx="232">
                  <c:v>43802.291666666664</c:v>
                </c:pt>
                <c:pt idx="233">
                  <c:v>43803.291666666664</c:v>
                </c:pt>
                <c:pt idx="234">
                  <c:v>43804.291666666664</c:v>
                </c:pt>
                <c:pt idx="235">
                  <c:v>43805.291666666664</c:v>
                </c:pt>
                <c:pt idx="236">
                  <c:v>43808.291666666664</c:v>
                </c:pt>
                <c:pt idx="237">
                  <c:v>43809.291666666664</c:v>
                </c:pt>
                <c:pt idx="238">
                  <c:v>43810.291666666664</c:v>
                </c:pt>
                <c:pt idx="239">
                  <c:v>43811.291666666664</c:v>
                </c:pt>
                <c:pt idx="240">
                  <c:v>43812.291666666664</c:v>
                </c:pt>
                <c:pt idx="241">
                  <c:v>43815.291666666664</c:v>
                </c:pt>
                <c:pt idx="242">
                  <c:v>43816.291666666664</c:v>
                </c:pt>
                <c:pt idx="243">
                  <c:v>43817.291666666664</c:v>
                </c:pt>
                <c:pt idx="244">
                  <c:v>43818.291666666664</c:v>
                </c:pt>
                <c:pt idx="245">
                  <c:v>43819.291666666664</c:v>
                </c:pt>
                <c:pt idx="246">
                  <c:v>43822.291666666664</c:v>
                </c:pt>
                <c:pt idx="247">
                  <c:v>43823.291666666664</c:v>
                </c:pt>
                <c:pt idx="248">
                  <c:v>43825.291666666664</c:v>
                </c:pt>
                <c:pt idx="249">
                  <c:v>43826.291666666664</c:v>
                </c:pt>
                <c:pt idx="250">
                  <c:v>43829.291666666664</c:v>
                </c:pt>
                <c:pt idx="251">
                  <c:v>43830.291666666664</c:v>
                </c:pt>
                <c:pt idx="252">
                  <c:v>43832.291666666664</c:v>
                </c:pt>
                <c:pt idx="253">
                  <c:v>43833.291666666664</c:v>
                </c:pt>
                <c:pt idx="254">
                  <c:v>43836.291666666664</c:v>
                </c:pt>
                <c:pt idx="255">
                  <c:v>43837.291666666664</c:v>
                </c:pt>
                <c:pt idx="256">
                  <c:v>43838.291666666664</c:v>
                </c:pt>
                <c:pt idx="257">
                  <c:v>43839.291666666664</c:v>
                </c:pt>
                <c:pt idx="258">
                  <c:v>43840.291666666664</c:v>
                </c:pt>
                <c:pt idx="259">
                  <c:v>43843.291666666664</c:v>
                </c:pt>
                <c:pt idx="260">
                  <c:v>43844.291666666664</c:v>
                </c:pt>
                <c:pt idx="261">
                  <c:v>43845.291666666664</c:v>
                </c:pt>
                <c:pt idx="262">
                  <c:v>43846.291666666664</c:v>
                </c:pt>
                <c:pt idx="263">
                  <c:v>43847.291666666664</c:v>
                </c:pt>
                <c:pt idx="264">
                  <c:v>43851.291666666664</c:v>
                </c:pt>
                <c:pt idx="265">
                  <c:v>43852.291666666664</c:v>
                </c:pt>
                <c:pt idx="266">
                  <c:v>43853.291666666664</c:v>
                </c:pt>
                <c:pt idx="267">
                  <c:v>43854.291666666664</c:v>
                </c:pt>
                <c:pt idx="268">
                  <c:v>43857.291666666664</c:v>
                </c:pt>
                <c:pt idx="269">
                  <c:v>43858.291666666664</c:v>
                </c:pt>
                <c:pt idx="270">
                  <c:v>43859.291666666664</c:v>
                </c:pt>
                <c:pt idx="271">
                  <c:v>43860.291666666664</c:v>
                </c:pt>
                <c:pt idx="272">
                  <c:v>43861.291666666664</c:v>
                </c:pt>
                <c:pt idx="273">
                  <c:v>43864.291666666664</c:v>
                </c:pt>
                <c:pt idx="274">
                  <c:v>43865.291666666664</c:v>
                </c:pt>
                <c:pt idx="275">
                  <c:v>43866.291666666664</c:v>
                </c:pt>
                <c:pt idx="276">
                  <c:v>43867.291666666664</c:v>
                </c:pt>
                <c:pt idx="277">
                  <c:v>43868.291666666664</c:v>
                </c:pt>
                <c:pt idx="278">
                  <c:v>43871.291666666664</c:v>
                </c:pt>
                <c:pt idx="279">
                  <c:v>43872.291666666664</c:v>
                </c:pt>
                <c:pt idx="280">
                  <c:v>43873.291666666664</c:v>
                </c:pt>
                <c:pt idx="281">
                  <c:v>43874.291666666664</c:v>
                </c:pt>
                <c:pt idx="282">
                  <c:v>43875.291666666664</c:v>
                </c:pt>
                <c:pt idx="283">
                  <c:v>43879.291666666664</c:v>
                </c:pt>
                <c:pt idx="284">
                  <c:v>43880.291666666664</c:v>
                </c:pt>
                <c:pt idx="285">
                  <c:v>43881.291666666664</c:v>
                </c:pt>
                <c:pt idx="286">
                  <c:v>43882.291666666664</c:v>
                </c:pt>
                <c:pt idx="287">
                  <c:v>43885.291666666664</c:v>
                </c:pt>
                <c:pt idx="288">
                  <c:v>43886.291666666664</c:v>
                </c:pt>
                <c:pt idx="289">
                  <c:v>43887.291666666664</c:v>
                </c:pt>
                <c:pt idx="290">
                  <c:v>43888.291666666664</c:v>
                </c:pt>
                <c:pt idx="291">
                  <c:v>43889.291666666664</c:v>
                </c:pt>
                <c:pt idx="292">
                  <c:v>43892.291666666664</c:v>
                </c:pt>
                <c:pt idx="293">
                  <c:v>43893.291666666664</c:v>
                </c:pt>
                <c:pt idx="294">
                  <c:v>43894.291666666664</c:v>
                </c:pt>
                <c:pt idx="295">
                  <c:v>43895.291666666664</c:v>
                </c:pt>
                <c:pt idx="296">
                  <c:v>43896.291666666664</c:v>
                </c:pt>
                <c:pt idx="297">
                  <c:v>43899.291666666664</c:v>
                </c:pt>
                <c:pt idx="298">
                  <c:v>43900.291666666664</c:v>
                </c:pt>
                <c:pt idx="299">
                  <c:v>43901.291666666664</c:v>
                </c:pt>
                <c:pt idx="300">
                  <c:v>43902.291666666664</c:v>
                </c:pt>
                <c:pt idx="301">
                  <c:v>43903.291666666664</c:v>
                </c:pt>
                <c:pt idx="302">
                  <c:v>43906.291666666664</c:v>
                </c:pt>
                <c:pt idx="303">
                  <c:v>43907.291666666664</c:v>
                </c:pt>
                <c:pt idx="304">
                  <c:v>43908.291666666664</c:v>
                </c:pt>
                <c:pt idx="305">
                  <c:v>43909.291666666664</c:v>
                </c:pt>
                <c:pt idx="306">
                  <c:v>43910.291666666664</c:v>
                </c:pt>
                <c:pt idx="307">
                  <c:v>43913.291666666664</c:v>
                </c:pt>
                <c:pt idx="308">
                  <c:v>43914.291666666664</c:v>
                </c:pt>
                <c:pt idx="309">
                  <c:v>43915.291666666664</c:v>
                </c:pt>
                <c:pt idx="310">
                  <c:v>43916.291666666664</c:v>
                </c:pt>
                <c:pt idx="311">
                  <c:v>43917.291666666664</c:v>
                </c:pt>
                <c:pt idx="312">
                  <c:v>43920.291666666664</c:v>
                </c:pt>
                <c:pt idx="313">
                  <c:v>43921.291666666664</c:v>
                </c:pt>
                <c:pt idx="314">
                  <c:v>43922.291666666664</c:v>
                </c:pt>
                <c:pt idx="315">
                  <c:v>43923.291666666664</c:v>
                </c:pt>
                <c:pt idx="316">
                  <c:v>43924.291666666664</c:v>
                </c:pt>
                <c:pt idx="317">
                  <c:v>43927.291666666664</c:v>
                </c:pt>
                <c:pt idx="318">
                  <c:v>43928.291666666664</c:v>
                </c:pt>
                <c:pt idx="319">
                  <c:v>43929.291666666664</c:v>
                </c:pt>
                <c:pt idx="320">
                  <c:v>43930.291666666664</c:v>
                </c:pt>
                <c:pt idx="321">
                  <c:v>43934.291666666664</c:v>
                </c:pt>
                <c:pt idx="322">
                  <c:v>43935.291666666664</c:v>
                </c:pt>
                <c:pt idx="323">
                  <c:v>43936.291666666664</c:v>
                </c:pt>
                <c:pt idx="324">
                  <c:v>43937.291666666664</c:v>
                </c:pt>
                <c:pt idx="325">
                  <c:v>43938.291666666664</c:v>
                </c:pt>
                <c:pt idx="326">
                  <c:v>43941.291666666664</c:v>
                </c:pt>
                <c:pt idx="327">
                  <c:v>43942.291666666664</c:v>
                </c:pt>
                <c:pt idx="328">
                  <c:v>43943.291666666664</c:v>
                </c:pt>
                <c:pt idx="329">
                  <c:v>43944.291666666664</c:v>
                </c:pt>
                <c:pt idx="330">
                  <c:v>43945.291666666664</c:v>
                </c:pt>
                <c:pt idx="331">
                  <c:v>43948.291666666664</c:v>
                </c:pt>
                <c:pt idx="332">
                  <c:v>43949.291666666664</c:v>
                </c:pt>
                <c:pt idx="333">
                  <c:v>43950.291666666664</c:v>
                </c:pt>
                <c:pt idx="334">
                  <c:v>43951.291666666664</c:v>
                </c:pt>
                <c:pt idx="335">
                  <c:v>43952.291666666664</c:v>
                </c:pt>
                <c:pt idx="336">
                  <c:v>43955.291666666664</c:v>
                </c:pt>
                <c:pt idx="337">
                  <c:v>43956.291666666664</c:v>
                </c:pt>
                <c:pt idx="338">
                  <c:v>43957.291666666664</c:v>
                </c:pt>
                <c:pt idx="339">
                  <c:v>43958.291666666664</c:v>
                </c:pt>
                <c:pt idx="340">
                  <c:v>43959.291666666664</c:v>
                </c:pt>
                <c:pt idx="341">
                  <c:v>43962.291666666664</c:v>
                </c:pt>
                <c:pt idx="342">
                  <c:v>43963.291666666664</c:v>
                </c:pt>
                <c:pt idx="343">
                  <c:v>43964.291666666664</c:v>
                </c:pt>
                <c:pt idx="344">
                  <c:v>43965.291666666664</c:v>
                </c:pt>
                <c:pt idx="345">
                  <c:v>43966.291666666664</c:v>
                </c:pt>
                <c:pt idx="346">
                  <c:v>43969.291666666664</c:v>
                </c:pt>
                <c:pt idx="347">
                  <c:v>43970.291666666664</c:v>
                </c:pt>
                <c:pt idx="348">
                  <c:v>43971.291666666664</c:v>
                </c:pt>
                <c:pt idx="349">
                  <c:v>43972.291666666664</c:v>
                </c:pt>
                <c:pt idx="350">
                  <c:v>43973.291666666664</c:v>
                </c:pt>
                <c:pt idx="351">
                  <c:v>43977.291666666664</c:v>
                </c:pt>
                <c:pt idx="352">
                  <c:v>43978.291666666664</c:v>
                </c:pt>
                <c:pt idx="353">
                  <c:v>43979.291666666664</c:v>
                </c:pt>
                <c:pt idx="354">
                  <c:v>43980.291666666664</c:v>
                </c:pt>
                <c:pt idx="355">
                  <c:v>43983.291666666664</c:v>
                </c:pt>
                <c:pt idx="356">
                  <c:v>43984.291666666664</c:v>
                </c:pt>
                <c:pt idx="357">
                  <c:v>43985.291666666664</c:v>
                </c:pt>
                <c:pt idx="358">
                  <c:v>43986.291666666664</c:v>
                </c:pt>
                <c:pt idx="359">
                  <c:v>43987.291666666664</c:v>
                </c:pt>
                <c:pt idx="360">
                  <c:v>43990.291666666664</c:v>
                </c:pt>
                <c:pt idx="361">
                  <c:v>43991.291666666664</c:v>
                </c:pt>
                <c:pt idx="362">
                  <c:v>43992.291666666664</c:v>
                </c:pt>
                <c:pt idx="363">
                  <c:v>43993.291666666664</c:v>
                </c:pt>
                <c:pt idx="364">
                  <c:v>43994.291666666664</c:v>
                </c:pt>
                <c:pt idx="365">
                  <c:v>43997.291666666664</c:v>
                </c:pt>
                <c:pt idx="366">
                  <c:v>43998.291666666664</c:v>
                </c:pt>
                <c:pt idx="367">
                  <c:v>43999.291666666664</c:v>
                </c:pt>
                <c:pt idx="368">
                  <c:v>44000.291666666664</c:v>
                </c:pt>
                <c:pt idx="369">
                  <c:v>44001.291666666664</c:v>
                </c:pt>
                <c:pt idx="370">
                  <c:v>44004.291666666664</c:v>
                </c:pt>
                <c:pt idx="371">
                  <c:v>44005.291666666664</c:v>
                </c:pt>
                <c:pt idx="372">
                  <c:v>44006.291666666664</c:v>
                </c:pt>
                <c:pt idx="373">
                  <c:v>44007.291666666664</c:v>
                </c:pt>
                <c:pt idx="374">
                  <c:v>44008.291666666664</c:v>
                </c:pt>
                <c:pt idx="375">
                  <c:v>44011.291666666664</c:v>
                </c:pt>
                <c:pt idx="376">
                  <c:v>44012.291666666664</c:v>
                </c:pt>
                <c:pt idx="377">
                  <c:v>44013.291666666664</c:v>
                </c:pt>
                <c:pt idx="378">
                  <c:v>44014.291666666664</c:v>
                </c:pt>
                <c:pt idx="379">
                  <c:v>44018.291666666664</c:v>
                </c:pt>
                <c:pt idx="380">
                  <c:v>44019.291666666664</c:v>
                </c:pt>
                <c:pt idx="381">
                  <c:v>44020.291666666664</c:v>
                </c:pt>
                <c:pt idx="382">
                  <c:v>44021.291666666664</c:v>
                </c:pt>
                <c:pt idx="383">
                  <c:v>44022.291666666664</c:v>
                </c:pt>
                <c:pt idx="384">
                  <c:v>44025.291666666664</c:v>
                </c:pt>
                <c:pt idx="385">
                  <c:v>44026.291666666664</c:v>
                </c:pt>
                <c:pt idx="386">
                  <c:v>44027.291666666664</c:v>
                </c:pt>
                <c:pt idx="387">
                  <c:v>44028.291666666664</c:v>
                </c:pt>
                <c:pt idx="388">
                  <c:v>44029.291666666664</c:v>
                </c:pt>
                <c:pt idx="389">
                  <c:v>44032.291666666664</c:v>
                </c:pt>
                <c:pt idx="390">
                  <c:v>44033.291666666664</c:v>
                </c:pt>
                <c:pt idx="391">
                  <c:v>44034.291666666664</c:v>
                </c:pt>
                <c:pt idx="392">
                  <c:v>44035.291666666664</c:v>
                </c:pt>
                <c:pt idx="393">
                  <c:v>44036.291666666664</c:v>
                </c:pt>
                <c:pt idx="394">
                  <c:v>44039.291666666664</c:v>
                </c:pt>
                <c:pt idx="395">
                  <c:v>44040.291666666664</c:v>
                </c:pt>
                <c:pt idx="396">
                  <c:v>44041.291666666664</c:v>
                </c:pt>
                <c:pt idx="397">
                  <c:v>44042.291666666664</c:v>
                </c:pt>
                <c:pt idx="398">
                  <c:v>44043.291666666664</c:v>
                </c:pt>
                <c:pt idx="399">
                  <c:v>44046.291666666664</c:v>
                </c:pt>
                <c:pt idx="400">
                  <c:v>44047.291666666664</c:v>
                </c:pt>
                <c:pt idx="401">
                  <c:v>44048.291666666664</c:v>
                </c:pt>
                <c:pt idx="402">
                  <c:v>44049.291666666664</c:v>
                </c:pt>
                <c:pt idx="403">
                  <c:v>44050.291666666664</c:v>
                </c:pt>
                <c:pt idx="404">
                  <c:v>44053.291666666664</c:v>
                </c:pt>
                <c:pt idx="405">
                  <c:v>44054.291666666664</c:v>
                </c:pt>
                <c:pt idx="406">
                  <c:v>44055.291666666664</c:v>
                </c:pt>
                <c:pt idx="407">
                  <c:v>44056.291666666664</c:v>
                </c:pt>
                <c:pt idx="408">
                  <c:v>44057.291666666664</c:v>
                </c:pt>
                <c:pt idx="409">
                  <c:v>44060.291666666664</c:v>
                </c:pt>
                <c:pt idx="410">
                  <c:v>44061.291666666664</c:v>
                </c:pt>
                <c:pt idx="411">
                  <c:v>44062.291666666664</c:v>
                </c:pt>
                <c:pt idx="412">
                  <c:v>44063.291666666664</c:v>
                </c:pt>
                <c:pt idx="413">
                  <c:v>44064.291666666664</c:v>
                </c:pt>
                <c:pt idx="414">
                  <c:v>44067.291666666664</c:v>
                </c:pt>
                <c:pt idx="415">
                  <c:v>44068.291666666664</c:v>
                </c:pt>
                <c:pt idx="416">
                  <c:v>44069.291666666664</c:v>
                </c:pt>
                <c:pt idx="417">
                  <c:v>44070.291666666664</c:v>
                </c:pt>
                <c:pt idx="418">
                  <c:v>44071.291666666664</c:v>
                </c:pt>
                <c:pt idx="419">
                  <c:v>44074.291666666664</c:v>
                </c:pt>
                <c:pt idx="420">
                  <c:v>44075.291666666664</c:v>
                </c:pt>
                <c:pt idx="421">
                  <c:v>44076.291666666664</c:v>
                </c:pt>
                <c:pt idx="422">
                  <c:v>44077.291666666664</c:v>
                </c:pt>
                <c:pt idx="423">
                  <c:v>44078.291666666664</c:v>
                </c:pt>
                <c:pt idx="424">
                  <c:v>44082.291666666664</c:v>
                </c:pt>
                <c:pt idx="425">
                  <c:v>44083.291666666664</c:v>
                </c:pt>
                <c:pt idx="426">
                  <c:v>44084.291666666664</c:v>
                </c:pt>
                <c:pt idx="427">
                  <c:v>44085.291666666664</c:v>
                </c:pt>
                <c:pt idx="428">
                  <c:v>44088.291666666664</c:v>
                </c:pt>
                <c:pt idx="429">
                  <c:v>44089.291666666664</c:v>
                </c:pt>
                <c:pt idx="430">
                  <c:v>44090.291666666664</c:v>
                </c:pt>
                <c:pt idx="431">
                  <c:v>44091.291666666664</c:v>
                </c:pt>
                <c:pt idx="432">
                  <c:v>44092.291666666664</c:v>
                </c:pt>
                <c:pt idx="433">
                  <c:v>44095.291666666664</c:v>
                </c:pt>
                <c:pt idx="434">
                  <c:v>44096.291666666664</c:v>
                </c:pt>
                <c:pt idx="435">
                  <c:v>44097.291666666664</c:v>
                </c:pt>
                <c:pt idx="436">
                  <c:v>44098.291666666664</c:v>
                </c:pt>
                <c:pt idx="437">
                  <c:v>44099.291666666664</c:v>
                </c:pt>
                <c:pt idx="438">
                  <c:v>44102.291666666664</c:v>
                </c:pt>
                <c:pt idx="439">
                  <c:v>44103.291666666664</c:v>
                </c:pt>
                <c:pt idx="440">
                  <c:v>44104.291666666664</c:v>
                </c:pt>
                <c:pt idx="441">
                  <c:v>44105.291666666664</c:v>
                </c:pt>
                <c:pt idx="442">
                  <c:v>44106.291666666664</c:v>
                </c:pt>
                <c:pt idx="443">
                  <c:v>44109.291666666664</c:v>
                </c:pt>
                <c:pt idx="444">
                  <c:v>44110.291666666664</c:v>
                </c:pt>
                <c:pt idx="445">
                  <c:v>44111.291666666664</c:v>
                </c:pt>
                <c:pt idx="446">
                  <c:v>44112.291666666664</c:v>
                </c:pt>
                <c:pt idx="447">
                  <c:v>44113.291666666664</c:v>
                </c:pt>
                <c:pt idx="448">
                  <c:v>44116.291666666664</c:v>
                </c:pt>
                <c:pt idx="449">
                  <c:v>44117.291666666664</c:v>
                </c:pt>
                <c:pt idx="450">
                  <c:v>44118.291666666664</c:v>
                </c:pt>
                <c:pt idx="451">
                  <c:v>44119.291666666664</c:v>
                </c:pt>
                <c:pt idx="452">
                  <c:v>44120.291666666664</c:v>
                </c:pt>
                <c:pt idx="453">
                  <c:v>44123.291666666664</c:v>
                </c:pt>
                <c:pt idx="454">
                  <c:v>44124.291666666664</c:v>
                </c:pt>
                <c:pt idx="455">
                  <c:v>44125.291666666664</c:v>
                </c:pt>
                <c:pt idx="456">
                  <c:v>44126.291666666664</c:v>
                </c:pt>
                <c:pt idx="457">
                  <c:v>44127.291666666664</c:v>
                </c:pt>
                <c:pt idx="458">
                  <c:v>44130.291666666664</c:v>
                </c:pt>
                <c:pt idx="459">
                  <c:v>44131.291666666664</c:v>
                </c:pt>
                <c:pt idx="460">
                  <c:v>44132.291666666664</c:v>
                </c:pt>
                <c:pt idx="461">
                  <c:v>44133.291666666664</c:v>
                </c:pt>
                <c:pt idx="462">
                  <c:v>44134.291666666664</c:v>
                </c:pt>
                <c:pt idx="463">
                  <c:v>44137.291666666664</c:v>
                </c:pt>
                <c:pt idx="464">
                  <c:v>44138.291666666664</c:v>
                </c:pt>
                <c:pt idx="465">
                  <c:v>44139.291666666664</c:v>
                </c:pt>
                <c:pt idx="466">
                  <c:v>44140.291666666664</c:v>
                </c:pt>
                <c:pt idx="467">
                  <c:v>44141.291666666664</c:v>
                </c:pt>
                <c:pt idx="468">
                  <c:v>44144.291666666664</c:v>
                </c:pt>
                <c:pt idx="469">
                  <c:v>44145.291666666664</c:v>
                </c:pt>
                <c:pt idx="470">
                  <c:v>44146.291666666664</c:v>
                </c:pt>
                <c:pt idx="471">
                  <c:v>44147.291666666664</c:v>
                </c:pt>
                <c:pt idx="472">
                  <c:v>44148.291666666664</c:v>
                </c:pt>
                <c:pt idx="473">
                  <c:v>44151.291666666664</c:v>
                </c:pt>
                <c:pt idx="474">
                  <c:v>44152.291666666664</c:v>
                </c:pt>
                <c:pt idx="475">
                  <c:v>44153.291666666664</c:v>
                </c:pt>
                <c:pt idx="476">
                  <c:v>44154.291666666664</c:v>
                </c:pt>
                <c:pt idx="477">
                  <c:v>44155.291666666664</c:v>
                </c:pt>
                <c:pt idx="478">
                  <c:v>44158.291666666664</c:v>
                </c:pt>
                <c:pt idx="479">
                  <c:v>44159.291666666664</c:v>
                </c:pt>
                <c:pt idx="480">
                  <c:v>44160.291666666664</c:v>
                </c:pt>
                <c:pt idx="481">
                  <c:v>44162.291666666664</c:v>
                </c:pt>
                <c:pt idx="482">
                  <c:v>44165.291666666664</c:v>
                </c:pt>
                <c:pt idx="483">
                  <c:v>44166.291666666664</c:v>
                </c:pt>
                <c:pt idx="484">
                  <c:v>44167.291666666664</c:v>
                </c:pt>
                <c:pt idx="485">
                  <c:v>44168.291666666664</c:v>
                </c:pt>
                <c:pt idx="486">
                  <c:v>44169.291666666664</c:v>
                </c:pt>
                <c:pt idx="487">
                  <c:v>44172.291666666664</c:v>
                </c:pt>
                <c:pt idx="488">
                  <c:v>44173.291666666664</c:v>
                </c:pt>
                <c:pt idx="489">
                  <c:v>44174.291666666664</c:v>
                </c:pt>
                <c:pt idx="490">
                  <c:v>44175.291666666664</c:v>
                </c:pt>
                <c:pt idx="491">
                  <c:v>44176.291666666664</c:v>
                </c:pt>
                <c:pt idx="492">
                  <c:v>44179.291666666664</c:v>
                </c:pt>
                <c:pt idx="493">
                  <c:v>44180.291666666664</c:v>
                </c:pt>
                <c:pt idx="494">
                  <c:v>44181.291666666664</c:v>
                </c:pt>
                <c:pt idx="495">
                  <c:v>44182.291666666664</c:v>
                </c:pt>
                <c:pt idx="496">
                  <c:v>44183.291666666664</c:v>
                </c:pt>
                <c:pt idx="497">
                  <c:v>44186.291666666664</c:v>
                </c:pt>
                <c:pt idx="498">
                  <c:v>44187.291666666664</c:v>
                </c:pt>
                <c:pt idx="499">
                  <c:v>44188.291666666664</c:v>
                </c:pt>
                <c:pt idx="500">
                  <c:v>44189.291666666664</c:v>
                </c:pt>
                <c:pt idx="501">
                  <c:v>44193.291666666664</c:v>
                </c:pt>
                <c:pt idx="502">
                  <c:v>44194.291666666664</c:v>
                </c:pt>
                <c:pt idx="503">
                  <c:v>44195.291666666664</c:v>
                </c:pt>
                <c:pt idx="504">
                  <c:v>44196.291666666664</c:v>
                </c:pt>
                <c:pt idx="505">
                  <c:v>44200.291666666664</c:v>
                </c:pt>
                <c:pt idx="506">
                  <c:v>44201.291666666664</c:v>
                </c:pt>
                <c:pt idx="507">
                  <c:v>44202.291666666664</c:v>
                </c:pt>
                <c:pt idx="508">
                  <c:v>44203.291666666664</c:v>
                </c:pt>
                <c:pt idx="509">
                  <c:v>44204.291666666664</c:v>
                </c:pt>
                <c:pt idx="510">
                  <c:v>44207.291666666664</c:v>
                </c:pt>
                <c:pt idx="511">
                  <c:v>44208.291666666664</c:v>
                </c:pt>
                <c:pt idx="512">
                  <c:v>44209.291666666664</c:v>
                </c:pt>
                <c:pt idx="513">
                  <c:v>44210.291666666664</c:v>
                </c:pt>
                <c:pt idx="514">
                  <c:v>44211.291666666664</c:v>
                </c:pt>
                <c:pt idx="515">
                  <c:v>44215.291666666664</c:v>
                </c:pt>
                <c:pt idx="516">
                  <c:v>44216.291666666664</c:v>
                </c:pt>
                <c:pt idx="517">
                  <c:v>44217.291666666664</c:v>
                </c:pt>
                <c:pt idx="518">
                  <c:v>44218.291666666664</c:v>
                </c:pt>
                <c:pt idx="519">
                  <c:v>44221.291666666664</c:v>
                </c:pt>
                <c:pt idx="520">
                  <c:v>44222.291666666664</c:v>
                </c:pt>
                <c:pt idx="521">
                  <c:v>44223.291666666664</c:v>
                </c:pt>
                <c:pt idx="522">
                  <c:v>44224.291666666664</c:v>
                </c:pt>
                <c:pt idx="523">
                  <c:v>44225.291666666664</c:v>
                </c:pt>
                <c:pt idx="524">
                  <c:v>44228.291666666664</c:v>
                </c:pt>
                <c:pt idx="525">
                  <c:v>44229.291666666664</c:v>
                </c:pt>
                <c:pt idx="526">
                  <c:v>44230.291666666664</c:v>
                </c:pt>
                <c:pt idx="527">
                  <c:v>44231.291666666664</c:v>
                </c:pt>
                <c:pt idx="528">
                  <c:v>44232.291666666664</c:v>
                </c:pt>
                <c:pt idx="529">
                  <c:v>44235.291666666664</c:v>
                </c:pt>
                <c:pt idx="530">
                  <c:v>44236.291666666664</c:v>
                </c:pt>
                <c:pt idx="531">
                  <c:v>44237.291666666664</c:v>
                </c:pt>
                <c:pt idx="532">
                  <c:v>44238.291666666664</c:v>
                </c:pt>
                <c:pt idx="533">
                  <c:v>44239.291666666664</c:v>
                </c:pt>
                <c:pt idx="534">
                  <c:v>44243.291666666664</c:v>
                </c:pt>
                <c:pt idx="535">
                  <c:v>44244.291666666664</c:v>
                </c:pt>
                <c:pt idx="536">
                  <c:v>44245.291666666664</c:v>
                </c:pt>
                <c:pt idx="537">
                  <c:v>44246.291666666664</c:v>
                </c:pt>
                <c:pt idx="538">
                  <c:v>44249.291666666664</c:v>
                </c:pt>
                <c:pt idx="539">
                  <c:v>44250.291666666664</c:v>
                </c:pt>
                <c:pt idx="540">
                  <c:v>44251.291666666664</c:v>
                </c:pt>
                <c:pt idx="541">
                  <c:v>44252.291666666664</c:v>
                </c:pt>
                <c:pt idx="542">
                  <c:v>44253.291666666664</c:v>
                </c:pt>
                <c:pt idx="543">
                  <c:v>44256.291666666664</c:v>
                </c:pt>
                <c:pt idx="544">
                  <c:v>44257.291666666664</c:v>
                </c:pt>
                <c:pt idx="545">
                  <c:v>44258.291666666664</c:v>
                </c:pt>
                <c:pt idx="546">
                  <c:v>44259.291666666664</c:v>
                </c:pt>
                <c:pt idx="547">
                  <c:v>44260.291666666664</c:v>
                </c:pt>
                <c:pt idx="548">
                  <c:v>44263.291666666664</c:v>
                </c:pt>
                <c:pt idx="549">
                  <c:v>44264.291666666664</c:v>
                </c:pt>
                <c:pt idx="550">
                  <c:v>44265.291666666664</c:v>
                </c:pt>
                <c:pt idx="551">
                  <c:v>44266.291666666664</c:v>
                </c:pt>
                <c:pt idx="552">
                  <c:v>44267.291666666664</c:v>
                </c:pt>
                <c:pt idx="553">
                  <c:v>44270.291666666664</c:v>
                </c:pt>
                <c:pt idx="554">
                  <c:v>44271.291666666664</c:v>
                </c:pt>
                <c:pt idx="555">
                  <c:v>44272.291666666664</c:v>
                </c:pt>
                <c:pt idx="556">
                  <c:v>44273.291666666664</c:v>
                </c:pt>
                <c:pt idx="557">
                  <c:v>44274.291666666664</c:v>
                </c:pt>
                <c:pt idx="558">
                  <c:v>44277.291666666664</c:v>
                </c:pt>
                <c:pt idx="559">
                  <c:v>44278.291666666664</c:v>
                </c:pt>
                <c:pt idx="560">
                  <c:v>44279.291666666664</c:v>
                </c:pt>
                <c:pt idx="561">
                  <c:v>44280.291666666664</c:v>
                </c:pt>
                <c:pt idx="562">
                  <c:v>44281.291666666664</c:v>
                </c:pt>
                <c:pt idx="563">
                  <c:v>44284.291666666664</c:v>
                </c:pt>
                <c:pt idx="564">
                  <c:v>44285.291666666664</c:v>
                </c:pt>
                <c:pt idx="565">
                  <c:v>44286.291666666664</c:v>
                </c:pt>
                <c:pt idx="566">
                  <c:v>44287.291666666664</c:v>
                </c:pt>
                <c:pt idx="567">
                  <c:v>44291.291666666664</c:v>
                </c:pt>
                <c:pt idx="568">
                  <c:v>44292.291666666664</c:v>
                </c:pt>
                <c:pt idx="569">
                  <c:v>44293.291666666664</c:v>
                </c:pt>
                <c:pt idx="570">
                  <c:v>44294.291666666664</c:v>
                </c:pt>
                <c:pt idx="571">
                  <c:v>44295.291666666664</c:v>
                </c:pt>
                <c:pt idx="572">
                  <c:v>44298.291666666664</c:v>
                </c:pt>
                <c:pt idx="573">
                  <c:v>44299.291666666664</c:v>
                </c:pt>
                <c:pt idx="574">
                  <c:v>44300.291666666664</c:v>
                </c:pt>
                <c:pt idx="575">
                  <c:v>44301.291666666664</c:v>
                </c:pt>
                <c:pt idx="576">
                  <c:v>44302.291666666664</c:v>
                </c:pt>
                <c:pt idx="577">
                  <c:v>44305.291666666664</c:v>
                </c:pt>
                <c:pt idx="578">
                  <c:v>44306.291666666664</c:v>
                </c:pt>
                <c:pt idx="579">
                  <c:v>44307.291666666664</c:v>
                </c:pt>
                <c:pt idx="580">
                  <c:v>44308.291666666664</c:v>
                </c:pt>
                <c:pt idx="581">
                  <c:v>44309.291666666664</c:v>
                </c:pt>
                <c:pt idx="582">
                  <c:v>44312.291666666664</c:v>
                </c:pt>
                <c:pt idx="583">
                  <c:v>44313.291666666664</c:v>
                </c:pt>
                <c:pt idx="584">
                  <c:v>44314.291666666664</c:v>
                </c:pt>
                <c:pt idx="585">
                  <c:v>44315.291666666664</c:v>
                </c:pt>
                <c:pt idx="586">
                  <c:v>44316.291666666664</c:v>
                </c:pt>
                <c:pt idx="587">
                  <c:v>44319.291666666664</c:v>
                </c:pt>
                <c:pt idx="588">
                  <c:v>44320.291666666664</c:v>
                </c:pt>
                <c:pt idx="589">
                  <c:v>44321.291666666664</c:v>
                </c:pt>
                <c:pt idx="590">
                  <c:v>44322.291666666664</c:v>
                </c:pt>
                <c:pt idx="591">
                  <c:v>44323.291666666664</c:v>
                </c:pt>
                <c:pt idx="592">
                  <c:v>44326.291666666664</c:v>
                </c:pt>
                <c:pt idx="593">
                  <c:v>44327.291666666664</c:v>
                </c:pt>
                <c:pt idx="594">
                  <c:v>44328.291666666664</c:v>
                </c:pt>
                <c:pt idx="595">
                  <c:v>44329.291666666664</c:v>
                </c:pt>
                <c:pt idx="596">
                  <c:v>44330.291666666664</c:v>
                </c:pt>
                <c:pt idx="597">
                  <c:v>44333.291666666664</c:v>
                </c:pt>
                <c:pt idx="598">
                  <c:v>44334.291666666664</c:v>
                </c:pt>
                <c:pt idx="599">
                  <c:v>44335.291666666664</c:v>
                </c:pt>
                <c:pt idx="600">
                  <c:v>44336.291666666664</c:v>
                </c:pt>
                <c:pt idx="601">
                  <c:v>44337.291666666664</c:v>
                </c:pt>
                <c:pt idx="602">
                  <c:v>44340.291666666664</c:v>
                </c:pt>
                <c:pt idx="603">
                  <c:v>44341.291666666664</c:v>
                </c:pt>
                <c:pt idx="604">
                  <c:v>44342.291666666664</c:v>
                </c:pt>
                <c:pt idx="605">
                  <c:v>44343.291666666664</c:v>
                </c:pt>
                <c:pt idx="606">
                  <c:v>44344.291666666664</c:v>
                </c:pt>
                <c:pt idx="607">
                  <c:v>44348.291666666664</c:v>
                </c:pt>
                <c:pt idx="608">
                  <c:v>44349.291666666664</c:v>
                </c:pt>
                <c:pt idx="609">
                  <c:v>44350.291666666664</c:v>
                </c:pt>
                <c:pt idx="610">
                  <c:v>44351.291666666664</c:v>
                </c:pt>
                <c:pt idx="611">
                  <c:v>44354.291666666664</c:v>
                </c:pt>
                <c:pt idx="612">
                  <c:v>44355.291666666664</c:v>
                </c:pt>
                <c:pt idx="613">
                  <c:v>44356.291666666664</c:v>
                </c:pt>
                <c:pt idx="614">
                  <c:v>44357.291666666664</c:v>
                </c:pt>
                <c:pt idx="615">
                  <c:v>44358.291666666664</c:v>
                </c:pt>
                <c:pt idx="616">
                  <c:v>44361.291666666664</c:v>
                </c:pt>
                <c:pt idx="617">
                  <c:v>44362.291666666664</c:v>
                </c:pt>
                <c:pt idx="618">
                  <c:v>44363.291666666664</c:v>
                </c:pt>
                <c:pt idx="619">
                  <c:v>44364.291666666664</c:v>
                </c:pt>
                <c:pt idx="620">
                  <c:v>44365.291666666664</c:v>
                </c:pt>
                <c:pt idx="621">
                  <c:v>44368.291666666664</c:v>
                </c:pt>
                <c:pt idx="622">
                  <c:v>44369.291666666664</c:v>
                </c:pt>
                <c:pt idx="623">
                  <c:v>44370.291666666664</c:v>
                </c:pt>
                <c:pt idx="624">
                  <c:v>44371.291666666664</c:v>
                </c:pt>
                <c:pt idx="625">
                  <c:v>44372.291666666664</c:v>
                </c:pt>
                <c:pt idx="626">
                  <c:v>44375.291666666664</c:v>
                </c:pt>
                <c:pt idx="627">
                  <c:v>44376.291666666664</c:v>
                </c:pt>
                <c:pt idx="628">
                  <c:v>44377.291666666664</c:v>
                </c:pt>
                <c:pt idx="629">
                  <c:v>44378.291666666664</c:v>
                </c:pt>
                <c:pt idx="630">
                  <c:v>44379.291666666664</c:v>
                </c:pt>
                <c:pt idx="631">
                  <c:v>44383.291666666664</c:v>
                </c:pt>
                <c:pt idx="632">
                  <c:v>44384.291666666664</c:v>
                </c:pt>
                <c:pt idx="633">
                  <c:v>44385.291666666664</c:v>
                </c:pt>
                <c:pt idx="634">
                  <c:v>44386.291666666664</c:v>
                </c:pt>
                <c:pt idx="635">
                  <c:v>44389.291666666664</c:v>
                </c:pt>
                <c:pt idx="636">
                  <c:v>44390.291666666664</c:v>
                </c:pt>
                <c:pt idx="637">
                  <c:v>44391.291666666664</c:v>
                </c:pt>
                <c:pt idx="638">
                  <c:v>44392.291666666664</c:v>
                </c:pt>
                <c:pt idx="639">
                  <c:v>44393.291666666664</c:v>
                </c:pt>
                <c:pt idx="640">
                  <c:v>44396.291666666664</c:v>
                </c:pt>
                <c:pt idx="641">
                  <c:v>44397.291666666664</c:v>
                </c:pt>
                <c:pt idx="642">
                  <c:v>44398.291666666664</c:v>
                </c:pt>
                <c:pt idx="643">
                  <c:v>44399.291666666664</c:v>
                </c:pt>
                <c:pt idx="644">
                  <c:v>44400.291666666664</c:v>
                </c:pt>
                <c:pt idx="645">
                  <c:v>44403.291666666664</c:v>
                </c:pt>
                <c:pt idx="646">
                  <c:v>44404.291666666664</c:v>
                </c:pt>
                <c:pt idx="647">
                  <c:v>44405.291666666664</c:v>
                </c:pt>
                <c:pt idx="648">
                  <c:v>44406.291666666664</c:v>
                </c:pt>
                <c:pt idx="649">
                  <c:v>44407.291666666664</c:v>
                </c:pt>
                <c:pt idx="650">
                  <c:v>44410.291666666664</c:v>
                </c:pt>
                <c:pt idx="651">
                  <c:v>44411.291666666664</c:v>
                </c:pt>
                <c:pt idx="652">
                  <c:v>44412.291666666664</c:v>
                </c:pt>
                <c:pt idx="653">
                  <c:v>44413.291666666664</c:v>
                </c:pt>
                <c:pt idx="654">
                  <c:v>44414.291666666664</c:v>
                </c:pt>
                <c:pt idx="655">
                  <c:v>44417.291666666664</c:v>
                </c:pt>
                <c:pt idx="656">
                  <c:v>44418.291666666664</c:v>
                </c:pt>
                <c:pt idx="657">
                  <c:v>44419.291666666664</c:v>
                </c:pt>
                <c:pt idx="658">
                  <c:v>44420.291666666664</c:v>
                </c:pt>
                <c:pt idx="659">
                  <c:v>44421.291666666664</c:v>
                </c:pt>
                <c:pt idx="660">
                  <c:v>44424.291666666664</c:v>
                </c:pt>
                <c:pt idx="661">
                  <c:v>44425.291666666664</c:v>
                </c:pt>
                <c:pt idx="662">
                  <c:v>44426.291666666664</c:v>
                </c:pt>
                <c:pt idx="663">
                  <c:v>44427.291666666664</c:v>
                </c:pt>
                <c:pt idx="664">
                  <c:v>44428.291666666664</c:v>
                </c:pt>
                <c:pt idx="665">
                  <c:v>44431.291666666664</c:v>
                </c:pt>
                <c:pt idx="666">
                  <c:v>44432.291666666664</c:v>
                </c:pt>
                <c:pt idx="667">
                  <c:v>44433.291666666664</c:v>
                </c:pt>
                <c:pt idx="668">
                  <c:v>44434.291666666664</c:v>
                </c:pt>
                <c:pt idx="669">
                  <c:v>44435.291666666664</c:v>
                </c:pt>
                <c:pt idx="670">
                  <c:v>44438.291666666664</c:v>
                </c:pt>
                <c:pt idx="671">
                  <c:v>44439.291666666664</c:v>
                </c:pt>
                <c:pt idx="672">
                  <c:v>44440.291666666664</c:v>
                </c:pt>
                <c:pt idx="673">
                  <c:v>44441.291666666664</c:v>
                </c:pt>
                <c:pt idx="674">
                  <c:v>44442.291666666664</c:v>
                </c:pt>
                <c:pt idx="675">
                  <c:v>44446.291666666664</c:v>
                </c:pt>
                <c:pt idx="676">
                  <c:v>44447.291666666664</c:v>
                </c:pt>
                <c:pt idx="677">
                  <c:v>44448.291666666664</c:v>
                </c:pt>
                <c:pt idx="678">
                  <c:v>44449.291666666664</c:v>
                </c:pt>
                <c:pt idx="679">
                  <c:v>44452.291666666664</c:v>
                </c:pt>
                <c:pt idx="680">
                  <c:v>44453.291666666664</c:v>
                </c:pt>
                <c:pt idx="681">
                  <c:v>44454.291666666664</c:v>
                </c:pt>
                <c:pt idx="682">
                  <c:v>44455.291666666664</c:v>
                </c:pt>
                <c:pt idx="683">
                  <c:v>44456.291666666664</c:v>
                </c:pt>
                <c:pt idx="684">
                  <c:v>44459.291666666664</c:v>
                </c:pt>
                <c:pt idx="685">
                  <c:v>44460.291666666664</c:v>
                </c:pt>
                <c:pt idx="686">
                  <c:v>44461.291666666664</c:v>
                </c:pt>
                <c:pt idx="687">
                  <c:v>44462.291666666664</c:v>
                </c:pt>
                <c:pt idx="688">
                  <c:v>44463.291666666664</c:v>
                </c:pt>
                <c:pt idx="689">
                  <c:v>44466.291666666664</c:v>
                </c:pt>
                <c:pt idx="690">
                  <c:v>44467.291666666664</c:v>
                </c:pt>
                <c:pt idx="691">
                  <c:v>44468.291666666664</c:v>
                </c:pt>
                <c:pt idx="692">
                  <c:v>44469.291666666664</c:v>
                </c:pt>
                <c:pt idx="693">
                  <c:v>44470.291666666664</c:v>
                </c:pt>
                <c:pt idx="694">
                  <c:v>44473.291666666664</c:v>
                </c:pt>
                <c:pt idx="695">
                  <c:v>44474.291666666664</c:v>
                </c:pt>
                <c:pt idx="696">
                  <c:v>44475.291666666664</c:v>
                </c:pt>
                <c:pt idx="697">
                  <c:v>44476.291666666664</c:v>
                </c:pt>
                <c:pt idx="698">
                  <c:v>44477.291666666664</c:v>
                </c:pt>
                <c:pt idx="699">
                  <c:v>44480.291666666664</c:v>
                </c:pt>
                <c:pt idx="700">
                  <c:v>44481.291666666664</c:v>
                </c:pt>
                <c:pt idx="701">
                  <c:v>44482.291666666664</c:v>
                </c:pt>
                <c:pt idx="702">
                  <c:v>44483.291666666664</c:v>
                </c:pt>
                <c:pt idx="703">
                  <c:v>44484.291666666664</c:v>
                </c:pt>
                <c:pt idx="704">
                  <c:v>44487.291666666664</c:v>
                </c:pt>
                <c:pt idx="705">
                  <c:v>44488.291666666664</c:v>
                </c:pt>
                <c:pt idx="706">
                  <c:v>44489.291666666664</c:v>
                </c:pt>
                <c:pt idx="707">
                  <c:v>44490.291666666664</c:v>
                </c:pt>
                <c:pt idx="708">
                  <c:v>44491.291666666664</c:v>
                </c:pt>
                <c:pt idx="709">
                  <c:v>44494.291666666664</c:v>
                </c:pt>
                <c:pt idx="710">
                  <c:v>44495.291666666664</c:v>
                </c:pt>
                <c:pt idx="711">
                  <c:v>44496.291666666664</c:v>
                </c:pt>
                <c:pt idx="712">
                  <c:v>44497.291666666664</c:v>
                </c:pt>
                <c:pt idx="713">
                  <c:v>44498.291666666664</c:v>
                </c:pt>
                <c:pt idx="714">
                  <c:v>44501.291666666664</c:v>
                </c:pt>
                <c:pt idx="715">
                  <c:v>44502.291666666664</c:v>
                </c:pt>
                <c:pt idx="716">
                  <c:v>44503.291666666664</c:v>
                </c:pt>
                <c:pt idx="717">
                  <c:v>44504.291666666664</c:v>
                </c:pt>
                <c:pt idx="718">
                  <c:v>44505.291666666664</c:v>
                </c:pt>
                <c:pt idx="719">
                  <c:v>44508.291666666664</c:v>
                </c:pt>
                <c:pt idx="720">
                  <c:v>44509.291666666664</c:v>
                </c:pt>
                <c:pt idx="721">
                  <c:v>44510.291666666664</c:v>
                </c:pt>
                <c:pt idx="722">
                  <c:v>44511.291666666664</c:v>
                </c:pt>
                <c:pt idx="723">
                  <c:v>44512.291666666664</c:v>
                </c:pt>
                <c:pt idx="724">
                  <c:v>44515.291666666664</c:v>
                </c:pt>
                <c:pt idx="725">
                  <c:v>44516.291666666664</c:v>
                </c:pt>
                <c:pt idx="726">
                  <c:v>44517.291666666664</c:v>
                </c:pt>
                <c:pt idx="727">
                  <c:v>44518.291666666664</c:v>
                </c:pt>
                <c:pt idx="728">
                  <c:v>44519.291666666664</c:v>
                </c:pt>
                <c:pt idx="729">
                  <c:v>44522.291666666664</c:v>
                </c:pt>
                <c:pt idx="730">
                  <c:v>44523.291666666664</c:v>
                </c:pt>
                <c:pt idx="731">
                  <c:v>44524.291666666664</c:v>
                </c:pt>
                <c:pt idx="732">
                  <c:v>44526.291666666664</c:v>
                </c:pt>
                <c:pt idx="733">
                  <c:v>44529.291666666664</c:v>
                </c:pt>
                <c:pt idx="734">
                  <c:v>44530.291666666664</c:v>
                </c:pt>
                <c:pt idx="735">
                  <c:v>44531.291666666664</c:v>
                </c:pt>
                <c:pt idx="736">
                  <c:v>44532.291666666664</c:v>
                </c:pt>
                <c:pt idx="737">
                  <c:v>44533.291666666664</c:v>
                </c:pt>
                <c:pt idx="738">
                  <c:v>44536.291666666664</c:v>
                </c:pt>
                <c:pt idx="739">
                  <c:v>44537.291666666664</c:v>
                </c:pt>
                <c:pt idx="740">
                  <c:v>44538.291666666664</c:v>
                </c:pt>
                <c:pt idx="741">
                  <c:v>44539.291666666664</c:v>
                </c:pt>
                <c:pt idx="742">
                  <c:v>44540.291666666664</c:v>
                </c:pt>
                <c:pt idx="743">
                  <c:v>44543.291666666664</c:v>
                </c:pt>
                <c:pt idx="744">
                  <c:v>44544.291666666664</c:v>
                </c:pt>
                <c:pt idx="745">
                  <c:v>44545.291666666664</c:v>
                </c:pt>
                <c:pt idx="746">
                  <c:v>44546.291666666664</c:v>
                </c:pt>
                <c:pt idx="747">
                  <c:v>44547.291666666664</c:v>
                </c:pt>
                <c:pt idx="748">
                  <c:v>44550.291666666664</c:v>
                </c:pt>
                <c:pt idx="749">
                  <c:v>44551.291666666664</c:v>
                </c:pt>
                <c:pt idx="750">
                  <c:v>44552.291666666664</c:v>
                </c:pt>
                <c:pt idx="751">
                  <c:v>44553.291666666664</c:v>
                </c:pt>
                <c:pt idx="752">
                  <c:v>44557.291666666664</c:v>
                </c:pt>
                <c:pt idx="753">
                  <c:v>44558.291666666664</c:v>
                </c:pt>
                <c:pt idx="754">
                  <c:v>44559.291666666664</c:v>
                </c:pt>
                <c:pt idx="755">
                  <c:v>44560.291666666664</c:v>
                </c:pt>
                <c:pt idx="756">
                  <c:v>44561.291666666664</c:v>
                </c:pt>
                <c:pt idx="757">
                  <c:v>44564.291666666664</c:v>
                </c:pt>
                <c:pt idx="758">
                  <c:v>44565.291666666664</c:v>
                </c:pt>
                <c:pt idx="759">
                  <c:v>44566.291666666664</c:v>
                </c:pt>
                <c:pt idx="760">
                  <c:v>44567.291666666664</c:v>
                </c:pt>
                <c:pt idx="761">
                  <c:v>44568.291666666664</c:v>
                </c:pt>
                <c:pt idx="762">
                  <c:v>44571.291666666664</c:v>
                </c:pt>
                <c:pt idx="763">
                  <c:v>44572.291666666664</c:v>
                </c:pt>
                <c:pt idx="764">
                  <c:v>44573.291666666664</c:v>
                </c:pt>
                <c:pt idx="765">
                  <c:v>44574.291666666664</c:v>
                </c:pt>
                <c:pt idx="766">
                  <c:v>44575.291666666664</c:v>
                </c:pt>
                <c:pt idx="767">
                  <c:v>44579.291666666664</c:v>
                </c:pt>
                <c:pt idx="768">
                  <c:v>44580.291666666664</c:v>
                </c:pt>
                <c:pt idx="769">
                  <c:v>44581.291666666664</c:v>
                </c:pt>
                <c:pt idx="770">
                  <c:v>44582.291666666664</c:v>
                </c:pt>
                <c:pt idx="771">
                  <c:v>44585.291666666664</c:v>
                </c:pt>
                <c:pt idx="772">
                  <c:v>44586.291666666664</c:v>
                </c:pt>
                <c:pt idx="773">
                  <c:v>44587.291666666664</c:v>
                </c:pt>
                <c:pt idx="774">
                  <c:v>44588.291666666664</c:v>
                </c:pt>
                <c:pt idx="775">
                  <c:v>44589.291666666664</c:v>
                </c:pt>
                <c:pt idx="776">
                  <c:v>44592.291666666664</c:v>
                </c:pt>
                <c:pt idx="777">
                  <c:v>44593.291666666664</c:v>
                </c:pt>
                <c:pt idx="778">
                  <c:v>44594.291666666664</c:v>
                </c:pt>
                <c:pt idx="779">
                  <c:v>44595.291666666664</c:v>
                </c:pt>
                <c:pt idx="780">
                  <c:v>44596.291666666664</c:v>
                </c:pt>
                <c:pt idx="781">
                  <c:v>44599.291666666664</c:v>
                </c:pt>
                <c:pt idx="782">
                  <c:v>44600.291666666664</c:v>
                </c:pt>
                <c:pt idx="783">
                  <c:v>44601.291666666664</c:v>
                </c:pt>
                <c:pt idx="784">
                  <c:v>44602.291666666664</c:v>
                </c:pt>
                <c:pt idx="785">
                  <c:v>44603.291666666664</c:v>
                </c:pt>
                <c:pt idx="786">
                  <c:v>44606.291666666664</c:v>
                </c:pt>
                <c:pt idx="787">
                  <c:v>44607.291666666664</c:v>
                </c:pt>
                <c:pt idx="788">
                  <c:v>44608.291666666664</c:v>
                </c:pt>
                <c:pt idx="789">
                  <c:v>44609.291666666664</c:v>
                </c:pt>
                <c:pt idx="790">
                  <c:v>44610.291666666664</c:v>
                </c:pt>
                <c:pt idx="791">
                  <c:v>44614.291666666664</c:v>
                </c:pt>
                <c:pt idx="792">
                  <c:v>44615.291666666664</c:v>
                </c:pt>
                <c:pt idx="793">
                  <c:v>44616.291666666664</c:v>
                </c:pt>
                <c:pt idx="794">
                  <c:v>44617.291666666664</c:v>
                </c:pt>
                <c:pt idx="795">
                  <c:v>44620.291666666664</c:v>
                </c:pt>
                <c:pt idx="796">
                  <c:v>44621.291666666664</c:v>
                </c:pt>
                <c:pt idx="797">
                  <c:v>44622.291666666664</c:v>
                </c:pt>
                <c:pt idx="798">
                  <c:v>44623.291666666664</c:v>
                </c:pt>
                <c:pt idx="799">
                  <c:v>44624.291666666664</c:v>
                </c:pt>
                <c:pt idx="800">
                  <c:v>44627.291666666664</c:v>
                </c:pt>
                <c:pt idx="801">
                  <c:v>44628.291666666664</c:v>
                </c:pt>
                <c:pt idx="802">
                  <c:v>44629.291666666664</c:v>
                </c:pt>
                <c:pt idx="803">
                  <c:v>44630.291666666664</c:v>
                </c:pt>
                <c:pt idx="804">
                  <c:v>44631.291666666664</c:v>
                </c:pt>
                <c:pt idx="805">
                  <c:v>44634.291666666664</c:v>
                </c:pt>
                <c:pt idx="806">
                  <c:v>44635.291666666664</c:v>
                </c:pt>
                <c:pt idx="807">
                  <c:v>44636.291666666664</c:v>
                </c:pt>
                <c:pt idx="808">
                  <c:v>44637.291666666664</c:v>
                </c:pt>
                <c:pt idx="809">
                  <c:v>44638.291666666664</c:v>
                </c:pt>
                <c:pt idx="810">
                  <c:v>44641.291666666664</c:v>
                </c:pt>
                <c:pt idx="811">
                  <c:v>44642.291666666664</c:v>
                </c:pt>
                <c:pt idx="812">
                  <c:v>44643.291666666664</c:v>
                </c:pt>
                <c:pt idx="813">
                  <c:v>44644.291666666664</c:v>
                </c:pt>
                <c:pt idx="814">
                  <c:v>44645.291666666664</c:v>
                </c:pt>
                <c:pt idx="815">
                  <c:v>44648.291666666664</c:v>
                </c:pt>
                <c:pt idx="816">
                  <c:v>44649.291666666664</c:v>
                </c:pt>
                <c:pt idx="817">
                  <c:v>44650.291666666664</c:v>
                </c:pt>
                <c:pt idx="818">
                  <c:v>44651.291666666664</c:v>
                </c:pt>
                <c:pt idx="819">
                  <c:v>44652.291666666664</c:v>
                </c:pt>
                <c:pt idx="820">
                  <c:v>44655.291666666664</c:v>
                </c:pt>
                <c:pt idx="821">
                  <c:v>44656.291666666664</c:v>
                </c:pt>
                <c:pt idx="822">
                  <c:v>44657.291666666664</c:v>
                </c:pt>
                <c:pt idx="823">
                  <c:v>44658.291666666664</c:v>
                </c:pt>
                <c:pt idx="824">
                  <c:v>44659.291666666664</c:v>
                </c:pt>
                <c:pt idx="825">
                  <c:v>44662.291666666664</c:v>
                </c:pt>
                <c:pt idx="826">
                  <c:v>44663.291666666664</c:v>
                </c:pt>
                <c:pt idx="827">
                  <c:v>44664.291666666664</c:v>
                </c:pt>
                <c:pt idx="828">
                  <c:v>44665.291666666664</c:v>
                </c:pt>
                <c:pt idx="829">
                  <c:v>44669.291666666664</c:v>
                </c:pt>
                <c:pt idx="830">
                  <c:v>44670.291666666664</c:v>
                </c:pt>
                <c:pt idx="831">
                  <c:v>44671.291666666664</c:v>
                </c:pt>
                <c:pt idx="832">
                  <c:v>44672.291666666664</c:v>
                </c:pt>
                <c:pt idx="833">
                  <c:v>44673.291666666664</c:v>
                </c:pt>
                <c:pt idx="834">
                  <c:v>44676.291666666664</c:v>
                </c:pt>
                <c:pt idx="835">
                  <c:v>44677.291666666664</c:v>
                </c:pt>
                <c:pt idx="836">
                  <c:v>44678.291666666664</c:v>
                </c:pt>
                <c:pt idx="837">
                  <c:v>44679.291666666664</c:v>
                </c:pt>
                <c:pt idx="838">
                  <c:v>44680.291666666664</c:v>
                </c:pt>
                <c:pt idx="839">
                  <c:v>44683.291666666664</c:v>
                </c:pt>
                <c:pt idx="840">
                  <c:v>44684.291666666664</c:v>
                </c:pt>
                <c:pt idx="841">
                  <c:v>44685.291666666664</c:v>
                </c:pt>
                <c:pt idx="842">
                  <c:v>44686.291666666664</c:v>
                </c:pt>
                <c:pt idx="843">
                  <c:v>44687.291666666664</c:v>
                </c:pt>
                <c:pt idx="844">
                  <c:v>44690.291666666664</c:v>
                </c:pt>
                <c:pt idx="845">
                  <c:v>44691.291666666664</c:v>
                </c:pt>
                <c:pt idx="846">
                  <c:v>44692.291666666664</c:v>
                </c:pt>
                <c:pt idx="847">
                  <c:v>44693.291666666664</c:v>
                </c:pt>
                <c:pt idx="848">
                  <c:v>44694.291666666664</c:v>
                </c:pt>
                <c:pt idx="849">
                  <c:v>44697.291666666664</c:v>
                </c:pt>
                <c:pt idx="850">
                  <c:v>44698.291666666664</c:v>
                </c:pt>
                <c:pt idx="851">
                  <c:v>44699.291666666664</c:v>
                </c:pt>
                <c:pt idx="852">
                  <c:v>44700.291666666664</c:v>
                </c:pt>
                <c:pt idx="853">
                  <c:v>44701.291666666664</c:v>
                </c:pt>
                <c:pt idx="854">
                  <c:v>44704.291666666664</c:v>
                </c:pt>
                <c:pt idx="855">
                  <c:v>44705.291666666664</c:v>
                </c:pt>
                <c:pt idx="856">
                  <c:v>44706.291666666664</c:v>
                </c:pt>
                <c:pt idx="857">
                  <c:v>44707.291666666664</c:v>
                </c:pt>
                <c:pt idx="858">
                  <c:v>44708.291666666664</c:v>
                </c:pt>
                <c:pt idx="859">
                  <c:v>44712.291666666664</c:v>
                </c:pt>
                <c:pt idx="860">
                  <c:v>44713.291666666664</c:v>
                </c:pt>
                <c:pt idx="861">
                  <c:v>44714.291666666664</c:v>
                </c:pt>
                <c:pt idx="862">
                  <c:v>44715.291666666664</c:v>
                </c:pt>
                <c:pt idx="863">
                  <c:v>44718.291666666664</c:v>
                </c:pt>
                <c:pt idx="864">
                  <c:v>44719.291666666664</c:v>
                </c:pt>
                <c:pt idx="865">
                  <c:v>44720.291666666664</c:v>
                </c:pt>
                <c:pt idx="866">
                  <c:v>44721.291666666664</c:v>
                </c:pt>
                <c:pt idx="867">
                  <c:v>44722.291666666664</c:v>
                </c:pt>
                <c:pt idx="868">
                  <c:v>44725.291666666664</c:v>
                </c:pt>
                <c:pt idx="869">
                  <c:v>44726.291666666664</c:v>
                </c:pt>
                <c:pt idx="870">
                  <c:v>44727.291666666664</c:v>
                </c:pt>
                <c:pt idx="871">
                  <c:v>44728.291666666664</c:v>
                </c:pt>
                <c:pt idx="872">
                  <c:v>44729.291666666664</c:v>
                </c:pt>
                <c:pt idx="873">
                  <c:v>44733.291666666664</c:v>
                </c:pt>
                <c:pt idx="874">
                  <c:v>44734.291666666664</c:v>
                </c:pt>
                <c:pt idx="875">
                  <c:v>44735.291666666664</c:v>
                </c:pt>
                <c:pt idx="876">
                  <c:v>44736.291666666664</c:v>
                </c:pt>
                <c:pt idx="877">
                  <c:v>44739.291666666664</c:v>
                </c:pt>
                <c:pt idx="878">
                  <c:v>44740.291666666664</c:v>
                </c:pt>
                <c:pt idx="879">
                  <c:v>44741.291666666664</c:v>
                </c:pt>
                <c:pt idx="880">
                  <c:v>44742.291666666664</c:v>
                </c:pt>
                <c:pt idx="881">
                  <c:v>44743.291666666664</c:v>
                </c:pt>
                <c:pt idx="882">
                  <c:v>44747.291666666664</c:v>
                </c:pt>
                <c:pt idx="883">
                  <c:v>44748.291666666664</c:v>
                </c:pt>
                <c:pt idx="884">
                  <c:v>44749.291666666664</c:v>
                </c:pt>
                <c:pt idx="885">
                  <c:v>44750.291666666664</c:v>
                </c:pt>
                <c:pt idx="886">
                  <c:v>44753.291666666664</c:v>
                </c:pt>
                <c:pt idx="887">
                  <c:v>44754.291666666664</c:v>
                </c:pt>
                <c:pt idx="888">
                  <c:v>44755.291666666664</c:v>
                </c:pt>
                <c:pt idx="889">
                  <c:v>44756.291666666664</c:v>
                </c:pt>
                <c:pt idx="890">
                  <c:v>44757.291666666664</c:v>
                </c:pt>
                <c:pt idx="891">
                  <c:v>44760.291666666664</c:v>
                </c:pt>
                <c:pt idx="892">
                  <c:v>44761.291666666664</c:v>
                </c:pt>
                <c:pt idx="893">
                  <c:v>44762.291666666664</c:v>
                </c:pt>
                <c:pt idx="894">
                  <c:v>44763.291666666664</c:v>
                </c:pt>
                <c:pt idx="895">
                  <c:v>44764.291666666664</c:v>
                </c:pt>
                <c:pt idx="896">
                  <c:v>44767.291666666664</c:v>
                </c:pt>
                <c:pt idx="897">
                  <c:v>44768.291666666664</c:v>
                </c:pt>
                <c:pt idx="898">
                  <c:v>44769.291666666664</c:v>
                </c:pt>
                <c:pt idx="899">
                  <c:v>44770.291666666664</c:v>
                </c:pt>
                <c:pt idx="900">
                  <c:v>44771.291666666664</c:v>
                </c:pt>
                <c:pt idx="901">
                  <c:v>44774.291666666664</c:v>
                </c:pt>
                <c:pt idx="902">
                  <c:v>44775.291666666664</c:v>
                </c:pt>
                <c:pt idx="903">
                  <c:v>44776.291666666664</c:v>
                </c:pt>
                <c:pt idx="904">
                  <c:v>44777.291666666664</c:v>
                </c:pt>
                <c:pt idx="905">
                  <c:v>44778.291666666664</c:v>
                </c:pt>
                <c:pt idx="906">
                  <c:v>44781.291666666664</c:v>
                </c:pt>
                <c:pt idx="907">
                  <c:v>44782.291666666664</c:v>
                </c:pt>
                <c:pt idx="908">
                  <c:v>44783.291666666664</c:v>
                </c:pt>
                <c:pt idx="909">
                  <c:v>44784.291666666664</c:v>
                </c:pt>
                <c:pt idx="910">
                  <c:v>44785.291666666664</c:v>
                </c:pt>
                <c:pt idx="911">
                  <c:v>44788.291666666664</c:v>
                </c:pt>
                <c:pt idx="912">
                  <c:v>44789.291666666664</c:v>
                </c:pt>
                <c:pt idx="913">
                  <c:v>44790.291666666664</c:v>
                </c:pt>
                <c:pt idx="914">
                  <c:v>44791.291666666664</c:v>
                </c:pt>
                <c:pt idx="915">
                  <c:v>44792.291666666664</c:v>
                </c:pt>
                <c:pt idx="916">
                  <c:v>44795.291666666664</c:v>
                </c:pt>
                <c:pt idx="917">
                  <c:v>44796.291666666664</c:v>
                </c:pt>
                <c:pt idx="918">
                  <c:v>44797.291666666664</c:v>
                </c:pt>
                <c:pt idx="919">
                  <c:v>44798.291666666664</c:v>
                </c:pt>
                <c:pt idx="920">
                  <c:v>44799.291666666664</c:v>
                </c:pt>
                <c:pt idx="921">
                  <c:v>44802.291666666664</c:v>
                </c:pt>
                <c:pt idx="922">
                  <c:v>44803.291666666664</c:v>
                </c:pt>
                <c:pt idx="923">
                  <c:v>44804.291666666664</c:v>
                </c:pt>
                <c:pt idx="924">
                  <c:v>44805.291666666664</c:v>
                </c:pt>
                <c:pt idx="925">
                  <c:v>44806.291666666664</c:v>
                </c:pt>
                <c:pt idx="926">
                  <c:v>44810.291666666664</c:v>
                </c:pt>
                <c:pt idx="927">
                  <c:v>44811.291666666664</c:v>
                </c:pt>
                <c:pt idx="928">
                  <c:v>44812.291666666664</c:v>
                </c:pt>
                <c:pt idx="929">
                  <c:v>44813.291666666664</c:v>
                </c:pt>
                <c:pt idx="930">
                  <c:v>44816.291666666664</c:v>
                </c:pt>
                <c:pt idx="931">
                  <c:v>44817.291666666664</c:v>
                </c:pt>
                <c:pt idx="932">
                  <c:v>44818.291666666664</c:v>
                </c:pt>
                <c:pt idx="933">
                  <c:v>44819.291666666664</c:v>
                </c:pt>
                <c:pt idx="934">
                  <c:v>44820.291666666664</c:v>
                </c:pt>
                <c:pt idx="935">
                  <c:v>44823.291666666664</c:v>
                </c:pt>
                <c:pt idx="936">
                  <c:v>44824.291666666664</c:v>
                </c:pt>
                <c:pt idx="937">
                  <c:v>44825.291666666664</c:v>
                </c:pt>
                <c:pt idx="938">
                  <c:v>44826.291666666664</c:v>
                </c:pt>
                <c:pt idx="939">
                  <c:v>44827.291666666664</c:v>
                </c:pt>
                <c:pt idx="940">
                  <c:v>44830.291666666664</c:v>
                </c:pt>
                <c:pt idx="941">
                  <c:v>44831.291666666664</c:v>
                </c:pt>
                <c:pt idx="942">
                  <c:v>44832.291666666664</c:v>
                </c:pt>
                <c:pt idx="943">
                  <c:v>44833.291666666664</c:v>
                </c:pt>
                <c:pt idx="944">
                  <c:v>44834.291666666664</c:v>
                </c:pt>
                <c:pt idx="945">
                  <c:v>44837.291666666664</c:v>
                </c:pt>
                <c:pt idx="946">
                  <c:v>44838.291666666664</c:v>
                </c:pt>
                <c:pt idx="947">
                  <c:v>44839.291666666664</c:v>
                </c:pt>
                <c:pt idx="948">
                  <c:v>44840.291666666664</c:v>
                </c:pt>
                <c:pt idx="949">
                  <c:v>44841.291666666664</c:v>
                </c:pt>
                <c:pt idx="950">
                  <c:v>44844.291666666664</c:v>
                </c:pt>
                <c:pt idx="951">
                  <c:v>44845.291666666664</c:v>
                </c:pt>
                <c:pt idx="952">
                  <c:v>44846.291666666664</c:v>
                </c:pt>
                <c:pt idx="953">
                  <c:v>44847.291666666664</c:v>
                </c:pt>
                <c:pt idx="954">
                  <c:v>44848.291666666664</c:v>
                </c:pt>
                <c:pt idx="955">
                  <c:v>44851.291666666664</c:v>
                </c:pt>
                <c:pt idx="956">
                  <c:v>44852.291666666664</c:v>
                </c:pt>
                <c:pt idx="957">
                  <c:v>44853.291666666664</c:v>
                </c:pt>
                <c:pt idx="958">
                  <c:v>44854.291666666664</c:v>
                </c:pt>
                <c:pt idx="959">
                  <c:v>44855.291666666664</c:v>
                </c:pt>
                <c:pt idx="960">
                  <c:v>44858.291666666664</c:v>
                </c:pt>
                <c:pt idx="961">
                  <c:v>44859.291666666664</c:v>
                </c:pt>
                <c:pt idx="962">
                  <c:v>44860.291666666664</c:v>
                </c:pt>
                <c:pt idx="963">
                  <c:v>44861.291666666664</c:v>
                </c:pt>
                <c:pt idx="964">
                  <c:v>44862.291666666664</c:v>
                </c:pt>
                <c:pt idx="965">
                  <c:v>44865.291666666664</c:v>
                </c:pt>
                <c:pt idx="966">
                  <c:v>44866.291666666664</c:v>
                </c:pt>
                <c:pt idx="967">
                  <c:v>44867.291666666664</c:v>
                </c:pt>
                <c:pt idx="968">
                  <c:v>44868.291666666664</c:v>
                </c:pt>
                <c:pt idx="969">
                  <c:v>44869.291666666664</c:v>
                </c:pt>
                <c:pt idx="970">
                  <c:v>44872.291666666664</c:v>
                </c:pt>
                <c:pt idx="971">
                  <c:v>44873.291666666664</c:v>
                </c:pt>
                <c:pt idx="972">
                  <c:v>44874.291666666664</c:v>
                </c:pt>
                <c:pt idx="973">
                  <c:v>44875.291666666664</c:v>
                </c:pt>
                <c:pt idx="974">
                  <c:v>44876.291666666664</c:v>
                </c:pt>
                <c:pt idx="975">
                  <c:v>44879.291666666664</c:v>
                </c:pt>
                <c:pt idx="976">
                  <c:v>44880.291666666664</c:v>
                </c:pt>
                <c:pt idx="977">
                  <c:v>44881.291666666664</c:v>
                </c:pt>
                <c:pt idx="978">
                  <c:v>44882.291666666664</c:v>
                </c:pt>
                <c:pt idx="979">
                  <c:v>44883.291666666664</c:v>
                </c:pt>
                <c:pt idx="980">
                  <c:v>44886.291666666664</c:v>
                </c:pt>
                <c:pt idx="981">
                  <c:v>44887.291666666664</c:v>
                </c:pt>
                <c:pt idx="982">
                  <c:v>44888.291666666664</c:v>
                </c:pt>
                <c:pt idx="983">
                  <c:v>44890.291666666664</c:v>
                </c:pt>
                <c:pt idx="984">
                  <c:v>44893.291666666664</c:v>
                </c:pt>
                <c:pt idx="985">
                  <c:v>44894.291666666664</c:v>
                </c:pt>
                <c:pt idx="986">
                  <c:v>44895.291666666664</c:v>
                </c:pt>
                <c:pt idx="987">
                  <c:v>44896.291666666664</c:v>
                </c:pt>
                <c:pt idx="988">
                  <c:v>44897.291666666664</c:v>
                </c:pt>
                <c:pt idx="989">
                  <c:v>44900.291666666664</c:v>
                </c:pt>
                <c:pt idx="990">
                  <c:v>44901.291666666664</c:v>
                </c:pt>
                <c:pt idx="991">
                  <c:v>44902.291666666664</c:v>
                </c:pt>
                <c:pt idx="992">
                  <c:v>44903.291666666664</c:v>
                </c:pt>
                <c:pt idx="993">
                  <c:v>44904.291666666664</c:v>
                </c:pt>
                <c:pt idx="994">
                  <c:v>44907.291666666664</c:v>
                </c:pt>
                <c:pt idx="995">
                  <c:v>44908.291666666664</c:v>
                </c:pt>
                <c:pt idx="996">
                  <c:v>44909.291666666664</c:v>
                </c:pt>
                <c:pt idx="997">
                  <c:v>44910.291666666664</c:v>
                </c:pt>
                <c:pt idx="998">
                  <c:v>44911.291666666664</c:v>
                </c:pt>
                <c:pt idx="999">
                  <c:v>44914.291666666664</c:v>
                </c:pt>
                <c:pt idx="1000">
                  <c:v>44915.291666666664</c:v>
                </c:pt>
                <c:pt idx="1001">
                  <c:v>44916.291666666664</c:v>
                </c:pt>
                <c:pt idx="1002">
                  <c:v>44917.291666666664</c:v>
                </c:pt>
                <c:pt idx="1003">
                  <c:v>44918.291666666664</c:v>
                </c:pt>
                <c:pt idx="1004">
                  <c:v>44922.291666666664</c:v>
                </c:pt>
                <c:pt idx="1005">
                  <c:v>44923.291666666664</c:v>
                </c:pt>
                <c:pt idx="1006">
                  <c:v>44924.291666666664</c:v>
                </c:pt>
                <c:pt idx="1007">
                  <c:v>44925.291666666664</c:v>
                </c:pt>
                <c:pt idx="1008">
                  <c:v>44929.291666666664</c:v>
                </c:pt>
                <c:pt idx="1009">
                  <c:v>44930.291666666664</c:v>
                </c:pt>
                <c:pt idx="1010">
                  <c:v>44931.291666666664</c:v>
                </c:pt>
                <c:pt idx="1011">
                  <c:v>44932.291666666664</c:v>
                </c:pt>
                <c:pt idx="1012">
                  <c:v>44935.291666666664</c:v>
                </c:pt>
                <c:pt idx="1013">
                  <c:v>44936.291666666664</c:v>
                </c:pt>
                <c:pt idx="1014">
                  <c:v>44937.291666666664</c:v>
                </c:pt>
                <c:pt idx="1015">
                  <c:v>44938.291666666664</c:v>
                </c:pt>
                <c:pt idx="1016">
                  <c:v>44939.291666666664</c:v>
                </c:pt>
                <c:pt idx="1017">
                  <c:v>44943.291666666664</c:v>
                </c:pt>
                <c:pt idx="1018">
                  <c:v>44944.291666666664</c:v>
                </c:pt>
                <c:pt idx="1019">
                  <c:v>44945.291666666664</c:v>
                </c:pt>
                <c:pt idx="1020">
                  <c:v>44946.291666666664</c:v>
                </c:pt>
                <c:pt idx="1021">
                  <c:v>44949.291666666664</c:v>
                </c:pt>
                <c:pt idx="1022">
                  <c:v>44950.291666666664</c:v>
                </c:pt>
                <c:pt idx="1023">
                  <c:v>44951.291666666664</c:v>
                </c:pt>
                <c:pt idx="1024">
                  <c:v>44952.291666666664</c:v>
                </c:pt>
                <c:pt idx="1025">
                  <c:v>44953.291666666664</c:v>
                </c:pt>
                <c:pt idx="1026">
                  <c:v>44956.291666666664</c:v>
                </c:pt>
                <c:pt idx="1027">
                  <c:v>44957.291666666664</c:v>
                </c:pt>
                <c:pt idx="1028">
                  <c:v>44958.291666666664</c:v>
                </c:pt>
                <c:pt idx="1029">
                  <c:v>44959.291666666664</c:v>
                </c:pt>
                <c:pt idx="1030">
                  <c:v>44960.291666666664</c:v>
                </c:pt>
                <c:pt idx="1031">
                  <c:v>44963.291666666664</c:v>
                </c:pt>
                <c:pt idx="1032">
                  <c:v>44964.291666666664</c:v>
                </c:pt>
                <c:pt idx="1033">
                  <c:v>44965.291666666664</c:v>
                </c:pt>
                <c:pt idx="1034">
                  <c:v>44966.291666666664</c:v>
                </c:pt>
                <c:pt idx="1035">
                  <c:v>44967.291666666664</c:v>
                </c:pt>
                <c:pt idx="1036">
                  <c:v>44970.291666666664</c:v>
                </c:pt>
                <c:pt idx="1037">
                  <c:v>44971.291666666664</c:v>
                </c:pt>
                <c:pt idx="1038">
                  <c:v>44972.291666666664</c:v>
                </c:pt>
                <c:pt idx="1039">
                  <c:v>44973.291666666664</c:v>
                </c:pt>
                <c:pt idx="1040">
                  <c:v>44974.291666666664</c:v>
                </c:pt>
                <c:pt idx="1041">
                  <c:v>44978.291666666664</c:v>
                </c:pt>
                <c:pt idx="1042">
                  <c:v>44979.291666666664</c:v>
                </c:pt>
                <c:pt idx="1043">
                  <c:v>44980.291666666664</c:v>
                </c:pt>
                <c:pt idx="1044">
                  <c:v>44981.291666666664</c:v>
                </c:pt>
                <c:pt idx="1045">
                  <c:v>44984.291666666664</c:v>
                </c:pt>
                <c:pt idx="1046">
                  <c:v>44985.291666666664</c:v>
                </c:pt>
                <c:pt idx="1047">
                  <c:v>44986.291666666664</c:v>
                </c:pt>
                <c:pt idx="1048">
                  <c:v>44987.291666666664</c:v>
                </c:pt>
                <c:pt idx="1049">
                  <c:v>44988.291666666664</c:v>
                </c:pt>
                <c:pt idx="1050">
                  <c:v>44991.291666666664</c:v>
                </c:pt>
                <c:pt idx="1051">
                  <c:v>44992.291666666664</c:v>
                </c:pt>
                <c:pt idx="1052">
                  <c:v>44993.291666666664</c:v>
                </c:pt>
                <c:pt idx="1053">
                  <c:v>44994.291666666664</c:v>
                </c:pt>
                <c:pt idx="1054">
                  <c:v>44995.291666666664</c:v>
                </c:pt>
                <c:pt idx="1055">
                  <c:v>44998.291666666664</c:v>
                </c:pt>
                <c:pt idx="1056">
                  <c:v>44999.291666666664</c:v>
                </c:pt>
                <c:pt idx="1057">
                  <c:v>45000.291666666664</c:v>
                </c:pt>
                <c:pt idx="1058">
                  <c:v>45001.291666666664</c:v>
                </c:pt>
                <c:pt idx="1059">
                  <c:v>45002.291666666664</c:v>
                </c:pt>
                <c:pt idx="1060">
                  <c:v>45005.291666666664</c:v>
                </c:pt>
                <c:pt idx="1061">
                  <c:v>45006.291666666664</c:v>
                </c:pt>
                <c:pt idx="1062">
                  <c:v>45007.291666666664</c:v>
                </c:pt>
                <c:pt idx="1063">
                  <c:v>45008.291666666664</c:v>
                </c:pt>
                <c:pt idx="1064">
                  <c:v>45009.291666666664</c:v>
                </c:pt>
                <c:pt idx="1065">
                  <c:v>45012.291666666664</c:v>
                </c:pt>
                <c:pt idx="1066">
                  <c:v>45013.291666666664</c:v>
                </c:pt>
                <c:pt idx="1067">
                  <c:v>45014.291666666664</c:v>
                </c:pt>
                <c:pt idx="1068">
                  <c:v>45015.291666666664</c:v>
                </c:pt>
                <c:pt idx="1069">
                  <c:v>45016.291666666664</c:v>
                </c:pt>
                <c:pt idx="1070">
                  <c:v>45019.291666666664</c:v>
                </c:pt>
                <c:pt idx="1071">
                  <c:v>45020.291666666664</c:v>
                </c:pt>
                <c:pt idx="1072">
                  <c:v>45021.291666666664</c:v>
                </c:pt>
                <c:pt idx="1073">
                  <c:v>45022.291666666664</c:v>
                </c:pt>
                <c:pt idx="1074">
                  <c:v>45026.291666666664</c:v>
                </c:pt>
                <c:pt idx="1075">
                  <c:v>45027.291666666664</c:v>
                </c:pt>
                <c:pt idx="1076">
                  <c:v>45028.291666666664</c:v>
                </c:pt>
                <c:pt idx="1077">
                  <c:v>45029.291666666664</c:v>
                </c:pt>
                <c:pt idx="1078">
                  <c:v>45030.291666666664</c:v>
                </c:pt>
                <c:pt idx="1079">
                  <c:v>45033.291666666664</c:v>
                </c:pt>
                <c:pt idx="1080">
                  <c:v>45034.291666666664</c:v>
                </c:pt>
                <c:pt idx="1081">
                  <c:v>45035.291666666664</c:v>
                </c:pt>
                <c:pt idx="1082">
                  <c:v>45036.291666666664</c:v>
                </c:pt>
                <c:pt idx="1083">
                  <c:v>45037.291666666664</c:v>
                </c:pt>
                <c:pt idx="1084">
                  <c:v>45040.291666666664</c:v>
                </c:pt>
                <c:pt idx="1085">
                  <c:v>45041.291666666664</c:v>
                </c:pt>
                <c:pt idx="1086">
                  <c:v>45042.291666666664</c:v>
                </c:pt>
                <c:pt idx="1087">
                  <c:v>45043.291666666664</c:v>
                </c:pt>
                <c:pt idx="1088">
                  <c:v>45044.291666666664</c:v>
                </c:pt>
                <c:pt idx="1089">
                  <c:v>45047.291666666664</c:v>
                </c:pt>
                <c:pt idx="1090">
                  <c:v>45048.291666666664</c:v>
                </c:pt>
                <c:pt idx="1091">
                  <c:v>45049.291666666664</c:v>
                </c:pt>
                <c:pt idx="1092">
                  <c:v>45050.291666666664</c:v>
                </c:pt>
                <c:pt idx="1093">
                  <c:v>45051.291666666664</c:v>
                </c:pt>
                <c:pt idx="1094">
                  <c:v>45054.291666666664</c:v>
                </c:pt>
                <c:pt idx="1095">
                  <c:v>45055.291666666664</c:v>
                </c:pt>
                <c:pt idx="1096">
                  <c:v>45056.291666666664</c:v>
                </c:pt>
                <c:pt idx="1097">
                  <c:v>45057.291666666664</c:v>
                </c:pt>
                <c:pt idx="1098">
                  <c:v>45058.291666666664</c:v>
                </c:pt>
                <c:pt idx="1099">
                  <c:v>45061.291666666664</c:v>
                </c:pt>
                <c:pt idx="1100">
                  <c:v>45062.291666666664</c:v>
                </c:pt>
                <c:pt idx="1101">
                  <c:v>45063.291666666664</c:v>
                </c:pt>
                <c:pt idx="1102">
                  <c:v>45064.291666666664</c:v>
                </c:pt>
                <c:pt idx="1103">
                  <c:v>45065.291666666664</c:v>
                </c:pt>
                <c:pt idx="1104">
                  <c:v>45068.291666666664</c:v>
                </c:pt>
                <c:pt idx="1105">
                  <c:v>45069.291666666664</c:v>
                </c:pt>
                <c:pt idx="1106">
                  <c:v>45070.291666666664</c:v>
                </c:pt>
                <c:pt idx="1107">
                  <c:v>45071.291666666664</c:v>
                </c:pt>
                <c:pt idx="1108">
                  <c:v>45072.291666666664</c:v>
                </c:pt>
                <c:pt idx="1109">
                  <c:v>45076.291666666664</c:v>
                </c:pt>
                <c:pt idx="1110">
                  <c:v>45077.291666666664</c:v>
                </c:pt>
                <c:pt idx="1111">
                  <c:v>45078.291666666664</c:v>
                </c:pt>
                <c:pt idx="1112">
                  <c:v>45079.291666666664</c:v>
                </c:pt>
                <c:pt idx="1113">
                  <c:v>45082.291666666664</c:v>
                </c:pt>
                <c:pt idx="1114">
                  <c:v>45083.291666666664</c:v>
                </c:pt>
                <c:pt idx="1115">
                  <c:v>45084.291666666664</c:v>
                </c:pt>
                <c:pt idx="1116">
                  <c:v>45085.291666666664</c:v>
                </c:pt>
                <c:pt idx="1117">
                  <c:v>45086.291666666664</c:v>
                </c:pt>
                <c:pt idx="1118">
                  <c:v>45089.291666666664</c:v>
                </c:pt>
                <c:pt idx="1119">
                  <c:v>45090.291666666664</c:v>
                </c:pt>
                <c:pt idx="1120">
                  <c:v>45091.291666666664</c:v>
                </c:pt>
                <c:pt idx="1121">
                  <c:v>45092.291666666664</c:v>
                </c:pt>
                <c:pt idx="1122">
                  <c:v>45093.291666666664</c:v>
                </c:pt>
                <c:pt idx="1123">
                  <c:v>45097.291666666664</c:v>
                </c:pt>
                <c:pt idx="1124">
                  <c:v>45098.291666666664</c:v>
                </c:pt>
                <c:pt idx="1125">
                  <c:v>45099.291666666664</c:v>
                </c:pt>
                <c:pt idx="1126">
                  <c:v>45100.291666666664</c:v>
                </c:pt>
                <c:pt idx="1127">
                  <c:v>45103.291666666664</c:v>
                </c:pt>
                <c:pt idx="1128">
                  <c:v>45104.291666666664</c:v>
                </c:pt>
                <c:pt idx="1129">
                  <c:v>45105.291666666664</c:v>
                </c:pt>
                <c:pt idx="1130">
                  <c:v>45106.291666666664</c:v>
                </c:pt>
                <c:pt idx="1131">
                  <c:v>45107.291666666664</c:v>
                </c:pt>
                <c:pt idx="1132">
                  <c:v>45110.291666666664</c:v>
                </c:pt>
                <c:pt idx="1133">
                  <c:v>45112.291666666664</c:v>
                </c:pt>
                <c:pt idx="1134">
                  <c:v>45113.291666666664</c:v>
                </c:pt>
                <c:pt idx="1135">
                  <c:v>45114.291666666664</c:v>
                </c:pt>
                <c:pt idx="1136">
                  <c:v>45117.291666666664</c:v>
                </c:pt>
                <c:pt idx="1137">
                  <c:v>45118.291666666664</c:v>
                </c:pt>
                <c:pt idx="1138">
                  <c:v>45119.291666666664</c:v>
                </c:pt>
                <c:pt idx="1139">
                  <c:v>45120.291666666664</c:v>
                </c:pt>
                <c:pt idx="1140">
                  <c:v>45121.291666666664</c:v>
                </c:pt>
                <c:pt idx="1141">
                  <c:v>45124.291666666664</c:v>
                </c:pt>
                <c:pt idx="1142">
                  <c:v>45125.291666666664</c:v>
                </c:pt>
                <c:pt idx="1143">
                  <c:v>45126.291666666664</c:v>
                </c:pt>
                <c:pt idx="1144">
                  <c:v>45127.291666666664</c:v>
                </c:pt>
                <c:pt idx="1145">
                  <c:v>45128.291666666664</c:v>
                </c:pt>
                <c:pt idx="1146">
                  <c:v>45131.291666666664</c:v>
                </c:pt>
                <c:pt idx="1147">
                  <c:v>45132.291666666664</c:v>
                </c:pt>
                <c:pt idx="1148">
                  <c:v>45133.291666666664</c:v>
                </c:pt>
                <c:pt idx="1149">
                  <c:v>45134.291666666664</c:v>
                </c:pt>
                <c:pt idx="1150">
                  <c:v>45135.291666666664</c:v>
                </c:pt>
                <c:pt idx="1151">
                  <c:v>45138.291666666664</c:v>
                </c:pt>
                <c:pt idx="1152">
                  <c:v>45139.291666666664</c:v>
                </c:pt>
                <c:pt idx="1153">
                  <c:v>45140.291666666664</c:v>
                </c:pt>
                <c:pt idx="1154">
                  <c:v>45141.291666666664</c:v>
                </c:pt>
                <c:pt idx="1155">
                  <c:v>45142.291666666664</c:v>
                </c:pt>
                <c:pt idx="1156">
                  <c:v>45145.291666666664</c:v>
                </c:pt>
                <c:pt idx="1157">
                  <c:v>45146.291666666664</c:v>
                </c:pt>
                <c:pt idx="1158">
                  <c:v>45147.291666666664</c:v>
                </c:pt>
                <c:pt idx="1159">
                  <c:v>45148.291666666664</c:v>
                </c:pt>
                <c:pt idx="1160">
                  <c:v>45149.291666666664</c:v>
                </c:pt>
                <c:pt idx="1161">
                  <c:v>45152.291666666664</c:v>
                </c:pt>
                <c:pt idx="1162">
                  <c:v>45153.291666666664</c:v>
                </c:pt>
                <c:pt idx="1163">
                  <c:v>45154.291666666664</c:v>
                </c:pt>
                <c:pt idx="1164">
                  <c:v>45155.291666666664</c:v>
                </c:pt>
                <c:pt idx="1165">
                  <c:v>45156.291666666664</c:v>
                </c:pt>
                <c:pt idx="1166">
                  <c:v>45159.291666666664</c:v>
                </c:pt>
                <c:pt idx="1167">
                  <c:v>45160.291666666664</c:v>
                </c:pt>
                <c:pt idx="1168">
                  <c:v>45161.291666666664</c:v>
                </c:pt>
                <c:pt idx="1169">
                  <c:v>45162.291666666664</c:v>
                </c:pt>
                <c:pt idx="1170">
                  <c:v>45163.291666666664</c:v>
                </c:pt>
                <c:pt idx="1171">
                  <c:v>45166.291666666664</c:v>
                </c:pt>
                <c:pt idx="1172">
                  <c:v>45167.291666666664</c:v>
                </c:pt>
                <c:pt idx="1173">
                  <c:v>45168.291666666664</c:v>
                </c:pt>
                <c:pt idx="1174">
                  <c:v>45169.291666666664</c:v>
                </c:pt>
                <c:pt idx="1175">
                  <c:v>45170.291666666664</c:v>
                </c:pt>
                <c:pt idx="1176">
                  <c:v>45174.291666666664</c:v>
                </c:pt>
                <c:pt idx="1177">
                  <c:v>45175.291666666664</c:v>
                </c:pt>
                <c:pt idx="1178">
                  <c:v>45176.291666666664</c:v>
                </c:pt>
                <c:pt idx="1179">
                  <c:v>45177.291666666664</c:v>
                </c:pt>
                <c:pt idx="1180">
                  <c:v>45180.291666666664</c:v>
                </c:pt>
                <c:pt idx="1181">
                  <c:v>45181.291666666664</c:v>
                </c:pt>
                <c:pt idx="1182">
                  <c:v>45182.291666666664</c:v>
                </c:pt>
                <c:pt idx="1183">
                  <c:v>45183.291666666664</c:v>
                </c:pt>
                <c:pt idx="1184">
                  <c:v>45184.291666666664</c:v>
                </c:pt>
                <c:pt idx="1185">
                  <c:v>45187.291666666664</c:v>
                </c:pt>
                <c:pt idx="1186">
                  <c:v>45188.291666666664</c:v>
                </c:pt>
                <c:pt idx="1187">
                  <c:v>45189.291666666664</c:v>
                </c:pt>
                <c:pt idx="1188">
                  <c:v>45190.291666666664</c:v>
                </c:pt>
                <c:pt idx="1189">
                  <c:v>45191.291666666664</c:v>
                </c:pt>
                <c:pt idx="1190">
                  <c:v>45194.291666666664</c:v>
                </c:pt>
                <c:pt idx="1191">
                  <c:v>45195.291666666664</c:v>
                </c:pt>
                <c:pt idx="1192">
                  <c:v>45196.291666666664</c:v>
                </c:pt>
                <c:pt idx="1193">
                  <c:v>45197.291666666664</c:v>
                </c:pt>
                <c:pt idx="1194">
                  <c:v>45198.291666666664</c:v>
                </c:pt>
                <c:pt idx="1195">
                  <c:v>45201.291666666664</c:v>
                </c:pt>
                <c:pt idx="1196">
                  <c:v>45202.291666666664</c:v>
                </c:pt>
                <c:pt idx="1197">
                  <c:v>45203.291666666664</c:v>
                </c:pt>
                <c:pt idx="1198">
                  <c:v>45204.291666666664</c:v>
                </c:pt>
                <c:pt idx="1199">
                  <c:v>45205.291666666664</c:v>
                </c:pt>
                <c:pt idx="1200">
                  <c:v>45208.291666666664</c:v>
                </c:pt>
                <c:pt idx="1201">
                  <c:v>45209.291666666664</c:v>
                </c:pt>
                <c:pt idx="1202">
                  <c:v>45210.291666666664</c:v>
                </c:pt>
                <c:pt idx="1203">
                  <c:v>45211.291666666664</c:v>
                </c:pt>
                <c:pt idx="1204">
                  <c:v>45212.291666666664</c:v>
                </c:pt>
                <c:pt idx="1205">
                  <c:v>45215.291666666664</c:v>
                </c:pt>
                <c:pt idx="1206">
                  <c:v>45216.291666666664</c:v>
                </c:pt>
                <c:pt idx="1207">
                  <c:v>45217.291666666664</c:v>
                </c:pt>
                <c:pt idx="1208">
                  <c:v>45218.291666666664</c:v>
                </c:pt>
                <c:pt idx="1209">
                  <c:v>45219.291666666664</c:v>
                </c:pt>
                <c:pt idx="1210">
                  <c:v>45222.291666666664</c:v>
                </c:pt>
                <c:pt idx="1211">
                  <c:v>45223.291666666664</c:v>
                </c:pt>
                <c:pt idx="1212">
                  <c:v>45224.291666666664</c:v>
                </c:pt>
                <c:pt idx="1213">
                  <c:v>45225.291666666664</c:v>
                </c:pt>
                <c:pt idx="1214">
                  <c:v>45226.291666666664</c:v>
                </c:pt>
                <c:pt idx="1215">
                  <c:v>45229.291666666664</c:v>
                </c:pt>
                <c:pt idx="1216">
                  <c:v>45230.291666666664</c:v>
                </c:pt>
                <c:pt idx="1217">
                  <c:v>45231.291666666664</c:v>
                </c:pt>
                <c:pt idx="1218">
                  <c:v>45232.291666666664</c:v>
                </c:pt>
                <c:pt idx="1219">
                  <c:v>45233.291666666664</c:v>
                </c:pt>
                <c:pt idx="1220">
                  <c:v>45236.291666666664</c:v>
                </c:pt>
                <c:pt idx="1221">
                  <c:v>45237.291666666664</c:v>
                </c:pt>
                <c:pt idx="1222">
                  <c:v>45238.291666666664</c:v>
                </c:pt>
                <c:pt idx="1223">
                  <c:v>45239.291666666664</c:v>
                </c:pt>
                <c:pt idx="1224">
                  <c:v>45240.291666666664</c:v>
                </c:pt>
                <c:pt idx="1225">
                  <c:v>45243.291666666664</c:v>
                </c:pt>
                <c:pt idx="1226">
                  <c:v>45244.291666666664</c:v>
                </c:pt>
                <c:pt idx="1227">
                  <c:v>45245.291666666664</c:v>
                </c:pt>
                <c:pt idx="1228">
                  <c:v>45246.291666666664</c:v>
                </c:pt>
                <c:pt idx="1229">
                  <c:v>45247.291666666664</c:v>
                </c:pt>
                <c:pt idx="1230">
                  <c:v>45250.291666666664</c:v>
                </c:pt>
                <c:pt idx="1231">
                  <c:v>45251.291666666664</c:v>
                </c:pt>
                <c:pt idx="1232">
                  <c:v>45252.291666666664</c:v>
                </c:pt>
                <c:pt idx="1233">
                  <c:v>45254.291666666664</c:v>
                </c:pt>
                <c:pt idx="1234">
                  <c:v>45257.291666666664</c:v>
                </c:pt>
                <c:pt idx="1235">
                  <c:v>45258.291666666664</c:v>
                </c:pt>
                <c:pt idx="1236">
                  <c:v>45259.291666666664</c:v>
                </c:pt>
                <c:pt idx="1237">
                  <c:v>45260.291666666664</c:v>
                </c:pt>
                <c:pt idx="1238">
                  <c:v>45261.291666666664</c:v>
                </c:pt>
                <c:pt idx="1239">
                  <c:v>45264.291666666664</c:v>
                </c:pt>
                <c:pt idx="1240">
                  <c:v>45265.291666666664</c:v>
                </c:pt>
                <c:pt idx="1241">
                  <c:v>45266.291666666664</c:v>
                </c:pt>
                <c:pt idx="1242">
                  <c:v>45267.291666666664</c:v>
                </c:pt>
                <c:pt idx="1243">
                  <c:v>45268.291666666664</c:v>
                </c:pt>
                <c:pt idx="1244">
                  <c:v>45271.291666666664</c:v>
                </c:pt>
                <c:pt idx="1245">
                  <c:v>45272.291666666664</c:v>
                </c:pt>
                <c:pt idx="1246">
                  <c:v>45273.291666666664</c:v>
                </c:pt>
                <c:pt idx="1247">
                  <c:v>45274.291666666664</c:v>
                </c:pt>
                <c:pt idx="1248">
                  <c:v>45275.291666666664</c:v>
                </c:pt>
                <c:pt idx="1249">
                  <c:v>45278.291666666664</c:v>
                </c:pt>
                <c:pt idx="1250">
                  <c:v>45279.291666666664</c:v>
                </c:pt>
                <c:pt idx="1251">
                  <c:v>45280.291666666664</c:v>
                </c:pt>
                <c:pt idx="1252">
                  <c:v>45281.291666666664</c:v>
                </c:pt>
                <c:pt idx="1253">
                  <c:v>45282.291666666664</c:v>
                </c:pt>
                <c:pt idx="1254">
                  <c:v>45286.291666666664</c:v>
                </c:pt>
                <c:pt idx="1255">
                  <c:v>45287.291666666664</c:v>
                </c:pt>
                <c:pt idx="1256">
                  <c:v>45288.291666666664</c:v>
                </c:pt>
                <c:pt idx="1257">
                  <c:v>45289.291666666664</c:v>
                </c:pt>
                <c:pt idx="1258">
                  <c:v>45293.291666666664</c:v>
                </c:pt>
                <c:pt idx="1259">
                  <c:v>45294.291666666664</c:v>
                </c:pt>
                <c:pt idx="1260">
                  <c:v>45295.291666666664</c:v>
                </c:pt>
                <c:pt idx="1261">
                  <c:v>45296.291666666664</c:v>
                </c:pt>
                <c:pt idx="1262">
                  <c:v>45299.291666666664</c:v>
                </c:pt>
                <c:pt idx="1263">
                  <c:v>45300.291666666664</c:v>
                </c:pt>
                <c:pt idx="1264">
                  <c:v>45301.291666666664</c:v>
                </c:pt>
                <c:pt idx="1265">
                  <c:v>45302.291666666664</c:v>
                </c:pt>
                <c:pt idx="1266">
                  <c:v>45303.291666666664</c:v>
                </c:pt>
                <c:pt idx="1267">
                  <c:v>45307.291666666664</c:v>
                </c:pt>
                <c:pt idx="1268">
                  <c:v>45308.291666666664</c:v>
                </c:pt>
                <c:pt idx="1269">
                  <c:v>45309.291666666664</c:v>
                </c:pt>
                <c:pt idx="1270">
                  <c:v>45310.291666666664</c:v>
                </c:pt>
                <c:pt idx="1271">
                  <c:v>45313.291666666664</c:v>
                </c:pt>
                <c:pt idx="1272">
                  <c:v>45314.291666666664</c:v>
                </c:pt>
                <c:pt idx="1273">
                  <c:v>45315.291666666664</c:v>
                </c:pt>
                <c:pt idx="1274">
                  <c:v>45316.291666666664</c:v>
                </c:pt>
                <c:pt idx="1275">
                  <c:v>45317.291666666664</c:v>
                </c:pt>
                <c:pt idx="1276">
                  <c:v>45320.291666666664</c:v>
                </c:pt>
                <c:pt idx="1277">
                  <c:v>45321.291666666664</c:v>
                </c:pt>
                <c:pt idx="1278">
                  <c:v>45322.291666666664</c:v>
                </c:pt>
                <c:pt idx="1279">
                  <c:v>45323.291666666664</c:v>
                </c:pt>
                <c:pt idx="1280">
                  <c:v>45324.291666666664</c:v>
                </c:pt>
                <c:pt idx="1281">
                  <c:v>45327.291666666664</c:v>
                </c:pt>
                <c:pt idx="1282">
                  <c:v>45328.291666666664</c:v>
                </c:pt>
                <c:pt idx="1283">
                  <c:v>45329.291666666664</c:v>
                </c:pt>
                <c:pt idx="1284">
                  <c:v>45330.291666666664</c:v>
                </c:pt>
                <c:pt idx="1285">
                  <c:v>45331.291666666664</c:v>
                </c:pt>
                <c:pt idx="1286">
                  <c:v>45334.291666666664</c:v>
                </c:pt>
                <c:pt idx="1287">
                  <c:v>45335.291666666664</c:v>
                </c:pt>
                <c:pt idx="1288">
                  <c:v>45336.291666666664</c:v>
                </c:pt>
                <c:pt idx="1289">
                  <c:v>45337.291666666664</c:v>
                </c:pt>
                <c:pt idx="1290">
                  <c:v>45338.291666666664</c:v>
                </c:pt>
                <c:pt idx="1291">
                  <c:v>45342.291666666664</c:v>
                </c:pt>
                <c:pt idx="1292">
                  <c:v>45343.291666666664</c:v>
                </c:pt>
                <c:pt idx="1293">
                  <c:v>45344.291666666664</c:v>
                </c:pt>
                <c:pt idx="1294">
                  <c:v>45345.291666666664</c:v>
                </c:pt>
                <c:pt idx="1295">
                  <c:v>45348.291666666664</c:v>
                </c:pt>
                <c:pt idx="1296">
                  <c:v>45349.291666666664</c:v>
                </c:pt>
                <c:pt idx="1297">
                  <c:v>45350.291666666664</c:v>
                </c:pt>
                <c:pt idx="1298">
                  <c:v>45351.291666666664</c:v>
                </c:pt>
                <c:pt idx="1299">
                  <c:v>45352.291666666664</c:v>
                </c:pt>
                <c:pt idx="1300">
                  <c:v>45355.291666666664</c:v>
                </c:pt>
                <c:pt idx="1301">
                  <c:v>45356.291666666664</c:v>
                </c:pt>
                <c:pt idx="1302">
                  <c:v>45357.291666666664</c:v>
                </c:pt>
                <c:pt idx="1303">
                  <c:v>45358.291666666664</c:v>
                </c:pt>
                <c:pt idx="1304">
                  <c:v>45359.291666666664</c:v>
                </c:pt>
                <c:pt idx="1305">
                  <c:v>45362.291666666664</c:v>
                </c:pt>
                <c:pt idx="1306">
                  <c:v>45363.291666666664</c:v>
                </c:pt>
                <c:pt idx="1307">
                  <c:v>45364.291666666664</c:v>
                </c:pt>
                <c:pt idx="1308">
                  <c:v>45365.291666666664</c:v>
                </c:pt>
                <c:pt idx="1309">
                  <c:v>45366.291666666664</c:v>
                </c:pt>
                <c:pt idx="1310">
                  <c:v>45369.291666666664</c:v>
                </c:pt>
                <c:pt idx="1311">
                  <c:v>45370.291666666664</c:v>
                </c:pt>
                <c:pt idx="1312">
                  <c:v>45371.291666666664</c:v>
                </c:pt>
                <c:pt idx="1313">
                  <c:v>45372.291666666664</c:v>
                </c:pt>
                <c:pt idx="1314">
                  <c:v>45373.291666666664</c:v>
                </c:pt>
                <c:pt idx="1315">
                  <c:v>45376.291666666664</c:v>
                </c:pt>
                <c:pt idx="1316">
                  <c:v>45377.291666666664</c:v>
                </c:pt>
                <c:pt idx="1317">
                  <c:v>45378.291666666664</c:v>
                </c:pt>
                <c:pt idx="1318">
                  <c:v>45379.291666666664</c:v>
                </c:pt>
                <c:pt idx="1319">
                  <c:v>45383.291666666664</c:v>
                </c:pt>
                <c:pt idx="1320">
                  <c:v>45384.291666666664</c:v>
                </c:pt>
                <c:pt idx="1321">
                  <c:v>45385.291666666664</c:v>
                </c:pt>
                <c:pt idx="1322">
                  <c:v>45386.291666666664</c:v>
                </c:pt>
                <c:pt idx="1323">
                  <c:v>45387.291666666664</c:v>
                </c:pt>
                <c:pt idx="1324">
                  <c:v>45390.291666666664</c:v>
                </c:pt>
                <c:pt idx="1325">
                  <c:v>45391.291666666664</c:v>
                </c:pt>
                <c:pt idx="1326">
                  <c:v>45392.291666666664</c:v>
                </c:pt>
                <c:pt idx="1327">
                  <c:v>45393.291666666664</c:v>
                </c:pt>
                <c:pt idx="1328">
                  <c:v>45394.291666666664</c:v>
                </c:pt>
                <c:pt idx="1329">
                  <c:v>45397.291666666664</c:v>
                </c:pt>
                <c:pt idx="1330">
                  <c:v>45398.291666666664</c:v>
                </c:pt>
                <c:pt idx="1331">
                  <c:v>45399.291666666664</c:v>
                </c:pt>
                <c:pt idx="1332">
                  <c:v>45400.291666666664</c:v>
                </c:pt>
                <c:pt idx="1333">
                  <c:v>45401.291666666664</c:v>
                </c:pt>
                <c:pt idx="1334">
                  <c:v>45404.291666666664</c:v>
                </c:pt>
                <c:pt idx="1335">
                  <c:v>45405.291666666664</c:v>
                </c:pt>
                <c:pt idx="1336">
                  <c:v>45406.291666666664</c:v>
                </c:pt>
                <c:pt idx="1337">
                  <c:v>45407.291666666664</c:v>
                </c:pt>
                <c:pt idx="1338">
                  <c:v>45408.291666666664</c:v>
                </c:pt>
                <c:pt idx="1339">
                  <c:v>45411.291666666664</c:v>
                </c:pt>
                <c:pt idx="1340">
                  <c:v>45412.291666666664</c:v>
                </c:pt>
                <c:pt idx="1341">
                  <c:v>45413.291666666664</c:v>
                </c:pt>
                <c:pt idx="1342">
                  <c:v>45414.291666666664</c:v>
                </c:pt>
                <c:pt idx="1343">
                  <c:v>45415.291666666664</c:v>
                </c:pt>
                <c:pt idx="1344">
                  <c:v>45418.291666666664</c:v>
                </c:pt>
                <c:pt idx="1345">
                  <c:v>45419.291666666664</c:v>
                </c:pt>
                <c:pt idx="1346">
                  <c:v>45420.291666666664</c:v>
                </c:pt>
                <c:pt idx="1347">
                  <c:v>45421.291666666664</c:v>
                </c:pt>
                <c:pt idx="1348">
                  <c:v>45422.291666666664</c:v>
                </c:pt>
                <c:pt idx="1349">
                  <c:v>45425.291666666664</c:v>
                </c:pt>
                <c:pt idx="1350">
                  <c:v>45426.291666666664</c:v>
                </c:pt>
                <c:pt idx="1351">
                  <c:v>45427.291666666664</c:v>
                </c:pt>
                <c:pt idx="1352">
                  <c:v>45428.291666666664</c:v>
                </c:pt>
                <c:pt idx="1353">
                  <c:v>45429.291666666664</c:v>
                </c:pt>
                <c:pt idx="1354">
                  <c:v>45432.291666666664</c:v>
                </c:pt>
                <c:pt idx="1355">
                  <c:v>45433.291666666664</c:v>
                </c:pt>
                <c:pt idx="1356">
                  <c:v>45434.291666666664</c:v>
                </c:pt>
                <c:pt idx="1357">
                  <c:v>45435.291666666664</c:v>
                </c:pt>
                <c:pt idx="1358">
                  <c:v>45436.291666666664</c:v>
                </c:pt>
                <c:pt idx="1359">
                  <c:v>45440.291666666664</c:v>
                </c:pt>
                <c:pt idx="1360">
                  <c:v>45441.291666666664</c:v>
                </c:pt>
                <c:pt idx="1361">
                  <c:v>45442.291666666664</c:v>
                </c:pt>
                <c:pt idx="1362">
                  <c:v>45443.291666666664</c:v>
                </c:pt>
                <c:pt idx="1363">
                  <c:v>45446.291666666664</c:v>
                </c:pt>
                <c:pt idx="1364">
                  <c:v>45447.291666666664</c:v>
                </c:pt>
                <c:pt idx="1365">
                  <c:v>45448.291666666664</c:v>
                </c:pt>
                <c:pt idx="1366">
                  <c:v>45449.291666666664</c:v>
                </c:pt>
                <c:pt idx="1367">
                  <c:v>45450.291666666664</c:v>
                </c:pt>
                <c:pt idx="1368">
                  <c:v>45453.291666666664</c:v>
                </c:pt>
                <c:pt idx="1369">
                  <c:v>45454.291666666664</c:v>
                </c:pt>
                <c:pt idx="1370">
                  <c:v>45455.291666666664</c:v>
                </c:pt>
                <c:pt idx="1371">
                  <c:v>45456.291666666664</c:v>
                </c:pt>
                <c:pt idx="1372">
                  <c:v>45457.291666666664</c:v>
                </c:pt>
                <c:pt idx="1373">
                  <c:v>45460.291666666664</c:v>
                </c:pt>
                <c:pt idx="1374">
                  <c:v>45461.291666666664</c:v>
                </c:pt>
                <c:pt idx="1375">
                  <c:v>45463.291666666664</c:v>
                </c:pt>
                <c:pt idx="1376">
                  <c:v>45464.291666666664</c:v>
                </c:pt>
                <c:pt idx="1377">
                  <c:v>45467.291666666664</c:v>
                </c:pt>
                <c:pt idx="1378">
                  <c:v>45468.291666666664</c:v>
                </c:pt>
                <c:pt idx="1379">
                  <c:v>45469.291666666664</c:v>
                </c:pt>
                <c:pt idx="1380">
                  <c:v>45470.291666666664</c:v>
                </c:pt>
                <c:pt idx="1381">
                  <c:v>45471.291666666664</c:v>
                </c:pt>
                <c:pt idx="1382">
                  <c:v>45474.291666666664</c:v>
                </c:pt>
                <c:pt idx="1383">
                  <c:v>45475.291666666664</c:v>
                </c:pt>
                <c:pt idx="1384">
                  <c:v>45476.291666666664</c:v>
                </c:pt>
                <c:pt idx="1385">
                  <c:v>45478.291666666664</c:v>
                </c:pt>
                <c:pt idx="1386">
                  <c:v>45481.291666666664</c:v>
                </c:pt>
                <c:pt idx="1387">
                  <c:v>45482.291666666664</c:v>
                </c:pt>
                <c:pt idx="1388">
                  <c:v>45483.291666666664</c:v>
                </c:pt>
                <c:pt idx="1389">
                  <c:v>45484.291666666664</c:v>
                </c:pt>
                <c:pt idx="1390">
                  <c:v>45485.291666666664</c:v>
                </c:pt>
                <c:pt idx="1391">
                  <c:v>45488.291666666664</c:v>
                </c:pt>
                <c:pt idx="1392">
                  <c:v>45489.291666666664</c:v>
                </c:pt>
                <c:pt idx="1393">
                  <c:v>45490.291666666664</c:v>
                </c:pt>
                <c:pt idx="1394">
                  <c:v>45491.291666666664</c:v>
                </c:pt>
                <c:pt idx="1395">
                  <c:v>45492.291666666664</c:v>
                </c:pt>
                <c:pt idx="1396">
                  <c:v>45495.291666666664</c:v>
                </c:pt>
                <c:pt idx="1397">
                  <c:v>45496.291666666664</c:v>
                </c:pt>
                <c:pt idx="1398">
                  <c:v>45497.291666666664</c:v>
                </c:pt>
                <c:pt idx="1399">
                  <c:v>45498.291666666664</c:v>
                </c:pt>
                <c:pt idx="1400">
                  <c:v>45499.291666666664</c:v>
                </c:pt>
                <c:pt idx="1401">
                  <c:v>45502.291666666664</c:v>
                </c:pt>
                <c:pt idx="1402">
                  <c:v>45503.291666666664</c:v>
                </c:pt>
                <c:pt idx="1403">
                  <c:v>45504.291666666664</c:v>
                </c:pt>
                <c:pt idx="1404">
                  <c:v>45505.291666666664</c:v>
                </c:pt>
                <c:pt idx="1405">
                  <c:v>45506.291666666664</c:v>
                </c:pt>
                <c:pt idx="1406">
                  <c:v>45509.291666666664</c:v>
                </c:pt>
                <c:pt idx="1407">
                  <c:v>45510.291666666664</c:v>
                </c:pt>
                <c:pt idx="1408">
                  <c:v>45511.291666666664</c:v>
                </c:pt>
                <c:pt idx="1409">
                  <c:v>45512.291666666664</c:v>
                </c:pt>
                <c:pt idx="1410">
                  <c:v>45513.291666666664</c:v>
                </c:pt>
                <c:pt idx="1411">
                  <c:v>45516.291666666664</c:v>
                </c:pt>
                <c:pt idx="1412">
                  <c:v>45517.291666666664</c:v>
                </c:pt>
                <c:pt idx="1413">
                  <c:v>45518.291666666664</c:v>
                </c:pt>
                <c:pt idx="1414">
                  <c:v>45519.291666666664</c:v>
                </c:pt>
                <c:pt idx="1415">
                  <c:v>45520.291666666664</c:v>
                </c:pt>
                <c:pt idx="1416">
                  <c:v>45523.291666666664</c:v>
                </c:pt>
                <c:pt idx="1417">
                  <c:v>45524.291666666664</c:v>
                </c:pt>
                <c:pt idx="1418">
                  <c:v>45525.291666666664</c:v>
                </c:pt>
                <c:pt idx="1419">
                  <c:v>45526.291666666664</c:v>
                </c:pt>
                <c:pt idx="1420">
                  <c:v>45527.291666666664</c:v>
                </c:pt>
                <c:pt idx="1421">
                  <c:v>45530.291666666664</c:v>
                </c:pt>
                <c:pt idx="1422">
                  <c:v>45531.291666666664</c:v>
                </c:pt>
                <c:pt idx="1423">
                  <c:v>45532.291666666664</c:v>
                </c:pt>
                <c:pt idx="1424">
                  <c:v>45533.291666666664</c:v>
                </c:pt>
                <c:pt idx="1425">
                  <c:v>45534.291666666664</c:v>
                </c:pt>
                <c:pt idx="1426">
                  <c:v>45538.291666666664</c:v>
                </c:pt>
                <c:pt idx="1427">
                  <c:v>45539.291666666664</c:v>
                </c:pt>
                <c:pt idx="1428">
                  <c:v>45540.291666666664</c:v>
                </c:pt>
                <c:pt idx="1429">
                  <c:v>45541.291666666664</c:v>
                </c:pt>
                <c:pt idx="1430">
                  <c:v>45544.291666666664</c:v>
                </c:pt>
                <c:pt idx="1431">
                  <c:v>45545.291666666664</c:v>
                </c:pt>
                <c:pt idx="1432">
                  <c:v>45546.291666666664</c:v>
                </c:pt>
                <c:pt idx="1433">
                  <c:v>45547.291666666664</c:v>
                </c:pt>
                <c:pt idx="1434">
                  <c:v>45548.291666666664</c:v>
                </c:pt>
                <c:pt idx="1435">
                  <c:v>45551.291666666664</c:v>
                </c:pt>
                <c:pt idx="1436">
                  <c:v>45552.291666666664</c:v>
                </c:pt>
                <c:pt idx="1437">
                  <c:v>45553.291666666664</c:v>
                </c:pt>
                <c:pt idx="1438">
                  <c:v>45554.291666666664</c:v>
                </c:pt>
                <c:pt idx="1439">
                  <c:v>45555.291666666664</c:v>
                </c:pt>
                <c:pt idx="1440">
                  <c:v>45558.291666666664</c:v>
                </c:pt>
                <c:pt idx="1441">
                  <c:v>45559.291666666664</c:v>
                </c:pt>
                <c:pt idx="1442">
                  <c:v>45560.291666666664</c:v>
                </c:pt>
                <c:pt idx="1443">
                  <c:v>45561.291666666664</c:v>
                </c:pt>
                <c:pt idx="1444">
                  <c:v>45562.291666666664</c:v>
                </c:pt>
                <c:pt idx="1445">
                  <c:v>45565.291666666664</c:v>
                </c:pt>
                <c:pt idx="1446">
                  <c:v>45566.291666666664</c:v>
                </c:pt>
                <c:pt idx="1447">
                  <c:v>45567.291666666664</c:v>
                </c:pt>
                <c:pt idx="1448">
                  <c:v>45568.291666666664</c:v>
                </c:pt>
                <c:pt idx="1449">
                  <c:v>45569.291666666664</c:v>
                </c:pt>
                <c:pt idx="1450">
                  <c:v>45572.291666666664</c:v>
                </c:pt>
                <c:pt idx="1451">
                  <c:v>45573.291666666664</c:v>
                </c:pt>
                <c:pt idx="1452">
                  <c:v>45574.291666666664</c:v>
                </c:pt>
                <c:pt idx="1453">
                  <c:v>45575.291666666664</c:v>
                </c:pt>
                <c:pt idx="1454">
                  <c:v>45576.291666666664</c:v>
                </c:pt>
                <c:pt idx="1455">
                  <c:v>45579.291666666664</c:v>
                </c:pt>
                <c:pt idx="1456">
                  <c:v>45580.291666666664</c:v>
                </c:pt>
                <c:pt idx="1457">
                  <c:v>45581.291666666664</c:v>
                </c:pt>
                <c:pt idx="1458">
                  <c:v>45582.291666666664</c:v>
                </c:pt>
                <c:pt idx="1459">
                  <c:v>45583.291666666664</c:v>
                </c:pt>
                <c:pt idx="1460">
                  <c:v>45586.291666666664</c:v>
                </c:pt>
                <c:pt idx="1461">
                  <c:v>45587.291666666664</c:v>
                </c:pt>
                <c:pt idx="1462">
                  <c:v>45588.291666666664</c:v>
                </c:pt>
                <c:pt idx="1463">
                  <c:v>45589.291666666664</c:v>
                </c:pt>
                <c:pt idx="1464">
                  <c:v>45590.291666666664</c:v>
                </c:pt>
                <c:pt idx="1465">
                  <c:v>45593.291666666664</c:v>
                </c:pt>
                <c:pt idx="1466">
                  <c:v>45594.291666666664</c:v>
                </c:pt>
                <c:pt idx="1467">
                  <c:v>45595.291666666664</c:v>
                </c:pt>
                <c:pt idx="1468">
                  <c:v>45596.291666666664</c:v>
                </c:pt>
                <c:pt idx="1469">
                  <c:v>45597.291666608799</c:v>
                </c:pt>
                <c:pt idx="1470">
                  <c:v>45598.291666608799</c:v>
                </c:pt>
                <c:pt idx="1471">
                  <c:v>45599.291666608799</c:v>
                </c:pt>
                <c:pt idx="1472">
                  <c:v>45600.291666608799</c:v>
                </c:pt>
                <c:pt idx="1473">
                  <c:v>45601.291666608799</c:v>
                </c:pt>
                <c:pt idx="1474">
                  <c:v>45602.291666608799</c:v>
                </c:pt>
              </c:numCache>
            </c:numRef>
          </c:cat>
          <c:val>
            <c:numRef>
              <c:f>'Simple Moving Average '!$M$8:$M$1470</c:f>
              <c:numCache>
                <c:formatCode>_("$"* #,##0.00_);_("$"* \(#,##0.00\);_("$"* "-"??_);_(@_)</c:formatCode>
                <c:ptCount val="1463"/>
                <c:pt idx="0">
                  <c:v>70.501983333333342</c:v>
                </c:pt>
                <c:pt idx="1">
                  <c:v>70.871316666666658</c:v>
                </c:pt>
                <c:pt idx="2">
                  <c:v>71.386200000000002</c:v>
                </c:pt>
                <c:pt idx="3">
                  <c:v>71.611550000000008</c:v>
                </c:pt>
                <c:pt idx="4">
                  <c:v>71.949583333333337</c:v>
                </c:pt>
                <c:pt idx="5">
                  <c:v>72.098249999999993</c:v>
                </c:pt>
                <c:pt idx="6">
                  <c:v>72.495750000000001</c:v>
                </c:pt>
                <c:pt idx="7">
                  <c:v>73.126433333333338</c:v>
                </c:pt>
                <c:pt idx="8">
                  <c:v>73.863516666666669</c:v>
                </c:pt>
                <c:pt idx="9">
                  <c:v>74.553666666666658</c:v>
                </c:pt>
                <c:pt idx="10">
                  <c:v>74.954300000000003</c:v>
                </c:pt>
                <c:pt idx="11">
                  <c:v>75.412833333333325</c:v>
                </c:pt>
                <c:pt idx="12">
                  <c:v>75.599066666666673</c:v>
                </c:pt>
                <c:pt idx="13">
                  <c:v>75.563066666666671</c:v>
                </c:pt>
                <c:pt idx="14">
                  <c:v>75.646016666666668</c:v>
                </c:pt>
                <c:pt idx="15">
                  <c:v>75.861983333333328</c:v>
                </c:pt>
                <c:pt idx="16">
                  <c:v>76.02943333333333</c:v>
                </c:pt>
                <c:pt idx="17">
                  <c:v>76.245400000000004</c:v>
                </c:pt>
                <c:pt idx="18">
                  <c:v>76.642899999999983</c:v>
                </c:pt>
                <c:pt idx="19">
                  <c:v>77.032583333333335</c:v>
                </c:pt>
                <c:pt idx="20">
                  <c:v>77.206299999999999</c:v>
                </c:pt>
                <c:pt idx="21">
                  <c:v>77.281416666666658</c:v>
                </c:pt>
                <c:pt idx="22">
                  <c:v>77.621016666666677</c:v>
                </c:pt>
                <c:pt idx="23">
                  <c:v>78.046683333333334</c:v>
                </c:pt>
                <c:pt idx="24">
                  <c:v>78.444183333333328</c:v>
                </c:pt>
                <c:pt idx="25">
                  <c:v>78.752483333333331</c:v>
                </c:pt>
                <c:pt idx="26">
                  <c:v>79.220399999999998</c:v>
                </c:pt>
                <c:pt idx="27">
                  <c:v>79.566266666666664</c:v>
                </c:pt>
                <c:pt idx="28">
                  <c:v>79.747799999999998</c:v>
                </c:pt>
                <c:pt idx="29">
                  <c:v>79.628866666666667</c:v>
                </c:pt>
                <c:pt idx="30">
                  <c:v>79.528716666666682</c:v>
                </c:pt>
                <c:pt idx="31">
                  <c:v>79.605383333333336</c:v>
                </c:pt>
                <c:pt idx="32">
                  <c:v>79.671116666666677</c:v>
                </c:pt>
                <c:pt idx="33">
                  <c:v>79.921500000000009</c:v>
                </c:pt>
                <c:pt idx="34">
                  <c:v>80.060783333333333</c:v>
                </c:pt>
                <c:pt idx="35">
                  <c:v>80.59823333333334</c:v>
                </c:pt>
                <c:pt idx="36">
                  <c:v>80.77043333333333</c:v>
                </c:pt>
                <c:pt idx="37">
                  <c:v>80.847099999999998</c:v>
                </c:pt>
                <c:pt idx="38">
                  <c:v>80.776533333333319</c:v>
                </c:pt>
                <c:pt idx="39">
                  <c:v>80.668449999999993</c:v>
                </c:pt>
                <c:pt idx="40">
                  <c:v>80.557050000000004</c:v>
                </c:pt>
                <c:pt idx="41">
                  <c:v>80.346799999999988</c:v>
                </c:pt>
                <c:pt idx="42">
                  <c:v>80.313849999999988</c:v>
                </c:pt>
                <c:pt idx="43">
                  <c:v>80.39073333333333</c:v>
                </c:pt>
                <c:pt idx="44">
                  <c:v>80.663733333333326</c:v>
                </c:pt>
                <c:pt idx="45">
                  <c:v>80.905366666666666</c:v>
                </c:pt>
                <c:pt idx="46">
                  <c:v>81.379199999999983</c:v>
                </c:pt>
                <c:pt idx="47">
                  <c:v>81.672600000000003</c:v>
                </c:pt>
                <c:pt idx="48">
                  <c:v>81.870283333333333</c:v>
                </c:pt>
                <c:pt idx="49">
                  <c:v>82.196633333333338</c:v>
                </c:pt>
                <c:pt idx="50">
                  <c:v>81.462350000000001</c:v>
                </c:pt>
                <c:pt idx="51">
                  <c:v>80.761016666666663</c:v>
                </c:pt>
                <c:pt idx="52">
                  <c:v>80.064383333333339</c:v>
                </c:pt>
                <c:pt idx="53">
                  <c:v>79.342650000000006</c:v>
                </c:pt>
                <c:pt idx="54">
                  <c:v>78.926866666666655</c:v>
                </c:pt>
                <c:pt idx="55">
                  <c:v>78.330649999999991</c:v>
                </c:pt>
                <c:pt idx="56">
                  <c:v>78.807616666666661</c:v>
                </c:pt>
                <c:pt idx="57">
                  <c:v>79.127683333333323</c:v>
                </c:pt>
                <c:pt idx="58">
                  <c:v>79.298716666666664</c:v>
                </c:pt>
                <c:pt idx="59">
                  <c:v>79.642333333333326</c:v>
                </c:pt>
                <c:pt idx="60">
                  <c:v>79.855716666666652</c:v>
                </c:pt>
                <c:pt idx="61">
                  <c:v>79.937300000000008</c:v>
                </c:pt>
                <c:pt idx="62">
                  <c:v>79.788249999999991</c:v>
                </c:pt>
                <c:pt idx="63">
                  <c:v>79.868266666666671</c:v>
                </c:pt>
                <c:pt idx="64">
                  <c:v>79.951416666666674</c:v>
                </c:pt>
                <c:pt idx="65">
                  <c:v>80.102033333333338</c:v>
                </c:pt>
                <c:pt idx="66">
                  <c:v>80.326399999999992</c:v>
                </c:pt>
                <c:pt idx="67">
                  <c:v>80.808083333333343</c:v>
                </c:pt>
                <c:pt idx="68">
                  <c:v>81.506283333333329</c:v>
                </c:pt>
                <c:pt idx="69">
                  <c:v>82.184083333333334</c:v>
                </c:pt>
                <c:pt idx="70">
                  <c:v>82.554366666666667</c:v>
                </c:pt>
                <c:pt idx="71">
                  <c:v>82.741083333333336</c:v>
                </c:pt>
                <c:pt idx="72">
                  <c:v>82.985849999999985</c:v>
                </c:pt>
                <c:pt idx="73">
                  <c:v>82.9482</c:v>
                </c:pt>
                <c:pt idx="74">
                  <c:v>82.882300000000001</c:v>
                </c:pt>
                <c:pt idx="75">
                  <c:v>82.734816666666674</c:v>
                </c:pt>
                <c:pt idx="76">
                  <c:v>82.808550000000011</c:v>
                </c:pt>
                <c:pt idx="77">
                  <c:v>82.568483333333333</c:v>
                </c:pt>
                <c:pt idx="78">
                  <c:v>82.078950000000006</c:v>
                </c:pt>
                <c:pt idx="79">
                  <c:v>81.787116666666677</c:v>
                </c:pt>
                <c:pt idx="80">
                  <c:v>81.043416666666673</c:v>
                </c:pt>
                <c:pt idx="81">
                  <c:v>80.145950000000013</c:v>
                </c:pt>
                <c:pt idx="82">
                  <c:v>79.352049999999991</c:v>
                </c:pt>
                <c:pt idx="83">
                  <c:v>78.893916666666669</c:v>
                </c:pt>
                <c:pt idx="84">
                  <c:v>78.686816666666672</c:v>
                </c:pt>
                <c:pt idx="85">
                  <c:v>78.189433333333326</c:v>
                </c:pt>
                <c:pt idx="86">
                  <c:v>78.205116666666669</c:v>
                </c:pt>
                <c:pt idx="87">
                  <c:v>78.435766666666666</c:v>
                </c:pt>
                <c:pt idx="88">
                  <c:v>78.672683333333325</c:v>
                </c:pt>
                <c:pt idx="89">
                  <c:v>78.922150000000002</c:v>
                </c:pt>
                <c:pt idx="90">
                  <c:v>78.749566666666666</c:v>
                </c:pt>
                <c:pt idx="91">
                  <c:v>78.923733333333345</c:v>
                </c:pt>
                <c:pt idx="92">
                  <c:v>78.850000000000009</c:v>
                </c:pt>
                <c:pt idx="93">
                  <c:v>78.635049999999993</c:v>
                </c:pt>
                <c:pt idx="94">
                  <c:v>78.302416666666673</c:v>
                </c:pt>
                <c:pt idx="95">
                  <c:v>77.773666666666671</c:v>
                </c:pt>
                <c:pt idx="96">
                  <c:v>77.149199999999993</c:v>
                </c:pt>
                <c:pt idx="97">
                  <c:v>76.461966666666669</c:v>
                </c:pt>
                <c:pt idx="98">
                  <c:v>75.54483333333333</c:v>
                </c:pt>
                <c:pt idx="99">
                  <c:v>74.844583333333333</c:v>
                </c:pt>
                <c:pt idx="100">
                  <c:v>74.79549999999999</c:v>
                </c:pt>
                <c:pt idx="101">
                  <c:v>75.070099999999982</c:v>
                </c:pt>
                <c:pt idx="102">
                  <c:v>75.667816666666667</c:v>
                </c:pt>
                <c:pt idx="103">
                  <c:v>76.355383333333336</c:v>
                </c:pt>
                <c:pt idx="104">
                  <c:v>77.211299999999994</c:v>
                </c:pt>
                <c:pt idx="105">
                  <c:v>78.045183333333327</c:v>
                </c:pt>
                <c:pt idx="106">
                  <c:v>78.204099999999997</c:v>
                </c:pt>
                <c:pt idx="107">
                  <c:v>78.344133333333332</c:v>
                </c:pt>
                <c:pt idx="108">
                  <c:v>78.499883333333329</c:v>
                </c:pt>
                <c:pt idx="109">
                  <c:v>78.295349999999999</c:v>
                </c:pt>
                <c:pt idx="110">
                  <c:v>78.565966666666668</c:v>
                </c:pt>
                <c:pt idx="111">
                  <c:v>78.611599999999996</c:v>
                </c:pt>
                <c:pt idx="112">
                  <c:v>79.02225</c:v>
                </c:pt>
                <c:pt idx="113">
                  <c:v>79.358950000000007</c:v>
                </c:pt>
                <c:pt idx="114">
                  <c:v>79.525733333333335</c:v>
                </c:pt>
                <c:pt idx="115">
                  <c:v>79.605983333333327</c:v>
                </c:pt>
                <c:pt idx="116">
                  <c:v>79.330650000000006</c:v>
                </c:pt>
                <c:pt idx="117">
                  <c:v>79.347949999999997</c:v>
                </c:pt>
                <c:pt idx="118">
                  <c:v>79.144983333333343</c:v>
                </c:pt>
                <c:pt idx="119">
                  <c:v>79.091483333333329</c:v>
                </c:pt>
                <c:pt idx="120">
                  <c:v>79.163850000000011</c:v>
                </c:pt>
                <c:pt idx="121">
                  <c:v>79.727099999999993</c:v>
                </c:pt>
                <c:pt idx="122">
                  <c:v>80.398916666666665</c:v>
                </c:pt>
                <c:pt idx="123">
                  <c:v>81.157283333333325</c:v>
                </c:pt>
                <c:pt idx="124">
                  <c:v>81.800783333333328</c:v>
                </c:pt>
                <c:pt idx="125">
                  <c:v>82.12018333333333</c:v>
                </c:pt>
                <c:pt idx="126">
                  <c:v>82.644116666666662</c:v>
                </c:pt>
                <c:pt idx="127">
                  <c:v>83.103549999999998</c:v>
                </c:pt>
                <c:pt idx="128">
                  <c:v>83.522066666666674</c:v>
                </c:pt>
                <c:pt idx="129">
                  <c:v>83.540950000000009</c:v>
                </c:pt>
                <c:pt idx="130">
                  <c:v>83.456000000000003</c:v>
                </c:pt>
                <c:pt idx="131">
                  <c:v>83.456000000000003</c:v>
                </c:pt>
                <c:pt idx="132">
                  <c:v>83.182233333333329</c:v>
                </c:pt>
                <c:pt idx="133">
                  <c:v>82.686616666666666</c:v>
                </c:pt>
                <c:pt idx="134">
                  <c:v>82.249216666666683</c:v>
                </c:pt>
                <c:pt idx="135">
                  <c:v>81.950266666666678</c:v>
                </c:pt>
                <c:pt idx="136">
                  <c:v>81.915650000000014</c:v>
                </c:pt>
                <c:pt idx="137">
                  <c:v>81.931383333333329</c:v>
                </c:pt>
                <c:pt idx="138">
                  <c:v>82.099733333333333</c:v>
                </c:pt>
                <c:pt idx="139">
                  <c:v>82.293266666666668</c:v>
                </c:pt>
                <c:pt idx="140">
                  <c:v>82.187849999999983</c:v>
                </c:pt>
                <c:pt idx="141">
                  <c:v>81.624583333333348</c:v>
                </c:pt>
                <c:pt idx="142">
                  <c:v>80.658533333333352</c:v>
                </c:pt>
                <c:pt idx="143">
                  <c:v>79.310166666666674</c:v>
                </c:pt>
                <c:pt idx="144">
                  <c:v>78.315816666666663</c:v>
                </c:pt>
                <c:pt idx="145">
                  <c:v>77.384383333333332</c:v>
                </c:pt>
                <c:pt idx="146">
                  <c:v>76.907666666666671</c:v>
                </c:pt>
                <c:pt idx="147">
                  <c:v>76.728316666666657</c:v>
                </c:pt>
                <c:pt idx="148">
                  <c:v>76.808566666666664</c:v>
                </c:pt>
                <c:pt idx="149">
                  <c:v>77.492983333333328</c:v>
                </c:pt>
                <c:pt idx="150">
                  <c:v>77.450500000000005</c:v>
                </c:pt>
                <c:pt idx="151">
                  <c:v>77.172016666666664</c:v>
                </c:pt>
                <c:pt idx="152">
                  <c:v>76.744050000000001</c:v>
                </c:pt>
                <c:pt idx="153">
                  <c:v>76.610299999999995</c:v>
                </c:pt>
                <c:pt idx="154">
                  <c:v>76.434083333333334</c:v>
                </c:pt>
                <c:pt idx="155">
                  <c:v>76.342816666666664</c:v>
                </c:pt>
                <c:pt idx="156">
                  <c:v>76.70153333333333</c:v>
                </c:pt>
                <c:pt idx="157">
                  <c:v>76.84784999999998</c:v>
                </c:pt>
                <c:pt idx="158">
                  <c:v>77.157816666666648</c:v>
                </c:pt>
                <c:pt idx="159">
                  <c:v>77.29943333333334</c:v>
                </c:pt>
                <c:pt idx="160">
                  <c:v>77.763566666666676</c:v>
                </c:pt>
                <c:pt idx="161">
                  <c:v>78.178933333333333</c:v>
                </c:pt>
                <c:pt idx="162">
                  <c:v>78.400516666666661</c:v>
                </c:pt>
                <c:pt idx="163">
                  <c:v>79.100466666666662</c:v>
                </c:pt>
                <c:pt idx="164">
                  <c:v>79.780633333333341</c:v>
                </c:pt>
                <c:pt idx="165">
                  <c:v>80.821950000000001</c:v>
                </c:pt>
                <c:pt idx="166">
                  <c:v>81.677716666666669</c:v>
                </c:pt>
                <c:pt idx="167">
                  <c:v>82.231400000000008</c:v>
                </c:pt>
                <c:pt idx="168">
                  <c:v>82.598933333333335</c:v>
                </c:pt>
                <c:pt idx="169">
                  <c:v>82.927033333333327</c:v>
                </c:pt>
                <c:pt idx="170">
                  <c:v>83.135249999999999</c:v>
                </c:pt>
                <c:pt idx="171">
                  <c:v>82.961733333333342</c:v>
                </c:pt>
                <c:pt idx="172">
                  <c:v>82.737733333333338</c:v>
                </c:pt>
                <c:pt idx="173">
                  <c:v>82.567366666666672</c:v>
                </c:pt>
                <c:pt idx="174">
                  <c:v>82.76455</c:v>
                </c:pt>
                <c:pt idx="175">
                  <c:v>82.914399999999986</c:v>
                </c:pt>
                <c:pt idx="176">
                  <c:v>82.758233333333337</c:v>
                </c:pt>
                <c:pt idx="177">
                  <c:v>82.816600000000008</c:v>
                </c:pt>
                <c:pt idx="178">
                  <c:v>82.802416666666673</c:v>
                </c:pt>
                <c:pt idx="179">
                  <c:v>83.310350000000014</c:v>
                </c:pt>
                <c:pt idx="180">
                  <c:v>83.955516666666668</c:v>
                </c:pt>
                <c:pt idx="181">
                  <c:v>84.682716666666664</c:v>
                </c:pt>
                <c:pt idx="182">
                  <c:v>85.824783333333343</c:v>
                </c:pt>
                <c:pt idx="183">
                  <c:v>86.548816666666667</c:v>
                </c:pt>
                <c:pt idx="184">
                  <c:v>87.228683333333336</c:v>
                </c:pt>
                <c:pt idx="185">
                  <c:v>87.451099999999997</c:v>
                </c:pt>
                <c:pt idx="186">
                  <c:v>87.593066666666672</c:v>
                </c:pt>
                <c:pt idx="187">
                  <c:v>87.728733333333324</c:v>
                </c:pt>
                <c:pt idx="188">
                  <c:v>87.386433333333329</c:v>
                </c:pt>
                <c:pt idx="189">
                  <c:v>87.424299999999974</c:v>
                </c:pt>
                <c:pt idx="190">
                  <c:v>87.662483333333341</c:v>
                </c:pt>
                <c:pt idx="191">
                  <c:v>87.924333333333337</c:v>
                </c:pt>
                <c:pt idx="192">
                  <c:v>88.209850000000003</c:v>
                </c:pt>
                <c:pt idx="193">
                  <c:v>88.465383333333321</c:v>
                </c:pt>
                <c:pt idx="194">
                  <c:v>88.95911666666666</c:v>
                </c:pt>
                <c:pt idx="195">
                  <c:v>89.438649999999996</c:v>
                </c:pt>
                <c:pt idx="196">
                  <c:v>89.927666666666667</c:v>
                </c:pt>
                <c:pt idx="197">
                  <c:v>90.296783333333323</c:v>
                </c:pt>
                <c:pt idx="198">
                  <c:v>90.410366666666661</c:v>
                </c:pt>
                <c:pt idx="199">
                  <c:v>90.020750000000007</c:v>
                </c:pt>
                <c:pt idx="200">
                  <c:v>89.487583333333347</c:v>
                </c:pt>
                <c:pt idx="201">
                  <c:v>88.755650000000003</c:v>
                </c:pt>
                <c:pt idx="202">
                  <c:v>87.927499999999995</c:v>
                </c:pt>
                <c:pt idx="203">
                  <c:v>86.832766666666657</c:v>
                </c:pt>
                <c:pt idx="204">
                  <c:v>85.979366666666678</c:v>
                </c:pt>
                <c:pt idx="205">
                  <c:v>85.542416666666668</c:v>
                </c:pt>
                <c:pt idx="206">
                  <c:v>85.176450000000003</c:v>
                </c:pt>
                <c:pt idx="207">
                  <c:v>85.009250000000009</c:v>
                </c:pt>
                <c:pt idx="208">
                  <c:v>84.85623333333335</c:v>
                </c:pt>
                <c:pt idx="209">
                  <c:v>84.887783333333331</c:v>
                </c:pt>
                <c:pt idx="210">
                  <c:v>84.920916666666656</c:v>
                </c:pt>
                <c:pt idx="211">
                  <c:v>84.961933333333334</c:v>
                </c:pt>
                <c:pt idx="212">
                  <c:v>85.099166666666662</c:v>
                </c:pt>
                <c:pt idx="213">
                  <c:v>85.042366666666666</c:v>
                </c:pt>
                <c:pt idx="214">
                  <c:v>85.264783333333341</c:v>
                </c:pt>
                <c:pt idx="215">
                  <c:v>85.547150000000002</c:v>
                </c:pt>
                <c:pt idx="216">
                  <c:v>85.963583333333347</c:v>
                </c:pt>
                <c:pt idx="217">
                  <c:v>86.65291666666667</c:v>
                </c:pt>
                <c:pt idx="218">
                  <c:v>87.214483333333348</c:v>
                </c:pt>
                <c:pt idx="219">
                  <c:v>87.774483333333322</c:v>
                </c:pt>
                <c:pt idx="220">
                  <c:v>87.911716666666663</c:v>
                </c:pt>
                <c:pt idx="221">
                  <c:v>88.238233333333326</c:v>
                </c:pt>
                <c:pt idx="222">
                  <c:v>88.216149999999985</c:v>
                </c:pt>
                <c:pt idx="223">
                  <c:v>88.082066666666677</c:v>
                </c:pt>
                <c:pt idx="224">
                  <c:v>88.165666666666667</c:v>
                </c:pt>
                <c:pt idx="225">
                  <c:v>88.27355</c:v>
                </c:pt>
                <c:pt idx="226">
                  <c:v>88.532899999999998</c:v>
                </c:pt>
                <c:pt idx="227">
                  <c:v>88.432149999999993</c:v>
                </c:pt>
                <c:pt idx="228">
                  <c:v>88.60008333333333</c:v>
                </c:pt>
                <c:pt idx="229">
                  <c:v>89.027550000000005</c:v>
                </c:pt>
                <c:pt idx="230">
                  <c:v>89.518616666666659</c:v>
                </c:pt>
                <c:pt idx="231">
                  <c:v>90.015216666666674</c:v>
                </c:pt>
                <c:pt idx="232">
                  <c:v>90.560850000000002</c:v>
                </c:pt>
                <c:pt idx="233">
                  <c:v>91.307333333333347</c:v>
                </c:pt>
                <c:pt idx="234">
                  <c:v>91.93995000000001</c:v>
                </c:pt>
                <c:pt idx="235">
                  <c:v>92.253100000000003</c:v>
                </c:pt>
                <c:pt idx="236">
                  <c:v>92.53936666666668</c:v>
                </c:pt>
                <c:pt idx="237">
                  <c:v>93.01700000000001</c:v>
                </c:pt>
                <c:pt idx="238">
                  <c:v>93.580033333333333</c:v>
                </c:pt>
                <c:pt idx="239">
                  <c:v>94.207916666666677</c:v>
                </c:pt>
                <c:pt idx="240">
                  <c:v>94.562183333333323</c:v>
                </c:pt>
                <c:pt idx="241">
                  <c:v>94.921199999999999</c:v>
                </c:pt>
                <c:pt idx="242">
                  <c:v>95.13154999999999</c:v>
                </c:pt>
                <c:pt idx="243">
                  <c:v>95.299199999999999</c:v>
                </c:pt>
                <c:pt idx="244">
                  <c:v>95.457350000000005</c:v>
                </c:pt>
                <c:pt idx="245">
                  <c:v>95.402000000000001</c:v>
                </c:pt>
                <c:pt idx="246">
                  <c:v>95.615499999999997</c:v>
                </c:pt>
                <c:pt idx="247">
                  <c:v>95.957100000000011</c:v>
                </c:pt>
                <c:pt idx="248">
                  <c:v>96.238616666666687</c:v>
                </c:pt>
                <c:pt idx="249">
                  <c:v>96.415750000000003</c:v>
                </c:pt>
                <c:pt idx="250">
                  <c:v>96.448966666666664</c:v>
                </c:pt>
                <c:pt idx="251">
                  <c:v>96.567583333333332</c:v>
                </c:pt>
                <c:pt idx="252">
                  <c:v>96.594466666666676</c:v>
                </c:pt>
                <c:pt idx="253">
                  <c:v>96.388866666666672</c:v>
                </c:pt>
                <c:pt idx="254">
                  <c:v>96.426816666666681</c:v>
                </c:pt>
                <c:pt idx="255">
                  <c:v>96.599199999999996</c:v>
                </c:pt>
                <c:pt idx="256">
                  <c:v>96.758933333333346</c:v>
                </c:pt>
                <c:pt idx="257">
                  <c:v>97.04676666666667</c:v>
                </c:pt>
                <c:pt idx="258">
                  <c:v>97.529133333333334</c:v>
                </c:pt>
                <c:pt idx="259">
                  <c:v>98.111150000000009</c:v>
                </c:pt>
                <c:pt idx="260">
                  <c:v>98.479650000000007</c:v>
                </c:pt>
                <c:pt idx="261">
                  <c:v>98.495466666666672</c:v>
                </c:pt>
                <c:pt idx="262">
                  <c:v>98.375283333333357</c:v>
                </c:pt>
                <c:pt idx="263">
                  <c:v>97.880266666666671</c:v>
                </c:pt>
                <c:pt idx="264">
                  <c:v>97.228683333333336</c:v>
                </c:pt>
                <c:pt idx="265">
                  <c:v>96.479033333333334</c:v>
                </c:pt>
                <c:pt idx="266">
                  <c:v>95.482666666666674</c:v>
                </c:pt>
                <c:pt idx="267">
                  <c:v>94.419866666666678</c:v>
                </c:pt>
                <c:pt idx="268">
                  <c:v>93.983350000000016</c:v>
                </c:pt>
                <c:pt idx="269">
                  <c:v>94.163633333333337</c:v>
                </c:pt>
                <c:pt idx="270">
                  <c:v>94.18419999999999</c:v>
                </c:pt>
                <c:pt idx="271">
                  <c:v>94.252200000000002</c:v>
                </c:pt>
                <c:pt idx="272">
                  <c:v>94.449883333333332</c:v>
                </c:pt>
                <c:pt idx="273">
                  <c:v>95.038216666666656</c:v>
                </c:pt>
                <c:pt idx="274">
                  <c:v>95.156833333333338</c:v>
                </c:pt>
                <c:pt idx="275">
                  <c:v>95.413049999999998</c:v>
                </c:pt>
                <c:pt idx="276">
                  <c:v>95.860616666666672</c:v>
                </c:pt>
                <c:pt idx="277">
                  <c:v>96.37778333333334</c:v>
                </c:pt>
                <c:pt idx="278">
                  <c:v>96.782666666666671</c:v>
                </c:pt>
                <c:pt idx="279">
                  <c:v>97.168566666666663</c:v>
                </c:pt>
                <c:pt idx="280">
                  <c:v>97.565533333333335</c:v>
                </c:pt>
                <c:pt idx="281">
                  <c:v>97.130600000000001</c:v>
                </c:pt>
                <c:pt idx="282">
                  <c:v>95.950766666666667</c:v>
                </c:pt>
                <c:pt idx="283">
                  <c:v>94.267999999999986</c:v>
                </c:pt>
                <c:pt idx="284">
                  <c:v>92.686449999999994</c:v>
                </c:pt>
                <c:pt idx="285">
                  <c:v>90.486516666666674</c:v>
                </c:pt>
                <c:pt idx="286">
                  <c:v>88.446000000000012</c:v>
                </c:pt>
                <c:pt idx="287">
                  <c:v>87.289450000000002</c:v>
                </c:pt>
                <c:pt idx="288">
                  <c:v>86.54173333333334</c:v>
                </c:pt>
                <c:pt idx="289">
                  <c:v>86.723650000000006</c:v>
                </c:pt>
                <c:pt idx="290">
                  <c:v>86.538816666666676</c:v>
                </c:pt>
                <c:pt idx="291">
                  <c:v>86.547533333333334</c:v>
                </c:pt>
                <c:pt idx="292">
                  <c:v>85.711749999999995</c:v>
                </c:pt>
                <c:pt idx="293">
                  <c:v>85.017100000000013</c:v>
                </c:pt>
                <c:pt idx="294">
                  <c:v>83.918050000000008</c:v>
                </c:pt>
                <c:pt idx="295">
                  <c:v>80.811199999999999</c:v>
                </c:pt>
                <c:pt idx="296">
                  <c:v>78.432299999999998</c:v>
                </c:pt>
                <c:pt idx="297">
                  <c:v>75.011450000000011</c:v>
                </c:pt>
                <c:pt idx="298">
                  <c:v>72.748316666666668</c:v>
                </c:pt>
                <c:pt idx="299">
                  <c:v>69.53521666666667</c:v>
                </c:pt>
                <c:pt idx="300">
                  <c:v>67.368833333333342</c:v>
                </c:pt>
                <c:pt idx="301">
                  <c:v>66.298333333333332</c:v>
                </c:pt>
                <c:pt idx="302">
                  <c:v>64.27151666666667</c:v>
                </c:pt>
                <c:pt idx="303">
                  <c:v>65.150116666666676</c:v>
                </c:pt>
                <c:pt idx="304">
                  <c:v>66.604433333333333</c:v>
                </c:pt>
                <c:pt idx="305">
                  <c:v>69.183166666666665</c:v>
                </c:pt>
                <c:pt idx="306">
                  <c:v>71.22744999999999</c:v>
                </c:pt>
                <c:pt idx="307">
                  <c:v>74.071033333333332</c:v>
                </c:pt>
                <c:pt idx="308">
                  <c:v>77.233383333333322</c:v>
                </c:pt>
                <c:pt idx="309">
                  <c:v>78.327683333333326</c:v>
                </c:pt>
                <c:pt idx="310">
                  <c:v>78.506883333333334</c:v>
                </c:pt>
                <c:pt idx="311">
                  <c:v>77.644133333333343</c:v>
                </c:pt>
                <c:pt idx="312">
                  <c:v>77.866150000000005</c:v>
                </c:pt>
                <c:pt idx="313">
                  <c:v>77.672666666666672</c:v>
                </c:pt>
                <c:pt idx="314">
                  <c:v>78.078666666666678</c:v>
                </c:pt>
                <c:pt idx="315">
                  <c:v>79.277633333333327</c:v>
                </c:pt>
                <c:pt idx="316">
                  <c:v>79.962749999999986</c:v>
                </c:pt>
                <c:pt idx="317">
                  <c:v>81.328249999999997</c:v>
                </c:pt>
                <c:pt idx="318">
                  <c:v>81.393283333333329</c:v>
                </c:pt>
                <c:pt idx="319">
                  <c:v>81.732666666666674</c:v>
                </c:pt>
                <c:pt idx="320">
                  <c:v>82.463766666666672</c:v>
                </c:pt>
                <c:pt idx="321">
                  <c:v>82.639799999999994</c:v>
                </c:pt>
                <c:pt idx="322">
                  <c:v>82.757166666666663</c:v>
                </c:pt>
                <c:pt idx="323">
                  <c:v>82.963333333333324</c:v>
                </c:pt>
                <c:pt idx="324">
                  <c:v>83.329683333333335</c:v>
                </c:pt>
                <c:pt idx="325">
                  <c:v>83.657966666666653</c:v>
                </c:pt>
                <c:pt idx="326">
                  <c:v>83.572333333333333</c:v>
                </c:pt>
                <c:pt idx="327">
                  <c:v>83.715066666666658</c:v>
                </c:pt>
                <c:pt idx="328">
                  <c:v>84.170233333333329</c:v>
                </c:pt>
                <c:pt idx="329">
                  <c:v>83.918066666666661</c:v>
                </c:pt>
                <c:pt idx="330">
                  <c:v>83.630999999999986</c:v>
                </c:pt>
                <c:pt idx="331">
                  <c:v>83.215499999999992</c:v>
                </c:pt>
                <c:pt idx="332">
                  <c:v>82.871349999999993</c:v>
                </c:pt>
                <c:pt idx="333">
                  <c:v>82.814266666666668</c:v>
                </c:pt>
                <c:pt idx="334">
                  <c:v>82.891966666666676</c:v>
                </c:pt>
                <c:pt idx="335">
                  <c:v>83.412150000000011</c:v>
                </c:pt>
                <c:pt idx="336">
                  <c:v>84.266966666666676</c:v>
                </c:pt>
                <c:pt idx="337">
                  <c:v>84.665033333333341</c:v>
                </c:pt>
                <c:pt idx="338">
                  <c:v>84.47790000000002</c:v>
                </c:pt>
                <c:pt idx="339">
                  <c:v>84.178150000000002</c:v>
                </c:pt>
                <c:pt idx="340">
                  <c:v>83.929166666666688</c:v>
                </c:pt>
                <c:pt idx="341">
                  <c:v>84.021150000000006</c:v>
                </c:pt>
                <c:pt idx="342">
                  <c:v>84.113150000000005</c:v>
                </c:pt>
                <c:pt idx="343">
                  <c:v>84.856949999999998</c:v>
                </c:pt>
                <c:pt idx="344">
                  <c:v>86.163749999999993</c:v>
                </c:pt>
                <c:pt idx="345">
                  <c:v>87.305633333333333</c:v>
                </c:pt>
                <c:pt idx="346">
                  <c:v>88.832883333333328</c:v>
                </c:pt>
                <c:pt idx="347">
                  <c:v>90.233266666666665</c:v>
                </c:pt>
                <c:pt idx="348">
                  <c:v>91.335483333333343</c:v>
                </c:pt>
                <c:pt idx="349">
                  <c:v>92.267366666666689</c:v>
                </c:pt>
                <c:pt idx="350">
                  <c:v>93.144133333333343</c:v>
                </c:pt>
                <c:pt idx="351">
                  <c:v>94.292549999999991</c:v>
                </c:pt>
                <c:pt idx="352">
                  <c:v>95.521599999999992</c:v>
                </c:pt>
                <c:pt idx="353">
                  <c:v>95.785283333333325</c:v>
                </c:pt>
                <c:pt idx="354">
                  <c:v>96.499933333333331</c:v>
                </c:pt>
                <c:pt idx="355">
                  <c:v>97.407749999999979</c:v>
                </c:pt>
                <c:pt idx="356">
                  <c:v>97.899016666666668</c:v>
                </c:pt>
                <c:pt idx="357">
                  <c:v>98.118416666666675</c:v>
                </c:pt>
                <c:pt idx="358">
                  <c:v>96.697066666666672</c:v>
                </c:pt>
                <c:pt idx="359">
                  <c:v>95.925966666666667</c:v>
                </c:pt>
                <c:pt idx="360">
                  <c:v>95.151700000000005</c:v>
                </c:pt>
                <c:pt idx="361">
                  <c:v>94.317016666666674</c:v>
                </c:pt>
                <c:pt idx="362">
                  <c:v>93.773283333333325</c:v>
                </c:pt>
                <c:pt idx="363">
                  <c:v>93.189799999999991</c:v>
                </c:pt>
                <c:pt idx="364">
                  <c:v>93.286783333333332</c:v>
                </c:pt>
                <c:pt idx="365">
                  <c:v>93.77646666666665</c:v>
                </c:pt>
                <c:pt idx="366">
                  <c:v>94.425133333333335</c:v>
                </c:pt>
                <c:pt idx="367">
                  <c:v>94.590483333333339</c:v>
                </c:pt>
                <c:pt idx="368">
                  <c:v>94.938666666666663</c:v>
                </c:pt>
                <c:pt idx="369">
                  <c:v>94.178699999999992</c:v>
                </c:pt>
                <c:pt idx="370">
                  <c:v>94.192999999999998</c:v>
                </c:pt>
                <c:pt idx="371">
                  <c:v>93.960883333333342</c:v>
                </c:pt>
                <c:pt idx="372">
                  <c:v>93.242249999999999</c:v>
                </c:pt>
                <c:pt idx="373">
                  <c:v>92.979916666666668</c:v>
                </c:pt>
                <c:pt idx="374">
                  <c:v>92.749383333333341</c:v>
                </c:pt>
                <c:pt idx="375">
                  <c:v>93.289933333333337</c:v>
                </c:pt>
                <c:pt idx="376">
                  <c:v>93.762133333333324</c:v>
                </c:pt>
                <c:pt idx="377">
                  <c:v>93.593599999999995</c:v>
                </c:pt>
                <c:pt idx="378">
                  <c:v>93.68741666666665</c:v>
                </c:pt>
                <c:pt idx="379">
                  <c:v>93.374199999999988</c:v>
                </c:pt>
                <c:pt idx="380">
                  <c:v>92.867016666666657</c:v>
                </c:pt>
                <c:pt idx="381">
                  <c:v>93.100733333333324</c:v>
                </c:pt>
                <c:pt idx="382">
                  <c:v>92.849533333333341</c:v>
                </c:pt>
                <c:pt idx="383">
                  <c:v>92.736650000000012</c:v>
                </c:pt>
                <c:pt idx="384">
                  <c:v>92.36460000000001</c:v>
                </c:pt>
                <c:pt idx="385">
                  <c:v>92.666683333333324</c:v>
                </c:pt>
                <c:pt idx="386">
                  <c:v>93.008516666666665</c:v>
                </c:pt>
                <c:pt idx="387">
                  <c:v>92.970366666666678</c:v>
                </c:pt>
                <c:pt idx="388">
                  <c:v>93.156383333333338</c:v>
                </c:pt>
                <c:pt idx="389">
                  <c:v>93.30425000000001</c:v>
                </c:pt>
                <c:pt idx="390">
                  <c:v>93.402833333333334</c:v>
                </c:pt>
                <c:pt idx="391">
                  <c:v>93.181849999999997</c:v>
                </c:pt>
                <c:pt idx="392">
                  <c:v>92.849566666666661</c:v>
                </c:pt>
                <c:pt idx="393">
                  <c:v>92.739866666666671</c:v>
                </c:pt>
                <c:pt idx="394">
                  <c:v>92.723966666666641</c:v>
                </c:pt>
                <c:pt idx="395">
                  <c:v>92.743049999999997</c:v>
                </c:pt>
                <c:pt idx="396">
                  <c:v>93.485533333333322</c:v>
                </c:pt>
                <c:pt idx="397">
                  <c:v>94.038799999999995</c:v>
                </c:pt>
                <c:pt idx="398">
                  <c:v>94.840099999999993</c:v>
                </c:pt>
                <c:pt idx="399">
                  <c:v>96.080199999999991</c:v>
                </c:pt>
                <c:pt idx="400">
                  <c:v>97.159733333333335</c:v>
                </c:pt>
                <c:pt idx="401">
                  <c:v>98.414149999999992</c:v>
                </c:pt>
                <c:pt idx="402">
                  <c:v>99.301300000000012</c:v>
                </c:pt>
                <c:pt idx="403">
                  <c:v>100.25206666666668</c:v>
                </c:pt>
                <c:pt idx="404">
                  <c:v>100.85621666666667</c:v>
                </c:pt>
                <c:pt idx="405">
                  <c:v>101.10424999999999</c:v>
                </c:pt>
                <c:pt idx="406">
                  <c:v>101.62415</c:v>
                </c:pt>
                <c:pt idx="407">
                  <c:v>102.06773333333335</c:v>
                </c:pt>
                <c:pt idx="408">
                  <c:v>102.58126666666668</c:v>
                </c:pt>
                <c:pt idx="409">
                  <c:v>103.43980000000001</c:v>
                </c:pt>
                <c:pt idx="410">
                  <c:v>104.36988333333335</c:v>
                </c:pt>
                <c:pt idx="411">
                  <c:v>105.09486666666668</c:v>
                </c:pt>
                <c:pt idx="412">
                  <c:v>105.48438333333333</c:v>
                </c:pt>
                <c:pt idx="413">
                  <c:v>106.20440000000001</c:v>
                </c:pt>
                <c:pt idx="414">
                  <c:v>106.58404999999999</c:v>
                </c:pt>
                <c:pt idx="415">
                  <c:v>107.10305</c:v>
                </c:pt>
                <c:pt idx="416">
                  <c:v>107.98524999999999</c:v>
                </c:pt>
                <c:pt idx="417">
                  <c:v>108.23486666666668</c:v>
                </c:pt>
                <c:pt idx="418">
                  <c:v>108.52248333333334</c:v>
                </c:pt>
                <c:pt idx="419">
                  <c:v>108.59100000000001</c:v>
                </c:pt>
                <c:pt idx="420">
                  <c:v>109.07061666666668</c:v>
                </c:pt>
                <c:pt idx="421">
                  <c:v>109.06265</c:v>
                </c:pt>
                <c:pt idx="422">
                  <c:v>109.25385</c:v>
                </c:pt>
                <c:pt idx="423">
                  <c:v>110.27841666666666</c:v>
                </c:pt>
                <c:pt idx="424">
                  <c:v>111.37308333333333</c:v>
                </c:pt>
                <c:pt idx="425">
                  <c:v>112.30841666666669</c:v>
                </c:pt>
                <c:pt idx="426">
                  <c:v>112.54105</c:v>
                </c:pt>
                <c:pt idx="427">
                  <c:v>112.52033333333333</c:v>
                </c:pt>
                <c:pt idx="428">
                  <c:v>111.78258333333333</c:v>
                </c:pt>
                <c:pt idx="429">
                  <c:v>111.39856666666667</c:v>
                </c:pt>
                <c:pt idx="430">
                  <c:v>112.6478</c:v>
                </c:pt>
                <c:pt idx="431">
                  <c:v>113.62933333333332</c:v>
                </c:pt>
                <c:pt idx="432">
                  <c:v>114.88334999999999</c:v>
                </c:pt>
                <c:pt idx="433">
                  <c:v>116.42258333333332</c:v>
                </c:pt>
                <c:pt idx="434">
                  <c:v>118.49083333333334</c:v>
                </c:pt>
                <c:pt idx="435">
                  <c:v>119.87231666666668</c:v>
                </c:pt>
                <c:pt idx="436">
                  <c:v>119.79743333333333</c:v>
                </c:pt>
                <c:pt idx="437">
                  <c:v>120.09859999999999</c:v>
                </c:pt>
                <c:pt idx="438">
                  <c:v>120.68498333333334</c:v>
                </c:pt>
                <c:pt idx="439">
                  <c:v>121.21559999999999</c:v>
                </c:pt>
                <c:pt idx="440">
                  <c:v>121.80675000000001</c:v>
                </c:pt>
                <c:pt idx="441">
                  <c:v>122.4712</c:v>
                </c:pt>
                <c:pt idx="442">
                  <c:v>123.16273333333332</c:v>
                </c:pt>
                <c:pt idx="443">
                  <c:v>123.61208333333333</c:v>
                </c:pt>
                <c:pt idx="444">
                  <c:v>123.81761666666667</c:v>
                </c:pt>
                <c:pt idx="445">
                  <c:v>123.81921666666666</c:v>
                </c:pt>
                <c:pt idx="446">
                  <c:v>123.65031666666668</c:v>
                </c:pt>
                <c:pt idx="447">
                  <c:v>123.37785000000001</c:v>
                </c:pt>
                <c:pt idx="448">
                  <c:v>122.8122</c:v>
                </c:pt>
                <c:pt idx="449">
                  <c:v>122.65763333333332</c:v>
                </c:pt>
                <c:pt idx="450">
                  <c:v>122.69430000000001</c:v>
                </c:pt>
                <c:pt idx="451">
                  <c:v>123.07033333333334</c:v>
                </c:pt>
                <c:pt idx="452">
                  <c:v>123.22808333333334</c:v>
                </c:pt>
                <c:pt idx="453">
                  <c:v>123.28703333333334</c:v>
                </c:pt>
                <c:pt idx="454">
                  <c:v>123.37625000000001</c:v>
                </c:pt>
                <c:pt idx="455">
                  <c:v>122.35486666666668</c:v>
                </c:pt>
                <c:pt idx="456">
                  <c:v>121.30798333333333</c:v>
                </c:pt>
                <c:pt idx="457">
                  <c:v>119.72413333333333</c:v>
                </c:pt>
                <c:pt idx="458">
                  <c:v>118.51315</c:v>
                </c:pt>
                <c:pt idx="459">
                  <c:v>117.91084999999998</c:v>
                </c:pt>
                <c:pt idx="460">
                  <c:v>117.80728333333332</c:v>
                </c:pt>
                <c:pt idx="461">
                  <c:v>119.02146666666665</c:v>
                </c:pt>
                <c:pt idx="462">
                  <c:v>119.98388333333332</c:v>
                </c:pt>
                <c:pt idx="463">
                  <c:v>121.39723333333335</c:v>
                </c:pt>
                <c:pt idx="464">
                  <c:v>122.24491666666665</c:v>
                </c:pt>
                <c:pt idx="465">
                  <c:v>122.7341</c:v>
                </c:pt>
                <c:pt idx="466">
                  <c:v>122.62256666666667</c:v>
                </c:pt>
                <c:pt idx="467">
                  <c:v>122.3963</c:v>
                </c:pt>
                <c:pt idx="468">
                  <c:v>122.58911666666667</c:v>
                </c:pt>
                <c:pt idx="469">
                  <c:v>123.10858333333334</c:v>
                </c:pt>
                <c:pt idx="470">
                  <c:v>123.73321666666668</c:v>
                </c:pt>
                <c:pt idx="471">
                  <c:v>124.41040000000002</c:v>
                </c:pt>
                <c:pt idx="472">
                  <c:v>125.42061666666666</c:v>
                </c:pt>
                <c:pt idx="473">
                  <c:v>126.35276666666665</c:v>
                </c:pt>
                <c:pt idx="474">
                  <c:v>127.08413333333333</c:v>
                </c:pt>
                <c:pt idx="475">
                  <c:v>127.61473333333333</c:v>
                </c:pt>
                <c:pt idx="476">
                  <c:v>128.03220000000002</c:v>
                </c:pt>
                <c:pt idx="477">
                  <c:v>128.47676666666666</c:v>
                </c:pt>
                <c:pt idx="478">
                  <c:v>128.86875000000001</c:v>
                </c:pt>
                <c:pt idx="479">
                  <c:v>129.09978333333333</c:v>
                </c:pt>
                <c:pt idx="480">
                  <c:v>129.4599</c:v>
                </c:pt>
                <c:pt idx="481">
                  <c:v>129.76680000000002</c:v>
                </c:pt>
                <c:pt idx="482">
                  <c:v>130.52831666666665</c:v>
                </c:pt>
                <c:pt idx="483">
                  <c:v>131.27719999999999</c:v>
                </c:pt>
                <c:pt idx="484">
                  <c:v>131.85548333333335</c:v>
                </c:pt>
                <c:pt idx="485">
                  <c:v>132.21828333333332</c:v>
                </c:pt>
                <c:pt idx="486">
                  <c:v>132.33403333333331</c:v>
                </c:pt>
                <c:pt idx="487">
                  <c:v>132.18873333333335</c:v>
                </c:pt>
                <c:pt idx="488">
                  <c:v>132.29091666666667</c:v>
                </c:pt>
                <c:pt idx="489">
                  <c:v>132.16638333333333</c:v>
                </c:pt>
                <c:pt idx="490">
                  <c:v>132.43940000000001</c:v>
                </c:pt>
                <c:pt idx="491">
                  <c:v>132.39149999999998</c:v>
                </c:pt>
                <c:pt idx="492">
                  <c:v>133.44686666666669</c:v>
                </c:pt>
                <c:pt idx="493">
                  <c:v>134.43198333333333</c:v>
                </c:pt>
                <c:pt idx="494">
                  <c:v>134.81038333333333</c:v>
                </c:pt>
                <c:pt idx="495">
                  <c:v>135.33088333333333</c:v>
                </c:pt>
                <c:pt idx="496">
                  <c:v>135.63903333333334</c:v>
                </c:pt>
                <c:pt idx="497">
                  <c:v>136.32398333333336</c:v>
                </c:pt>
                <c:pt idx="498">
                  <c:v>135.93441666666666</c:v>
                </c:pt>
                <c:pt idx="499">
                  <c:v>135.77793333333332</c:v>
                </c:pt>
                <c:pt idx="500">
                  <c:v>135.51290000000003</c:v>
                </c:pt>
                <c:pt idx="501">
                  <c:v>135.45383333333336</c:v>
                </c:pt>
                <c:pt idx="502">
                  <c:v>135.44106666666667</c:v>
                </c:pt>
                <c:pt idx="503">
                  <c:v>135.98071666666667</c:v>
                </c:pt>
                <c:pt idx="504">
                  <c:v>136.7423</c:v>
                </c:pt>
                <c:pt idx="505">
                  <c:v>137.6332166666667</c:v>
                </c:pt>
                <c:pt idx="506">
                  <c:v>138.42353333333335</c:v>
                </c:pt>
                <c:pt idx="507">
                  <c:v>138.71251666666669</c:v>
                </c:pt>
                <c:pt idx="508">
                  <c:v>138.54486666666665</c:v>
                </c:pt>
                <c:pt idx="509">
                  <c:v>137.86949999999999</c:v>
                </c:pt>
                <c:pt idx="510">
                  <c:v>136.73909999999998</c:v>
                </c:pt>
                <c:pt idx="511">
                  <c:v>136.06055000000001</c:v>
                </c:pt>
                <c:pt idx="512">
                  <c:v>135.51131666666666</c:v>
                </c:pt>
                <c:pt idx="513">
                  <c:v>134.92216666666664</c:v>
                </c:pt>
                <c:pt idx="514">
                  <c:v>134.32343333333333</c:v>
                </c:pt>
                <c:pt idx="515">
                  <c:v>133.42613333333333</c:v>
                </c:pt>
                <c:pt idx="516">
                  <c:v>132.10891666666666</c:v>
                </c:pt>
                <c:pt idx="517">
                  <c:v>130.81885</c:v>
                </c:pt>
                <c:pt idx="518">
                  <c:v>129.53836666666666</c:v>
                </c:pt>
                <c:pt idx="519">
                  <c:v>128.95720000000003</c:v>
                </c:pt>
                <c:pt idx="520">
                  <c:v>129.28291666666667</c:v>
                </c:pt>
                <c:pt idx="521">
                  <c:v>129.84651666666664</c:v>
                </c:pt>
                <c:pt idx="522">
                  <c:v>131.38086666666666</c:v>
                </c:pt>
                <c:pt idx="523">
                  <c:v>133.03975</c:v>
                </c:pt>
                <c:pt idx="524">
                  <c:v>134.60761666666664</c:v>
                </c:pt>
                <c:pt idx="525">
                  <c:v>135.57835</c:v>
                </c:pt>
                <c:pt idx="526">
                  <c:v>136.03658333333334</c:v>
                </c:pt>
                <c:pt idx="527">
                  <c:v>136.82051666666666</c:v>
                </c:pt>
                <c:pt idx="528">
                  <c:v>137.05840000000001</c:v>
                </c:pt>
                <c:pt idx="529">
                  <c:v>136.51555000000002</c:v>
                </c:pt>
                <c:pt idx="530">
                  <c:v>136.60814999999999</c:v>
                </c:pt>
                <c:pt idx="531">
                  <c:v>137.13503333333333</c:v>
                </c:pt>
                <c:pt idx="532">
                  <c:v>137.06478333333334</c:v>
                </c:pt>
                <c:pt idx="533">
                  <c:v>135.96791666666664</c:v>
                </c:pt>
                <c:pt idx="534">
                  <c:v>135.01154999999997</c:v>
                </c:pt>
                <c:pt idx="535">
                  <c:v>134.04400000000001</c:v>
                </c:pt>
                <c:pt idx="536">
                  <c:v>132.69486666666668</c:v>
                </c:pt>
                <c:pt idx="537">
                  <c:v>131.0925</c:v>
                </c:pt>
                <c:pt idx="538">
                  <c:v>130.43944999999999</c:v>
                </c:pt>
                <c:pt idx="539">
                  <c:v>130.53981666666667</c:v>
                </c:pt>
                <c:pt idx="540">
                  <c:v>130.28483333333335</c:v>
                </c:pt>
                <c:pt idx="541">
                  <c:v>129.75131666666667</c:v>
                </c:pt>
                <c:pt idx="542">
                  <c:v>129.44495000000001</c:v>
                </c:pt>
                <c:pt idx="543">
                  <c:v>129.40975</c:v>
                </c:pt>
                <c:pt idx="544">
                  <c:v>129.13776666666669</c:v>
                </c:pt>
                <c:pt idx="545">
                  <c:v>129.22895000000003</c:v>
                </c:pt>
                <c:pt idx="546">
                  <c:v>130.33765000000002</c:v>
                </c:pt>
                <c:pt idx="547">
                  <c:v>131.68313333333336</c:v>
                </c:pt>
                <c:pt idx="548">
                  <c:v>133.53736666666666</c:v>
                </c:pt>
                <c:pt idx="549">
                  <c:v>135.15163333333331</c:v>
                </c:pt>
                <c:pt idx="550">
                  <c:v>136.5707166666667</c:v>
                </c:pt>
                <c:pt idx="551">
                  <c:v>137.46345000000002</c:v>
                </c:pt>
                <c:pt idx="552">
                  <c:v>136.8715</c:v>
                </c:pt>
                <c:pt idx="553">
                  <c:v>136.52273333333335</c:v>
                </c:pt>
                <c:pt idx="554">
                  <c:v>135.27164999999999</c:v>
                </c:pt>
                <c:pt idx="555">
                  <c:v>133.43341666666666</c:v>
                </c:pt>
                <c:pt idx="556">
                  <c:v>130.84483333333333</c:v>
                </c:pt>
                <c:pt idx="557">
                  <c:v>129.21616666666668</c:v>
                </c:pt>
                <c:pt idx="558">
                  <c:v>128.57623333333333</c:v>
                </c:pt>
                <c:pt idx="559">
                  <c:v>127.72509999999998</c:v>
                </c:pt>
                <c:pt idx="560">
                  <c:v>127.04834999999999</c:v>
                </c:pt>
                <c:pt idx="561">
                  <c:v>126.94754999999999</c:v>
                </c:pt>
                <c:pt idx="562">
                  <c:v>127.98426666666667</c:v>
                </c:pt>
                <c:pt idx="563">
                  <c:v>128.65141666666668</c:v>
                </c:pt>
                <c:pt idx="564">
                  <c:v>129.13936666666666</c:v>
                </c:pt>
                <c:pt idx="565">
                  <c:v>129.25614999999996</c:v>
                </c:pt>
                <c:pt idx="566">
                  <c:v>129.66571666666667</c:v>
                </c:pt>
                <c:pt idx="567">
                  <c:v>130.32326666666665</c:v>
                </c:pt>
                <c:pt idx="568">
                  <c:v>130.07048333333333</c:v>
                </c:pt>
                <c:pt idx="569">
                  <c:v>129.28653333333332</c:v>
                </c:pt>
                <c:pt idx="570">
                  <c:v>128.82738333333336</c:v>
                </c:pt>
                <c:pt idx="571">
                  <c:v>128.92818333333332</c:v>
                </c:pt>
                <c:pt idx="572">
                  <c:v>128.46741666666665</c:v>
                </c:pt>
                <c:pt idx="573">
                  <c:v>126.94275</c:v>
                </c:pt>
                <c:pt idx="574">
                  <c:v>126.36040000000001</c:v>
                </c:pt>
                <c:pt idx="575">
                  <c:v>125.86765000000001</c:v>
                </c:pt>
                <c:pt idx="576">
                  <c:v>125.31088333333332</c:v>
                </c:pt>
                <c:pt idx="577">
                  <c:v>124.87731666666666</c:v>
                </c:pt>
                <c:pt idx="578">
                  <c:v>124.80373333333331</c:v>
                </c:pt>
                <c:pt idx="579">
                  <c:v>125.37968333333333</c:v>
                </c:pt>
                <c:pt idx="580">
                  <c:v>125.91725000000001</c:v>
                </c:pt>
                <c:pt idx="581">
                  <c:v>126.46759999999999</c:v>
                </c:pt>
                <c:pt idx="582">
                  <c:v>126.92196666666666</c:v>
                </c:pt>
                <c:pt idx="583">
                  <c:v>126.91396666666667</c:v>
                </c:pt>
                <c:pt idx="584">
                  <c:v>126.92996666666666</c:v>
                </c:pt>
                <c:pt idx="585">
                  <c:v>127.37473333333332</c:v>
                </c:pt>
                <c:pt idx="586">
                  <c:v>128.10266666666666</c:v>
                </c:pt>
                <c:pt idx="587">
                  <c:v>128.70741666666666</c:v>
                </c:pt>
                <c:pt idx="588">
                  <c:v>129.36176666666665</c:v>
                </c:pt>
                <c:pt idx="589">
                  <c:v>129.65615</c:v>
                </c:pt>
                <c:pt idx="590">
                  <c:v>129.88013333333333</c:v>
                </c:pt>
                <c:pt idx="591">
                  <c:v>130.27048333333332</c:v>
                </c:pt>
                <c:pt idx="592">
                  <c:v>130.04650000000001</c:v>
                </c:pt>
                <c:pt idx="593">
                  <c:v>129.91211666666666</c:v>
                </c:pt>
                <c:pt idx="594">
                  <c:v>129.24656666666667</c:v>
                </c:pt>
                <c:pt idx="595">
                  <c:v>129.22736666666668</c:v>
                </c:pt>
                <c:pt idx="596">
                  <c:v>129.07536666666667</c:v>
                </c:pt>
                <c:pt idx="597">
                  <c:v>128.77619999999999</c:v>
                </c:pt>
                <c:pt idx="598">
                  <c:v>128.44183333333334</c:v>
                </c:pt>
                <c:pt idx="599">
                  <c:v>128.65461666666667</c:v>
                </c:pt>
                <c:pt idx="600">
                  <c:v>129.23056666666665</c:v>
                </c:pt>
                <c:pt idx="601">
                  <c:v>129.78496666666669</c:v>
                </c:pt>
                <c:pt idx="602">
                  <c:v>130.12436666666665</c:v>
                </c:pt>
                <c:pt idx="603">
                  <c:v>130.18528333333333</c:v>
                </c:pt>
                <c:pt idx="604">
                  <c:v>130.2046</c:v>
                </c:pt>
                <c:pt idx="605">
                  <c:v>129.74381666666667</c:v>
                </c:pt>
                <c:pt idx="606">
                  <c:v>129.36950000000002</c:v>
                </c:pt>
                <c:pt idx="607">
                  <c:v>128.87094999999999</c:v>
                </c:pt>
                <c:pt idx="608">
                  <c:v>128.44291666666666</c:v>
                </c:pt>
                <c:pt idx="609">
                  <c:v>127.93151666666665</c:v>
                </c:pt>
                <c:pt idx="610">
                  <c:v>127.57401666666668</c:v>
                </c:pt>
                <c:pt idx="611">
                  <c:v>127.19248333333331</c:v>
                </c:pt>
                <c:pt idx="612">
                  <c:v>126.60575</c:v>
                </c:pt>
                <c:pt idx="613">
                  <c:v>126.13283333333334</c:v>
                </c:pt>
                <c:pt idx="614">
                  <c:v>125.66473333333333</c:v>
                </c:pt>
                <c:pt idx="615">
                  <c:v>125.25275000000001</c:v>
                </c:pt>
                <c:pt idx="616">
                  <c:v>124.95458333333335</c:v>
                </c:pt>
                <c:pt idx="617">
                  <c:v>125.13413333333334</c:v>
                </c:pt>
                <c:pt idx="618">
                  <c:v>125.58459999999998</c:v>
                </c:pt>
                <c:pt idx="619">
                  <c:v>126.09758333333332</c:v>
                </c:pt>
                <c:pt idx="620">
                  <c:v>130.17425</c:v>
                </c:pt>
                <c:pt idx="621">
                  <c:v>134.01364999999998</c:v>
                </c:pt>
                <c:pt idx="622">
                  <c:v>138.16085000000001</c:v>
                </c:pt>
                <c:pt idx="623">
                  <c:v>141.68924999999999</c:v>
                </c:pt>
                <c:pt idx="624">
                  <c:v>145.68094999999997</c:v>
                </c:pt>
                <c:pt idx="625">
                  <c:v>149.87143333333333</c:v>
                </c:pt>
                <c:pt idx="626">
                  <c:v>150.79481666666666</c:v>
                </c:pt>
                <c:pt idx="627">
                  <c:v>152.04523333333336</c:v>
                </c:pt>
                <c:pt idx="628">
                  <c:v>152.79548333333335</c:v>
                </c:pt>
                <c:pt idx="629">
                  <c:v>153.8391</c:v>
                </c:pt>
                <c:pt idx="630">
                  <c:v>154.45148333333336</c:v>
                </c:pt>
                <c:pt idx="631">
                  <c:v>154.74805000000001</c:v>
                </c:pt>
                <c:pt idx="632">
                  <c:v>154.97730000000001</c:v>
                </c:pt>
                <c:pt idx="633">
                  <c:v>155.22256666666667</c:v>
                </c:pt>
                <c:pt idx="634">
                  <c:v>155.09751666666668</c:v>
                </c:pt>
                <c:pt idx="635">
                  <c:v>154.59573333333333</c:v>
                </c:pt>
                <c:pt idx="636">
                  <c:v>154.26228333333333</c:v>
                </c:pt>
                <c:pt idx="637">
                  <c:v>154.18053333333333</c:v>
                </c:pt>
                <c:pt idx="638">
                  <c:v>154.52358333333336</c:v>
                </c:pt>
                <c:pt idx="639">
                  <c:v>155.27223333333333</c:v>
                </c:pt>
                <c:pt idx="640">
                  <c:v>156.11224999999999</c:v>
                </c:pt>
                <c:pt idx="641">
                  <c:v>157.18633333333335</c:v>
                </c:pt>
                <c:pt idx="642">
                  <c:v>158.10329999999999</c:v>
                </c:pt>
                <c:pt idx="643">
                  <c:v>159.05073333333334</c:v>
                </c:pt>
                <c:pt idx="644">
                  <c:v>159.66471666666666</c:v>
                </c:pt>
                <c:pt idx="645">
                  <c:v>160.04785000000001</c:v>
                </c:pt>
                <c:pt idx="646">
                  <c:v>161.03215</c:v>
                </c:pt>
                <c:pt idx="647">
                  <c:v>162.20881666666665</c:v>
                </c:pt>
                <c:pt idx="648">
                  <c:v>163.55381666666665</c:v>
                </c:pt>
                <c:pt idx="649">
                  <c:v>164.48519999999999</c:v>
                </c:pt>
                <c:pt idx="650">
                  <c:v>165.16811666666666</c:v>
                </c:pt>
                <c:pt idx="651">
                  <c:v>165.73240000000001</c:v>
                </c:pt>
                <c:pt idx="652">
                  <c:v>165.73881666666668</c:v>
                </c:pt>
                <c:pt idx="653">
                  <c:v>165.53521666666668</c:v>
                </c:pt>
                <c:pt idx="654">
                  <c:v>165.18895000000001</c:v>
                </c:pt>
                <c:pt idx="655">
                  <c:v>165.11841666666666</c:v>
                </c:pt>
                <c:pt idx="656">
                  <c:v>164.94048333333333</c:v>
                </c:pt>
                <c:pt idx="657">
                  <c:v>164.38581666666667</c:v>
                </c:pt>
                <c:pt idx="658">
                  <c:v>163.47526666666667</c:v>
                </c:pt>
                <c:pt idx="659">
                  <c:v>163.01838333333333</c:v>
                </c:pt>
                <c:pt idx="660">
                  <c:v>162.70256666666666</c:v>
                </c:pt>
                <c:pt idx="661">
                  <c:v>162.3210333333333</c:v>
                </c:pt>
                <c:pt idx="662">
                  <c:v>162.18956666666668</c:v>
                </c:pt>
                <c:pt idx="663">
                  <c:v>161.88658333333331</c:v>
                </c:pt>
                <c:pt idx="664">
                  <c:v>162.24991666666668</c:v>
                </c:pt>
                <c:pt idx="665">
                  <c:v>162.33285000000004</c:v>
                </c:pt>
                <c:pt idx="666">
                  <c:v>161.57810000000001</c:v>
                </c:pt>
                <c:pt idx="667">
                  <c:v>160.75276666666664</c:v>
                </c:pt>
                <c:pt idx="668">
                  <c:v>159.80696666666665</c:v>
                </c:pt>
                <c:pt idx="669">
                  <c:v>159.26823333333334</c:v>
                </c:pt>
                <c:pt idx="670">
                  <c:v>158.47499999999999</c:v>
                </c:pt>
                <c:pt idx="671">
                  <c:v>157.2996</c:v>
                </c:pt>
                <c:pt idx="672">
                  <c:v>157.07478333333333</c:v>
                </c:pt>
                <c:pt idx="673">
                  <c:v>156.91901666666666</c:v>
                </c:pt>
                <c:pt idx="674">
                  <c:v>156.25263333333334</c:v>
                </c:pt>
                <c:pt idx="675">
                  <c:v>155.52525</c:v>
                </c:pt>
                <c:pt idx="676">
                  <c:v>154.76573333333334</c:v>
                </c:pt>
                <c:pt idx="677">
                  <c:v>154.26634999999999</c:v>
                </c:pt>
                <c:pt idx="678">
                  <c:v>153.15518333333333</c:v>
                </c:pt>
                <c:pt idx="679">
                  <c:v>151.65543333333335</c:v>
                </c:pt>
                <c:pt idx="680">
                  <c:v>150.93285</c:v>
                </c:pt>
                <c:pt idx="681">
                  <c:v>150.72088333333332</c:v>
                </c:pt>
                <c:pt idx="682">
                  <c:v>150.98905000000002</c:v>
                </c:pt>
                <c:pt idx="683">
                  <c:v>149.70285000000001</c:v>
                </c:pt>
                <c:pt idx="684">
                  <c:v>148.35724999999999</c:v>
                </c:pt>
                <c:pt idx="685">
                  <c:v>146.92011666666667</c:v>
                </c:pt>
                <c:pt idx="686">
                  <c:v>145.47495000000001</c:v>
                </c:pt>
                <c:pt idx="687">
                  <c:v>143.51435000000001</c:v>
                </c:pt>
                <c:pt idx="688">
                  <c:v>141.50396666666668</c:v>
                </c:pt>
                <c:pt idx="689">
                  <c:v>141.11056666666667</c:v>
                </c:pt>
                <c:pt idx="690">
                  <c:v>141.33856666666665</c:v>
                </c:pt>
                <c:pt idx="691">
                  <c:v>141.90056666666666</c:v>
                </c:pt>
                <c:pt idx="692">
                  <c:v>142.83671666666666</c:v>
                </c:pt>
                <c:pt idx="693">
                  <c:v>144.00088333333335</c:v>
                </c:pt>
                <c:pt idx="694">
                  <c:v>144.51793333333333</c:v>
                </c:pt>
                <c:pt idx="695">
                  <c:v>145.51509999999999</c:v>
                </c:pt>
                <c:pt idx="696">
                  <c:v>146.61343333333335</c:v>
                </c:pt>
                <c:pt idx="697">
                  <c:v>147.95261666666667</c:v>
                </c:pt>
                <c:pt idx="698">
                  <c:v>148.94174999999998</c:v>
                </c:pt>
                <c:pt idx="699">
                  <c:v>150.05773333333332</c:v>
                </c:pt>
                <c:pt idx="700">
                  <c:v>151.26846666666665</c:v>
                </c:pt>
                <c:pt idx="701">
                  <c:v>152.08738333333335</c:v>
                </c:pt>
                <c:pt idx="702">
                  <c:v>153.03155000000001</c:v>
                </c:pt>
                <c:pt idx="703">
                  <c:v>154.04958333333335</c:v>
                </c:pt>
                <c:pt idx="704">
                  <c:v>155.04675</c:v>
                </c:pt>
                <c:pt idx="705">
                  <c:v>155.74684999999999</c:v>
                </c:pt>
                <c:pt idx="706">
                  <c:v>156.47423333333333</c:v>
                </c:pt>
                <c:pt idx="707">
                  <c:v>157.43928333333335</c:v>
                </c:pt>
                <c:pt idx="708">
                  <c:v>158.25981666666669</c:v>
                </c:pt>
                <c:pt idx="709">
                  <c:v>158.71745000000001</c:v>
                </c:pt>
                <c:pt idx="710">
                  <c:v>159.29711666666665</c:v>
                </c:pt>
                <c:pt idx="711">
                  <c:v>160.6957166666667</c:v>
                </c:pt>
                <c:pt idx="712">
                  <c:v>162.79763333333332</c:v>
                </c:pt>
                <c:pt idx="713">
                  <c:v>164.89311666666666</c:v>
                </c:pt>
                <c:pt idx="714">
                  <c:v>165.62535</c:v>
                </c:pt>
                <c:pt idx="715">
                  <c:v>166.82804999999999</c:v>
                </c:pt>
                <c:pt idx="716">
                  <c:v>166.89709999999999</c:v>
                </c:pt>
                <c:pt idx="717">
                  <c:v>166.00913333333332</c:v>
                </c:pt>
                <c:pt idx="718">
                  <c:v>164.98948333333334</c:v>
                </c:pt>
                <c:pt idx="719">
                  <c:v>163.59891666666667</c:v>
                </c:pt>
                <c:pt idx="720">
                  <c:v>163.59569999999999</c:v>
                </c:pt>
                <c:pt idx="721">
                  <c:v>163.26171666666667</c:v>
                </c:pt>
                <c:pt idx="722">
                  <c:v>163.75788333333333</c:v>
                </c:pt>
                <c:pt idx="723">
                  <c:v>165.02801666666667</c:v>
                </c:pt>
                <c:pt idx="724">
                  <c:v>165.85498333333331</c:v>
                </c:pt>
                <c:pt idx="725">
                  <c:v>166.38488333333333</c:v>
                </c:pt>
                <c:pt idx="726">
                  <c:v>166.417</c:v>
                </c:pt>
                <c:pt idx="727">
                  <c:v>165.81965</c:v>
                </c:pt>
                <c:pt idx="728">
                  <c:v>165.58199999999997</c:v>
                </c:pt>
                <c:pt idx="729">
                  <c:v>164.67634999999999</c:v>
                </c:pt>
                <c:pt idx="730">
                  <c:v>163.46561666666665</c:v>
                </c:pt>
                <c:pt idx="731">
                  <c:v>163.12038333333336</c:v>
                </c:pt>
                <c:pt idx="732">
                  <c:v>162.88208333333333</c:v>
                </c:pt>
                <c:pt idx="733">
                  <c:v>163.07374999999999</c:v>
                </c:pt>
                <c:pt idx="734">
                  <c:v>163.35120000000001</c:v>
                </c:pt>
                <c:pt idx="735">
                  <c:v>163.56251666666665</c:v>
                </c:pt>
                <c:pt idx="736">
                  <c:v>163.83583333333334</c:v>
                </c:pt>
                <c:pt idx="737">
                  <c:v>163.73368333333335</c:v>
                </c:pt>
                <c:pt idx="738">
                  <c:v>163.18674999999999</c:v>
                </c:pt>
                <c:pt idx="739">
                  <c:v>162.62211666666667</c:v>
                </c:pt>
                <c:pt idx="740">
                  <c:v>161.43335000000002</c:v>
                </c:pt>
                <c:pt idx="741">
                  <c:v>160.22206666666665</c:v>
                </c:pt>
                <c:pt idx="742">
                  <c:v>159.13784999999999</c:v>
                </c:pt>
                <c:pt idx="743">
                  <c:v>157.19463333333334</c:v>
                </c:pt>
                <c:pt idx="744">
                  <c:v>157.16085000000001</c:v>
                </c:pt>
                <c:pt idx="745">
                  <c:v>157.16730000000001</c:v>
                </c:pt>
                <c:pt idx="746">
                  <c:v>157.45201666666668</c:v>
                </c:pt>
                <c:pt idx="747">
                  <c:v>158.2338</c:v>
                </c:pt>
                <c:pt idx="748">
                  <c:v>159.04776666666666</c:v>
                </c:pt>
                <c:pt idx="749">
                  <c:v>160.94593333333333</c:v>
                </c:pt>
                <c:pt idx="750">
                  <c:v>161.08428333333333</c:v>
                </c:pt>
                <c:pt idx="751">
                  <c:v>161.28213333333335</c:v>
                </c:pt>
                <c:pt idx="752">
                  <c:v>161.12128333333334</c:v>
                </c:pt>
                <c:pt idx="753">
                  <c:v>160.92985000000002</c:v>
                </c:pt>
                <c:pt idx="754">
                  <c:v>160.25905</c:v>
                </c:pt>
                <c:pt idx="755">
                  <c:v>159.01398333333333</c:v>
                </c:pt>
                <c:pt idx="756">
                  <c:v>157.32171666666667</c:v>
                </c:pt>
                <c:pt idx="757">
                  <c:v>154.71091666666669</c:v>
                </c:pt>
                <c:pt idx="758">
                  <c:v>152.39931666666666</c:v>
                </c:pt>
                <c:pt idx="759">
                  <c:v>150.1183</c:v>
                </c:pt>
                <c:pt idx="760">
                  <c:v>148.08178333333333</c:v>
                </c:pt>
                <c:pt idx="761">
                  <c:v>146.01310000000001</c:v>
                </c:pt>
                <c:pt idx="762">
                  <c:v>144.40125</c:v>
                </c:pt>
                <c:pt idx="763">
                  <c:v>143.54386666666667</c:v>
                </c:pt>
                <c:pt idx="764">
                  <c:v>142.32614999999998</c:v>
                </c:pt>
                <c:pt idx="765">
                  <c:v>140.83656666666667</c:v>
                </c:pt>
                <c:pt idx="766">
                  <c:v>140.25908333333334</c:v>
                </c:pt>
                <c:pt idx="767">
                  <c:v>139.82474999999999</c:v>
                </c:pt>
                <c:pt idx="768">
                  <c:v>139.3486</c:v>
                </c:pt>
                <c:pt idx="769">
                  <c:v>139.27298333333334</c:v>
                </c:pt>
                <c:pt idx="770">
                  <c:v>139.78451666666666</c:v>
                </c:pt>
                <c:pt idx="771">
                  <c:v>140.60813333333331</c:v>
                </c:pt>
                <c:pt idx="772">
                  <c:v>140.96523333333334</c:v>
                </c:pt>
                <c:pt idx="773">
                  <c:v>141.48481666666666</c:v>
                </c:pt>
                <c:pt idx="774">
                  <c:v>141.69714999999999</c:v>
                </c:pt>
                <c:pt idx="775">
                  <c:v>141.81780000000001</c:v>
                </c:pt>
                <c:pt idx="776">
                  <c:v>141.69393333333332</c:v>
                </c:pt>
                <c:pt idx="777">
                  <c:v>140.96361666666664</c:v>
                </c:pt>
                <c:pt idx="778">
                  <c:v>140.64833333333331</c:v>
                </c:pt>
                <c:pt idx="779">
                  <c:v>140.0225833333333</c:v>
                </c:pt>
                <c:pt idx="780">
                  <c:v>139.19736666666665</c:v>
                </c:pt>
                <c:pt idx="781">
                  <c:v>138.58610000000002</c:v>
                </c:pt>
                <c:pt idx="782">
                  <c:v>138.65688333333333</c:v>
                </c:pt>
                <c:pt idx="783">
                  <c:v>139.13303333333332</c:v>
                </c:pt>
                <c:pt idx="784">
                  <c:v>138.57644999999999</c:v>
                </c:pt>
                <c:pt idx="785">
                  <c:v>138.27563333333333</c:v>
                </c:pt>
                <c:pt idx="786">
                  <c:v>137.95551666666665</c:v>
                </c:pt>
                <c:pt idx="787">
                  <c:v>137.18979999999999</c:v>
                </c:pt>
                <c:pt idx="788">
                  <c:v>135.83695</c:v>
                </c:pt>
                <c:pt idx="789">
                  <c:v>134.59991666666664</c:v>
                </c:pt>
                <c:pt idx="790">
                  <c:v>133.59453333333332</c:v>
                </c:pt>
                <c:pt idx="791">
                  <c:v>131.86848333333333</c:v>
                </c:pt>
                <c:pt idx="792">
                  <c:v>131.46471666666665</c:v>
                </c:pt>
                <c:pt idx="793">
                  <c:v>131.00465</c:v>
                </c:pt>
                <c:pt idx="794">
                  <c:v>130.08923333333334</c:v>
                </c:pt>
                <c:pt idx="795">
                  <c:v>127.82493333333333</c:v>
                </c:pt>
                <c:pt idx="796">
                  <c:v>125.40180000000002</c:v>
                </c:pt>
                <c:pt idx="797">
                  <c:v>124.60065000000002</c:v>
                </c:pt>
                <c:pt idx="798">
                  <c:v>123.09458333333335</c:v>
                </c:pt>
                <c:pt idx="799">
                  <c:v>121.31541666666665</c:v>
                </c:pt>
                <c:pt idx="800">
                  <c:v>119.12108333333333</c:v>
                </c:pt>
                <c:pt idx="801">
                  <c:v>118.30848333333331</c:v>
                </c:pt>
                <c:pt idx="802">
                  <c:v>118.95016666666668</c:v>
                </c:pt>
                <c:pt idx="803">
                  <c:v>119.02433333333333</c:v>
                </c:pt>
                <c:pt idx="804">
                  <c:v>119.86433333333332</c:v>
                </c:pt>
                <c:pt idx="805">
                  <c:v>121.08323333333333</c:v>
                </c:pt>
                <c:pt idx="806">
                  <c:v>123.58551666666666</c:v>
                </c:pt>
                <c:pt idx="807">
                  <c:v>125.77823333333333</c:v>
                </c:pt>
                <c:pt idx="808">
                  <c:v>126.88911666666667</c:v>
                </c:pt>
                <c:pt idx="809">
                  <c:v>127.90325</c:v>
                </c:pt>
                <c:pt idx="810">
                  <c:v>128.47884999999999</c:v>
                </c:pt>
                <c:pt idx="811">
                  <c:v>129.92184999999998</c:v>
                </c:pt>
                <c:pt idx="812">
                  <c:v>130.80055000000002</c:v>
                </c:pt>
                <c:pt idx="813">
                  <c:v>131.05208333333334</c:v>
                </c:pt>
                <c:pt idx="814">
                  <c:v>131.28425000000001</c:v>
                </c:pt>
                <c:pt idx="815">
                  <c:v>131.38743333333335</c:v>
                </c:pt>
                <c:pt idx="816">
                  <c:v>130.98275000000001</c:v>
                </c:pt>
                <c:pt idx="817">
                  <c:v>129.24470000000002</c:v>
                </c:pt>
                <c:pt idx="818">
                  <c:v>127.76785</c:v>
                </c:pt>
                <c:pt idx="819">
                  <c:v>126.73434999999999</c:v>
                </c:pt>
                <c:pt idx="820">
                  <c:v>125.35744999999999</c:v>
                </c:pt>
                <c:pt idx="821">
                  <c:v>123.85801666666667</c:v>
                </c:pt>
                <c:pt idx="822">
                  <c:v>123.08249999999998</c:v>
                </c:pt>
                <c:pt idx="823">
                  <c:v>123.90476666666666</c:v>
                </c:pt>
                <c:pt idx="824">
                  <c:v>124.26751666666665</c:v>
                </c:pt>
                <c:pt idx="825">
                  <c:v>125.70246666666667</c:v>
                </c:pt>
                <c:pt idx="826">
                  <c:v>127.45825000000001</c:v>
                </c:pt>
                <c:pt idx="827">
                  <c:v>129.13826666666668</c:v>
                </c:pt>
                <c:pt idx="828">
                  <c:v>129.39301666666665</c:v>
                </c:pt>
                <c:pt idx="829">
                  <c:v>128.50303333333332</c:v>
                </c:pt>
                <c:pt idx="830">
                  <c:v>126.71178333333332</c:v>
                </c:pt>
                <c:pt idx="831">
                  <c:v>124.16275000000002</c:v>
                </c:pt>
                <c:pt idx="832">
                  <c:v>122.74070000000002</c:v>
                </c:pt>
                <c:pt idx="833">
                  <c:v>121.00586666666668</c:v>
                </c:pt>
                <c:pt idx="834">
                  <c:v>120.52378333333333</c:v>
                </c:pt>
                <c:pt idx="835">
                  <c:v>119.70473333333335</c:v>
                </c:pt>
                <c:pt idx="836">
                  <c:v>120.59793333333334</c:v>
                </c:pt>
                <c:pt idx="837">
                  <c:v>120.17711666666668</c:v>
                </c:pt>
                <c:pt idx="838">
                  <c:v>118.15208333333334</c:v>
                </c:pt>
                <c:pt idx="839">
                  <c:v>115.97710000000001</c:v>
                </c:pt>
                <c:pt idx="840">
                  <c:v>113.3023</c:v>
                </c:pt>
                <c:pt idx="841">
                  <c:v>110.89353333333332</c:v>
                </c:pt>
                <c:pt idx="842">
                  <c:v>107.96561666666668</c:v>
                </c:pt>
                <c:pt idx="843">
                  <c:v>107.05951666666668</c:v>
                </c:pt>
                <c:pt idx="844">
                  <c:v>106.7548</c:v>
                </c:pt>
                <c:pt idx="845">
                  <c:v>107.51096666666668</c:v>
                </c:pt>
                <c:pt idx="846">
                  <c:v>107.49161666666667</c:v>
                </c:pt>
                <c:pt idx="847">
                  <c:v>107.253</c:v>
                </c:pt>
                <c:pt idx="848">
                  <c:v>107.26911666666666</c:v>
                </c:pt>
                <c:pt idx="849">
                  <c:v>106.56293333333332</c:v>
                </c:pt>
                <c:pt idx="850">
                  <c:v>105.7068</c:v>
                </c:pt>
                <c:pt idx="851">
                  <c:v>104.46533333333333</c:v>
                </c:pt>
                <c:pt idx="852">
                  <c:v>105.04093333333333</c:v>
                </c:pt>
                <c:pt idx="853">
                  <c:v>106.58068333333334</c:v>
                </c:pt>
                <c:pt idx="854">
                  <c:v>108.33003333333333</c:v>
                </c:pt>
                <c:pt idx="855">
                  <c:v>109.95038333333332</c:v>
                </c:pt>
                <c:pt idx="856">
                  <c:v>112.54939999999999</c:v>
                </c:pt>
                <c:pt idx="857">
                  <c:v>114.65338333333334</c:v>
                </c:pt>
                <c:pt idx="858">
                  <c:v>115.87676666666668</c:v>
                </c:pt>
                <c:pt idx="859">
                  <c:v>116.84114999999998</c:v>
                </c:pt>
                <c:pt idx="860">
                  <c:v>117.4624</c:v>
                </c:pt>
                <c:pt idx="861">
                  <c:v>117.49688333333332</c:v>
                </c:pt>
                <c:pt idx="862">
                  <c:v>116.14325000000001</c:v>
                </c:pt>
                <c:pt idx="863">
                  <c:v>114.44453333333335</c:v>
                </c:pt>
                <c:pt idx="864">
                  <c:v>112.90745</c:v>
                </c:pt>
                <c:pt idx="865">
                  <c:v>111.57723333333333</c:v>
                </c:pt>
                <c:pt idx="866">
                  <c:v>109.10755</c:v>
                </c:pt>
                <c:pt idx="867">
                  <c:v>107.28760000000001</c:v>
                </c:pt>
                <c:pt idx="868">
                  <c:v>106.30973333333333</c:v>
                </c:pt>
                <c:pt idx="869">
                  <c:v>105.41754999999999</c:v>
                </c:pt>
                <c:pt idx="870">
                  <c:v>104.97791666666666</c:v>
                </c:pt>
                <c:pt idx="871">
                  <c:v>104.89226666666667</c:v>
                </c:pt>
                <c:pt idx="872">
                  <c:v>105.43856666666666</c:v>
                </c:pt>
                <c:pt idx="873">
                  <c:v>104.70155000000001</c:v>
                </c:pt>
                <c:pt idx="874">
                  <c:v>103.82391666666666</c:v>
                </c:pt>
                <c:pt idx="875">
                  <c:v>103.38428333333333</c:v>
                </c:pt>
                <c:pt idx="876">
                  <c:v>102.28196666666668</c:v>
                </c:pt>
                <c:pt idx="877">
                  <c:v>100.89356666666667</c:v>
                </c:pt>
                <c:pt idx="878">
                  <c:v>99.88015</c:v>
                </c:pt>
                <c:pt idx="879">
                  <c:v>100.74485</c:v>
                </c:pt>
                <c:pt idx="880">
                  <c:v>101.50126666666667</c:v>
                </c:pt>
                <c:pt idx="881">
                  <c:v>101.97160000000001</c:v>
                </c:pt>
                <c:pt idx="882">
                  <c:v>102.38860000000001</c:v>
                </c:pt>
                <c:pt idx="883">
                  <c:v>102.51628333333333</c:v>
                </c:pt>
                <c:pt idx="884">
                  <c:v>102.35305000000001</c:v>
                </c:pt>
                <c:pt idx="885">
                  <c:v>101.79866666666668</c:v>
                </c:pt>
                <c:pt idx="886">
                  <c:v>101.15376666666667</c:v>
                </c:pt>
                <c:pt idx="887">
                  <c:v>101.81321666666668</c:v>
                </c:pt>
                <c:pt idx="888">
                  <c:v>103.0012</c:v>
                </c:pt>
                <c:pt idx="889">
                  <c:v>104.05341666666665</c:v>
                </c:pt>
                <c:pt idx="890">
                  <c:v>105.00701666666664</c:v>
                </c:pt>
                <c:pt idx="891">
                  <c:v>105.74728333333336</c:v>
                </c:pt>
                <c:pt idx="892">
                  <c:v>105.95093333333331</c:v>
                </c:pt>
                <c:pt idx="893">
                  <c:v>105.73596666666664</c:v>
                </c:pt>
                <c:pt idx="894">
                  <c:v>105.91698333333333</c:v>
                </c:pt>
                <c:pt idx="895">
                  <c:v>106.45035</c:v>
                </c:pt>
                <c:pt idx="896">
                  <c:v>107.2876</c:v>
                </c:pt>
                <c:pt idx="897">
                  <c:v>107.69005</c:v>
                </c:pt>
                <c:pt idx="898">
                  <c:v>109.15763333333332</c:v>
                </c:pt>
                <c:pt idx="899">
                  <c:v>110.22761666666666</c:v>
                </c:pt>
                <c:pt idx="900">
                  <c:v>110.49268333333333</c:v>
                </c:pt>
                <c:pt idx="901">
                  <c:v>110.34398333333336</c:v>
                </c:pt>
                <c:pt idx="902">
                  <c:v>109.66674999999999</c:v>
                </c:pt>
                <c:pt idx="903">
                  <c:v>109.88818333333332</c:v>
                </c:pt>
                <c:pt idx="904">
                  <c:v>109.85910000000001</c:v>
                </c:pt>
                <c:pt idx="905">
                  <c:v>110.11608333333334</c:v>
                </c:pt>
                <c:pt idx="906">
                  <c:v>110.51208333333334</c:v>
                </c:pt>
                <c:pt idx="907">
                  <c:v>111.16829999999999</c:v>
                </c:pt>
                <c:pt idx="908">
                  <c:v>112.28838333333333</c:v>
                </c:pt>
                <c:pt idx="909">
                  <c:v>112.75226666666667</c:v>
                </c:pt>
                <c:pt idx="910">
                  <c:v>112.60033333333332</c:v>
                </c:pt>
                <c:pt idx="911">
                  <c:v>111.67419999999998</c:v>
                </c:pt>
                <c:pt idx="912">
                  <c:v>110.76261666666669</c:v>
                </c:pt>
                <c:pt idx="913">
                  <c:v>109.68778333333336</c:v>
                </c:pt>
                <c:pt idx="914">
                  <c:v>109.07036666666666</c:v>
                </c:pt>
                <c:pt idx="915">
                  <c:v>107.82096666666666</c:v>
                </c:pt>
                <c:pt idx="916">
                  <c:v>106.96756666666668</c:v>
                </c:pt>
                <c:pt idx="917">
                  <c:v>106.56673333333333</c:v>
                </c:pt>
                <c:pt idx="918">
                  <c:v>105.88303333333334</c:v>
                </c:pt>
                <c:pt idx="919">
                  <c:v>105.08781666666668</c:v>
                </c:pt>
                <c:pt idx="920">
                  <c:v>103.92791666666666</c:v>
                </c:pt>
                <c:pt idx="921">
                  <c:v>103.47083333333335</c:v>
                </c:pt>
                <c:pt idx="922">
                  <c:v>103.61816666666665</c:v>
                </c:pt>
                <c:pt idx="923">
                  <c:v>103.80926666666666</c:v>
                </c:pt>
                <c:pt idx="924">
                  <c:v>104.59134999999999</c:v>
                </c:pt>
                <c:pt idx="925">
                  <c:v>105.59551666666668</c:v>
                </c:pt>
                <c:pt idx="926">
                  <c:v>105.59228333333334</c:v>
                </c:pt>
                <c:pt idx="927">
                  <c:v>105.89216666666668</c:v>
                </c:pt>
                <c:pt idx="928">
                  <c:v>105.40913333333334</c:v>
                </c:pt>
                <c:pt idx="929">
                  <c:v>104.66188333333334</c:v>
                </c:pt>
                <c:pt idx="930">
                  <c:v>104.05241666666667</c:v>
                </c:pt>
                <c:pt idx="931">
                  <c:v>102.43796666666667</c:v>
                </c:pt>
                <c:pt idx="932">
                  <c:v>101.47675</c:v>
                </c:pt>
                <c:pt idx="933">
                  <c:v>100.10705000000002</c:v>
                </c:pt>
                <c:pt idx="934">
                  <c:v>98.732500000000002</c:v>
                </c:pt>
                <c:pt idx="935">
                  <c:v>97.426033333333336</c:v>
                </c:pt>
                <c:pt idx="936">
                  <c:v>95.655983333333324</c:v>
                </c:pt>
                <c:pt idx="937">
                  <c:v>95.052999999999997</c:v>
                </c:pt>
                <c:pt idx="938">
                  <c:v>94.330066666666653</c:v>
                </c:pt>
                <c:pt idx="939">
                  <c:v>91.828983333333326</c:v>
                </c:pt>
                <c:pt idx="940">
                  <c:v>89.945466666666675</c:v>
                </c:pt>
                <c:pt idx="941">
                  <c:v>88.742733333333334</c:v>
                </c:pt>
                <c:pt idx="942">
                  <c:v>87.90146666666665</c:v>
                </c:pt>
                <c:pt idx="943">
                  <c:v>86.518816666666666</c:v>
                </c:pt>
                <c:pt idx="944">
                  <c:v>85.194516666666672</c:v>
                </c:pt>
                <c:pt idx="945">
                  <c:v>85.773183333333336</c:v>
                </c:pt>
                <c:pt idx="946">
                  <c:v>86.192999999999998</c:v>
                </c:pt>
                <c:pt idx="947">
                  <c:v>86.171933333333342</c:v>
                </c:pt>
                <c:pt idx="948">
                  <c:v>85.922300000000007</c:v>
                </c:pt>
                <c:pt idx="949">
                  <c:v>85.497616666666673</c:v>
                </c:pt>
                <c:pt idx="950">
                  <c:v>85.953099999999992</c:v>
                </c:pt>
                <c:pt idx="951">
                  <c:v>86.437749999999994</c:v>
                </c:pt>
                <c:pt idx="952">
                  <c:v>86.531766666666655</c:v>
                </c:pt>
                <c:pt idx="953">
                  <c:v>86.259450000000001</c:v>
                </c:pt>
                <c:pt idx="954">
                  <c:v>86.087633333333329</c:v>
                </c:pt>
                <c:pt idx="955">
                  <c:v>86.162199999999984</c:v>
                </c:pt>
                <c:pt idx="956">
                  <c:v>86.445866666666646</c:v>
                </c:pt>
                <c:pt idx="957">
                  <c:v>86.885149999999996</c:v>
                </c:pt>
                <c:pt idx="958">
                  <c:v>87.204483333333329</c:v>
                </c:pt>
                <c:pt idx="959">
                  <c:v>88.339133333333322</c:v>
                </c:pt>
                <c:pt idx="960">
                  <c:v>89.016683333333333</c:v>
                </c:pt>
                <c:pt idx="961">
                  <c:v>89.950333333333333</c:v>
                </c:pt>
                <c:pt idx="962">
                  <c:v>89.72014999999999</c:v>
                </c:pt>
                <c:pt idx="963">
                  <c:v>89.39758333333333</c:v>
                </c:pt>
                <c:pt idx="964">
                  <c:v>90.248566666666662</c:v>
                </c:pt>
                <c:pt idx="965">
                  <c:v>90.185350000000014</c:v>
                </c:pt>
                <c:pt idx="966">
                  <c:v>90.358800000000016</c:v>
                </c:pt>
                <c:pt idx="967">
                  <c:v>90.088099999999997</c:v>
                </c:pt>
                <c:pt idx="968">
                  <c:v>91.577733333333342</c:v>
                </c:pt>
                <c:pt idx="969">
                  <c:v>94.120966666666661</c:v>
                </c:pt>
                <c:pt idx="970">
                  <c:v>95.514966666666666</c:v>
                </c:pt>
                <c:pt idx="971">
                  <c:v>97.665933333333328</c:v>
                </c:pt>
                <c:pt idx="972">
                  <c:v>99.526749999999993</c:v>
                </c:pt>
                <c:pt idx="973">
                  <c:v>101.67611666666666</c:v>
                </c:pt>
                <c:pt idx="974">
                  <c:v>102.63733333333334</c:v>
                </c:pt>
                <c:pt idx="975">
                  <c:v>102.27101666666668</c:v>
                </c:pt>
                <c:pt idx="976">
                  <c:v>102.52711666666669</c:v>
                </c:pt>
                <c:pt idx="977">
                  <c:v>102.51740000000001</c:v>
                </c:pt>
                <c:pt idx="978">
                  <c:v>102.63573333333333</c:v>
                </c:pt>
                <c:pt idx="979">
                  <c:v>102.57088333333336</c:v>
                </c:pt>
                <c:pt idx="980">
                  <c:v>102.70541666666668</c:v>
                </c:pt>
                <c:pt idx="981">
                  <c:v>103.65526666666666</c:v>
                </c:pt>
                <c:pt idx="982">
                  <c:v>104.48843333333333</c:v>
                </c:pt>
                <c:pt idx="983">
                  <c:v>105.44386666666668</c:v>
                </c:pt>
                <c:pt idx="984">
                  <c:v>106.09166666666665</c:v>
                </c:pt>
                <c:pt idx="985">
                  <c:v>106.62678333333332</c:v>
                </c:pt>
                <c:pt idx="986">
                  <c:v>107.01783333333334</c:v>
                </c:pt>
                <c:pt idx="987">
                  <c:v>107.34395000000001</c:v>
                </c:pt>
                <c:pt idx="988">
                  <c:v>107.12445000000002</c:v>
                </c:pt>
                <c:pt idx="989">
                  <c:v>107.10331666666667</c:v>
                </c:pt>
                <c:pt idx="990">
                  <c:v>107.62848333333334</c:v>
                </c:pt>
                <c:pt idx="991">
                  <c:v>108.2008</c:v>
                </c:pt>
                <c:pt idx="992">
                  <c:v>108.23006666666667</c:v>
                </c:pt>
                <c:pt idx="993">
                  <c:v>107.35043333333333</c:v>
                </c:pt>
                <c:pt idx="994">
                  <c:v>106.31473333333334</c:v>
                </c:pt>
                <c:pt idx="995">
                  <c:v>104.87418333333335</c:v>
                </c:pt>
                <c:pt idx="996">
                  <c:v>105.35056666666667</c:v>
                </c:pt>
                <c:pt idx="997">
                  <c:v>106.2058</c:v>
                </c:pt>
                <c:pt idx="998">
                  <c:v>107.46426666666667</c:v>
                </c:pt>
                <c:pt idx="999">
                  <c:v>109.35195</c:v>
                </c:pt>
                <c:pt idx="1000">
                  <c:v>111.29165</c:v>
                </c:pt>
                <c:pt idx="1001">
                  <c:v>113.59066666666666</c:v>
                </c:pt>
                <c:pt idx="1002">
                  <c:v>113.79066666666667</c:v>
                </c:pt>
                <c:pt idx="1003">
                  <c:v>114.12235000000003</c:v>
                </c:pt>
                <c:pt idx="1004">
                  <c:v>114.92878333333333</c:v>
                </c:pt>
                <c:pt idx="1005">
                  <c:v>115.42631666666666</c:v>
                </c:pt>
                <c:pt idx="1006">
                  <c:v>116.97906666666667</c:v>
                </c:pt>
                <c:pt idx="1007">
                  <c:v>118.19849999999998</c:v>
                </c:pt>
                <c:pt idx="1008">
                  <c:v>119.63416666666666</c:v>
                </c:pt>
                <c:pt idx="1009">
                  <c:v>121.12838333333333</c:v>
                </c:pt>
                <c:pt idx="1010">
                  <c:v>122.2145</c:v>
                </c:pt>
                <c:pt idx="1011">
                  <c:v>123.55261666666667</c:v>
                </c:pt>
                <c:pt idx="1012">
                  <c:v>124.13956666666667</c:v>
                </c:pt>
                <c:pt idx="1013">
                  <c:v>124.39646666666665</c:v>
                </c:pt>
                <c:pt idx="1014">
                  <c:v>124.18348333333334</c:v>
                </c:pt>
                <c:pt idx="1015">
                  <c:v>123.96885000000002</c:v>
                </c:pt>
                <c:pt idx="1016">
                  <c:v>124.03388333333334</c:v>
                </c:pt>
                <c:pt idx="1017">
                  <c:v>123.70545</c:v>
                </c:pt>
                <c:pt idx="1018">
                  <c:v>123.49081666666666</c:v>
                </c:pt>
                <c:pt idx="1019">
                  <c:v>123.66966666666667</c:v>
                </c:pt>
                <c:pt idx="1020">
                  <c:v>124.15743333333334</c:v>
                </c:pt>
                <c:pt idx="1021">
                  <c:v>124.11678333333334</c:v>
                </c:pt>
                <c:pt idx="1022">
                  <c:v>123.96070000000002</c:v>
                </c:pt>
                <c:pt idx="1023">
                  <c:v>124.39481666666667</c:v>
                </c:pt>
                <c:pt idx="1024">
                  <c:v>124.75901666666665</c:v>
                </c:pt>
                <c:pt idx="1025">
                  <c:v>124.77201666666667</c:v>
                </c:pt>
                <c:pt idx="1026">
                  <c:v>124.47935</c:v>
                </c:pt>
                <c:pt idx="1027">
                  <c:v>124.31026666666668</c:v>
                </c:pt>
                <c:pt idx="1028">
                  <c:v>123.59161666666665</c:v>
                </c:pt>
                <c:pt idx="1029">
                  <c:v>122.40145000000001</c:v>
                </c:pt>
                <c:pt idx="1030">
                  <c:v>121.29096666666669</c:v>
                </c:pt>
                <c:pt idx="1031">
                  <c:v>120.89100000000002</c:v>
                </c:pt>
                <c:pt idx="1032">
                  <c:v>120.96741666666668</c:v>
                </c:pt>
                <c:pt idx="1033">
                  <c:v>121.31698333333333</c:v>
                </c:pt>
                <c:pt idx="1034">
                  <c:v>121.55598333333334</c:v>
                </c:pt>
                <c:pt idx="1035">
                  <c:v>121.98848333333335</c:v>
                </c:pt>
                <c:pt idx="1036">
                  <c:v>121.80475</c:v>
                </c:pt>
                <c:pt idx="1037">
                  <c:v>120.95115</c:v>
                </c:pt>
                <c:pt idx="1038">
                  <c:v>119.93658333333333</c:v>
                </c:pt>
                <c:pt idx="1039">
                  <c:v>118.40173333333333</c:v>
                </c:pt>
                <c:pt idx="1040">
                  <c:v>117.45058333333334</c:v>
                </c:pt>
                <c:pt idx="1041">
                  <c:v>116.46690000000001</c:v>
                </c:pt>
                <c:pt idx="1042">
                  <c:v>116.05718333333334</c:v>
                </c:pt>
                <c:pt idx="1043">
                  <c:v>116.00515</c:v>
                </c:pt>
                <c:pt idx="1044">
                  <c:v>116.22056666666667</c:v>
                </c:pt>
                <c:pt idx="1045">
                  <c:v>116.62259999999999</c:v>
                </c:pt>
                <c:pt idx="1046">
                  <c:v>116.85038333333331</c:v>
                </c:pt>
                <c:pt idx="1047">
                  <c:v>117.07993333333336</c:v>
                </c:pt>
                <c:pt idx="1048">
                  <c:v>117.01913333333334</c:v>
                </c:pt>
                <c:pt idx="1049">
                  <c:v>116.73378333333334</c:v>
                </c:pt>
                <c:pt idx="1050">
                  <c:v>116.06851666666667</c:v>
                </c:pt>
                <c:pt idx="1051">
                  <c:v>115.87773333333332</c:v>
                </c:pt>
                <c:pt idx="1052">
                  <c:v>115.64620000000001</c:v>
                </c:pt>
                <c:pt idx="1053">
                  <c:v>115.77499999999999</c:v>
                </c:pt>
                <c:pt idx="1054">
                  <c:v>116.1859</c:v>
                </c:pt>
                <c:pt idx="1055">
                  <c:v>116.79083333333334</c:v>
                </c:pt>
                <c:pt idx="1056">
                  <c:v>118.21755</c:v>
                </c:pt>
                <c:pt idx="1057">
                  <c:v>118.29908333333333</c:v>
                </c:pt>
                <c:pt idx="1058">
                  <c:v>118.75563333333332</c:v>
                </c:pt>
                <c:pt idx="1059">
                  <c:v>118.76541666666667</c:v>
                </c:pt>
                <c:pt idx="1060">
                  <c:v>118.34473333333334</c:v>
                </c:pt>
                <c:pt idx="1061">
                  <c:v>117.80176666666667</c:v>
                </c:pt>
                <c:pt idx="1062">
                  <c:v>116.96693333333333</c:v>
                </c:pt>
                <c:pt idx="1063">
                  <c:v>117.06476666666667</c:v>
                </c:pt>
                <c:pt idx="1064">
                  <c:v>117.33706666666667</c:v>
                </c:pt>
                <c:pt idx="1065">
                  <c:v>117.4936</c:v>
                </c:pt>
                <c:pt idx="1066">
                  <c:v>118.45235000000001</c:v>
                </c:pt>
                <c:pt idx="1067">
                  <c:v>118.9464</c:v>
                </c:pt>
                <c:pt idx="1068">
                  <c:v>118.90238333333333</c:v>
                </c:pt>
                <c:pt idx="1069">
                  <c:v>119.19749999999999</c:v>
                </c:pt>
                <c:pt idx="1070">
                  <c:v>119.30511666666666</c:v>
                </c:pt>
                <c:pt idx="1071">
                  <c:v>119.6296</c:v>
                </c:pt>
                <c:pt idx="1072">
                  <c:v>120.07638333333334</c:v>
                </c:pt>
                <c:pt idx="1073">
                  <c:v>120.89981666666667</c:v>
                </c:pt>
                <c:pt idx="1074">
                  <c:v>121.87324999999998</c:v>
                </c:pt>
                <c:pt idx="1075">
                  <c:v>122.57438333333334</c:v>
                </c:pt>
                <c:pt idx="1076">
                  <c:v>122.96081666666667</c:v>
                </c:pt>
                <c:pt idx="1077">
                  <c:v>123.08963333333334</c:v>
                </c:pt>
                <c:pt idx="1078">
                  <c:v>122.94288333333334</c:v>
                </c:pt>
                <c:pt idx="1079">
                  <c:v>123.12876666666669</c:v>
                </c:pt>
                <c:pt idx="1080">
                  <c:v>122.87928333333333</c:v>
                </c:pt>
                <c:pt idx="1081">
                  <c:v>122.49284999999999</c:v>
                </c:pt>
                <c:pt idx="1082">
                  <c:v>122.49775</c:v>
                </c:pt>
                <c:pt idx="1083">
                  <c:v>122.86788333333334</c:v>
                </c:pt>
                <c:pt idx="1084">
                  <c:v>123.25758333333333</c:v>
                </c:pt>
                <c:pt idx="1085">
                  <c:v>123.28530000000001</c:v>
                </c:pt>
                <c:pt idx="1086">
                  <c:v>123.62444999999998</c:v>
                </c:pt>
                <c:pt idx="1087">
                  <c:v>123.59673333333332</c:v>
                </c:pt>
                <c:pt idx="1088">
                  <c:v>123.74185</c:v>
                </c:pt>
                <c:pt idx="1089">
                  <c:v>123.76793333333335</c:v>
                </c:pt>
                <c:pt idx="1090">
                  <c:v>123.30811666666666</c:v>
                </c:pt>
                <c:pt idx="1091">
                  <c:v>122.69666666666666</c:v>
                </c:pt>
                <c:pt idx="1092">
                  <c:v>121.95966666666668</c:v>
                </c:pt>
                <c:pt idx="1093">
                  <c:v>121.39549999999998</c:v>
                </c:pt>
                <c:pt idx="1094">
                  <c:v>120.29325</c:v>
                </c:pt>
                <c:pt idx="1095">
                  <c:v>118.59748333333333</c:v>
                </c:pt>
                <c:pt idx="1096">
                  <c:v>117.27348333333332</c:v>
                </c:pt>
                <c:pt idx="1097">
                  <c:v>116.51690000000001</c:v>
                </c:pt>
                <c:pt idx="1098">
                  <c:v>115.30051666666668</c:v>
                </c:pt>
                <c:pt idx="1099">
                  <c:v>113.66508333333331</c:v>
                </c:pt>
                <c:pt idx="1100">
                  <c:v>111.86333333333334</c:v>
                </c:pt>
                <c:pt idx="1101">
                  <c:v>110.52791666666667</c:v>
                </c:pt>
                <c:pt idx="1102">
                  <c:v>108.97890000000001</c:v>
                </c:pt>
                <c:pt idx="1103">
                  <c:v>107.12661666666668</c:v>
                </c:pt>
                <c:pt idx="1104">
                  <c:v>105.78305</c:v>
                </c:pt>
                <c:pt idx="1105">
                  <c:v>104.98081666666667</c:v>
                </c:pt>
                <c:pt idx="1106">
                  <c:v>104.14110000000001</c:v>
                </c:pt>
                <c:pt idx="1107">
                  <c:v>104.11579999999999</c:v>
                </c:pt>
                <c:pt idx="1108">
                  <c:v>103.8005</c:v>
                </c:pt>
                <c:pt idx="1109">
                  <c:v>103.64224999999999</c:v>
                </c:pt>
                <c:pt idx="1110">
                  <c:v>103.79266666666666</c:v>
                </c:pt>
                <c:pt idx="1111">
                  <c:v>104.00294999999998</c:v>
                </c:pt>
                <c:pt idx="1112">
                  <c:v>104.42336666666665</c:v>
                </c:pt>
                <c:pt idx="1113">
                  <c:v>104.26795</c:v>
                </c:pt>
                <c:pt idx="1114">
                  <c:v>104.52641666666666</c:v>
                </c:pt>
                <c:pt idx="1115">
                  <c:v>105.61756666666668</c:v>
                </c:pt>
                <c:pt idx="1116">
                  <c:v>106.48786666666666</c:v>
                </c:pt>
                <c:pt idx="1117">
                  <c:v>107.6968</c:v>
                </c:pt>
                <c:pt idx="1118">
                  <c:v>108.29881666666667</c:v>
                </c:pt>
                <c:pt idx="1119">
                  <c:v>108.81413333333334</c:v>
                </c:pt>
                <c:pt idx="1120">
                  <c:v>109.41615</c:v>
                </c:pt>
                <c:pt idx="1121">
                  <c:v>108.86976666666668</c:v>
                </c:pt>
                <c:pt idx="1122">
                  <c:v>108.76016666666668</c:v>
                </c:pt>
                <c:pt idx="1123">
                  <c:v>108.76343333333334</c:v>
                </c:pt>
                <c:pt idx="1124">
                  <c:v>109.33436666666667</c:v>
                </c:pt>
                <c:pt idx="1125">
                  <c:v>109.88893333333333</c:v>
                </c:pt>
                <c:pt idx="1126">
                  <c:v>109.87421666666667</c:v>
                </c:pt>
                <c:pt idx="1127">
                  <c:v>109.80713333333334</c:v>
                </c:pt>
                <c:pt idx="1128">
                  <c:v>109.04806666666667</c:v>
                </c:pt>
                <c:pt idx="1129">
                  <c:v>107.65590000000002</c:v>
                </c:pt>
                <c:pt idx="1130">
                  <c:v>106.25391666666667</c:v>
                </c:pt>
                <c:pt idx="1131">
                  <c:v>105.01226666666666</c:v>
                </c:pt>
                <c:pt idx="1132">
                  <c:v>104.52476666666665</c:v>
                </c:pt>
                <c:pt idx="1133">
                  <c:v>104.30393333333332</c:v>
                </c:pt>
                <c:pt idx="1134">
                  <c:v>104.425</c:v>
                </c:pt>
                <c:pt idx="1135">
                  <c:v>104.89125</c:v>
                </c:pt>
                <c:pt idx="1136">
                  <c:v>105.58651666666667</c:v>
                </c:pt>
                <c:pt idx="1137">
                  <c:v>106.23106666666666</c:v>
                </c:pt>
                <c:pt idx="1138">
                  <c:v>106.6384</c:v>
                </c:pt>
                <c:pt idx="1139">
                  <c:v>106.60076666666667</c:v>
                </c:pt>
                <c:pt idx="1140">
                  <c:v>106.80034999999999</c:v>
                </c:pt>
                <c:pt idx="1141">
                  <c:v>106.93448333333333</c:v>
                </c:pt>
                <c:pt idx="1142">
                  <c:v>106.86741666666667</c:v>
                </c:pt>
                <c:pt idx="1143">
                  <c:v>106.7987</c:v>
                </c:pt>
                <c:pt idx="1144">
                  <c:v>106.43716666666666</c:v>
                </c:pt>
                <c:pt idx="1145">
                  <c:v>106.61548333333333</c:v>
                </c:pt>
                <c:pt idx="1146">
                  <c:v>106.83305</c:v>
                </c:pt>
                <c:pt idx="1147">
                  <c:v>106.93611666666668</c:v>
                </c:pt>
                <c:pt idx="1148">
                  <c:v>106.80688333333332</c:v>
                </c:pt>
                <c:pt idx="1149">
                  <c:v>106.69891666666666</c:v>
                </c:pt>
                <c:pt idx="1150">
                  <c:v>106.88541666666667</c:v>
                </c:pt>
                <c:pt idx="1151">
                  <c:v>107.1897</c:v>
                </c:pt>
                <c:pt idx="1152">
                  <c:v>107.07518333333333</c:v>
                </c:pt>
                <c:pt idx="1153">
                  <c:v>107.12261666666666</c:v>
                </c:pt>
                <c:pt idx="1154">
                  <c:v>107.37126666666666</c:v>
                </c:pt>
                <c:pt idx="1155">
                  <c:v>107.28129999999999</c:v>
                </c:pt>
                <c:pt idx="1156">
                  <c:v>107.0899</c:v>
                </c:pt>
                <c:pt idx="1157">
                  <c:v>106.44698333333334</c:v>
                </c:pt>
                <c:pt idx="1158">
                  <c:v>105.93005000000001</c:v>
                </c:pt>
                <c:pt idx="1159">
                  <c:v>105.17100000000001</c:v>
                </c:pt>
                <c:pt idx="1160">
                  <c:v>104.48065000000001</c:v>
                </c:pt>
                <c:pt idx="1161">
                  <c:v>103.62506666666667</c:v>
                </c:pt>
                <c:pt idx="1162">
                  <c:v>102.61406666666666</c:v>
                </c:pt>
                <c:pt idx="1163">
                  <c:v>101.33805</c:v>
                </c:pt>
                <c:pt idx="1164">
                  <c:v>99.882083333333341</c:v>
                </c:pt>
                <c:pt idx="1165">
                  <c:v>98.866183333333325</c:v>
                </c:pt>
                <c:pt idx="1166">
                  <c:v>98.018783333333332</c:v>
                </c:pt>
                <c:pt idx="1167">
                  <c:v>97.840466666666671</c:v>
                </c:pt>
                <c:pt idx="1168">
                  <c:v>97.94516666666668</c:v>
                </c:pt>
                <c:pt idx="1169">
                  <c:v>98.429400000000001</c:v>
                </c:pt>
                <c:pt idx="1170">
                  <c:v>99.259349999999998</c:v>
                </c:pt>
                <c:pt idx="1171">
                  <c:v>99.556499999999986</c:v>
                </c:pt>
                <c:pt idx="1172">
                  <c:v>99.701433333333327</c:v>
                </c:pt>
                <c:pt idx="1173">
                  <c:v>99.126983333333328</c:v>
                </c:pt>
                <c:pt idx="1174">
                  <c:v>98.45586666666668</c:v>
                </c:pt>
                <c:pt idx="1175">
                  <c:v>97.704116666666664</c:v>
                </c:pt>
                <c:pt idx="1176">
                  <c:v>96.709433333333322</c:v>
                </c:pt>
                <c:pt idx="1177">
                  <c:v>96.021699999999996</c:v>
                </c:pt>
                <c:pt idx="1178">
                  <c:v>95.530933333333337</c:v>
                </c:pt>
                <c:pt idx="1179">
                  <c:v>95.256816666666666</c:v>
                </c:pt>
                <c:pt idx="1180">
                  <c:v>94.90228333333333</c:v>
                </c:pt>
                <c:pt idx="1181">
                  <c:v>94.546083333333328</c:v>
                </c:pt>
                <c:pt idx="1182">
                  <c:v>94.175133333333335</c:v>
                </c:pt>
                <c:pt idx="1183">
                  <c:v>93.429933333333338</c:v>
                </c:pt>
                <c:pt idx="1184">
                  <c:v>92.389283333333324</c:v>
                </c:pt>
                <c:pt idx="1185">
                  <c:v>91.460250000000016</c:v>
                </c:pt>
                <c:pt idx="1186">
                  <c:v>90.583733333333328</c:v>
                </c:pt>
                <c:pt idx="1187">
                  <c:v>89.730216666666664</c:v>
                </c:pt>
                <c:pt idx="1188">
                  <c:v>89.006349999999998</c:v>
                </c:pt>
                <c:pt idx="1189">
                  <c:v>89.66783333333332</c:v>
                </c:pt>
                <c:pt idx="1190">
                  <c:v>90.276799999999994</c:v>
                </c:pt>
                <c:pt idx="1191">
                  <c:v>91.013783333333336</c:v>
                </c:pt>
                <c:pt idx="1192">
                  <c:v>91.952666666666673</c:v>
                </c:pt>
                <c:pt idx="1193">
                  <c:v>92.998233333333317</c:v>
                </c:pt>
                <c:pt idx="1194">
                  <c:v>94.225999999999999</c:v>
                </c:pt>
                <c:pt idx="1195">
                  <c:v>94.432816666666668</c:v>
                </c:pt>
                <c:pt idx="1196">
                  <c:v>94.935083333333338</c:v>
                </c:pt>
                <c:pt idx="1197">
                  <c:v>95.519433333333339</c:v>
                </c:pt>
                <c:pt idx="1198">
                  <c:v>96.070933333333343</c:v>
                </c:pt>
                <c:pt idx="1199">
                  <c:v>96.747183333333325</c:v>
                </c:pt>
                <c:pt idx="1200">
                  <c:v>97.556399999999996</c:v>
                </c:pt>
                <c:pt idx="1201">
                  <c:v>98.562566666666669</c:v>
                </c:pt>
                <c:pt idx="1202">
                  <c:v>99.572016666666684</c:v>
                </c:pt>
                <c:pt idx="1203">
                  <c:v>100.29421666666667</c:v>
                </c:pt>
                <c:pt idx="1204">
                  <c:v>100.85558333333334</c:v>
                </c:pt>
                <c:pt idx="1205">
                  <c:v>101.33159999999999</c:v>
                </c:pt>
                <c:pt idx="1206">
                  <c:v>101.84698333333334</c:v>
                </c:pt>
                <c:pt idx="1207">
                  <c:v>101.93398333333333</c:v>
                </c:pt>
                <c:pt idx="1208">
                  <c:v>101.31846666666667</c:v>
                </c:pt>
                <c:pt idx="1209">
                  <c:v>100.48628333333335</c:v>
                </c:pt>
                <c:pt idx="1210">
                  <c:v>100.34348333333334</c:v>
                </c:pt>
                <c:pt idx="1211">
                  <c:v>100.33691666666668</c:v>
                </c:pt>
                <c:pt idx="1212">
                  <c:v>99.631116666666671</c:v>
                </c:pt>
                <c:pt idx="1213">
                  <c:v>99.883899999999997</c:v>
                </c:pt>
                <c:pt idx="1214">
                  <c:v>101.03943333333332</c:v>
                </c:pt>
                <c:pt idx="1215">
                  <c:v>102.56101666666667</c:v>
                </c:pt>
                <c:pt idx="1216">
                  <c:v>103.80191666666667</c:v>
                </c:pt>
                <c:pt idx="1217">
                  <c:v>104.88851666666666</c:v>
                </c:pt>
                <c:pt idx="1218">
                  <c:v>105.89305</c:v>
                </c:pt>
                <c:pt idx="1219">
                  <c:v>106.0621</c:v>
                </c:pt>
                <c:pt idx="1220">
                  <c:v>105.59266666666666</c:v>
                </c:pt>
                <c:pt idx="1221">
                  <c:v>105.34645</c:v>
                </c:pt>
                <c:pt idx="1222">
                  <c:v>105.09366666666666</c:v>
                </c:pt>
                <c:pt idx="1223">
                  <c:v>104.80149999999999</c:v>
                </c:pt>
                <c:pt idx="1224">
                  <c:v>104.63079999999998</c:v>
                </c:pt>
                <c:pt idx="1225">
                  <c:v>104.66528333333332</c:v>
                </c:pt>
                <c:pt idx="1226">
                  <c:v>105.05101666666665</c:v>
                </c:pt>
                <c:pt idx="1227">
                  <c:v>105.40719999999997</c:v>
                </c:pt>
                <c:pt idx="1228">
                  <c:v>105.37765000000002</c:v>
                </c:pt>
                <c:pt idx="1229">
                  <c:v>105.43509999999999</c:v>
                </c:pt>
                <c:pt idx="1230">
                  <c:v>105.89305</c:v>
                </c:pt>
                <c:pt idx="1231">
                  <c:v>106.5578</c:v>
                </c:pt>
                <c:pt idx="1232">
                  <c:v>107.16840000000002</c:v>
                </c:pt>
                <c:pt idx="1233">
                  <c:v>108.14373333333334</c:v>
                </c:pt>
                <c:pt idx="1234">
                  <c:v>109.44006666666667</c:v>
                </c:pt>
                <c:pt idx="1235">
                  <c:v>110.72668333333331</c:v>
                </c:pt>
                <c:pt idx="1236">
                  <c:v>111.99891666666667</c:v>
                </c:pt>
                <c:pt idx="1237">
                  <c:v>112.79115</c:v>
                </c:pt>
                <c:pt idx="1238">
                  <c:v>113.78095</c:v>
                </c:pt>
                <c:pt idx="1239">
                  <c:v>114.62581666666665</c:v>
                </c:pt>
                <c:pt idx="1240">
                  <c:v>115.36528333333332</c:v>
                </c:pt>
                <c:pt idx="1241">
                  <c:v>116.31391666666667</c:v>
                </c:pt>
                <c:pt idx="1242">
                  <c:v>117.12255</c:v>
                </c:pt>
                <c:pt idx="1243">
                  <c:v>118.23258333333332</c:v>
                </c:pt>
                <c:pt idx="1244">
                  <c:v>119.09391666666666</c:v>
                </c:pt>
                <c:pt idx="1245">
                  <c:v>119.75761666666665</c:v>
                </c:pt>
                <c:pt idx="1246">
                  <c:v>120.05241666666666</c:v>
                </c:pt>
                <c:pt idx="1247">
                  <c:v>120.27638333333333</c:v>
                </c:pt>
                <c:pt idx="1248">
                  <c:v>118.13868333333333</c:v>
                </c:pt>
                <c:pt idx="1249">
                  <c:v>115.91038333333334</c:v>
                </c:pt>
                <c:pt idx="1250">
                  <c:v>113.60305000000001</c:v>
                </c:pt>
                <c:pt idx="1251">
                  <c:v>111.32701666666667</c:v>
                </c:pt>
                <c:pt idx="1252">
                  <c:v>109.20906666666667</c:v>
                </c:pt>
                <c:pt idx="1253">
                  <c:v>106.57729999999999</c:v>
                </c:pt>
                <c:pt idx="1254">
                  <c:v>105.91853333333334</c:v>
                </c:pt>
                <c:pt idx="1255">
                  <c:v>104.97649999999999</c:v>
                </c:pt>
                <c:pt idx="1256">
                  <c:v>104.14479999999999</c:v>
                </c:pt>
                <c:pt idx="1257">
                  <c:v>103.28840000000001</c:v>
                </c:pt>
                <c:pt idx="1258">
                  <c:v>102.32825000000001</c:v>
                </c:pt>
                <c:pt idx="1259">
                  <c:v>101.8704</c:v>
                </c:pt>
                <c:pt idx="1260">
                  <c:v>102.17671666666666</c:v>
                </c:pt>
                <c:pt idx="1261">
                  <c:v>102.63126666666666</c:v>
                </c:pt>
                <c:pt idx="1262">
                  <c:v>102.57198333333332</c:v>
                </c:pt>
                <c:pt idx="1263">
                  <c:v>102.11083333333333</c:v>
                </c:pt>
                <c:pt idx="1264">
                  <c:v>101.81438333333334</c:v>
                </c:pt>
                <c:pt idx="1265">
                  <c:v>101.48665</c:v>
                </c:pt>
                <c:pt idx="1266">
                  <c:v>100.60719999999999</c:v>
                </c:pt>
                <c:pt idx="1267">
                  <c:v>100.08676666666668</c:v>
                </c:pt>
                <c:pt idx="1268">
                  <c:v>99.92864999999999</c:v>
                </c:pt>
                <c:pt idx="1269">
                  <c:v>99.920416666666668</c:v>
                </c:pt>
                <c:pt idx="1270">
                  <c:v>100.21851666666667</c:v>
                </c:pt>
                <c:pt idx="1271">
                  <c:v>100.56436666666667</c:v>
                </c:pt>
                <c:pt idx="1272">
                  <c:v>101.16055</c:v>
                </c:pt>
                <c:pt idx="1273">
                  <c:v>101.09961666666668</c:v>
                </c:pt>
                <c:pt idx="1274">
                  <c:v>101.26431666666667</c:v>
                </c:pt>
                <c:pt idx="1275">
                  <c:v>101.25443333333334</c:v>
                </c:pt>
                <c:pt idx="1276">
                  <c:v>100.74881666666668</c:v>
                </c:pt>
                <c:pt idx="1277">
                  <c:v>100.53965000000001</c:v>
                </c:pt>
                <c:pt idx="1278">
                  <c:v>100.47541666666667</c:v>
                </c:pt>
                <c:pt idx="1279">
                  <c:v>100.84433333333334</c:v>
                </c:pt>
                <c:pt idx="1280">
                  <c:v>101.29558333333334</c:v>
                </c:pt>
                <c:pt idx="1281">
                  <c:v>102.36115000000001</c:v>
                </c:pt>
                <c:pt idx="1282">
                  <c:v>103.23731666666667</c:v>
                </c:pt>
                <c:pt idx="1283">
                  <c:v>103.84998333333336</c:v>
                </c:pt>
                <c:pt idx="1284">
                  <c:v>104.2222</c:v>
                </c:pt>
                <c:pt idx="1285">
                  <c:v>104.17938333333335</c:v>
                </c:pt>
                <c:pt idx="1286">
                  <c:v>103.98176666666666</c:v>
                </c:pt>
                <c:pt idx="1287">
                  <c:v>103.66719999999999</c:v>
                </c:pt>
                <c:pt idx="1288">
                  <c:v>103.68038333333334</c:v>
                </c:pt>
                <c:pt idx="1289">
                  <c:v>103.56508333333333</c:v>
                </c:pt>
                <c:pt idx="1290">
                  <c:v>103.3164</c:v>
                </c:pt>
                <c:pt idx="1291">
                  <c:v>103.58648333333333</c:v>
                </c:pt>
                <c:pt idx="1292">
                  <c:v>103.75940000000001</c:v>
                </c:pt>
                <c:pt idx="1293">
                  <c:v>103.53871666666667</c:v>
                </c:pt>
                <c:pt idx="1294">
                  <c:v>103.07164999999999</c:v>
                </c:pt>
                <c:pt idx="1295">
                  <c:v>102.12725</c:v>
                </c:pt>
                <c:pt idx="1296">
                  <c:v>101.15904999999999</c:v>
                </c:pt>
                <c:pt idx="1297">
                  <c:v>99.978016666666647</c:v>
                </c:pt>
                <c:pt idx="1298">
                  <c:v>99.021299999999997</c:v>
                </c:pt>
                <c:pt idx="1299">
                  <c:v>98.294066666666666</c:v>
                </c:pt>
                <c:pt idx="1300">
                  <c:v>98.161833333333334</c:v>
                </c:pt>
                <c:pt idx="1301">
                  <c:v>98.267616666666655</c:v>
                </c:pt>
                <c:pt idx="1302">
                  <c:v>98.77173333333333</c:v>
                </c:pt>
                <c:pt idx="1303">
                  <c:v>99.206416666666669</c:v>
                </c:pt>
                <c:pt idx="1304">
                  <c:v>99.446066666666681</c:v>
                </c:pt>
                <c:pt idx="1305">
                  <c:v>99.376649999999984</c:v>
                </c:pt>
                <c:pt idx="1306">
                  <c:v>99.191533333333339</c:v>
                </c:pt>
                <c:pt idx="1307">
                  <c:v>99.206399999999988</c:v>
                </c:pt>
                <c:pt idx="1308">
                  <c:v>99.117149999999995</c:v>
                </c:pt>
                <c:pt idx="1309">
                  <c:v>98.059366666666662</c:v>
                </c:pt>
                <c:pt idx="1310">
                  <c:v>97.085866666666675</c:v>
                </c:pt>
                <c:pt idx="1311">
                  <c:v>96.067733333333322</c:v>
                </c:pt>
                <c:pt idx="1312">
                  <c:v>95.104150000000004</c:v>
                </c:pt>
                <c:pt idx="1313">
                  <c:v>94.064549999999997</c:v>
                </c:pt>
                <c:pt idx="1314">
                  <c:v>92.699333333333342</c:v>
                </c:pt>
                <c:pt idx="1315">
                  <c:v>92.218349999999987</c:v>
                </c:pt>
                <c:pt idx="1316">
                  <c:v>91.653083333333328</c:v>
                </c:pt>
                <c:pt idx="1317">
                  <c:v>91.072950000000006</c:v>
                </c:pt>
                <c:pt idx="1318">
                  <c:v>90.19861666666668</c:v>
                </c:pt>
                <c:pt idx="1319">
                  <c:v>89.540783333333323</c:v>
                </c:pt>
                <c:pt idx="1320">
                  <c:v>89.282933333333332</c:v>
                </c:pt>
                <c:pt idx="1321">
                  <c:v>88.960650000000001</c:v>
                </c:pt>
                <c:pt idx="1322">
                  <c:v>89.236666666666679</c:v>
                </c:pt>
                <c:pt idx="1323">
                  <c:v>89.720933333333335</c:v>
                </c:pt>
                <c:pt idx="1324">
                  <c:v>90.425033333333317</c:v>
                </c:pt>
                <c:pt idx="1325">
                  <c:v>90.985349999999997</c:v>
                </c:pt>
                <c:pt idx="1326">
                  <c:v>91.620033333333325</c:v>
                </c:pt>
                <c:pt idx="1327">
                  <c:v>92.734016666666662</c:v>
                </c:pt>
                <c:pt idx="1328">
                  <c:v>93.152183333333326</c:v>
                </c:pt>
                <c:pt idx="1329">
                  <c:v>93.514150000000015</c:v>
                </c:pt>
                <c:pt idx="1330">
                  <c:v>93.666200000000003</c:v>
                </c:pt>
                <c:pt idx="1331">
                  <c:v>93.872799999999984</c:v>
                </c:pt>
                <c:pt idx="1332">
                  <c:v>93.724049999999991</c:v>
                </c:pt>
                <c:pt idx="1333">
                  <c:v>93.456299999999999</c:v>
                </c:pt>
                <c:pt idx="1334">
                  <c:v>93.378616666666645</c:v>
                </c:pt>
                <c:pt idx="1335">
                  <c:v>93.059633333333338</c:v>
                </c:pt>
                <c:pt idx="1336">
                  <c:v>92.451399999999992</c:v>
                </c:pt>
                <c:pt idx="1337">
                  <c:v>92.082816666666659</c:v>
                </c:pt>
                <c:pt idx="1338">
                  <c:v>91.786966666666672</c:v>
                </c:pt>
                <c:pt idx="1339">
                  <c:v>91.661350000000013</c:v>
                </c:pt>
                <c:pt idx="1340">
                  <c:v>91.615066666666678</c:v>
                </c:pt>
                <c:pt idx="1341">
                  <c:v>91.834883333333323</c:v>
                </c:pt>
                <c:pt idx="1342">
                  <c:v>92.338999999999984</c:v>
                </c:pt>
                <c:pt idx="1343">
                  <c:v>92.096033333333324</c:v>
                </c:pt>
                <c:pt idx="1344">
                  <c:v>92.190233333333325</c:v>
                </c:pt>
                <c:pt idx="1345">
                  <c:v>92.096016666666671</c:v>
                </c:pt>
                <c:pt idx="1346">
                  <c:v>91.747283333333328</c:v>
                </c:pt>
                <c:pt idx="1347">
                  <c:v>91.446466666666666</c:v>
                </c:pt>
                <c:pt idx="1348">
                  <c:v>91.246466666666663</c:v>
                </c:pt>
                <c:pt idx="1349">
                  <c:v>91.383650000000003</c:v>
                </c:pt>
                <c:pt idx="1350">
                  <c:v>91.400183333333317</c:v>
                </c:pt>
                <c:pt idx="1351">
                  <c:v>91.352266666666665</c:v>
                </c:pt>
                <c:pt idx="1352">
                  <c:v>91.307633333333328</c:v>
                </c:pt>
                <c:pt idx="1353">
                  <c:v>91.304333333333332</c:v>
                </c:pt>
                <c:pt idx="1354">
                  <c:v>91.274583333333339</c:v>
                </c:pt>
                <c:pt idx="1355">
                  <c:v>91.258066666666664</c:v>
                </c:pt>
                <c:pt idx="1356">
                  <c:v>91.362200000000016</c:v>
                </c:pt>
                <c:pt idx="1357">
                  <c:v>91.783666666666662</c:v>
                </c:pt>
                <c:pt idx="1358">
                  <c:v>92.340483333333339</c:v>
                </c:pt>
                <c:pt idx="1359">
                  <c:v>92.895866666666663</c:v>
                </c:pt>
                <c:pt idx="1360">
                  <c:v>93.340249999999983</c:v>
                </c:pt>
                <c:pt idx="1361">
                  <c:v>94.071450000000013</c:v>
                </c:pt>
                <c:pt idx="1362">
                  <c:v>94.64618333333334</c:v>
                </c:pt>
                <c:pt idx="1363">
                  <c:v>94.865200000000002</c:v>
                </c:pt>
                <c:pt idx="1364">
                  <c:v>95.109116666666679</c:v>
                </c:pt>
                <c:pt idx="1365">
                  <c:v>94.933233333333348</c:v>
                </c:pt>
                <c:pt idx="1366">
                  <c:v>94.910000000000011</c:v>
                </c:pt>
                <c:pt idx="1367">
                  <c:v>94.523399999999995</c:v>
                </c:pt>
                <c:pt idx="1368">
                  <c:v>94.266199999999984</c:v>
                </c:pt>
                <c:pt idx="1369">
                  <c:v>94.063766666666666</c:v>
                </c:pt>
                <c:pt idx="1370">
                  <c:v>94.013983333333343</c:v>
                </c:pt>
                <c:pt idx="1371">
                  <c:v>94.594733333333338</c:v>
                </c:pt>
                <c:pt idx="1372">
                  <c:v>95.090850000000003</c:v>
                </c:pt>
                <c:pt idx="1373">
                  <c:v>95.316500000000005</c:v>
                </c:pt>
                <c:pt idx="1374">
                  <c:v>95.160533333333333</c:v>
                </c:pt>
                <c:pt idx="1375">
                  <c:v>95.062633333333338</c:v>
                </c:pt>
                <c:pt idx="1376">
                  <c:v>91.710916666666677</c:v>
                </c:pt>
                <c:pt idx="1377">
                  <c:v>88.334299999999999</c:v>
                </c:pt>
                <c:pt idx="1378">
                  <c:v>84.828266666666664</c:v>
                </c:pt>
                <c:pt idx="1379">
                  <c:v>81.591049999999996</c:v>
                </c:pt>
                <c:pt idx="1380">
                  <c:v>78.499833333333342</c:v>
                </c:pt>
                <c:pt idx="1381">
                  <c:v>74.992149999999995</c:v>
                </c:pt>
                <c:pt idx="1382">
                  <c:v>74.509299999999996</c:v>
                </c:pt>
                <c:pt idx="1383">
                  <c:v>73.797483333333332</c:v>
                </c:pt>
                <c:pt idx="1384">
                  <c:v>73.35778333333333</c:v>
                </c:pt>
                <c:pt idx="1385">
                  <c:v>73.055799999999991</c:v>
                </c:pt>
                <c:pt idx="1386">
                  <c:v>72.372183333333339</c:v>
                </c:pt>
                <c:pt idx="1387">
                  <c:v>72.332366666666658</c:v>
                </c:pt>
                <c:pt idx="1388">
                  <c:v>72.433583333333317</c:v>
                </c:pt>
                <c:pt idx="1389">
                  <c:v>72.407033333333331</c:v>
                </c:pt>
                <c:pt idx="1390">
                  <c:v>72.292550000000006</c:v>
                </c:pt>
                <c:pt idx="1391">
                  <c:v>72.531483333333341</c:v>
                </c:pt>
                <c:pt idx="1392">
                  <c:v>72.878283333333329</c:v>
                </c:pt>
                <c:pt idx="1393">
                  <c:v>72.592883333333333</c:v>
                </c:pt>
                <c:pt idx="1394">
                  <c:v>72.317449999999994</c:v>
                </c:pt>
                <c:pt idx="1395">
                  <c:v>72.347316666666657</c:v>
                </c:pt>
                <c:pt idx="1396">
                  <c:v>72.488349999999983</c:v>
                </c:pt>
                <c:pt idx="1397">
                  <c:v>72.398750000000007</c:v>
                </c:pt>
                <c:pt idx="1398">
                  <c:v>72.641000000000005</c:v>
                </c:pt>
                <c:pt idx="1399">
                  <c:v>73.098949999999988</c:v>
                </c:pt>
                <c:pt idx="1400">
                  <c:v>73.530349999999999</c:v>
                </c:pt>
                <c:pt idx="1401">
                  <c:v>73.341183333333333</c:v>
                </c:pt>
                <c:pt idx="1402">
                  <c:v>73.16695</c:v>
                </c:pt>
                <c:pt idx="1403">
                  <c:v>72.884866666666667</c:v>
                </c:pt>
                <c:pt idx="1404">
                  <c:v>72.773683333333338</c:v>
                </c:pt>
                <c:pt idx="1405">
                  <c:v>72.855000000000004</c:v>
                </c:pt>
                <c:pt idx="1406">
                  <c:v>72.95953333333334</c:v>
                </c:pt>
                <c:pt idx="1407">
                  <c:v>74.134299999999996</c:v>
                </c:pt>
                <c:pt idx="1408">
                  <c:v>75.133183333333321</c:v>
                </c:pt>
                <c:pt idx="1409">
                  <c:v>76.772533333333328</c:v>
                </c:pt>
                <c:pt idx="1410">
                  <c:v>78.272516666666661</c:v>
                </c:pt>
                <c:pt idx="1411">
                  <c:v>79.755900000000011</c:v>
                </c:pt>
                <c:pt idx="1412">
                  <c:v>81.23596666666667</c:v>
                </c:pt>
                <c:pt idx="1413">
                  <c:v>82.148566666666667</c:v>
                </c:pt>
                <c:pt idx="1414">
                  <c:v>82.959950000000006</c:v>
                </c:pt>
                <c:pt idx="1415">
                  <c:v>83.217150000000004</c:v>
                </c:pt>
                <c:pt idx="1416">
                  <c:v>83.39136666666667</c:v>
                </c:pt>
                <c:pt idx="1417">
                  <c:v>83.724883333333324</c:v>
                </c:pt>
                <c:pt idx="1418">
                  <c:v>83.597133333333332</c:v>
                </c:pt>
                <c:pt idx="1419">
                  <c:v>83.474350000000001</c:v>
                </c:pt>
                <c:pt idx="1420">
                  <c:v>83.459416666666655</c:v>
                </c:pt>
                <c:pt idx="1421">
                  <c:v>83.066616666666661</c:v>
                </c:pt>
                <c:pt idx="1422">
                  <c:v>82.585666666666654</c:v>
                </c:pt>
                <c:pt idx="1423">
                  <c:v>81.905449999999988</c:v>
                </c:pt>
                <c:pt idx="1424">
                  <c:v>81.606716666666657</c:v>
                </c:pt>
                <c:pt idx="1425">
                  <c:v>81.039999999999992</c:v>
                </c:pt>
                <c:pt idx="1426">
                  <c:v>80.23</c:v>
                </c:pt>
                <c:pt idx="1427">
                  <c:v>79.743333333333325</c:v>
                </c:pt>
                <c:pt idx="1428">
                  <c:v>79.306666666666658</c:v>
                </c:pt>
                <c:pt idx="1429">
                  <c:v>79.00333333333333</c:v>
                </c:pt>
                <c:pt idx="1430">
                  <c:v>78.864999999999995</c:v>
                </c:pt>
                <c:pt idx="1431">
                  <c:v>79.056666666666672</c:v>
                </c:pt>
                <c:pt idx="1432">
                  <c:v>79.524999999999991</c:v>
                </c:pt>
                <c:pt idx="1433">
                  <c:v>79.954999999999998</c:v>
                </c:pt>
                <c:pt idx="1434">
                  <c:v>81.308333333333337</c:v>
                </c:pt>
                <c:pt idx="1435">
                  <c:v>82.506666666666661</c:v>
                </c:pt>
                <c:pt idx="1436">
                  <c:v>83.783333333333331</c:v>
                </c:pt>
                <c:pt idx="1437">
                  <c:v>85.009999999999991</c:v>
                </c:pt>
                <c:pt idx="1438">
                  <c:v>86.424999999999997</c:v>
                </c:pt>
                <c:pt idx="1439">
                  <c:v>87.834999999999994</c:v>
                </c:pt>
                <c:pt idx="1440">
                  <c:v>88.148333333333326</c:v>
                </c:pt>
                <c:pt idx="1441">
                  <c:v>88.636666666666656</c:v>
                </c:pt>
                <c:pt idx="1442">
                  <c:v>87.910000000000011</c:v>
                </c:pt>
                <c:pt idx="1443">
                  <c:v>86.926666666666677</c:v>
                </c:pt>
                <c:pt idx="1444">
                  <c:v>85.736666666666679</c:v>
                </c:pt>
                <c:pt idx="1445">
                  <c:v>84.301666666666662</c:v>
                </c:pt>
                <c:pt idx="1446">
                  <c:v>83.029999999999987</c:v>
                </c:pt>
                <c:pt idx="1447">
                  <c:v>81.916666666666657</c:v>
                </c:pt>
                <c:pt idx="1448">
                  <c:v>81.75</c:v>
                </c:pt>
                <c:pt idx="1449">
                  <c:v>81.758333333333326</c:v>
                </c:pt>
                <c:pt idx="1450">
                  <c:v>81.649999999999991</c:v>
                </c:pt>
                <c:pt idx="1451">
                  <c:v>81.865000000000009</c:v>
                </c:pt>
                <c:pt idx="1452">
                  <c:v>82.393333333333331</c:v>
                </c:pt>
                <c:pt idx="1453">
                  <c:v>82.551666666666677</c:v>
                </c:pt>
                <c:pt idx="1454">
                  <c:v>82.688333333333347</c:v>
                </c:pt>
                <c:pt idx="1455">
                  <c:v>82.576666666666668</c:v>
                </c:pt>
                <c:pt idx="1456">
                  <c:v>82.546666666666667</c:v>
                </c:pt>
                <c:pt idx="1457">
                  <c:v>82.201666666666668</c:v>
                </c:pt>
                <c:pt idx="1458">
                  <c:v>81.385000000000005</c:v>
                </c:pt>
                <c:pt idx="1459">
                  <c:v>80.626666666666665</c:v>
                </c:pt>
                <c:pt idx="1460">
                  <c:v>79.958333333333329</c:v>
                </c:pt>
                <c:pt idx="1461">
                  <c:v>79.444999999999993</c:v>
                </c:pt>
                <c:pt idx="1462">
                  <c:v>78.61666666666666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7E-4DAB-9A7A-D2EF2EE7B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28320"/>
        <c:axId val="1246525920"/>
      </c:lineChart>
      <c:catAx>
        <c:axId val="124652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5920"/>
        <c:crosses val="autoZero"/>
        <c:auto val="1"/>
        <c:lblAlgn val="ctr"/>
        <c:lblOffset val="100"/>
        <c:noMultiLvlLbl val="1"/>
      </c:catAx>
      <c:valAx>
        <c:axId val="12465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Autocorrelations</a:t>
            </a:r>
            <a:r>
              <a:rPr lang="en-US" baseline="0"/>
              <a:t> of NIKE's Erorrs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'Simple Moving Average span'!$B$13</c:f>
              <c:strCache>
                <c:ptCount val="1"/>
                <c:pt idx="0">
                  <c:v>Autocorr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'Simple Moving Average span'!$A$14:$A$25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'Simple Moving Average span'!$B$14:$B$25</c:f>
              <c:numCache>
                <c:formatCode>#,##0.00</c:formatCode>
                <c:ptCount val="12"/>
                <c:pt idx="0">
                  <c:v>0.56876819233803644</c:v>
                </c:pt>
                <c:pt idx="1">
                  <c:v>0.21049157466641952</c:v>
                </c:pt>
                <c:pt idx="2">
                  <c:v>-1.9539551929172026E-2</c:v>
                </c:pt>
                <c:pt idx="3">
                  <c:v>-2.3809586531474525E-2</c:v>
                </c:pt>
                <c:pt idx="4">
                  <c:v>-2.3470691859768184E-3</c:v>
                </c:pt>
                <c:pt idx="5">
                  <c:v>-7.6693098149482686E-3</c:v>
                </c:pt>
                <c:pt idx="6">
                  <c:v>1.944163739546477E-2</c:v>
                </c:pt>
                <c:pt idx="7">
                  <c:v>2.1911134938393667E-2</c:v>
                </c:pt>
                <c:pt idx="8">
                  <c:v>3.9874592785187575E-2</c:v>
                </c:pt>
                <c:pt idx="9">
                  <c:v>3.4275017255553299E-2</c:v>
                </c:pt>
                <c:pt idx="10">
                  <c:v>2.0632221759988158E-2</c:v>
                </c:pt>
                <c:pt idx="11">
                  <c:v>-1.2995591547923689E-3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0-494C-BA62-6EC3AB34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381251552"/>
        <c:axId val="381259232"/>
      </c:barChart>
      <c:catAx>
        <c:axId val="3812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9232"/>
        <c:crosses val="autoZero"/>
        <c:auto val="1"/>
        <c:lblAlgn val="ctr"/>
        <c:lblOffset val="100"/>
        <c:noMultiLvlLbl val="0"/>
      </c:catAx>
      <c:valAx>
        <c:axId val="3812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glow rad="101600">
            <a:schemeClr val="accent4">
              <a:satMod val="175000"/>
              <a:alpha val="40000"/>
            </a:schemeClr>
          </a:glow>
          <a:outerShdw blurRad="63500" dist="50800" dir="6000000" sx="93000" sy="93000" algn="ctr" rotWithShape="0">
            <a:srgbClr val="000000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>
        <a:schemeClr val="accent1">
          <a:alpha val="26000"/>
        </a:schemeClr>
      </a:glow>
      <a:softEdge rad="0"/>
    </a:effectLst>
    <a:scene3d>
      <a:camera prst="orthographicFront"/>
      <a:lightRig rig="threePt" dir="t"/>
    </a:scene3d>
    <a:sp3d prstMaterial="matte"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  <a:r>
              <a:rPr lang="en-US" baseline="0"/>
              <a:t> of Naive and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span'!$G$1</c:f>
              <c:strCache>
                <c:ptCount val="1"/>
                <c:pt idx="0">
                  <c:v> Adj Close 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span'!$G$2:$G$1470</c:f>
              <c:numCache>
                <c:formatCode>_("$"* #,##0.00_);_("$"* \(#,##0.00\);_("$"* "-"??_);_(@_)</c:formatCode>
                <c:ptCount val="1469"/>
                <c:pt idx="0">
                  <c:v>69.5411</c:v>
                </c:pt>
                <c:pt idx="1">
                  <c:v>68.311000000000007</c:v>
                </c:pt>
                <c:pt idx="2">
                  <c:v>70.095100000000002</c:v>
                </c:pt>
                <c:pt idx="3">
                  <c:v>71.099800000000002</c:v>
                </c:pt>
                <c:pt idx="4">
                  <c:v>72.048199999999994</c:v>
                </c:pt>
                <c:pt idx="5">
                  <c:v>71.916700000000006</c:v>
                </c:pt>
                <c:pt idx="6">
                  <c:v>71.757099999999994</c:v>
                </c:pt>
                <c:pt idx="7">
                  <c:v>71.400300000000001</c:v>
                </c:pt>
                <c:pt idx="8">
                  <c:v>71.447199999999995</c:v>
                </c:pt>
                <c:pt idx="9">
                  <c:v>73.128</c:v>
                </c:pt>
                <c:pt idx="10">
                  <c:v>72.940200000000004</c:v>
                </c:pt>
                <c:pt idx="11">
                  <c:v>74.301699999999997</c:v>
                </c:pt>
                <c:pt idx="12">
                  <c:v>75.541200000000003</c:v>
                </c:pt>
                <c:pt idx="13">
                  <c:v>75.822800000000001</c:v>
                </c:pt>
                <c:pt idx="14">
                  <c:v>75.588099999999997</c:v>
                </c:pt>
                <c:pt idx="15">
                  <c:v>75.531800000000004</c:v>
                </c:pt>
                <c:pt idx="16">
                  <c:v>75.691400000000002</c:v>
                </c:pt>
                <c:pt idx="17">
                  <c:v>75.4191</c:v>
                </c:pt>
                <c:pt idx="18">
                  <c:v>75.325199999999995</c:v>
                </c:pt>
                <c:pt idx="19">
                  <c:v>76.320499999999996</c:v>
                </c:pt>
                <c:pt idx="20">
                  <c:v>76.883899999999997</c:v>
                </c:pt>
                <c:pt idx="21">
                  <c:v>76.536500000000004</c:v>
                </c:pt>
                <c:pt idx="22">
                  <c:v>76.987200000000001</c:v>
                </c:pt>
                <c:pt idx="23">
                  <c:v>77.804100000000005</c:v>
                </c:pt>
                <c:pt idx="24">
                  <c:v>77.663300000000007</c:v>
                </c:pt>
                <c:pt idx="25">
                  <c:v>77.362799999999993</c:v>
                </c:pt>
                <c:pt idx="26">
                  <c:v>77.334599999999995</c:v>
                </c:pt>
                <c:pt idx="27">
                  <c:v>78.574100000000001</c:v>
                </c:pt>
                <c:pt idx="28">
                  <c:v>79.541200000000003</c:v>
                </c:pt>
                <c:pt idx="29">
                  <c:v>80.189099999999996</c:v>
                </c:pt>
                <c:pt idx="30">
                  <c:v>79.513099999999994</c:v>
                </c:pt>
                <c:pt idx="31">
                  <c:v>80.170299999999997</c:v>
                </c:pt>
                <c:pt idx="32">
                  <c:v>79.409800000000004</c:v>
                </c:pt>
                <c:pt idx="33">
                  <c:v>79.663300000000007</c:v>
                </c:pt>
                <c:pt idx="34">
                  <c:v>78.827600000000004</c:v>
                </c:pt>
                <c:pt idx="35">
                  <c:v>79.588200000000001</c:v>
                </c:pt>
                <c:pt idx="36">
                  <c:v>79.973100000000002</c:v>
                </c:pt>
                <c:pt idx="37">
                  <c:v>80.564700000000002</c:v>
                </c:pt>
                <c:pt idx="38">
                  <c:v>80.912099999999995</c:v>
                </c:pt>
                <c:pt idx="39">
                  <c:v>80.498999999999995</c:v>
                </c:pt>
                <c:pt idx="40">
                  <c:v>82.052300000000002</c:v>
                </c:pt>
                <c:pt idx="41">
                  <c:v>80.621399999999994</c:v>
                </c:pt>
                <c:pt idx="42">
                  <c:v>80.433099999999996</c:v>
                </c:pt>
                <c:pt idx="43">
                  <c:v>80.141300000000001</c:v>
                </c:pt>
                <c:pt idx="44">
                  <c:v>80.263599999999997</c:v>
                </c:pt>
                <c:pt idx="45">
                  <c:v>79.830600000000004</c:v>
                </c:pt>
                <c:pt idx="46">
                  <c:v>80.790800000000004</c:v>
                </c:pt>
                <c:pt idx="47">
                  <c:v>80.423699999999997</c:v>
                </c:pt>
                <c:pt idx="48">
                  <c:v>80.894400000000005</c:v>
                </c:pt>
                <c:pt idx="49">
                  <c:v>81.779300000000006</c:v>
                </c:pt>
                <c:pt idx="50">
                  <c:v>81.713399999999993</c:v>
                </c:pt>
                <c:pt idx="51">
                  <c:v>82.673599999999993</c:v>
                </c:pt>
                <c:pt idx="52">
                  <c:v>82.551199999999994</c:v>
                </c:pt>
                <c:pt idx="53">
                  <c:v>81.609800000000007</c:v>
                </c:pt>
                <c:pt idx="54">
                  <c:v>82.852500000000006</c:v>
                </c:pt>
                <c:pt idx="55">
                  <c:v>77.373599999999996</c:v>
                </c:pt>
                <c:pt idx="56">
                  <c:v>77.505399999999995</c:v>
                </c:pt>
                <c:pt idx="57">
                  <c:v>78.493799999999993</c:v>
                </c:pt>
                <c:pt idx="58">
                  <c:v>78.220799999999997</c:v>
                </c:pt>
                <c:pt idx="59">
                  <c:v>79.115099999999998</c:v>
                </c:pt>
                <c:pt idx="60">
                  <c:v>79.275199999999998</c:v>
                </c:pt>
                <c:pt idx="61">
                  <c:v>80.235399999999998</c:v>
                </c:pt>
                <c:pt idx="62">
                  <c:v>79.425799999999995</c:v>
                </c:pt>
                <c:pt idx="63">
                  <c:v>79.52</c:v>
                </c:pt>
                <c:pt idx="64">
                  <c:v>80.282499999999999</c:v>
                </c:pt>
                <c:pt idx="65">
                  <c:v>80.395399999999995</c:v>
                </c:pt>
                <c:pt idx="66">
                  <c:v>79.764700000000005</c:v>
                </c:pt>
                <c:pt idx="67">
                  <c:v>79.341099999999997</c:v>
                </c:pt>
                <c:pt idx="68">
                  <c:v>79.905900000000003</c:v>
                </c:pt>
                <c:pt idx="69">
                  <c:v>80.018900000000002</c:v>
                </c:pt>
                <c:pt idx="70">
                  <c:v>81.186199999999999</c:v>
                </c:pt>
                <c:pt idx="71">
                  <c:v>81.741600000000005</c:v>
                </c:pt>
                <c:pt idx="72">
                  <c:v>82.654799999999994</c:v>
                </c:pt>
                <c:pt idx="73">
                  <c:v>83.530299999999997</c:v>
                </c:pt>
                <c:pt idx="74">
                  <c:v>83.972700000000003</c:v>
                </c:pt>
                <c:pt idx="75">
                  <c:v>82.240600000000001</c:v>
                </c:pt>
                <c:pt idx="76">
                  <c:v>82.3065</c:v>
                </c:pt>
                <c:pt idx="77">
                  <c:v>83.2102</c:v>
                </c:pt>
                <c:pt idx="78">
                  <c:v>82.428899999999999</c:v>
                </c:pt>
                <c:pt idx="79">
                  <c:v>83.134900000000002</c:v>
                </c:pt>
                <c:pt idx="80">
                  <c:v>83.087800000000001</c:v>
                </c:pt>
                <c:pt idx="81">
                  <c:v>82.683000000000007</c:v>
                </c:pt>
                <c:pt idx="82">
                  <c:v>80.866100000000003</c:v>
                </c:pt>
                <c:pt idx="83">
                  <c:v>80.272999999999996</c:v>
                </c:pt>
                <c:pt idx="84">
                  <c:v>80.677899999999994</c:v>
                </c:pt>
                <c:pt idx="85">
                  <c:v>78.672700000000006</c:v>
                </c:pt>
                <c:pt idx="86">
                  <c:v>77.703000000000003</c:v>
                </c:pt>
                <c:pt idx="87">
                  <c:v>77.919600000000003</c:v>
                </c:pt>
                <c:pt idx="88">
                  <c:v>78.1173</c:v>
                </c:pt>
                <c:pt idx="89">
                  <c:v>79.0304</c:v>
                </c:pt>
                <c:pt idx="90">
                  <c:v>77.693600000000004</c:v>
                </c:pt>
                <c:pt idx="91">
                  <c:v>78.766800000000003</c:v>
                </c:pt>
                <c:pt idx="92">
                  <c:v>79.0869</c:v>
                </c:pt>
                <c:pt idx="93">
                  <c:v>79.341099999999997</c:v>
                </c:pt>
                <c:pt idx="94">
                  <c:v>79.614099999999993</c:v>
                </c:pt>
                <c:pt idx="95">
                  <c:v>77.994900000000001</c:v>
                </c:pt>
                <c:pt idx="96">
                  <c:v>78.738600000000005</c:v>
                </c:pt>
                <c:pt idx="97">
                  <c:v>78.324399999999997</c:v>
                </c:pt>
                <c:pt idx="98">
                  <c:v>77.797200000000004</c:v>
                </c:pt>
                <c:pt idx="99">
                  <c:v>77.345299999999995</c:v>
                </c:pt>
                <c:pt idx="100">
                  <c:v>76.441599999999994</c:v>
                </c:pt>
                <c:pt idx="101">
                  <c:v>74.248099999999994</c:v>
                </c:pt>
                <c:pt idx="102">
                  <c:v>74.615200000000002</c:v>
                </c:pt>
                <c:pt idx="103">
                  <c:v>72.821600000000004</c:v>
                </c:pt>
                <c:pt idx="104">
                  <c:v>73.595699999999994</c:v>
                </c:pt>
                <c:pt idx="105">
                  <c:v>77.050799999999995</c:v>
                </c:pt>
                <c:pt idx="106">
                  <c:v>78.089200000000005</c:v>
                </c:pt>
                <c:pt idx="107">
                  <c:v>77.834400000000002</c:v>
                </c:pt>
                <c:pt idx="108">
                  <c:v>78.740600000000001</c:v>
                </c:pt>
                <c:pt idx="109">
                  <c:v>77.957099999999997</c:v>
                </c:pt>
                <c:pt idx="110">
                  <c:v>78.599000000000004</c:v>
                </c:pt>
                <c:pt idx="111">
                  <c:v>78.004300000000001</c:v>
                </c:pt>
                <c:pt idx="112">
                  <c:v>78.929400000000001</c:v>
                </c:pt>
                <c:pt idx="113">
                  <c:v>78.768900000000002</c:v>
                </c:pt>
                <c:pt idx="114">
                  <c:v>77.513400000000004</c:v>
                </c:pt>
                <c:pt idx="115">
                  <c:v>79.580799999999996</c:v>
                </c:pt>
                <c:pt idx="116">
                  <c:v>78.872799999999998</c:v>
                </c:pt>
                <c:pt idx="117">
                  <c:v>80.468199999999996</c:v>
                </c:pt>
                <c:pt idx="118">
                  <c:v>80.949600000000004</c:v>
                </c:pt>
                <c:pt idx="119">
                  <c:v>79.769599999999997</c:v>
                </c:pt>
                <c:pt idx="120">
                  <c:v>77.994900000000001</c:v>
                </c:pt>
                <c:pt idx="121">
                  <c:v>77.928799999999995</c:v>
                </c:pt>
                <c:pt idx="122">
                  <c:v>78.976600000000005</c:v>
                </c:pt>
                <c:pt idx="123">
                  <c:v>79.250399999999999</c:v>
                </c:pt>
                <c:pt idx="124">
                  <c:v>80.628600000000006</c:v>
                </c:pt>
                <c:pt idx="125">
                  <c:v>80.203800000000001</c:v>
                </c:pt>
                <c:pt idx="126">
                  <c:v>81.374399999999994</c:v>
                </c:pt>
                <c:pt idx="127">
                  <c:v>81.959699999999998</c:v>
                </c:pt>
                <c:pt idx="128">
                  <c:v>83.526799999999994</c:v>
                </c:pt>
                <c:pt idx="129">
                  <c:v>83.111400000000003</c:v>
                </c:pt>
                <c:pt idx="130">
                  <c:v>82.545000000000002</c:v>
                </c:pt>
                <c:pt idx="131">
                  <c:v>83.347399999999993</c:v>
                </c:pt>
                <c:pt idx="132">
                  <c:v>84.131</c:v>
                </c:pt>
                <c:pt idx="133">
                  <c:v>84.470799999999997</c:v>
                </c:pt>
                <c:pt idx="134">
                  <c:v>83.640100000000004</c:v>
                </c:pt>
                <c:pt idx="135">
                  <c:v>82.601699999999994</c:v>
                </c:pt>
                <c:pt idx="136">
                  <c:v>82.545000000000002</c:v>
                </c:pt>
                <c:pt idx="137">
                  <c:v>81.704800000000006</c:v>
                </c:pt>
                <c:pt idx="138">
                  <c:v>81.157300000000006</c:v>
                </c:pt>
                <c:pt idx="139">
                  <c:v>81.846400000000003</c:v>
                </c:pt>
                <c:pt idx="140">
                  <c:v>81.846400000000003</c:v>
                </c:pt>
                <c:pt idx="141">
                  <c:v>82.394000000000005</c:v>
                </c:pt>
                <c:pt idx="142">
                  <c:v>82.639399999999995</c:v>
                </c:pt>
                <c:pt idx="143">
                  <c:v>82.7149</c:v>
                </c:pt>
                <c:pt idx="144">
                  <c:v>82.3185</c:v>
                </c:pt>
                <c:pt idx="145">
                  <c:v>81.213899999999995</c:v>
                </c:pt>
                <c:pt idx="146">
                  <c:v>78.466800000000006</c:v>
                </c:pt>
                <c:pt idx="147">
                  <c:v>76.597700000000003</c:v>
                </c:pt>
                <c:pt idx="148">
                  <c:v>74.549199999999999</c:v>
                </c:pt>
                <c:pt idx="149">
                  <c:v>76.748800000000003</c:v>
                </c:pt>
                <c:pt idx="150">
                  <c:v>76.729900000000001</c:v>
                </c:pt>
                <c:pt idx="151">
                  <c:v>78.3536</c:v>
                </c:pt>
                <c:pt idx="152">
                  <c:v>77.390699999999995</c:v>
                </c:pt>
                <c:pt idx="153">
                  <c:v>77.0792</c:v>
                </c:pt>
                <c:pt idx="154">
                  <c:v>78.655699999999996</c:v>
                </c:pt>
                <c:pt idx="155">
                  <c:v>76.493899999999996</c:v>
                </c:pt>
                <c:pt idx="156">
                  <c:v>75.058999999999997</c:v>
                </c:pt>
                <c:pt idx="157">
                  <c:v>75.785799999999995</c:v>
                </c:pt>
                <c:pt idx="158">
                  <c:v>76.588200000000001</c:v>
                </c:pt>
                <c:pt idx="159">
                  <c:v>76.021900000000002</c:v>
                </c:pt>
                <c:pt idx="160">
                  <c:v>78.108099999999993</c:v>
                </c:pt>
                <c:pt idx="161">
                  <c:v>78.646199999999993</c:v>
                </c:pt>
                <c:pt idx="162">
                  <c:v>75.936899999999994</c:v>
                </c:pt>
                <c:pt idx="163">
                  <c:v>77.645600000000002</c:v>
                </c:pt>
                <c:pt idx="164">
                  <c:v>77.437899999999999</c:v>
                </c:pt>
                <c:pt idx="165">
                  <c:v>78.806700000000006</c:v>
                </c:pt>
                <c:pt idx="166">
                  <c:v>80.600300000000004</c:v>
                </c:pt>
                <c:pt idx="167">
                  <c:v>79.975700000000003</c:v>
                </c:pt>
                <c:pt idx="168">
                  <c:v>80.136600000000001</c:v>
                </c:pt>
                <c:pt idx="169">
                  <c:v>81.726600000000005</c:v>
                </c:pt>
                <c:pt idx="170">
                  <c:v>83.6858</c:v>
                </c:pt>
                <c:pt idx="171">
                  <c:v>83.941299999999998</c:v>
                </c:pt>
                <c:pt idx="172">
                  <c:v>83.922399999999996</c:v>
                </c:pt>
                <c:pt idx="173">
                  <c:v>82.180899999999994</c:v>
                </c:pt>
                <c:pt idx="174">
                  <c:v>82.105199999999996</c:v>
                </c:pt>
                <c:pt idx="175">
                  <c:v>82.975899999999996</c:v>
                </c:pt>
                <c:pt idx="176">
                  <c:v>82.6447</c:v>
                </c:pt>
                <c:pt idx="177">
                  <c:v>82.597300000000004</c:v>
                </c:pt>
                <c:pt idx="178">
                  <c:v>82.900199999999998</c:v>
                </c:pt>
                <c:pt idx="179">
                  <c:v>83.364000000000004</c:v>
                </c:pt>
                <c:pt idx="180">
                  <c:v>83.004300000000001</c:v>
                </c:pt>
                <c:pt idx="181">
                  <c:v>82.038899999999998</c:v>
                </c:pt>
                <c:pt idx="182">
                  <c:v>82.994900000000001</c:v>
                </c:pt>
                <c:pt idx="183">
                  <c:v>82.512200000000007</c:v>
                </c:pt>
                <c:pt idx="184">
                  <c:v>85.947800000000001</c:v>
                </c:pt>
                <c:pt idx="185">
                  <c:v>87.234999999999999</c:v>
                </c:pt>
                <c:pt idx="186">
                  <c:v>87.367500000000007</c:v>
                </c:pt>
                <c:pt idx="187">
                  <c:v>88.891300000000001</c:v>
                </c:pt>
                <c:pt idx="188">
                  <c:v>87.339100000000002</c:v>
                </c:pt>
                <c:pt idx="189">
                  <c:v>86.591399999999993</c:v>
                </c:pt>
                <c:pt idx="190">
                  <c:v>87.282300000000006</c:v>
                </c:pt>
                <c:pt idx="191">
                  <c:v>88.086799999999997</c:v>
                </c:pt>
                <c:pt idx="192">
                  <c:v>88.1815</c:v>
                </c:pt>
                <c:pt idx="193">
                  <c:v>86.837500000000006</c:v>
                </c:pt>
                <c:pt idx="194">
                  <c:v>87.566299999999998</c:v>
                </c:pt>
                <c:pt idx="195">
                  <c:v>88.020499999999998</c:v>
                </c:pt>
                <c:pt idx="196">
                  <c:v>88.853399999999993</c:v>
                </c:pt>
                <c:pt idx="197">
                  <c:v>89.799899999999994</c:v>
                </c:pt>
                <c:pt idx="198">
                  <c:v>89.714699999999993</c:v>
                </c:pt>
                <c:pt idx="199">
                  <c:v>89.799899999999994</c:v>
                </c:pt>
                <c:pt idx="200">
                  <c:v>90.4435</c:v>
                </c:pt>
                <c:pt idx="201">
                  <c:v>90.954599999999999</c:v>
                </c:pt>
                <c:pt idx="202">
                  <c:v>91.068100000000001</c:v>
                </c:pt>
                <c:pt idx="203">
                  <c:v>90.481399999999994</c:v>
                </c:pt>
                <c:pt idx="204">
                  <c:v>87.376999999999995</c:v>
                </c:pt>
                <c:pt idx="205">
                  <c:v>86.600899999999996</c:v>
                </c:pt>
                <c:pt idx="206">
                  <c:v>86.051900000000003</c:v>
                </c:pt>
                <c:pt idx="207">
                  <c:v>85.985699999999994</c:v>
                </c:pt>
                <c:pt idx="208">
                  <c:v>84.499700000000004</c:v>
                </c:pt>
                <c:pt idx="209">
                  <c:v>85.361000000000004</c:v>
                </c:pt>
                <c:pt idx="210">
                  <c:v>84.755300000000005</c:v>
                </c:pt>
                <c:pt idx="211">
                  <c:v>84.405100000000004</c:v>
                </c:pt>
                <c:pt idx="212">
                  <c:v>85.048699999999997</c:v>
                </c:pt>
                <c:pt idx="213">
                  <c:v>85.067599999999999</c:v>
                </c:pt>
                <c:pt idx="214">
                  <c:v>84.688999999999993</c:v>
                </c:pt>
                <c:pt idx="215">
                  <c:v>85.559799999999996</c:v>
                </c:pt>
                <c:pt idx="216">
                  <c:v>85.001400000000004</c:v>
                </c:pt>
                <c:pt idx="217">
                  <c:v>85.228499999999997</c:v>
                </c:pt>
                <c:pt idx="218">
                  <c:v>84.707899999999995</c:v>
                </c:pt>
                <c:pt idx="219">
                  <c:v>86.402100000000004</c:v>
                </c:pt>
                <c:pt idx="220">
                  <c:v>86.383200000000002</c:v>
                </c:pt>
                <c:pt idx="221">
                  <c:v>88.058400000000006</c:v>
                </c:pt>
                <c:pt idx="222">
                  <c:v>89.1374</c:v>
                </c:pt>
                <c:pt idx="223">
                  <c:v>88.597899999999996</c:v>
                </c:pt>
                <c:pt idx="224">
                  <c:v>88.067899999999995</c:v>
                </c:pt>
                <c:pt idx="225">
                  <c:v>87.225499999999997</c:v>
                </c:pt>
                <c:pt idx="226">
                  <c:v>88.342299999999994</c:v>
                </c:pt>
                <c:pt idx="227">
                  <c:v>87.925899999999999</c:v>
                </c:pt>
                <c:pt idx="228">
                  <c:v>88.332899999999995</c:v>
                </c:pt>
                <c:pt idx="229">
                  <c:v>89.099500000000006</c:v>
                </c:pt>
                <c:pt idx="230">
                  <c:v>88.715199999999996</c:v>
                </c:pt>
                <c:pt idx="231">
                  <c:v>88.781599999999997</c:v>
                </c:pt>
                <c:pt idx="232">
                  <c:v>87.737799999999993</c:v>
                </c:pt>
                <c:pt idx="233">
                  <c:v>88.933499999999995</c:v>
                </c:pt>
                <c:pt idx="234">
                  <c:v>90.8977</c:v>
                </c:pt>
                <c:pt idx="235">
                  <c:v>92.045900000000003</c:v>
                </c:pt>
                <c:pt idx="236">
                  <c:v>91.694800000000001</c:v>
                </c:pt>
                <c:pt idx="237">
                  <c:v>92.055400000000006</c:v>
                </c:pt>
                <c:pt idx="238">
                  <c:v>92.216700000000003</c:v>
                </c:pt>
                <c:pt idx="239">
                  <c:v>92.729200000000006</c:v>
                </c:pt>
                <c:pt idx="240">
                  <c:v>92.776600000000002</c:v>
                </c:pt>
                <c:pt idx="241">
                  <c:v>93.763499999999993</c:v>
                </c:pt>
                <c:pt idx="242">
                  <c:v>94.560599999999994</c:v>
                </c:pt>
                <c:pt idx="243">
                  <c:v>95.433599999999998</c:v>
                </c:pt>
                <c:pt idx="244">
                  <c:v>95.983999999999995</c:v>
                </c:pt>
                <c:pt idx="245">
                  <c:v>94.854799999999997</c:v>
                </c:pt>
                <c:pt idx="246">
                  <c:v>94.930700000000002</c:v>
                </c:pt>
                <c:pt idx="247">
                  <c:v>95.025599999999997</c:v>
                </c:pt>
                <c:pt idx="248">
                  <c:v>95.566500000000005</c:v>
                </c:pt>
                <c:pt idx="249">
                  <c:v>96.382499999999993</c:v>
                </c:pt>
                <c:pt idx="250">
                  <c:v>95.651899999999998</c:v>
                </c:pt>
                <c:pt idx="251">
                  <c:v>96.135800000000003</c:v>
                </c:pt>
                <c:pt idx="252">
                  <c:v>96.9803</c:v>
                </c:pt>
                <c:pt idx="253">
                  <c:v>96.714699999999993</c:v>
                </c:pt>
                <c:pt idx="254">
                  <c:v>96.629300000000001</c:v>
                </c:pt>
                <c:pt idx="255">
                  <c:v>96.581800000000001</c:v>
                </c:pt>
                <c:pt idx="256">
                  <c:v>96.363600000000005</c:v>
                </c:pt>
                <c:pt idx="257">
                  <c:v>96.2971</c:v>
                </c:pt>
                <c:pt idx="258">
                  <c:v>95.746700000000004</c:v>
                </c:pt>
                <c:pt idx="259">
                  <c:v>96.942400000000006</c:v>
                </c:pt>
                <c:pt idx="260">
                  <c:v>97.663600000000002</c:v>
                </c:pt>
                <c:pt idx="261">
                  <c:v>97.540199999999999</c:v>
                </c:pt>
                <c:pt idx="262">
                  <c:v>98.090599999999995</c:v>
                </c:pt>
                <c:pt idx="263">
                  <c:v>99.191299999999998</c:v>
                </c:pt>
                <c:pt idx="264">
                  <c:v>99.238799999999998</c:v>
                </c:pt>
                <c:pt idx="265">
                  <c:v>99.153400000000005</c:v>
                </c:pt>
                <c:pt idx="266">
                  <c:v>97.758499999999998</c:v>
                </c:pt>
                <c:pt idx="267">
                  <c:v>96.819100000000006</c:v>
                </c:pt>
                <c:pt idx="268">
                  <c:v>95.120500000000007</c:v>
                </c:pt>
                <c:pt idx="269">
                  <c:v>95.281800000000004</c:v>
                </c:pt>
                <c:pt idx="270">
                  <c:v>94.740899999999996</c:v>
                </c:pt>
                <c:pt idx="271">
                  <c:v>93.175200000000004</c:v>
                </c:pt>
                <c:pt idx="272">
                  <c:v>91.381699999999995</c:v>
                </c:pt>
                <c:pt idx="273">
                  <c:v>94.2</c:v>
                </c:pt>
                <c:pt idx="274">
                  <c:v>96.202200000000005</c:v>
                </c:pt>
                <c:pt idx="275">
                  <c:v>95.405199999999994</c:v>
                </c:pt>
                <c:pt idx="276">
                  <c:v>95.148899999999998</c:v>
                </c:pt>
                <c:pt idx="277">
                  <c:v>94.3613</c:v>
                </c:pt>
                <c:pt idx="278">
                  <c:v>94.911699999999996</c:v>
                </c:pt>
                <c:pt idx="279">
                  <c:v>94.911699999999996</c:v>
                </c:pt>
                <c:pt idx="280">
                  <c:v>97.739500000000007</c:v>
                </c:pt>
                <c:pt idx="281">
                  <c:v>98.090599999999995</c:v>
                </c:pt>
                <c:pt idx="282">
                  <c:v>98.251900000000006</c:v>
                </c:pt>
                <c:pt idx="283">
                  <c:v>96.790599999999998</c:v>
                </c:pt>
                <c:pt idx="284">
                  <c:v>97.227099999999993</c:v>
                </c:pt>
                <c:pt idx="285">
                  <c:v>97.293499999999995</c:v>
                </c:pt>
                <c:pt idx="286">
                  <c:v>95.129900000000006</c:v>
                </c:pt>
                <c:pt idx="287">
                  <c:v>91.011600000000001</c:v>
                </c:pt>
                <c:pt idx="288">
                  <c:v>88.155299999999997</c:v>
                </c:pt>
                <c:pt idx="289">
                  <c:v>87.301299999999998</c:v>
                </c:pt>
                <c:pt idx="290">
                  <c:v>84.027500000000003</c:v>
                </c:pt>
                <c:pt idx="291">
                  <c:v>85.050399999999996</c:v>
                </c:pt>
                <c:pt idx="292">
                  <c:v>88.190600000000003</c:v>
                </c:pt>
                <c:pt idx="293">
                  <c:v>86.525300000000001</c:v>
                </c:pt>
                <c:pt idx="294">
                  <c:v>89.246799999999993</c:v>
                </c:pt>
                <c:pt idx="295">
                  <c:v>86.192300000000003</c:v>
                </c:pt>
                <c:pt idx="296">
                  <c:v>84.079800000000006</c:v>
                </c:pt>
                <c:pt idx="297">
                  <c:v>80.035700000000006</c:v>
                </c:pt>
                <c:pt idx="298">
                  <c:v>84.0227</c:v>
                </c:pt>
                <c:pt idx="299">
                  <c:v>79.930999999999997</c:v>
                </c:pt>
                <c:pt idx="300">
                  <c:v>70.605699999999999</c:v>
                </c:pt>
                <c:pt idx="301">
                  <c:v>71.918899999999994</c:v>
                </c:pt>
                <c:pt idx="302">
                  <c:v>63.554699999999997</c:v>
                </c:pt>
                <c:pt idx="303">
                  <c:v>66.456900000000005</c:v>
                </c:pt>
                <c:pt idx="304">
                  <c:v>64.744100000000003</c:v>
                </c:pt>
                <c:pt idx="305">
                  <c:v>66.932699999999997</c:v>
                </c:pt>
                <c:pt idx="306">
                  <c:v>64.182699999999997</c:v>
                </c:pt>
                <c:pt idx="307">
                  <c:v>59.758000000000003</c:v>
                </c:pt>
                <c:pt idx="308">
                  <c:v>68.826300000000003</c:v>
                </c:pt>
                <c:pt idx="309">
                  <c:v>75.1828</c:v>
                </c:pt>
                <c:pt idx="310">
                  <c:v>80.216499999999996</c:v>
                </c:pt>
                <c:pt idx="311">
                  <c:v>79.198400000000007</c:v>
                </c:pt>
                <c:pt idx="312">
                  <c:v>81.244200000000006</c:v>
                </c:pt>
                <c:pt idx="313">
                  <c:v>78.732100000000003</c:v>
                </c:pt>
                <c:pt idx="314">
                  <c:v>75.392099999999999</c:v>
                </c:pt>
                <c:pt idx="315">
                  <c:v>76.257999999999996</c:v>
                </c:pt>
                <c:pt idx="316">
                  <c:v>75.040000000000006</c:v>
                </c:pt>
                <c:pt idx="317">
                  <c:v>80.530500000000004</c:v>
                </c:pt>
                <c:pt idx="318">
                  <c:v>80.083299999999994</c:v>
                </c:pt>
                <c:pt idx="319">
                  <c:v>81.168099999999995</c:v>
                </c:pt>
                <c:pt idx="320">
                  <c:v>82.585899999999995</c:v>
                </c:pt>
                <c:pt idx="321">
                  <c:v>80.368700000000004</c:v>
                </c:pt>
                <c:pt idx="322">
                  <c:v>83.233000000000004</c:v>
                </c:pt>
                <c:pt idx="323">
                  <c:v>80.920699999999997</c:v>
                </c:pt>
                <c:pt idx="324">
                  <c:v>82.119600000000005</c:v>
                </c:pt>
                <c:pt idx="325">
                  <c:v>85.554699999999997</c:v>
                </c:pt>
                <c:pt idx="326">
                  <c:v>83.642099999999999</c:v>
                </c:pt>
                <c:pt idx="327">
                  <c:v>81.072900000000004</c:v>
                </c:pt>
                <c:pt idx="328">
                  <c:v>84.47</c:v>
                </c:pt>
                <c:pt idx="329">
                  <c:v>83.118799999999993</c:v>
                </c:pt>
                <c:pt idx="330">
                  <c:v>84.089299999999994</c:v>
                </c:pt>
                <c:pt idx="331">
                  <c:v>85.040899999999993</c:v>
                </c:pt>
                <c:pt idx="332">
                  <c:v>84.498500000000007</c:v>
                </c:pt>
                <c:pt idx="333">
                  <c:v>83.803899999999999</c:v>
                </c:pt>
                <c:pt idx="334">
                  <c:v>82.956999999999994</c:v>
                </c:pt>
                <c:pt idx="335">
                  <c:v>81.3964</c:v>
                </c:pt>
                <c:pt idx="336">
                  <c:v>81.596299999999999</c:v>
                </c:pt>
                <c:pt idx="337">
                  <c:v>82.975999999999999</c:v>
                </c:pt>
                <c:pt idx="338">
                  <c:v>84.156000000000006</c:v>
                </c:pt>
                <c:pt idx="339">
                  <c:v>84.270099999999999</c:v>
                </c:pt>
                <c:pt idx="340">
                  <c:v>86.078100000000006</c:v>
                </c:pt>
                <c:pt idx="341">
                  <c:v>86.525300000000001</c:v>
                </c:pt>
                <c:pt idx="342">
                  <c:v>83.984700000000004</c:v>
                </c:pt>
                <c:pt idx="343">
                  <c:v>81.853200000000001</c:v>
                </c:pt>
                <c:pt idx="344">
                  <c:v>82.357500000000002</c:v>
                </c:pt>
                <c:pt idx="345">
                  <c:v>82.776200000000003</c:v>
                </c:pt>
                <c:pt idx="346">
                  <c:v>86.63</c:v>
                </c:pt>
                <c:pt idx="347">
                  <c:v>87.077299999999994</c:v>
                </c:pt>
                <c:pt idx="348">
                  <c:v>88.447500000000005</c:v>
                </c:pt>
                <c:pt idx="349">
                  <c:v>89.694000000000003</c:v>
                </c:pt>
                <c:pt idx="350">
                  <c:v>89.208799999999997</c:v>
                </c:pt>
                <c:pt idx="351">
                  <c:v>91.939700000000002</c:v>
                </c:pt>
                <c:pt idx="352">
                  <c:v>95.032300000000006</c:v>
                </c:pt>
                <c:pt idx="353">
                  <c:v>93.690600000000003</c:v>
                </c:pt>
                <c:pt idx="354">
                  <c:v>94.038799999999995</c:v>
                </c:pt>
                <c:pt idx="355">
                  <c:v>94.954599999999999</c:v>
                </c:pt>
                <c:pt idx="356">
                  <c:v>96.099299999999999</c:v>
                </c:pt>
                <c:pt idx="357">
                  <c:v>99.313999999999993</c:v>
                </c:pt>
                <c:pt idx="358">
                  <c:v>96.614400000000003</c:v>
                </c:pt>
                <c:pt idx="359">
                  <c:v>97.978499999999997</c:v>
                </c:pt>
                <c:pt idx="360">
                  <c:v>99.485699999999994</c:v>
                </c:pt>
                <c:pt idx="361">
                  <c:v>97.902199999999993</c:v>
                </c:pt>
                <c:pt idx="362">
                  <c:v>97.415700000000001</c:v>
                </c:pt>
                <c:pt idx="363">
                  <c:v>90.785899999999998</c:v>
                </c:pt>
                <c:pt idx="364">
                  <c:v>91.987799999999993</c:v>
                </c:pt>
                <c:pt idx="365">
                  <c:v>93.332899999999995</c:v>
                </c:pt>
                <c:pt idx="366">
                  <c:v>94.477599999999995</c:v>
                </c:pt>
                <c:pt idx="367">
                  <c:v>94.639799999999994</c:v>
                </c:pt>
                <c:pt idx="368">
                  <c:v>93.9148</c:v>
                </c:pt>
                <c:pt idx="369">
                  <c:v>91.367800000000003</c:v>
                </c:pt>
                <c:pt idx="370">
                  <c:v>94.925899999999999</c:v>
                </c:pt>
                <c:pt idx="371">
                  <c:v>97.224900000000005</c:v>
                </c:pt>
                <c:pt idx="372">
                  <c:v>95.469700000000003</c:v>
                </c:pt>
                <c:pt idx="373">
                  <c:v>96.728899999999996</c:v>
                </c:pt>
                <c:pt idx="374">
                  <c:v>89.355000000000004</c:v>
                </c:pt>
                <c:pt idx="375">
                  <c:v>91.453599999999994</c:v>
                </c:pt>
                <c:pt idx="376">
                  <c:v>93.533199999999994</c:v>
                </c:pt>
                <c:pt idx="377">
                  <c:v>92.9131</c:v>
                </c:pt>
                <c:pt idx="378">
                  <c:v>93.895700000000005</c:v>
                </c:pt>
                <c:pt idx="379">
                  <c:v>95.345699999999994</c:v>
                </c:pt>
                <c:pt idx="380">
                  <c:v>92.598299999999995</c:v>
                </c:pt>
                <c:pt idx="381">
                  <c:v>94.286799999999999</c:v>
                </c:pt>
                <c:pt idx="382">
                  <c:v>92.522000000000006</c:v>
                </c:pt>
                <c:pt idx="383">
                  <c:v>93.475999999999999</c:v>
                </c:pt>
                <c:pt idx="384">
                  <c:v>92.016400000000004</c:v>
                </c:pt>
                <c:pt idx="385">
                  <c:v>92.302599999999998</c:v>
                </c:pt>
                <c:pt idx="386">
                  <c:v>94.000600000000006</c:v>
                </c:pt>
                <c:pt idx="387">
                  <c:v>92.779600000000002</c:v>
                </c:pt>
                <c:pt idx="388">
                  <c:v>91.844700000000003</c:v>
                </c:pt>
                <c:pt idx="389">
                  <c:v>91.243700000000004</c:v>
                </c:pt>
                <c:pt idx="390">
                  <c:v>93.828900000000004</c:v>
                </c:pt>
                <c:pt idx="391">
                  <c:v>94.3536</c:v>
                </c:pt>
                <c:pt idx="392">
                  <c:v>93.771699999999996</c:v>
                </c:pt>
                <c:pt idx="393">
                  <c:v>93.895700000000005</c:v>
                </c:pt>
                <c:pt idx="394">
                  <c:v>92.731899999999996</c:v>
                </c:pt>
                <c:pt idx="395">
                  <c:v>91.8352</c:v>
                </c:pt>
                <c:pt idx="396">
                  <c:v>92.503</c:v>
                </c:pt>
                <c:pt idx="397">
                  <c:v>92.359899999999996</c:v>
                </c:pt>
                <c:pt idx="398">
                  <c:v>93.113500000000002</c:v>
                </c:pt>
                <c:pt idx="399">
                  <c:v>93.800299999999993</c:v>
                </c:pt>
                <c:pt idx="400">
                  <c:v>92.846400000000003</c:v>
                </c:pt>
                <c:pt idx="401">
                  <c:v>96.290099999999995</c:v>
                </c:pt>
                <c:pt idx="402">
                  <c:v>95.822599999999994</c:v>
                </c:pt>
                <c:pt idx="403">
                  <c:v>97.167699999999996</c:v>
                </c:pt>
                <c:pt idx="404">
                  <c:v>100.55410000000001</c:v>
                </c:pt>
                <c:pt idx="405">
                  <c:v>100.2775</c:v>
                </c:pt>
                <c:pt idx="406">
                  <c:v>100.3729</c:v>
                </c:pt>
                <c:pt idx="407">
                  <c:v>101.613</c:v>
                </c:pt>
                <c:pt idx="408">
                  <c:v>101.52719999999999</c:v>
                </c:pt>
                <c:pt idx="409">
                  <c:v>100.79259999999999</c:v>
                </c:pt>
                <c:pt idx="410">
                  <c:v>102.0423</c:v>
                </c:pt>
                <c:pt idx="411">
                  <c:v>103.3969</c:v>
                </c:pt>
                <c:pt idx="412">
                  <c:v>103.03440000000001</c:v>
                </c:pt>
                <c:pt idx="413">
                  <c:v>104.6942</c:v>
                </c:pt>
                <c:pt idx="414">
                  <c:v>106.6784</c:v>
                </c:pt>
                <c:pt idx="415">
                  <c:v>106.37309999999999</c:v>
                </c:pt>
                <c:pt idx="416">
                  <c:v>106.3922</c:v>
                </c:pt>
                <c:pt idx="417">
                  <c:v>105.73399999999999</c:v>
                </c:pt>
                <c:pt idx="418">
                  <c:v>107.3545</c:v>
                </c:pt>
                <c:pt idx="419">
                  <c:v>106.9721</c:v>
                </c:pt>
                <c:pt idx="420">
                  <c:v>109.7924</c:v>
                </c:pt>
                <c:pt idx="421">
                  <c:v>111.66630000000001</c:v>
                </c:pt>
                <c:pt idx="422">
                  <c:v>107.8899</c:v>
                </c:pt>
                <c:pt idx="423">
                  <c:v>107.4597</c:v>
                </c:pt>
                <c:pt idx="424">
                  <c:v>107.76560000000001</c:v>
                </c:pt>
                <c:pt idx="425">
                  <c:v>109.8498</c:v>
                </c:pt>
                <c:pt idx="426">
                  <c:v>109.74460000000001</c:v>
                </c:pt>
                <c:pt idx="427">
                  <c:v>112.8135</c:v>
                </c:pt>
                <c:pt idx="428">
                  <c:v>114.0373</c:v>
                </c:pt>
                <c:pt idx="429">
                  <c:v>114.0277</c:v>
                </c:pt>
                <c:pt idx="430">
                  <c:v>113.3776</c:v>
                </c:pt>
                <c:pt idx="431">
                  <c:v>111.2456</c:v>
                </c:pt>
                <c:pt idx="432">
                  <c:v>109.6203</c:v>
                </c:pt>
                <c:pt idx="433">
                  <c:v>108.387</c:v>
                </c:pt>
                <c:pt idx="434">
                  <c:v>111.7332</c:v>
                </c:pt>
                <c:pt idx="435">
                  <c:v>121.5231</c:v>
                </c:pt>
                <c:pt idx="436">
                  <c:v>119.2668</c:v>
                </c:pt>
                <c:pt idx="437">
                  <c:v>118.7697</c:v>
                </c:pt>
                <c:pt idx="438">
                  <c:v>118.8557</c:v>
                </c:pt>
                <c:pt idx="439">
                  <c:v>120.79649999999999</c:v>
                </c:pt>
                <c:pt idx="440">
                  <c:v>120.02209999999999</c:v>
                </c:pt>
                <c:pt idx="441">
                  <c:v>121.07380000000001</c:v>
                </c:pt>
                <c:pt idx="442">
                  <c:v>121.07380000000001</c:v>
                </c:pt>
                <c:pt idx="443">
                  <c:v>122.288</c:v>
                </c:pt>
                <c:pt idx="444">
                  <c:v>122.0394</c:v>
                </c:pt>
                <c:pt idx="445">
                  <c:v>124.3434</c:v>
                </c:pt>
                <c:pt idx="446">
                  <c:v>124.00879999999999</c:v>
                </c:pt>
                <c:pt idx="447">
                  <c:v>125.223</c:v>
                </c:pt>
                <c:pt idx="448">
                  <c:v>123.76990000000001</c:v>
                </c:pt>
                <c:pt idx="449">
                  <c:v>123.52119999999999</c:v>
                </c:pt>
                <c:pt idx="450">
                  <c:v>122.04900000000001</c:v>
                </c:pt>
                <c:pt idx="451">
                  <c:v>123.33</c:v>
                </c:pt>
                <c:pt idx="452">
                  <c:v>122.374</c:v>
                </c:pt>
                <c:pt idx="453">
                  <c:v>121.8291</c:v>
                </c:pt>
                <c:pt idx="454">
                  <c:v>122.8425</c:v>
                </c:pt>
                <c:pt idx="455">
                  <c:v>123.74120000000001</c:v>
                </c:pt>
                <c:pt idx="456">
                  <c:v>124.3052</c:v>
                </c:pt>
                <c:pt idx="457">
                  <c:v>124.2765</c:v>
                </c:pt>
                <c:pt idx="458">
                  <c:v>122.7277</c:v>
                </c:pt>
                <c:pt idx="459">
                  <c:v>122.3644</c:v>
                </c:pt>
                <c:pt idx="460">
                  <c:v>116.71420000000001</c:v>
                </c:pt>
                <c:pt idx="461">
                  <c:v>117.4599</c:v>
                </c:pt>
                <c:pt idx="462">
                  <c:v>114.8021</c:v>
                </c:pt>
                <c:pt idx="463">
                  <c:v>117.0106</c:v>
                </c:pt>
                <c:pt idx="464">
                  <c:v>119.1139</c:v>
                </c:pt>
                <c:pt idx="465">
                  <c:v>121.74299999999999</c:v>
                </c:pt>
                <c:pt idx="466">
                  <c:v>123.99930000000001</c:v>
                </c:pt>
                <c:pt idx="467">
                  <c:v>123.23439999999999</c:v>
                </c:pt>
                <c:pt idx="468">
                  <c:v>123.2822</c:v>
                </c:pt>
                <c:pt idx="469">
                  <c:v>122.0967</c:v>
                </c:pt>
                <c:pt idx="470">
                  <c:v>122.04900000000001</c:v>
                </c:pt>
                <c:pt idx="471">
                  <c:v>121.07380000000001</c:v>
                </c:pt>
                <c:pt idx="472">
                  <c:v>122.6417</c:v>
                </c:pt>
                <c:pt idx="473">
                  <c:v>124.3913</c:v>
                </c:pt>
                <c:pt idx="474">
                  <c:v>126.399</c:v>
                </c:pt>
                <c:pt idx="475">
                  <c:v>125.8445</c:v>
                </c:pt>
                <c:pt idx="476">
                  <c:v>126.1121</c:v>
                </c:pt>
                <c:pt idx="477">
                  <c:v>127.13509999999999</c:v>
                </c:pt>
                <c:pt idx="478">
                  <c:v>128.2346</c:v>
                </c:pt>
                <c:pt idx="479">
                  <c:v>128.77950000000001</c:v>
                </c:pt>
                <c:pt idx="480">
                  <c:v>129.58260000000001</c:v>
                </c:pt>
                <c:pt idx="481">
                  <c:v>128.3493</c:v>
                </c:pt>
                <c:pt idx="482">
                  <c:v>128.77950000000001</c:v>
                </c:pt>
                <c:pt idx="483">
                  <c:v>129.48699999999999</c:v>
                </c:pt>
                <c:pt idx="484">
                  <c:v>129.6208</c:v>
                </c:pt>
                <c:pt idx="485">
                  <c:v>130.9402</c:v>
                </c:pt>
                <c:pt idx="486">
                  <c:v>131.42400000000001</c:v>
                </c:pt>
                <c:pt idx="487">
                  <c:v>132.91839999999999</c:v>
                </c:pt>
                <c:pt idx="488">
                  <c:v>133.27279999999999</c:v>
                </c:pt>
                <c:pt idx="489">
                  <c:v>132.95670000000001</c:v>
                </c:pt>
                <c:pt idx="490">
                  <c:v>131.79759999999999</c:v>
                </c:pt>
                <c:pt idx="491">
                  <c:v>131.63470000000001</c:v>
                </c:pt>
                <c:pt idx="492">
                  <c:v>130.5522</c:v>
                </c:pt>
                <c:pt idx="493">
                  <c:v>133.53149999999999</c:v>
                </c:pt>
                <c:pt idx="494">
                  <c:v>132.5256</c:v>
                </c:pt>
                <c:pt idx="495">
                  <c:v>134.59479999999999</c:v>
                </c:pt>
                <c:pt idx="496">
                  <c:v>131.5102</c:v>
                </c:pt>
                <c:pt idx="497">
                  <c:v>137.96690000000001</c:v>
                </c:pt>
                <c:pt idx="498">
                  <c:v>136.46289999999999</c:v>
                </c:pt>
                <c:pt idx="499">
                  <c:v>135.80189999999999</c:v>
                </c:pt>
                <c:pt idx="500">
                  <c:v>135.64859999999999</c:v>
                </c:pt>
                <c:pt idx="501">
                  <c:v>136.44370000000001</c:v>
                </c:pt>
                <c:pt idx="502">
                  <c:v>135.6199</c:v>
                </c:pt>
                <c:pt idx="503">
                  <c:v>135.62950000000001</c:v>
                </c:pt>
                <c:pt idx="504">
                  <c:v>135.524</c:v>
                </c:pt>
                <c:pt idx="505">
                  <c:v>134.21170000000001</c:v>
                </c:pt>
                <c:pt idx="506">
                  <c:v>135.29419999999999</c:v>
                </c:pt>
                <c:pt idx="507">
                  <c:v>136.36709999999999</c:v>
                </c:pt>
                <c:pt idx="508">
                  <c:v>138.8578</c:v>
                </c:pt>
                <c:pt idx="509">
                  <c:v>140.19900000000001</c:v>
                </c:pt>
                <c:pt idx="510">
                  <c:v>140.86949999999999</c:v>
                </c:pt>
                <c:pt idx="511">
                  <c:v>138.95359999999999</c:v>
                </c:pt>
                <c:pt idx="512">
                  <c:v>137.02809999999999</c:v>
                </c:pt>
                <c:pt idx="513">
                  <c:v>135.3612</c:v>
                </c:pt>
                <c:pt idx="514">
                  <c:v>134.8056</c:v>
                </c:pt>
                <c:pt idx="515">
                  <c:v>133.41659999999999</c:v>
                </c:pt>
                <c:pt idx="516">
                  <c:v>136.79820000000001</c:v>
                </c:pt>
                <c:pt idx="517">
                  <c:v>135.65819999999999</c:v>
                </c:pt>
                <c:pt idx="518">
                  <c:v>133.4932</c:v>
                </c:pt>
                <c:pt idx="519">
                  <c:v>131.7688</c:v>
                </c:pt>
                <c:pt idx="520">
                  <c:v>129.42179999999999</c:v>
                </c:pt>
                <c:pt idx="521">
                  <c:v>125.5133</c:v>
                </c:pt>
                <c:pt idx="522">
                  <c:v>129.05779999999999</c:v>
                </c:pt>
                <c:pt idx="523">
                  <c:v>127.9753</c:v>
                </c:pt>
                <c:pt idx="524">
                  <c:v>130.00620000000001</c:v>
                </c:pt>
                <c:pt idx="525">
                  <c:v>133.72309999999999</c:v>
                </c:pt>
                <c:pt idx="526">
                  <c:v>132.80340000000001</c:v>
                </c:pt>
                <c:pt idx="527">
                  <c:v>134.71940000000001</c:v>
                </c:pt>
                <c:pt idx="528">
                  <c:v>139.0111</c:v>
                </c:pt>
                <c:pt idx="529">
                  <c:v>137.38249999999999</c:v>
                </c:pt>
                <c:pt idx="530">
                  <c:v>135.8306</c:v>
                </c:pt>
                <c:pt idx="531">
                  <c:v>136.4725</c:v>
                </c:pt>
                <c:pt idx="532">
                  <c:v>137.50700000000001</c:v>
                </c:pt>
                <c:pt idx="533">
                  <c:v>136.14670000000001</c:v>
                </c:pt>
                <c:pt idx="534">
                  <c:v>135.75399999999999</c:v>
                </c:pt>
                <c:pt idx="535">
                  <c:v>137.93809999999999</c:v>
                </c:pt>
                <c:pt idx="536">
                  <c:v>138.99189999999999</c:v>
                </c:pt>
                <c:pt idx="537">
                  <c:v>136.05099999999999</c:v>
                </c:pt>
                <c:pt idx="538">
                  <c:v>130.92580000000001</c:v>
                </c:pt>
                <c:pt idx="539">
                  <c:v>130.4085</c:v>
                </c:pt>
                <c:pt idx="540">
                  <c:v>129.9487</c:v>
                </c:pt>
                <c:pt idx="541">
                  <c:v>129.8433</c:v>
                </c:pt>
                <c:pt idx="542">
                  <c:v>129.3777</c:v>
                </c:pt>
                <c:pt idx="543">
                  <c:v>132.1327</c:v>
                </c:pt>
                <c:pt idx="544">
                  <c:v>131.52799999999999</c:v>
                </c:pt>
                <c:pt idx="545">
                  <c:v>128.87860000000001</c:v>
                </c:pt>
                <c:pt idx="546">
                  <c:v>126.74760000000001</c:v>
                </c:pt>
                <c:pt idx="547">
                  <c:v>128.0051</c:v>
                </c:pt>
                <c:pt idx="548">
                  <c:v>129.16650000000001</c:v>
                </c:pt>
                <c:pt idx="549">
                  <c:v>130.5008</c:v>
                </c:pt>
                <c:pt idx="550">
                  <c:v>132.07509999999999</c:v>
                </c:pt>
                <c:pt idx="551">
                  <c:v>135.5308</c:v>
                </c:pt>
                <c:pt idx="552">
                  <c:v>134.82050000000001</c:v>
                </c:pt>
                <c:pt idx="553">
                  <c:v>139.13050000000001</c:v>
                </c:pt>
                <c:pt idx="554">
                  <c:v>138.85210000000001</c:v>
                </c:pt>
                <c:pt idx="555">
                  <c:v>139.0153</c:v>
                </c:pt>
                <c:pt idx="556">
                  <c:v>137.4315</c:v>
                </c:pt>
                <c:pt idx="557">
                  <c:v>131.97909999999999</c:v>
                </c:pt>
                <c:pt idx="558">
                  <c:v>132.72790000000001</c:v>
                </c:pt>
                <c:pt idx="559">
                  <c:v>131.624</c:v>
                </c:pt>
                <c:pt idx="560">
                  <c:v>127.8227</c:v>
                </c:pt>
                <c:pt idx="561">
                  <c:v>123.4838</c:v>
                </c:pt>
                <c:pt idx="562">
                  <c:v>127.65949999999999</c:v>
                </c:pt>
                <c:pt idx="563">
                  <c:v>128.1395</c:v>
                </c:pt>
                <c:pt idx="564">
                  <c:v>127.6211</c:v>
                </c:pt>
                <c:pt idx="565">
                  <c:v>127.5635</c:v>
                </c:pt>
                <c:pt idx="566">
                  <c:v>127.2179</c:v>
                </c:pt>
                <c:pt idx="567">
                  <c:v>129.70410000000001</c:v>
                </c:pt>
                <c:pt idx="568">
                  <c:v>131.66239999999999</c:v>
                </c:pt>
                <c:pt idx="569">
                  <c:v>131.06720000000001</c:v>
                </c:pt>
                <c:pt idx="570">
                  <c:v>128.3218</c:v>
                </c:pt>
                <c:pt idx="571">
                  <c:v>130.02090000000001</c:v>
                </c:pt>
                <c:pt idx="572">
                  <c:v>131.16319999999999</c:v>
                </c:pt>
                <c:pt idx="573">
                  <c:v>128.1874</c:v>
                </c:pt>
                <c:pt idx="574">
                  <c:v>126.95869999999999</c:v>
                </c:pt>
                <c:pt idx="575">
                  <c:v>128.31229999999999</c:v>
                </c:pt>
                <c:pt idx="576">
                  <c:v>128.92660000000001</c:v>
                </c:pt>
                <c:pt idx="577">
                  <c:v>127.2563</c:v>
                </c:pt>
                <c:pt idx="578">
                  <c:v>122.01519999999999</c:v>
                </c:pt>
                <c:pt idx="579">
                  <c:v>124.69329999999999</c:v>
                </c:pt>
                <c:pt idx="580">
                  <c:v>124.0022</c:v>
                </c:pt>
                <c:pt idx="581">
                  <c:v>124.9717</c:v>
                </c:pt>
                <c:pt idx="582">
                  <c:v>126.3252</c:v>
                </c:pt>
                <c:pt idx="583">
                  <c:v>126.81480000000001</c:v>
                </c:pt>
                <c:pt idx="584">
                  <c:v>125.4709</c:v>
                </c:pt>
                <c:pt idx="585">
                  <c:v>127.9187</c:v>
                </c:pt>
                <c:pt idx="586">
                  <c:v>127.3043</c:v>
                </c:pt>
                <c:pt idx="587">
                  <c:v>127.6979</c:v>
                </c:pt>
                <c:pt idx="588">
                  <c:v>126.27719999999999</c:v>
                </c:pt>
                <c:pt idx="589">
                  <c:v>126.91079999999999</c:v>
                </c:pt>
                <c:pt idx="590">
                  <c:v>128.1395</c:v>
                </c:pt>
                <c:pt idx="591">
                  <c:v>132.28630000000001</c:v>
                </c:pt>
                <c:pt idx="592">
                  <c:v>130.93279999999999</c:v>
                </c:pt>
                <c:pt idx="593">
                  <c:v>131.624</c:v>
                </c:pt>
                <c:pt idx="594">
                  <c:v>128.04349999999999</c:v>
                </c:pt>
                <c:pt idx="595">
                  <c:v>128.25470000000001</c:v>
                </c:pt>
                <c:pt idx="596">
                  <c:v>130.48159999999999</c:v>
                </c:pt>
                <c:pt idx="597">
                  <c:v>130.94239999999999</c:v>
                </c:pt>
                <c:pt idx="598">
                  <c:v>130.12649999999999</c:v>
                </c:pt>
                <c:pt idx="599">
                  <c:v>127.6307</c:v>
                </c:pt>
                <c:pt idx="600">
                  <c:v>127.92829999999999</c:v>
                </c:pt>
                <c:pt idx="601">
                  <c:v>127.34269999999999</c:v>
                </c:pt>
                <c:pt idx="602">
                  <c:v>128.6866</c:v>
                </c:pt>
                <c:pt idx="603">
                  <c:v>128.93620000000001</c:v>
                </c:pt>
                <c:pt idx="604">
                  <c:v>131.4032</c:v>
                </c:pt>
                <c:pt idx="605">
                  <c:v>131.0864</c:v>
                </c:pt>
                <c:pt idx="606">
                  <c:v>131.25470000000001</c:v>
                </c:pt>
                <c:pt idx="607">
                  <c:v>129.37909999999999</c:v>
                </c:pt>
                <c:pt idx="608">
                  <c:v>129.0521</c:v>
                </c:pt>
                <c:pt idx="609">
                  <c:v>129.0521</c:v>
                </c:pt>
                <c:pt idx="610">
                  <c:v>128.63849999999999</c:v>
                </c:pt>
                <c:pt idx="611">
                  <c:v>128.84049999999999</c:v>
                </c:pt>
                <c:pt idx="612">
                  <c:v>128.26339999999999</c:v>
                </c:pt>
                <c:pt idx="613">
                  <c:v>126.8109</c:v>
                </c:pt>
                <c:pt idx="614">
                  <c:v>125.9837</c:v>
                </c:pt>
                <c:pt idx="615">
                  <c:v>126.9071</c:v>
                </c:pt>
                <c:pt idx="616">
                  <c:v>126.3493</c:v>
                </c:pt>
                <c:pt idx="617">
                  <c:v>125.3201</c:v>
                </c:pt>
                <c:pt idx="618">
                  <c:v>125.4259</c:v>
                </c:pt>
                <c:pt idx="619">
                  <c:v>124.00230000000001</c:v>
                </c:pt>
                <c:pt idx="620">
                  <c:v>123.51179999999999</c:v>
                </c:pt>
                <c:pt idx="621">
                  <c:v>125.1181</c:v>
                </c:pt>
                <c:pt idx="622">
                  <c:v>127.42659999999999</c:v>
                </c:pt>
                <c:pt idx="623">
                  <c:v>128.02289999999999</c:v>
                </c:pt>
                <c:pt idx="624">
                  <c:v>128.50380000000001</c:v>
                </c:pt>
                <c:pt idx="625">
                  <c:v>148.4623</c:v>
                </c:pt>
                <c:pt idx="626">
                  <c:v>146.54820000000001</c:v>
                </c:pt>
                <c:pt idx="627">
                  <c:v>150.00129999999999</c:v>
                </c:pt>
                <c:pt idx="628">
                  <c:v>148.59700000000001</c:v>
                </c:pt>
                <c:pt idx="629">
                  <c:v>151.97309999999999</c:v>
                </c:pt>
                <c:pt idx="630">
                  <c:v>153.64670000000001</c:v>
                </c:pt>
                <c:pt idx="631">
                  <c:v>154.0026</c:v>
                </c:pt>
                <c:pt idx="632">
                  <c:v>154.05070000000001</c:v>
                </c:pt>
                <c:pt idx="633">
                  <c:v>154.50280000000001</c:v>
                </c:pt>
                <c:pt idx="634">
                  <c:v>154.8587</c:v>
                </c:pt>
                <c:pt idx="635">
                  <c:v>155.6474</c:v>
                </c:pt>
                <c:pt idx="636">
                  <c:v>155.42609999999999</c:v>
                </c:pt>
                <c:pt idx="637">
                  <c:v>155.37809999999999</c:v>
                </c:pt>
                <c:pt idx="638">
                  <c:v>155.5223</c:v>
                </c:pt>
                <c:pt idx="639">
                  <c:v>153.7525</c:v>
                </c:pt>
                <c:pt idx="640">
                  <c:v>151.84800000000001</c:v>
                </c:pt>
                <c:pt idx="641">
                  <c:v>153.64670000000001</c:v>
                </c:pt>
                <c:pt idx="642">
                  <c:v>154.93559999999999</c:v>
                </c:pt>
                <c:pt idx="643">
                  <c:v>157.43639999999999</c:v>
                </c:pt>
                <c:pt idx="644">
                  <c:v>160.01419999999999</c:v>
                </c:pt>
                <c:pt idx="645">
                  <c:v>158.79259999999999</c:v>
                </c:pt>
                <c:pt idx="646">
                  <c:v>158.29249999999999</c:v>
                </c:pt>
                <c:pt idx="647">
                  <c:v>159.14850000000001</c:v>
                </c:pt>
                <c:pt idx="648">
                  <c:v>160.62020000000001</c:v>
                </c:pt>
                <c:pt idx="649">
                  <c:v>161.12029999999999</c:v>
                </c:pt>
                <c:pt idx="650">
                  <c:v>162.31299999999999</c:v>
                </c:pt>
                <c:pt idx="651">
                  <c:v>164.69839999999999</c:v>
                </c:pt>
                <c:pt idx="652">
                  <c:v>165.35249999999999</c:v>
                </c:pt>
                <c:pt idx="653">
                  <c:v>167.21850000000001</c:v>
                </c:pt>
                <c:pt idx="654">
                  <c:v>166.20849999999999</c:v>
                </c:pt>
                <c:pt idx="655">
                  <c:v>165.21780000000001</c:v>
                </c:pt>
                <c:pt idx="656">
                  <c:v>165.6987</c:v>
                </c:pt>
                <c:pt idx="657">
                  <c:v>164.73689999999999</c:v>
                </c:pt>
                <c:pt idx="658">
                  <c:v>164.1309</c:v>
                </c:pt>
                <c:pt idx="659">
                  <c:v>165.14089999999999</c:v>
                </c:pt>
                <c:pt idx="660">
                  <c:v>165.78530000000001</c:v>
                </c:pt>
                <c:pt idx="661">
                  <c:v>164.15020000000001</c:v>
                </c:pt>
                <c:pt idx="662">
                  <c:v>162.3707</c:v>
                </c:pt>
                <c:pt idx="663">
                  <c:v>159.27359999999999</c:v>
                </c:pt>
                <c:pt idx="664">
                  <c:v>161.3896</c:v>
                </c:pt>
                <c:pt idx="665">
                  <c:v>163.24600000000001</c:v>
                </c:pt>
                <c:pt idx="666">
                  <c:v>163.49610000000001</c:v>
                </c:pt>
                <c:pt idx="667">
                  <c:v>163.3614</c:v>
                </c:pt>
                <c:pt idx="668">
                  <c:v>160.55279999999999</c:v>
                </c:pt>
                <c:pt idx="669">
                  <c:v>161.45359999999999</c:v>
                </c:pt>
                <c:pt idx="670">
                  <c:v>161.88720000000001</c:v>
                </c:pt>
                <c:pt idx="671">
                  <c:v>158.7175</c:v>
                </c:pt>
                <c:pt idx="672">
                  <c:v>158.54409999999999</c:v>
                </c:pt>
                <c:pt idx="673">
                  <c:v>157.6866</c:v>
                </c:pt>
                <c:pt idx="674">
                  <c:v>157.32040000000001</c:v>
                </c:pt>
                <c:pt idx="675">
                  <c:v>156.6942</c:v>
                </c:pt>
                <c:pt idx="676">
                  <c:v>154.8348</c:v>
                </c:pt>
                <c:pt idx="677">
                  <c:v>157.36859999999999</c:v>
                </c:pt>
                <c:pt idx="678">
                  <c:v>157.6095</c:v>
                </c:pt>
                <c:pt idx="679">
                  <c:v>153.6883</c:v>
                </c:pt>
                <c:pt idx="680">
                  <c:v>152.95609999999999</c:v>
                </c:pt>
                <c:pt idx="681">
                  <c:v>152.1371</c:v>
                </c:pt>
                <c:pt idx="682">
                  <c:v>151.83850000000001</c:v>
                </c:pt>
                <c:pt idx="683">
                  <c:v>150.70160000000001</c:v>
                </c:pt>
                <c:pt idx="684">
                  <c:v>148.61099999999999</c:v>
                </c:pt>
                <c:pt idx="685">
                  <c:v>149.3528</c:v>
                </c:pt>
                <c:pt idx="686">
                  <c:v>151.68430000000001</c:v>
                </c:pt>
                <c:pt idx="687">
                  <c:v>153.74610000000001</c:v>
                </c:pt>
                <c:pt idx="688">
                  <c:v>144.12129999999999</c:v>
                </c:pt>
                <c:pt idx="689">
                  <c:v>142.62799999999999</c:v>
                </c:pt>
                <c:pt idx="690">
                  <c:v>139.98820000000001</c:v>
                </c:pt>
                <c:pt idx="691">
                  <c:v>140.68180000000001</c:v>
                </c:pt>
                <c:pt idx="692">
                  <c:v>139.92070000000001</c:v>
                </c:pt>
                <c:pt idx="693">
                  <c:v>141.68379999999999</c:v>
                </c:pt>
                <c:pt idx="694">
                  <c:v>141.76089999999999</c:v>
                </c:pt>
                <c:pt idx="695">
                  <c:v>143.99600000000001</c:v>
                </c:pt>
                <c:pt idx="696">
                  <c:v>143.36019999999999</c:v>
                </c:pt>
                <c:pt idx="697">
                  <c:v>146.2987</c:v>
                </c:pt>
                <c:pt idx="698">
                  <c:v>146.9057</c:v>
                </c:pt>
                <c:pt idx="699">
                  <c:v>144.7861</c:v>
                </c:pt>
                <c:pt idx="700">
                  <c:v>147.7439</c:v>
                </c:pt>
                <c:pt idx="701">
                  <c:v>150.58600000000001</c:v>
                </c:pt>
                <c:pt idx="702">
                  <c:v>151.39529999999999</c:v>
                </c:pt>
                <c:pt idx="703">
                  <c:v>152.23349999999999</c:v>
                </c:pt>
                <c:pt idx="704">
                  <c:v>153.60159999999999</c:v>
                </c:pt>
                <c:pt idx="705">
                  <c:v>152.0505</c:v>
                </c:pt>
                <c:pt idx="706">
                  <c:v>152.6574</c:v>
                </c:pt>
                <c:pt idx="707">
                  <c:v>156.251</c:v>
                </c:pt>
                <c:pt idx="708">
                  <c:v>157.5035</c:v>
                </c:pt>
                <c:pt idx="709">
                  <c:v>158.2165</c:v>
                </c:pt>
                <c:pt idx="710">
                  <c:v>157.8022</c:v>
                </c:pt>
                <c:pt idx="711">
                  <c:v>156.41480000000001</c:v>
                </c:pt>
                <c:pt idx="712">
                  <c:v>158.4477</c:v>
                </c:pt>
                <c:pt idx="713">
                  <c:v>161.17420000000001</c:v>
                </c:pt>
                <c:pt idx="714">
                  <c:v>160.24930000000001</c:v>
                </c:pt>
                <c:pt idx="715">
                  <c:v>161.69450000000001</c:v>
                </c:pt>
                <c:pt idx="716">
                  <c:v>166.19380000000001</c:v>
                </c:pt>
                <c:pt idx="717">
                  <c:v>169.02629999999999</c:v>
                </c:pt>
                <c:pt idx="718">
                  <c:v>171.0206</c:v>
                </c:pt>
                <c:pt idx="719">
                  <c:v>165.5676</c:v>
                </c:pt>
                <c:pt idx="720">
                  <c:v>167.46549999999999</c:v>
                </c:pt>
                <c:pt idx="721">
                  <c:v>162.1088</c:v>
                </c:pt>
                <c:pt idx="722">
                  <c:v>160.86600000000001</c:v>
                </c:pt>
                <c:pt idx="723">
                  <c:v>162.9084</c:v>
                </c:pt>
                <c:pt idx="724">
                  <c:v>162.6772</c:v>
                </c:pt>
                <c:pt idx="725">
                  <c:v>165.54830000000001</c:v>
                </c:pt>
                <c:pt idx="726">
                  <c:v>165.4616</c:v>
                </c:pt>
                <c:pt idx="727">
                  <c:v>165.08580000000001</c:v>
                </c:pt>
                <c:pt idx="728">
                  <c:v>168.48679999999999</c:v>
                </c:pt>
                <c:pt idx="729">
                  <c:v>167.87020000000001</c:v>
                </c:pt>
                <c:pt idx="730">
                  <c:v>165.85659999999999</c:v>
                </c:pt>
                <c:pt idx="731">
                  <c:v>165.74100000000001</c:v>
                </c:pt>
                <c:pt idx="732">
                  <c:v>161.8775</c:v>
                </c:pt>
                <c:pt idx="733">
                  <c:v>163.65989999999999</c:v>
                </c:pt>
                <c:pt idx="734">
                  <c:v>163.05289999999999</c:v>
                </c:pt>
                <c:pt idx="735">
                  <c:v>160.60579999999999</c:v>
                </c:pt>
                <c:pt idx="736">
                  <c:v>163.7852</c:v>
                </c:pt>
                <c:pt idx="737">
                  <c:v>164.31120000000001</c:v>
                </c:pt>
                <c:pt idx="738">
                  <c:v>163.0275</c:v>
                </c:pt>
                <c:pt idx="739">
                  <c:v>165.3246</c:v>
                </c:pt>
                <c:pt idx="740">
                  <c:v>164.32079999999999</c:v>
                </c:pt>
                <c:pt idx="741">
                  <c:v>162.2457</c:v>
                </c:pt>
                <c:pt idx="742">
                  <c:v>163.17230000000001</c:v>
                </c:pt>
                <c:pt idx="743">
                  <c:v>161.02959999999999</c:v>
                </c:pt>
                <c:pt idx="744">
                  <c:v>159.6397</c:v>
                </c:pt>
                <c:pt idx="745">
                  <c:v>158.19200000000001</c:v>
                </c:pt>
                <c:pt idx="746">
                  <c:v>157.0531</c:v>
                </c:pt>
                <c:pt idx="747">
                  <c:v>155.74039999999999</c:v>
                </c:pt>
                <c:pt idx="748">
                  <c:v>151.51300000000001</c:v>
                </c:pt>
                <c:pt idx="749">
                  <c:v>160.82689999999999</c:v>
                </c:pt>
                <c:pt idx="750">
                  <c:v>159.67840000000001</c:v>
                </c:pt>
                <c:pt idx="751">
                  <c:v>159.90029999999999</c:v>
                </c:pt>
                <c:pt idx="752">
                  <c:v>161.74379999999999</c:v>
                </c:pt>
                <c:pt idx="753">
                  <c:v>160.6242</c:v>
                </c:pt>
                <c:pt idx="754">
                  <c:v>162.90199999999999</c:v>
                </c:pt>
                <c:pt idx="755">
                  <c:v>161.65700000000001</c:v>
                </c:pt>
                <c:pt idx="756">
                  <c:v>160.8655</c:v>
                </c:pt>
                <c:pt idx="757">
                  <c:v>158.93520000000001</c:v>
                </c:pt>
                <c:pt idx="758">
                  <c:v>160.59520000000001</c:v>
                </c:pt>
                <c:pt idx="759">
                  <c:v>156.5994</c:v>
                </c:pt>
                <c:pt idx="760">
                  <c:v>155.4316</c:v>
                </c:pt>
                <c:pt idx="761">
                  <c:v>151.5034</c:v>
                </c:pt>
                <c:pt idx="762">
                  <c:v>145.20070000000001</c:v>
                </c:pt>
                <c:pt idx="763">
                  <c:v>145.06559999999999</c:v>
                </c:pt>
                <c:pt idx="764">
                  <c:v>146.9091</c:v>
                </c:pt>
                <c:pt idx="765">
                  <c:v>144.38030000000001</c:v>
                </c:pt>
                <c:pt idx="766">
                  <c:v>143.01949999999999</c:v>
                </c:pt>
                <c:pt idx="767">
                  <c:v>141.8323</c:v>
                </c:pt>
                <c:pt idx="768">
                  <c:v>140.0564</c:v>
                </c:pt>
                <c:pt idx="769">
                  <c:v>137.7593</c:v>
                </c:pt>
                <c:pt idx="770">
                  <c:v>137.9716</c:v>
                </c:pt>
                <c:pt idx="771">
                  <c:v>140.91540000000001</c:v>
                </c:pt>
                <c:pt idx="772">
                  <c:v>140.4135</c:v>
                </c:pt>
                <c:pt idx="773">
                  <c:v>138.97540000000001</c:v>
                </c:pt>
                <c:pt idx="774">
                  <c:v>139.6027</c:v>
                </c:pt>
                <c:pt idx="775">
                  <c:v>140.82849999999999</c:v>
                </c:pt>
                <c:pt idx="776">
                  <c:v>142.91329999999999</c:v>
                </c:pt>
                <c:pt idx="777">
                  <c:v>143.05799999999999</c:v>
                </c:pt>
                <c:pt idx="778">
                  <c:v>143.53100000000001</c:v>
                </c:pt>
                <c:pt idx="779">
                  <c:v>140.24940000000001</c:v>
                </c:pt>
                <c:pt idx="780">
                  <c:v>140.32660000000001</c:v>
                </c:pt>
                <c:pt idx="781">
                  <c:v>140.08529999999999</c:v>
                </c:pt>
                <c:pt idx="782">
                  <c:v>138.53139999999999</c:v>
                </c:pt>
                <c:pt idx="783">
                  <c:v>141.16630000000001</c:v>
                </c:pt>
                <c:pt idx="784">
                  <c:v>139.7765</c:v>
                </c:pt>
                <c:pt idx="785">
                  <c:v>135.29810000000001</c:v>
                </c:pt>
                <c:pt idx="786">
                  <c:v>136.65899999999999</c:v>
                </c:pt>
                <c:pt idx="787">
                  <c:v>140.51</c:v>
                </c:pt>
                <c:pt idx="788">
                  <c:v>141.38829999999999</c:v>
                </c:pt>
                <c:pt idx="789">
                  <c:v>137.82679999999999</c:v>
                </c:pt>
                <c:pt idx="790">
                  <c:v>137.9716</c:v>
                </c:pt>
                <c:pt idx="791">
                  <c:v>133.37739999999999</c:v>
                </c:pt>
                <c:pt idx="792">
                  <c:v>132.06469999999999</c:v>
                </c:pt>
                <c:pt idx="793">
                  <c:v>132.3929</c:v>
                </c:pt>
                <c:pt idx="794">
                  <c:v>133.96610000000001</c:v>
                </c:pt>
                <c:pt idx="795">
                  <c:v>131.7945</c:v>
                </c:pt>
                <c:pt idx="796">
                  <c:v>127.6153</c:v>
                </c:pt>
                <c:pt idx="797">
                  <c:v>130.95480000000001</c:v>
                </c:pt>
                <c:pt idx="798">
                  <c:v>129.30430000000001</c:v>
                </c:pt>
                <c:pt idx="799">
                  <c:v>126.9004</c:v>
                </c:pt>
                <c:pt idx="800">
                  <c:v>120.38030000000001</c:v>
                </c:pt>
                <c:pt idx="801">
                  <c:v>117.2557</c:v>
                </c:pt>
                <c:pt idx="802">
                  <c:v>122.80840000000001</c:v>
                </c:pt>
                <c:pt idx="803">
                  <c:v>121.91840000000001</c:v>
                </c:pt>
                <c:pt idx="804">
                  <c:v>118.6293</c:v>
                </c:pt>
                <c:pt idx="805">
                  <c:v>113.73439999999999</c:v>
                </c:pt>
                <c:pt idx="806">
                  <c:v>115.5047</c:v>
                </c:pt>
                <c:pt idx="807">
                  <c:v>121.1058</c:v>
                </c:pt>
                <c:pt idx="808">
                  <c:v>123.2534</c:v>
                </c:pt>
                <c:pt idx="809">
                  <c:v>126.9584</c:v>
                </c:pt>
                <c:pt idx="810">
                  <c:v>125.9427</c:v>
                </c:pt>
                <c:pt idx="811">
                  <c:v>128.74809999999999</c:v>
                </c:pt>
                <c:pt idx="812">
                  <c:v>128.661</c:v>
                </c:pt>
                <c:pt idx="813">
                  <c:v>127.7711</c:v>
                </c:pt>
                <c:pt idx="814">
                  <c:v>129.3382</c:v>
                </c:pt>
                <c:pt idx="815">
                  <c:v>130.41200000000001</c:v>
                </c:pt>
                <c:pt idx="816">
                  <c:v>134.60069999999999</c:v>
                </c:pt>
                <c:pt idx="817">
                  <c:v>134.02029999999999</c:v>
                </c:pt>
                <c:pt idx="818">
                  <c:v>130.17019999999999</c:v>
                </c:pt>
                <c:pt idx="819">
                  <c:v>129.16409999999999</c:v>
                </c:pt>
                <c:pt idx="820">
                  <c:v>129.9573</c:v>
                </c:pt>
                <c:pt idx="821">
                  <c:v>127.98390000000001</c:v>
                </c:pt>
                <c:pt idx="822">
                  <c:v>124.1724</c:v>
                </c:pt>
                <c:pt idx="823">
                  <c:v>125.1592</c:v>
                </c:pt>
                <c:pt idx="824">
                  <c:v>123.9692</c:v>
                </c:pt>
                <c:pt idx="825">
                  <c:v>120.9027</c:v>
                </c:pt>
                <c:pt idx="826">
                  <c:v>120.9607</c:v>
                </c:pt>
                <c:pt idx="827">
                  <c:v>123.3308</c:v>
                </c:pt>
                <c:pt idx="828">
                  <c:v>129.10599999999999</c:v>
                </c:pt>
                <c:pt idx="829">
                  <c:v>127.3357</c:v>
                </c:pt>
                <c:pt idx="830">
                  <c:v>132.5789</c:v>
                </c:pt>
                <c:pt idx="831">
                  <c:v>131.4374</c:v>
                </c:pt>
                <c:pt idx="832">
                  <c:v>131.04079999999999</c:v>
                </c:pt>
                <c:pt idx="833">
                  <c:v>124.8593</c:v>
                </c:pt>
                <c:pt idx="834">
                  <c:v>123.76609999999999</c:v>
                </c:pt>
                <c:pt idx="835">
                  <c:v>116.5882</c:v>
                </c:pt>
                <c:pt idx="836">
                  <c:v>117.2847</c:v>
                </c:pt>
                <c:pt idx="837">
                  <c:v>122.9051</c:v>
                </c:pt>
                <c:pt idx="838">
                  <c:v>120.6318</c:v>
                </c:pt>
                <c:pt idx="839">
                  <c:v>121.96680000000001</c:v>
                </c:pt>
                <c:pt idx="840">
                  <c:v>118.8518</c:v>
                </c:pt>
                <c:pt idx="841">
                  <c:v>121.9474</c:v>
                </c:pt>
                <c:pt idx="842">
                  <c:v>114.7598</c:v>
                </c:pt>
                <c:pt idx="843">
                  <c:v>110.75490000000001</c:v>
                </c:pt>
                <c:pt idx="844">
                  <c:v>107.5819</c:v>
                </c:pt>
                <c:pt idx="845">
                  <c:v>105.91800000000001</c:v>
                </c:pt>
                <c:pt idx="846">
                  <c:v>104.39919999999999</c:v>
                </c:pt>
                <c:pt idx="847">
                  <c:v>104.37990000000001</c:v>
                </c:pt>
                <c:pt idx="848">
                  <c:v>109.3232</c:v>
                </c:pt>
                <c:pt idx="849">
                  <c:v>108.92659999999999</c:v>
                </c:pt>
                <c:pt idx="850">
                  <c:v>112.1189</c:v>
                </c:pt>
                <c:pt idx="851">
                  <c:v>105.8019</c:v>
                </c:pt>
                <c:pt idx="852">
                  <c:v>102.9675</c:v>
                </c:pt>
                <c:pt idx="853">
                  <c:v>104.4766</c:v>
                </c:pt>
                <c:pt idx="854">
                  <c:v>105.0861</c:v>
                </c:pt>
                <c:pt idx="855">
                  <c:v>103.7898</c:v>
                </c:pt>
                <c:pt idx="856">
                  <c:v>104.67010000000001</c:v>
                </c:pt>
                <c:pt idx="857">
                  <c:v>109.2555</c:v>
                </c:pt>
                <c:pt idx="858">
                  <c:v>112.206</c:v>
                </c:pt>
                <c:pt idx="859">
                  <c:v>114.9727</c:v>
                </c:pt>
                <c:pt idx="860">
                  <c:v>114.8082</c:v>
                </c:pt>
                <c:pt idx="861">
                  <c:v>119.3839</c:v>
                </c:pt>
                <c:pt idx="862">
                  <c:v>117.294</c:v>
                </c:pt>
                <c:pt idx="863">
                  <c:v>116.5958</c:v>
                </c:pt>
                <c:pt idx="864">
                  <c:v>117.9923</c:v>
                </c:pt>
                <c:pt idx="865">
                  <c:v>118.7002</c:v>
                </c:pt>
                <c:pt idx="866">
                  <c:v>115.0151</c:v>
                </c:pt>
                <c:pt idx="867">
                  <c:v>111.2621</c:v>
                </c:pt>
                <c:pt idx="868">
                  <c:v>107.10169999999999</c:v>
                </c:pt>
                <c:pt idx="869">
                  <c:v>107.3733</c:v>
                </c:pt>
                <c:pt idx="870">
                  <c:v>110.011</c:v>
                </c:pt>
                <c:pt idx="871">
                  <c:v>103.88209999999999</c:v>
                </c:pt>
                <c:pt idx="872">
                  <c:v>104.0954</c:v>
                </c:pt>
                <c:pt idx="873">
                  <c:v>105.39490000000001</c:v>
                </c:pt>
                <c:pt idx="874">
                  <c:v>101.7486</c:v>
                </c:pt>
                <c:pt idx="875">
                  <c:v>104.7355</c:v>
                </c:pt>
                <c:pt idx="876">
                  <c:v>109.4971</c:v>
                </c:pt>
                <c:pt idx="877">
                  <c:v>107.15989999999999</c:v>
                </c:pt>
                <c:pt idx="878">
                  <c:v>99.673299999999998</c:v>
                </c:pt>
                <c:pt idx="879">
                  <c:v>100.12909999999999</c:v>
                </c:pt>
                <c:pt idx="880">
                  <c:v>99.110799999999998</c:v>
                </c:pt>
                <c:pt idx="881">
                  <c:v>98.121600000000001</c:v>
                </c:pt>
                <c:pt idx="882">
                  <c:v>101.16670000000001</c:v>
                </c:pt>
                <c:pt idx="883">
                  <c:v>101.07940000000001</c:v>
                </c:pt>
                <c:pt idx="884">
                  <c:v>104.86150000000001</c:v>
                </c:pt>
                <c:pt idx="885">
                  <c:v>104.66759999999999</c:v>
                </c:pt>
                <c:pt idx="886">
                  <c:v>101.9328</c:v>
                </c:pt>
                <c:pt idx="887">
                  <c:v>100.6236</c:v>
                </c:pt>
                <c:pt idx="888">
                  <c:v>101.9328</c:v>
                </c:pt>
                <c:pt idx="889">
                  <c:v>100.1</c:v>
                </c:pt>
                <c:pt idx="890">
                  <c:v>101.5352</c:v>
                </c:pt>
                <c:pt idx="891">
                  <c:v>100.79819999999999</c:v>
                </c:pt>
                <c:pt idx="892">
                  <c:v>105.8895</c:v>
                </c:pt>
                <c:pt idx="893">
                  <c:v>107.75149999999999</c:v>
                </c:pt>
                <c:pt idx="894">
                  <c:v>108.2461</c:v>
                </c:pt>
                <c:pt idx="895">
                  <c:v>105.8216</c:v>
                </c:pt>
                <c:pt idx="896">
                  <c:v>105.9768</c:v>
                </c:pt>
                <c:pt idx="897">
                  <c:v>102.0201</c:v>
                </c:pt>
                <c:pt idx="898">
                  <c:v>104.5997</c:v>
                </c:pt>
                <c:pt idx="899">
                  <c:v>108.83759999999999</c:v>
                </c:pt>
                <c:pt idx="900">
                  <c:v>111.44629999999999</c:v>
                </c:pt>
                <c:pt idx="901">
                  <c:v>110.8451</c:v>
                </c:pt>
                <c:pt idx="902">
                  <c:v>108.39149999999999</c:v>
                </c:pt>
                <c:pt idx="903">
                  <c:v>110.82559999999999</c:v>
                </c:pt>
                <c:pt idx="904">
                  <c:v>111.0196</c:v>
                </c:pt>
                <c:pt idx="905">
                  <c:v>110.428</c:v>
                </c:pt>
                <c:pt idx="906">
                  <c:v>110.55410000000001</c:v>
                </c:pt>
                <c:pt idx="907">
                  <c:v>106.7817</c:v>
                </c:pt>
                <c:pt idx="908">
                  <c:v>109.7201</c:v>
                </c:pt>
                <c:pt idx="909">
                  <c:v>110.6511</c:v>
                </c:pt>
                <c:pt idx="910">
                  <c:v>112.5615</c:v>
                </c:pt>
                <c:pt idx="911">
                  <c:v>112.804</c:v>
                </c:pt>
                <c:pt idx="912">
                  <c:v>114.4914</c:v>
                </c:pt>
                <c:pt idx="913">
                  <c:v>113.5022</c:v>
                </c:pt>
                <c:pt idx="914">
                  <c:v>112.5034</c:v>
                </c:pt>
                <c:pt idx="915">
                  <c:v>109.73950000000001</c:v>
                </c:pt>
                <c:pt idx="916">
                  <c:v>107.0047</c:v>
                </c:pt>
                <c:pt idx="917">
                  <c:v>107.33450000000001</c:v>
                </c:pt>
                <c:pt idx="918">
                  <c:v>108.0424</c:v>
                </c:pt>
                <c:pt idx="919">
                  <c:v>109.79770000000001</c:v>
                </c:pt>
                <c:pt idx="920">
                  <c:v>105.00700000000001</c:v>
                </c:pt>
                <c:pt idx="921">
                  <c:v>104.6191</c:v>
                </c:pt>
                <c:pt idx="922">
                  <c:v>104.5997</c:v>
                </c:pt>
                <c:pt idx="923">
                  <c:v>103.2323</c:v>
                </c:pt>
                <c:pt idx="924">
                  <c:v>103.2711</c:v>
                </c:pt>
                <c:pt idx="925">
                  <c:v>102.8383</c:v>
                </c:pt>
                <c:pt idx="926">
                  <c:v>102.2645</c:v>
                </c:pt>
                <c:pt idx="927">
                  <c:v>105.5031</c:v>
                </c:pt>
                <c:pt idx="928">
                  <c:v>105.74630000000001</c:v>
                </c:pt>
                <c:pt idx="929">
                  <c:v>107.9248</c:v>
                </c:pt>
                <c:pt idx="930">
                  <c:v>109.2961</c:v>
                </c:pt>
                <c:pt idx="931">
                  <c:v>102.8189</c:v>
                </c:pt>
                <c:pt idx="932">
                  <c:v>104.0638</c:v>
                </c:pt>
                <c:pt idx="933">
                  <c:v>102.6049</c:v>
                </c:pt>
                <c:pt idx="934">
                  <c:v>101.2628</c:v>
                </c:pt>
                <c:pt idx="935">
                  <c:v>104.268</c:v>
                </c:pt>
                <c:pt idx="936">
                  <c:v>99.609399999999994</c:v>
                </c:pt>
                <c:pt idx="937">
                  <c:v>97.051599999999993</c:v>
                </c:pt>
                <c:pt idx="938">
                  <c:v>95.845600000000005</c:v>
                </c:pt>
                <c:pt idx="939">
                  <c:v>94.357600000000005</c:v>
                </c:pt>
                <c:pt idx="940">
                  <c:v>93.424000000000007</c:v>
                </c:pt>
                <c:pt idx="941">
                  <c:v>93.6477</c:v>
                </c:pt>
                <c:pt idx="942">
                  <c:v>95.991500000000002</c:v>
                </c:pt>
                <c:pt idx="943">
                  <c:v>92.713999999999999</c:v>
                </c:pt>
                <c:pt idx="944">
                  <c:v>80.839100000000002</c:v>
                </c:pt>
                <c:pt idx="945">
                  <c:v>83.0565</c:v>
                </c:pt>
                <c:pt idx="946">
                  <c:v>86.207599999999999</c:v>
                </c:pt>
                <c:pt idx="947">
                  <c:v>88.600099999999998</c:v>
                </c:pt>
                <c:pt idx="948">
                  <c:v>87.695599999999999</c:v>
                </c:pt>
                <c:pt idx="949">
                  <c:v>84.768199999999993</c:v>
                </c:pt>
                <c:pt idx="950">
                  <c:v>84.311099999999996</c:v>
                </c:pt>
                <c:pt idx="951">
                  <c:v>85.575400000000002</c:v>
                </c:pt>
                <c:pt idx="952">
                  <c:v>86.081199999999995</c:v>
                </c:pt>
                <c:pt idx="953">
                  <c:v>87.1023</c:v>
                </c:pt>
                <c:pt idx="954">
                  <c:v>85.147499999999994</c:v>
                </c:pt>
                <c:pt idx="955">
                  <c:v>87.501099999999994</c:v>
                </c:pt>
                <c:pt idx="956">
                  <c:v>87.218999999999994</c:v>
                </c:pt>
                <c:pt idx="957">
                  <c:v>86.139499999999998</c:v>
                </c:pt>
                <c:pt idx="958">
                  <c:v>84.447299999999998</c:v>
                </c:pt>
                <c:pt idx="959">
                  <c:v>86.071399999999997</c:v>
                </c:pt>
                <c:pt idx="960">
                  <c:v>85.594899999999996</c:v>
                </c:pt>
                <c:pt idx="961">
                  <c:v>89.203100000000006</c:v>
                </c:pt>
                <c:pt idx="962">
                  <c:v>89.854699999999994</c:v>
                </c:pt>
                <c:pt idx="963">
                  <c:v>88.055499999999995</c:v>
                </c:pt>
                <c:pt idx="964">
                  <c:v>91.255200000000002</c:v>
                </c:pt>
                <c:pt idx="965">
                  <c:v>90.136700000000005</c:v>
                </c:pt>
                <c:pt idx="966">
                  <c:v>91.196799999999996</c:v>
                </c:pt>
                <c:pt idx="967">
                  <c:v>87.822000000000003</c:v>
                </c:pt>
                <c:pt idx="968">
                  <c:v>87.919300000000007</c:v>
                </c:pt>
                <c:pt idx="969">
                  <c:v>93.1614</c:v>
                </c:pt>
                <c:pt idx="970">
                  <c:v>90.875900000000001</c:v>
                </c:pt>
                <c:pt idx="971">
                  <c:v>91.177400000000006</c:v>
                </c:pt>
                <c:pt idx="972">
                  <c:v>89.572599999999994</c:v>
                </c:pt>
                <c:pt idx="973">
                  <c:v>96.759799999999998</c:v>
                </c:pt>
                <c:pt idx="974">
                  <c:v>103.17870000000001</c:v>
                </c:pt>
                <c:pt idx="975">
                  <c:v>101.5254</c:v>
                </c:pt>
                <c:pt idx="976">
                  <c:v>103.7817</c:v>
                </c:pt>
                <c:pt idx="977">
                  <c:v>102.34229999999999</c:v>
                </c:pt>
                <c:pt idx="978">
                  <c:v>102.4688</c:v>
                </c:pt>
                <c:pt idx="979">
                  <c:v>102.5271</c:v>
                </c:pt>
                <c:pt idx="980">
                  <c:v>100.9808</c:v>
                </c:pt>
                <c:pt idx="981">
                  <c:v>103.062</c:v>
                </c:pt>
                <c:pt idx="982">
                  <c:v>103.7234</c:v>
                </c:pt>
                <c:pt idx="983">
                  <c:v>103.0523</c:v>
                </c:pt>
                <c:pt idx="984">
                  <c:v>102.0797</c:v>
                </c:pt>
                <c:pt idx="985">
                  <c:v>103.3343</c:v>
                </c:pt>
                <c:pt idx="986">
                  <c:v>106.6799</c:v>
                </c:pt>
                <c:pt idx="987">
                  <c:v>108.06100000000001</c:v>
                </c:pt>
                <c:pt idx="988">
                  <c:v>109.456</c:v>
                </c:pt>
                <c:pt idx="989">
                  <c:v>106.9391</c:v>
                </c:pt>
                <c:pt idx="990">
                  <c:v>105.29040000000001</c:v>
                </c:pt>
                <c:pt idx="991">
                  <c:v>105.6806</c:v>
                </c:pt>
                <c:pt idx="992">
                  <c:v>108.6366</c:v>
                </c:pt>
                <c:pt idx="993">
                  <c:v>106.744</c:v>
                </c:pt>
                <c:pt idx="994">
                  <c:v>109.3292</c:v>
                </c:pt>
                <c:pt idx="995">
                  <c:v>110.09010000000001</c:v>
                </c:pt>
                <c:pt idx="996">
                  <c:v>108.7243</c:v>
                </c:pt>
                <c:pt idx="997">
                  <c:v>105.8562</c:v>
                </c:pt>
                <c:pt idx="998">
                  <c:v>103.3588</c:v>
                </c:pt>
                <c:pt idx="999">
                  <c:v>100.52979999999999</c:v>
                </c:pt>
                <c:pt idx="1000">
                  <c:v>100.6859</c:v>
                </c:pt>
                <c:pt idx="1001">
                  <c:v>112.94840000000001</c:v>
                </c:pt>
                <c:pt idx="1002">
                  <c:v>113.8557</c:v>
                </c:pt>
                <c:pt idx="1003">
                  <c:v>113.407</c:v>
                </c:pt>
                <c:pt idx="1004">
                  <c:v>114.6849</c:v>
                </c:pt>
                <c:pt idx="1005">
                  <c:v>112.16800000000001</c:v>
                </c:pt>
                <c:pt idx="1006">
                  <c:v>114.48</c:v>
                </c:pt>
                <c:pt idx="1007">
                  <c:v>114.1484</c:v>
                </c:pt>
                <c:pt idx="1008">
                  <c:v>115.8458</c:v>
                </c:pt>
                <c:pt idx="1009">
                  <c:v>118.2456</c:v>
                </c:pt>
                <c:pt idx="1010">
                  <c:v>117.67010000000001</c:v>
                </c:pt>
                <c:pt idx="1011">
                  <c:v>121.4845</c:v>
                </c:pt>
                <c:pt idx="1012">
                  <c:v>121.7966</c:v>
                </c:pt>
                <c:pt idx="1013">
                  <c:v>122.7624</c:v>
                </c:pt>
                <c:pt idx="1014">
                  <c:v>124.8111</c:v>
                </c:pt>
                <c:pt idx="1015">
                  <c:v>124.7623</c:v>
                </c:pt>
                <c:pt idx="1016">
                  <c:v>125.69880000000001</c:v>
                </c:pt>
                <c:pt idx="1017">
                  <c:v>125.00620000000001</c:v>
                </c:pt>
                <c:pt idx="1018">
                  <c:v>123.33799999999999</c:v>
                </c:pt>
                <c:pt idx="1019">
                  <c:v>121.4845</c:v>
                </c:pt>
                <c:pt idx="1020">
                  <c:v>123.52330000000001</c:v>
                </c:pt>
                <c:pt idx="1021">
                  <c:v>125.1525</c:v>
                </c:pt>
                <c:pt idx="1022">
                  <c:v>123.7282</c:v>
                </c:pt>
                <c:pt idx="1023">
                  <c:v>123.7184</c:v>
                </c:pt>
                <c:pt idx="1024">
                  <c:v>124.4111</c:v>
                </c:pt>
                <c:pt idx="1025">
                  <c:v>124.4111</c:v>
                </c:pt>
                <c:pt idx="1026">
                  <c:v>123.2794</c:v>
                </c:pt>
                <c:pt idx="1027">
                  <c:v>124.21599999999999</c:v>
                </c:pt>
                <c:pt idx="1028">
                  <c:v>126.3329</c:v>
                </c:pt>
                <c:pt idx="1029">
                  <c:v>125.9036</c:v>
                </c:pt>
                <c:pt idx="1030">
                  <c:v>124.48909999999999</c:v>
                </c:pt>
                <c:pt idx="1031">
                  <c:v>122.6551</c:v>
                </c:pt>
                <c:pt idx="1032">
                  <c:v>122.2649</c:v>
                </c:pt>
                <c:pt idx="1033">
                  <c:v>119.9041</c:v>
                </c:pt>
                <c:pt idx="1034">
                  <c:v>119.1919</c:v>
                </c:pt>
                <c:pt idx="1035">
                  <c:v>119.2407</c:v>
                </c:pt>
                <c:pt idx="1036">
                  <c:v>122.08929999999999</c:v>
                </c:pt>
                <c:pt idx="1037">
                  <c:v>123.11360000000001</c:v>
                </c:pt>
                <c:pt idx="1038">
                  <c:v>124.3623</c:v>
                </c:pt>
                <c:pt idx="1039">
                  <c:v>121.3381</c:v>
                </c:pt>
                <c:pt idx="1040">
                  <c:v>121.7869</c:v>
                </c:pt>
                <c:pt idx="1041">
                  <c:v>118.1383</c:v>
                </c:pt>
                <c:pt idx="1042">
                  <c:v>116.96769999999999</c:v>
                </c:pt>
                <c:pt idx="1043">
                  <c:v>117.0262</c:v>
                </c:pt>
                <c:pt idx="1044">
                  <c:v>115.1532</c:v>
                </c:pt>
                <c:pt idx="1045">
                  <c:v>115.63120000000001</c:v>
                </c:pt>
                <c:pt idx="1046">
                  <c:v>115.8848</c:v>
                </c:pt>
                <c:pt idx="1047">
                  <c:v>115.68</c:v>
                </c:pt>
                <c:pt idx="1048">
                  <c:v>116.6555</c:v>
                </c:pt>
                <c:pt idx="1049">
                  <c:v>118.31870000000001</c:v>
                </c:pt>
                <c:pt idx="1050">
                  <c:v>117.5654</c:v>
                </c:pt>
                <c:pt idx="1051">
                  <c:v>116.9979</c:v>
                </c:pt>
                <c:pt idx="1052">
                  <c:v>117.2621</c:v>
                </c:pt>
                <c:pt idx="1053">
                  <c:v>115.3152</c:v>
                </c:pt>
                <c:pt idx="1054">
                  <c:v>114.9434</c:v>
                </c:pt>
                <c:pt idx="1055">
                  <c:v>114.3271</c:v>
                </c:pt>
                <c:pt idx="1056">
                  <c:v>116.4207</c:v>
                </c:pt>
                <c:pt idx="1057">
                  <c:v>115.6087</c:v>
                </c:pt>
                <c:pt idx="1058">
                  <c:v>118.03489999999999</c:v>
                </c:pt>
                <c:pt idx="1059">
                  <c:v>117.78060000000001</c:v>
                </c:pt>
                <c:pt idx="1060">
                  <c:v>118.57299999999999</c:v>
                </c:pt>
                <c:pt idx="1061">
                  <c:v>122.8874</c:v>
                </c:pt>
                <c:pt idx="1062">
                  <c:v>116.90989999999999</c:v>
                </c:pt>
                <c:pt idx="1063">
                  <c:v>118.348</c:v>
                </c:pt>
                <c:pt idx="1064">
                  <c:v>118.0936</c:v>
                </c:pt>
                <c:pt idx="1065">
                  <c:v>115.2565</c:v>
                </c:pt>
                <c:pt idx="1066">
                  <c:v>115.3152</c:v>
                </c:pt>
                <c:pt idx="1067">
                  <c:v>117.8784</c:v>
                </c:pt>
                <c:pt idx="1068">
                  <c:v>117.4969</c:v>
                </c:pt>
                <c:pt idx="1069">
                  <c:v>119.98180000000001</c:v>
                </c:pt>
                <c:pt idx="1070">
                  <c:v>119.03279999999999</c:v>
                </c:pt>
                <c:pt idx="1071">
                  <c:v>121.009</c:v>
                </c:pt>
                <c:pt idx="1072">
                  <c:v>118.2795</c:v>
                </c:pt>
                <c:pt idx="1073">
                  <c:v>117.6143</c:v>
                </c:pt>
                <c:pt idx="1074">
                  <c:v>119.2676</c:v>
                </c:pt>
                <c:pt idx="1075">
                  <c:v>120.6275</c:v>
                </c:pt>
                <c:pt idx="1076">
                  <c:v>120.97969999999999</c:v>
                </c:pt>
                <c:pt idx="1077">
                  <c:v>123.6897</c:v>
                </c:pt>
                <c:pt idx="1078">
                  <c:v>123.2201</c:v>
                </c:pt>
                <c:pt idx="1079">
                  <c:v>123.45489999999999</c:v>
                </c:pt>
                <c:pt idx="1080">
                  <c:v>123.4744</c:v>
                </c:pt>
                <c:pt idx="1081">
                  <c:v>122.9461</c:v>
                </c:pt>
                <c:pt idx="1082">
                  <c:v>121.7526</c:v>
                </c:pt>
                <c:pt idx="1083">
                  <c:v>122.8092</c:v>
                </c:pt>
                <c:pt idx="1084">
                  <c:v>124.33540000000001</c:v>
                </c:pt>
                <c:pt idx="1085">
                  <c:v>121.958</c:v>
                </c:pt>
                <c:pt idx="1086">
                  <c:v>121.1558</c:v>
                </c:pt>
                <c:pt idx="1087">
                  <c:v>122.9755</c:v>
                </c:pt>
                <c:pt idx="1088">
                  <c:v>123.9734</c:v>
                </c:pt>
                <c:pt idx="1089">
                  <c:v>125.1474</c:v>
                </c:pt>
                <c:pt idx="1090">
                  <c:v>124.5017</c:v>
                </c:pt>
                <c:pt idx="1091">
                  <c:v>123.99290000000001</c:v>
                </c:pt>
                <c:pt idx="1092">
                  <c:v>120.98950000000001</c:v>
                </c:pt>
                <c:pt idx="1093">
                  <c:v>123.8462</c:v>
                </c:pt>
                <c:pt idx="1094">
                  <c:v>124.12990000000001</c:v>
                </c:pt>
                <c:pt idx="1095">
                  <c:v>122.38849999999999</c:v>
                </c:pt>
                <c:pt idx="1096">
                  <c:v>120.833</c:v>
                </c:pt>
                <c:pt idx="1097">
                  <c:v>119.57089999999999</c:v>
                </c:pt>
                <c:pt idx="1098">
                  <c:v>117.6045</c:v>
                </c:pt>
                <c:pt idx="1099">
                  <c:v>117.23269999999999</c:v>
                </c:pt>
                <c:pt idx="1100">
                  <c:v>113.95529999999999</c:v>
                </c:pt>
                <c:pt idx="1101">
                  <c:v>114.44450000000001</c:v>
                </c:pt>
                <c:pt idx="1102">
                  <c:v>116.29349999999999</c:v>
                </c:pt>
                <c:pt idx="1103">
                  <c:v>112.2726</c:v>
                </c:pt>
                <c:pt idx="1104">
                  <c:v>107.7919</c:v>
                </c:pt>
                <c:pt idx="1105">
                  <c:v>106.4222</c:v>
                </c:pt>
                <c:pt idx="1106">
                  <c:v>105.94280000000001</c:v>
                </c:pt>
                <c:pt idx="1107">
                  <c:v>105.1504</c:v>
                </c:pt>
                <c:pt idx="1108">
                  <c:v>105.1798</c:v>
                </c:pt>
                <c:pt idx="1109">
                  <c:v>104.21120000000001</c:v>
                </c:pt>
                <c:pt idx="1110">
                  <c:v>102.9785</c:v>
                </c:pt>
                <c:pt idx="1111">
                  <c:v>101.3839</c:v>
                </c:pt>
                <c:pt idx="1112">
                  <c:v>105.791</c:v>
                </c:pt>
                <c:pt idx="1113">
                  <c:v>103.2586</c:v>
                </c:pt>
                <c:pt idx="1114">
                  <c:v>104.2303</c:v>
                </c:pt>
                <c:pt idx="1115">
                  <c:v>105.11369999999999</c:v>
                </c:pt>
                <c:pt idx="1116">
                  <c:v>104.2402</c:v>
                </c:pt>
                <c:pt idx="1117">
                  <c:v>103.9064</c:v>
                </c:pt>
                <c:pt idx="1118">
                  <c:v>104.85850000000001</c:v>
                </c:pt>
                <c:pt idx="1119">
                  <c:v>104.8094</c:v>
                </c:pt>
                <c:pt idx="1120">
                  <c:v>110.77719999999999</c:v>
                </c:pt>
                <c:pt idx="1121">
                  <c:v>110.3355</c:v>
                </c:pt>
                <c:pt idx="1122">
                  <c:v>111.49379999999999</c:v>
                </c:pt>
                <c:pt idx="1123">
                  <c:v>107.5185</c:v>
                </c:pt>
                <c:pt idx="1124">
                  <c:v>107.9504</c:v>
                </c:pt>
                <c:pt idx="1125">
                  <c:v>108.42149999999999</c:v>
                </c:pt>
                <c:pt idx="1126">
                  <c:v>107.49890000000001</c:v>
                </c:pt>
                <c:pt idx="1127">
                  <c:v>109.67789999999999</c:v>
                </c:pt>
                <c:pt idx="1128">
                  <c:v>111.5134</c:v>
                </c:pt>
                <c:pt idx="1129">
                  <c:v>110.94410000000001</c:v>
                </c:pt>
                <c:pt idx="1130">
                  <c:v>111.2778</c:v>
                </c:pt>
                <c:pt idx="1131">
                  <c:v>108.33320000000001</c:v>
                </c:pt>
                <c:pt idx="1132">
                  <c:v>107.0964</c:v>
                </c:pt>
                <c:pt idx="1133">
                  <c:v>105.12350000000001</c:v>
                </c:pt>
                <c:pt idx="1134">
                  <c:v>103.1604</c:v>
                </c:pt>
                <c:pt idx="1135">
                  <c:v>102.5322</c:v>
                </c:pt>
                <c:pt idx="1136">
                  <c:v>103.8279</c:v>
                </c:pt>
                <c:pt idx="1137">
                  <c:v>105.40819999999999</c:v>
                </c:pt>
                <c:pt idx="1138">
                  <c:v>105.7714</c:v>
                </c:pt>
                <c:pt idx="1139">
                  <c:v>105.84990000000001</c:v>
                </c:pt>
                <c:pt idx="1140">
                  <c:v>105.9579</c:v>
                </c:pt>
                <c:pt idx="1141">
                  <c:v>106.7038</c:v>
                </c:pt>
                <c:pt idx="1142">
                  <c:v>107.6952</c:v>
                </c:pt>
                <c:pt idx="1143">
                  <c:v>107.8522</c:v>
                </c:pt>
                <c:pt idx="1144">
                  <c:v>105.54559999999999</c:v>
                </c:pt>
                <c:pt idx="1145">
                  <c:v>107.0474</c:v>
                </c:pt>
                <c:pt idx="1146">
                  <c:v>106.7627</c:v>
                </c:pt>
                <c:pt idx="1147">
                  <c:v>106.3014</c:v>
                </c:pt>
                <c:pt idx="1148">
                  <c:v>107.2829</c:v>
                </c:pt>
                <c:pt idx="1149">
                  <c:v>105.68300000000001</c:v>
                </c:pt>
                <c:pt idx="1150">
                  <c:v>106.6155</c:v>
                </c:pt>
                <c:pt idx="1151">
                  <c:v>108.3528</c:v>
                </c:pt>
                <c:pt idx="1152">
                  <c:v>107.3811</c:v>
                </c:pt>
                <c:pt idx="1153">
                  <c:v>105.526</c:v>
                </c:pt>
                <c:pt idx="1154">
                  <c:v>106.63509999999999</c:v>
                </c:pt>
                <c:pt idx="1155">
                  <c:v>106.80200000000001</c:v>
                </c:pt>
                <c:pt idx="1156">
                  <c:v>108.44119999999999</c:v>
                </c:pt>
                <c:pt idx="1157">
                  <c:v>107.6657</c:v>
                </c:pt>
                <c:pt idx="1158">
                  <c:v>107.6657</c:v>
                </c:pt>
                <c:pt idx="1159">
                  <c:v>107.0179</c:v>
                </c:pt>
                <c:pt idx="1160">
                  <c:v>106.09529999999999</c:v>
                </c:pt>
                <c:pt idx="1161">
                  <c:v>105.6536</c:v>
                </c:pt>
                <c:pt idx="1162">
                  <c:v>104.58369999999999</c:v>
                </c:pt>
                <c:pt idx="1163">
                  <c:v>104.5641</c:v>
                </c:pt>
                <c:pt idx="1164">
                  <c:v>103.1114</c:v>
                </c:pt>
                <c:pt idx="1165">
                  <c:v>102.8758</c:v>
                </c:pt>
                <c:pt idx="1166">
                  <c:v>100.9618</c:v>
                </c:pt>
                <c:pt idx="1167">
                  <c:v>99.587599999999995</c:v>
                </c:pt>
                <c:pt idx="1168">
                  <c:v>96.927599999999998</c:v>
                </c:pt>
                <c:pt idx="1169">
                  <c:v>95.828299999999999</c:v>
                </c:pt>
                <c:pt idx="1170">
                  <c:v>97.016000000000005</c:v>
                </c:pt>
                <c:pt idx="1171">
                  <c:v>97.791399999999996</c:v>
                </c:pt>
                <c:pt idx="1172">
                  <c:v>99.891900000000007</c:v>
                </c:pt>
                <c:pt idx="1173">
                  <c:v>100.2158</c:v>
                </c:pt>
                <c:pt idx="1174">
                  <c:v>99.832999999999998</c:v>
                </c:pt>
                <c:pt idx="1175">
                  <c:v>100.80800000000001</c:v>
                </c:pt>
                <c:pt idx="1176">
                  <c:v>98.798900000000003</c:v>
                </c:pt>
                <c:pt idx="1177">
                  <c:v>98.661000000000001</c:v>
                </c:pt>
                <c:pt idx="1178">
                  <c:v>96.4452</c:v>
                </c:pt>
                <c:pt idx="1179">
                  <c:v>96.189099999999996</c:v>
                </c:pt>
                <c:pt idx="1180">
                  <c:v>95.322500000000005</c:v>
                </c:pt>
                <c:pt idx="1181">
                  <c:v>94.8399</c:v>
                </c:pt>
                <c:pt idx="1182">
                  <c:v>94.672499999999999</c:v>
                </c:pt>
                <c:pt idx="1183">
                  <c:v>95.716399999999993</c:v>
                </c:pt>
                <c:pt idx="1184">
                  <c:v>94.8005</c:v>
                </c:pt>
                <c:pt idx="1185">
                  <c:v>94.061899999999994</c:v>
                </c:pt>
                <c:pt idx="1186">
                  <c:v>93.185299999999998</c:v>
                </c:pt>
                <c:pt idx="1187">
                  <c:v>92.614199999999997</c:v>
                </c:pt>
                <c:pt idx="1188">
                  <c:v>90.201300000000003</c:v>
                </c:pt>
                <c:pt idx="1189">
                  <c:v>89.472499999999997</c:v>
                </c:pt>
                <c:pt idx="1190">
                  <c:v>89.226299999999995</c:v>
                </c:pt>
                <c:pt idx="1191">
                  <c:v>88.802800000000005</c:v>
                </c:pt>
                <c:pt idx="1192">
                  <c:v>88.0642</c:v>
                </c:pt>
                <c:pt idx="1193">
                  <c:v>88.271000000000001</c:v>
                </c:pt>
                <c:pt idx="1194">
                  <c:v>94.170199999999994</c:v>
                </c:pt>
                <c:pt idx="1195">
                  <c:v>93.126300000000001</c:v>
                </c:pt>
                <c:pt idx="1196">
                  <c:v>93.648200000000003</c:v>
                </c:pt>
                <c:pt idx="1197">
                  <c:v>94.436099999999996</c:v>
                </c:pt>
                <c:pt idx="1198">
                  <c:v>94.337599999999995</c:v>
                </c:pt>
                <c:pt idx="1199">
                  <c:v>95.637600000000006</c:v>
                </c:pt>
                <c:pt idx="1200">
                  <c:v>95.411100000000005</c:v>
                </c:pt>
                <c:pt idx="1201">
                  <c:v>96.139899999999997</c:v>
                </c:pt>
                <c:pt idx="1202">
                  <c:v>97.154300000000006</c:v>
                </c:pt>
                <c:pt idx="1203">
                  <c:v>97.745099999999994</c:v>
                </c:pt>
                <c:pt idx="1204">
                  <c:v>98.395099999999999</c:v>
                </c:pt>
                <c:pt idx="1205">
                  <c:v>100.49290000000001</c:v>
                </c:pt>
                <c:pt idx="1206">
                  <c:v>101.4481</c:v>
                </c:pt>
                <c:pt idx="1207">
                  <c:v>102.1966</c:v>
                </c:pt>
                <c:pt idx="1208">
                  <c:v>101.4875</c:v>
                </c:pt>
                <c:pt idx="1209">
                  <c:v>101.1133</c:v>
                </c:pt>
                <c:pt idx="1210">
                  <c:v>101.2512</c:v>
                </c:pt>
                <c:pt idx="1211">
                  <c:v>103.5852</c:v>
                </c:pt>
                <c:pt idx="1212">
                  <c:v>101.9701</c:v>
                </c:pt>
                <c:pt idx="1213">
                  <c:v>98.503500000000003</c:v>
                </c:pt>
                <c:pt idx="1214">
                  <c:v>96.494399999999999</c:v>
                </c:pt>
                <c:pt idx="1215">
                  <c:v>100.2565</c:v>
                </c:pt>
                <c:pt idx="1216">
                  <c:v>101.2118</c:v>
                </c:pt>
                <c:pt idx="1217">
                  <c:v>99.350399999999993</c:v>
                </c:pt>
                <c:pt idx="1218">
                  <c:v>103.4868</c:v>
                </c:pt>
                <c:pt idx="1219">
                  <c:v>105.4367</c:v>
                </c:pt>
                <c:pt idx="1220">
                  <c:v>105.62390000000001</c:v>
                </c:pt>
                <c:pt idx="1221">
                  <c:v>107.70189999999999</c:v>
                </c:pt>
                <c:pt idx="1222">
                  <c:v>107.73139999999999</c:v>
                </c:pt>
                <c:pt idx="1223">
                  <c:v>105.3776</c:v>
                </c:pt>
                <c:pt idx="1224">
                  <c:v>104.50109999999999</c:v>
                </c:pt>
                <c:pt idx="1225">
                  <c:v>102.62009999999999</c:v>
                </c:pt>
                <c:pt idx="1226">
                  <c:v>104.14660000000001</c:v>
                </c:pt>
                <c:pt idx="1227">
                  <c:v>106.18519999999999</c:v>
                </c:pt>
                <c:pt idx="1228">
                  <c:v>105.97839999999999</c:v>
                </c:pt>
                <c:pt idx="1229">
                  <c:v>104.35339999999999</c:v>
                </c:pt>
                <c:pt idx="1230">
                  <c:v>104.708</c:v>
                </c:pt>
                <c:pt idx="1231">
                  <c:v>104.9345</c:v>
                </c:pt>
                <c:pt idx="1232">
                  <c:v>106.2837</c:v>
                </c:pt>
                <c:pt idx="1233">
                  <c:v>106.00790000000001</c:v>
                </c:pt>
                <c:pt idx="1234">
                  <c:v>106.3231</c:v>
                </c:pt>
                <c:pt idx="1235">
                  <c:v>107.1011</c:v>
                </c:pt>
                <c:pt idx="1236">
                  <c:v>108.6965</c:v>
                </c:pt>
                <c:pt idx="1237">
                  <c:v>108.5981</c:v>
                </c:pt>
                <c:pt idx="1238">
                  <c:v>112.1357</c:v>
                </c:pt>
                <c:pt idx="1239">
                  <c:v>113.7859</c:v>
                </c:pt>
                <c:pt idx="1240">
                  <c:v>114.0428</c:v>
                </c:pt>
                <c:pt idx="1241">
                  <c:v>114.7345</c:v>
                </c:pt>
                <c:pt idx="1242">
                  <c:v>113.4499</c:v>
                </c:pt>
                <c:pt idx="1243">
                  <c:v>114.5369</c:v>
                </c:pt>
                <c:pt idx="1244">
                  <c:v>117.20489999999999</c:v>
                </c:pt>
                <c:pt idx="1245">
                  <c:v>118.2227</c:v>
                </c:pt>
                <c:pt idx="1246">
                  <c:v>119.7346</c:v>
                </c:pt>
                <c:pt idx="1247">
                  <c:v>119.58629999999999</c:v>
                </c:pt>
                <c:pt idx="1248">
                  <c:v>120.1101</c:v>
                </c:pt>
                <c:pt idx="1249">
                  <c:v>119.70489999999999</c:v>
                </c:pt>
                <c:pt idx="1250">
                  <c:v>121.1871</c:v>
                </c:pt>
                <c:pt idx="1251">
                  <c:v>119.9915</c:v>
                </c:pt>
                <c:pt idx="1252">
                  <c:v>121.0784</c:v>
                </c:pt>
                <c:pt idx="1253">
                  <c:v>106.76009999999999</c:v>
                </c:pt>
                <c:pt idx="1254">
                  <c:v>106.7403</c:v>
                </c:pt>
                <c:pt idx="1255">
                  <c:v>105.8609</c:v>
                </c:pt>
                <c:pt idx="1256">
                  <c:v>107.5309</c:v>
                </c:pt>
                <c:pt idx="1257">
                  <c:v>107.2838</c:v>
                </c:pt>
                <c:pt idx="1258">
                  <c:v>105.2878</c:v>
                </c:pt>
                <c:pt idx="1259">
                  <c:v>102.8075</c:v>
                </c:pt>
                <c:pt idx="1260">
                  <c:v>101.0881</c:v>
                </c:pt>
                <c:pt idx="1261">
                  <c:v>100.8707</c:v>
                </c:pt>
                <c:pt idx="1262">
                  <c:v>102.3925</c:v>
                </c:pt>
                <c:pt idx="1263">
                  <c:v>101.52290000000001</c:v>
                </c:pt>
                <c:pt idx="1264">
                  <c:v>102.5407</c:v>
                </c:pt>
                <c:pt idx="1265">
                  <c:v>104.6454</c:v>
                </c:pt>
                <c:pt idx="1266">
                  <c:v>103.8154</c:v>
                </c:pt>
                <c:pt idx="1267">
                  <c:v>100.515</c:v>
                </c:pt>
                <c:pt idx="1268">
                  <c:v>99.625600000000006</c:v>
                </c:pt>
                <c:pt idx="1269">
                  <c:v>99.744200000000006</c:v>
                </c:pt>
                <c:pt idx="1270">
                  <c:v>100.57429999999999</c:v>
                </c:pt>
                <c:pt idx="1271">
                  <c:v>99.368700000000004</c:v>
                </c:pt>
                <c:pt idx="1272">
                  <c:v>100.69280000000001</c:v>
                </c:pt>
                <c:pt idx="1273">
                  <c:v>99.566299999999998</c:v>
                </c:pt>
                <c:pt idx="1274">
                  <c:v>99.5762</c:v>
                </c:pt>
                <c:pt idx="1275">
                  <c:v>101.53279999999999</c:v>
                </c:pt>
                <c:pt idx="1276">
                  <c:v>102.6494</c:v>
                </c:pt>
                <c:pt idx="1277">
                  <c:v>102.94580000000001</c:v>
                </c:pt>
                <c:pt idx="1278">
                  <c:v>100.3272</c:v>
                </c:pt>
                <c:pt idx="1279">
                  <c:v>100.5545</c:v>
                </c:pt>
                <c:pt idx="1280">
                  <c:v>99.516900000000007</c:v>
                </c:pt>
                <c:pt idx="1281">
                  <c:v>98.499099999999999</c:v>
                </c:pt>
                <c:pt idx="1282">
                  <c:v>101.3944</c:v>
                </c:pt>
                <c:pt idx="1283">
                  <c:v>102.5604</c:v>
                </c:pt>
                <c:pt idx="1284">
                  <c:v>102.5407</c:v>
                </c:pt>
                <c:pt idx="1285">
                  <c:v>103.262</c:v>
                </c:pt>
                <c:pt idx="1286">
                  <c:v>105.91030000000001</c:v>
                </c:pt>
                <c:pt idx="1287">
                  <c:v>103.7561</c:v>
                </c:pt>
                <c:pt idx="1288">
                  <c:v>105.07040000000001</c:v>
                </c:pt>
                <c:pt idx="1289">
                  <c:v>104.7937</c:v>
                </c:pt>
                <c:pt idx="1290">
                  <c:v>102.2838</c:v>
                </c:pt>
                <c:pt idx="1291">
                  <c:v>102.0763</c:v>
                </c:pt>
                <c:pt idx="1292">
                  <c:v>104.02290000000001</c:v>
                </c:pt>
                <c:pt idx="1293">
                  <c:v>103.8352</c:v>
                </c:pt>
                <c:pt idx="1294">
                  <c:v>104.37860000000001</c:v>
                </c:pt>
                <c:pt idx="1295">
                  <c:v>103.30159999999999</c:v>
                </c:pt>
                <c:pt idx="1296">
                  <c:v>103.90430000000001</c:v>
                </c:pt>
                <c:pt idx="1297">
                  <c:v>103.1138</c:v>
                </c:pt>
                <c:pt idx="1298">
                  <c:v>102.69880000000001</c:v>
                </c:pt>
                <c:pt idx="1299">
                  <c:v>101.03279999999999</c:v>
                </c:pt>
                <c:pt idx="1300">
                  <c:v>98.712199999999996</c:v>
                </c:pt>
                <c:pt idx="1301">
                  <c:v>97.492400000000004</c:v>
                </c:pt>
                <c:pt idx="1302">
                  <c:v>96.818100000000001</c:v>
                </c:pt>
                <c:pt idx="1303">
                  <c:v>97.373500000000007</c:v>
                </c:pt>
                <c:pt idx="1304">
                  <c:v>98.335400000000007</c:v>
                </c:pt>
                <c:pt idx="1305">
                  <c:v>100.2394</c:v>
                </c:pt>
                <c:pt idx="1306">
                  <c:v>99.346900000000005</c:v>
                </c:pt>
                <c:pt idx="1307">
                  <c:v>100.5171</c:v>
                </c:pt>
                <c:pt idx="1308">
                  <c:v>99.426199999999994</c:v>
                </c:pt>
                <c:pt idx="1309">
                  <c:v>98.811400000000006</c:v>
                </c:pt>
                <c:pt idx="1310">
                  <c:v>97.918899999999994</c:v>
                </c:pt>
                <c:pt idx="1311">
                  <c:v>99.128699999999995</c:v>
                </c:pt>
                <c:pt idx="1312">
                  <c:v>99.436099999999996</c:v>
                </c:pt>
                <c:pt idx="1313">
                  <c:v>99.9816</c:v>
                </c:pt>
                <c:pt idx="1314">
                  <c:v>93.079499999999996</c:v>
                </c:pt>
                <c:pt idx="1315">
                  <c:v>92.970399999999998</c:v>
                </c:pt>
                <c:pt idx="1316">
                  <c:v>91.810100000000006</c:v>
                </c:pt>
                <c:pt idx="1317">
                  <c:v>93.347200000000001</c:v>
                </c:pt>
                <c:pt idx="1318">
                  <c:v>93.198499999999996</c:v>
                </c:pt>
                <c:pt idx="1319">
                  <c:v>91.790300000000002</c:v>
                </c:pt>
                <c:pt idx="1320">
                  <c:v>90.193600000000004</c:v>
                </c:pt>
                <c:pt idx="1321">
                  <c:v>89.578800000000001</c:v>
                </c:pt>
                <c:pt idx="1322">
                  <c:v>88.329300000000003</c:v>
                </c:pt>
                <c:pt idx="1323">
                  <c:v>88.101200000000006</c:v>
                </c:pt>
                <c:pt idx="1324">
                  <c:v>89.251499999999993</c:v>
                </c:pt>
                <c:pt idx="1325">
                  <c:v>90.243200000000002</c:v>
                </c:pt>
                <c:pt idx="1326">
                  <c:v>88.259900000000002</c:v>
                </c:pt>
                <c:pt idx="1327">
                  <c:v>91.234899999999996</c:v>
                </c:pt>
                <c:pt idx="1328">
                  <c:v>91.234899999999996</c:v>
                </c:pt>
                <c:pt idx="1329">
                  <c:v>92.325800000000001</c:v>
                </c:pt>
                <c:pt idx="1330">
                  <c:v>92.613399999999999</c:v>
                </c:pt>
                <c:pt idx="1331">
                  <c:v>94.051299999999998</c:v>
                </c:pt>
                <c:pt idx="1332">
                  <c:v>94.943799999999996</c:v>
                </c:pt>
                <c:pt idx="1333">
                  <c:v>93.743899999999996</c:v>
                </c:pt>
                <c:pt idx="1334">
                  <c:v>93.406700000000001</c:v>
                </c:pt>
                <c:pt idx="1335">
                  <c:v>93.238100000000003</c:v>
                </c:pt>
                <c:pt idx="1336">
                  <c:v>93.852999999999994</c:v>
                </c:pt>
                <c:pt idx="1337">
                  <c:v>93.158799999999999</c:v>
                </c:pt>
                <c:pt idx="1338">
                  <c:v>93.337299999999999</c:v>
                </c:pt>
                <c:pt idx="1339">
                  <c:v>93.277799999999999</c:v>
                </c:pt>
                <c:pt idx="1340">
                  <c:v>91.492800000000003</c:v>
                </c:pt>
                <c:pt idx="1341">
                  <c:v>89.588700000000003</c:v>
                </c:pt>
                <c:pt idx="1342">
                  <c:v>91.641499999999994</c:v>
                </c:pt>
                <c:pt idx="1343">
                  <c:v>91.383700000000005</c:v>
                </c:pt>
                <c:pt idx="1344">
                  <c:v>92.583600000000004</c:v>
                </c:pt>
                <c:pt idx="1345">
                  <c:v>93.000100000000003</c:v>
                </c:pt>
                <c:pt idx="1346">
                  <c:v>92.811700000000002</c:v>
                </c:pt>
                <c:pt idx="1347">
                  <c:v>92.613399999999999</c:v>
                </c:pt>
                <c:pt idx="1348">
                  <c:v>90.183700000000002</c:v>
                </c:pt>
                <c:pt idx="1349">
                  <c:v>91.948899999999995</c:v>
                </c:pt>
                <c:pt idx="1350">
                  <c:v>92.018299999999996</c:v>
                </c:pt>
                <c:pt idx="1351">
                  <c:v>90.907700000000006</c:v>
                </c:pt>
                <c:pt idx="1352">
                  <c:v>91.006799999999998</c:v>
                </c:pt>
                <c:pt idx="1353">
                  <c:v>91.413399999999996</c:v>
                </c:pt>
                <c:pt idx="1354">
                  <c:v>91.006799999999998</c:v>
                </c:pt>
                <c:pt idx="1355">
                  <c:v>92.048100000000005</c:v>
                </c:pt>
                <c:pt idx="1356">
                  <c:v>91.730800000000002</c:v>
                </c:pt>
                <c:pt idx="1357">
                  <c:v>90.639899999999997</c:v>
                </c:pt>
                <c:pt idx="1358">
                  <c:v>90.986999999999995</c:v>
                </c:pt>
                <c:pt idx="1359">
                  <c:v>91.234899999999996</c:v>
                </c:pt>
                <c:pt idx="1360">
                  <c:v>90.907700000000006</c:v>
                </c:pt>
                <c:pt idx="1361">
                  <c:v>92.672899999999998</c:v>
                </c:pt>
                <c:pt idx="1362">
                  <c:v>94.259600000000006</c:v>
                </c:pt>
                <c:pt idx="1363">
                  <c:v>93.980800000000002</c:v>
                </c:pt>
                <c:pt idx="1364">
                  <c:v>94.319299999999998</c:v>
                </c:pt>
                <c:pt idx="1365">
                  <c:v>93.901200000000003</c:v>
                </c:pt>
                <c:pt idx="1366">
                  <c:v>95.294899999999998</c:v>
                </c:pt>
                <c:pt idx="1367">
                  <c:v>96.121300000000005</c:v>
                </c:pt>
                <c:pt idx="1368">
                  <c:v>95.573700000000002</c:v>
                </c:pt>
                <c:pt idx="1369">
                  <c:v>95.444299999999998</c:v>
                </c:pt>
                <c:pt idx="1370">
                  <c:v>93.263999999999996</c:v>
                </c:pt>
                <c:pt idx="1371">
                  <c:v>93.761799999999994</c:v>
                </c:pt>
                <c:pt idx="1372">
                  <c:v>92.975300000000004</c:v>
                </c:pt>
                <c:pt idx="1373">
                  <c:v>94.578100000000006</c:v>
                </c:pt>
                <c:pt idx="1374">
                  <c:v>94.359099999999998</c:v>
                </c:pt>
                <c:pt idx="1375">
                  <c:v>95.145600000000002</c:v>
                </c:pt>
                <c:pt idx="1376">
                  <c:v>96.748500000000007</c:v>
                </c:pt>
                <c:pt idx="1377">
                  <c:v>96.738500000000002</c:v>
                </c:pt>
                <c:pt idx="1378">
                  <c:v>94.3292</c:v>
                </c:pt>
                <c:pt idx="1379">
                  <c:v>93.642300000000006</c:v>
                </c:pt>
                <c:pt idx="1380">
                  <c:v>93.771699999999996</c:v>
                </c:pt>
                <c:pt idx="1381">
                  <c:v>75.035300000000007</c:v>
                </c:pt>
                <c:pt idx="1382">
                  <c:v>76.488799999999998</c:v>
                </c:pt>
                <c:pt idx="1383">
                  <c:v>75.702299999999994</c:v>
                </c:pt>
                <c:pt idx="1384">
                  <c:v>74.905900000000003</c:v>
                </c:pt>
                <c:pt idx="1385">
                  <c:v>75.094999999999999</c:v>
                </c:pt>
                <c:pt idx="1386">
                  <c:v>72.7256</c:v>
                </c:pt>
                <c:pt idx="1387">
                  <c:v>72.138199999999998</c:v>
                </c:pt>
                <c:pt idx="1388">
                  <c:v>72.2179</c:v>
                </c:pt>
                <c:pt idx="1389">
                  <c:v>73.064099999999996</c:v>
                </c:pt>
                <c:pt idx="1390">
                  <c:v>73.093999999999994</c:v>
                </c:pt>
                <c:pt idx="1391">
                  <c:v>70.993300000000005</c:v>
                </c:pt>
                <c:pt idx="1392">
                  <c:v>72.486699999999999</c:v>
                </c:pt>
                <c:pt idx="1393">
                  <c:v>72.745500000000007</c:v>
                </c:pt>
                <c:pt idx="1394">
                  <c:v>72.058599999999998</c:v>
                </c:pt>
                <c:pt idx="1395">
                  <c:v>72.377200000000002</c:v>
                </c:pt>
                <c:pt idx="1396">
                  <c:v>74.527600000000007</c:v>
                </c:pt>
                <c:pt idx="1397">
                  <c:v>73.074100000000001</c:v>
                </c:pt>
                <c:pt idx="1398">
                  <c:v>70.774299999999997</c:v>
                </c:pt>
                <c:pt idx="1399">
                  <c:v>71.0929</c:v>
                </c:pt>
                <c:pt idx="1400">
                  <c:v>72.237799999999993</c:v>
                </c:pt>
                <c:pt idx="1401">
                  <c:v>73.223399999999998</c:v>
                </c:pt>
                <c:pt idx="1402">
                  <c:v>73.989999999999995</c:v>
                </c:pt>
                <c:pt idx="1403">
                  <c:v>74.527600000000007</c:v>
                </c:pt>
                <c:pt idx="1404">
                  <c:v>73.522000000000006</c:v>
                </c:pt>
                <c:pt idx="1405">
                  <c:v>73.681299999999993</c:v>
                </c:pt>
                <c:pt idx="1406">
                  <c:v>71.102800000000002</c:v>
                </c:pt>
                <c:pt idx="1407">
                  <c:v>72.177999999999997</c:v>
                </c:pt>
                <c:pt idx="1408">
                  <c:v>72.297499999999999</c:v>
                </c:pt>
                <c:pt idx="1409">
                  <c:v>73.860500000000002</c:v>
                </c:pt>
                <c:pt idx="1410">
                  <c:v>74.009900000000002</c:v>
                </c:pt>
                <c:pt idx="1411">
                  <c:v>74.308499999999995</c:v>
                </c:pt>
                <c:pt idx="1412">
                  <c:v>78.151399999999995</c:v>
                </c:pt>
                <c:pt idx="1413">
                  <c:v>78.171300000000002</c:v>
                </c:pt>
                <c:pt idx="1414">
                  <c:v>82.133600000000001</c:v>
                </c:pt>
                <c:pt idx="1415">
                  <c:v>82.860399999999998</c:v>
                </c:pt>
                <c:pt idx="1416">
                  <c:v>82.910200000000003</c:v>
                </c:pt>
                <c:pt idx="1417">
                  <c:v>83.188900000000004</c:v>
                </c:pt>
                <c:pt idx="1418">
                  <c:v>83.626999999999995</c:v>
                </c:pt>
                <c:pt idx="1419">
                  <c:v>83.039599999999993</c:v>
                </c:pt>
                <c:pt idx="1420">
                  <c:v>83.6768</c:v>
                </c:pt>
                <c:pt idx="1421">
                  <c:v>83.905699999999996</c:v>
                </c:pt>
                <c:pt idx="1422">
                  <c:v>84.911299999999997</c:v>
                </c:pt>
                <c:pt idx="1423">
                  <c:v>82.422399999999996</c:v>
                </c:pt>
                <c:pt idx="1424">
                  <c:v>82.890299999999996</c:v>
                </c:pt>
                <c:pt idx="1425">
                  <c:v>82.95</c:v>
                </c:pt>
                <c:pt idx="1426">
                  <c:v>81.319999999999993</c:v>
                </c:pt>
                <c:pt idx="1427">
                  <c:v>81.02</c:v>
                </c:pt>
                <c:pt idx="1428">
                  <c:v>80.83</c:v>
                </c:pt>
                <c:pt idx="1429">
                  <c:v>80.63</c:v>
                </c:pt>
                <c:pt idx="1430">
                  <c:v>79.489999999999995</c:v>
                </c:pt>
                <c:pt idx="1431">
                  <c:v>78.09</c:v>
                </c:pt>
                <c:pt idx="1432">
                  <c:v>78.400000000000006</c:v>
                </c:pt>
                <c:pt idx="1433">
                  <c:v>78.400000000000006</c:v>
                </c:pt>
                <c:pt idx="1434">
                  <c:v>79.010000000000005</c:v>
                </c:pt>
                <c:pt idx="1435">
                  <c:v>79.8</c:v>
                </c:pt>
                <c:pt idx="1436">
                  <c:v>80.64</c:v>
                </c:pt>
                <c:pt idx="1437">
                  <c:v>80.900000000000006</c:v>
                </c:pt>
                <c:pt idx="1438">
                  <c:v>80.98</c:v>
                </c:pt>
                <c:pt idx="1439">
                  <c:v>86.52</c:v>
                </c:pt>
                <c:pt idx="1440">
                  <c:v>86.2</c:v>
                </c:pt>
                <c:pt idx="1441">
                  <c:v>87.46</c:v>
                </c:pt>
                <c:pt idx="1442">
                  <c:v>88</c:v>
                </c:pt>
                <c:pt idx="1443">
                  <c:v>89.39</c:v>
                </c:pt>
                <c:pt idx="1444">
                  <c:v>89.44</c:v>
                </c:pt>
                <c:pt idx="1445">
                  <c:v>88.4</c:v>
                </c:pt>
                <c:pt idx="1446">
                  <c:v>89.13</c:v>
                </c:pt>
                <c:pt idx="1447">
                  <c:v>83.1</c:v>
                </c:pt>
                <c:pt idx="1448">
                  <c:v>82.1</c:v>
                </c:pt>
                <c:pt idx="1449">
                  <c:v>82.25</c:v>
                </c:pt>
                <c:pt idx="1450">
                  <c:v>80.83</c:v>
                </c:pt>
                <c:pt idx="1451">
                  <c:v>80.77</c:v>
                </c:pt>
                <c:pt idx="1452">
                  <c:v>82.45</c:v>
                </c:pt>
                <c:pt idx="1453">
                  <c:v>82.1</c:v>
                </c:pt>
                <c:pt idx="1454">
                  <c:v>82.15</c:v>
                </c:pt>
                <c:pt idx="1455">
                  <c:v>81.599999999999994</c:v>
                </c:pt>
                <c:pt idx="1456">
                  <c:v>82.12</c:v>
                </c:pt>
                <c:pt idx="1457">
                  <c:v>83.94</c:v>
                </c:pt>
                <c:pt idx="1458">
                  <c:v>83.4</c:v>
                </c:pt>
                <c:pt idx="1459">
                  <c:v>82.92</c:v>
                </c:pt>
                <c:pt idx="1460">
                  <c:v>81.48</c:v>
                </c:pt>
                <c:pt idx="1461">
                  <c:v>81.42</c:v>
                </c:pt>
                <c:pt idx="1462">
                  <c:v>80.05</c:v>
                </c:pt>
                <c:pt idx="1463">
                  <c:v>79.040000000000006</c:v>
                </c:pt>
                <c:pt idx="1464">
                  <c:v>78.849999999999994</c:v>
                </c:pt>
                <c:pt idx="1465">
                  <c:v>78.91</c:v>
                </c:pt>
                <c:pt idx="1466">
                  <c:v>78.400000000000006</c:v>
                </c:pt>
                <c:pt idx="1467">
                  <c:v>76.45</c:v>
                </c:pt>
                <c:pt idx="1468">
                  <c:v>77.13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E-4674-A25C-D82175D75694}"/>
            </c:ext>
          </c:extLst>
        </c:ser>
        <c:ser>
          <c:idx val="1"/>
          <c:order val="1"/>
          <c:tx>
            <c:strRef>
              <c:f>'Simple Moving Average span'!$H$1</c:f>
              <c:strCache>
                <c:ptCount val="1"/>
                <c:pt idx="0">
                  <c:v>Naive Trend 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span'!$H$3:$H$1470</c:f>
              <c:numCache>
                <c:formatCode>_("$"* #,##0.00_);_("$"* \(#,##0.00\);_("$"* "-"??_);_(@_)</c:formatCode>
                <c:ptCount val="1468"/>
                <c:pt idx="0">
                  <c:v>69.5411</c:v>
                </c:pt>
                <c:pt idx="1">
                  <c:v>68.311000000000007</c:v>
                </c:pt>
                <c:pt idx="2">
                  <c:v>70.095100000000002</c:v>
                </c:pt>
                <c:pt idx="3">
                  <c:v>71.099800000000002</c:v>
                </c:pt>
                <c:pt idx="4">
                  <c:v>72.048199999999994</c:v>
                </c:pt>
                <c:pt idx="5">
                  <c:v>71.916700000000006</c:v>
                </c:pt>
                <c:pt idx="6">
                  <c:v>71.757099999999994</c:v>
                </c:pt>
                <c:pt idx="7">
                  <c:v>71.400300000000001</c:v>
                </c:pt>
                <c:pt idx="8">
                  <c:v>71.447199999999995</c:v>
                </c:pt>
                <c:pt idx="9">
                  <c:v>73.128</c:v>
                </c:pt>
                <c:pt idx="10">
                  <c:v>72.940200000000004</c:v>
                </c:pt>
                <c:pt idx="11">
                  <c:v>74.301699999999997</c:v>
                </c:pt>
                <c:pt idx="12">
                  <c:v>75.541200000000003</c:v>
                </c:pt>
                <c:pt idx="13">
                  <c:v>75.822800000000001</c:v>
                </c:pt>
                <c:pt idx="14">
                  <c:v>75.588099999999997</c:v>
                </c:pt>
                <c:pt idx="15">
                  <c:v>75.531800000000004</c:v>
                </c:pt>
                <c:pt idx="16">
                  <c:v>75.691400000000002</c:v>
                </c:pt>
                <c:pt idx="17">
                  <c:v>75.4191</c:v>
                </c:pt>
                <c:pt idx="18">
                  <c:v>75.325199999999995</c:v>
                </c:pt>
                <c:pt idx="19">
                  <c:v>76.320499999999996</c:v>
                </c:pt>
                <c:pt idx="20">
                  <c:v>76.883899999999997</c:v>
                </c:pt>
                <c:pt idx="21">
                  <c:v>76.536500000000004</c:v>
                </c:pt>
                <c:pt idx="22">
                  <c:v>76.987200000000001</c:v>
                </c:pt>
                <c:pt idx="23">
                  <c:v>77.804100000000005</c:v>
                </c:pt>
                <c:pt idx="24">
                  <c:v>77.663300000000007</c:v>
                </c:pt>
                <c:pt idx="25">
                  <c:v>77.362799999999993</c:v>
                </c:pt>
                <c:pt idx="26">
                  <c:v>77.334599999999995</c:v>
                </c:pt>
                <c:pt idx="27">
                  <c:v>78.574100000000001</c:v>
                </c:pt>
                <c:pt idx="28">
                  <c:v>79.541200000000003</c:v>
                </c:pt>
                <c:pt idx="29">
                  <c:v>80.189099999999996</c:v>
                </c:pt>
                <c:pt idx="30">
                  <c:v>79.513099999999994</c:v>
                </c:pt>
                <c:pt idx="31">
                  <c:v>80.170299999999997</c:v>
                </c:pt>
                <c:pt idx="32">
                  <c:v>79.409800000000004</c:v>
                </c:pt>
                <c:pt idx="33">
                  <c:v>79.663300000000007</c:v>
                </c:pt>
                <c:pt idx="34">
                  <c:v>78.827600000000004</c:v>
                </c:pt>
                <c:pt idx="35">
                  <c:v>79.588200000000001</c:v>
                </c:pt>
                <c:pt idx="36">
                  <c:v>79.973100000000002</c:v>
                </c:pt>
                <c:pt idx="37">
                  <c:v>80.564700000000002</c:v>
                </c:pt>
                <c:pt idx="38">
                  <c:v>80.912099999999995</c:v>
                </c:pt>
                <c:pt idx="39">
                  <c:v>80.498999999999995</c:v>
                </c:pt>
                <c:pt idx="40">
                  <c:v>82.052300000000002</c:v>
                </c:pt>
                <c:pt idx="41">
                  <c:v>80.621399999999994</c:v>
                </c:pt>
                <c:pt idx="42">
                  <c:v>80.433099999999996</c:v>
                </c:pt>
                <c:pt idx="43">
                  <c:v>80.141300000000001</c:v>
                </c:pt>
                <c:pt idx="44">
                  <c:v>80.263599999999997</c:v>
                </c:pt>
                <c:pt idx="45">
                  <c:v>79.830600000000004</c:v>
                </c:pt>
                <c:pt idx="46">
                  <c:v>80.790800000000004</c:v>
                </c:pt>
                <c:pt idx="47">
                  <c:v>80.423699999999997</c:v>
                </c:pt>
                <c:pt idx="48">
                  <c:v>80.894400000000005</c:v>
                </c:pt>
                <c:pt idx="49">
                  <c:v>81.779300000000006</c:v>
                </c:pt>
                <c:pt idx="50">
                  <c:v>81.713399999999993</c:v>
                </c:pt>
                <c:pt idx="51">
                  <c:v>82.673599999999993</c:v>
                </c:pt>
                <c:pt idx="52">
                  <c:v>82.551199999999994</c:v>
                </c:pt>
                <c:pt idx="53">
                  <c:v>81.609800000000007</c:v>
                </c:pt>
                <c:pt idx="54">
                  <c:v>82.852500000000006</c:v>
                </c:pt>
                <c:pt idx="55">
                  <c:v>77.373599999999996</c:v>
                </c:pt>
                <c:pt idx="56">
                  <c:v>77.505399999999995</c:v>
                </c:pt>
                <c:pt idx="57">
                  <c:v>78.493799999999993</c:v>
                </c:pt>
                <c:pt idx="58">
                  <c:v>78.220799999999997</c:v>
                </c:pt>
                <c:pt idx="59">
                  <c:v>79.115099999999998</c:v>
                </c:pt>
                <c:pt idx="60">
                  <c:v>79.275199999999998</c:v>
                </c:pt>
                <c:pt idx="61">
                  <c:v>80.235399999999998</c:v>
                </c:pt>
                <c:pt idx="62">
                  <c:v>79.425799999999995</c:v>
                </c:pt>
                <c:pt idx="63">
                  <c:v>79.52</c:v>
                </c:pt>
                <c:pt idx="64">
                  <c:v>80.282499999999999</c:v>
                </c:pt>
                <c:pt idx="65">
                  <c:v>80.395399999999995</c:v>
                </c:pt>
                <c:pt idx="66">
                  <c:v>79.764700000000005</c:v>
                </c:pt>
                <c:pt idx="67">
                  <c:v>79.341099999999997</c:v>
                </c:pt>
                <c:pt idx="68">
                  <c:v>79.905900000000003</c:v>
                </c:pt>
                <c:pt idx="69">
                  <c:v>80.018900000000002</c:v>
                </c:pt>
                <c:pt idx="70">
                  <c:v>81.186199999999999</c:v>
                </c:pt>
                <c:pt idx="71">
                  <c:v>81.741600000000005</c:v>
                </c:pt>
                <c:pt idx="72">
                  <c:v>82.654799999999994</c:v>
                </c:pt>
                <c:pt idx="73">
                  <c:v>83.530299999999997</c:v>
                </c:pt>
                <c:pt idx="74">
                  <c:v>83.972700000000003</c:v>
                </c:pt>
                <c:pt idx="75">
                  <c:v>82.240600000000001</c:v>
                </c:pt>
                <c:pt idx="76">
                  <c:v>82.3065</c:v>
                </c:pt>
                <c:pt idx="77">
                  <c:v>83.2102</c:v>
                </c:pt>
                <c:pt idx="78">
                  <c:v>82.428899999999999</c:v>
                </c:pt>
                <c:pt idx="79">
                  <c:v>83.134900000000002</c:v>
                </c:pt>
                <c:pt idx="80">
                  <c:v>83.087800000000001</c:v>
                </c:pt>
                <c:pt idx="81">
                  <c:v>82.683000000000007</c:v>
                </c:pt>
                <c:pt idx="82">
                  <c:v>80.866100000000003</c:v>
                </c:pt>
                <c:pt idx="83">
                  <c:v>80.272999999999996</c:v>
                </c:pt>
                <c:pt idx="84">
                  <c:v>80.677899999999994</c:v>
                </c:pt>
                <c:pt idx="85">
                  <c:v>78.672700000000006</c:v>
                </c:pt>
                <c:pt idx="86">
                  <c:v>77.703000000000003</c:v>
                </c:pt>
                <c:pt idx="87">
                  <c:v>77.919600000000003</c:v>
                </c:pt>
                <c:pt idx="88">
                  <c:v>78.1173</c:v>
                </c:pt>
                <c:pt idx="89">
                  <c:v>79.0304</c:v>
                </c:pt>
                <c:pt idx="90">
                  <c:v>77.693600000000004</c:v>
                </c:pt>
                <c:pt idx="91">
                  <c:v>78.766800000000003</c:v>
                </c:pt>
                <c:pt idx="92">
                  <c:v>79.0869</c:v>
                </c:pt>
                <c:pt idx="93">
                  <c:v>79.341099999999997</c:v>
                </c:pt>
                <c:pt idx="94">
                  <c:v>79.614099999999993</c:v>
                </c:pt>
                <c:pt idx="95">
                  <c:v>77.994900000000001</c:v>
                </c:pt>
                <c:pt idx="96">
                  <c:v>78.738600000000005</c:v>
                </c:pt>
                <c:pt idx="97">
                  <c:v>78.324399999999997</c:v>
                </c:pt>
                <c:pt idx="98">
                  <c:v>77.797200000000004</c:v>
                </c:pt>
                <c:pt idx="99">
                  <c:v>77.345299999999995</c:v>
                </c:pt>
                <c:pt idx="100">
                  <c:v>76.441599999999994</c:v>
                </c:pt>
                <c:pt idx="101">
                  <c:v>74.248099999999994</c:v>
                </c:pt>
                <c:pt idx="102">
                  <c:v>74.615200000000002</c:v>
                </c:pt>
                <c:pt idx="103">
                  <c:v>72.821600000000004</c:v>
                </c:pt>
                <c:pt idx="104">
                  <c:v>73.595699999999994</c:v>
                </c:pt>
                <c:pt idx="105">
                  <c:v>77.050799999999995</c:v>
                </c:pt>
                <c:pt idx="106">
                  <c:v>78.089200000000005</c:v>
                </c:pt>
                <c:pt idx="107">
                  <c:v>77.834400000000002</c:v>
                </c:pt>
                <c:pt idx="108">
                  <c:v>78.740600000000001</c:v>
                </c:pt>
                <c:pt idx="109">
                  <c:v>77.957099999999997</c:v>
                </c:pt>
                <c:pt idx="110">
                  <c:v>78.599000000000004</c:v>
                </c:pt>
                <c:pt idx="111">
                  <c:v>78.004300000000001</c:v>
                </c:pt>
                <c:pt idx="112">
                  <c:v>78.929400000000001</c:v>
                </c:pt>
                <c:pt idx="113">
                  <c:v>78.768900000000002</c:v>
                </c:pt>
                <c:pt idx="114">
                  <c:v>77.513400000000004</c:v>
                </c:pt>
                <c:pt idx="115">
                  <c:v>79.580799999999996</c:v>
                </c:pt>
                <c:pt idx="116">
                  <c:v>78.872799999999998</c:v>
                </c:pt>
                <c:pt idx="117">
                  <c:v>80.468199999999996</c:v>
                </c:pt>
                <c:pt idx="118">
                  <c:v>80.949600000000004</c:v>
                </c:pt>
                <c:pt idx="119">
                  <c:v>79.769599999999997</c:v>
                </c:pt>
                <c:pt idx="120">
                  <c:v>77.994900000000001</c:v>
                </c:pt>
                <c:pt idx="121">
                  <c:v>77.928799999999995</c:v>
                </c:pt>
                <c:pt idx="122">
                  <c:v>78.976600000000005</c:v>
                </c:pt>
                <c:pt idx="123">
                  <c:v>79.250399999999999</c:v>
                </c:pt>
                <c:pt idx="124">
                  <c:v>80.628600000000006</c:v>
                </c:pt>
                <c:pt idx="125">
                  <c:v>80.203800000000001</c:v>
                </c:pt>
                <c:pt idx="126">
                  <c:v>81.374399999999994</c:v>
                </c:pt>
                <c:pt idx="127">
                  <c:v>81.959699999999998</c:v>
                </c:pt>
                <c:pt idx="128">
                  <c:v>83.526799999999994</c:v>
                </c:pt>
                <c:pt idx="129">
                  <c:v>83.111400000000003</c:v>
                </c:pt>
                <c:pt idx="130">
                  <c:v>82.545000000000002</c:v>
                </c:pt>
                <c:pt idx="131">
                  <c:v>83.347399999999993</c:v>
                </c:pt>
                <c:pt idx="132">
                  <c:v>84.131</c:v>
                </c:pt>
                <c:pt idx="133">
                  <c:v>84.470799999999997</c:v>
                </c:pt>
                <c:pt idx="134">
                  <c:v>83.640100000000004</c:v>
                </c:pt>
                <c:pt idx="135">
                  <c:v>82.601699999999994</c:v>
                </c:pt>
                <c:pt idx="136">
                  <c:v>82.545000000000002</c:v>
                </c:pt>
                <c:pt idx="137">
                  <c:v>81.704800000000006</c:v>
                </c:pt>
                <c:pt idx="138">
                  <c:v>81.157300000000006</c:v>
                </c:pt>
                <c:pt idx="139">
                  <c:v>81.846400000000003</c:v>
                </c:pt>
                <c:pt idx="140">
                  <c:v>81.846400000000003</c:v>
                </c:pt>
                <c:pt idx="141">
                  <c:v>82.394000000000005</c:v>
                </c:pt>
                <c:pt idx="142">
                  <c:v>82.639399999999995</c:v>
                </c:pt>
                <c:pt idx="143">
                  <c:v>82.7149</c:v>
                </c:pt>
                <c:pt idx="144">
                  <c:v>82.3185</c:v>
                </c:pt>
                <c:pt idx="145">
                  <c:v>81.213899999999995</c:v>
                </c:pt>
                <c:pt idx="146">
                  <c:v>78.466800000000006</c:v>
                </c:pt>
                <c:pt idx="147">
                  <c:v>76.597700000000003</c:v>
                </c:pt>
                <c:pt idx="148">
                  <c:v>74.549199999999999</c:v>
                </c:pt>
                <c:pt idx="149">
                  <c:v>76.748800000000003</c:v>
                </c:pt>
                <c:pt idx="150">
                  <c:v>76.729900000000001</c:v>
                </c:pt>
                <c:pt idx="151">
                  <c:v>78.3536</c:v>
                </c:pt>
                <c:pt idx="152">
                  <c:v>77.390699999999995</c:v>
                </c:pt>
                <c:pt idx="153">
                  <c:v>77.0792</c:v>
                </c:pt>
                <c:pt idx="154">
                  <c:v>78.655699999999996</c:v>
                </c:pt>
                <c:pt idx="155">
                  <c:v>76.493899999999996</c:v>
                </c:pt>
                <c:pt idx="156">
                  <c:v>75.058999999999997</c:v>
                </c:pt>
                <c:pt idx="157">
                  <c:v>75.785799999999995</c:v>
                </c:pt>
                <c:pt idx="158">
                  <c:v>76.588200000000001</c:v>
                </c:pt>
                <c:pt idx="159">
                  <c:v>76.021900000000002</c:v>
                </c:pt>
                <c:pt idx="160">
                  <c:v>78.108099999999993</c:v>
                </c:pt>
                <c:pt idx="161">
                  <c:v>78.646199999999993</c:v>
                </c:pt>
                <c:pt idx="162">
                  <c:v>75.936899999999994</c:v>
                </c:pt>
                <c:pt idx="163">
                  <c:v>77.645600000000002</c:v>
                </c:pt>
                <c:pt idx="164">
                  <c:v>77.437899999999999</c:v>
                </c:pt>
                <c:pt idx="165">
                  <c:v>78.806700000000006</c:v>
                </c:pt>
                <c:pt idx="166">
                  <c:v>80.600300000000004</c:v>
                </c:pt>
                <c:pt idx="167">
                  <c:v>79.975700000000003</c:v>
                </c:pt>
                <c:pt idx="168">
                  <c:v>80.136600000000001</c:v>
                </c:pt>
                <c:pt idx="169">
                  <c:v>81.726600000000005</c:v>
                </c:pt>
                <c:pt idx="170">
                  <c:v>83.6858</c:v>
                </c:pt>
                <c:pt idx="171">
                  <c:v>83.941299999999998</c:v>
                </c:pt>
                <c:pt idx="172">
                  <c:v>83.922399999999996</c:v>
                </c:pt>
                <c:pt idx="173">
                  <c:v>82.180899999999994</c:v>
                </c:pt>
                <c:pt idx="174">
                  <c:v>82.105199999999996</c:v>
                </c:pt>
                <c:pt idx="175">
                  <c:v>82.975899999999996</c:v>
                </c:pt>
                <c:pt idx="176">
                  <c:v>82.6447</c:v>
                </c:pt>
                <c:pt idx="177">
                  <c:v>82.597300000000004</c:v>
                </c:pt>
                <c:pt idx="178">
                  <c:v>82.900199999999998</c:v>
                </c:pt>
                <c:pt idx="179">
                  <c:v>83.364000000000004</c:v>
                </c:pt>
                <c:pt idx="180">
                  <c:v>83.004300000000001</c:v>
                </c:pt>
                <c:pt idx="181">
                  <c:v>82.038899999999998</c:v>
                </c:pt>
                <c:pt idx="182">
                  <c:v>82.994900000000001</c:v>
                </c:pt>
                <c:pt idx="183">
                  <c:v>82.512200000000007</c:v>
                </c:pt>
                <c:pt idx="184">
                  <c:v>85.947800000000001</c:v>
                </c:pt>
                <c:pt idx="185">
                  <c:v>87.234999999999999</c:v>
                </c:pt>
                <c:pt idx="186">
                  <c:v>87.367500000000007</c:v>
                </c:pt>
                <c:pt idx="187">
                  <c:v>88.891300000000001</c:v>
                </c:pt>
                <c:pt idx="188">
                  <c:v>87.339100000000002</c:v>
                </c:pt>
                <c:pt idx="189">
                  <c:v>86.591399999999993</c:v>
                </c:pt>
                <c:pt idx="190">
                  <c:v>87.282300000000006</c:v>
                </c:pt>
                <c:pt idx="191">
                  <c:v>88.086799999999997</c:v>
                </c:pt>
                <c:pt idx="192">
                  <c:v>88.1815</c:v>
                </c:pt>
                <c:pt idx="193">
                  <c:v>86.837500000000006</c:v>
                </c:pt>
                <c:pt idx="194">
                  <c:v>87.566299999999998</c:v>
                </c:pt>
                <c:pt idx="195">
                  <c:v>88.020499999999998</c:v>
                </c:pt>
                <c:pt idx="196">
                  <c:v>88.853399999999993</c:v>
                </c:pt>
                <c:pt idx="197">
                  <c:v>89.799899999999994</c:v>
                </c:pt>
                <c:pt idx="198">
                  <c:v>89.714699999999993</c:v>
                </c:pt>
                <c:pt idx="199">
                  <c:v>89.799899999999994</c:v>
                </c:pt>
                <c:pt idx="200">
                  <c:v>90.4435</c:v>
                </c:pt>
                <c:pt idx="201">
                  <c:v>90.954599999999999</c:v>
                </c:pt>
                <c:pt idx="202">
                  <c:v>91.068100000000001</c:v>
                </c:pt>
                <c:pt idx="203">
                  <c:v>90.481399999999994</c:v>
                </c:pt>
                <c:pt idx="204">
                  <c:v>87.376999999999995</c:v>
                </c:pt>
                <c:pt idx="205">
                  <c:v>86.600899999999996</c:v>
                </c:pt>
                <c:pt idx="206">
                  <c:v>86.051900000000003</c:v>
                </c:pt>
                <c:pt idx="207">
                  <c:v>85.985699999999994</c:v>
                </c:pt>
                <c:pt idx="208">
                  <c:v>84.499700000000004</c:v>
                </c:pt>
                <c:pt idx="209">
                  <c:v>85.361000000000004</c:v>
                </c:pt>
                <c:pt idx="210">
                  <c:v>84.755300000000005</c:v>
                </c:pt>
                <c:pt idx="211">
                  <c:v>84.405100000000004</c:v>
                </c:pt>
                <c:pt idx="212">
                  <c:v>85.048699999999997</c:v>
                </c:pt>
                <c:pt idx="213">
                  <c:v>85.067599999999999</c:v>
                </c:pt>
                <c:pt idx="214">
                  <c:v>84.688999999999993</c:v>
                </c:pt>
                <c:pt idx="215">
                  <c:v>85.559799999999996</c:v>
                </c:pt>
                <c:pt idx="216">
                  <c:v>85.001400000000004</c:v>
                </c:pt>
                <c:pt idx="217">
                  <c:v>85.228499999999997</c:v>
                </c:pt>
                <c:pt idx="218">
                  <c:v>84.707899999999995</c:v>
                </c:pt>
                <c:pt idx="219">
                  <c:v>86.402100000000004</c:v>
                </c:pt>
                <c:pt idx="220">
                  <c:v>86.383200000000002</c:v>
                </c:pt>
                <c:pt idx="221">
                  <c:v>88.058400000000006</c:v>
                </c:pt>
                <c:pt idx="222">
                  <c:v>89.1374</c:v>
                </c:pt>
                <c:pt idx="223">
                  <c:v>88.597899999999996</c:v>
                </c:pt>
                <c:pt idx="224">
                  <c:v>88.067899999999995</c:v>
                </c:pt>
                <c:pt idx="225">
                  <c:v>87.225499999999997</c:v>
                </c:pt>
                <c:pt idx="226">
                  <c:v>88.342299999999994</c:v>
                </c:pt>
                <c:pt idx="227">
                  <c:v>87.925899999999999</c:v>
                </c:pt>
                <c:pt idx="228">
                  <c:v>88.332899999999995</c:v>
                </c:pt>
                <c:pt idx="229">
                  <c:v>89.099500000000006</c:v>
                </c:pt>
                <c:pt idx="230">
                  <c:v>88.715199999999996</c:v>
                </c:pt>
                <c:pt idx="231">
                  <c:v>88.781599999999997</c:v>
                </c:pt>
                <c:pt idx="232">
                  <c:v>87.737799999999993</c:v>
                </c:pt>
                <c:pt idx="233">
                  <c:v>88.933499999999995</c:v>
                </c:pt>
                <c:pt idx="234">
                  <c:v>90.8977</c:v>
                </c:pt>
                <c:pt idx="235">
                  <c:v>92.045900000000003</c:v>
                </c:pt>
                <c:pt idx="236">
                  <c:v>91.694800000000001</c:v>
                </c:pt>
                <c:pt idx="237">
                  <c:v>92.055400000000006</c:v>
                </c:pt>
                <c:pt idx="238">
                  <c:v>92.216700000000003</c:v>
                </c:pt>
                <c:pt idx="239">
                  <c:v>92.729200000000006</c:v>
                </c:pt>
                <c:pt idx="240">
                  <c:v>92.776600000000002</c:v>
                </c:pt>
                <c:pt idx="241">
                  <c:v>93.763499999999993</c:v>
                </c:pt>
                <c:pt idx="242">
                  <c:v>94.560599999999994</c:v>
                </c:pt>
                <c:pt idx="243">
                  <c:v>95.433599999999998</c:v>
                </c:pt>
                <c:pt idx="244">
                  <c:v>95.983999999999995</c:v>
                </c:pt>
                <c:pt idx="245">
                  <c:v>94.854799999999997</c:v>
                </c:pt>
                <c:pt idx="246">
                  <c:v>94.930700000000002</c:v>
                </c:pt>
                <c:pt idx="247">
                  <c:v>95.025599999999997</c:v>
                </c:pt>
                <c:pt idx="248">
                  <c:v>95.566500000000005</c:v>
                </c:pt>
                <c:pt idx="249">
                  <c:v>96.382499999999993</c:v>
                </c:pt>
                <c:pt idx="250">
                  <c:v>95.651899999999998</c:v>
                </c:pt>
                <c:pt idx="251">
                  <c:v>96.135800000000003</c:v>
                </c:pt>
                <c:pt idx="252">
                  <c:v>96.9803</c:v>
                </c:pt>
                <c:pt idx="253">
                  <c:v>96.714699999999993</c:v>
                </c:pt>
                <c:pt idx="254">
                  <c:v>96.629300000000001</c:v>
                </c:pt>
                <c:pt idx="255">
                  <c:v>96.581800000000001</c:v>
                </c:pt>
                <c:pt idx="256">
                  <c:v>96.363600000000005</c:v>
                </c:pt>
                <c:pt idx="257">
                  <c:v>96.2971</c:v>
                </c:pt>
                <c:pt idx="258">
                  <c:v>95.746700000000004</c:v>
                </c:pt>
                <c:pt idx="259">
                  <c:v>96.942400000000006</c:v>
                </c:pt>
                <c:pt idx="260">
                  <c:v>97.663600000000002</c:v>
                </c:pt>
                <c:pt idx="261">
                  <c:v>97.540199999999999</c:v>
                </c:pt>
                <c:pt idx="262">
                  <c:v>98.090599999999995</c:v>
                </c:pt>
                <c:pt idx="263">
                  <c:v>99.191299999999998</c:v>
                </c:pt>
                <c:pt idx="264">
                  <c:v>99.238799999999998</c:v>
                </c:pt>
                <c:pt idx="265">
                  <c:v>99.153400000000005</c:v>
                </c:pt>
                <c:pt idx="266">
                  <c:v>97.758499999999998</c:v>
                </c:pt>
                <c:pt idx="267">
                  <c:v>96.819100000000006</c:v>
                </c:pt>
                <c:pt idx="268">
                  <c:v>95.120500000000007</c:v>
                </c:pt>
                <c:pt idx="269">
                  <c:v>95.281800000000004</c:v>
                </c:pt>
                <c:pt idx="270">
                  <c:v>94.740899999999996</c:v>
                </c:pt>
                <c:pt idx="271">
                  <c:v>93.175200000000004</c:v>
                </c:pt>
                <c:pt idx="272">
                  <c:v>91.381699999999995</c:v>
                </c:pt>
                <c:pt idx="273">
                  <c:v>94.2</c:v>
                </c:pt>
                <c:pt idx="274">
                  <c:v>96.202200000000005</c:v>
                </c:pt>
                <c:pt idx="275">
                  <c:v>95.405199999999994</c:v>
                </c:pt>
                <c:pt idx="276">
                  <c:v>95.148899999999998</c:v>
                </c:pt>
                <c:pt idx="277">
                  <c:v>94.3613</c:v>
                </c:pt>
                <c:pt idx="278">
                  <c:v>94.911699999999996</c:v>
                </c:pt>
                <c:pt idx="279">
                  <c:v>94.911699999999996</c:v>
                </c:pt>
                <c:pt idx="280">
                  <c:v>97.739500000000007</c:v>
                </c:pt>
                <c:pt idx="281">
                  <c:v>98.090599999999995</c:v>
                </c:pt>
                <c:pt idx="282">
                  <c:v>98.251900000000006</c:v>
                </c:pt>
                <c:pt idx="283">
                  <c:v>96.790599999999998</c:v>
                </c:pt>
                <c:pt idx="284">
                  <c:v>97.227099999999993</c:v>
                </c:pt>
                <c:pt idx="285">
                  <c:v>97.293499999999995</c:v>
                </c:pt>
                <c:pt idx="286">
                  <c:v>95.129900000000006</c:v>
                </c:pt>
                <c:pt idx="287">
                  <c:v>91.011600000000001</c:v>
                </c:pt>
                <c:pt idx="288">
                  <c:v>88.155299999999997</c:v>
                </c:pt>
                <c:pt idx="289">
                  <c:v>87.301299999999998</c:v>
                </c:pt>
                <c:pt idx="290">
                  <c:v>84.027500000000003</c:v>
                </c:pt>
                <c:pt idx="291">
                  <c:v>85.050399999999996</c:v>
                </c:pt>
                <c:pt idx="292">
                  <c:v>88.190600000000003</c:v>
                </c:pt>
                <c:pt idx="293">
                  <c:v>86.525300000000001</c:v>
                </c:pt>
                <c:pt idx="294">
                  <c:v>89.246799999999993</c:v>
                </c:pt>
                <c:pt idx="295">
                  <c:v>86.192300000000003</c:v>
                </c:pt>
                <c:pt idx="296">
                  <c:v>84.079800000000006</c:v>
                </c:pt>
                <c:pt idx="297">
                  <c:v>80.035700000000006</c:v>
                </c:pt>
                <c:pt idx="298">
                  <c:v>84.0227</c:v>
                </c:pt>
                <c:pt idx="299">
                  <c:v>79.930999999999997</c:v>
                </c:pt>
                <c:pt idx="300">
                  <c:v>70.605699999999999</c:v>
                </c:pt>
                <c:pt idx="301">
                  <c:v>71.918899999999994</c:v>
                </c:pt>
                <c:pt idx="302">
                  <c:v>63.554699999999997</c:v>
                </c:pt>
                <c:pt idx="303">
                  <c:v>66.456900000000005</c:v>
                </c:pt>
                <c:pt idx="304">
                  <c:v>64.744100000000003</c:v>
                </c:pt>
                <c:pt idx="305">
                  <c:v>66.932699999999997</c:v>
                </c:pt>
                <c:pt idx="306">
                  <c:v>64.182699999999997</c:v>
                </c:pt>
                <c:pt idx="307">
                  <c:v>59.758000000000003</c:v>
                </c:pt>
                <c:pt idx="308">
                  <c:v>68.826300000000003</c:v>
                </c:pt>
                <c:pt idx="309">
                  <c:v>75.1828</c:v>
                </c:pt>
                <c:pt idx="310">
                  <c:v>80.216499999999996</c:v>
                </c:pt>
                <c:pt idx="311">
                  <c:v>79.198400000000007</c:v>
                </c:pt>
                <c:pt idx="312">
                  <c:v>81.244200000000006</c:v>
                </c:pt>
                <c:pt idx="313">
                  <c:v>78.732100000000003</c:v>
                </c:pt>
                <c:pt idx="314">
                  <c:v>75.392099999999999</c:v>
                </c:pt>
                <c:pt idx="315">
                  <c:v>76.257999999999996</c:v>
                </c:pt>
                <c:pt idx="316">
                  <c:v>75.040000000000006</c:v>
                </c:pt>
                <c:pt idx="317">
                  <c:v>80.530500000000004</c:v>
                </c:pt>
                <c:pt idx="318">
                  <c:v>80.083299999999994</c:v>
                </c:pt>
                <c:pt idx="319">
                  <c:v>81.168099999999995</c:v>
                </c:pt>
                <c:pt idx="320">
                  <c:v>82.585899999999995</c:v>
                </c:pt>
                <c:pt idx="321">
                  <c:v>80.368700000000004</c:v>
                </c:pt>
                <c:pt idx="322">
                  <c:v>83.233000000000004</c:v>
                </c:pt>
                <c:pt idx="323">
                  <c:v>80.920699999999997</c:v>
                </c:pt>
                <c:pt idx="324">
                  <c:v>82.119600000000005</c:v>
                </c:pt>
                <c:pt idx="325">
                  <c:v>85.554699999999997</c:v>
                </c:pt>
                <c:pt idx="326">
                  <c:v>83.642099999999999</c:v>
                </c:pt>
                <c:pt idx="327">
                  <c:v>81.072900000000004</c:v>
                </c:pt>
                <c:pt idx="328">
                  <c:v>84.47</c:v>
                </c:pt>
                <c:pt idx="329">
                  <c:v>83.118799999999993</c:v>
                </c:pt>
                <c:pt idx="330">
                  <c:v>84.089299999999994</c:v>
                </c:pt>
                <c:pt idx="331">
                  <c:v>85.040899999999993</c:v>
                </c:pt>
                <c:pt idx="332">
                  <c:v>84.498500000000007</c:v>
                </c:pt>
                <c:pt idx="333">
                  <c:v>83.803899999999999</c:v>
                </c:pt>
                <c:pt idx="334">
                  <c:v>82.956999999999994</c:v>
                </c:pt>
                <c:pt idx="335">
                  <c:v>81.3964</c:v>
                </c:pt>
                <c:pt idx="336">
                  <c:v>81.596299999999999</c:v>
                </c:pt>
                <c:pt idx="337">
                  <c:v>82.975999999999999</c:v>
                </c:pt>
                <c:pt idx="338">
                  <c:v>84.156000000000006</c:v>
                </c:pt>
                <c:pt idx="339">
                  <c:v>84.270099999999999</c:v>
                </c:pt>
                <c:pt idx="340">
                  <c:v>86.078100000000006</c:v>
                </c:pt>
                <c:pt idx="341">
                  <c:v>86.525300000000001</c:v>
                </c:pt>
                <c:pt idx="342">
                  <c:v>83.984700000000004</c:v>
                </c:pt>
                <c:pt idx="343">
                  <c:v>81.853200000000001</c:v>
                </c:pt>
                <c:pt idx="344">
                  <c:v>82.357500000000002</c:v>
                </c:pt>
                <c:pt idx="345">
                  <c:v>82.776200000000003</c:v>
                </c:pt>
                <c:pt idx="346">
                  <c:v>86.63</c:v>
                </c:pt>
                <c:pt idx="347">
                  <c:v>87.077299999999994</c:v>
                </c:pt>
                <c:pt idx="348">
                  <c:v>88.447500000000005</c:v>
                </c:pt>
                <c:pt idx="349">
                  <c:v>89.694000000000003</c:v>
                </c:pt>
                <c:pt idx="350">
                  <c:v>89.208799999999997</c:v>
                </c:pt>
                <c:pt idx="351">
                  <c:v>91.939700000000002</c:v>
                </c:pt>
                <c:pt idx="352">
                  <c:v>95.032300000000006</c:v>
                </c:pt>
                <c:pt idx="353">
                  <c:v>93.690600000000003</c:v>
                </c:pt>
                <c:pt idx="354">
                  <c:v>94.038799999999995</c:v>
                </c:pt>
                <c:pt idx="355">
                  <c:v>94.954599999999999</c:v>
                </c:pt>
                <c:pt idx="356">
                  <c:v>96.099299999999999</c:v>
                </c:pt>
                <c:pt idx="357">
                  <c:v>99.313999999999993</c:v>
                </c:pt>
                <c:pt idx="358">
                  <c:v>96.614400000000003</c:v>
                </c:pt>
                <c:pt idx="359">
                  <c:v>97.978499999999997</c:v>
                </c:pt>
                <c:pt idx="360">
                  <c:v>99.485699999999994</c:v>
                </c:pt>
                <c:pt idx="361">
                  <c:v>97.902199999999993</c:v>
                </c:pt>
                <c:pt idx="362">
                  <c:v>97.415700000000001</c:v>
                </c:pt>
                <c:pt idx="363">
                  <c:v>90.785899999999998</c:v>
                </c:pt>
                <c:pt idx="364">
                  <c:v>91.987799999999993</c:v>
                </c:pt>
                <c:pt idx="365">
                  <c:v>93.332899999999995</c:v>
                </c:pt>
                <c:pt idx="366">
                  <c:v>94.477599999999995</c:v>
                </c:pt>
                <c:pt idx="367">
                  <c:v>94.639799999999994</c:v>
                </c:pt>
                <c:pt idx="368">
                  <c:v>93.9148</c:v>
                </c:pt>
                <c:pt idx="369">
                  <c:v>91.367800000000003</c:v>
                </c:pt>
                <c:pt idx="370">
                  <c:v>94.925899999999999</c:v>
                </c:pt>
                <c:pt idx="371">
                  <c:v>97.224900000000005</c:v>
                </c:pt>
                <c:pt idx="372">
                  <c:v>95.469700000000003</c:v>
                </c:pt>
                <c:pt idx="373">
                  <c:v>96.728899999999996</c:v>
                </c:pt>
                <c:pt idx="374">
                  <c:v>89.355000000000004</c:v>
                </c:pt>
                <c:pt idx="375">
                  <c:v>91.453599999999994</c:v>
                </c:pt>
                <c:pt idx="376">
                  <c:v>93.533199999999994</c:v>
                </c:pt>
                <c:pt idx="377">
                  <c:v>92.9131</c:v>
                </c:pt>
                <c:pt idx="378">
                  <c:v>93.895700000000005</c:v>
                </c:pt>
                <c:pt idx="379">
                  <c:v>95.345699999999994</c:v>
                </c:pt>
                <c:pt idx="380">
                  <c:v>92.598299999999995</c:v>
                </c:pt>
                <c:pt idx="381">
                  <c:v>94.286799999999999</c:v>
                </c:pt>
                <c:pt idx="382">
                  <c:v>92.522000000000006</c:v>
                </c:pt>
                <c:pt idx="383">
                  <c:v>93.475999999999999</c:v>
                </c:pt>
                <c:pt idx="384">
                  <c:v>92.016400000000004</c:v>
                </c:pt>
                <c:pt idx="385">
                  <c:v>92.302599999999998</c:v>
                </c:pt>
                <c:pt idx="386">
                  <c:v>94.000600000000006</c:v>
                </c:pt>
                <c:pt idx="387">
                  <c:v>92.779600000000002</c:v>
                </c:pt>
                <c:pt idx="388">
                  <c:v>91.844700000000003</c:v>
                </c:pt>
                <c:pt idx="389">
                  <c:v>91.243700000000004</c:v>
                </c:pt>
                <c:pt idx="390">
                  <c:v>93.828900000000004</c:v>
                </c:pt>
                <c:pt idx="391">
                  <c:v>94.3536</c:v>
                </c:pt>
                <c:pt idx="392">
                  <c:v>93.771699999999996</c:v>
                </c:pt>
                <c:pt idx="393">
                  <c:v>93.895700000000005</c:v>
                </c:pt>
                <c:pt idx="394">
                  <c:v>92.731899999999996</c:v>
                </c:pt>
                <c:pt idx="395">
                  <c:v>91.8352</c:v>
                </c:pt>
                <c:pt idx="396">
                  <c:v>92.503</c:v>
                </c:pt>
                <c:pt idx="397">
                  <c:v>92.359899999999996</c:v>
                </c:pt>
                <c:pt idx="398">
                  <c:v>93.113500000000002</c:v>
                </c:pt>
                <c:pt idx="399">
                  <c:v>93.800299999999993</c:v>
                </c:pt>
                <c:pt idx="400">
                  <c:v>92.846400000000003</c:v>
                </c:pt>
                <c:pt idx="401">
                  <c:v>96.290099999999995</c:v>
                </c:pt>
                <c:pt idx="402">
                  <c:v>95.822599999999994</c:v>
                </c:pt>
                <c:pt idx="403">
                  <c:v>97.167699999999996</c:v>
                </c:pt>
                <c:pt idx="404">
                  <c:v>100.55410000000001</c:v>
                </c:pt>
                <c:pt idx="405">
                  <c:v>100.2775</c:v>
                </c:pt>
                <c:pt idx="406">
                  <c:v>100.3729</c:v>
                </c:pt>
                <c:pt idx="407">
                  <c:v>101.613</c:v>
                </c:pt>
                <c:pt idx="408">
                  <c:v>101.52719999999999</c:v>
                </c:pt>
                <c:pt idx="409">
                  <c:v>100.79259999999999</c:v>
                </c:pt>
                <c:pt idx="410">
                  <c:v>102.0423</c:v>
                </c:pt>
                <c:pt idx="411">
                  <c:v>103.3969</c:v>
                </c:pt>
                <c:pt idx="412">
                  <c:v>103.03440000000001</c:v>
                </c:pt>
                <c:pt idx="413">
                  <c:v>104.6942</c:v>
                </c:pt>
                <c:pt idx="414">
                  <c:v>106.6784</c:v>
                </c:pt>
                <c:pt idx="415">
                  <c:v>106.37309999999999</c:v>
                </c:pt>
                <c:pt idx="416">
                  <c:v>106.3922</c:v>
                </c:pt>
                <c:pt idx="417">
                  <c:v>105.73399999999999</c:v>
                </c:pt>
                <c:pt idx="418">
                  <c:v>107.3545</c:v>
                </c:pt>
                <c:pt idx="419">
                  <c:v>106.9721</c:v>
                </c:pt>
                <c:pt idx="420">
                  <c:v>109.7924</c:v>
                </c:pt>
                <c:pt idx="421">
                  <c:v>111.66630000000001</c:v>
                </c:pt>
                <c:pt idx="422">
                  <c:v>107.8899</c:v>
                </c:pt>
                <c:pt idx="423">
                  <c:v>107.4597</c:v>
                </c:pt>
                <c:pt idx="424">
                  <c:v>107.76560000000001</c:v>
                </c:pt>
                <c:pt idx="425">
                  <c:v>109.8498</c:v>
                </c:pt>
                <c:pt idx="426">
                  <c:v>109.74460000000001</c:v>
                </c:pt>
                <c:pt idx="427">
                  <c:v>112.8135</c:v>
                </c:pt>
                <c:pt idx="428">
                  <c:v>114.0373</c:v>
                </c:pt>
                <c:pt idx="429">
                  <c:v>114.0277</c:v>
                </c:pt>
                <c:pt idx="430">
                  <c:v>113.3776</c:v>
                </c:pt>
                <c:pt idx="431">
                  <c:v>111.2456</c:v>
                </c:pt>
                <c:pt idx="432">
                  <c:v>109.6203</c:v>
                </c:pt>
                <c:pt idx="433">
                  <c:v>108.387</c:v>
                </c:pt>
                <c:pt idx="434">
                  <c:v>111.7332</c:v>
                </c:pt>
                <c:pt idx="435">
                  <c:v>121.5231</c:v>
                </c:pt>
                <c:pt idx="436">
                  <c:v>119.2668</c:v>
                </c:pt>
                <c:pt idx="437">
                  <c:v>118.7697</c:v>
                </c:pt>
                <c:pt idx="438">
                  <c:v>118.8557</c:v>
                </c:pt>
                <c:pt idx="439">
                  <c:v>120.79649999999999</c:v>
                </c:pt>
                <c:pt idx="440">
                  <c:v>120.02209999999999</c:v>
                </c:pt>
                <c:pt idx="441">
                  <c:v>121.07380000000001</c:v>
                </c:pt>
                <c:pt idx="442">
                  <c:v>121.07380000000001</c:v>
                </c:pt>
                <c:pt idx="443">
                  <c:v>122.288</c:v>
                </c:pt>
                <c:pt idx="444">
                  <c:v>122.0394</c:v>
                </c:pt>
                <c:pt idx="445">
                  <c:v>124.3434</c:v>
                </c:pt>
                <c:pt idx="446">
                  <c:v>124.00879999999999</c:v>
                </c:pt>
                <c:pt idx="447">
                  <c:v>125.223</c:v>
                </c:pt>
                <c:pt idx="448">
                  <c:v>123.76990000000001</c:v>
                </c:pt>
                <c:pt idx="449">
                  <c:v>123.52119999999999</c:v>
                </c:pt>
                <c:pt idx="450">
                  <c:v>122.04900000000001</c:v>
                </c:pt>
                <c:pt idx="451">
                  <c:v>123.33</c:v>
                </c:pt>
                <c:pt idx="452">
                  <c:v>122.374</c:v>
                </c:pt>
                <c:pt idx="453">
                  <c:v>121.8291</c:v>
                </c:pt>
                <c:pt idx="454">
                  <c:v>122.8425</c:v>
                </c:pt>
                <c:pt idx="455">
                  <c:v>123.74120000000001</c:v>
                </c:pt>
                <c:pt idx="456">
                  <c:v>124.3052</c:v>
                </c:pt>
                <c:pt idx="457">
                  <c:v>124.2765</c:v>
                </c:pt>
                <c:pt idx="458">
                  <c:v>122.7277</c:v>
                </c:pt>
                <c:pt idx="459">
                  <c:v>122.3644</c:v>
                </c:pt>
                <c:pt idx="460">
                  <c:v>116.71420000000001</c:v>
                </c:pt>
                <c:pt idx="461">
                  <c:v>117.4599</c:v>
                </c:pt>
                <c:pt idx="462">
                  <c:v>114.8021</c:v>
                </c:pt>
                <c:pt idx="463">
                  <c:v>117.0106</c:v>
                </c:pt>
                <c:pt idx="464">
                  <c:v>119.1139</c:v>
                </c:pt>
                <c:pt idx="465">
                  <c:v>121.74299999999999</c:v>
                </c:pt>
                <c:pt idx="466">
                  <c:v>123.99930000000001</c:v>
                </c:pt>
                <c:pt idx="467">
                  <c:v>123.23439999999999</c:v>
                </c:pt>
                <c:pt idx="468">
                  <c:v>123.2822</c:v>
                </c:pt>
                <c:pt idx="469">
                  <c:v>122.0967</c:v>
                </c:pt>
                <c:pt idx="470">
                  <c:v>122.04900000000001</c:v>
                </c:pt>
                <c:pt idx="471">
                  <c:v>121.07380000000001</c:v>
                </c:pt>
                <c:pt idx="472">
                  <c:v>122.6417</c:v>
                </c:pt>
                <c:pt idx="473">
                  <c:v>124.3913</c:v>
                </c:pt>
                <c:pt idx="474">
                  <c:v>126.399</c:v>
                </c:pt>
                <c:pt idx="475">
                  <c:v>125.8445</c:v>
                </c:pt>
                <c:pt idx="476">
                  <c:v>126.1121</c:v>
                </c:pt>
                <c:pt idx="477">
                  <c:v>127.13509999999999</c:v>
                </c:pt>
                <c:pt idx="478">
                  <c:v>128.2346</c:v>
                </c:pt>
                <c:pt idx="479">
                  <c:v>128.77950000000001</c:v>
                </c:pt>
                <c:pt idx="480">
                  <c:v>129.58260000000001</c:v>
                </c:pt>
                <c:pt idx="481">
                  <c:v>128.3493</c:v>
                </c:pt>
                <c:pt idx="482">
                  <c:v>128.77950000000001</c:v>
                </c:pt>
                <c:pt idx="483">
                  <c:v>129.48699999999999</c:v>
                </c:pt>
                <c:pt idx="484">
                  <c:v>129.6208</c:v>
                </c:pt>
                <c:pt idx="485">
                  <c:v>130.9402</c:v>
                </c:pt>
                <c:pt idx="486">
                  <c:v>131.42400000000001</c:v>
                </c:pt>
                <c:pt idx="487">
                  <c:v>132.91839999999999</c:v>
                </c:pt>
                <c:pt idx="488">
                  <c:v>133.27279999999999</c:v>
                </c:pt>
                <c:pt idx="489">
                  <c:v>132.95670000000001</c:v>
                </c:pt>
                <c:pt idx="490">
                  <c:v>131.79759999999999</c:v>
                </c:pt>
                <c:pt idx="491">
                  <c:v>131.63470000000001</c:v>
                </c:pt>
                <c:pt idx="492">
                  <c:v>130.5522</c:v>
                </c:pt>
                <c:pt idx="493">
                  <c:v>133.53149999999999</c:v>
                </c:pt>
                <c:pt idx="494">
                  <c:v>132.5256</c:v>
                </c:pt>
                <c:pt idx="495">
                  <c:v>134.59479999999999</c:v>
                </c:pt>
                <c:pt idx="496">
                  <c:v>131.5102</c:v>
                </c:pt>
                <c:pt idx="497">
                  <c:v>137.96690000000001</c:v>
                </c:pt>
                <c:pt idx="498">
                  <c:v>136.46289999999999</c:v>
                </c:pt>
                <c:pt idx="499">
                  <c:v>135.80189999999999</c:v>
                </c:pt>
                <c:pt idx="500">
                  <c:v>135.64859999999999</c:v>
                </c:pt>
                <c:pt idx="501">
                  <c:v>136.44370000000001</c:v>
                </c:pt>
                <c:pt idx="502">
                  <c:v>135.6199</c:v>
                </c:pt>
                <c:pt idx="503">
                  <c:v>135.62950000000001</c:v>
                </c:pt>
                <c:pt idx="504">
                  <c:v>135.524</c:v>
                </c:pt>
                <c:pt idx="505">
                  <c:v>134.21170000000001</c:v>
                </c:pt>
                <c:pt idx="506">
                  <c:v>135.29419999999999</c:v>
                </c:pt>
                <c:pt idx="507">
                  <c:v>136.36709999999999</c:v>
                </c:pt>
                <c:pt idx="508">
                  <c:v>138.8578</c:v>
                </c:pt>
                <c:pt idx="509">
                  <c:v>140.19900000000001</c:v>
                </c:pt>
                <c:pt idx="510">
                  <c:v>140.86949999999999</c:v>
                </c:pt>
                <c:pt idx="511">
                  <c:v>138.95359999999999</c:v>
                </c:pt>
                <c:pt idx="512">
                  <c:v>137.02809999999999</c:v>
                </c:pt>
                <c:pt idx="513">
                  <c:v>135.3612</c:v>
                </c:pt>
                <c:pt idx="514">
                  <c:v>134.8056</c:v>
                </c:pt>
                <c:pt idx="515">
                  <c:v>133.41659999999999</c:v>
                </c:pt>
                <c:pt idx="516">
                  <c:v>136.79820000000001</c:v>
                </c:pt>
                <c:pt idx="517">
                  <c:v>135.65819999999999</c:v>
                </c:pt>
                <c:pt idx="518">
                  <c:v>133.4932</c:v>
                </c:pt>
                <c:pt idx="519">
                  <c:v>131.7688</c:v>
                </c:pt>
                <c:pt idx="520">
                  <c:v>129.42179999999999</c:v>
                </c:pt>
                <c:pt idx="521">
                  <c:v>125.5133</c:v>
                </c:pt>
                <c:pt idx="522">
                  <c:v>129.05779999999999</c:v>
                </c:pt>
                <c:pt idx="523">
                  <c:v>127.9753</c:v>
                </c:pt>
                <c:pt idx="524">
                  <c:v>130.00620000000001</c:v>
                </c:pt>
                <c:pt idx="525">
                  <c:v>133.72309999999999</c:v>
                </c:pt>
                <c:pt idx="526">
                  <c:v>132.80340000000001</c:v>
                </c:pt>
                <c:pt idx="527">
                  <c:v>134.71940000000001</c:v>
                </c:pt>
                <c:pt idx="528">
                  <c:v>139.0111</c:v>
                </c:pt>
                <c:pt idx="529">
                  <c:v>137.38249999999999</c:v>
                </c:pt>
                <c:pt idx="530">
                  <c:v>135.8306</c:v>
                </c:pt>
                <c:pt idx="531">
                  <c:v>136.4725</c:v>
                </c:pt>
                <c:pt idx="532">
                  <c:v>137.50700000000001</c:v>
                </c:pt>
                <c:pt idx="533">
                  <c:v>136.14670000000001</c:v>
                </c:pt>
                <c:pt idx="534">
                  <c:v>135.75399999999999</c:v>
                </c:pt>
                <c:pt idx="535">
                  <c:v>137.93809999999999</c:v>
                </c:pt>
                <c:pt idx="536">
                  <c:v>138.99189999999999</c:v>
                </c:pt>
                <c:pt idx="537">
                  <c:v>136.05099999999999</c:v>
                </c:pt>
                <c:pt idx="538">
                  <c:v>130.92580000000001</c:v>
                </c:pt>
                <c:pt idx="539">
                  <c:v>130.4085</c:v>
                </c:pt>
                <c:pt idx="540">
                  <c:v>129.9487</c:v>
                </c:pt>
                <c:pt idx="541">
                  <c:v>129.8433</c:v>
                </c:pt>
                <c:pt idx="542">
                  <c:v>129.3777</c:v>
                </c:pt>
                <c:pt idx="543">
                  <c:v>132.1327</c:v>
                </c:pt>
                <c:pt idx="544">
                  <c:v>131.52799999999999</c:v>
                </c:pt>
                <c:pt idx="545">
                  <c:v>128.87860000000001</c:v>
                </c:pt>
                <c:pt idx="546">
                  <c:v>126.74760000000001</c:v>
                </c:pt>
                <c:pt idx="547">
                  <c:v>128.0051</c:v>
                </c:pt>
                <c:pt idx="548">
                  <c:v>129.16650000000001</c:v>
                </c:pt>
                <c:pt idx="549">
                  <c:v>130.5008</c:v>
                </c:pt>
                <c:pt idx="550">
                  <c:v>132.07509999999999</c:v>
                </c:pt>
                <c:pt idx="551">
                  <c:v>135.5308</c:v>
                </c:pt>
                <c:pt idx="552">
                  <c:v>134.82050000000001</c:v>
                </c:pt>
                <c:pt idx="553">
                  <c:v>139.13050000000001</c:v>
                </c:pt>
                <c:pt idx="554">
                  <c:v>138.85210000000001</c:v>
                </c:pt>
                <c:pt idx="555">
                  <c:v>139.0153</c:v>
                </c:pt>
                <c:pt idx="556">
                  <c:v>137.4315</c:v>
                </c:pt>
                <c:pt idx="557">
                  <c:v>131.97909999999999</c:v>
                </c:pt>
                <c:pt idx="558">
                  <c:v>132.72790000000001</c:v>
                </c:pt>
                <c:pt idx="559">
                  <c:v>131.624</c:v>
                </c:pt>
                <c:pt idx="560">
                  <c:v>127.8227</c:v>
                </c:pt>
                <c:pt idx="561">
                  <c:v>123.4838</c:v>
                </c:pt>
                <c:pt idx="562">
                  <c:v>127.65949999999999</c:v>
                </c:pt>
                <c:pt idx="563">
                  <c:v>128.1395</c:v>
                </c:pt>
                <c:pt idx="564">
                  <c:v>127.6211</c:v>
                </c:pt>
                <c:pt idx="565">
                  <c:v>127.5635</c:v>
                </c:pt>
                <c:pt idx="566">
                  <c:v>127.2179</c:v>
                </c:pt>
                <c:pt idx="567">
                  <c:v>129.70410000000001</c:v>
                </c:pt>
                <c:pt idx="568">
                  <c:v>131.66239999999999</c:v>
                </c:pt>
                <c:pt idx="569">
                  <c:v>131.06720000000001</c:v>
                </c:pt>
                <c:pt idx="570">
                  <c:v>128.3218</c:v>
                </c:pt>
                <c:pt idx="571">
                  <c:v>130.02090000000001</c:v>
                </c:pt>
                <c:pt idx="572">
                  <c:v>131.16319999999999</c:v>
                </c:pt>
                <c:pt idx="573">
                  <c:v>128.1874</c:v>
                </c:pt>
                <c:pt idx="574">
                  <c:v>126.95869999999999</c:v>
                </c:pt>
                <c:pt idx="575">
                  <c:v>128.31229999999999</c:v>
                </c:pt>
                <c:pt idx="576">
                  <c:v>128.92660000000001</c:v>
                </c:pt>
                <c:pt idx="577">
                  <c:v>127.2563</c:v>
                </c:pt>
                <c:pt idx="578">
                  <c:v>122.01519999999999</c:v>
                </c:pt>
                <c:pt idx="579">
                  <c:v>124.69329999999999</c:v>
                </c:pt>
                <c:pt idx="580">
                  <c:v>124.0022</c:v>
                </c:pt>
                <c:pt idx="581">
                  <c:v>124.9717</c:v>
                </c:pt>
                <c:pt idx="582">
                  <c:v>126.3252</c:v>
                </c:pt>
                <c:pt idx="583">
                  <c:v>126.81480000000001</c:v>
                </c:pt>
                <c:pt idx="584">
                  <c:v>125.4709</c:v>
                </c:pt>
                <c:pt idx="585">
                  <c:v>127.9187</c:v>
                </c:pt>
                <c:pt idx="586">
                  <c:v>127.3043</c:v>
                </c:pt>
                <c:pt idx="587">
                  <c:v>127.6979</c:v>
                </c:pt>
                <c:pt idx="588">
                  <c:v>126.27719999999999</c:v>
                </c:pt>
                <c:pt idx="589">
                  <c:v>126.91079999999999</c:v>
                </c:pt>
                <c:pt idx="590">
                  <c:v>128.1395</c:v>
                </c:pt>
                <c:pt idx="591">
                  <c:v>132.28630000000001</c:v>
                </c:pt>
                <c:pt idx="592">
                  <c:v>130.93279999999999</c:v>
                </c:pt>
                <c:pt idx="593">
                  <c:v>131.624</c:v>
                </c:pt>
                <c:pt idx="594">
                  <c:v>128.04349999999999</c:v>
                </c:pt>
                <c:pt idx="595">
                  <c:v>128.25470000000001</c:v>
                </c:pt>
                <c:pt idx="596">
                  <c:v>130.48159999999999</c:v>
                </c:pt>
                <c:pt idx="597">
                  <c:v>130.94239999999999</c:v>
                </c:pt>
                <c:pt idx="598">
                  <c:v>130.12649999999999</c:v>
                </c:pt>
                <c:pt idx="599">
                  <c:v>127.6307</c:v>
                </c:pt>
                <c:pt idx="600">
                  <c:v>127.92829999999999</c:v>
                </c:pt>
                <c:pt idx="601">
                  <c:v>127.34269999999999</c:v>
                </c:pt>
                <c:pt idx="602">
                  <c:v>128.6866</c:v>
                </c:pt>
                <c:pt idx="603">
                  <c:v>128.93620000000001</c:v>
                </c:pt>
                <c:pt idx="604">
                  <c:v>131.4032</c:v>
                </c:pt>
                <c:pt idx="605">
                  <c:v>131.0864</c:v>
                </c:pt>
                <c:pt idx="606">
                  <c:v>131.25470000000001</c:v>
                </c:pt>
                <c:pt idx="607">
                  <c:v>129.37909999999999</c:v>
                </c:pt>
                <c:pt idx="608">
                  <c:v>129.0521</c:v>
                </c:pt>
                <c:pt idx="609">
                  <c:v>129.0521</c:v>
                </c:pt>
                <c:pt idx="610">
                  <c:v>128.63849999999999</c:v>
                </c:pt>
                <c:pt idx="611">
                  <c:v>128.84049999999999</c:v>
                </c:pt>
                <c:pt idx="612">
                  <c:v>128.26339999999999</c:v>
                </c:pt>
                <c:pt idx="613">
                  <c:v>126.8109</c:v>
                </c:pt>
                <c:pt idx="614">
                  <c:v>125.9837</c:v>
                </c:pt>
                <c:pt idx="615">
                  <c:v>126.9071</c:v>
                </c:pt>
                <c:pt idx="616">
                  <c:v>126.3493</c:v>
                </c:pt>
                <c:pt idx="617">
                  <c:v>125.3201</c:v>
                </c:pt>
                <c:pt idx="618">
                  <c:v>125.4259</c:v>
                </c:pt>
                <c:pt idx="619">
                  <c:v>124.00230000000001</c:v>
                </c:pt>
                <c:pt idx="620">
                  <c:v>123.51179999999999</c:v>
                </c:pt>
                <c:pt idx="621">
                  <c:v>125.1181</c:v>
                </c:pt>
                <c:pt idx="622">
                  <c:v>127.42659999999999</c:v>
                </c:pt>
                <c:pt idx="623">
                  <c:v>128.02289999999999</c:v>
                </c:pt>
                <c:pt idx="624">
                  <c:v>128.50380000000001</c:v>
                </c:pt>
                <c:pt idx="625">
                  <c:v>148.4623</c:v>
                </c:pt>
                <c:pt idx="626">
                  <c:v>146.54820000000001</c:v>
                </c:pt>
                <c:pt idx="627">
                  <c:v>150.00129999999999</c:v>
                </c:pt>
                <c:pt idx="628">
                  <c:v>148.59700000000001</c:v>
                </c:pt>
                <c:pt idx="629">
                  <c:v>151.97309999999999</c:v>
                </c:pt>
                <c:pt idx="630">
                  <c:v>153.64670000000001</c:v>
                </c:pt>
                <c:pt idx="631">
                  <c:v>154.0026</c:v>
                </c:pt>
                <c:pt idx="632">
                  <c:v>154.05070000000001</c:v>
                </c:pt>
                <c:pt idx="633">
                  <c:v>154.50280000000001</c:v>
                </c:pt>
                <c:pt idx="634">
                  <c:v>154.8587</c:v>
                </c:pt>
                <c:pt idx="635">
                  <c:v>155.6474</c:v>
                </c:pt>
                <c:pt idx="636">
                  <c:v>155.42609999999999</c:v>
                </c:pt>
                <c:pt idx="637">
                  <c:v>155.37809999999999</c:v>
                </c:pt>
                <c:pt idx="638">
                  <c:v>155.5223</c:v>
                </c:pt>
                <c:pt idx="639">
                  <c:v>153.7525</c:v>
                </c:pt>
                <c:pt idx="640">
                  <c:v>151.84800000000001</c:v>
                </c:pt>
                <c:pt idx="641">
                  <c:v>153.64670000000001</c:v>
                </c:pt>
                <c:pt idx="642">
                  <c:v>154.93559999999999</c:v>
                </c:pt>
                <c:pt idx="643">
                  <c:v>157.43639999999999</c:v>
                </c:pt>
                <c:pt idx="644">
                  <c:v>160.01419999999999</c:v>
                </c:pt>
                <c:pt idx="645">
                  <c:v>158.79259999999999</c:v>
                </c:pt>
                <c:pt idx="646">
                  <c:v>158.29249999999999</c:v>
                </c:pt>
                <c:pt idx="647">
                  <c:v>159.14850000000001</c:v>
                </c:pt>
                <c:pt idx="648">
                  <c:v>160.62020000000001</c:v>
                </c:pt>
                <c:pt idx="649">
                  <c:v>161.12029999999999</c:v>
                </c:pt>
                <c:pt idx="650">
                  <c:v>162.31299999999999</c:v>
                </c:pt>
                <c:pt idx="651">
                  <c:v>164.69839999999999</c:v>
                </c:pt>
                <c:pt idx="652">
                  <c:v>165.35249999999999</c:v>
                </c:pt>
                <c:pt idx="653">
                  <c:v>167.21850000000001</c:v>
                </c:pt>
                <c:pt idx="654">
                  <c:v>166.20849999999999</c:v>
                </c:pt>
                <c:pt idx="655">
                  <c:v>165.21780000000001</c:v>
                </c:pt>
                <c:pt idx="656">
                  <c:v>165.6987</c:v>
                </c:pt>
                <c:pt idx="657">
                  <c:v>164.73689999999999</c:v>
                </c:pt>
                <c:pt idx="658">
                  <c:v>164.1309</c:v>
                </c:pt>
                <c:pt idx="659">
                  <c:v>165.14089999999999</c:v>
                </c:pt>
                <c:pt idx="660">
                  <c:v>165.78530000000001</c:v>
                </c:pt>
                <c:pt idx="661">
                  <c:v>164.15020000000001</c:v>
                </c:pt>
                <c:pt idx="662">
                  <c:v>162.3707</c:v>
                </c:pt>
                <c:pt idx="663">
                  <c:v>159.27359999999999</c:v>
                </c:pt>
                <c:pt idx="664">
                  <c:v>161.3896</c:v>
                </c:pt>
                <c:pt idx="665">
                  <c:v>163.24600000000001</c:v>
                </c:pt>
                <c:pt idx="666">
                  <c:v>163.49610000000001</c:v>
                </c:pt>
                <c:pt idx="667">
                  <c:v>163.3614</c:v>
                </c:pt>
                <c:pt idx="668">
                  <c:v>160.55279999999999</c:v>
                </c:pt>
                <c:pt idx="669">
                  <c:v>161.45359999999999</c:v>
                </c:pt>
                <c:pt idx="670">
                  <c:v>161.88720000000001</c:v>
                </c:pt>
                <c:pt idx="671">
                  <c:v>158.7175</c:v>
                </c:pt>
                <c:pt idx="672">
                  <c:v>158.54409999999999</c:v>
                </c:pt>
                <c:pt idx="673">
                  <c:v>157.6866</c:v>
                </c:pt>
                <c:pt idx="674">
                  <c:v>157.32040000000001</c:v>
                </c:pt>
                <c:pt idx="675">
                  <c:v>156.6942</c:v>
                </c:pt>
                <c:pt idx="676">
                  <c:v>154.8348</c:v>
                </c:pt>
                <c:pt idx="677">
                  <c:v>157.36859999999999</c:v>
                </c:pt>
                <c:pt idx="678">
                  <c:v>157.6095</c:v>
                </c:pt>
                <c:pt idx="679">
                  <c:v>153.6883</c:v>
                </c:pt>
                <c:pt idx="680">
                  <c:v>152.95609999999999</c:v>
                </c:pt>
                <c:pt idx="681">
                  <c:v>152.1371</c:v>
                </c:pt>
                <c:pt idx="682">
                  <c:v>151.83850000000001</c:v>
                </c:pt>
                <c:pt idx="683">
                  <c:v>150.70160000000001</c:v>
                </c:pt>
                <c:pt idx="684">
                  <c:v>148.61099999999999</c:v>
                </c:pt>
                <c:pt idx="685">
                  <c:v>149.3528</c:v>
                </c:pt>
                <c:pt idx="686">
                  <c:v>151.68430000000001</c:v>
                </c:pt>
                <c:pt idx="687">
                  <c:v>153.74610000000001</c:v>
                </c:pt>
                <c:pt idx="688">
                  <c:v>144.12129999999999</c:v>
                </c:pt>
                <c:pt idx="689">
                  <c:v>142.62799999999999</c:v>
                </c:pt>
                <c:pt idx="690">
                  <c:v>139.98820000000001</c:v>
                </c:pt>
                <c:pt idx="691">
                  <c:v>140.68180000000001</c:v>
                </c:pt>
                <c:pt idx="692">
                  <c:v>139.92070000000001</c:v>
                </c:pt>
                <c:pt idx="693">
                  <c:v>141.68379999999999</c:v>
                </c:pt>
                <c:pt idx="694">
                  <c:v>141.76089999999999</c:v>
                </c:pt>
                <c:pt idx="695">
                  <c:v>143.99600000000001</c:v>
                </c:pt>
                <c:pt idx="696">
                  <c:v>143.36019999999999</c:v>
                </c:pt>
                <c:pt idx="697">
                  <c:v>146.2987</c:v>
                </c:pt>
                <c:pt idx="698">
                  <c:v>146.9057</c:v>
                </c:pt>
                <c:pt idx="699">
                  <c:v>144.7861</c:v>
                </c:pt>
                <c:pt idx="700">
                  <c:v>147.7439</c:v>
                </c:pt>
                <c:pt idx="701">
                  <c:v>150.58600000000001</c:v>
                </c:pt>
                <c:pt idx="702">
                  <c:v>151.39529999999999</c:v>
                </c:pt>
                <c:pt idx="703">
                  <c:v>152.23349999999999</c:v>
                </c:pt>
                <c:pt idx="704">
                  <c:v>153.60159999999999</c:v>
                </c:pt>
                <c:pt idx="705">
                  <c:v>152.0505</c:v>
                </c:pt>
                <c:pt idx="706">
                  <c:v>152.6574</c:v>
                </c:pt>
                <c:pt idx="707">
                  <c:v>156.251</c:v>
                </c:pt>
                <c:pt idx="708">
                  <c:v>157.5035</c:v>
                </c:pt>
                <c:pt idx="709">
                  <c:v>158.2165</c:v>
                </c:pt>
                <c:pt idx="710">
                  <c:v>157.8022</c:v>
                </c:pt>
                <c:pt idx="711">
                  <c:v>156.41480000000001</c:v>
                </c:pt>
                <c:pt idx="712">
                  <c:v>158.4477</c:v>
                </c:pt>
                <c:pt idx="713">
                  <c:v>161.17420000000001</c:v>
                </c:pt>
                <c:pt idx="714">
                  <c:v>160.24930000000001</c:v>
                </c:pt>
                <c:pt idx="715">
                  <c:v>161.69450000000001</c:v>
                </c:pt>
                <c:pt idx="716">
                  <c:v>166.19380000000001</c:v>
                </c:pt>
                <c:pt idx="717">
                  <c:v>169.02629999999999</c:v>
                </c:pt>
                <c:pt idx="718">
                  <c:v>171.0206</c:v>
                </c:pt>
                <c:pt idx="719">
                  <c:v>165.5676</c:v>
                </c:pt>
                <c:pt idx="720">
                  <c:v>167.46549999999999</c:v>
                </c:pt>
                <c:pt idx="721">
                  <c:v>162.1088</c:v>
                </c:pt>
                <c:pt idx="722">
                  <c:v>160.86600000000001</c:v>
                </c:pt>
                <c:pt idx="723">
                  <c:v>162.9084</c:v>
                </c:pt>
                <c:pt idx="724">
                  <c:v>162.6772</c:v>
                </c:pt>
                <c:pt idx="725">
                  <c:v>165.54830000000001</c:v>
                </c:pt>
                <c:pt idx="726">
                  <c:v>165.4616</c:v>
                </c:pt>
                <c:pt idx="727">
                  <c:v>165.08580000000001</c:v>
                </c:pt>
                <c:pt idx="728">
                  <c:v>168.48679999999999</c:v>
                </c:pt>
                <c:pt idx="729">
                  <c:v>167.87020000000001</c:v>
                </c:pt>
                <c:pt idx="730">
                  <c:v>165.85659999999999</c:v>
                </c:pt>
                <c:pt idx="731">
                  <c:v>165.74100000000001</c:v>
                </c:pt>
                <c:pt idx="732">
                  <c:v>161.8775</c:v>
                </c:pt>
                <c:pt idx="733">
                  <c:v>163.65989999999999</c:v>
                </c:pt>
                <c:pt idx="734">
                  <c:v>163.05289999999999</c:v>
                </c:pt>
                <c:pt idx="735">
                  <c:v>160.60579999999999</c:v>
                </c:pt>
                <c:pt idx="736">
                  <c:v>163.7852</c:v>
                </c:pt>
                <c:pt idx="737">
                  <c:v>164.31120000000001</c:v>
                </c:pt>
                <c:pt idx="738">
                  <c:v>163.0275</c:v>
                </c:pt>
                <c:pt idx="739">
                  <c:v>165.3246</c:v>
                </c:pt>
                <c:pt idx="740">
                  <c:v>164.32079999999999</c:v>
                </c:pt>
                <c:pt idx="741">
                  <c:v>162.2457</c:v>
                </c:pt>
                <c:pt idx="742">
                  <c:v>163.17230000000001</c:v>
                </c:pt>
                <c:pt idx="743">
                  <c:v>161.02959999999999</c:v>
                </c:pt>
                <c:pt idx="744">
                  <c:v>159.6397</c:v>
                </c:pt>
                <c:pt idx="745">
                  <c:v>158.19200000000001</c:v>
                </c:pt>
                <c:pt idx="746">
                  <c:v>157.0531</c:v>
                </c:pt>
                <c:pt idx="747">
                  <c:v>155.74039999999999</c:v>
                </c:pt>
                <c:pt idx="748">
                  <c:v>151.51300000000001</c:v>
                </c:pt>
                <c:pt idx="749">
                  <c:v>160.82689999999999</c:v>
                </c:pt>
                <c:pt idx="750">
                  <c:v>159.67840000000001</c:v>
                </c:pt>
                <c:pt idx="751">
                  <c:v>159.90029999999999</c:v>
                </c:pt>
                <c:pt idx="752">
                  <c:v>161.74379999999999</c:v>
                </c:pt>
                <c:pt idx="753">
                  <c:v>160.6242</c:v>
                </c:pt>
                <c:pt idx="754">
                  <c:v>162.90199999999999</c:v>
                </c:pt>
                <c:pt idx="755">
                  <c:v>161.65700000000001</c:v>
                </c:pt>
                <c:pt idx="756">
                  <c:v>160.8655</c:v>
                </c:pt>
                <c:pt idx="757">
                  <c:v>158.93520000000001</c:v>
                </c:pt>
                <c:pt idx="758">
                  <c:v>160.59520000000001</c:v>
                </c:pt>
                <c:pt idx="759">
                  <c:v>156.5994</c:v>
                </c:pt>
                <c:pt idx="760">
                  <c:v>155.4316</c:v>
                </c:pt>
                <c:pt idx="761">
                  <c:v>151.5034</c:v>
                </c:pt>
                <c:pt idx="762">
                  <c:v>145.20070000000001</c:v>
                </c:pt>
                <c:pt idx="763">
                  <c:v>145.06559999999999</c:v>
                </c:pt>
                <c:pt idx="764">
                  <c:v>146.9091</c:v>
                </c:pt>
                <c:pt idx="765">
                  <c:v>144.38030000000001</c:v>
                </c:pt>
                <c:pt idx="766">
                  <c:v>143.01949999999999</c:v>
                </c:pt>
                <c:pt idx="767">
                  <c:v>141.8323</c:v>
                </c:pt>
                <c:pt idx="768">
                  <c:v>140.0564</c:v>
                </c:pt>
                <c:pt idx="769">
                  <c:v>137.7593</c:v>
                </c:pt>
                <c:pt idx="770">
                  <c:v>137.9716</c:v>
                </c:pt>
                <c:pt idx="771">
                  <c:v>140.91540000000001</c:v>
                </c:pt>
                <c:pt idx="772">
                  <c:v>140.4135</c:v>
                </c:pt>
                <c:pt idx="773">
                  <c:v>138.97540000000001</c:v>
                </c:pt>
                <c:pt idx="774">
                  <c:v>139.6027</c:v>
                </c:pt>
                <c:pt idx="775">
                  <c:v>140.82849999999999</c:v>
                </c:pt>
                <c:pt idx="776">
                  <c:v>142.91329999999999</c:v>
                </c:pt>
                <c:pt idx="777">
                  <c:v>143.05799999999999</c:v>
                </c:pt>
                <c:pt idx="778">
                  <c:v>143.53100000000001</c:v>
                </c:pt>
                <c:pt idx="779">
                  <c:v>140.24940000000001</c:v>
                </c:pt>
                <c:pt idx="780">
                  <c:v>140.32660000000001</c:v>
                </c:pt>
                <c:pt idx="781">
                  <c:v>140.08529999999999</c:v>
                </c:pt>
                <c:pt idx="782">
                  <c:v>138.53139999999999</c:v>
                </c:pt>
                <c:pt idx="783">
                  <c:v>141.16630000000001</c:v>
                </c:pt>
                <c:pt idx="784">
                  <c:v>139.7765</c:v>
                </c:pt>
                <c:pt idx="785">
                  <c:v>135.29810000000001</c:v>
                </c:pt>
                <c:pt idx="786">
                  <c:v>136.65899999999999</c:v>
                </c:pt>
                <c:pt idx="787">
                  <c:v>140.51</c:v>
                </c:pt>
                <c:pt idx="788">
                  <c:v>141.38829999999999</c:v>
                </c:pt>
                <c:pt idx="789">
                  <c:v>137.82679999999999</c:v>
                </c:pt>
                <c:pt idx="790">
                  <c:v>137.9716</c:v>
                </c:pt>
                <c:pt idx="791">
                  <c:v>133.37739999999999</c:v>
                </c:pt>
                <c:pt idx="792">
                  <c:v>132.06469999999999</c:v>
                </c:pt>
                <c:pt idx="793">
                  <c:v>132.3929</c:v>
                </c:pt>
                <c:pt idx="794">
                  <c:v>133.96610000000001</c:v>
                </c:pt>
                <c:pt idx="795">
                  <c:v>131.7945</c:v>
                </c:pt>
                <c:pt idx="796">
                  <c:v>127.6153</c:v>
                </c:pt>
                <c:pt idx="797">
                  <c:v>130.95480000000001</c:v>
                </c:pt>
                <c:pt idx="798">
                  <c:v>129.30430000000001</c:v>
                </c:pt>
                <c:pt idx="799">
                  <c:v>126.9004</c:v>
                </c:pt>
                <c:pt idx="800">
                  <c:v>120.38030000000001</c:v>
                </c:pt>
                <c:pt idx="801">
                  <c:v>117.2557</c:v>
                </c:pt>
                <c:pt idx="802">
                  <c:v>122.80840000000001</c:v>
                </c:pt>
                <c:pt idx="803">
                  <c:v>121.91840000000001</c:v>
                </c:pt>
                <c:pt idx="804">
                  <c:v>118.6293</c:v>
                </c:pt>
                <c:pt idx="805">
                  <c:v>113.73439999999999</c:v>
                </c:pt>
                <c:pt idx="806">
                  <c:v>115.5047</c:v>
                </c:pt>
                <c:pt idx="807">
                  <c:v>121.1058</c:v>
                </c:pt>
                <c:pt idx="808">
                  <c:v>123.2534</c:v>
                </c:pt>
                <c:pt idx="809">
                  <c:v>126.9584</c:v>
                </c:pt>
                <c:pt idx="810">
                  <c:v>125.9427</c:v>
                </c:pt>
                <c:pt idx="811">
                  <c:v>128.74809999999999</c:v>
                </c:pt>
                <c:pt idx="812">
                  <c:v>128.661</c:v>
                </c:pt>
                <c:pt idx="813">
                  <c:v>127.7711</c:v>
                </c:pt>
                <c:pt idx="814">
                  <c:v>129.3382</c:v>
                </c:pt>
                <c:pt idx="815">
                  <c:v>130.41200000000001</c:v>
                </c:pt>
                <c:pt idx="816">
                  <c:v>134.60069999999999</c:v>
                </c:pt>
                <c:pt idx="817">
                  <c:v>134.02029999999999</c:v>
                </c:pt>
                <c:pt idx="818">
                  <c:v>130.17019999999999</c:v>
                </c:pt>
                <c:pt idx="819">
                  <c:v>129.16409999999999</c:v>
                </c:pt>
                <c:pt idx="820">
                  <c:v>129.9573</c:v>
                </c:pt>
                <c:pt idx="821">
                  <c:v>127.98390000000001</c:v>
                </c:pt>
                <c:pt idx="822">
                  <c:v>124.1724</c:v>
                </c:pt>
                <c:pt idx="823">
                  <c:v>125.1592</c:v>
                </c:pt>
                <c:pt idx="824">
                  <c:v>123.9692</c:v>
                </c:pt>
                <c:pt idx="825">
                  <c:v>120.9027</c:v>
                </c:pt>
                <c:pt idx="826">
                  <c:v>120.9607</c:v>
                </c:pt>
                <c:pt idx="827">
                  <c:v>123.3308</c:v>
                </c:pt>
                <c:pt idx="828">
                  <c:v>129.10599999999999</c:v>
                </c:pt>
                <c:pt idx="829">
                  <c:v>127.3357</c:v>
                </c:pt>
                <c:pt idx="830">
                  <c:v>132.5789</c:v>
                </c:pt>
                <c:pt idx="831">
                  <c:v>131.4374</c:v>
                </c:pt>
                <c:pt idx="832">
                  <c:v>131.04079999999999</c:v>
                </c:pt>
                <c:pt idx="833">
                  <c:v>124.8593</c:v>
                </c:pt>
                <c:pt idx="834">
                  <c:v>123.76609999999999</c:v>
                </c:pt>
                <c:pt idx="835">
                  <c:v>116.5882</c:v>
                </c:pt>
                <c:pt idx="836">
                  <c:v>117.2847</c:v>
                </c:pt>
                <c:pt idx="837">
                  <c:v>122.9051</c:v>
                </c:pt>
                <c:pt idx="838">
                  <c:v>120.6318</c:v>
                </c:pt>
                <c:pt idx="839">
                  <c:v>121.96680000000001</c:v>
                </c:pt>
                <c:pt idx="840">
                  <c:v>118.8518</c:v>
                </c:pt>
                <c:pt idx="841">
                  <c:v>121.9474</c:v>
                </c:pt>
                <c:pt idx="842">
                  <c:v>114.7598</c:v>
                </c:pt>
                <c:pt idx="843">
                  <c:v>110.75490000000001</c:v>
                </c:pt>
                <c:pt idx="844">
                  <c:v>107.5819</c:v>
                </c:pt>
                <c:pt idx="845">
                  <c:v>105.91800000000001</c:v>
                </c:pt>
                <c:pt idx="846">
                  <c:v>104.39919999999999</c:v>
                </c:pt>
                <c:pt idx="847">
                  <c:v>104.37990000000001</c:v>
                </c:pt>
                <c:pt idx="848">
                  <c:v>109.3232</c:v>
                </c:pt>
                <c:pt idx="849">
                  <c:v>108.92659999999999</c:v>
                </c:pt>
                <c:pt idx="850">
                  <c:v>112.1189</c:v>
                </c:pt>
                <c:pt idx="851">
                  <c:v>105.8019</c:v>
                </c:pt>
                <c:pt idx="852">
                  <c:v>102.9675</c:v>
                </c:pt>
                <c:pt idx="853">
                  <c:v>104.4766</c:v>
                </c:pt>
                <c:pt idx="854">
                  <c:v>105.0861</c:v>
                </c:pt>
                <c:pt idx="855">
                  <c:v>103.7898</c:v>
                </c:pt>
                <c:pt idx="856">
                  <c:v>104.67010000000001</c:v>
                </c:pt>
                <c:pt idx="857">
                  <c:v>109.2555</c:v>
                </c:pt>
                <c:pt idx="858">
                  <c:v>112.206</c:v>
                </c:pt>
                <c:pt idx="859">
                  <c:v>114.9727</c:v>
                </c:pt>
                <c:pt idx="860">
                  <c:v>114.8082</c:v>
                </c:pt>
                <c:pt idx="861">
                  <c:v>119.3839</c:v>
                </c:pt>
                <c:pt idx="862">
                  <c:v>117.294</c:v>
                </c:pt>
                <c:pt idx="863">
                  <c:v>116.5958</c:v>
                </c:pt>
                <c:pt idx="864">
                  <c:v>117.9923</c:v>
                </c:pt>
                <c:pt idx="865">
                  <c:v>118.7002</c:v>
                </c:pt>
                <c:pt idx="866">
                  <c:v>115.0151</c:v>
                </c:pt>
                <c:pt idx="867">
                  <c:v>111.2621</c:v>
                </c:pt>
                <c:pt idx="868">
                  <c:v>107.10169999999999</c:v>
                </c:pt>
                <c:pt idx="869">
                  <c:v>107.3733</c:v>
                </c:pt>
                <c:pt idx="870">
                  <c:v>110.011</c:v>
                </c:pt>
                <c:pt idx="871">
                  <c:v>103.88209999999999</c:v>
                </c:pt>
                <c:pt idx="872">
                  <c:v>104.0954</c:v>
                </c:pt>
                <c:pt idx="873">
                  <c:v>105.39490000000001</c:v>
                </c:pt>
                <c:pt idx="874">
                  <c:v>101.7486</c:v>
                </c:pt>
                <c:pt idx="875">
                  <c:v>104.7355</c:v>
                </c:pt>
                <c:pt idx="876">
                  <c:v>109.4971</c:v>
                </c:pt>
                <c:pt idx="877">
                  <c:v>107.15989999999999</c:v>
                </c:pt>
                <c:pt idx="878">
                  <c:v>99.673299999999998</c:v>
                </c:pt>
                <c:pt idx="879">
                  <c:v>100.12909999999999</c:v>
                </c:pt>
                <c:pt idx="880">
                  <c:v>99.110799999999998</c:v>
                </c:pt>
                <c:pt idx="881">
                  <c:v>98.121600000000001</c:v>
                </c:pt>
                <c:pt idx="882">
                  <c:v>101.16670000000001</c:v>
                </c:pt>
                <c:pt idx="883">
                  <c:v>101.07940000000001</c:v>
                </c:pt>
                <c:pt idx="884">
                  <c:v>104.86150000000001</c:v>
                </c:pt>
                <c:pt idx="885">
                  <c:v>104.66759999999999</c:v>
                </c:pt>
                <c:pt idx="886">
                  <c:v>101.9328</c:v>
                </c:pt>
                <c:pt idx="887">
                  <c:v>100.6236</c:v>
                </c:pt>
                <c:pt idx="888">
                  <c:v>101.9328</c:v>
                </c:pt>
                <c:pt idx="889">
                  <c:v>100.1</c:v>
                </c:pt>
                <c:pt idx="890">
                  <c:v>101.5352</c:v>
                </c:pt>
                <c:pt idx="891">
                  <c:v>100.79819999999999</c:v>
                </c:pt>
                <c:pt idx="892">
                  <c:v>105.8895</c:v>
                </c:pt>
                <c:pt idx="893">
                  <c:v>107.75149999999999</c:v>
                </c:pt>
                <c:pt idx="894">
                  <c:v>108.2461</c:v>
                </c:pt>
                <c:pt idx="895">
                  <c:v>105.8216</c:v>
                </c:pt>
                <c:pt idx="896">
                  <c:v>105.9768</c:v>
                </c:pt>
                <c:pt idx="897">
                  <c:v>102.0201</c:v>
                </c:pt>
                <c:pt idx="898">
                  <c:v>104.5997</c:v>
                </c:pt>
                <c:pt idx="899">
                  <c:v>108.83759999999999</c:v>
                </c:pt>
                <c:pt idx="900">
                  <c:v>111.44629999999999</c:v>
                </c:pt>
                <c:pt idx="901">
                  <c:v>110.8451</c:v>
                </c:pt>
                <c:pt idx="902">
                  <c:v>108.39149999999999</c:v>
                </c:pt>
                <c:pt idx="903">
                  <c:v>110.82559999999999</c:v>
                </c:pt>
                <c:pt idx="904">
                  <c:v>111.0196</c:v>
                </c:pt>
                <c:pt idx="905">
                  <c:v>110.428</c:v>
                </c:pt>
                <c:pt idx="906">
                  <c:v>110.55410000000001</c:v>
                </c:pt>
                <c:pt idx="907">
                  <c:v>106.7817</c:v>
                </c:pt>
                <c:pt idx="908">
                  <c:v>109.7201</c:v>
                </c:pt>
                <c:pt idx="909">
                  <c:v>110.6511</c:v>
                </c:pt>
                <c:pt idx="910">
                  <c:v>112.5615</c:v>
                </c:pt>
                <c:pt idx="911">
                  <c:v>112.804</c:v>
                </c:pt>
                <c:pt idx="912">
                  <c:v>114.4914</c:v>
                </c:pt>
                <c:pt idx="913">
                  <c:v>113.5022</c:v>
                </c:pt>
                <c:pt idx="914">
                  <c:v>112.5034</c:v>
                </c:pt>
                <c:pt idx="915">
                  <c:v>109.73950000000001</c:v>
                </c:pt>
                <c:pt idx="916">
                  <c:v>107.0047</c:v>
                </c:pt>
                <c:pt idx="917">
                  <c:v>107.33450000000001</c:v>
                </c:pt>
                <c:pt idx="918">
                  <c:v>108.0424</c:v>
                </c:pt>
                <c:pt idx="919">
                  <c:v>109.79770000000001</c:v>
                </c:pt>
                <c:pt idx="920">
                  <c:v>105.00700000000001</c:v>
                </c:pt>
                <c:pt idx="921">
                  <c:v>104.6191</c:v>
                </c:pt>
                <c:pt idx="922">
                  <c:v>104.5997</c:v>
                </c:pt>
                <c:pt idx="923">
                  <c:v>103.2323</c:v>
                </c:pt>
                <c:pt idx="924">
                  <c:v>103.2711</c:v>
                </c:pt>
                <c:pt idx="925">
                  <c:v>102.8383</c:v>
                </c:pt>
                <c:pt idx="926">
                  <c:v>102.2645</c:v>
                </c:pt>
                <c:pt idx="927">
                  <c:v>105.5031</c:v>
                </c:pt>
                <c:pt idx="928">
                  <c:v>105.74630000000001</c:v>
                </c:pt>
                <c:pt idx="929">
                  <c:v>107.9248</c:v>
                </c:pt>
                <c:pt idx="930">
                  <c:v>109.2961</c:v>
                </c:pt>
                <c:pt idx="931">
                  <c:v>102.8189</c:v>
                </c:pt>
                <c:pt idx="932">
                  <c:v>104.0638</c:v>
                </c:pt>
                <c:pt idx="933">
                  <c:v>102.6049</c:v>
                </c:pt>
                <c:pt idx="934">
                  <c:v>101.2628</c:v>
                </c:pt>
                <c:pt idx="935">
                  <c:v>104.268</c:v>
                </c:pt>
                <c:pt idx="936">
                  <c:v>99.609399999999994</c:v>
                </c:pt>
                <c:pt idx="937">
                  <c:v>97.051599999999993</c:v>
                </c:pt>
                <c:pt idx="938">
                  <c:v>95.845600000000005</c:v>
                </c:pt>
                <c:pt idx="939">
                  <c:v>94.357600000000005</c:v>
                </c:pt>
                <c:pt idx="940">
                  <c:v>93.424000000000007</c:v>
                </c:pt>
                <c:pt idx="941">
                  <c:v>93.6477</c:v>
                </c:pt>
                <c:pt idx="942">
                  <c:v>95.991500000000002</c:v>
                </c:pt>
                <c:pt idx="943">
                  <c:v>92.713999999999999</c:v>
                </c:pt>
                <c:pt idx="944">
                  <c:v>80.839100000000002</c:v>
                </c:pt>
                <c:pt idx="945">
                  <c:v>83.0565</c:v>
                </c:pt>
                <c:pt idx="946">
                  <c:v>86.207599999999999</c:v>
                </c:pt>
                <c:pt idx="947">
                  <c:v>88.600099999999998</c:v>
                </c:pt>
                <c:pt idx="948">
                  <c:v>87.695599999999999</c:v>
                </c:pt>
                <c:pt idx="949">
                  <c:v>84.768199999999993</c:v>
                </c:pt>
                <c:pt idx="950">
                  <c:v>84.311099999999996</c:v>
                </c:pt>
                <c:pt idx="951">
                  <c:v>85.575400000000002</c:v>
                </c:pt>
                <c:pt idx="952">
                  <c:v>86.081199999999995</c:v>
                </c:pt>
                <c:pt idx="953">
                  <c:v>87.1023</c:v>
                </c:pt>
                <c:pt idx="954">
                  <c:v>85.147499999999994</c:v>
                </c:pt>
                <c:pt idx="955">
                  <c:v>87.501099999999994</c:v>
                </c:pt>
                <c:pt idx="956">
                  <c:v>87.218999999999994</c:v>
                </c:pt>
                <c:pt idx="957">
                  <c:v>86.139499999999998</c:v>
                </c:pt>
                <c:pt idx="958">
                  <c:v>84.447299999999998</c:v>
                </c:pt>
                <c:pt idx="959">
                  <c:v>86.071399999999997</c:v>
                </c:pt>
                <c:pt idx="960">
                  <c:v>85.594899999999996</c:v>
                </c:pt>
                <c:pt idx="961">
                  <c:v>89.203100000000006</c:v>
                </c:pt>
                <c:pt idx="962">
                  <c:v>89.854699999999994</c:v>
                </c:pt>
                <c:pt idx="963">
                  <c:v>88.055499999999995</c:v>
                </c:pt>
                <c:pt idx="964">
                  <c:v>91.255200000000002</c:v>
                </c:pt>
                <c:pt idx="965">
                  <c:v>90.136700000000005</c:v>
                </c:pt>
                <c:pt idx="966">
                  <c:v>91.196799999999996</c:v>
                </c:pt>
                <c:pt idx="967">
                  <c:v>87.822000000000003</c:v>
                </c:pt>
                <c:pt idx="968">
                  <c:v>87.919300000000007</c:v>
                </c:pt>
                <c:pt idx="969">
                  <c:v>93.1614</c:v>
                </c:pt>
                <c:pt idx="970">
                  <c:v>90.875900000000001</c:v>
                </c:pt>
                <c:pt idx="971">
                  <c:v>91.177400000000006</c:v>
                </c:pt>
                <c:pt idx="972">
                  <c:v>89.572599999999994</c:v>
                </c:pt>
                <c:pt idx="973">
                  <c:v>96.759799999999998</c:v>
                </c:pt>
                <c:pt idx="974">
                  <c:v>103.17870000000001</c:v>
                </c:pt>
                <c:pt idx="975">
                  <c:v>101.5254</c:v>
                </c:pt>
                <c:pt idx="976">
                  <c:v>103.7817</c:v>
                </c:pt>
                <c:pt idx="977">
                  <c:v>102.34229999999999</c:v>
                </c:pt>
                <c:pt idx="978">
                  <c:v>102.4688</c:v>
                </c:pt>
                <c:pt idx="979">
                  <c:v>102.5271</c:v>
                </c:pt>
                <c:pt idx="980">
                  <c:v>100.9808</c:v>
                </c:pt>
                <c:pt idx="981">
                  <c:v>103.062</c:v>
                </c:pt>
                <c:pt idx="982">
                  <c:v>103.7234</c:v>
                </c:pt>
                <c:pt idx="983">
                  <c:v>103.0523</c:v>
                </c:pt>
                <c:pt idx="984">
                  <c:v>102.0797</c:v>
                </c:pt>
                <c:pt idx="985">
                  <c:v>103.3343</c:v>
                </c:pt>
                <c:pt idx="986">
                  <c:v>106.6799</c:v>
                </c:pt>
                <c:pt idx="987">
                  <c:v>108.06100000000001</c:v>
                </c:pt>
                <c:pt idx="988">
                  <c:v>109.456</c:v>
                </c:pt>
                <c:pt idx="989">
                  <c:v>106.9391</c:v>
                </c:pt>
                <c:pt idx="990">
                  <c:v>105.29040000000001</c:v>
                </c:pt>
                <c:pt idx="991">
                  <c:v>105.6806</c:v>
                </c:pt>
                <c:pt idx="992">
                  <c:v>108.6366</c:v>
                </c:pt>
                <c:pt idx="993">
                  <c:v>106.744</c:v>
                </c:pt>
                <c:pt idx="994">
                  <c:v>109.3292</c:v>
                </c:pt>
                <c:pt idx="995">
                  <c:v>110.09010000000001</c:v>
                </c:pt>
                <c:pt idx="996">
                  <c:v>108.7243</c:v>
                </c:pt>
                <c:pt idx="997">
                  <c:v>105.8562</c:v>
                </c:pt>
                <c:pt idx="998">
                  <c:v>103.3588</c:v>
                </c:pt>
                <c:pt idx="999">
                  <c:v>100.52979999999999</c:v>
                </c:pt>
                <c:pt idx="1000">
                  <c:v>100.6859</c:v>
                </c:pt>
                <c:pt idx="1001">
                  <c:v>112.94840000000001</c:v>
                </c:pt>
                <c:pt idx="1002">
                  <c:v>113.8557</c:v>
                </c:pt>
                <c:pt idx="1003">
                  <c:v>113.407</c:v>
                </c:pt>
                <c:pt idx="1004">
                  <c:v>114.6849</c:v>
                </c:pt>
                <c:pt idx="1005">
                  <c:v>112.16800000000001</c:v>
                </c:pt>
                <c:pt idx="1006">
                  <c:v>114.48</c:v>
                </c:pt>
                <c:pt idx="1007">
                  <c:v>114.1484</c:v>
                </c:pt>
                <c:pt idx="1008">
                  <c:v>115.8458</c:v>
                </c:pt>
                <c:pt idx="1009">
                  <c:v>118.2456</c:v>
                </c:pt>
                <c:pt idx="1010">
                  <c:v>117.67010000000001</c:v>
                </c:pt>
                <c:pt idx="1011">
                  <c:v>121.4845</c:v>
                </c:pt>
                <c:pt idx="1012">
                  <c:v>121.7966</c:v>
                </c:pt>
                <c:pt idx="1013">
                  <c:v>122.7624</c:v>
                </c:pt>
                <c:pt idx="1014">
                  <c:v>124.8111</c:v>
                </c:pt>
                <c:pt idx="1015">
                  <c:v>124.7623</c:v>
                </c:pt>
                <c:pt idx="1016">
                  <c:v>125.69880000000001</c:v>
                </c:pt>
                <c:pt idx="1017">
                  <c:v>125.00620000000001</c:v>
                </c:pt>
                <c:pt idx="1018">
                  <c:v>123.33799999999999</c:v>
                </c:pt>
                <c:pt idx="1019">
                  <c:v>121.4845</c:v>
                </c:pt>
                <c:pt idx="1020">
                  <c:v>123.52330000000001</c:v>
                </c:pt>
                <c:pt idx="1021">
                  <c:v>125.1525</c:v>
                </c:pt>
                <c:pt idx="1022">
                  <c:v>123.7282</c:v>
                </c:pt>
                <c:pt idx="1023">
                  <c:v>123.7184</c:v>
                </c:pt>
                <c:pt idx="1024">
                  <c:v>124.4111</c:v>
                </c:pt>
                <c:pt idx="1025">
                  <c:v>124.4111</c:v>
                </c:pt>
                <c:pt idx="1026">
                  <c:v>123.2794</c:v>
                </c:pt>
                <c:pt idx="1027">
                  <c:v>124.21599999999999</c:v>
                </c:pt>
                <c:pt idx="1028">
                  <c:v>126.3329</c:v>
                </c:pt>
                <c:pt idx="1029">
                  <c:v>125.9036</c:v>
                </c:pt>
                <c:pt idx="1030">
                  <c:v>124.48909999999999</c:v>
                </c:pt>
                <c:pt idx="1031">
                  <c:v>122.6551</c:v>
                </c:pt>
                <c:pt idx="1032">
                  <c:v>122.2649</c:v>
                </c:pt>
                <c:pt idx="1033">
                  <c:v>119.9041</c:v>
                </c:pt>
                <c:pt idx="1034">
                  <c:v>119.1919</c:v>
                </c:pt>
                <c:pt idx="1035">
                  <c:v>119.2407</c:v>
                </c:pt>
                <c:pt idx="1036">
                  <c:v>122.08929999999999</c:v>
                </c:pt>
                <c:pt idx="1037">
                  <c:v>123.11360000000001</c:v>
                </c:pt>
                <c:pt idx="1038">
                  <c:v>124.3623</c:v>
                </c:pt>
                <c:pt idx="1039">
                  <c:v>121.3381</c:v>
                </c:pt>
                <c:pt idx="1040">
                  <c:v>121.7869</c:v>
                </c:pt>
                <c:pt idx="1041">
                  <c:v>118.1383</c:v>
                </c:pt>
                <c:pt idx="1042">
                  <c:v>116.96769999999999</c:v>
                </c:pt>
                <c:pt idx="1043">
                  <c:v>117.0262</c:v>
                </c:pt>
                <c:pt idx="1044">
                  <c:v>115.1532</c:v>
                </c:pt>
                <c:pt idx="1045">
                  <c:v>115.63120000000001</c:v>
                </c:pt>
                <c:pt idx="1046">
                  <c:v>115.8848</c:v>
                </c:pt>
                <c:pt idx="1047">
                  <c:v>115.68</c:v>
                </c:pt>
                <c:pt idx="1048">
                  <c:v>116.6555</c:v>
                </c:pt>
                <c:pt idx="1049">
                  <c:v>118.31870000000001</c:v>
                </c:pt>
                <c:pt idx="1050">
                  <c:v>117.5654</c:v>
                </c:pt>
                <c:pt idx="1051">
                  <c:v>116.9979</c:v>
                </c:pt>
                <c:pt idx="1052">
                  <c:v>117.2621</c:v>
                </c:pt>
                <c:pt idx="1053">
                  <c:v>115.3152</c:v>
                </c:pt>
                <c:pt idx="1054">
                  <c:v>114.9434</c:v>
                </c:pt>
                <c:pt idx="1055">
                  <c:v>114.3271</c:v>
                </c:pt>
                <c:pt idx="1056">
                  <c:v>116.4207</c:v>
                </c:pt>
                <c:pt idx="1057">
                  <c:v>115.6087</c:v>
                </c:pt>
                <c:pt idx="1058">
                  <c:v>118.03489999999999</c:v>
                </c:pt>
                <c:pt idx="1059">
                  <c:v>117.78060000000001</c:v>
                </c:pt>
                <c:pt idx="1060">
                  <c:v>118.57299999999999</c:v>
                </c:pt>
                <c:pt idx="1061">
                  <c:v>122.8874</c:v>
                </c:pt>
                <c:pt idx="1062">
                  <c:v>116.90989999999999</c:v>
                </c:pt>
                <c:pt idx="1063">
                  <c:v>118.348</c:v>
                </c:pt>
                <c:pt idx="1064">
                  <c:v>118.0936</c:v>
                </c:pt>
                <c:pt idx="1065">
                  <c:v>115.2565</c:v>
                </c:pt>
                <c:pt idx="1066">
                  <c:v>115.3152</c:v>
                </c:pt>
                <c:pt idx="1067">
                  <c:v>117.8784</c:v>
                </c:pt>
                <c:pt idx="1068">
                  <c:v>117.4969</c:v>
                </c:pt>
                <c:pt idx="1069">
                  <c:v>119.98180000000001</c:v>
                </c:pt>
                <c:pt idx="1070">
                  <c:v>119.03279999999999</c:v>
                </c:pt>
                <c:pt idx="1071">
                  <c:v>121.009</c:v>
                </c:pt>
                <c:pt idx="1072">
                  <c:v>118.2795</c:v>
                </c:pt>
                <c:pt idx="1073">
                  <c:v>117.6143</c:v>
                </c:pt>
                <c:pt idx="1074">
                  <c:v>119.2676</c:v>
                </c:pt>
                <c:pt idx="1075">
                  <c:v>120.6275</c:v>
                </c:pt>
                <c:pt idx="1076">
                  <c:v>120.97969999999999</c:v>
                </c:pt>
                <c:pt idx="1077">
                  <c:v>123.6897</c:v>
                </c:pt>
                <c:pt idx="1078">
                  <c:v>123.2201</c:v>
                </c:pt>
                <c:pt idx="1079">
                  <c:v>123.45489999999999</c:v>
                </c:pt>
                <c:pt idx="1080">
                  <c:v>123.4744</c:v>
                </c:pt>
                <c:pt idx="1081">
                  <c:v>122.9461</c:v>
                </c:pt>
                <c:pt idx="1082">
                  <c:v>121.7526</c:v>
                </c:pt>
                <c:pt idx="1083">
                  <c:v>122.8092</c:v>
                </c:pt>
                <c:pt idx="1084">
                  <c:v>124.33540000000001</c:v>
                </c:pt>
                <c:pt idx="1085">
                  <c:v>121.958</c:v>
                </c:pt>
                <c:pt idx="1086">
                  <c:v>121.1558</c:v>
                </c:pt>
                <c:pt idx="1087">
                  <c:v>122.9755</c:v>
                </c:pt>
                <c:pt idx="1088">
                  <c:v>123.9734</c:v>
                </c:pt>
                <c:pt idx="1089">
                  <c:v>125.1474</c:v>
                </c:pt>
                <c:pt idx="1090">
                  <c:v>124.5017</c:v>
                </c:pt>
                <c:pt idx="1091">
                  <c:v>123.99290000000001</c:v>
                </c:pt>
                <c:pt idx="1092">
                  <c:v>120.98950000000001</c:v>
                </c:pt>
                <c:pt idx="1093">
                  <c:v>123.8462</c:v>
                </c:pt>
                <c:pt idx="1094">
                  <c:v>124.12990000000001</c:v>
                </c:pt>
                <c:pt idx="1095">
                  <c:v>122.38849999999999</c:v>
                </c:pt>
                <c:pt idx="1096">
                  <c:v>120.833</c:v>
                </c:pt>
                <c:pt idx="1097">
                  <c:v>119.57089999999999</c:v>
                </c:pt>
                <c:pt idx="1098">
                  <c:v>117.6045</c:v>
                </c:pt>
                <c:pt idx="1099">
                  <c:v>117.23269999999999</c:v>
                </c:pt>
                <c:pt idx="1100">
                  <c:v>113.95529999999999</c:v>
                </c:pt>
                <c:pt idx="1101">
                  <c:v>114.44450000000001</c:v>
                </c:pt>
                <c:pt idx="1102">
                  <c:v>116.29349999999999</c:v>
                </c:pt>
                <c:pt idx="1103">
                  <c:v>112.2726</c:v>
                </c:pt>
                <c:pt idx="1104">
                  <c:v>107.7919</c:v>
                </c:pt>
                <c:pt idx="1105">
                  <c:v>106.4222</c:v>
                </c:pt>
                <c:pt idx="1106">
                  <c:v>105.94280000000001</c:v>
                </c:pt>
                <c:pt idx="1107">
                  <c:v>105.1504</c:v>
                </c:pt>
                <c:pt idx="1108">
                  <c:v>105.1798</c:v>
                </c:pt>
                <c:pt idx="1109">
                  <c:v>104.21120000000001</c:v>
                </c:pt>
                <c:pt idx="1110">
                  <c:v>102.9785</c:v>
                </c:pt>
                <c:pt idx="1111">
                  <c:v>101.3839</c:v>
                </c:pt>
                <c:pt idx="1112">
                  <c:v>105.791</c:v>
                </c:pt>
                <c:pt idx="1113">
                  <c:v>103.2586</c:v>
                </c:pt>
                <c:pt idx="1114">
                  <c:v>104.2303</c:v>
                </c:pt>
                <c:pt idx="1115">
                  <c:v>105.11369999999999</c:v>
                </c:pt>
                <c:pt idx="1116">
                  <c:v>104.2402</c:v>
                </c:pt>
                <c:pt idx="1117">
                  <c:v>103.9064</c:v>
                </c:pt>
                <c:pt idx="1118">
                  <c:v>104.85850000000001</c:v>
                </c:pt>
                <c:pt idx="1119">
                  <c:v>104.8094</c:v>
                </c:pt>
                <c:pt idx="1120">
                  <c:v>110.77719999999999</c:v>
                </c:pt>
                <c:pt idx="1121">
                  <c:v>110.3355</c:v>
                </c:pt>
                <c:pt idx="1122">
                  <c:v>111.49379999999999</c:v>
                </c:pt>
                <c:pt idx="1123">
                  <c:v>107.5185</c:v>
                </c:pt>
                <c:pt idx="1124">
                  <c:v>107.9504</c:v>
                </c:pt>
                <c:pt idx="1125">
                  <c:v>108.42149999999999</c:v>
                </c:pt>
                <c:pt idx="1126">
                  <c:v>107.49890000000001</c:v>
                </c:pt>
                <c:pt idx="1127">
                  <c:v>109.67789999999999</c:v>
                </c:pt>
                <c:pt idx="1128">
                  <c:v>111.5134</c:v>
                </c:pt>
                <c:pt idx="1129">
                  <c:v>110.94410000000001</c:v>
                </c:pt>
                <c:pt idx="1130">
                  <c:v>111.2778</c:v>
                </c:pt>
                <c:pt idx="1131">
                  <c:v>108.33320000000001</c:v>
                </c:pt>
                <c:pt idx="1132">
                  <c:v>107.0964</c:v>
                </c:pt>
                <c:pt idx="1133">
                  <c:v>105.12350000000001</c:v>
                </c:pt>
                <c:pt idx="1134">
                  <c:v>103.1604</c:v>
                </c:pt>
                <c:pt idx="1135">
                  <c:v>102.5322</c:v>
                </c:pt>
                <c:pt idx="1136">
                  <c:v>103.8279</c:v>
                </c:pt>
                <c:pt idx="1137">
                  <c:v>105.40819999999999</c:v>
                </c:pt>
                <c:pt idx="1138">
                  <c:v>105.7714</c:v>
                </c:pt>
                <c:pt idx="1139">
                  <c:v>105.84990000000001</c:v>
                </c:pt>
                <c:pt idx="1140">
                  <c:v>105.9579</c:v>
                </c:pt>
                <c:pt idx="1141">
                  <c:v>106.7038</c:v>
                </c:pt>
                <c:pt idx="1142">
                  <c:v>107.6952</c:v>
                </c:pt>
                <c:pt idx="1143">
                  <c:v>107.8522</c:v>
                </c:pt>
                <c:pt idx="1144">
                  <c:v>105.54559999999999</c:v>
                </c:pt>
                <c:pt idx="1145">
                  <c:v>107.0474</c:v>
                </c:pt>
                <c:pt idx="1146">
                  <c:v>106.7627</c:v>
                </c:pt>
                <c:pt idx="1147">
                  <c:v>106.3014</c:v>
                </c:pt>
                <c:pt idx="1148">
                  <c:v>107.2829</c:v>
                </c:pt>
                <c:pt idx="1149">
                  <c:v>105.68300000000001</c:v>
                </c:pt>
                <c:pt idx="1150">
                  <c:v>106.6155</c:v>
                </c:pt>
                <c:pt idx="1151">
                  <c:v>108.3528</c:v>
                </c:pt>
                <c:pt idx="1152">
                  <c:v>107.3811</c:v>
                </c:pt>
                <c:pt idx="1153">
                  <c:v>105.526</c:v>
                </c:pt>
                <c:pt idx="1154">
                  <c:v>106.63509999999999</c:v>
                </c:pt>
                <c:pt idx="1155">
                  <c:v>106.80200000000001</c:v>
                </c:pt>
                <c:pt idx="1156">
                  <c:v>108.44119999999999</c:v>
                </c:pt>
                <c:pt idx="1157">
                  <c:v>107.6657</c:v>
                </c:pt>
                <c:pt idx="1158">
                  <c:v>107.6657</c:v>
                </c:pt>
                <c:pt idx="1159">
                  <c:v>107.0179</c:v>
                </c:pt>
                <c:pt idx="1160">
                  <c:v>106.09529999999999</c:v>
                </c:pt>
                <c:pt idx="1161">
                  <c:v>105.6536</c:v>
                </c:pt>
                <c:pt idx="1162">
                  <c:v>104.58369999999999</c:v>
                </c:pt>
                <c:pt idx="1163">
                  <c:v>104.5641</c:v>
                </c:pt>
                <c:pt idx="1164">
                  <c:v>103.1114</c:v>
                </c:pt>
                <c:pt idx="1165">
                  <c:v>102.8758</c:v>
                </c:pt>
                <c:pt idx="1166">
                  <c:v>100.9618</c:v>
                </c:pt>
                <c:pt idx="1167">
                  <c:v>99.587599999999995</c:v>
                </c:pt>
                <c:pt idx="1168">
                  <c:v>96.927599999999998</c:v>
                </c:pt>
                <c:pt idx="1169">
                  <c:v>95.828299999999999</c:v>
                </c:pt>
                <c:pt idx="1170">
                  <c:v>97.016000000000005</c:v>
                </c:pt>
                <c:pt idx="1171">
                  <c:v>97.791399999999996</c:v>
                </c:pt>
                <c:pt idx="1172">
                  <c:v>99.891900000000007</c:v>
                </c:pt>
                <c:pt idx="1173">
                  <c:v>100.2158</c:v>
                </c:pt>
                <c:pt idx="1174">
                  <c:v>99.832999999999998</c:v>
                </c:pt>
                <c:pt idx="1175">
                  <c:v>100.80800000000001</c:v>
                </c:pt>
                <c:pt idx="1176">
                  <c:v>98.798900000000003</c:v>
                </c:pt>
                <c:pt idx="1177">
                  <c:v>98.661000000000001</c:v>
                </c:pt>
                <c:pt idx="1178">
                  <c:v>96.4452</c:v>
                </c:pt>
                <c:pt idx="1179">
                  <c:v>96.189099999999996</c:v>
                </c:pt>
                <c:pt idx="1180">
                  <c:v>95.322500000000005</c:v>
                </c:pt>
                <c:pt idx="1181">
                  <c:v>94.8399</c:v>
                </c:pt>
                <c:pt idx="1182">
                  <c:v>94.672499999999999</c:v>
                </c:pt>
                <c:pt idx="1183">
                  <c:v>95.716399999999993</c:v>
                </c:pt>
                <c:pt idx="1184">
                  <c:v>94.8005</c:v>
                </c:pt>
                <c:pt idx="1185">
                  <c:v>94.061899999999994</c:v>
                </c:pt>
                <c:pt idx="1186">
                  <c:v>93.185299999999998</c:v>
                </c:pt>
                <c:pt idx="1187">
                  <c:v>92.614199999999997</c:v>
                </c:pt>
                <c:pt idx="1188">
                  <c:v>90.201300000000003</c:v>
                </c:pt>
                <c:pt idx="1189">
                  <c:v>89.472499999999997</c:v>
                </c:pt>
                <c:pt idx="1190">
                  <c:v>89.226299999999995</c:v>
                </c:pt>
                <c:pt idx="1191">
                  <c:v>88.802800000000005</c:v>
                </c:pt>
                <c:pt idx="1192">
                  <c:v>88.0642</c:v>
                </c:pt>
                <c:pt idx="1193">
                  <c:v>88.271000000000001</c:v>
                </c:pt>
                <c:pt idx="1194">
                  <c:v>94.170199999999994</c:v>
                </c:pt>
                <c:pt idx="1195">
                  <c:v>93.126300000000001</c:v>
                </c:pt>
                <c:pt idx="1196">
                  <c:v>93.648200000000003</c:v>
                </c:pt>
                <c:pt idx="1197">
                  <c:v>94.436099999999996</c:v>
                </c:pt>
                <c:pt idx="1198">
                  <c:v>94.337599999999995</c:v>
                </c:pt>
                <c:pt idx="1199">
                  <c:v>95.637600000000006</c:v>
                </c:pt>
                <c:pt idx="1200">
                  <c:v>95.411100000000005</c:v>
                </c:pt>
                <c:pt idx="1201">
                  <c:v>96.139899999999997</c:v>
                </c:pt>
                <c:pt idx="1202">
                  <c:v>97.154300000000006</c:v>
                </c:pt>
                <c:pt idx="1203">
                  <c:v>97.745099999999994</c:v>
                </c:pt>
                <c:pt idx="1204">
                  <c:v>98.395099999999999</c:v>
                </c:pt>
                <c:pt idx="1205">
                  <c:v>100.49290000000001</c:v>
                </c:pt>
                <c:pt idx="1206">
                  <c:v>101.4481</c:v>
                </c:pt>
                <c:pt idx="1207">
                  <c:v>102.1966</c:v>
                </c:pt>
                <c:pt idx="1208">
                  <c:v>101.4875</c:v>
                </c:pt>
                <c:pt idx="1209">
                  <c:v>101.1133</c:v>
                </c:pt>
                <c:pt idx="1210">
                  <c:v>101.2512</c:v>
                </c:pt>
                <c:pt idx="1211">
                  <c:v>103.5852</c:v>
                </c:pt>
                <c:pt idx="1212">
                  <c:v>101.9701</c:v>
                </c:pt>
                <c:pt idx="1213">
                  <c:v>98.503500000000003</c:v>
                </c:pt>
                <c:pt idx="1214">
                  <c:v>96.494399999999999</c:v>
                </c:pt>
                <c:pt idx="1215">
                  <c:v>100.2565</c:v>
                </c:pt>
                <c:pt idx="1216">
                  <c:v>101.2118</c:v>
                </c:pt>
                <c:pt idx="1217">
                  <c:v>99.350399999999993</c:v>
                </c:pt>
                <c:pt idx="1218">
                  <c:v>103.4868</c:v>
                </c:pt>
                <c:pt idx="1219">
                  <c:v>105.4367</c:v>
                </c:pt>
                <c:pt idx="1220">
                  <c:v>105.62390000000001</c:v>
                </c:pt>
                <c:pt idx="1221">
                  <c:v>107.70189999999999</c:v>
                </c:pt>
                <c:pt idx="1222">
                  <c:v>107.73139999999999</c:v>
                </c:pt>
                <c:pt idx="1223">
                  <c:v>105.3776</c:v>
                </c:pt>
                <c:pt idx="1224">
                  <c:v>104.50109999999999</c:v>
                </c:pt>
                <c:pt idx="1225">
                  <c:v>102.62009999999999</c:v>
                </c:pt>
                <c:pt idx="1226">
                  <c:v>104.14660000000001</c:v>
                </c:pt>
                <c:pt idx="1227">
                  <c:v>106.18519999999999</c:v>
                </c:pt>
                <c:pt idx="1228">
                  <c:v>105.97839999999999</c:v>
                </c:pt>
                <c:pt idx="1229">
                  <c:v>104.35339999999999</c:v>
                </c:pt>
                <c:pt idx="1230">
                  <c:v>104.708</c:v>
                </c:pt>
                <c:pt idx="1231">
                  <c:v>104.9345</c:v>
                </c:pt>
                <c:pt idx="1232">
                  <c:v>106.2837</c:v>
                </c:pt>
                <c:pt idx="1233">
                  <c:v>106.00790000000001</c:v>
                </c:pt>
                <c:pt idx="1234">
                  <c:v>106.3231</c:v>
                </c:pt>
                <c:pt idx="1235">
                  <c:v>107.1011</c:v>
                </c:pt>
                <c:pt idx="1236">
                  <c:v>108.6965</c:v>
                </c:pt>
                <c:pt idx="1237">
                  <c:v>108.5981</c:v>
                </c:pt>
                <c:pt idx="1238">
                  <c:v>112.1357</c:v>
                </c:pt>
                <c:pt idx="1239">
                  <c:v>113.7859</c:v>
                </c:pt>
                <c:pt idx="1240">
                  <c:v>114.0428</c:v>
                </c:pt>
                <c:pt idx="1241">
                  <c:v>114.7345</c:v>
                </c:pt>
                <c:pt idx="1242">
                  <c:v>113.4499</c:v>
                </c:pt>
                <c:pt idx="1243">
                  <c:v>114.5369</c:v>
                </c:pt>
                <c:pt idx="1244">
                  <c:v>117.20489999999999</c:v>
                </c:pt>
                <c:pt idx="1245">
                  <c:v>118.2227</c:v>
                </c:pt>
                <c:pt idx="1246">
                  <c:v>119.7346</c:v>
                </c:pt>
                <c:pt idx="1247">
                  <c:v>119.58629999999999</c:v>
                </c:pt>
                <c:pt idx="1248">
                  <c:v>120.1101</c:v>
                </c:pt>
                <c:pt idx="1249">
                  <c:v>119.70489999999999</c:v>
                </c:pt>
                <c:pt idx="1250">
                  <c:v>121.1871</c:v>
                </c:pt>
                <c:pt idx="1251">
                  <c:v>119.9915</c:v>
                </c:pt>
                <c:pt idx="1252">
                  <c:v>121.0784</c:v>
                </c:pt>
                <c:pt idx="1253">
                  <c:v>106.76009999999999</c:v>
                </c:pt>
                <c:pt idx="1254">
                  <c:v>106.7403</c:v>
                </c:pt>
                <c:pt idx="1255">
                  <c:v>105.8609</c:v>
                </c:pt>
                <c:pt idx="1256">
                  <c:v>107.5309</c:v>
                </c:pt>
                <c:pt idx="1257">
                  <c:v>107.2838</c:v>
                </c:pt>
                <c:pt idx="1258">
                  <c:v>105.2878</c:v>
                </c:pt>
                <c:pt idx="1259">
                  <c:v>102.8075</c:v>
                </c:pt>
                <c:pt idx="1260">
                  <c:v>101.0881</c:v>
                </c:pt>
                <c:pt idx="1261">
                  <c:v>100.8707</c:v>
                </c:pt>
                <c:pt idx="1262">
                  <c:v>102.3925</c:v>
                </c:pt>
                <c:pt idx="1263">
                  <c:v>101.52290000000001</c:v>
                </c:pt>
                <c:pt idx="1264">
                  <c:v>102.5407</c:v>
                </c:pt>
                <c:pt idx="1265">
                  <c:v>104.6454</c:v>
                </c:pt>
                <c:pt idx="1266">
                  <c:v>103.8154</c:v>
                </c:pt>
                <c:pt idx="1267">
                  <c:v>100.515</c:v>
                </c:pt>
                <c:pt idx="1268">
                  <c:v>99.625600000000006</c:v>
                </c:pt>
                <c:pt idx="1269">
                  <c:v>99.744200000000006</c:v>
                </c:pt>
                <c:pt idx="1270">
                  <c:v>100.57429999999999</c:v>
                </c:pt>
                <c:pt idx="1271">
                  <c:v>99.368700000000004</c:v>
                </c:pt>
                <c:pt idx="1272">
                  <c:v>100.69280000000001</c:v>
                </c:pt>
                <c:pt idx="1273">
                  <c:v>99.566299999999998</c:v>
                </c:pt>
                <c:pt idx="1274">
                  <c:v>99.5762</c:v>
                </c:pt>
                <c:pt idx="1275">
                  <c:v>101.53279999999999</c:v>
                </c:pt>
                <c:pt idx="1276">
                  <c:v>102.6494</c:v>
                </c:pt>
                <c:pt idx="1277">
                  <c:v>102.94580000000001</c:v>
                </c:pt>
                <c:pt idx="1278">
                  <c:v>100.3272</c:v>
                </c:pt>
                <c:pt idx="1279">
                  <c:v>100.5545</c:v>
                </c:pt>
                <c:pt idx="1280">
                  <c:v>99.516900000000007</c:v>
                </c:pt>
                <c:pt idx="1281">
                  <c:v>98.499099999999999</c:v>
                </c:pt>
                <c:pt idx="1282">
                  <c:v>101.3944</c:v>
                </c:pt>
                <c:pt idx="1283">
                  <c:v>102.5604</c:v>
                </c:pt>
                <c:pt idx="1284">
                  <c:v>102.5407</c:v>
                </c:pt>
                <c:pt idx="1285">
                  <c:v>103.262</c:v>
                </c:pt>
                <c:pt idx="1286">
                  <c:v>105.91030000000001</c:v>
                </c:pt>
                <c:pt idx="1287">
                  <c:v>103.7561</c:v>
                </c:pt>
                <c:pt idx="1288">
                  <c:v>105.07040000000001</c:v>
                </c:pt>
                <c:pt idx="1289">
                  <c:v>104.7937</c:v>
                </c:pt>
                <c:pt idx="1290">
                  <c:v>102.2838</c:v>
                </c:pt>
                <c:pt idx="1291">
                  <c:v>102.0763</c:v>
                </c:pt>
                <c:pt idx="1292">
                  <c:v>104.02290000000001</c:v>
                </c:pt>
                <c:pt idx="1293">
                  <c:v>103.8352</c:v>
                </c:pt>
                <c:pt idx="1294">
                  <c:v>104.37860000000001</c:v>
                </c:pt>
                <c:pt idx="1295">
                  <c:v>103.30159999999999</c:v>
                </c:pt>
                <c:pt idx="1296">
                  <c:v>103.90430000000001</c:v>
                </c:pt>
                <c:pt idx="1297">
                  <c:v>103.1138</c:v>
                </c:pt>
                <c:pt idx="1298">
                  <c:v>102.69880000000001</c:v>
                </c:pt>
                <c:pt idx="1299">
                  <c:v>101.03279999999999</c:v>
                </c:pt>
                <c:pt idx="1300">
                  <c:v>98.712199999999996</c:v>
                </c:pt>
                <c:pt idx="1301">
                  <c:v>97.492400000000004</c:v>
                </c:pt>
                <c:pt idx="1302">
                  <c:v>96.818100000000001</c:v>
                </c:pt>
                <c:pt idx="1303">
                  <c:v>97.373500000000007</c:v>
                </c:pt>
                <c:pt idx="1304">
                  <c:v>98.335400000000007</c:v>
                </c:pt>
                <c:pt idx="1305">
                  <c:v>100.2394</c:v>
                </c:pt>
                <c:pt idx="1306">
                  <c:v>99.346900000000005</c:v>
                </c:pt>
                <c:pt idx="1307">
                  <c:v>100.5171</c:v>
                </c:pt>
                <c:pt idx="1308">
                  <c:v>99.426199999999994</c:v>
                </c:pt>
                <c:pt idx="1309">
                  <c:v>98.811400000000006</c:v>
                </c:pt>
                <c:pt idx="1310">
                  <c:v>97.918899999999994</c:v>
                </c:pt>
                <c:pt idx="1311">
                  <c:v>99.128699999999995</c:v>
                </c:pt>
                <c:pt idx="1312">
                  <c:v>99.436099999999996</c:v>
                </c:pt>
                <c:pt idx="1313">
                  <c:v>99.9816</c:v>
                </c:pt>
                <c:pt idx="1314">
                  <c:v>93.079499999999996</c:v>
                </c:pt>
                <c:pt idx="1315">
                  <c:v>92.970399999999998</c:v>
                </c:pt>
                <c:pt idx="1316">
                  <c:v>91.810100000000006</c:v>
                </c:pt>
                <c:pt idx="1317">
                  <c:v>93.347200000000001</c:v>
                </c:pt>
                <c:pt idx="1318">
                  <c:v>93.198499999999996</c:v>
                </c:pt>
                <c:pt idx="1319">
                  <c:v>91.790300000000002</c:v>
                </c:pt>
                <c:pt idx="1320">
                  <c:v>90.193600000000004</c:v>
                </c:pt>
                <c:pt idx="1321">
                  <c:v>89.578800000000001</c:v>
                </c:pt>
                <c:pt idx="1322">
                  <c:v>88.329300000000003</c:v>
                </c:pt>
                <c:pt idx="1323">
                  <c:v>88.101200000000006</c:v>
                </c:pt>
                <c:pt idx="1324">
                  <c:v>89.251499999999993</c:v>
                </c:pt>
                <c:pt idx="1325">
                  <c:v>90.243200000000002</c:v>
                </c:pt>
                <c:pt idx="1326">
                  <c:v>88.259900000000002</c:v>
                </c:pt>
                <c:pt idx="1327">
                  <c:v>91.234899999999996</c:v>
                </c:pt>
                <c:pt idx="1328">
                  <c:v>91.234899999999996</c:v>
                </c:pt>
                <c:pt idx="1329">
                  <c:v>92.325800000000001</c:v>
                </c:pt>
                <c:pt idx="1330">
                  <c:v>92.613399999999999</c:v>
                </c:pt>
                <c:pt idx="1331">
                  <c:v>94.051299999999998</c:v>
                </c:pt>
                <c:pt idx="1332">
                  <c:v>94.943799999999996</c:v>
                </c:pt>
                <c:pt idx="1333">
                  <c:v>93.743899999999996</c:v>
                </c:pt>
                <c:pt idx="1334">
                  <c:v>93.406700000000001</c:v>
                </c:pt>
                <c:pt idx="1335">
                  <c:v>93.238100000000003</c:v>
                </c:pt>
                <c:pt idx="1336">
                  <c:v>93.852999999999994</c:v>
                </c:pt>
                <c:pt idx="1337">
                  <c:v>93.158799999999999</c:v>
                </c:pt>
                <c:pt idx="1338">
                  <c:v>93.337299999999999</c:v>
                </c:pt>
                <c:pt idx="1339">
                  <c:v>93.277799999999999</c:v>
                </c:pt>
                <c:pt idx="1340">
                  <c:v>91.492800000000003</c:v>
                </c:pt>
                <c:pt idx="1341">
                  <c:v>89.588700000000003</c:v>
                </c:pt>
                <c:pt idx="1342">
                  <c:v>91.641499999999994</c:v>
                </c:pt>
                <c:pt idx="1343">
                  <c:v>91.383700000000005</c:v>
                </c:pt>
                <c:pt idx="1344">
                  <c:v>92.583600000000004</c:v>
                </c:pt>
                <c:pt idx="1345">
                  <c:v>93.000100000000003</c:v>
                </c:pt>
                <c:pt idx="1346">
                  <c:v>92.811700000000002</c:v>
                </c:pt>
                <c:pt idx="1347">
                  <c:v>92.613399999999999</c:v>
                </c:pt>
                <c:pt idx="1348">
                  <c:v>90.183700000000002</c:v>
                </c:pt>
                <c:pt idx="1349">
                  <c:v>91.948899999999995</c:v>
                </c:pt>
                <c:pt idx="1350">
                  <c:v>92.018299999999996</c:v>
                </c:pt>
                <c:pt idx="1351">
                  <c:v>90.907700000000006</c:v>
                </c:pt>
                <c:pt idx="1352">
                  <c:v>91.006799999999998</c:v>
                </c:pt>
                <c:pt idx="1353">
                  <c:v>91.413399999999996</c:v>
                </c:pt>
                <c:pt idx="1354">
                  <c:v>91.006799999999998</c:v>
                </c:pt>
                <c:pt idx="1355">
                  <c:v>92.048100000000005</c:v>
                </c:pt>
                <c:pt idx="1356">
                  <c:v>91.730800000000002</c:v>
                </c:pt>
                <c:pt idx="1357">
                  <c:v>90.639899999999997</c:v>
                </c:pt>
                <c:pt idx="1358">
                  <c:v>90.986999999999995</c:v>
                </c:pt>
                <c:pt idx="1359">
                  <c:v>91.234899999999996</c:v>
                </c:pt>
                <c:pt idx="1360">
                  <c:v>90.907700000000006</c:v>
                </c:pt>
                <c:pt idx="1361">
                  <c:v>92.672899999999998</c:v>
                </c:pt>
                <c:pt idx="1362">
                  <c:v>94.259600000000006</c:v>
                </c:pt>
                <c:pt idx="1363">
                  <c:v>93.980800000000002</c:v>
                </c:pt>
                <c:pt idx="1364">
                  <c:v>94.319299999999998</c:v>
                </c:pt>
                <c:pt idx="1365">
                  <c:v>93.901200000000003</c:v>
                </c:pt>
                <c:pt idx="1366">
                  <c:v>95.294899999999998</c:v>
                </c:pt>
                <c:pt idx="1367">
                  <c:v>96.121300000000005</c:v>
                </c:pt>
                <c:pt idx="1368">
                  <c:v>95.573700000000002</c:v>
                </c:pt>
                <c:pt idx="1369">
                  <c:v>95.444299999999998</c:v>
                </c:pt>
                <c:pt idx="1370">
                  <c:v>93.263999999999996</c:v>
                </c:pt>
                <c:pt idx="1371">
                  <c:v>93.761799999999994</c:v>
                </c:pt>
                <c:pt idx="1372">
                  <c:v>92.975300000000004</c:v>
                </c:pt>
                <c:pt idx="1373">
                  <c:v>94.578100000000006</c:v>
                </c:pt>
                <c:pt idx="1374">
                  <c:v>94.359099999999998</c:v>
                </c:pt>
                <c:pt idx="1375">
                  <c:v>95.145600000000002</c:v>
                </c:pt>
                <c:pt idx="1376">
                  <c:v>96.748500000000007</c:v>
                </c:pt>
                <c:pt idx="1377">
                  <c:v>96.738500000000002</c:v>
                </c:pt>
                <c:pt idx="1378">
                  <c:v>94.3292</c:v>
                </c:pt>
                <c:pt idx="1379">
                  <c:v>93.642300000000006</c:v>
                </c:pt>
                <c:pt idx="1380">
                  <c:v>93.771699999999996</c:v>
                </c:pt>
                <c:pt idx="1381">
                  <c:v>75.035300000000007</c:v>
                </c:pt>
                <c:pt idx="1382">
                  <c:v>76.488799999999998</c:v>
                </c:pt>
                <c:pt idx="1383">
                  <c:v>75.702299999999994</c:v>
                </c:pt>
                <c:pt idx="1384">
                  <c:v>74.905900000000003</c:v>
                </c:pt>
                <c:pt idx="1385">
                  <c:v>75.094999999999999</c:v>
                </c:pt>
                <c:pt idx="1386">
                  <c:v>72.7256</c:v>
                </c:pt>
                <c:pt idx="1387">
                  <c:v>72.138199999999998</c:v>
                </c:pt>
                <c:pt idx="1388">
                  <c:v>72.2179</c:v>
                </c:pt>
                <c:pt idx="1389">
                  <c:v>73.064099999999996</c:v>
                </c:pt>
                <c:pt idx="1390">
                  <c:v>73.093999999999994</c:v>
                </c:pt>
                <c:pt idx="1391">
                  <c:v>70.993300000000005</c:v>
                </c:pt>
                <c:pt idx="1392">
                  <c:v>72.486699999999999</c:v>
                </c:pt>
                <c:pt idx="1393">
                  <c:v>72.745500000000007</c:v>
                </c:pt>
                <c:pt idx="1394">
                  <c:v>72.058599999999998</c:v>
                </c:pt>
                <c:pt idx="1395">
                  <c:v>72.377200000000002</c:v>
                </c:pt>
                <c:pt idx="1396">
                  <c:v>74.527600000000007</c:v>
                </c:pt>
                <c:pt idx="1397">
                  <c:v>73.074100000000001</c:v>
                </c:pt>
                <c:pt idx="1398">
                  <c:v>70.774299999999997</c:v>
                </c:pt>
                <c:pt idx="1399">
                  <c:v>71.0929</c:v>
                </c:pt>
                <c:pt idx="1400">
                  <c:v>72.237799999999993</c:v>
                </c:pt>
                <c:pt idx="1401">
                  <c:v>73.223399999999998</c:v>
                </c:pt>
                <c:pt idx="1402">
                  <c:v>73.989999999999995</c:v>
                </c:pt>
                <c:pt idx="1403">
                  <c:v>74.527600000000007</c:v>
                </c:pt>
                <c:pt idx="1404">
                  <c:v>73.522000000000006</c:v>
                </c:pt>
                <c:pt idx="1405">
                  <c:v>73.681299999999993</c:v>
                </c:pt>
                <c:pt idx="1406">
                  <c:v>71.102800000000002</c:v>
                </c:pt>
                <c:pt idx="1407">
                  <c:v>72.177999999999997</c:v>
                </c:pt>
                <c:pt idx="1408">
                  <c:v>72.297499999999999</c:v>
                </c:pt>
                <c:pt idx="1409">
                  <c:v>73.860500000000002</c:v>
                </c:pt>
                <c:pt idx="1410">
                  <c:v>74.009900000000002</c:v>
                </c:pt>
                <c:pt idx="1411">
                  <c:v>74.308499999999995</c:v>
                </c:pt>
                <c:pt idx="1412">
                  <c:v>78.151399999999995</c:v>
                </c:pt>
                <c:pt idx="1413">
                  <c:v>78.171300000000002</c:v>
                </c:pt>
                <c:pt idx="1414">
                  <c:v>82.133600000000001</c:v>
                </c:pt>
                <c:pt idx="1415">
                  <c:v>82.860399999999998</c:v>
                </c:pt>
                <c:pt idx="1416">
                  <c:v>82.910200000000003</c:v>
                </c:pt>
                <c:pt idx="1417">
                  <c:v>83.188900000000004</c:v>
                </c:pt>
                <c:pt idx="1418">
                  <c:v>83.626999999999995</c:v>
                </c:pt>
                <c:pt idx="1419">
                  <c:v>83.039599999999993</c:v>
                </c:pt>
                <c:pt idx="1420">
                  <c:v>83.6768</c:v>
                </c:pt>
                <c:pt idx="1421">
                  <c:v>83.905699999999996</c:v>
                </c:pt>
                <c:pt idx="1422">
                  <c:v>84.911299999999997</c:v>
                </c:pt>
                <c:pt idx="1423">
                  <c:v>82.422399999999996</c:v>
                </c:pt>
                <c:pt idx="1424">
                  <c:v>82.890299999999996</c:v>
                </c:pt>
                <c:pt idx="1425">
                  <c:v>82.95</c:v>
                </c:pt>
                <c:pt idx="1426">
                  <c:v>81.319999999999993</c:v>
                </c:pt>
                <c:pt idx="1427">
                  <c:v>81.02</c:v>
                </c:pt>
                <c:pt idx="1428">
                  <c:v>80.83</c:v>
                </c:pt>
                <c:pt idx="1429">
                  <c:v>80.63</c:v>
                </c:pt>
                <c:pt idx="1430">
                  <c:v>79.489999999999995</c:v>
                </c:pt>
                <c:pt idx="1431">
                  <c:v>78.09</c:v>
                </c:pt>
                <c:pt idx="1432">
                  <c:v>78.400000000000006</c:v>
                </c:pt>
                <c:pt idx="1433">
                  <c:v>78.400000000000006</c:v>
                </c:pt>
                <c:pt idx="1434">
                  <c:v>79.010000000000005</c:v>
                </c:pt>
                <c:pt idx="1435">
                  <c:v>79.8</c:v>
                </c:pt>
                <c:pt idx="1436">
                  <c:v>80.64</c:v>
                </c:pt>
                <c:pt idx="1437">
                  <c:v>80.900000000000006</c:v>
                </c:pt>
                <c:pt idx="1438">
                  <c:v>80.98</c:v>
                </c:pt>
                <c:pt idx="1439">
                  <c:v>86.52</c:v>
                </c:pt>
                <c:pt idx="1440">
                  <c:v>86.2</c:v>
                </c:pt>
                <c:pt idx="1441">
                  <c:v>87.46</c:v>
                </c:pt>
                <c:pt idx="1442">
                  <c:v>88</c:v>
                </c:pt>
                <c:pt idx="1443">
                  <c:v>89.39</c:v>
                </c:pt>
                <c:pt idx="1444">
                  <c:v>89.44</c:v>
                </c:pt>
                <c:pt idx="1445">
                  <c:v>88.4</c:v>
                </c:pt>
                <c:pt idx="1446">
                  <c:v>89.13</c:v>
                </c:pt>
                <c:pt idx="1447">
                  <c:v>83.1</c:v>
                </c:pt>
                <c:pt idx="1448">
                  <c:v>82.1</c:v>
                </c:pt>
                <c:pt idx="1449">
                  <c:v>82.25</c:v>
                </c:pt>
                <c:pt idx="1450">
                  <c:v>80.83</c:v>
                </c:pt>
                <c:pt idx="1451">
                  <c:v>80.77</c:v>
                </c:pt>
                <c:pt idx="1452">
                  <c:v>82.45</c:v>
                </c:pt>
                <c:pt idx="1453">
                  <c:v>82.1</c:v>
                </c:pt>
                <c:pt idx="1454">
                  <c:v>82.15</c:v>
                </c:pt>
                <c:pt idx="1455">
                  <c:v>81.599999999999994</c:v>
                </c:pt>
                <c:pt idx="1456">
                  <c:v>82.12</c:v>
                </c:pt>
                <c:pt idx="1457">
                  <c:v>83.94</c:v>
                </c:pt>
                <c:pt idx="1458">
                  <c:v>83.4</c:v>
                </c:pt>
                <c:pt idx="1459">
                  <c:v>82.92</c:v>
                </c:pt>
                <c:pt idx="1460">
                  <c:v>81.48</c:v>
                </c:pt>
                <c:pt idx="1461">
                  <c:v>81.42</c:v>
                </c:pt>
                <c:pt idx="1462">
                  <c:v>80.05</c:v>
                </c:pt>
                <c:pt idx="1463">
                  <c:v>79.040000000000006</c:v>
                </c:pt>
                <c:pt idx="1464">
                  <c:v>78.849999999999994</c:v>
                </c:pt>
                <c:pt idx="1465">
                  <c:v>78.91</c:v>
                </c:pt>
                <c:pt idx="1466">
                  <c:v>78.400000000000006</c:v>
                </c:pt>
                <c:pt idx="1467">
                  <c:v>76.45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E-4674-A25C-D82175D75694}"/>
            </c:ext>
          </c:extLst>
        </c:ser>
        <c:ser>
          <c:idx val="2"/>
          <c:order val="2"/>
          <c:tx>
            <c:strRef>
              <c:f>'Simple Moving Average span'!$M$1</c:f>
              <c:strCache>
                <c:ptCount val="1"/>
                <c:pt idx="0">
                  <c:v>Forecast 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span'!$M$2:$M$1470</c:f>
              <c:numCache>
                <c:formatCode>_("$"* #,##0.00_);_("$"* \(#,##0.00\);_("$"* "-"??_);_(@_)</c:formatCode>
                <c:ptCount val="1469"/>
                <c:pt idx="0">
                  <c:v>69.5411</c:v>
                </c:pt>
                <c:pt idx="1">
                  <c:v>68.311000000000007</c:v>
                </c:pt>
                <c:pt idx="2">
                  <c:v>70.095100000000002</c:v>
                </c:pt>
                <c:pt idx="3">
                  <c:v>69.315733333333341</c:v>
                </c:pt>
                <c:pt idx="4">
                  <c:v>69.835300000000004</c:v>
                </c:pt>
                <c:pt idx="5">
                  <c:v>71.081033333333338</c:v>
                </c:pt>
                <c:pt idx="6">
                  <c:v>71.688233333333343</c:v>
                </c:pt>
                <c:pt idx="7">
                  <c:v>71.907333333333327</c:v>
                </c:pt>
                <c:pt idx="8">
                  <c:v>71.691366666666667</c:v>
                </c:pt>
                <c:pt idx="9">
                  <c:v>71.534866666666673</c:v>
                </c:pt>
                <c:pt idx="10">
                  <c:v>71.991833333333332</c:v>
                </c:pt>
                <c:pt idx="11">
                  <c:v>72.505133333333333</c:v>
                </c:pt>
                <c:pt idx="12">
                  <c:v>73.456633333333329</c:v>
                </c:pt>
                <c:pt idx="13">
                  <c:v>74.26103333333333</c:v>
                </c:pt>
                <c:pt idx="14">
                  <c:v>75.221899999999991</c:v>
                </c:pt>
                <c:pt idx="15">
                  <c:v>75.650700000000001</c:v>
                </c:pt>
                <c:pt idx="16">
                  <c:v>75.647566666666663</c:v>
                </c:pt>
                <c:pt idx="17">
                  <c:v>75.603766666666672</c:v>
                </c:pt>
                <c:pt idx="18">
                  <c:v>75.547433333333345</c:v>
                </c:pt>
                <c:pt idx="19">
                  <c:v>75.478566666666666</c:v>
                </c:pt>
                <c:pt idx="20">
                  <c:v>75.688266666666664</c:v>
                </c:pt>
                <c:pt idx="21">
                  <c:v>76.176533333333325</c:v>
                </c:pt>
                <c:pt idx="22">
                  <c:v>76.580300000000008</c:v>
                </c:pt>
                <c:pt idx="23">
                  <c:v>76.802533333333329</c:v>
                </c:pt>
                <c:pt idx="24">
                  <c:v>77.10926666666667</c:v>
                </c:pt>
                <c:pt idx="25">
                  <c:v>77.484866666666676</c:v>
                </c:pt>
                <c:pt idx="26">
                  <c:v>77.610066666666668</c:v>
                </c:pt>
                <c:pt idx="27">
                  <c:v>77.45356666666666</c:v>
                </c:pt>
                <c:pt idx="28">
                  <c:v>77.757166666666663</c:v>
                </c:pt>
                <c:pt idx="29">
                  <c:v>78.4833</c:v>
                </c:pt>
                <c:pt idx="30">
                  <c:v>79.434799999999996</c:v>
                </c:pt>
                <c:pt idx="31">
                  <c:v>79.747799999999998</c:v>
                </c:pt>
                <c:pt idx="32">
                  <c:v>79.957499999999996</c:v>
                </c:pt>
                <c:pt idx="33">
                  <c:v>79.697733333333346</c:v>
                </c:pt>
                <c:pt idx="34">
                  <c:v>79.747799999999998</c:v>
                </c:pt>
                <c:pt idx="35">
                  <c:v>79.300233333333338</c:v>
                </c:pt>
                <c:pt idx="36">
                  <c:v>79.359700000000004</c:v>
                </c:pt>
                <c:pt idx="37">
                  <c:v>79.462966666666659</c:v>
                </c:pt>
                <c:pt idx="38">
                  <c:v>80.042000000000016</c:v>
                </c:pt>
                <c:pt idx="39">
                  <c:v>80.4833</c:v>
                </c:pt>
                <c:pt idx="40">
                  <c:v>80.658599999999993</c:v>
                </c:pt>
                <c:pt idx="41">
                  <c:v>81.154466666666664</c:v>
                </c:pt>
                <c:pt idx="42">
                  <c:v>81.057566666666659</c:v>
                </c:pt>
                <c:pt idx="43">
                  <c:v>81.035600000000002</c:v>
                </c:pt>
                <c:pt idx="44">
                  <c:v>80.398600000000002</c:v>
                </c:pt>
                <c:pt idx="45">
                  <c:v>80.279333333333327</c:v>
                </c:pt>
                <c:pt idx="46">
                  <c:v>80.078500000000005</c:v>
                </c:pt>
                <c:pt idx="47">
                  <c:v>80.295000000000002</c:v>
                </c:pt>
                <c:pt idx="48">
                  <c:v>80.348366666666664</c:v>
                </c:pt>
                <c:pt idx="49">
                  <c:v>80.702966666666669</c:v>
                </c:pt>
                <c:pt idx="50">
                  <c:v>81.032466666666679</c:v>
                </c:pt>
                <c:pt idx="51">
                  <c:v>81.462366666666654</c:v>
                </c:pt>
                <c:pt idx="52">
                  <c:v>82.05543333333334</c:v>
                </c:pt>
                <c:pt idx="53">
                  <c:v>82.312733333333327</c:v>
                </c:pt>
                <c:pt idx="54">
                  <c:v>82.278199999999998</c:v>
                </c:pt>
                <c:pt idx="55">
                  <c:v>82.337833333333336</c:v>
                </c:pt>
                <c:pt idx="56">
                  <c:v>80.611966666666675</c:v>
                </c:pt>
                <c:pt idx="57">
                  <c:v>79.243833333333328</c:v>
                </c:pt>
                <c:pt idx="58">
                  <c:v>77.790933333333328</c:v>
                </c:pt>
                <c:pt idx="59">
                  <c:v>78.073333333333323</c:v>
                </c:pt>
                <c:pt idx="60">
                  <c:v>78.609899999999996</c:v>
                </c:pt>
                <c:pt idx="61">
                  <c:v>78.870366666666655</c:v>
                </c:pt>
                <c:pt idx="62">
                  <c:v>79.541899999999998</c:v>
                </c:pt>
                <c:pt idx="63">
                  <c:v>79.645466666666664</c:v>
                </c:pt>
                <c:pt idx="64">
                  <c:v>79.727066666666659</c:v>
                </c:pt>
                <c:pt idx="65">
                  <c:v>79.742766666666668</c:v>
                </c:pt>
                <c:pt idx="66">
                  <c:v>80.065966666666668</c:v>
                </c:pt>
                <c:pt idx="67">
                  <c:v>80.147533333333328</c:v>
                </c:pt>
                <c:pt idx="68">
                  <c:v>79.833733333333328</c:v>
                </c:pt>
                <c:pt idx="69">
                  <c:v>79.670566666666659</c:v>
                </c:pt>
                <c:pt idx="70">
                  <c:v>79.755300000000005</c:v>
                </c:pt>
                <c:pt idx="71">
                  <c:v>80.370333333333335</c:v>
                </c:pt>
                <c:pt idx="72">
                  <c:v>80.98223333333334</c:v>
                </c:pt>
                <c:pt idx="73">
                  <c:v>81.860866666666666</c:v>
                </c:pt>
                <c:pt idx="74">
                  <c:v>82.642233333333323</c:v>
                </c:pt>
                <c:pt idx="75">
                  <c:v>83.385933333333327</c:v>
                </c:pt>
                <c:pt idx="76">
                  <c:v>83.247866666666667</c:v>
                </c:pt>
                <c:pt idx="77">
                  <c:v>82.839933333333335</c:v>
                </c:pt>
                <c:pt idx="78">
                  <c:v>82.585766666666657</c:v>
                </c:pt>
                <c:pt idx="79">
                  <c:v>82.648533333333333</c:v>
                </c:pt>
                <c:pt idx="80">
                  <c:v>82.924666666666667</c:v>
                </c:pt>
                <c:pt idx="81">
                  <c:v>82.883866666666677</c:v>
                </c:pt>
                <c:pt idx="82">
                  <c:v>82.968566666666675</c:v>
                </c:pt>
                <c:pt idx="83">
                  <c:v>82.212300000000013</c:v>
                </c:pt>
                <c:pt idx="84">
                  <c:v>81.274033333333335</c:v>
                </c:pt>
                <c:pt idx="85">
                  <c:v>80.605666666666664</c:v>
                </c:pt>
                <c:pt idx="86">
                  <c:v>79.874533333333332</c:v>
                </c:pt>
                <c:pt idx="87">
                  <c:v>79.017866666666663</c:v>
                </c:pt>
                <c:pt idx="88">
                  <c:v>78.098433333333332</c:v>
                </c:pt>
                <c:pt idx="89">
                  <c:v>77.913300000000007</c:v>
                </c:pt>
                <c:pt idx="90">
                  <c:v>78.355766666666668</c:v>
                </c:pt>
                <c:pt idx="91">
                  <c:v>78.280433333333335</c:v>
                </c:pt>
                <c:pt idx="92">
                  <c:v>78.496933333333331</c:v>
                </c:pt>
                <c:pt idx="93">
                  <c:v>78.515766666666664</c:v>
                </c:pt>
                <c:pt idx="94">
                  <c:v>79.064933333333329</c:v>
                </c:pt>
                <c:pt idx="95">
                  <c:v>79.347366666666673</c:v>
                </c:pt>
                <c:pt idx="96">
                  <c:v>78.983366666666669</c:v>
                </c:pt>
                <c:pt idx="97">
                  <c:v>78.782533333333333</c:v>
                </c:pt>
                <c:pt idx="98">
                  <c:v>78.35263333333333</c:v>
                </c:pt>
                <c:pt idx="99">
                  <c:v>78.286733333333331</c:v>
                </c:pt>
                <c:pt idx="100">
                  <c:v>77.822299999999998</c:v>
                </c:pt>
                <c:pt idx="101">
                  <c:v>77.194699999999997</c:v>
                </c:pt>
                <c:pt idx="102">
                  <c:v>76.01166666666667</c:v>
                </c:pt>
                <c:pt idx="103">
                  <c:v>75.101633333333325</c:v>
                </c:pt>
                <c:pt idx="104">
                  <c:v>73.894966666666662</c:v>
                </c:pt>
                <c:pt idx="105">
                  <c:v>73.677499999999995</c:v>
                </c:pt>
                <c:pt idx="106">
                  <c:v>74.489366666666669</c:v>
                </c:pt>
                <c:pt idx="107">
                  <c:v>76.245233333333331</c:v>
                </c:pt>
                <c:pt idx="108">
                  <c:v>77.658133333333339</c:v>
                </c:pt>
                <c:pt idx="109">
                  <c:v>78.221400000000003</c:v>
                </c:pt>
                <c:pt idx="110">
                  <c:v>78.177366666666657</c:v>
                </c:pt>
                <c:pt idx="111">
                  <c:v>78.432233333333329</c:v>
                </c:pt>
                <c:pt idx="112">
                  <c:v>78.186800000000005</c:v>
                </c:pt>
                <c:pt idx="113">
                  <c:v>78.510899999999992</c:v>
                </c:pt>
                <c:pt idx="114">
                  <c:v>78.56753333333333</c:v>
                </c:pt>
                <c:pt idx="115">
                  <c:v>78.403900000000007</c:v>
                </c:pt>
                <c:pt idx="116">
                  <c:v>78.621033333333344</c:v>
                </c:pt>
                <c:pt idx="117">
                  <c:v>78.655666666666662</c:v>
                </c:pt>
                <c:pt idx="118">
                  <c:v>79.640599999999992</c:v>
                </c:pt>
                <c:pt idx="119">
                  <c:v>80.096866666666671</c:v>
                </c:pt>
                <c:pt idx="120">
                  <c:v>80.395799999999994</c:v>
                </c:pt>
                <c:pt idx="121">
                  <c:v>79.571366666666663</c:v>
                </c:pt>
                <c:pt idx="122">
                  <c:v>78.564433333333326</c:v>
                </c:pt>
                <c:pt idx="123">
                  <c:v>78.3001</c:v>
                </c:pt>
                <c:pt idx="124">
                  <c:v>78.718599999999995</c:v>
                </c:pt>
                <c:pt idx="125">
                  <c:v>79.618533333333332</c:v>
                </c:pt>
                <c:pt idx="126">
                  <c:v>80.027600000000007</c:v>
                </c:pt>
                <c:pt idx="127">
                  <c:v>80.735599999999991</c:v>
                </c:pt>
                <c:pt idx="128">
                  <c:v>81.179299999999998</c:v>
                </c:pt>
                <c:pt idx="129">
                  <c:v>82.286966666666657</c:v>
                </c:pt>
                <c:pt idx="130">
                  <c:v>82.865966666666665</c:v>
                </c:pt>
                <c:pt idx="131">
                  <c:v>83.061066666666662</c:v>
                </c:pt>
                <c:pt idx="132">
                  <c:v>83.001266666666666</c:v>
                </c:pt>
                <c:pt idx="133">
                  <c:v>83.341133333333332</c:v>
                </c:pt>
                <c:pt idx="134">
                  <c:v>83.983066666666659</c:v>
                </c:pt>
                <c:pt idx="135">
                  <c:v>84.080633333333324</c:v>
                </c:pt>
                <c:pt idx="136">
                  <c:v>83.570866666666674</c:v>
                </c:pt>
                <c:pt idx="137">
                  <c:v>82.928933333333347</c:v>
                </c:pt>
                <c:pt idx="138">
                  <c:v>82.283833333333334</c:v>
                </c:pt>
                <c:pt idx="139">
                  <c:v>81.802366666666671</c:v>
                </c:pt>
                <c:pt idx="140">
                  <c:v>81.569500000000005</c:v>
                </c:pt>
                <c:pt idx="141">
                  <c:v>81.616699999999994</c:v>
                </c:pt>
                <c:pt idx="142">
                  <c:v>82.028933333333342</c:v>
                </c:pt>
                <c:pt idx="143">
                  <c:v>82.293266666666668</c:v>
                </c:pt>
                <c:pt idx="144">
                  <c:v>82.582766666666672</c:v>
                </c:pt>
                <c:pt idx="145">
                  <c:v>82.557599999999994</c:v>
                </c:pt>
                <c:pt idx="146">
                  <c:v>82.082433333333327</c:v>
                </c:pt>
                <c:pt idx="147">
                  <c:v>80.666399999999996</c:v>
                </c:pt>
                <c:pt idx="148">
                  <c:v>78.759466666666668</c:v>
                </c:pt>
                <c:pt idx="149">
                  <c:v>76.537899999999993</c:v>
                </c:pt>
                <c:pt idx="150">
                  <c:v>75.965233333333344</c:v>
                </c:pt>
                <c:pt idx="151">
                  <c:v>76.009299999999996</c:v>
                </c:pt>
                <c:pt idx="152">
                  <c:v>77.277433333333335</c:v>
                </c:pt>
                <c:pt idx="153">
                  <c:v>77.491399999999999</c:v>
                </c:pt>
                <c:pt idx="154">
                  <c:v>77.607833333333346</c:v>
                </c:pt>
                <c:pt idx="155">
                  <c:v>77.708533333333335</c:v>
                </c:pt>
                <c:pt idx="156">
                  <c:v>77.409599999999998</c:v>
                </c:pt>
                <c:pt idx="157">
                  <c:v>76.736199999999997</c:v>
                </c:pt>
                <c:pt idx="158">
                  <c:v>75.779566666666668</c:v>
                </c:pt>
                <c:pt idx="159">
                  <c:v>75.810999999999993</c:v>
                </c:pt>
                <c:pt idx="160">
                  <c:v>76.131966666666656</c:v>
                </c:pt>
                <c:pt idx="161">
                  <c:v>76.906066666666661</c:v>
                </c:pt>
                <c:pt idx="162">
                  <c:v>77.592066666666668</c:v>
                </c:pt>
                <c:pt idx="163">
                  <c:v>77.563733333333332</c:v>
                </c:pt>
                <c:pt idx="164">
                  <c:v>77.409566666666663</c:v>
                </c:pt>
                <c:pt idx="165">
                  <c:v>77.006799999999998</c:v>
                </c:pt>
                <c:pt idx="166">
                  <c:v>77.963400000000007</c:v>
                </c:pt>
                <c:pt idx="167">
                  <c:v>78.948300000000003</c:v>
                </c:pt>
                <c:pt idx="168">
                  <c:v>79.794233333333338</c:v>
                </c:pt>
                <c:pt idx="169">
                  <c:v>80.237533333333332</c:v>
                </c:pt>
                <c:pt idx="170">
                  <c:v>80.612966666666679</c:v>
                </c:pt>
                <c:pt idx="171">
                  <c:v>81.849666666666664</c:v>
                </c:pt>
                <c:pt idx="172">
                  <c:v>83.117900000000006</c:v>
                </c:pt>
                <c:pt idx="173">
                  <c:v>83.849833333333322</c:v>
                </c:pt>
                <c:pt idx="174">
                  <c:v>83.348200000000006</c:v>
                </c:pt>
                <c:pt idx="175">
                  <c:v>82.736166666666662</c:v>
                </c:pt>
                <c:pt idx="176">
                  <c:v>82.420666666666662</c:v>
                </c:pt>
                <c:pt idx="177">
                  <c:v>82.575266666666664</c:v>
                </c:pt>
                <c:pt idx="178">
                  <c:v>82.7393</c:v>
                </c:pt>
                <c:pt idx="179">
                  <c:v>82.714066666666668</c:v>
                </c:pt>
                <c:pt idx="180">
                  <c:v>82.953833333333336</c:v>
                </c:pt>
                <c:pt idx="181">
                  <c:v>83.089500000000001</c:v>
                </c:pt>
                <c:pt idx="182">
                  <c:v>82.802399999999992</c:v>
                </c:pt>
                <c:pt idx="183">
                  <c:v>82.679366666666667</c:v>
                </c:pt>
                <c:pt idx="184">
                  <c:v>82.515333333333331</c:v>
                </c:pt>
                <c:pt idx="185">
                  <c:v>83.818300000000008</c:v>
                </c:pt>
                <c:pt idx="186">
                  <c:v>85.231666666666669</c:v>
                </c:pt>
                <c:pt idx="187">
                  <c:v>86.850099999999998</c:v>
                </c:pt>
                <c:pt idx="188">
                  <c:v>87.831266666666679</c:v>
                </c:pt>
                <c:pt idx="189">
                  <c:v>87.865966666666665</c:v>
                </c:pt>
                <c:pt idx="190">
                  <c:v>87.607266666666661</c:v>
                </c:pt>
                <c:pt idx="191">
                  <c:v>87.070933333333343</c:v>
                </c:pt>
                <c:pt idx="192">
                  <c:v>87.320166666666651</c:v>
                </c:pt>
                <c:pt idx="193">
                  <c:v>87.850200000000015</c:v>
                </c:pt>
                <c:pt idx="194">
                  <c:v>87.701933333333344</c:v>
                </c:pt>
                <c:pt idx="195">
                  <c:v>87.528433333333339</c:v>
                </c:pt>
                <c:pt idx="196">
                  <c:v>87.474766666666667</c:v>
                </c:pt>
                <c:pt idx="197">
                  <c:v>88.14673333333333</c:v>
                </c:pt>
                <c:pt idx="198">
                  <c:v>88.891266666666652</c:v>
                </c:pt>
                <c:pt idx="199">
                  <c:v>89.456000000000003</c:v>
                </c:pt>
                <c:pt idx="200">
                  <c:v>89.771499999999989</c:v>
                </c:pt>
                <c:pt idx="201">
                  <c:v>89.98603333333331</c:v>
                </c:pt>
                <c:pt idx="202">
                  <c:v>90.399333333333331</c:v>
                </c:pt>
                <c:pt idx="203">
                  <c:v>90.822066666666672</c:v>
                </c:pt>
                <c:pt idx="204">
                  <c:v>90.834699999999998</c:v>
                </c:pt>
                <c:pt idx="205">
                  <c:v>89.642166666666654</c:v>
                </c:pt>
                <c:pt idx="206">
                  <c:v>88.153099999999995</c:v>
                </c:pt>
                <c:pt idx="207">
                  <c:v>86.676599999999993</c:v>
                </c:pt>
                <c:pt idx="208">
                  <c:v>86.212833333333336</c:v>
                </c:pt>
                <c:pt idx="209">
                  <c:v>85.512433333333334</c:v>
                </c:pt>
                <c:pt idx="210">
                  <c:v>85.282133333333334</c:v>
                </c:pt>
                <c:pt idx="211">
                  <c:v>84.872</c:v>
                </c:pt>
                <c:pt idx="212">
                  <c:v>84.840466666666671</c:v>
                </c:pt>
                <c:pt idx="213">
                  <c:v>84.736366666666669</c:v>
                </c:pt>
                <c:pt idx="214">
                  <c:v>84.840466666666671</c:v>
                </c:pt>
                <c:pt idx="215">
                  <c:v>84.935099999999991</c:v>
                </c:pt>
                <c:pt idx="216">
                  <c:v>85.105466666666658</c:v>
                </c:pt>
                <c:pt idx="217">
                  <c:v>85.083399999999997</c:v>
                </c:pt>
                <c:pt idx="218">
                  <c:v>85.263233333333332</c:v>
                </c:pt>
                <c:pt idx="219">
                  <c:v>84.979266666666661</c:v>
                </c:pt>
                <c:pt idx="220">
                  <c:v>85.44616666666667</c:v>
                </c:pt>
                <c:pt idx="221">
                  <c:v>85.831066666666672</c:v>
                </c:pt>
                <c:pt idx="222">
                  <c:v>86.947900000000004</c:v>
                </c:pt>
                <c:pt idx="223">
                  <c:v>87.859666666666669</c:v>
                </c:pt>
                <c:pt idx="224">
                  <c:v>88.597899999999996</c:v>
                </c:pt>
                <c:pt idx="225">
                  <c:v>88.601066666666668</c:v>
                </c:pt>
                <c:pt idx="226">
                  <c:v>87.963766666666672</c:v>
                </c:pt>
                <c:pt idx="227">
                  <c:v>87.878566666666657</c:v>
                </c:pt>
                <c:pt idx="228">
                  <c:v>87.83123333333333</c:v>
                </c:pt>
                <c:pt idx="229">
                  <c:v>88.200366666666653</c:v>
                </c:pt>
                <c:pt idx="230">
                  <c:v>88.452766666666662</c:v>
                </c:pt>
                <c:pt idx="231">
                  <c:v>88.71586666666667</c:v>
                </c:pt>
                <c:pt idx="232">
                  <c:v>88.865433333333343</c:v>
                </c:pt>
                <c:pt idx="233">
                  <c:v>88.411533333333338</c:v>
                </c:pt>
                <c:pt idx="234">
                  <c:v>88.484300000000005</c:v>
                </c:pt>
                <c:pt idx="235">
                  <c:v>89.189666666666653</c:v>
                </c:pt>
                <c:pt idx="236">
                  <c:v>90.625699999999995</c:v>
                </c:pt>
                <c:pt idx="237">
                  <c:v>91.54613333333333</c:v>
                </c:pt>
                <c:pt idx="238">
                  <c:v>91.932033333333337</c:v>
                </c:pt>
                <c:pt idx="239">
                  <c:v>91.98896666666667</c:v>
                </c:pt>
                <c:pt idx="240">
                  <c:v>92.333766666666676</c:v>
                </c:pt>
                <c:pt idx="241">
                  <c:v>92.574166666666656</c:v>
                </c:pt>
                <c:pt idx="242">
                  <c:v>93.089766666666677</c:v>
                </c:pt>
                <c:pt idx="243">
                  <c:v>93.700233333333315</c:v>
                </c:pt>
                <c:pt idx="244">
                  <c:v>94.585899999999995</c:v>
                </c:pt>
                <c:pt idx="245">
                  <c:v>95.326066666666648</c:v>
                </c:pt>
                <c:pt idx="246">
                  <c:v>95.42413333333333</c:v>
                </c:pt>
                <c:pt idx="247">
                  <c:v>95.256500000000003</c:v>
                </c:pt>
                <c:pt idx="248">
                  <c:v>94.937033333333332</c:v>
                </c:pt>
                <c:pt idx="249">
                  <c:v>95.174266666666668</c:v>
                </c:pt>
                <c:pt idx="250">
                  <c:v>95.658200000000008</c:v>
                </c:pt>
                <c:pt idx="251">
                  <c:v>95.86696666666667</c:v>
                </c:pt>
                <c:pt idx="252">
                  <c:v>96.056733333333341</c:v>
                </c:pt>
                <c:pt idx="253">
                  <c:v>96.256000000000014</c:v>
                </c:pt>
                <c:pt idx="254">
                  <c:v>96.610266666666675</c:v>
                </c:pt>
                <c:pt idx="255">
                  <c:v>96.774766666666665</c:v>
                </c:pt>
                <c:pt idx="256">
                  <c:v>96.641933333333327</c:v>
                </c:pt>
                <c:pt idx="257">
                  <c:v>96.524900000000002</c:v>
                </c:pt>
                <c:pt idx="258">
                  <c:v>96.414166666666674</c:v>
                </c:pt>
                <c:pt idx="259">
                  <c:v>96.135800000000017</c:v>
                </c:pt>
                <c:pt idx="260">
                  <c:v>96.328733333333332</c:v>
                </c:pt>
                <c:pt idx="261">
                  <c:v>96.784233333333347</c:v>
                </c:pt>
                <c:pt idx="262">
                  <c:v>97.382066666666674</c:v>
                </c:pt>
                <c:pt idx="263">
                  <c:v>97.764799999999994</c:v>
                </c:pt>
                <c:pt idx="264">
                  <c:v>98.274033333333321</c:v>
                </c:pt>
                <c:pt idx="265">
                  <c:v>98.840233333333344</c:v>
                </c:pt>
                <c:pt idx="266">
                  <c:v>99.194499999999991</c:v>
                </c:pt>
                <c:pt idx="267">
                  <c:v>98.71690000000001</c:v>
                </c:pt>
                <c:pt idx="268">
                  <c:v>97.910333333333327</c:v>
                </c:pt>
                <c:pt idx="269">
                  <c:v>96.566033333333337</c:v>
                </c:pt>
                <c:pt idx="270">
                  <c:v>95.740466666666677</c:v>
                </c:pt>
                <c:pt idx="271">
                  <c:v>95.047733333333341</c:v>
                </c:pt>
                <c:pt idx="272">
                  <c:v>94.399299999999997</c:v>
                </c:pt>
                <c:pt idx="273">
                  <c:v>93.099266666666665</c:v>
                </c:pt>
                <c:pt idx="274">
                  <c:v>92.918966666666662</c:v>
                </c:pt>
                <c:pt idx="275">
                  <c:v>93.927966666666677</c:v>
                </c:pt>
                <c:pt idx="276">
                  <c:v>95.269133333333329</c:v>
                </c:pt>
                <c:pt idx="277">
                  <c:v>95.585433333333341</c:v>
                </c:pt>
                <c:pt idx="278">
                  <c:v>94.971799999999988</c:v>
                </c:pt>
                <c:pt idx="279">
                  <c:v>94.807299999999998</c:v>
                </c:pt>
                <c:pt idx="280">
                  <c:v>94.728233333333336</c:v>
                </c:pt>
                <c:pt idx="281">
                  <c:v>95.854300000000009</c:v>
                </c:pt>
                <c:pt idx="282">
                  <c:v>96.913933333333333</c:v>
                </c:pt>
                <c:pt idx="283">
                  <c:v>98.027333333333331</c:v>
                </c:pt>
                <c:pt idx="284">
                  <c:v>97.711033333333333</c:v>
                </c:pt>
                <c:pt idx="285">
                  <c:v>97.423200000000008</c:v>
                </c:pt>
                <c:pt idx="286">
                  <c:v>97.103733333333324</c:v>
                </c:pt>
                <c:pt idx="287">
                  <c:v>96.550166666666669</c:v>
                </c:pt>
                <c:pt idx="288">
                  <c:v>94.478333333333339</c:v>
                </c:pt>
                <c:pt idx="289">
                  <c:v>91.432266666666678</c:v>
                </c:pt>
                <c:pt idx="290">
                  <c:v>88.822733333333346</c:v>
                </c:pt>
                <c:pt idx="291">
                  <c:v>86.494700000000009</c:v>
                </c:pt>
                <c:pt idx="292">
                  <c:v>85.459733333333318</c:v>
                </c:pt>
                <c:pt idx="293">
                  <c:v>85.756166666666672</c:v>
                </c:pt>
                <c:pt idx="294">
                  <c:v>86.588766666666672</c:v>
                </c:pt>
                <c:pt idx="295">
                  <c:v>87.987566666666666</c:v>
                </c:pt>
                <c:pt idx="296">
                  <c:v>87.321466666666666</c:v>
                </c:pt>
                <c:pt idx="297">
                  <c:v>86.50630000000001</c:v>
                </c:pt>
                <c:pt idx="298">
                  <c:v>83.435933333333352</c:v>
                </c:pt>
                <c:pt idx="299">
                  <c:v>82.712733333333333</c:v>
                </c:pt>
                <c:pt idx="300">
                  <c:v>81.329799999999992</c:v>
                </c:pt>
                <c:pt idx="301">
                  <c:v>78.186466666666661</c:v>
                </c:pt>
                <c:pt idx="302">
                  <c:v>74.151866666666663</c:v>
                </c:pt>
                <c:pt idx="303">
                  <c:v>68.693100000000001</c:v>
                </c:pt>
                <c:pt idx="304">
                  <c:v>67.31016666666666</c:v>
                </c:pt>
                <c:pt idx="305">
                  <c:v>64.918566666666663</c:v>
                </c:pt>
                <c:pt idx="306">
                  <c:v>66.044566666666682</c:v>
                </c:pt>
                <c:pt idx="307">
                  <c:v>65.286500000000004</c:v>
                </c:pt>
                <c:pt idx="308">
                  <c:v>63.62446666666667</c:v>
                </c:pt>
                <c:pt idx="309">
                  <c:v>64.25566666666667</c:v>
                </c:pt>
                <c:pt idx="310">
                  <c:v>67.922366666666676</c:v>
                </c:pt>
                <c:pt idx="311">
                  <c:v>74.741866666666667</c:v>
                </c:pt>
                <c:pt idx="312">
                  <c:v>78.199233333333325</c:v>
                </c:pt>
                <c:pt idx="313">
                  <c:v>80.219700000000003</c:v>
                </c:pt>
                <c:pt idx="314">
                  <c:v>79.724900000000005</c:v>
                </c:pt>
                <c:pt idx="315">
                  <c:v>78.456133333333341</c:v>
                </c:pt>
                <c:pt idx="316">
                  <c:v>76.794066666666666</c:v>
                </c:pt>
                <c:pt idx="317">
                  <c:v>75.563366666666681</c:v>
                </c:pt>
                <c:pt idx="318">
                  <c:v>77.276166666666668</c:v>
                </c:pt>
                <c:pt idx="319">
                  <c:v>78.551266666666663</c:v>
                </c:pt>
                <c:pt idx="320">
                  <c:v>80.593966666666674</c:v>
                </c:pt>
                <c:pt idx="321">
                  <c:v>81.279099999999985</c:v>
                </c:pt>
                <c:pt idx="322">
                  <c:v>81.374233333333336</c:v>
                </c:pt>
                <c:pt idx="323">
                  <c:v>82.062533333333334</c:v>
                </c:pt>
                <c:pt idx="324">
                  <c:v>81.507466666666673</c:v>
                </c:pt>
                <c:pt idx="325">
                  <c:v>82.091099999999997</c:v>
                </c:pt>
                <c:pt idx="326">
                  <c:v>82.864999999999995</c:v>
                </c:pt>
                <c:pt idx="327">
                  <c:v>83.772133333333343</c:v>
                </c:pt>
                <c:pt idx="328">
                  <c:v>83.423233333333329</c:v>
                </c:pt>
                <c:pt idx="329">
                  <c:v>83.061666666666667</c:v>
                </c:pt>
                <c:pt idx="330">
                  <c:v>82.887233333333327</c:v>
                </c:pt>
                <c:pt idx="331">
                  <c:v>83.892699999999991</c:v>
                </c:pt>
                <c:pt idx="332">
                  <c:v>84.082999999999998</c:v>
                </c:pt>
                <c:pt idx="333">
                  <c:v>84.542900000000003</c:v>
                </c:pt>
                <c:pt idx="334">
                  <c:v>84.447766666666666</c:v>
                </c:pt>
                <c:pt idx="335">
                  <c:v>83.753133333333338</c:v>
                </c:pt>
                <c:pt idx="336">
                  <c:v>82.719099999999997</c:v>
                </c:pt>
                <c:pt idx="337">
                  <c:v>81.983233333333331</c:v>
                </c:pt>
                <c:pt idx="338">
                  <c:v>81.989566666666676</c:v>
                </c:pt>
                <c:pt idx="339">
                  <c:v>82.909433333333325</c:v>
                </c:pt>
                <c:pt idx="340">
                  <c:v>83.800700000000006</c:v>
                </c:pt>
                <c:pt idx="341">
                  <c:v>84.834733333333347</c:v>
                </c:pt>
                <c:pt idx="342">
                  <c:v>85.624500000000012</c:v>
                </c:pt>
                <c:pt idx="343">
                  <c:v>85.529366666666689</c:v>
                </c:pt>
                <c:pt idx="344">
                  <c:v>84.121066666666664</c:v>
                </c:pt>
                <c:pt idx="345">
                  <c:v>82.731800000000007</c:v>
                </c:pt>
                <c:pt idx="346">
                  <c:v>82.328966666666659</c:v>
                </c:pt>
                <c:pt idx="347">
                  <c:v>83.921233333333333</c:v>
                </c:pt>
                <c:pt idx="348">
                  <c:v>85.494500000000002</c:v>
                </c:pt>
                <c:pt idx="349">
                  <c:v>87.384933333333322</c:v>
                </c:pt>
                <c:pt idx="350">
                  <c:v>88.406266666666667</c:v>
                </c:pt>
                <c:pt idx="351">
                  <c:v>89.116766666666663</c:v>
                </c:pt>
                <c:pt idx="352">
                  <c:v>90.280833333333348</c:v>
                </c:pt>
                <c:pt idx="353">
                  <c:v>92.060266666666678</c:v>
                </c:pt>
                <c:pt idx="354">
                  <c:v>93.554199999999994</c:v>
                </c:pt>
                <c:pt idx="355">
                  <c:v>94.253900000000002</c:v>
                </c:pt>
                <c:pt idx="356">
                  <c:v>94.227999999999994</c:v>
                </c:pt>
                <c:pt idx="357">
                  <c:v>95.030900000000017</c:v>
                </c:pt>
                <c:pt idx="358">
                  <c:v>96.789299999999983</c:v>
                </c:pt>
                <c:pt idx="359">
                  <c:v>97.342566666666656</c:v>
                </c:pt>
                <c:pt idx="360">
                  <c:v>97.968966666666674</c:v>
                </c:pt>
                <c:pt idx="361">
                  <c:v>98.026200000000003</c:v>
                </c:pt>
                <c:pt idx="362">
                  <c:v>98.455466666666666</c:v>
                </c:pt>
                <c:pt idx="363">
                  <c:v>98.267866666666677</c:v>
                </c:pt>
                <c:pt idx="364">
                  <c:v>95.367933333333326</c:v>
                </c:pt>
                <c:pt idx="365">
                  <c:v>93.396466666666655</c:v>
                </c:pt>
                <c:pt idx="366">
                  <c:v>92.035533333333319</c:v>
                </c:pt>
                <c:pt idx="367">
                  <c:v>93.266099999999994</c:v>
                </c:pt>
                <c:pt idx="368">
                  <c:v>94.150099999999995</c:v>
                </c:pt>
                <c:pt idx="369">
                  <c:v>94.344066666666663</c:v>
                </c:pt>
                <c:pt idx="370">
                  <c:v>93.307466666666656</c:v>
                </c:pt>
                <c:pt idx="371">
                  <c:v>93.402833333333334</c:v>
                </c:pt>
                <c:pt idx="372">
                  <c:v>94.506199999999993</c:v>
                </c:pt>
                <c:pt idx="373">
                  <c:v>95.873499999999993</c:v>
                </c:pt>
                <c:pt idx="374">
                  <c:v>96.474499999999992</c:v>
                </c:pt>
                <c:pt idx="375">
                  <c:v>93.851200000000006</c:v>
                </c:pt>
                <c:pt idx="376">
                  <c:v>92.512500000000003</c:v>
                </c:pt>
                <c:pt idx="377">
                  <c:v>91.447266666666678</c:v>
                </c:pt>
                <c:pt idx="378">
                  <c:v>92.633300000000006</c:v>
                </c:pt>
                <c:pt idx="379">
                  <c:v>93.447333333333333</c:v>
                </c:pt>
                <c:pt idx="380">
                  <c:v>94.05149999999999</c:v>
                </c:pt>
                <c:pt idx="381">
                  <c:v>93.946566666666669</c:v>
                </c:pt>
                <c:pt idx="382">
                  <c:v>94.076933333333329</c:v>
                </c:pt>
                <c:pt idx="383">
                  <c:v>93.1357</c:v>
                </c:pt>
                <c:pt idx="384">
                  <c:v>93.428266666666673</c:v>
                </c:pt>
                <c:pt idx="385">
                  <c:v>92.671466666666674</c:v>
                </c:pt>
                <c:pt idx="386">
                  <c:v>92.598333333333343</c:v>
                </c:pt>
                <c:pt idx="387">
                  <c:v>92.773200000000017</c:v>
                </c:pt>
                <c:pt idx="388">
                  <c:v>93.027600000000007</c:v>
                </c:pt>
                <c:pt idx="389">
                  <c:v>92.87496666666668</c:v>
                </c:pt>
                <c:pt idx="390">
                  <c:v>91.956000000000003</c:v>
                </c:pt>
                <c:pt idx="391">
                  <c:v>92.305766666666671</c:v>
                </c:pt>
                <c:pt idx="392">
                  <c:v>93.142066666666665</c:v>
                </c:pt>
                <c:pt idx="393">
                  <c:v>93.984733333333338</c:v>
                </c:pt>
                <c:pt idx="394">
                  <c:v>94.006999999999991</c:v>
                </c:pt>
                <c:pt idx="395">
                  <c:v>93.466433333333327</c:v>
                </c:pt>
                <c:pt idx="396">
                  <c:v>92.820933333333343</c:v>
                </c:pt>
                <c:pt idx="397">
                  <c:v>92.356699999999989</c:v>
                </c:pt>
                <c:pt idx="398">
                  <c:v>92.232700000000008</c:v>
                </c:pt>
                <c:pt idx="399">
                  <c:v>92.658799999999999</c:v>
                </c:pt>
                <c:pt idx="400">
                  <c:v>93.091233333333321</c:v>
                </c:pt>
                <c:pt idx="401">
                  <c:v>93.253399999999999</c:v>
                </c:pt>
                <c:pt idx="402">
                  <c:v>94.312266666666673</c:v>
                </c:pt>
                <c:pt idx="403">
                  <c:v>94.986366666666683</c:v>
                </c:pt>
                <c:pt idx="404">
                  <c:v>96.4268</c:v>
                </c:pt>
                <c:pt idx="405">
                  <c:v>97.848133333333337</c:v>
                </c:pt>
                <c:pt idx="406">
                  <c:v>99.333100000000002</c:v>
                </c:pt>
                <c:pt idx="407">
                  <c:v>100.4015</c:v>
                </c:pt>
                <c:pt idx="408">
                  <c:v>100.75446666666666</c:v>
                </c:pt>
                <c:pt idx="409">
                  <c:v>101.17103333333334</c:v>
                </c:pt>
                <c:pt idx="410">
                  <c:v>101.31093333333332</c:v>
                </c:pt>
                <c:pt idx="411">
                  <c:v>101.45403333333333</c:v>
                </c:pt>
                <c:pt idx="412">
                  <c:v>102.07726666666667</c:v>
                </c:pt>
                <c:pt idx="413">
                  <c:v>102.82453333333335</c:v>
                </c:pt>
                <c:pt idx="414">
                  <c:v>103.7085</c:v>
                </c:pt>
                <c:pt idx="415">
                  <c:v>104.80233333333332</c:v>
                </c:pt>
                <c:pt idx="416">
                  <c:v>105.91523333333332</c:v>
                </c:pt>
                <c:pt idx="417">
                  <c:v>106.48123333333332</c:v>
                </c:pt>
                <c:pt idx="418">
                  <c:v>106.16643333333333</c:v>
                </c:pt>
                <c:pt idx="419">
                  <c:v>106.49356666666665</c:v>
                </c:pt>
                <c:pt idx="420">
                  <c:v>106.68686666666667</c:v>
                </c:pt>
                <c:pt idx="421">
                  <c:v>108.03966666666666</c:v>
                </c:pt>
                <c:pt idx="422">
                  <c:v>109.47693333333332</c:v>
                </c:pt>
                <c:pt idx="423">
                  <c:v>109.78286666666668</c:v>
                </c:pt>
                <c:pt idx="424">
                  <c:v>109.00529999999999</c:v>
                </c:pt>
                <c:pt idx="425">
                  <c:v>107.70506666666667</c:v>
                </c:pt>
                <c:pt idx="426">
                  <c:v>108.35836666666667</c:v>
                </c:pt>
                <c:pt idx="427">
                  <c:v>109.12</c:v>
                </c:pt>
                <c:pt idx="428">
                  <c:v>110.80263333333335</c:v>
                </c:pt>
                <c:pt idx="429">
                  <c:v>112.19846666666668</c:v>
                </c:pt>
                <c:pt idx="430">
                  <c:v>113.62616666666666</c:v>
                </c:pt>
                <c:pt idx="431">
                  <c:v>113.81419999999999</c:v>
                </c:pt>
                <c:pt idx="432">
                  <c:v>112.88363333333332</c:v>
                </c:pt>
                <c:pt idx="433">
                  <c:v>111.41449999999999</c:v>
                </c:pt>
                <c:pt idx="434">
                  <c:v>109.75096666666667</c:v>
                </c:pt>
                <c:pt idx="435">
                  <c:v>109.9135</c:v>
                </c:pt>
                <c:pt idx="436">
                  <c:v>113.8811</c:v>
                </c:pt>
                <c:pt idx="437">
                  <c:v>117.5077</c:v>
                </c:pt>
                <c:pt idx="438">
                  <c:v>119.8532</c:v>
                </c:pt>
                <c:pt idx="439">
                  <c:v>118.96406666666667</c:v>
                </c:pt>
                <c:pt idx="440">
                  <c:v>119.47396666666667</c:v>
                </c:pt>
                <c:pt idx="441">
                  <c:v>119.89143333333334</c:v>
                </c:pt>
                <c:pt idx="442">
                  <c:v>120.63080000000001</c:v>
                </c:pt>
                <c:pt idx="443">
                  <c:v>120.72323333333334</c:v>
                </c:pt>
                <c:pt idx="444">
                  <c:v>121.47853333333335</c:v>
                </c:pt>
                <c:pt idx="445">
                  <c:v>121.80040000000001</c:v>
                </c:pt>
                <c:pt idx="446">
                  <c:v>122.89026666666666</c:v>
                </c:pt>
                <c:pt idx="447">
                  <c:v>123.46386666666666</c:v>
                </c:pt>
                <c:pt idx="448">
                  <c:v>124.52506666666666</c:v>
                </c:pt>
                <c:pt idx="449">
                  <c:v>124.33390000000001</c:v>
                </c:pt>
                <c:pt idx="450">
                  <c:v>124.17136666666666</c:v>
                </c:pt>
                <c:pt idx="451">
                  <c:v>123.11336666666666</c:v>
                </c:pt>
                <c:pt idx="452">
                  <c:v>122.96673333333332</c:v>
                </c:pt>
                <c:pt idx="453">
                  <c:v>122.58433333333335</c:v>
                </c:pt>
                <c:pt idx="454">
                  <c:v>122.51103333333333</c:v>
                </c:pt>
                <c:pt idx="455">
                  <c:v>122.34853333333335</c:v>
                </c:pt>
                <c:pt idx="456">
                  <c:v>122.80426666666666</c:v>
                </c:pt>
                <c:pt idx="457">
                  <c:v>123.62963333333335</c:v>
                </c:pt>
                <c:pt idx="458">
                  <c:v>124.10763333333334</c:v>
                </c:pt>
                <c:pt idx="459">
                  <c:v>123.76979999999999</c:v>
                </c:pt>
                <c:pt idx="460">
                  <c:v>123.12286666666667</c:v>
                </c:pt>
                <c:pt idx="461">
                  <c:v>120.60210000000001</c:v>
                </c:pt>
                <c:pt idx="462">
                  <c:v>118.84616666666666</c:v>
                </c:pt>
                <c:pt idx="463">
                  <c:v>116.3254</c:v>
                </c:pt>
                <c:pt idx="464">
                  <c:v>116.4242</c:v>
                </c:pt>
                <c:pt idx="465">
                  <c:v>116.97553333333333</c:v>
                </c:pt>
                <c:pt idx="466">
                  <c:v>119.28916666666667</c:v>
                </c:pt>
                <c:pt idx="467">
                  <c:v>121.61873333333334</c:v>
                </c:pt>
                <c:pt idx="468">
                  <c:v>122.99223333333333</c:v>
                </c:pt>
                <c:pt idx="469">
                  <c:v>123.50529999999999</c:v>
                </c:pt>
                <c:pt idx="470">
                  <c:v>122.8711</c:v>
                </c:pt>
                <c:pt idx="471">
                  <c:v>122.47596666666668</c:v>
                </c:pt>
                <c:pt idx="472">
                  <c:v>121.73983333333335</c:v>
                </c:pt>
                <c:pt idx="473">
                  <c:v>121.92149999999999</c:v>
                </c:pt>
                <c:pt idx="474">
                  <c:v>122.70226666666667</c:v>
                </c:pt>
                <c:pt idx="475">
                  <c:v>124.47733333333333</c:v>
                </c:pt>
                <c:pt idx="476">
                  <c:v>125.54493333333333</c:v>
                </c:pt>
                <c:pt idx="477">
                  <c:v>126.11853333333333</c:v>
                </c:pt>
                <c:pt idx="478">
                  <c:v>126.36389999999999</c:v>
                </c:pt>
                <c:pt idx="479">
                  <c:v>127.1606</c:v>
                </c:pt>
                <c:pt idx="480">
                  <c:v>128.04973333333334</c:v>
                </c:pt>
                <c:pt idx="481">
                  <c:v>128.86556666666667</c:v>
                </c:pt>
                <c:pt idx="482">
                  <c:v>128.90380000000002</c:v>
                </c:pt>
                <c:pt idx="483">
                  <c:v>128.90380000000002</c:v>
                </c:pt>
                <c:pt idx="484">
                  <c:v>128.87193333333335</c:v>
                </c:pt>
                <c:pt idx="485">
                  <c:v>129.29576666666665</c:v>
                </c:pt>
                <c:pt idx="486">
                  <c:v>130.01599999999999</c:v>
                </c:pt>
                <c:pt idx="487">
                  <c:v>130.66166666666666</c:v>
                </c:pt>
                <c:pt idx="488">
                  <c:v>131.76086666666666</c:v>
                </c:pt>
                <c:pt idx="489">
                  <c:v>132.5384</c:v>
                </c:pt>
                <c:pt idx="490">
                  <c:v>133.04929999999999</c:v>
                </c:pt>
                <c:pt idx="491">
                  <c:v>132.67570000000001</c:v>
                </c:pt>
                <c:pt idx="492">
                  <c:v>132.12966666666668</c:v>
                </c:pt>
                <c:pt idx="493">
                  <c:v>131.32816666666668</c:v>
                </c:pt>
                <c:pt idx="494">
                  <c:v>131.90613333333334</c:v>
                </c:pt>
                <c:pt idx="495">
                  <c:v>132.20310000000001</c:v>
                </c:pt>
                <c:pt idx="496">
                  <c:v>133.55063333333331</c:v>
                </c:pt>
                <c:pt idx="497">
                  <c:v>132.87686666666667</c:v>
                </c:pt>
                <c:pt idx="498">
                  <c:v>134.69063333333335</c:v>
                </c:pt>
                <c:pt idx="499">
                  <c:v>135.31333333333333</c:v>
                </c:pt>
                <c:pt idx="500">
                  <c:v>136.7439</c:v>
                </c:pt>
                <c:pt idx="501">
                  <c:v>135.97113333333331</c:v>
                </c:pt>
                <c:pt idx="502">
                  <c:v>135.96473333333333</c:v>
                </c:pt>
                <c:pt idx="503">
                  <c:v>135.90406666666669</c:v>
                </c:pt>
                <c:pt idx="504">
                  <c:v>135.89770000000001</c:v>
                </c:pt>
                <c:pt idx="505">
                  <c:v>135.59113333333335</c:v>
                </c:pt>
                <c:pt idx="506">
                  <c:v>135.12173333333334</c:v>
                </c:pt>
                <c:pt idx="507">
                  <c:v>135.00996666666666</c:v>
                </c:pt>
                <c:pt idx="508">
                  <c:v>135.291</c:v>
                </c:pt>
                <c:pt idx="509">
                  <c:v>136.83969999999999</c:v>
                </c:pt>
                <c:pt idx="510">
                  <c:v>138.47463333333334</c:v>
                </c:pt>
                <c:pt idx="511">
                  <c:v>139.97543333333331</c:v>
                </c:pt>
                <c:pt idx="512">
                  <c:v>140.00736666666666</c:v>
                </c:pt>
                <c:pt idx="513">
                  <c:v>138.95039999999997</c:v>
                </c:pt>
                <c:pt idx="514">
                  <c:v>137.11429999999999</c:v>
                </c:pt>
                <c:pt idx="515">
                  <c:v>135.73163333333332</c:v>
                </c:pt>
                <c:pt idx="516">
                  <c:v>134.52779999999998</c:v>
                </c:pt>
                <c:pt idx="517">
                  <c:v>135.0068</c:v>
                </c:pt>
                <c:pt idx="518">
                  <c:v>135.29099999999997</c:v>
                </c:pt>
                <c:pt idx="519">
                  <c:v>135.31653333333335</c:v>
                </c:pt>
                <c:pt idx="520">
                  <c:v>133.64006666666666</c:v>
                </c:pt>
                <c:pt idx="521">
                  <c:v>131.56126666666668</c:v>
                </c:pt>
                <c:pt idx="522">
                  <c:v>128.90130000000002</c:v>
                </c:pt>
                <c:pt idx="523">
                  <c:v>127.99763333333333</c:v>
                </c:pt>
                <c:pt idx="524">
                  <c:v>127.51546666666667</c:v>
                </c:pt>
                <c:pt idx="525">
                  <c:v>129.01310000000001</c:v>
                </c:pt>
                <c:pt idx="526">
                  <c:v>130.56819999999999</c:v>
                </c:pt>
                <c:pt idx="527">
                  <c:v>132.17756666666665</c:v>
                </c:pt>
                <c:pt idx="528">
                  <c:v>133.74863333333334</c:v>
                </c:pt>
                <c:pt idx="529">
                  <c:v>135.51130000000001</c:v>
                </c:pt>
                <c:pt idx="530">
                  <c:v>137.03766666666667</c:v>
                </c:pt>
                <c:pt idx="531">
                  <c:v>137.40806666666666</c:v>
                </c:pt>
                <c:pt idx="532">
                  <c:v>136.56186666666667</c:v>
                </c:pt>
                <c:pt idx="533">
                  <c:v>136.60336666666666</c:v>
                </c:pt>
                <c:pt idx="534">
                  <c:v>136.70873333333336</c:v>
                </c:pt>
                <c:pt idx="535">
                  <c:v>136.46923333333334</c:v>
                </c:pt>
                <c:pt idx="536">
                  <c:v>136.61293333333333</c:v>
                </c:pt>
                <c:pt idx="537">
                  <c:v>137.56133333333332</c:v>
                </c:pt>
                <c:pt idx="538">
                  <c:v>137.66033333333331</c:v>
                </c:pt>
                <c:pt idx="539">
                  <c:v>135.3229</c:v>
                </c:pt>
                <c:pt idx="540">
                  <c:v>132.46176666666668</c:v>
                </c:pt>
                <c:pt idx="541">
                  <c:v>130.42766666666668</c:v>
                </c:pt>
                <c:pt idx="542">
                  <c:v>130.06683333333334</c:v>
                </c:pt>
                <c:pt idx="543">
                  <c:v>129.72323333333335</c:v>
                </c:pt>
                <c:pt idx="544">
                  <c:v>130.45123333333333</c:v>
                </c:pt>
                <c:pt idx="545">
                  <c:v>131.0128</c:v>
                </c:pt>
                <c:pt idx="546">
                  <c:v>130.84643333333335</c:v>
                </c:pt>
                <c:pt idx="547">
                  <c:v>129.05140000000003</c:v>
                </c:pt>
                <c:pt idx="548">
                  <c:v>127.8771</c:v>
                </c:pt>
                <c:pt idx="549">
                  <c:v>127.97306666666668</c:v>
                </c:pt>
                <c:pt idx="550">
                  <c:v>129.22413333333336</c:v>
                </c:pt>
                <c:pt idx="551">
                  <c:v>130.58079999999998</c:v>
                </c:pt>
                <c:pt idx="552">
                  <c:v>132.70223333333334</c:v>
                </c:pt>
                <c:pt idx="553">
                  <c:v>134.14213333333336</c:v>
                </c:pt>
                <c:pt idx="554">
                  <c:v>136.49393333333333</c:v>
                </c:pt>
                <c:pt idx="555">
                  <c:v>137.60103333333333</c:v>
                </c:pt>
                <c:pt idx="556">
                  <c:v>138.99930000000003</c:v>
                </c:pt>
                <c:pt idx="557">
                  <c:v>138.43296666666666</c:v>
                </c:pt>
                <c:pt idx="558">
                  <c:v>136.14196666666666</c:v>
                </c:pt>
                <c:pt idx="559">
                  <c:v>134.04616666666666</c:v>
                </c:pt>
                <c:pt idx="560">
                  <c:v>132.11033333333333</c:v>
                </c:pt>
                <c:pt idx="561">
                  <c:v>130.72486666666666</c:v>
                </c:pt>
                <c:pt idx="562">
                  <c:v>127.64349999999997</c:v>
                </c:pt>
                <c:pt idx="563">
                  <c:v>126.322</c:v>
                </c:pt>
                <c:pt idx="564">
                  <c:v>126.4276</c:v>
                </c:pt>
                <c:pt idx="565">
                  <c:v>127.80669999999999</c:v>
                </c:pt>
                <c:pt idx="566">
                  <c:v>127.77470000000001</c:v>
                </c:pt>
                <c:pt idx="567">
                  <c:v>127.46749999999999</c:v>
                </c:pt>
                <c:pt idx="568">
                  <c:v>128.16183333333333</c:v>
                </c:pt>
                <c:pt idx="569">
                  <c:v>129.52813333333333</c:v>
                </c:pt>
                <c:pt idx="570">
                  <c:v>130.81123333333332</c:v>
                </c:pt>
                <c:pt idx="571">
                  <c:v>130.35046666666668</c:v>
                </c:pt>
                <c:pt idx="572">
                  <c:v>129.80330000000001</c:v>
                </c:pt>
                <c:pt idx="573">
                  <c:v>129.83529999999999</c:v>
                </c:pt>
                <c:pt idx="574">
                  <c:v>129.79049999999998</c:v>
                </c:pt>
                <c:pt idx="575">
                  <c:v>128.76976666666667</c:v>
                </c:pt>
                <c:pt idx="576">
                  <c:v>127.81946666666666</c:v>
                </c:pt>
                <c:pt idx="577">
                  <c:v>128.06586666666666</c:v>
                </c:pt>
                <c:pt idx="578">
                  <c:v>128.16506666666666</c:v>
                </c:pt>
                <c:pt idx="579">
                  <c:v>126.06603333333334</c:v>
                </c:pt>
                <c:pt idx="580">
                  <c:v>124.65493333333332</c:v>
                </c:pt>
                <c:pt idx="581">
                  <c:v>123.57023333333332</c:v>
                </c:pt>
                <c:pt idx="582">
                  <c:v>124.55573333333332</c:v>
                </c:pt>
                <c:pt idx="583">
                  <c:v>125.0997</c:v>
                </c:pt>
                <c:pt idx="584">
                  <c:v>126.03723333333333</c:v>
                </c:pt>
                <c:pt idx="585">
                  <c:v>126.20363333333334</c:v>
                </c:pt>
                <c:pt idx="586">
                  <c:v>126.73480000000001</c:v>
                </c:pt>
                <c:pt idx="587">
                  <c:v>126.89796666666666</c:v>
                </c:pt>
                <c:pt idx="588">
                  <c:v>127.64030000000001</c:v>
                </c:pt>
                <c:pt idx="589">
                  <c:v>127.09313333333334</c:v>
                </c:pt>
                <c:pt idx="590">
                  <c:v>126.96196666666667</c:v>
                </c:pt>
                <c:pt idx="591">
                  <c:v>127.10916666666667</c:v>
                </c:pt>
                <c:pt idx="592">
                  <c:v>129.1122</c:v>
                </c:pt>
                <c:pt idx="593">
                  <c:v>130.45286666666667</c:v>
                </c:pt>
                <c:pt idx="594">
                  <c:v>131.61436666666668</c:v>
                </c:pt>
                <c:pt idx="595">
                  <c:v>130.20009999999999</c:v>
                </c:pt>
                <c:pt idx="596">
                  <c:v>129.3074</c:v>
                </c:pt>
                <c:pt idx="597">
                  <c:v>128.92660000000001</c:v>
                </c:pt>
                <c:pt idx="598">
                  <c:v>129.89290000000003</c:v>
                </c:pt>
                <c:pt idx="599">
                  <c:v>130.51683333333332</c:v>
                </c:pt>
                <c:pt idx="600">
                  <c:v>129.56653333333333</c:v>
                </c:pt>
                <c:pt idx="601">
                  <c:v>128.56183333333334</c:v>
                </c:pt>
                <c:pt idx="602">
                  <c:v>127.6339</c:v>
                </c:pt>
                <c:pt idx="603">
                  <c:v>127.98586666666665</c:v>
                </c:pt>
                <c:pt idx="604">
                  <c:v>128.32183333333333</c:v>
                </c:pt>
                <c:pt idx="605">
                  <c:v>129.67533333333333</c:v>
                </c:pt>
                <c:pt idx="606">
                  <c:v>130.47526666666667</c:v>
                </c:pt>
                <c:pt idx="607">
                  <c:v>131.24809999999999</c:v>
                </c:pt>
                <c:pt idx="608">
                  <c:v>130.57339999999999</c:v>
                </c:pt>
                <c:pt idx="609">
                  <c:v>129.89529999999999</c:v>
                </c:pt>
                <c:pt idx="610">
                  <c:v>129.1611</c:v>
                </c:pt>
                <c:pt idx="611">
                  <c:v>128.91423333333333</c:v>
                </c:pt>
                <c:pt idx="612">
                  <c:v>128.84370000000001</c:v>
                </c:pt>
                <c:pt idx="613">
                  <c:v>128.58079999999998</c:v>
                </c:pt>
                <c:pt idx="614">
                  <c:v>127.97159999999998</c:v>
                </c:pt>
                <c:pt idx="615">
                  <c:v>127.01933333333334</c:v>
                </c:pt>
                <c:pt idx="616">
                  <c:v>126.56723333333333</c:v>
                </c:pt>
                <c:pt idx="617">
                  <c:v>126.41336666666666</c:v>
                </c:pt>
                <c:pt idx="618">
                  <c:v>126.19216666666667</c:v>
                </c:pt>
                <c:pt idx="619">
                  <c:v>125.69843333333334</c:v>
                </c:pt>
                <c:pt idx="620">
                  <c:v>124.91609999999999</c:v>
                </c:pt>
                <c:pt idx="621">
                  <c:v>124.31333333333333</c:v>
                </c:pt>
                <c:pt idx="622">
                  <c:v>124.21073333333334</c:v>
                </c:pt>
                <c:pt idx="623">
                  <c:v>125.35216666666666</c:v>
                </c:pt>
                <c:pt idx="624">
                  <c:v>126.85586666666666</c:v>
                </c:pt>
                <c:pt idx="625">
                  <c:v>127.98443333333334</c:v>
                </c:pt>
                <c:pt idx="626">
                  <c:v>134.99633333333335</c:v>
                </c:pt>
                <c:pt idx="627">
                  <c:v>141.17143333333334</c:v>
                </c:pt>
                <c:pt idx="628">
                  <c:v>148.33726666666666</c:v>
                </c:pt>
                <c:pt idx="629">
                  <c:v>148.38216666666665</c:v>
                </c:pt>
                <c:pt idx="630">
                  <c:v>150.19046666666665</c:v>
                </c:pt>
                <c:pt idx="631">
                  <c:v>151.40560000000002</c:v>
                </c:pt>
                <c:pt idx="632">
                  <c:v>153.20746666666665</c:v>
                </c:pt>
                <c:pt idx="633">
                  <c:v>153.9</c:v>
                </c:pt>
                <c:pt idx="634">
                  <c:v>154.18536666666668</c:v>
                </c:pt>
                <c:pt idx="635">
                  <c:v>154.47073333333333</c:v>
                </c:pt>
                <c:pt idx="636">
                  <c:v>155.00296666666665</c:v>
                </c:pt>
                <c:pt idx="637">
                  <c:v>155.31073333333333</c:v>
                </c:pt>
                <c:pt idx="638">
                  <c:v>155.48386666666667</c:v>
                </c:pt>
                <c:pt idx="639">
                  <c:v>155.44216666666668</c:v>
                </c:pt>
                <c:pt idx="640">
                  <c:v>154.8843</c:v>
                </c:pt>
                <c:pt idx="641">
                  <c:v>153.70760000000001</c:v>
                </c:pt>
                <c:pt idx="642">
                  <c:v>153.08240000000001</c:v>
                </c:pt>
                <c:pt idx="643">
                  <c:v>153.47676666666666</c:v>
                </c:pt>
                <c:pt idx="644">
                  <c:v>155.33956666666668</c:v>
                </c:pt>
                <c:pt idx="645">
                  <c:v>157.46206666666663</c:v>
                </c:pt>
                <c:pt idx="646">
                  <c:v>158.74773333333334</c:v>
                </c:pt>
                <c:pt idx="647">
                  <c:v>159.03309999999999</c:v>
                </c:pt>
                <c:pt idx="648">
                  <c:v>158.74453333333335</c:v>
                </c:pt>
                <c:pt idx="649">
                  <c:v>159.35373333333334</c:v>
                </c:pt>
                <c:pt idx="650">
                  <c:v>160.29633333333334</c:v>
                </c:pt>
                <c:pt idx="651">
                  <c:v>161.35116666666667</c:v>
                </c:pt>
                <c:pt idx="652">
                  <c:v>162.71056666666667</c:v>
                </c:pt>
                <c:pt idx="653">
                  <c:v>164.12129999999999</c:v>
                </c:pt>
                <c:pt idx="654">
                  <c:v>165.75646666666665</c:v>
                </c:pt>
                <c:pt idx="655">
                  <c:v>166.25983333333332</c:v>
                </c:pt>
                <c:pt idx="656">
                  <c:v>166.21493333333333</c:v>
                </c:pt>
                <c:pt idx="657">
                  <c:v>165.70833333333334</c:v>
                </c:pt>
                <c:pt idx="658">
                  <c:v>165.21780000000001</c:v>
                </c:pt>
                <c:pt idx="659">
                  <c:v>164.85550000000001</c:v>
                </c:pt>
                <c:pt idx="660">
                  <c:v>164.66956666666667</c:v>
                </c:pt>
                <c:pt idx="661">
                  <c:v>165.01903333333334</c:v>
                </c:pt>
                <c:pt idx="662">
                  <c:v>165.02546666666669</c:v>
                </c:pt>
                <c:pt idx="663">
                  <c:v>164.10206666666667</c:v>
                </c:pt>
                <c:pt idx="664">
                  <c:v>161.9315</c:v>
                </c:pt>
                <c:pt idx="665">
                  <c:v>161.01130000000001</c:v>
                </c:pt>
                <c:pt idx="666">
                  <c:v>161.30306666666664</c:v>
                </c:pt>
                <c:pt idx="667">
                  <c:v>162.71056666666667</c:v>
                </c:pt>
                <c:pt idx="668">
                  <c:v>163.36783333333335</c:v>
                </c:pt>
                <c:pt idx="669">
                  <c:v>162.4701</c:v>
                </c:pt>
                <c:pt idx="670">
                  <c:v>161.78926666666666</c:v>
                </c:pt>
                <c:pt idx="671">
                  <c:v>161.29786666666666</c:v>
                </c:pt>
                <c:pt idx="672">
                  <c:v>160.68610000000001</c:v>
                </c:pt>
                <c:pt idx="673">
                  <c:v>159.71626666666666</c:v>
                </c:pt>
                <c:pt idx="674">
                  <c:v>158.31606666666667</c:v>
                </c:pt>
                <c:pt idx="675">
                  <c:v>157.85036666666664</c:v>
                </c:pt>
                <c:pt idx="676">
                  <c:v>157.23373333333333</c:v>
                </c:pt>
                <c:pt idx="677">
                  <c:v>156.28313333333332</c:v>
                </c:pt>
                <c:pt idx="678">
                  <c:v>156.29920000000001</c:v>
                </c:pt>
                <c:pt idx="679">
                  <c:v>156.60429999999999</c:v>
                </c:pt>
                <c:pt idx="680">
                  <c:v>156.22213333333332</c:v>
                </c:pt>
                <c:pt idx="681">
                  <c:v>154.75129999999999</c:v>
                </c:pt>
                <c:pt idx="682">
                  <c:v>152.92716666666669</c:v>
                </c:pt>
                <c:pt idx="683">
                  <c:v>152.31056666666669</c:v>
                </c:pt>
                <c:pt idx="684">
                  <c:v>151.55906666666667</c:v>
                </c:pt>
                <c:pt idx="685">
                  <c:v>150.3837</c:v>
                </c:pt>
                <c:pt idx="686">
                  <c:v>149.55513333333332</c:v>
                </c:pt>
                <c:pt idx="687">
                  <c:v>149.8827</c:v>
                </c:pt>
                <c:pt idx="688">
                  <c:v>151.59440000000001</c:v>
                </c:pt>
                <c:pt idx="689">
                  <c:v>149.85056666666665</c:v>
                </c:pt>
                <c:pt idx="690">
                  <c:v>146.83179999999999</c:v>
                </c:pt>
                <c:pt idx="691">
                  <c:v>142.24583333333331</c:v>
                </c:pt>
                <c:pt idx="692">
                  <c:v>141.09933333333333</c:v>
                </c:pt>
                <c:pt idx="693">
                  <c:v>140.1969</c:v>
                </c:pt>
                <c:pt idx="694">
                  <c:v>140.7621</c:v>
                </c:pt>
                <c:pt idx="695">
                  <c:v>141.12180000000001</c:v>
                </c:pt>
                <c:pt idx="696">
                  <c:v>142.48023333333333</c:v>
                </c:pt>
                <c:pt idx="697">
                  <c:v>143.03903333333332</c:v>
                </c:pt>
                <c:pt idx="698">
                  <c:v>144.55163333333334</c:v>
                </c:pt>
                <c:pt idx="699">
                  <c:v>145.52153333333334</c:v>
                </c:pt>
                <c:pt idx="700">
                  <c:v>145.99683333333334</c:v>
                </c:pt>
                <c:pt idx="701">
                  <c:v>146.47856666666667</c:v>
                </c:pt>
                <c:pt idx="702">
                  <c:v>147.70533333333333</c:v>
                </c:pt>
                <c:pt idx="703">
                  <c:v>149.9084</c:v>
                </c:pt>
                <c:pt idx="704">
                  <c:v>151.40493333333333</c:v>
                </c:pt>
                <c:pt idx="705">
                  <c:v>152.41013333333331</c:v>
                </c:pt>
                <c:pt idx="706">
                  <c:v>152.62853333333334</c:v>
                </c:pt>
                <c:pt idx="707">
                  <c:v>152.76983333333334</c:v>
                </c:pt>
                <c:pt idx="708">
                  <c:v>153.65296666666666</c:v>
                </c:pt>
                <c:pt idx="709">
                  <c:v>155.47063333333335</c:v>
                </c:pt>
                <c:pt idx="710">
                  <c:v>157.32366666666667</c:v>
                </c:pt>
                <c:pt idx="711">
                  <c:v>157.84073333333333</c:v>
                </c:pt>
                <c:pt idx="712">
                  <c:v>157.47783333333334</c:v>
                </c:pt>
                <c:pt idx="713">
                  <c:v>157.5549</c:v>
                </c:pt>
                <c:pt idx="714">
                  <c:v>158.6789</c:v>
                </c:pt>
                <c:pt idx="715">
                  <c:v>159.95706666666666</c:v>
                </c:pt>
                <c:pt idx="716">
                  <c:v>161.03933333333333</c:v>
                </c:pt>
                <c:pt idx="717">
                  <c:v>162.71253333333334</c:v>
                </c:pt>
                <c:pt idx="718">
                  <c:v>165.63820000000001</c:v>
                </c:pt>
                <c:pt idx="719">
                  <c:v>168.74690000000001</c:v>
                </c:pt>
                <c:pt idx="720">
                  <c:v>168.53816666666668</c:v>
                </c:pt>
                <c:pt idx="721">
                  <c:v>168.01790000000003</c:v>
                </c:pt>
                <c:pt idx="722">
                  <c:v>165.04729999999998</c:v>
                </c:pt>
                <c:pt idx="723">
                  <c:v>163.48009999999999</c:v>
                </c:pt>
                <c:pt idx="724">
                  <c:v>161.96106666666665</c:v>
                </c:pt>
                <c:pt idx="725">
                  <c:v>162.15053333333333</c:v>
                </c:pt>
                <c:pt idx="726">
                  <c:v>163.71130000000002</c:v>
                </c:pt>
                <c:pt idx="727">
                  <c:v>164.56236666666666</c:v>
                </c:pt>
                <c:pt idx="728">
                  <c:v>165.36523333333335</c:v>
                </c:pt>
                <c:pt idx="729">
                  <c:v>166.34473333333335</c:v>
                </c:pt>
                <c:pt idx="730">
                  <c:v>167.14759999999998</c:v>
                </c:pt>
                <c:pt idx="731">
                  <c:v>167.40453333333332</c:v>
                </c:pt>
                <c:pt idx="732">
                  <c:v>166.48926666666668</c:v>
                </c:pt>
                <c:pt idx="733">
                  <c:v>164.49170000000001</c:v>
                </c:pt>
                <c:pt idx="734">
                  <c:v>163.75946666666667</c:v>
                </c:pt>
                <c:pt idx="735">
                  <c:v>162.86343333333332</c:v>
                </c:pt>
                <c:pt idx="736">
                  <c:v>162.43953333333334</c:v>
                </c:pt>
                <c:pt idx="737">
                  <c:v>162.4813</c:v>
                </c:pt>
                <c:pt idx="738">
                  <c:v>162.90073333333331</c:v>
                </c:pt>
                <c:pt idx="739">
                  <c:v>163.70796666666669</c:v>
                </c:pt>
                <c:pt idx="740">
                  <c:v>164.22110000000001</c:v>
                </c:pt>
                <c:pt idx="741">
                  <c:v>164.2243</c:v>
                </c:pt>
                <c:pt idx="742">
                  <c:v>163.96369999999999</c:v>
                </c:pt>
                <c:pt idx="743">
                  <c:v>163.24626666666668</c:v>
                </c:pt>
                <c:pt idx="744">
                  <c:v>162.14919999999998</c:v>
                </c:pt>
                <c:pt idx="745">
                  <c:v>161.28053333333335</c:v>
                </c:pt>
                <c:pt idx="746">
                  <c:v>159.62043333333335</c:v>
                </c:pt>
                <c:pt idx="747">
                  <c:v>158.29493333333335</c:v>
                </c:pt>
                <c:pt idx="748">
                  <c:v>156.99516666666668</c:v>
                </c:pt>
                <c:pt idx="749">
                  <c:v>154.76883333333333</c:v>
                </c:pt>
                <c:pt idx="750">
                  <c:v>156.02676666666665</c:v>
                </c:pt>
                <c:pt idx="751">
                  <c:v>157.33943333333335</c:v>
                </c:pt>
                <c:pt idx="752">
                  <c:v>160.13520000000003</c:v>
                </c:pt>
                <c:pt idx="753">
                  <c:v>160.44083333333333</c:v>
                </c:pt>
                <c:pt idx="754">
                  <c:v>160.75609999999998</c:v>
                </c:pt>
                <c:pt idx="755">
                  <c:v>161.75666666666666</c:v>
                </c:pt>
                <c:pt idx="756">
                  <c:v>161.72773333333336</c:v>
                </c:pt>
                <c:pt idx="757">
                  <c:v>161.80816666666666</c:v>
                </c:pt>
                <c:pt idx="758">
                  <c:v>160.48590000000002</c:v>
                </c:pt>
                <c:pt idx="759">
                  <c:v>160.13196666666667</c:v>
                </c:pt>
                <c:pt idx="760">
                  <c:v>158.70993333333334</c:v>
                </c:pt>
                <c:pt idx="761">
                  <c:v>157.54206666666667</c:v>
                </c:pt>
                <c:pt idx="762">
                  <c:v>154.51146666666668</c:v>
                </c:pt>
                <c:pt idx="763">
                  <c:v>150.71190000000001</c:v>
                </c:pt>
                <c:pt idx="764">
                  <c:v>147.25656666666669</c:v>
                </c:pt>
                <c:pt idx="765">
                  <c:v>145.72513333333333</c:v>
                </c:pt>
                <c:pt idx="766">
                  <c:v>145.45166666666668</c:v>
                </c:pt>
                <c:pt idx="767">
                  <c:v>144.76963333333333</c:v>
                </c:pt>
                <c:pt idx="768">
                  <c:v>143.07736666666668</c:v>
                </c:pt>
                <c:pt idx="769">
                  <c:v>141.63606666666666</c:v>
                </c:pt>
                <c:pt idx="770">
                  <c:v>139.88266666666667</c:v>
                </c:pt>
                <c:pt idx="771">
                  <c:v>138.59576666666666</c:v>
                </c:pt>
                <c:pt idx="772">
                  <c:v>138.88210000000001</c:v>
                </c:pt>
                <c:pt idx="773">
                  <c:v>139.76683333333332</c:v>
                </c:pt>
                <c:pt idx="774">
                  <c:v>140.10143333333335</c:v>
                </c:pt>
                <c:pt idx="775">
                  <c:v>139.66386666666668</c:v>
                </c:pt>
                <c:pt idx="776">
                  <c:v>139.8022</c:v>
                </c:pt>
                <c:pt idx="777">
                  <c:v>141.11483333333334</c:v>
                </c:pt>
                <c:pt idx="778">
                  <c:v>142.26660000000001</c:v>
                </c:pt>
                <c:pt idx="779">
                  <c:v>143.16743333333332</c:v>
                </c:pt>
                <c:pt idx="780">
                  <c:v>142.27946666666665</c:v>
                </c:pt>
                <c:pt idx="781">
                  <c:v>141.369</c:v>
                </c:pt>
                <c:pt idx="782">
                  <c:v>140.22043333333332</c:v>
                </c:pt>
                <c:pt idx="783">
                  <c:v>139.64776666666668</c:v>
                </c:pt>
                <c:pt idx="784">
                  <c:v>139.92766666666668</c:v>
                </c:pt>
                <c:pt idx="785">
                  <c:v>139.82473333333334</c:v>
                </c:pt>
                <c:pt idx="786">
                  <c:v>138.74696666666668</c:v>
                </c:pt>
                <c:pt idx="787">
                  <c:v>137.24453333333335</c:v>
                </c:pt>
                <c:pt idx="788">
                  <c:v>137.48903333333331</c:v>
                </c:pt>
                <c:pt idx="789">
                  <c:v>139.51909999999998</c:v>
                </c:pt>
                <c:pt idx="790">
                  <c:v>139.90836666666664</c:v>
                </c:pt>
                <c:pt idx="791">
                  <c:v>139.06223333333332</c:v>
                </c:pt>
                <c:pt idx="792">
                  <c:v>136.39193333333333</c:v>
                </c:pt>
                <c:pt idx="793">
                  <c:v>134.47123333333332</c:v>
                </c:pt>
                <c:pt idx="794">
                  <c:v>132.61166666666665</c:v>
                </c:pt>
                <c:pt idx="795">
                  <c:v>132.80789999999999</c:v>
                </c:pt>
                <c:pt idx="796">
                  <c:v>132.71783333333335</c:v>
                </c:pt>
                <c:pt idx="797">
                  <c:v>131.12530000000001</c:v>
                </c:pt>
                <c:pt idx="798">
                  <c:v>130.12153333333333</c:v>
                </c:pt>
                <c:pt idx="799">
                  <c:v>129.29146666666668</c:v>
                </c:pt>
                <c:pt idx="800">
                  <c:v>129.05316666666667</c:v>
                </c:pt>
                <c:pt idx="801">
                  <c:v>125.52833333333335</c:v>
                </c:pt>
                <c:pt idx="802">
                  <c:v>121.51213333333334</c:v>
                </c:pt>
                <c:pt idx="803">
                  <c:v>120.14813333333335</c:v>
                </c:pt>
                <c:pt idx="804">
                  <c:v>120.66083333333334</c:v>
                </c:pt>
                <c:pt idx="805">
                  <c:v>121.1187</c:v>
                </c:pt>
                <c:pt idx="806">
                  <c:v>118.09403333333334</c:v>
                </c:pt>
                <c:pt idx="807">
                  <c:v>115.95613333333334</c:v>
                </c:pt>
                <c:pt idx="808">
                  <c:v>116.78163333333333</c:v>
                </c:pt>
                <c:pt idx="809">
                  <c:v>119.95463333333333</c:v>
                </c:pt>
                <c:pt idx="810">
                  <c:v>123.77253333333333</c:v>
                </c:pt>
                <c:pt idx="811">
                  <c:v>125.38483333333333</c:v>
                </c:pt>
                <c:pt idx="812">
                  <c:v>127.21639999999998</c:v>
                </c:pt>
                <c:pt idx="813">
                  <c:v>127.78393333333334</c:v>
                </c:pt>
                <c:pt idx="814">
                  <c:v>128.39339999999999</c:v>
                </c:pt>
                <c:pt idx="815">
                  <c:v>128.59010000000001</c:v>
                </c:pt>
                <c:pt idx="816">
                  <c:v>129.17376666666667</c:v>
                </c:pt>
                <c:pt idx="817">
                  <c:v>131.4503</c:v>
                </c:pt>
                <c:pt idx="818">
                  <c:v>133.011</c:v>
                </c:pt>
                <c:pt idx="819">
                  <c:v>132.93039999999999</c:v>
                </c:pt>
                <c:pt idx="820">
                  <c:v>131.1182</c:v>
                </c:pt>
                <c:pt idx="821">
                  <c:v>129.76386666666667</c:v>
                </c:pt>
                <c:pt idx="822">
                  <c:v>129.0351</c:v>
                </c:pt>
                <c:pt idx="823">
                  <c:v>127.37119999999999</c:v>
                </c:pt>
                <c:pt idx="824">
                  <c:v>125.77183333333333</c:v>
                </c:pt>
                <c:pt idx="825">
                  <c:v>124.4336</c:v>
                </c:pt>
                <c:pt idx="826">
                  <c:v>123.3437</c:v>
                </c:pt>
                <c:pt idx="827">
                  <c:v>121.94419999999998</c:v>
                </c:pt>
                <c:pt idx="828">
                  <c:v>121.73140000000001</c:v>
                </c:pt>
                <c:pt idx="829">
                  <c:v>124.46583333333332</c:v>
                </c:pt>
                <c:pt idx="830">
                  <c:v>126.59083333333335</c:v>
                </c:pt>
                <c:pt idx="831">
                  <c:v>129.67353333333332</c:v>
                </c:pt>
                <c:pt idx="832">
                  <c:v>130.45066666666665</c:v>
                </c:pt>
                <c:pt idx="833">
                  <c:v>131.6857</c:v>
                </c:pt>
                <c:pt idx="834">
                  <c:v>129.11250000000001</c:v>
                </c:pt>
                <c:pt idx="835">
                  <c:v>126.55540000000001</c:v>
                </c:pt>
                <c:pt idx="836">
                  <c:v>121.73786666666668</c:v>
                </c:pt>
                <c:pt idx="837">
                  <c:v>119.21300000000001</c:v>
                </c:pt>
                <c:pt idx="838">
                  <c:v>118.926</c:v>
                </c:pt>
                <c:pt idx="839">
                  <c:v>120.27386666666666</c:v>
                </c:pt>
                <c:pt idx="840">
                  <c:v>121.83456666666666</c:v>
                </c:pt>
                <c:pt idx="841">
                  <c:v>120.48346666666667</c:v>
                </c:pt>
                <c:pt idx="842">
                  <c:v>120.92200000000001</c:v>
                </c:pt>
                <c:pt idx="843">
                  <c:v>118.51966666666665</c:v>
                </c:pt>
                <c:pt idx="844">
                  <c:v>115.8207</c:v>
                </c:pt>
                <c:pt idx="845">
                  <c:v>111.0322</c:v>
                </c:pt>
                <c:pt idx="846">
                  <c:v>108.08493333333335</c:v>
                </c:pt>
                <c:pt idx="847">
                  <c:v>105.96636666666667</c:v>
                </c:pt>
                <c:pt idx="848">
                  <c:v>104.89903333333335</c:v>
                </c:pt>
                <c:pt idx="849">
                  <c:v>106.03410000000001</c:v>
                </c:pt>
                <c:pt idx="850">
                  <c:v>107.54323333333333</c:v>
                </c:pt>
                <c:pt idx="851">
                  <c:v>110.1229</c:v>
                </c:pt>
                <c:pt idx="852">
                  <c:v>108.94913333333334</c:v>
                </c:pt>
                <c:pt idx="853">
                  <c:v>106.96276666666665</c:v>
                </c:pt>
                <c:pt idx="854">
                  <c:v>104.41533333333335</c:v>
                </c:pt>
                <c:pt idx="855">
                  <c:v>104.17673333333333</c:v>
                </c:pt>
                <c:pt idx="856">
                  <c:v>104.45083333333334</c:v>
                </c:pt>
                <c:pt idx="857">
                  <c:v>104.51533333333333</c:v>
                </c:pt>
                <c:pt idx="858">
                  <c:v>105.90513333333332</c:v>
                </c:pt>
                <c:pt idx="859">
                  <c:v>108.71053333333333</c:v>
                </c:pt>
                <c:pt idx="860">
                  <c:v>112.14473333333335</c:v>
                </c:pt>
                <c:pt idx="861">
                  <c:v>113.99563333333333</c:v>
                </c:pt>
                <c:pt idx="862">
                  <c:v>116.38826666666667</c:v>
                </c:pt>
                <c:pt idx="863">
                  <c:v>117.16203333333333</c:v>
                </c:pt>
                <c:pt idx="864">
                  <c:v>117.75789999999999</c:v>
                </c:pt>
                <c:pt idx="865">
                  <c:v>117.29403333333333</c:v>
                </c:pt>
                <c:pt idx="866">
                  <c:v>117.76276666666666</c:v>
                </c:pt>
                <c:pt idx="867">
                  <c:v>117.23586666666667</c:v>
                </c:pt>
                <c:pt idx="868">
                  <c:v>114.99246666666666</c:v>
                </c:pt>
                <c:pt idx="869">
                  <c:v>111.1263</c:v>
                </c:pt>
                <c:pt idx="870">
                  <c:v>108.57903333333333</c:v>
                </c:pt>
                <c:pt idx="871">
                  <c:v>108.16199999999999</c:v>
                </c:pt>
                <c:pt idx="872">
                  <c:v>107.08879999999999</c:v>
                </c:pt>
                <c:pt idx="873">
                  <c:v>105.99616666666667</c:v>
                </c:pt>
                <c:pt idx="874">
                  <c:v>104.45746666666666</c:v>
                </c:pt>
                <c:pt idx="875">
                  <c:v>103.74630000000001</c:v>
                </c:pt>
                <c:pt idx="876">
                  <c:v>103.95966666666668</c:v>
                </c:pt>
                <c:pt idx="877">
                  <c:v>105.32706666666667</c:v>
                </c:pt>
                <c:pt idx="878">
                  <c:v>107.13083333333333</c:v>
                </c:pt>
                <c:pt idx="879">
                  <c:v>105.44343333333332</c:v>
                </c:pt>
                <c:pt idx="880">
                  <c:v>102.32076666666666</c:v>
                </c:pt>
                <c:pt idx="881">
                  <c:v>99.637733333333315</c:v>
                </c:pt>
                <c:pt idx="882">
                  <c:v>99.120499999999993</c:v>
                </c:pt>
                <c:pt idx="883">
                  <c:v>99.466366666666659</c:v>
                </c:pt>
                <c:pt idx="884">
                  <c:v>100.12256666666667</c:v>
                </c:pt>
                <c:pt idx="885">
                  <c:v>102.36920000000002</c:v>
                </c:pt>
                <c:pt idx="886">
                  <c:v>103.53616666666666</c:v>
                </c:pt>
                <c:pt idx="887">
                  <c:v>103.82063333333333</c:v>
                </c:pt>
                <c:pt idx="888">
                  <c:v>102.408</c:v>
                </c:pt>
                <c:pt idx="889">
                  <c:v>101.49639999999999</c:v>
                </c:pt>
                <c:pt idx="890">
                  <c:v>100.88546666666666</c:v>
                </c:pt>
                <c:pt idx="891">
                  <c:v>101.18933333333332</c:v>
                </c:pt>
                <c:pt idx="892">
                  <c:v>100.81113333333333</c:v>
                </c:pt>
                <c:pt idx="893">
                  <c:v>102.74096666666667</c:v>
                </c:pt>
                <c:pt idx="894">
                  <c:v>104.81306666666667</c:v>
                </c:pt>
                <c:pt idx="895">
                  <c:v>107.2957</c:v>
                </c:pt>
                <c:pt idx="896">
                  <c:v>107.27306666666665</c:v>
                </c:pt>
                <c:pt idx="897">
                  <c:v>106.68149999999999</c:v>
                </c:pt>
                <c:pt idx="898">
                  <c:v>104.60616666666668</c:v>
                </c:pt>
                <c:pt idx="899">
                  <c:v>104.19886666666666</c:v>
                </c:pt>
                <c:pt idx="900">
                  <c:v>105.15246666666667</c:v>
                </c:pt>
                <c:pt idx="901">
                  <c:v>108.29453333333333</c:v>
                </c:pt>
                <c:pt idx="902">
                  <c:v>110.37633333333333</c:v>
                </c:pt>
                <c:pt idx="903">
                  <c:v>110.22763333333334</c:v>
                </c:pt>
                <c:pt idx="904">
                  <c:v>110.02073333333334</c:v>
                </c:pt>
                <c:pt idx="905">
                  <c:v>110.07889999999999</c:v>
                </c:pt>
                <c:pt idx="906">
                  <c:v>110.75773333333332</c:v>
                </c:pt>
                <c:pt idx="907">
                  <c:v>110.66723333333334</c:v>
                </c:pt>
                <c:pt idx="908">
                  <c:v>109.2546</c:v>
                </c:pt>
                <c:pt idx="909">
                  <c:v>109.01863333333334</c:v>
                </c:pt>
                <c:pt idx="910">
                  <c:v>109.05096666666667</c:v>
                </c:pt>
                <c:pt idx="911">
                  <c:v>110.97756666666665</c:v>
                </c:pt>
                <c:pt idx="912">
                  <c:v>112.00553333333335</c:v>
                </c:pt>
                <c:pt idx="913">
                  <c:v>113.28563333333334</c:v>
                </c:pt>
                <c:pt idx="914">
                  <c:v>113.5992</c:v>
                </c:pt>
                <c:pt idx="915">
                  <c:v>113.49900000000001</c:v>
                </c:pt>
                <c:pt idx="916">
                  <c:v>111.91503333333334</c:v>
                </c:pt>
                <c:pt idx="917">
                  <c:v>109.74920000000002</c:v>
                </c:pt>
                <c:pt idx="918">
                  <c:v>108.02623333333334</c:v>
                </c:pt>
                <c:pt idx="919">
                  <c:v>107.46053333333333</c:v>
                </c:pt>
                <c:pt idx="920">
                  <c:v>108.39153333333333</c:v>
                </c:pt>
                <c:pt idx="921">
                  <c:v>107.6157</c:v>
                </c:pt>
                <c:pt idx="922">
                  <c:v>106.47460000000001</c:v>
                </c:pt>
                <c:pt idx="923">
                  <c:v>104.74193333333334</c:v>
                </c:pt>
                <c:pt idx="924">
                  <c:v>104.15036666666667</c:v>
                </c:pt>
                <c:pt idx="925">
                  <c:v>103.70103333333333</c:v>
                </c:pt>
                <c:pt idx="926">
                  <c:v>103.1139</c:v>
                </c:pt>
                <c:pt idx="927">
                  <c:v>102.79129999999999</c:v>
                </c:pt>
                <c:pt idx="928">
                  <c:v>103.53530000000001</c:v>
                </c:pt>
                <c:pt idx="929">
                  <c:v>104.50463333333335</c:v>
                </c:pt>
                <c:pt idx="930">
                  <c:v>106.39140000000002</c:v>
                </c:pt>
                <c:pt idx="931">
                  <c:v>107.65573333333334</c:v>
                </c:pt>
                <c:pt idx="932">
                  <c:v>106.67993333333334</c:v>
                </c:pt>
                <c:pt idx="933">
                  <c:v>105.39293333333335</c:v>
                </c:pt>
                <c:pt idx="934">
                  <c:v>103.16253333333333</c:v>
                </c:pt>
                <c:pt idx="935">
                  <c:v>102.64383333333335</c:v>
                </c:pt>
                <c:pt idx="936">
                  <c:v>102.71190000000001</c:v>
                </c:pt>
                <c:pt idx="937">
                  <c:v>101.71339999999999</c:v>
                </c:pt>
                <c:pt idx="938">
                  <c:v>100.30966666666666</c:v>
                </c:pt>
                <c:pt idx="939">
                  <c:v>97.502200000000002</c:v>
                </c:pt>
                <c:pt idx="940">
                  <c:v>95.751599999999996</c:v>
                </c:pt>
                <c:pt idx="941">
                  <c:v>94.542400000000001</c:v>
                </c:pt>
                <c:pt idx="942">
                  <c:v>93.809766666666675</c:v>
                </c:pt>
                <c:pt idx="943">
                  <c:v>94.354400000000012</c:v>
                </c:pt>
                <c:pt idx="944">
                  <c:v>94.117733333333334</c:v>
                </c:pt>
                <c:pt idx="945">
                  <c:v>89.848200000000006</c:v>
                </c:pt>
                <c:pt idx="946">
                  <c:v>85.536533333333338</c:v>
                </c:pt>
                <c:pt idx="947">
                  <c:v>83.367733333333334</c:v>
                </c:pt>
                <c:pt idx="948">
                  <c:v>85.954733333333323</c:v>
                </c:pt>
                <c:pt idx="949">
                  <c:v>87.501100000000008</c:v>
                </c:pt>
                <c:pt idx="950">
                  <c:v>87.021299999999997</c:v>
                </c:pt>
                <c:pt idx="951">
                  <c:v>85.591633333333334</c:v>
                </c:pt>
                <c:pt idx="952">
                  <c:v>84.884900000000002</c:v>
                </c:pt>
                <c:pt idx="953">
                  <c:v>85.322566666666674</c:v>
                </c:pt>
                <c:pt idx="954">
                  <c:v>86.252966666666666</c:v>
                </c:pt>
                <c:pt idx="955">
                  <c:v>86.110333333333315</c:v>
                </c:pt>
                <c:pt idx="956">
                  <c:v>86.583633333333339</c:v>
                </c:pt>
                <c:pt idx="957">
                  <c:v>86.622533333333323</c:v>
                </c:pt>
                <c:pt idx="958">
                  <c:v>86.953199999999995</c:v>
                </c:pt>
                <c:pt idx="959">
                  <c:v>85.935266666666664</c:v>
                </c:pt>
                <c:pt idx="960">
                  <c:v>85.552733333333322</c:v>
                </c:pt>
                <c:pt idx="961">
                  <c:v>85.371200000000002</c:v>
                </c:pt>
                <c:pt idx="962">
                  <c:v>86.956466666666657</c:v>
                </c:pt>
                <c:pt idx="963">
                  <c:v>88.217566666666656</c:v>
                </c:pt>
                <c:pt idx="964">
                  <c:v>89.037766666666656</c:v>
                </c:pt>
                <c:pt idx="965">
                  <c:v>89.721799999999988</c:v>
                </c:pt>
                <c:pt idx="966">
                  <c:v>89.81580000000001</c:v>
                </c:pt>
                <c:pt idx="967">
                  <c:v>90.86290000000001</c:v>
                </c:pt>
                <c:pt idx="968">
                  <c:v>89.718500000000006</c:v>
                </c:pt>
                <c:pt idx="969">
                  <c:v>88.979366666666678</c:v>
                </c:pt>
                <c:pt idx="970">
                  <c:v>89.634233333333341</c:v>
                </c:pt>
                <c:pt idx="971">
                  <c:v>90.652199999999993</c:v>
                </c:pt>
                <c:pt idx="972">
                  <c:v>91.738233333333326</c:v>
                </c:pt>
                <c:pt idx="973">
                  <c:v>90.541966666666667</c:v>
                </c:pt>
                <c:pt idx="974">
                  <c:v>92.503266666666661</c:v>
                </c:pt>
                <c:pt idx="975">
                  <c:v>96.503699999999995</c:v>
                </c:pt>
                <c:pt idx="976">
                  <c:v>100.48796666666668</c:v>
                </c:pt>
                <c:pt idx="977">
                  <c:v>102.82860000000001</c:v>
                </c:pt>
                <c:pt idx="978">
                  <c:v>102.5498</c:v>
                </c:pt>
                <c:pt idx="979">
                  <c:v>102.86426666666667</c:v>
                </c:pt>
                <c:pt idx="980">
                  <c:v>102.44606666666668</c:v>
                </c:pt>
                <c:pt idx="981">
                  <c:v>101.99223333333333</c:v>
                </c:pt>
                <c:pt idx="982">
                  <c:v>102.18996666666668</c:v>
                </c:pt>
                <c:pt idx="983">
                  <c:v>102.58873333333334</c:v>
                </c:pt>
                <c:pt idx="984">
                  <c:v>103.27923333333332</c:v>
                </c:pt>
                <c:pt idx="985">
                  <c:v>102.95180000000001</c:v>
                </c:pt>
                <c:pt idx="986">
                  <c:v>102.82209999999999</c:v>
                </c:pt>
                <c:pt idx="987">
                  <c:v>104.03129999999999</c:v>
                </c:pt>
                <c:pt idx="988">
                  <c:v>106.02506666666666</c:v>
                </c:pt>
                <c:pt idx="989">
                  <c:v>108.06563333333334</c:v>
                </c:pt>
                <c:pt idx="990">
                  <c:v>108.15203333333334</c:v>
                </c:pt>
                <c:pt idx="991">
                  <c:v>107.22850000000001</c:v>
                </c:pt>
                <c:pt idx="992">
                  <c:v>105.97003333333333</c:v>
                </c:pt>
                <c:pt idx="993">
                  <c:v>106.53586666666666</c:v>
                </c:pt>
                <c:pt idx="994">
                  <c:v>107.0204</c:v>
                </c:pt>
                <c:pt idx="995">
                  <c:v>108.23660000000001</c:v>
                </c:pt>
                <c:pt idx="996">
                  <c:v>108.72109999999999</c:v>
                </c:pt>
                <c:pt idx="997">
                  <c:v>109.38119999999999</c:v>
                </c:pt>
                <c:pt idx="998">
                  <c:v>108.22353333333335</c:v>
                </c:pt>
                <c:pt idx="999">
                  <c:v>105.97976666666666</c:v>
                </c:pt>
                <c:pt idx="1000">
                  <c:v>103.24826666666667</c:v>
                </c:pt>
                <c:pt idx="1001">
                  <c:v>101.52483333333333</c:v>
                </c:pt>
                <c:pt idx="1002">
                  <c:v>104.72136666666667</c:v>
                </c:pt>
                <c:pt idx="1003">
                  <c:v>109.16333333333334</c:v>
                </c:pt>
                <c:pt idx="1004">
                  <c:v>113.4037</c:v>
                </c:pt>
                <c:pt idx="1005">
                  <c:v>113.98253333333332</c:v>
                </c:pt>
                <c:pt idx="1006">
                  <c:v>113.41996666666667</c:v>
                </c:pt>
                <c:pt idx="1007">
                  <c:v>113.77763333333333</c:v>
                </c:pt>
                <c:pt idx="1008">
                  <c:v>113.5988</c:v>
                </c:pt>
                <c:pt idx="1009">
                  <c:v>114.82473333333333</c:v>
                </c:pt>
                <c:pt idx="1010">
                  <c:v>116.07993333333332</c:v>
                </c:pt>
                <c:pt idx="1011">
                  <c:v>117.25383333333333</c:v>
                </c:pt>
                <c:pt idx="1012">
                  <c:v>119.13340000000001</c:v>
                </c:pt>
                <c:pt idx="1013">
                  <c:v>120.31706666666668</c:v>
                </c:pt>
                <c:pt idx="1014">
                  <c:v>122.0145</c:v>
                </c:pt>
                <c:pt idx="1015">
                  <c:v>123.12336666666666</c:v>
                </c:pt>
                <c:pt idx="1016">
                  <c:v>124.11193333333334</c:v>
                </c:pt>
                <c:pt idx="1017">
                  <c:v>125.09073333333333</c:v>
                </c:pt>
                <c:pt idx="1018">
                  <c:v>125.15576666666668</c:v>
                </c:pt>
                <c:pt idx="1019">
                  <c:v>124.681</c:v>
                </c:pt>
                <c:pt idx="1020">
                  <c:v>123.27623333333334</c:v>
                </c:pt>
                <c:pt idx="1021">
                  <c:v>122.78193333333333</c:v>
                </c:pt>
                <c:pt idx="1022">
                  <c:v>123.38676666666667</c:v>
                </c:pt>
                <c:pt idx="1023">
                  <c:v>124.13466666666666</c:v>
                </c:pt>
                <c:pt idx="1024">
                  <c:v>124.19970000000001</c:v>
                </c:pt>
                <c:pt idx="1025">
                  <c:v>123.95256666666667</c:v>
                </c:pt>
                <c:pt idx="1026">
                  <c:v>124.18020000000001</c:v>
                </c:pt>
                <c:pt idx="1027">
                  <c:v>124.03386666666667</c:v>
                </c:pt>
                <c:pt idx="1028">
                  <c:v>123.96883333333334</c:v>
                </c:pt>
                <c:pt idx="1029">
                  <c:v>124.60943333333334</c:v>
                </c:pt>
                <c:pt idx="1030">
                  <c:v>125.48416666666667</c:v>
                </c:pt>
                <c:pt idx="1031">
                  <c:v>125.5752</c:v>
                </c:pt>
                <c:pt idx="1032">
                  <c:v>124.34926666666667</c:v>
                </c:pt>
                <c:pt idx="1033">
                  <c:v>123.13636666666667</c:v>
                </c:pt>
                <c:pt idx="1034">
                  <c:v>121.60803333333335</c:v>
                </c:pt>
                <c:pt idx="1035">
                  <c:v>120.45363333333334</c:v>
                </c:pt>
                <c:pt idx="1036">
                  <c:v>119.44556666666666</c:v>
                </c:pt>
                <c:pt idx="1037">
                  <c:v>120.17396666666667</c:v>
                </c:pt>
                <c:pt idx="1038">
                  <c:v>121.4812</c:v>
                </c:pt>
                <c:pt idx="1039">
                  <c:v>123.1884</c:v>
                </c:pt>
                <c:pt idx="1040">
                  <c:v>122.938</c:v>
                </c:pt>
                <c:pt idx="1041">
                  <c:v>122.49576666666667</c:v>
                </c:pt>
                <c:pt idx="1042">
                  <c:v>120.42110000000001</c:v>
                </c:pt>
                <c:pt idx="1043">
                  <c:v>118.96429999999999</c:v>
                </c:pt>
                <c:pt idx="1044">
                  <c:v>117.37740000000001</c:v>
                </c:pt>
                <c:pt idx="1045">
                  <c:v>116.38236666666667</c:v>
                </c:pt>
                <c:pt idx="1046">
                  <c:v>115.93686666666667</c:v>
                </c:pt>
                <c:pt idx="1047">
                  <c:v>115.5564</c:v>
                </c:pt>
                <c:pt idx="1048">
                  <c:v>115.73200000000001</c:v>
                </c:pt>
                <c:pt idx="1049">
                  <c:v>116.07343333333334</c:v>
                </c:pt>
                <c:pt idx="1050">
                  <c:v>116.88473333333336</c:v>
                </c:pt>
                <c:pt idx="1051">
                  <c:v>117.5132</c:v>
                </c:pt>
                <c:pt idx="1052">
                  <c:v>117.62733333333334</c:v>
                </c:pt>
                <c:pt idx="1053">
                  <c:v>117.27513333333333</c:v>
                </c:pt>
                <c:pt idx="1054">
                  <c:v>116.52506666666666</c:v>
                </c:pt>
                <c:pt idx="1055">
                  <c:v>115.84023333333334</c:v>
                </c:pt>
                <c:pt idx="1056">
                  <c:v>114.86189999999999</c:v>
                </c:pt>
                <c:pt idx="1057">
                  <c:v>115.23039999999999</c:v>
                </c:pt>
                <c:pt idx="1058">
                  <c:v>115.45216666666666</c:v>
                </c:pt>
                <c:pt idx="1059">
                  <c:v>116.68810000000001</c:v>
                </c:pt>
                <c:pt idx="1060">
                  <c:v>117.14139999999999</c:v>
                </c:pt>
                <c:pt idx="1061">
                  <c:v>118.12949999999999</c:v>
                </c:pt>
                <c:pt idx="1062">
                  <c:v>119.747</c:v>
                </c:pt>
                <c:pt idx="1063">
                  <c:v>119.45676666666667</c:v>
                </c:pt>
                <c:pt idx="1064">
                  <c:v>119.38176666666668</c:v>
                </c:pt>
                <c:pt idx="1065">
                  <c:v>117.78383333333333</c:v>
                </c:pt>
                <c:pt idx="1066">
                  <c:v>117.23270000000001</c:v>
                </c:pt>
                <c:pt idx="1067">
                  <c:v>116.22176666666667</c:v>
                </c:pt>
                <c:pt idx="1068">
                  <c:v>116.15003333333334</c:v>
                </c:pt>
                <c:pt idx="1069">
                  <c:v>116.89683333333333</c:v>
                </c:pt>
                <c:pt idx="1070">
                  <c:v>118.45236666666666</c:v>
                </c:pt>
                <c:pt idx="1071">
                  <c:v>118.83716666666668</c:v>
                </c:pt>
                <c:pt idx="1072">
                  <c:v>120.00786666666666</c:v>
                </c:pt>
                <c:pt idx="1073">
                  <c:v>119.44043333333333</c:v>
                </c:pt>
                <c:pt idx="1074">
                  <c:v>118.9676</c:v>
                </c:pt>
                <c:pt idx="1075">
                  <c:v>118.38713333333334</c:v>
                </c:pt>
                <c:pt idx="1076">
                  <c:v>119.16980000000001</c:v>
                </c:pt>
                <c:pt idx="1077">
                  <c:v>120.2916</c:v>
                </c:pt>
                <c:pt idx="1078">
                  <c:v>121.76563333333333</c:v>
                </c:pt>
                <c:pt idx="1079">
                  <c:v>122.62983333333334</c:v>
                </c:pt>
                <c:pt idx="1080">
                  <c:v>123.45490000000001</c:v>
                </c:pt>
                <c:pt idx="1081">
                  <c:v>123.38313333333333</c:v>
                </c:pt>
                <c:pt idx="1082">
                  <c:v>123.29180000000001</c:v>
                </c:pt>
                <c:pt idx="1083">
                  <c:v>122.72436666666665</c:v>
                </c:pt>
                <c:pt idx="1084">
                  <c:v>122.50263333333334</c:v>
                </c:pt>
                <c:pt idx="1085">
                  <c:v>122.96573333333333</c:v>
                </c:pt>
                <c:pt idx="1086">
                  <c:v>123.03420000000001</c:v>
                </c:pt>
                <c:pt idx="1087">
                  <c:v>122.48306666666667</c:v>
                </c:pt>
                <c:pt idx="1088">
                  <c:v>122.02976666666666</c:v>
                </c:pt>
                <c:pt idx="1089">
                  <c:v>122.70156666666666</c:v>
                </c:pt>
                <c:pt idx="1090">
                  <c:v>124.0321</c:v>
                </c:pt>
                <c:pt idx="1091">
                  <c:v>124.54083333333334</c:v>
                </c:pt>
                <c:pt idx="1092">
                  <c:v>124.54733333333333</c:v>
                </c:pt>
                <c:pt idx="1093">
                  <c:v>123.16136666666667</c:v>
                </c:pt>
                <c:pt idx="1094">
                  <c:v>122.94286666666666</c:v>
                </c:pt>
                <c:pt idx="1095">
                  <c:v>122.98853333333334</c:v>
                </c:pt>
                <c:pt idx="1096">
                  <c:v>123.45486666666666</c:v>
                </c:pt>
                <c:pt idx="1097">
                  <c:v>122.45046666666667</c:v>
                </c:pt>
                <c:pt idx="1098">
                  <c:v>120.93079999999999</c:v>
                </c:pt>
                <c:pt idx="1099">
                  <c:v>119.33613333333334</c:v>
                </c:pt>
                <c:pt idx="1100">
                  <c:v>118.13603333333333</c:v>
                </c:pt>
                <c:pt idx="1101">
                  <c:v>116.26416666666667</c:v>
                </c:pt>
                <c:pt idx="1102">
                  <c:v>115.21083333333333</c:v>
                </c:pt>
                <c:pt idx="1103">
                  <c:v>114.89776666666667</c:v>
                </c:pt>
                <c:pt idx="1104">
                  <c:v>114.33686666666667</c:v>
                </c:pt>
                <c:pt idx="1105">
                  <c:v>112.11933333333333</c:v>
                </c:pt>
                <c:pt idx="1106">
                  <c:v>108.82890000000002</c:v>
                </c:pt>
                <c:pt idx="1107">
                  <c:v>106.71896666666667</c:v>
                </c:pt>
                <c:pt idx="1108">
                  <c:v>105.83846666666666</c:v>
                </c:pt>
                <c:pt idx="1109">
                  <c:v>105.42433333333334</c:v>
                </c:pt>
                <c:pt idx="1110">
                  <c:v>104.84713333333333</c:v>
                </c:pt>
                <c:pt idx="1111">
                  <c:v>104.12316666666668</c:v>
                </c:pt>
                <c:pt idx="1112">
                  <c:v>102.85786666666667</c:v>
                </c:pt>
                <c:pt idx="1113">
                  <c:v>103.38446666666665</c:v>
                </c:pt>
                <c:pt idx="1114">
                  <c:v>103.47783333333332</c:v>
                </c:pt>
                <c:pt idx="1115">
                  <c:v>104.42663333333333</c:v>
                </c:pt>
                <c:pt idx="1116">
                  <c:v>104.20086666666667</c:v>
                </c:pt>
                <c:pt idx="1117">
                  <c:v>104.52806666666667</c:v>
                </c:pt>
                <c:pt idx="1118">
                  <c:v>104.42010000000001</c:v>
                </c:pt>
                <c:pt idx="1119">
                  <c:v>104.33503333333334</c:v>
                </c:pt>
                <c:pt idx="1120">
                  <c:v>104.52476666666666</c:v>
                </c:pt>
                <c:pt idx="1121">
                  <c:v>106.81503333333335</c:v>
                </c:pt>
                <c:pt idx="1122">
                  <c:v>108.6407</c:v>
                </c:pt>
                <c:pt idx="1123">
                  <c:v>110.86883333333333</c:v>
                </c:pt>
                <c:pt idx="1124">
                  <c:v>109.7826</c:v>
                </c:pt>
                <c:pt idx="1125">
                  <c:v>108.98756666666667</c:v>
                </c:pt>
                <c:pt idx="1126">
                  <c:v>107.96346666666666</c:v>
                </c:pt>
                <c:pt idx="1127">
                  <c:v>107.95693333333332</c:v>
                </c:pt>
                <c:pt idx="1128">
                  <c:v>108.53276666666666</c:v>
                </c:pt>
                <c:pt idx="1129">
                  <c:v>109.5634</c:v>
                </c:pt>
                <c:pt idx="1130">
                  <c:v>110.7118</c:v>
                </c:pt>
                <c:pt idx="1131">
                  <c:v>111.24509999999999</c:v>
                </c:pt>
                <c:pt idx="1132">
                  <c:v>110.18503333333335</c:v>
                </c:pt>
                <c:pt idx="1133">
                  <c:v>108.90246666666667</c:v>
                </c:pt>
                <c:pt idx="1134">
                  <c:v>106.85103333333332</c:v>
                </c:pt>
                <c:pt idx="1135">
                  <c:v>105.12676666666665</c:v>
                </c:pt>
                <c:pt idx="1136">
                  <c:v>103.60536666666667</c:v>
                </c:pt>
                <c:pt idx="1137">
                  <c:v>103.17349999999999</c:v>
                </c:pt>
                <c:pt idx="1138">
                  <c:v>103.92276666666665</c:v>
                </c:pt>
                <c:pt idx="1139">
                  <c:v>105.0025</c:v>
                </c:pt>
                <c:pt idx="1140">
                  <c:v>105.67649999999999</c:v>
                </c:pt>
                <c:pt idx="1141">
                  <c:v>105.85973333333334</c:v>
                </c:pt>
                <c:pt idx="1142">
                  <c:v>106.17053333333332</c:v>
                </c:pt>
                <c:pt idx="1143">
                  <c:v>106.78563333333334</c:v>
                </c:pt>
                <c:pt idx="1144">
                  <c:v>107.41706666666666</c:v>
                </c:pt>
                <c:pt idx="1145">
                  <c:v>107.03099999999999</c:v>
                </c:pt>
                <c:pt idx="1146">
                  <c:v>106.81506666666667</c:v>
                </c:pt>
                <c:pt idx="1147">
                  <c:v>106.45189999999998</c:v>
                </c:pt>
                <c:pt idx="1148">
                  <c:v>106.70383333333332</c:v>
                </c:pt>
                <c:pt idx="1149">
                  <c:v>106.78233333333333</c:v>
                </c:pt>
                <c:pt idx="1150">
                  <c:v>106.42243333333333</c:v>
                </c:pt>
                <c:pt idx="1151">
                  <c:v>106.52713333333334</c:v>
                </c:pt>
                <c:pt idx="1152">
                  <c:v>106.88376666666666</c:v>
                </c:pt>
                <c:pt idx="1153">
                  <c:v>107.4498</c:v>
                </c:pt>
                <c:pt idx="1154">
                  <c:v>107.08663333333334</c:v>
                </c:pt>
                <c:pt idx="1155">
                  <c:v>106.51406666666666</c:v>
                </c:pt>
                <c:pt idx="1156">
                  <c:v>106.32103333333333</c:v>
                </c:pt>
                <c:pt idx="1157">
                  <c:v>107.29276666666665</c:v>
                </c:pt>
                <c:pt idx="1158">
                  <c:v>107.63630000000001</c:v>
                </c:pt>
                <c:pt idx="1159">
                  <c:v>107.9242</c:v>
                </c:pt>
                <c:pt idx="1160">
                  <c:v>107.44976666666666</c:v>
                </c:pt>
                <c:pt idx="1161">
                  <c:v>106.92630000000001</c:v>
                </c:pt>
                <c:pt idx="1162">
                  <c:v>106.2556</c:v>
                </c:pt>
                <c:pt idx="1163">
                  <c:v>105.44419999999998</c:v>
                </c:pt>
                <c:pt idx="1164">
                  <c:v>104.93380000000001</c:v>
                </c:pt>
                <c:pt idx="1165">
                  <c:v>104.08639999999998</c:v>
                </c:pt>
                <c:pt idx="1166">
                  <c:v>103.51709999999999</c:v>
                </c:pt>
                <c:pt idx="1167">
                  <c:v>102.31633333333333</c:v>
                </c:pt>
                <c:pt idx="1168">
                  <c:v>101.14173333333333</c:v>
                </c:pt>
                <c:pt idx="1169">
                  <c:v>99.158999999999992</c:v>
                </c:pt>
                <c:pt idx="1170">
                  <c:v>97.447833333333335</c:v>
                </c:pt>
                <c:pt idx="1171">
                  <c:v>96.590633333333344</c:v>
                </c:pt>
                <c:pt idx="1172">
                  <c:v>96.878566666666657</c:v>
                </c:pt>
                <c:pt idx="1173">
                  <c:v>98.233099999999993</c:v>
                </c:pt>
                <c:pt idx="1174">
                  <c:v>99.299699999999987</c:v>
                </c:pt>
                <c:pt idx="1175">
                  <c:v>99.980233333333331</c:v>
                </c:pt>
                <c:pt idx="1176">
                  <c:v>100.2856</c:v>
                </c:pt>
                <c:pt idx="1177">
                  <c:v>99.813300000000012</c:v>
                </c:pt>
                <c:pt idx="1178">
                  <c:v>99.422633333333337</c:v>
                </c:pt>
                <c:pt idx="1179">
                  <c:v>97.968366666666668</c:v>
                </c:pt>
                <c:pt idx="1180">
                  <c:v>97.098433333333332</c:v>
                </c:pt>
                <c:pt idx="1181">
                  <c:v>95.985599999999991</c:v>
                </c:pt>
                <c:pt idx="1182">
                  <c:v>95.450499999999991</c:v>
                </c:pt>
                <c:pt idx="1183">
                  <c:v>94.944966666666673</c:v>
                </c:pt>
                <c:pt idx="1184">
                  <c:v>95.076266666666655</c:v>
                </c:pt>
                <c:pt idx="1185">
                  <c:v>95.063133333333326</c:v>
                </c:pt>
                <c:pt idx="1186">
                  <c:v>94.8596</c:v>
                </c:pt>
                <c:pt idx="1187">
                  <c:v>94.015899999999988</c:v>
                </c:pt>
                <c:pt idx="1188">
                  <c:v>93.28713333333333</c:v>
                </c:pt>
                <c:pt idx="1189">
                  <c:v>92.000266666666676</c:v>
                </c:pt>
                <c:pt idx="1190">
                  <c:v>90.762666666666675</c:v>
                </c:pt>
                <c:pt idx="1191">
                  <c:v>89.633366666666674</c:v>
                </c:pt>
                <c:pt idx="1192">
                  <c:v>89.167199999999994</c:v>
                </c:pt>
                <c:pt idx="1193">
                  <c:v>88.697766666666666</c:v>
                </c:pt>
                <c:pt idx="1194">
                  <c:v>88.379333333333349</c:v>
                </c:pt>
                <c:pt idx="1195">
                  <c:v>90.168466666666674</c:v>
                </c:pt>
                <c:pt idx="1196">
                  <c:v>91.855833333333337</c:v>
                </c:pt>
                <c:pt idx="1197">
                  <c:v>93.648233333333337</c:v>
                </c:pt>
                <c:pt idx="1198">
                  <c:v>93.736866666666671</c:v>
                </c:pt>
                <c:pt idx="1199">
                  <c:v>94.140633333333327</c:v>
                </c:pt>
                <c:pt idx="1200">
                  <c:v>94.803766666666661</c:v>
                </c:pt>
                <c:pt idx="1201">
                  <c:v>95.128766666666664</c:v>
                </c:pt>
                <c:pt idx="1202">
                  <c:v>95.729533333333336</c:v>
                </c:pt>
                <c:pt idx="1203">
                  <c:v>96.235099999999989</c:v>
                </c:pt>
                <c:pt idx="1204">
                  <c:v>97.013099999999994</c:v>
                </c:pt>
                <c:pt idx="1205">
                  <c:v>97.764833333333343</c:v>
                </c:pt>
                <c:pt idx="1206">
                  <c:v>98.877700000000004</c:v>
                </c:pt>
                <c:pt idx="1207">
                  <c:v>100.11203333333333</c:v>
                </c:pt>
                <c:pt idx="1208">
                  <c:v>101.37920000000001</c:v>
                </c:pt>
                <c:pt idx="1209">
                  <c:v>101.71073333333334</c:v>
                </c:pt>
                <c:pt idx="1210">
                  <c:v>101.59913333333333</c:v>
                </c:pt>
                <c:pt idx="1211">
                  <c:v>101.28399999999999</c:v>
                </c:pt>
                <c:pt idx="1212">
                  <c:v>101.98323333333333</c:v>
                </c:pt>
                <c:pt idx="1213">
                  <c:v>102.26883333333335</c:v>
                </c:pt>
                <c:pt idx="1214">
                  <c:v>101.35293333333334</c:v>
                </c:pt>
                <c:pt idx="1215">
                  <c:v>98.989333333333335</c:v>
                </c:pt>
                <c:pt idx="1216">
                  <c:v>98.418133333333344</c:v>
                </c:pt>
                <c:pt idx="1217">
                  <c:v>99.320899999999995</c:v>
                </c:pt>
                <c:pt idx="1218">
                  <c:v>100.27289999999999</c:v>
                </c:pt>
                <c:pt idx="1219">
                  <c:v>101.34966666666666</c:v>
                </c:pt>
                <c:pt idx="1220">
                  <c:v>102.75796666666668</c:v>
                </c:pt>
                <c:pt idx="1221">
                  <c:v>104.84913333333333</c:v>
                </c:pt>
                <c:pt idx="1222">
                  <c:v>106.25416666666668</c:v>
                </c:pt>
                <c:pt idx="1223">
                  <c:v>107.01906666666667</c:v>
                </c:pt>
                <c:pt idx="1224">
                  <c:v>106.93696666666665</c:v>
                </c:pt>
                <c:pt idx="1225">
                  <c:v>105.87003333333332</c:v>
                </c:pt>
                <c:pt idx="1226">
                  <c:v>104.16626666666666</c:v>
                </c:pt>
                <c:pt idx="1227">
                  <c:v>103.75593333333332</c:v>
                </c:pt>
                <c:pt idx="1228">
                  <c:v>104.3173</c:v>
                </c:pt>
                <c:pt idx="1229">
                  <c:v>105.43673333333334</c:v>
                </c:pt>
                <c:pt idx="1230">
                  <c:v>105.50566666666664</c:v>
                </c:pt>
                <c:pt idx="1231">
                  <c:v>105.01326666666667</c:v>
                </c:pt>
                <c:pt idx="1232">
                  <c:v>104.6653</c:v>
                </c:pt>
                <c:pt idx="1233">
                  <c:v>105.30873333333334</c:v>
                </c:pt>
                <c:pt idx="1234">
                  <c:v>105.74203333333332</c:v>
                </c:pt>
                <c:pt idx="1235">
                  <c:v>106.20490000000001</c:v>
                </c:pt>
                <c:pt idx="1236">
                  <c:v>106.47736666666667</c:v>
                </c:pt>
                <c:pt idx="1237">
                  <c:v>107.37356666666666</c:v>
                </c:pt>
                <c:pt idx="1238">
                  <c:v>108.13189999999999</c:v>
                </c:pt>
                <c:pt idx="1239">
                  <c:v>109.81009999999999</c:v>
                </c:pt>
                <c:pt idx="1240">
                  <c:v>111.50656666666667</c:v>
                </c:pt>
                <c:pt idx="1241">
                  <c:v>113.32146666666667</c:v>
                </c:pt>
                <c:pt idx="1242">
                  <c:v>114.18773333333333</c:v>
                </c:pt>
                <c:pt idx="1243">
                  <c:v>114.07573333333333</c:v>
                </c:pt>
                <c:pt idx="1244">
                  <c:v>114.24043333333333</c:v>
                </c:pt>
                <c:pt idx="1245">
                  <c:v>115.0639</c:v>
                </c:pt>
                <c:pt idx="1246">
                  <c:v>116.65483333333334</c:v>
                </c:pt>
                <c:pt idx="1247">
                  <c:v>118.3874</c:v>
                </c:pt>
                <c:pt idx="1248">
                  <c:v>119.18119999999999</c:v>
                </c:pt>
                <c:pt idx="1249">
                  <c:v>119.81033333333333</c:v>
                </c:pt>
                <c:pt idx="1250">
                  <c:v>119.80043333333333</c:v>
                </c:pt>
                <c:pt idx="1251">
                  <c:v>120.33403333333332</c:v>
                </c:pt>
                <c:pt idx="1252">
                  <c:v>120.29450000000001</c:v>
                </c:pt>
                <c:pt idx="1253">
                  <c:v>120.75233333333334</c:v>
                </c:pt>
                <c:pt idx="1254">
                  <c:v>115.94333333333334</c:v>
                </c:pt>
                <c:pt idx="1255">
                  <c:v>111.52626666666667</c:v>
                </c:pt>
                <c:pt idx="1256">
                  <c:v>106.45376666666668</c:v>
                </c:pt>
                <c:pt idx="1257">
                  <c:v>106.71070000000002</c:v>
                </c:pt>
                <c:pt idx="1258">
                  <c:v>106.89186666666666</c:v>
                </c:pt>
                <c:pt idx="1259">
                  <c:v>106.70083333333334</c:v>
                </c:pt>
                <c:pt idx="1260">
                  <c:v>105.12636666666667</c:v>
                </c:pt>
                <c:pt idx="1261">
                  <c:v>103.06113333333333</c:v>
                </c:pt>
                <c:pt idx="1262">
                  <c:v>101.58876666666667</c:v>
                </c:pt>
                <c:pt idx="1263">
                  <c:v>101.45043333333332</c:v>
                </c:pt>
                <c:pt idx="1264">
                  <c:v>101.59536666666666</c:v>
                </c:pt>
                <c:pt idx="1265">
                  <c:v>102.15203333333334</c:v>
                </c:pt>
                <c:pt idx="1266">
                  <c:v>102.90300000000001</c:v>
                </c:pt>
                <c:pt idx="1267">
                  <c:v>103.66716666666667</c:v>
                </c:pt>
                <c:pt idx="1268">
                  <c:v>102.99193333333334</c:v>
                </c:pt>
                <c:pt idx="1269">
                  <c:v>101.31866666666667</c:v>
                </c:pt>
                <c:pt idx="1270">
                  <c:v>99.961600000000018</c:v>
                </c:pt>
                <c:pt idx="1271">
                  <c:v>99.981366666666659</c:v>
                </c:pt>
                <c:pt idx="1272">
                  <c:v>99.895733333333339</c:v>
                </c:pt>
                <c:pt idx="1273">
                  <c:v>100.21193333333333</c:v>
                </c:pt>
                <c:pt idx="1274">
                  <c:v>99.87593333333335</c:v>
                </c:pt>
                <c:pt idx="1275">
                  <c:v>99.945099999999982</c:v>
                </c:pt>
                <c:pt idx="1276">
                  <c:v>100.2251</c:v>
                </c:pt>
                <c:pt idx="1277">
                  <c:v>101.25279999999999</c:v>
                </c:pt>
                <c:pt idx="1278">
                  <c:v>102.37599999999999</c:v>
                </c:pt>
                <c:pt idx="1279">
                  <c:v>101.97413333333334</c:v>
                </c:pt>
                <c:pt idx="1280">
                  <c:v>101.27583333333335</c:v>
                </c:pt>
                <c:pt idx="1281">
                  <c:v>100.13286666666669</c:v>
                </c:pt>
                <c:pt idx="1282">
                  <c:v>99.523500000000013</c:v>
                </c:pt>
                <c:pt idx="1283">
                  <c:v>99.803466666666679</c:v>
                </c:pt>
                <c:pt idx="1284">
                  <c:v>100.81796666666668</c:v>
                </c:pt>
                <c:pt idx="1285">
                  <c:v>102.16516666666666</c:v>
                </c:pt>
                <c:pt idx="1286">
                  <c:v>102.78770000000002</c:v>
                </c:pt>
                <c:pt idx="1287">
                  <c:v>103.90433333333334</c:v>
                </c:pt>
                <c:pt idx="1288">
                  <c:v>104.30946666666667</c:v>
                </c:pt>
                <c:pt idx="1289">
                  <c:v>104.91226666666667</c:v>
                </c:pt>
                <c:pt idx="1290">
                  <c:v>104.54006666666668</c:v>
                </c:pt>
                <c:pt idx="1291">
                  <c:v>104.0493</c:v>
                </c:pt>
                <c:pt idx="1292">
                  <c:v>103.05126666666666</c:v>
                </c:pt>
                <c:pt idx="1293">
                  <c:v>102.79433333333333</c:v>
                </c:pt>
                <c:pt idx="1294">
                  <c:v>103.31146666666666</c:v>
                </c:pt>
                <c:pt idx="1295">
                  <c:v>104.07890000000002</c:v>
                </c:pt>
                <c:pt idx="1296">
                  <c:v>103.83846666666666</c:v>
                </c:pt>
                <c:pt idx="1297">
                  <c:v>103.86150000000002</c:v>
                </c:pt>
                <c:pt idx="1298">
                  <c:v>103.43990000000001</c:v>
                </c:pt>
                <c:pt idx="1299">
                  <c:v>103.23896666666667</c:v>
                </c:pt>
                <c:pt idx="1300">
                  <c:v>102.28179999999999</c:v>
                </c:pt>
                <c:pt idx="1301">
                  <c:v>100.8146</c:v>
                </c:pt>
                <c:pt idx="1302">
                  <c:v>99.079133333333331</c:v>
                </c:pt>
                <c:pt idx="1303">
                  <c:v>97.674233333333333</c:v>
                </c:pt>
                <c:pt idx="1304">
                  <c:v>97.227999999999994</c:v>
                </c:pt>
                <c:pt idx="1305">
                  <c:v>97.509</c:v>
                </c:pt>
                <c:pt idx="1306">
                  <c:v>98.649433333333334</c:v>
                </c:pt>
                <c:pt idx="1307">
                  <c:v>99.307233333333329</c:v>
                </c:pt>
                <c:pt idx="1308">
                  <c:v>100.03446666666666</c:v>
                </c:pt>
                <c:pt idx="1309">
                  <c:v>99.763400000000004</c:v>
                </c:pt>
                <c:pt idx="1310">
                  <c:v>99.584900000000005</c:v>
                </c:pt>
                <c:pt idx="1311">
                  <c:v>98.718833333333336</c:v>
                </c:pt>
                <c:pt idx="1312">
                  <c:v>98.61966666666666</c:v>
                </c:pt>
                <c:pt idx="1313">
                  <c:v>98.8279</c:v>
                </c:pt>
                <c:pt idx="1314">
                  <c:v>99.515466666666669</c:v>
                </c:pt>
                <c:pt idx="1315">
                  <c:v>97.499066666666678</c:v>
                </c:pt>
                <c:pt idx="1316">
                  <c:v>95.343833333333336</c:v>
                </c:pt>
                <c:pt idx="1317">
                  <c:v>92.62</c:v>
                </c:pt>
                <c:pt idx="1318">
                  <c:v>92.70923333333333</c:v>
                </c:pt>
                <c:pt idx="1319">
                  <c:v>92.785266666666686</c:v>
                </c:pt>
                <c:pt idx="1320">
                  <c:v>92.778666666666666</c:v>
                </c:pt>
                <c:pt idx="1321">
                  <c:v>91.727466666666672</c:v>
                </c:pt>
                <c:pt idx="1322">
                  <c:v>90.520899999999997</c:v>
                </c:pt>
                <c:pt idx="1323">
                  <c:v>89.367233333333331</c:v>
                </c:pt>
                <c:pt idx="1324">
                  <c:v>88.669766666666661</c:v>
                </c:pt>
                <c:pt idx="1325">
                  <c:v>88.560666666666677</c:v>
                </c:pt>
                <c:pt idx="1326">
                  <c:v>89.198633333333348</c:v>
                </c:pt>
                <c:pt idx="1327">
                  <c:v>89.251533333333327</c:v>
                </c:pt>
                <c:pt idx="1328">
                  <c:v>89.912666666666667</c:v>
                </c:pt>
                <c:pt idx="1329">
                  <c:v>90.243233333333322</c:v>
                </c:pt>
                <c:pt idx="1330">
                  <c:v>91.598533333333322</c:v>
                </c:pt>
                <c:pt idx="1331">
                  <c:v>92.058033333333341</c:v>
                </c:pt>
                <c:pt idx="1332">
                  <c:v>92.996833333333328</c:v>
                </c:pt>
                <c:pt idx="1333">
                  <c:v>93.869500000000002</c:v>
                </c:pt>
                <c:pt idx="1334">
                  <c:v>94.246333333333325</c:v>
                </c:pt>
                <c:pt idx="1335">
                  <c:v>94.031466666666674</c:v>
                </c:pt>
                <c:pt idx="1336">
                  <c:v>93.462899999999991</c:v>
                </c:pt>
                <c:pt idx="1337">
                  <c:v>93.499266666666657</c:v>
                </c:pt>
                <c:pt idx="1338">
                  <c:v>93.416633333333323</c:v>
                </c:pt>
                <c:pt idx="1339">
                  <c:v>93.449700000000007</c:v>
                </c:pt>
                <c:pt idx="1340">
                  <c:v>93.257966666666675</c:v>
                </c:pt>
                <c:pt idx="1341">
                  <c:v>92.702633333333324</c:v>
                </c:pt>
                <c:pt idx="1342">
                  <c:v>91.453100000000006</c:v>
                </c:pt>
                <c:pt idx="1343">
                  <c:v>90.907666666666671</c:v>
                </c:pt>
                <c:pt idx="1344">
                  <c:v>90.871300000000005</c:v>
                </c:pt>
                <c:pt idx="1345">
                  <c:v>91.869599999999991</c:v>
                </c:pt>
                <c:pt idx="1346">
                  <c:v>92.322466666666671</c:v>
                </c:pt>
                <c:pt idx="1347">
                  <c:v>92.79846666666667</c:v>
                </c:pt>
                <c:pt idx="1348">
                  <c:v>92.808400000000006</c:v>
                </c:pt>
                <c:pt idx="1349">
                  <c:v>91.869599999999991</c:v>
                </c:pt>
                <c:pt idx="1350">
                  <c:v>91.581999999999994</c:v>
                </c:pt>
                <c:pt idx="1351">
                  <c:v>91.383633333333322</c:v>
                </c:pt>
                <c:pt idx="1352">
                  <c:v>91.62496666666668</c:v>
                </c:pt>
                <c:pt idx="1353">
                  <c:v>91.310933333333324</c:v>
                </c:pt>
                <c:pt idx="1354">
                  <c:v>91.109300000000005</c:v>
                </c:pt>
                <c:pt idx="1355">
                  <c:v>91.14233333333334</c:v>
                </c:pt>
                <c:pt idx="1356">
                  <c:v>91.489433333333338</c:v>
                </c:pt>
                <c:pt idx="1357">
                  <c:v>91.59523333333334</c:v>
                </c:pt>
                <c:pt idx="1358">
                  <c:v>91.472933333333344</c:v>
                </c:pt>
                <c:pt idx="1359">
                  <c:v>91.119233333333341</c:v>
                </c:pt>
                <c:pt idx="1360">
                  <c:v>90.953933333333325</c:v>
                </c:pt>
                <c:pt idx="1361">
                  <c:v>91.043199999999999</c:v>
                </c:pt>
                <c:pt idx="1362">
                  <c:v>91.605166666666676</c:v>
                </c:pt>
                <c:pt idx="1363">
                  <c:v>92.613399999999999</c:v>
                </c:pt>
                <c:pt idx="1364">
                  <c:v>93.637766666666664</c:v>
                </c:pt>
                <c:pt idx="1365">
                  <c:v>94.186566666666678</c:v>
                </c:pt>
                <c:pt idx="1366">
                  <c:v>94.067099999999996</c:v>
                </c:pt>
                <c:pt idx="1367">
                  <c:v>94.505133333333333</c:v>
                </c:pt>
                <c:pt idx="1368">
                  <c:v>95.105800000000002</c:v>
                </c:pt>
                <c:pt idx="1369">
                  <c:v>95.663300000000007</c:v>
                </c:pt>
                <c:pt idx="1370">
                  <c:v>95.713099999999997</c:v>
                </c:pt>
                <c:pt idx="1371">
                  <c:v>94.760666666666665</c:v>
                </c:pt>
                <c:pt idx="1372">
                  <c:v>94.156700000000001</c:v>
                </c:pt>
                <c:pt idx="1373">
                  <c:v>93.333700000000007</c:v>
                </c:pt>
                <c:pt idx="1374">
                  <c:v>93.77173333333333</c:v>
                </c:pt>
                <c:pt idx="1375">
                  <c:v>93.970833333333346</c:v>
                </c:pt>
                <c:pt idx="1376">
                  <c:v>94.694266666666678</c:v>
                </c:pt>
                <c:pt idx="1377">
                  <c:v>95.417733333333331</c:v>
                </c:pt>
                <c:pt idx="1378">
                  <c:v>96.210866666666675</c:v>
                </c:pt>
                <c:pt idx="1379">
                  <c:v>95.938733333333346</c:v>
                </c:pt>
                <c:pt idx="1380">
                  <c:v>94.90333333333335</c:v>
                </c:pt>
                <c:pt idx="1381">
                  <c:v>93.914400000000001</c:v>
                </c:pt>
                <c:pt idx="1382">
                  <c:v>87.483099999999993</c:v>
                </c:pt>
                <c:pt idx="1383">
                  <c:v>81.765266666666676</c:v>
                </c:pt>
                <c:pt idx="1384">
                  <c:v>75.742133333333342</c:v>
                </c:pt>
                <c:pt idx="1385">
                  <c:v>75.698999999999998</c:v>
                </c:pt>
                <c:pt idx="1386">
                  <c:v>75.234400000000008</c:v>
                </c:pt>
                <c:pt idx="1387">
                  <c:v>74.242166666666662</c:v>
                </c:pt>
                <c:pt idx="1388">
                  <c:v>73.319599999999994</c:v>
                </c:pt>
                <c:pt idx="1389">
                  <c:v>72.360566666666671</c:v>
                </c:pt>
                <c:pt idx="1390">
                  <c:v>72.473399999999998</c:v>
                </c:pt>
                <c:pt idx="1391">
                  <c:v>72.791999999999987</c:v>
                </c:pt>
                <c:pt idx="1392">
                  <c:v>72.383799999999994</c:v>
                </c:pt>
                <c:pt idx="1393">
                  <c:v>72.191333333333333</c:v>
                </c:pt>
                <c:pt idx="1394">
                  <c:v>72.075166666666675</c:v>
                </c:pt>
                <c:pt idx="1395">
                  <c:v>72.430266666666668</c:v>
                </c:pt>
                <c:pt idx="1396">
                  <c:v>72.393766666666679</c:v>
                </c:pt>
                <c:pt idx="1397">
                  <c:v>72.987800000000007</c:v>
                </c:pt>
                <c:pt idx="1398">
                  <c:v>73.326300000000003</c:v>
                </c:pt>
                <c:pt idx="1399">
                  <c:v>72.791999999999987</c:v>
                </c:pt>
                <c:pt idx="1400">
                  <c:v>71.647100000000009</c:v>
                </c:pt>
                <c:pt idx="1401">
                  <c:v>71.368333333333325</c:v>
                </c:pt>
                <c:pt idx="1402">
                  <c:v>72.184699999999992</c:v>
                </c:pt>
                <c:pt idx="1403">
                  <c:v>73.150399999999991</c:v>
                </c:pt>
                <c:pt idx="1404">
                  <c:v>73.913666666666657</c:v>
                </c:pt>
                <c:pt idx="1405">
                  <c:v>74.013199999999998</c:v>
                </c:pt>
                <c:pt idx="1406">
                  <c:v>73.910299999999992</c:v>
                </c:pt>
                <c:pt idx="1407">
                  <c:v>72.76870000000001</c:v>
                </c:pt>
                <c:pt idx="1408">
                  <c:v>72.320700000000002</c:v>
                </c:pt>
                <c:pt idx="1409">
                  <c:v>71.859433333333342</c:v>
                </c:pt>
                <c:pt idx="1410">
                  <c:v>72.778666666666666</c:v>
                </c:pt>
                <c:pt idx="1411">
                  <c:v>73.389300000000006</c:v>
                </c:pt>
                <c:pt idx="1412">
                  <c:v>74.059633333333338</c:v>
                </c:pt>
                <c:pt idx="1413">
                  <c:v>75.489933333333326</c:v>
                </c:pt>
                <c:pt idx="1414">
                  <c:v>76.877066666666664</c:v>
                </c:pt>
                <c:pt idx="1415">
                  <c:v>79.485433333333333</c:v>
                </c:pt>
                <c:pt idx="1416">
                  <c:v>81.055099999999996</c:v>
                </c:pt>
                <c:pt idx="1417">
                  <c:v>82.63473333333333</c:v>
                </c:pt>
                <c:pt idx="1418">
                  <c:v>82.986499999999992</c:v>
                </c:pt>
                <c:pt idx="1419">
                  <c:v>83.242033333333339</c:v>
                </c:pt>
                <c:pt idx="1420">
                  <c:v>83.285166666666669</c:v>
                </c:pt>
                <c:pt idx="1421">
                  <c:v>83.447799999999987</c:v>
                </c:pt>
                <c:pt idx="1422">
                  <c:v>83.540700000000001</c:v>
                </c:pt>
                <c:pt idx="1423">
                  <c:v>84.164599999999993</c:v>
                </c:pt>
                <c:pt idx="1424">
                  <c:v>83.746466666666663</c:v>
                </c:pt>
                <c:pt idx="1425">
                  <c:v>83.408000000000001</c:v>
                </c:pt>
                <c:pt idx="1426">
                  <c:v>82.754233333333332</c:v>
                </c:pt>
                <c:pt idx="1427">
                  <c:v>82.386766666666674</c:v>
                </c:pt>
                <c:pt idx="1428">
                  <c:v>81.763333333333321</c:v>
                </c:pt>
                <c:pt idx="1429">
                  <c:v>81.056666666666658</c:v>
                </c:pt>
                <c:pt idx="1430">
                  <c:v>80.826666666666668</c:v>
                </c:pt>
                <c:pt idx="1431">
                  <c:v>80.316666666666663</c:v>
                </c:pt>
                <c:pt idx="1432">
                  <c:v>79.403333333333336</c:v>
                </c:pt>
                <c:pt idx="1433">
                  <c:v>78.66</c:v>
                </c:pt>
                <c:pt idx="1434">
                  <c:v>78.296666666666667</c:v>
                </c:pt>
                <c:pt idx="1435">
                  <c:v>78.603333333333339</c:v>
                </c:pt>
                <c:pt idx="1436">
                  <c:v>79.070000000000007</c:v>
                </c:pt>
                <c:pt idx="1437">
                  <c:v>79.816666666666663</c:v>
                </c:pt>
                <c:pt idx="1438">
                  <c:v>80.446666666666673</c:v>
                </c:pt>
                <c:pt idx="1439">
                  <c:v>80.840000000000018</c:v>
                </c:pt>
                <c:pt idx="1440">
                  <c:v>82.8</c:v>
                </c:pt>
                <c:pt idx="1441">
                  <c:v>84.566666666666663</c:v>
                </c:pt>
                <c:pt idx="1442">
                  <c:v>86.726666666666674</c:v>
                </c:pt>
                <c:pt idx="1443">
                  <c:v>87.219999999999985</c:v>
                </c:pt>
                <c:pt idx="1444">
                  <c:v>88.283333333333317</c:v>
                </c:pt>
                <c:pt idx="1445">
                  <c:v>88.943333333333328</c:v>
                </c:pt>
                <c:pt idx="1446">
                  <c:v>89.076666666666668</c:v>
                </c:pt>
                <c:pt idx="1447">
                  <c:v>88.990000000000009</c:v>
                </c:pt>
                <c:pt idx="1448">
                  <c:v>86.876666666666665</c:v>
                </c:pt>
                <c:pt idx="1449">
                  <c:v>84.776666666666657</c:v>
                </c:pt>
                <c:pt idx="1450">
                  <c:v>82.483333333333334</c:v>
                </c:pt>
                <c:pt idx="1451">
                  <c:v>81.726666666666674</c:v>
                </c:pt>
                <c:pt idx="1452">
                  <c:v>81.283333333333317</c:v>
                </c:pt>
                <c:pt idx="1453">
                  <c:v>81.350000000000009</c:v>
                </c:pt>
                <c:pt idx="1454">
                  <c:v>81.773333333333326</c:v>
                </c:pt>
                <c:pt idx="1455">
                  <c:v>82.233333333333334</c:v>
                </c:pt>
                <c:pt idx="1456">
                  <c:v>81.95</c:v>
                </c:pt>
                <c:pt idx="1457">
                  <c:v>81.956666666666663</c:v>
                </c:pt>
                <c:pt idx="1458">
                  <c:v>82.553333333333327</c:v>
                </c:pt>
                <c:pt idx="1459">
                  <c:v>83.153333333333336</c:v>
                </c:pt>
                <c:pt idx="1460">
                  <c:v>83.42</c:v>
                </c:pt>
                <c:pt idx="1461">
                  <c:v>82.600000000000009</c:v>
                </c:pt>
                <c:pt idx="1462">
                  <c:v>81.94</c:v>
                </c:pt>
                <c:pt idx="1463">
                  <c:v>80.983333333333334</c:v>
                </c:pt>
                <c:pt idx="1464">
                  <c:v>80.17</c:v>
                </c:pt>
                <c:pt idx="1465">
                  <c:v>79.313333333333333</c:v>
                </c:pt>
                <c:pt idx="1466">
                  <c:v>78.933333333333323</c:v>
                </c:pt>
                <c:pt idx="1467">
                  <c:v>78.72</c:v>
                </c:pt>
                <c:pt idx="1468">
                  <c:v>77.92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E-4674-A25C-D82175D7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209024"/>
        <c:axId val="384212384"/>
      </c:lineChart>
      <c:dateAx>
        <c:axId val="384209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12384"/>
        <c:crosses val="autoZero"/>
        <c:auto val="1"/>
        <c:lblOffset val="100"/>
        <c:baseTimeUnit val="days"/>
      </c:dateAx>
      <c:valAx>
        <c:axId val="3842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Moving Average span'!$I$1</c:f>
              <c:strCache>
                <c:ptCount val="1"/>
                <c:pt idx="0">
                  <c:v>Erorr</c:v>
                </c:pt>
              </c:strCache>
            </c:strRef>
          </c:tx>
          <c:spPr>
            <a:ln w="31750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span'!$I$3:$I$1470</c:f>
              <c:numCache>
                <c:formatCode>#,##0.00</c:formatCode>
                <c:ptCount val="1468"/>
                <c:pt idx="0">
                  <c:v>-1.2300999999999931</c:v>
                </c:pt>
                <c:pt idx="1">
                  <c:v>1.7840999999999951</c:v>
                </c:pt>
                <c:pt idx="2">
                  <c:v>1.0046999999999997</c:v>
                </c:pt>
                <c:pt idx="3">
                  <c:v>0.94839999999999236</c:v>
                </c:pt>
                <c:pt idx="4">
                  <c:v>-0.1314999999999884</c:v>
                </c:pt>
                <c:pt idx="5">
                  <c:v>-0.15960000000001173</c:v>
                </c:pt>
                <c:pt idx="6">
                  <c:v>-0.35679999999999268</c:v>
                </c:pt>
                <c:pt idx="7">
                  <c:v>4.6899999999993724E-2</c:v>
                </c:pt>
                <c:pt idx="8">
                  <c:v>1.680800000000005</c:v>
                </c:pt>
                <c:pt idx="9">
                  <c:v>-0.18779999999999575</c:v>
                </c:pt>
                <c:pt idx="10">
                  <c:v>1.3614999999999924</c:v>
                </c:pt>
                <c:pt idx="11">
                  <c:v>1.2395000000000067</c:v>
                </c:pt>
                <c:pt idx="12">
                  <c:v>0.28159999999999741</c:v>
                </c:pt>
                <c:pt idx="13">
                  <c:v>-0.23470000000000368</c:v>
                </c:pt>
                <c:pt idx="14">
                  <c:v>-5.6299999999993133E-2</c:v>
                </c:pt>
                <c:pt idx="15">
                  <c:v>0.15959999999999752</c:v>
                </c:pt>
                <c:pt idx="16">
                  <c:v>-0.27230000000000132</c:v>
                </c:pt>
                <c:pt idx="17">
                  <c:v>-9.3900000000004979E-2</c:v>
                </c:pt>
                <c:pt idx="18">
                  <c:v>0.9953000000000003</c:v>
                </c:pt>
                <c:pt idx="19">
                  <c:v>0.56340000000000146</c:v>
                </c:pt>
                <c:pt idx="20">
                  <c:v>-0.34739999999999327</c:v>
                </c:pt>
                <c:pt idx="21">
                  <c:v>0.45069999999999766</c:v>
                </c:pt>
                <c:pt idx="22">
                  <c:v>0.81690000000000396</c:v>
                </c:pt>
                <c:pt idx="23">
                  <c:v>-0.1407999999999987</c:v>
                </c:pt>
                <c:pt idx="24">
                  <c:v>-0.30050000000001376</c:v>
                </c:pt>
                <c:pt idx="25">
                  <c:v>-2.8199999999998226E-2</c:v>
                </c:pt>
                <c:pt idx="26">
                  <c:v>1.2395000000000067</c:v>
                </c:pt>
                <c:pt idx="27">
                  <c:v>0.96710000000000207</c:v>
                </c:pt>
                <c:pt idx="28">
                  <c:v>0.64789999999999281</c:v>
                </c:pt>
                <c:pt idx="29">
                  <c:v>-0.67600000000000193</c:v>
                </c:pt>
                <c:pt idx="30">
                  <c:v>0.65720000000000312</c:v>
                </c:pt>
                <c:pt idx="31">
                  <c:v>-0.76049999999999329</c:v>
                </c:pt>
                <c:pt idx="32">
                  <c:v>0.2535000000000025</c:v>
                </c:pt>
                <c:pt idx="33">
                  <c:v>-0.83570000000000277</c:v>
                </c:pt>
                <c:pt idx="34">
                  <c:v>0.76059999999999661</c:v>
                </c:pt>
                <c:pt idx="35">
                  <c:v>0.3849000000000018</c:v>
                </c:pt>
                <c:pt idx="36">
                  <c:v>0.59159999999999968</c:v>
                </c:pt>
                <c:pt idx="37">
                  <c:v>0.34739999999999327</c:v>
                </c:pt>
                <c:pt idx="38">
                  <c:v>-0.41310000000000002</c:v>
                </c:pt>
                <c:pt idx="39">
                  <c:v>1.5533000000000072</c:v>
                </c:pt>
                <c:pt idx="40">
                  <c:v>-1.4309000000000083</c:v>
                </c:pt>
                <c:pt idx="41">
                  <c:v>-0.18829999999999814</c:v>
                </c:pt>
                <c:pt idx="42">
                  <c:v>-0.29179999999999495</c:v>
                </c:pt>
                <c:pt idx="43">
                  <c:v>0.12229999999999563</c:v>
                </c:pt>
                <c:pt idx="44">
                  <c:v>-0.43299999999999272</c:v>
                </c:pt>
                <c:pt idx="45">
                  <c:v>0.96020000000000039</c:v>
                </c:pt>
                <c:pt idx="46">
                  <c:v>-0.36710000000000775</c:v>
                </c:pt>
                <c:pt idx="47">
                  <c:v>0.47070000000000789</c:v>
                </c:pt>
                <c:pt idx="48">
                  <c:v>0.8849000000000018</c:v>
                </c:pt>
                <c:pt idx="49">
                  <c:v>-6.5900000000013392E-2</c:v>
                </c:pt>
                <c:pt idx="50">
                  <c:v>0.96020000000000039</c:v>
                </c:pt>
                <c:pt idx="51">
                  <c:v>-0.12239999999999895</c:v>
                </c:pt>
                <c:pt idx="52">
                  <c:v>-0.94139999999998736</c:v>
                </c:pt>
                <c:pt idx="53">
                  <c:v>1.2426999999999992</c:v>
                </c:pt>
                <c:pt idx="54">
                  <c:v>-5.4789000000000101</c:v>
                </c:pt>
                <c:pt idx="55">
                  <c:v>0.13179999999999836</c:v>
                </c:pt>
                <c:pt idx="56">
                  <c:v>0.98839999999999861</c:v>
                </c:pt>
                <c:pt idx="57">
                  <c:v>-0.27299999999999613</c:v>
                </c:pt>
                <c:pt idx="58">
                  <c:v>0.89430000000000121</c:v>
                </c:pt>
                <c:pt idx="59">
                  <c:v>0.16009999999999991</c:v>
                </c:pt>
                <c:pt idx="60">
                  <c:v>0.96020000000000039</c:v>
                </c:pt>
                <c:pt idx="61">
                  <c:v>-0.80960000000000321</c:v>
                </c:pt>
                <c:pt idx="62">
                  <c:v>9.4200000000000728E-2</c:v>
                </c:pt>
                <c:pt idx="63">
                  <c:v>0.76250000000000284</c:v>
                </c:pt>
                <c:pt idx="64">
                  <c:v>0.11289999999999623</c:v>
                </c:pt>
                <c:pt idx="65">
                  <c:v>-0.63069999999999027</c:v>
                </c:pt>
                <c:pt idx="66">
                  <c:v>-0.42360000000000753</c:v>
                </c:pt>
                <c:pt idx="67">
                  <c:v>0.5648000000000053</c:v>
                </c:pt>
                <c:pt idx="68">
                  <c:v>0.11299999999999955</c:v>
                </c:pt>
                <c:pt idx="69">
                  <c:v>1.1672999999999973</c:v>
                </c:pt>
                <c:pt idx="70">
                  <c:v>0.55540000000000589</c:v>
                </c:pt>
                <c:pt idx="71">
                  <c:v>0.91319999999998913</c:v>
                </c:pt>
                <c:pt idx="72">
                  <c:v>0.87550000000000239</c:v>
                </c:pt>
                <c:pt idx="73">
                  <c:v>0.44240000000000634</c:v>
                </c:pt>
                <c:pt idx="74">
                  <c:v>-1.7321000000000026</c:v>
                </c:pt>
                <c:pt idx="75">
                  <c:v>6.5899999999999181E-2</c:v>
                </c:pt>
                <c:pt idx="76">
                  <c:v>0.90370000000000061</c:v>
                </c:pt>
                <c:pt idx="77">
                  <c:v>-0.78130000000000166</c:v>
                </c:pt>
                <c:pt idx="78">
                  <c:v>0.70600000000000307</c:v>
                </c:pt>
                <c:pt idx="79">
                  <c:v>-4.7100000000000364E-2</c:v>
                </c:pt>
                <c:pt idx="80">
                  <c:v>-0.4047999999999945</c:v>
                </c:pt>
                <c:pt idx="81">
                  <c:v>-1.816900000000004</c:v>
                </c:pt>
                <c:pt idx="82">
                  <c:v>-0.59310000000000684</c:v>
                </c:pt>
                <c:pt idx="83">
                  <c:v>0.40489999999999782</c:v>
                </c:pt>
                <c:pt idx="84">
                  <c:v>-2.0051999999999879</c:v>
                </c:pt>
                <c:pt idx="85">
                  <c:v>-0.96970000000000312</c:v>
                </c:pt>
                <c:pt idx="86">
                  <c:v>0.21659999999999968</c:v>
                </c:pt>
                <c:pt idx="87">
                  <c:v>0.19769999999999754</c:v>
                </c:pt>
                <c:pt idx="88">
                  <c:v>0.91310000000000002</c:v>
                </c:pt>
                <c:pt idx="89">
                  <c:v>-1.3367999999999967</c:v>
                </c:pt>
                <c:pt idx="90">
                  <c:v>1.0731999999999999</c:v>
                </c:pt>
                <c:pt idx="91">
                  <c:v>0.3200999999999965</c:v>
                </c:pt>
                <c:pt idx="92">
                  <c:v>0.25419999999999732</c:v>
                </c:pt>
                <c:pt idx="93">
                  <c:v>0.27299999999999613</c:v>
                </c:pt>
                <c:pt idx="94">
                  <c:v>-1.6191999999999922</c:v>
                </c:pt>
                <c:pt idx="95">
                  <c:v>0.74370000000000402</c:v>
                </c:pt>
                <c:pt idx="96">
                  <c:v>-0.41420000000000812</c:v>
                </c:pt>
                <c:pt idx="97">
                  <c:v>-0.52719999999999345</c:v>
                </c:pt>
                <c:pt idx="98">
                  <c:v>-0.45190000000000907</c:v>
                </c:pt>
                <c:pt idx="99">
                  <c:v>-0.90370000000000061</c:v>
                </c:pt>
                <c:pt idx="100">
                  <c:v>-2.1935000000000002</c:v>
                </c:pt>
                <c:pt idx="101">
                  <c:v>0.36710000000000775</c:v>
                </c:pt>
                <c:pt idx="102">
                  <c:v>-1.7935999999999979</c:v>
                </c:pt>
                <c:pt idx="103">
                  <c:v>0.77409999999999002</c:v>
                </c:pt>
                <c:pt idx="104">
                  <c:v>3.4551000000000016</c:v>
                </c:pt>
                <c:pt idx="105">
                  <c:v>1.03840000000001</c:v>
                </c:pt>
                <c:pt idx="106">
                  <c:v>-0.25480000000000302</c:v>
                </c:pt>
                <c:pt idx="107">
                  <c:v>0.90619999999999834</c:v>
                </c:pt>
                <c:pt idx="108">
                  <c:v>-0.78350000000000364</c:v>
                </c:pt>
                <c:pt idx="109">
                  <c:v>0.6419000000000068</c:v>
                </c:pt>
                <c:pt idx="110">
                  <c:v>-0.59470000000000312</c:v>
                </c:pt>
                <c:pt idx="111">
                  <c:v>0.92510000000000048</c:v>
                </c:pt>
                <c:pt idx="112">
                  <c:v>-0.16049999999999898</c:v>
                </c:pt>
                <c:pt idx="113">
                  <c:v>-1.2554999999999978</c:v>
                </c:pt>
                <c:pt idx="114">
                  <c:v>2.0673999999999921</c:v>
                </c:pt>
                <c:pt idx="115">
                  <c:v>-0.70799999999999841</c:v>
                </c:pt>
                <c:pt idx="116">
                  <c:v>1.5953999999999979</c:v>
                </c:pt>
                <c:pt idx="117">
                  <c:v>0.48140000000000782</c:v>
                </c:pt>
                <c:pt idx="118">
                  <c:v>-1.1800000000000068</c:v>
                </c:pt>
                <c:pt idx="119">
                  <c:v>-1.7746999999999957</c:v>
                </c:pt>
                <c:pt idx="120">
                  <c:v>-6.6100000000005821E-2</c:v>
                </c:pt>
                <c:pt idx="121">
                  <c:v>1.0478000000000094</c:v>
                </c:pt>
                <c:pt idx="122">
                  <c:v>0.27379999999999427</c:v>
                </c:pt>
                <c:pt idx="123">
                  <c:v>1.3782000000000068</c:v>
                </c:pt>
                <c:pt idx="124">
                  <c:v>-0.42480000000000473</c:v>
                </c:pt>
                <c:pt idx="125">
                  <c:v>1.1705999999999932</c:v>
                </c:pt>
                <c:pt idx="126">
                  <c:v>0.58530000000000371</c:v>
                </c:pt>
                <c:pt idx="127">
                  <c:v>1.5670999999999964</c:v>
                </c:pt>
                <c:pt idx="128">
                  <c:v>-0.41539999999999111</c:v>
                </c:pt>
                <c:pt idx="129">
                  <c:v>-0.56640000000000157</c:v>
                </c:pt>
                <c:pt idx="130">
                  <c:v>0.80239999999999156</c:v>
                </c:pt>
                <c:pt idx="131">
                  <c:v>0.78360000000000696</c:v>
                </c:pt>
                <c:pt idx="132">
                  <c:v>0.33979999999999677</c:v>
                </c:pt>
                <c:pt idx="133">
                  <c:v>-0.83069999999999311</c:v>
                </c:pt>
                <c:pt idx="134">
                  <c:v>-1.03840000000001</c:v>
                </c:pt>
                <c:pt idx="135">
                  <c:v>-5.6699999999992201E-2</c:v>
                </c:pt>
                <c:pt idx="136">
                  <c:v>-0.84019999999999584</c:v>
                </c:pt>
                <c:pt idx="137">
                  <c:v>-0.54749999999999943</c:v>
                </c:pt>
                <c:pt idx="138">
                  <c:v>0.68909999999999627</c:v>
                </c:pt>
                <c:pt idx="139">
                  <c:v>0</c:v>
                </c:pt>
                <c:pt idx="140">
                  <c:v>0.54760000000000275</c:v>
                </c:pt>
                <c:pt idx="141">
                  <c:v>0.2453999999999894</c:v>
                </c:pt>
                <c:pt idx="142">
                  <c:v>7.550000000000523E-2</c:v>
                </c:pt>
                <c:pt idx="143">
                  <c:v>-0.39639999999999986</c:v>
                </c:pt>
                <c:pt idx="144">
                  <c:v>-1.1046000000000049</c:v>
                </c:pt>
                <c:pt idx="145">
                  <c:v>-2.747099999999989</c:v>
                </c:pt>
                <c:pt idx="146">
                  <c:v>-1.8691000000000031</c:v>
                </c:pt>
                <c:pt idx="147">
                  <c:v>-2.0485000000000042</c:v>
                </c:pt>
                <c:pt idx="148">
                  <c:v>2.1996000000000038</c:v>
                </c:pt>
                <c:pt idx="149">
                  <c:v>-1.8900000000002137E-2</c:v>
                </c:pt>
                <c:pt idx="150">
                  <c:v>1.6236999999999995</c:v>
                </c:pt>
                <c:pt idx="151">
                  <c:v>-0.96290000000000475</c:v>
                </c:pt>
                <c:pt idx="152">
                  <c:v>-0.31149999999999523</c:v>
                </c:pt>
                <c:pt idx="153">
                  <c:v>1.5764999999999958</c:v>
                </c:pt>
                <c:pt idx="154">
                  <c:v>-2.1617999999999995</c:v>
                </c:pt>
                <c:pt idx="155">
                  <c:v>-1.434899999999999</c:v>
                </c:pt>
                <c:pt idx="156">
                  <c:v>0.72679999999999723</c:v>
                </c:pt>
                <c:pt idx="157">
                  <c:v>0.80240000000000578</c:v>
                </c:pt>
                <c:pt idx="158">
                  <c:v>-0.56629999999999825</c:v>
                </c:pt>
                <c:pt idx="159">
                  <c:v>2.086199999999991</c:v>
                </c:pt>
                <c:pt idx="160">
                  <c:v>0.53810000000000002</c:v>
                </c:pt>
                <c:pt idx="161">
                  <c:v>-2.7092999999999989</c:v>
                </c:pt>
                <c:pt idx="162">
                  <c:v>1.7087000000000074</c:v>
                </c:pt>
                <c:pt idx="163">
                  <c:v>-0.20770000000000266</c:v>
                </c:pt>
                <c:pt idx="164">
                  <c:v>1.3688000000000073</c:v>
                </c:pt>
                <c:pt idx="165">
                  <c:v>1.7935999999999979</c:v>
                </c:pt>
                <c:pt idx="166">
                  <c:v>-0.62460000000000093</c:v>
                </c:pt>
                <c:pt idx="167">
                  <c:v>0.16089999999999804</c:v>
                </c:pt>
                <c:pt idx="168">
                  <c:v>1.5900000000000034</c:v>
                </c:pt>
                <c:pt idx="169">
                  <c:v>1.9591999999999956</c:v>
                </c:pt>
                <c:pt idx="170">
                  <c:v>0.25549999999999784</c:v>
                </c:pt>
                <c:pt idx="171">
                  <c:v>-1.8900000000002137E-2</c:v>
                </c:pt>
                <c:pt idx="172">
                  <c:v>-1.741500000000002</c:v>
                </c:pt>
                <c:pt idx="173">
                  <c:v>-7.5699999999997658E-2</c:v>
                </c:pt>
                <c:pt idx="174">
                  <c:v>0.87069999999999936</c:v>
                </c:pt>
                <c:pt idx="175">
                  <c:v>-0.3311999999999955</c:v>
                </c:pt>
                <c:pt idx="176">
                  <c:v>-4.7399999999996112E-2</c:v>
                </c:pt>
                <c:pt idx="177">
                  <c:v>0.30289999999999395</c:v>
                </c:pt>
                <c:pt idx="178">
                  <c:v>0.46380000000000621</c:v>
                </c:pt>
                <c:pt idx="179">
                  <c:v>-0.35970000000000368</c:v>
                </c:pt>
                <c:pt idx="180">
                  <c:v>-0.96540000000000248</c:v>
                </c:pt>
                <c:pt idx="181">
                  <c:v>0.95600000000000307</c:v>
                </c:pt>
                <c:pt idx="182">
                  <c:v>-0.48269999999999413</c:v>
                </c:pt>
                <c:pt idx="183">
                  <c:v>3.4355999999999938</c:v>
                </c:pt>
                <c:pt idx="184">
                  <c:v>1.2871999999999986</c:v>
                </c:pt>
                <c:pt idx="185">
                  <c:v>0.13250000000000739</c:v>
                </c:pt>
                <c:pt idx="186">
                  <c:v>1.5237999999999943</c:v>
                </c:pt>
                <c:pt idx="187">
                  <c:v>-1.5521999999999991</c:v>
                </c:pt>
                <c:pt idx="188">
                  <c:v>-0.74770000000000891</c:v>
                </c:pt>
                <c:pt idx="189">
                  <c:v>0.69090000000001339</c:v>
                </c:pt>
                <c:pt idx="190">
                  <c:v>0.80449999999999022</c:v>
                </c:pt>
                <c:pt idx="191">
                  <c:v>9.4700000000003115E-2</c:v>
                </c:pt>
                <c:pt idx="192">
                  <c:v>-1.3439999999999941</c:v>
                </c:pt>
                <c:pt idx="193">
                  <c:v>0.72879999999999256</c:v>
                </c:pt>
                <c:pt idx="194">
                  <c:v>0.45420000000000016</c:v>
                </c:pt>
                <c:pt idx="195">
                  <c:v>0.83289999999999509</c:v>
                </c:pt>
                <c:pt idx="196">
                  <c:v>0.94650000000000034</c:v>
                </c:pt>
                <c:pt idx="197">
                  <c:v>-8.5200000000000387E-2</c:v>
                </c:pt>
                <c:pt idx="198">
                  <c:v>8.5200000000000387E-2</c:v>
                </c:pt>
                <c:pt idx="199">
                  <c:v>0.64360000000000639</c:v>
                </c:pt>
                <c:pt idx="200">
                  <c:v>0.511099999999999</c:v>
                </c:pt>
                <c:pt idx="201">
                  <c:v>0.11350000000000193</c:v>
                </c:pt>
                <c:pt idx="202">
                  <c:v>-0.58670000000000755</c:v>
                </c:pt>
                <c:pt idx="203">
                  <c:v>-3.1043999999999983</c:v>
                </c:pt>
                <c:pt idx="204">
                  <c:v>-0.77609999999999957</c:v>
                </c:pt>
                <c:pt idx="205">
                  <c:v>-0.54899999999999238</c:v>
                </c:pt>
                <c:pt idx="206">
                  <c:v>-6.620000000000914E-2</c:v>
                </c:pt>
                <c:pt idx="207">
                  <c:v>-1.48599999999999</c:v>
                </c:pt>
                <c:pt idx="208">
                  <c:v>0.86129999999999995</c:v>
                </c:pt>
                <c:pt idx="209">
                  <c:v>-0.60569999999999879</c:v>
                </c:pt>
                <c:pt idx="210">
                  <c:v>-0.35020000000000095</c:v>
                </c:pt>
                <c:pt idx="211">
                  <c:v>0.64359999999999218</c:v>
                </c:pt>
                <c:pt idx="212">
                  <c:v>1.8900000000002137E-2</c:v>
                </c:pt>
                <c:pt idx="213">
                  <c:v>-0.37860000000000582</c:v>
                </c:pt>
                <c:pt idx="214">
                  <c:v>0.87080000000000268</c:v>
                </c:pt>
                <c:pt idx="215">
                  <c:v>-0.55839999999999179</c:v>
                </c:pt>
                <c:pt idx="216">
                  <c:v>0.22709999999999297</c:v>
                </c:pt>
                <c:pt idx="217">
                  <c:v>-0.52060000000000173</c:v>
                </c:pt>
                <c:pt idx="218">
                  <c:v>1.6942000000000093</c:v>
                </c:pt>
                <c:pt idx="219">
                  <c:v>-1.8900000000002137E-2</c:v>
                </c:pt>
                <c:pt idx="220">
                  <c:v>1.6752000000000038</c:v>
                </c:pt>
                <c:pt idx="221">
                  <c:v>1.0789999999999935</c:v>
                </c:pt>
                <c:pt idx="222">
                  <c:v>-0.53950000000000387</c:v>
                </c:pt>
                <c:pt idx="223">
                  <c:v>-0.53000000000000114</c:v>
                </c:pt>
                <c:pt idx="224">
                  <c:v>-0.84239999999999782</c:v>
                </c:pt>
                <c:pt idx="225">
                  <c:v>1.1167999999999978</c:v>
                </c:pt>
                <c:pt idx="226">
                  <c:v>-0.41639999999999588</c:v>
                </c:pt>
                <c:pt idx="227">
                  <c:v>0.40699999999999648</c:v>
                </c:pt>
                <c:pt idx="228">
                  <c:v>0.76660000000001105</c:v>
                </c:pt>
                <c:pt idx="229">
                  <c:v>-0.3843000000000103</c:v>
                </c:pt>
                <c:pt idx="230">
                  <c:v>6.6400000000001569E-2</c:v>
                </c:pt>
                <c:pt idx="231">
                  <c:v>-1.0438000000000045</c:v>
                </c:pt>
                <c:pt idx="232">
                  <c:v>1.1957000000000022</c:v>
                </c:pt>
                <c:pt idx="233">
                  <c:v>1.9642000000000053</c:v>
                </c:pt>
                <c:pt idx="234">
                  <c:v>1.1482000000000028</c:v>
                </c:pt>
                <c:pt idx="235">
                  <c:v>-0.35110000000000241</c:v>
                </c:pt>
                <c:pt idx="236">
                  <c:v>0.36060000000000514</c:v>
                </c:pt>
                <c:pt idx="237">
                  <c:v>0.16129999999999711</c:v>
                </c:pt>
                <c:pt idx="238">
                  <c:v>0.51250000000000284</c:v>
                </c:pt>
                <c:pt idx="239">
                  <c:v>4.7399999999996112E-2</c:v>
                </c:pt>
                <c:pt idx="240">
                  <c:v>0.98689999999999145</c:v>
                </c:pt>
                <c:pt idx="241">
                  <c:v>0.79710000000000036</c:v>
                </c:pt>
                <c:pt idx="242">
                  <c:v>0.87300000000000466</c:v>
                </c:pt>
                <c:pt idx="243">
                  <c:v>0.55039999999999623</c:v>
                </c:pt>
                <c:pt idx="244">
                  <c:v>-1.1291999999999973</c:v>
                </c:pt>
                <c:pt idx="245">
                  <c:v>7.5900000000004297E-2</c:v>
                </c:pt>
                <c:pt idx="246">
                  <c:v>9.4899999999995543E-2</c:v>
                </c:pt>
                <c:pt idx="247">
                  <c:v>0.54090000000000771</c:v>
                </c:pt>
                <c:pt idx="248">
                  <c:v>0.81599999999998829</c:v>
                </c:pt>
                <c:pt idx="249">
                  <c:v>-0.73059999999999548</c:v>
                </c:pt>
                <c:pt idx="250">
                  <c:v>0.48390000000000555</c:v>
                </c:pt>
                <c:pt idx="251">
                  <c:v>0.84449999999999648</c:v>
                </c:pt>
                <c:pt idx="252">
                  <c:v>-0.26560000000000628</c:v>
                </c:pt>
                <c:pt idx="253">
                  <c:v>-8.5399999999992815E-2</c:v>
                </c:pt>
                <c:pt idx="254">
                  <c:v>-4.7499999999999432E-2</c:v>
                </c:pt>
                <c:pt idx="255">
                  <c:v>-0.21819999999999595</c:v>
                </c:pt>
                <c:pt idx="256">
                  <c:v>-6.6500000000004889E-2</c:v>
                </c:pt>
                <c:pt idx="257">
                  <c:v>-0.55039999999999623</c:v>
                </c:pt>
                <c:pt idx="258">
                  <c:v>1.1957000000000022</c:v>
                </c:pt>
                <c:pt idx="259">
                  <c:v>0.72119999999999607</c:v>
                </c:pt>
                <c:pt idx="260">
                  <c:v>-0.12340000000000373</c:v>
                </c:pt>
                <c:pt idx="261">
                  <c:v>0.55039999999999623</c:v>
                </c:pt>
                <c:pt idx="262">
                  <c:v>1.1007000000000033</c:v>
                </c:pt>
                <c:pt idx="263">
                  <c:v>4.7499999999999432E-2</c:v>
                </c:pt>
                <c:pt idx="264">
                  <c:v>-8.5399999999992815E-2</c:v>
                </c:pt>
                <c:pt idx="265">
                  <c:v>-1.3949000000000069</c:v>
                </c:pt>
                <c:pt idx="266">
                  <c:v>-0.93939999999999202</c:v>
                </c:pt>
                <c:pt idx="267">
                  <c:v>-1.698599999999999</c:v>
                </c:pt>
                <c:pt idx="268">
                  <c:v>0.16129999999999711</c:v>
                </c:pt>
                <c:pt idx="269">
                  <c:v>-0.54090000000000771</c:v>
                </c:pt>
                <c:pt idx="270">
                  <c:v>-1.5656999999999925</c:v>
                </c:pt>
                <c:pt idx="271">
                  <c:v>-1.7935000000000088</c:v>
                </c:pt>
                <c:pt idx="272">
                  <c:v>2.8183000000000078</c:v>
                </c:pt>
                <c:pt idx="273">
                  <c:v>2.002200000000002</c:v>
                </c:pt>
                <c:pt idx="274">
                  <c:v>-0.79700000000001125</c:v>
                </c:pt>
                <c:pt idx="275">
                  <c:v>-0.25629999999999598</c:v>
                </c:pt>
                <c:pt idx="276">
                  <c:v>-0.78759999999999764</c:v>
                </c:pt>
                <c:pt idx="277">
                  <c:v>0.55039999999999623</c:v>
                </c:pt>
                <c:pt idx="278">
                  <c:v>0</c:v>
                </c:pt>
                <c:pt idx="279">
                  <c:v>2.8278000000000105</c:v>
                </c:pt>
                <c:pt idx="280">
                  <c:v>0.3510999999999882</c:v>
                </c:pt>
                <c:pt idx="281">
                  <c:v>0.16130000000001132</c:v>
                </c:pt>
                <c:pt idx="282">
                  <c:v>-1.4613000000000085</c:v>
                </c:pt>
                <c:pt idx="283">
                  <c:v>0.43649999999999523</c:v>
                </c:pt>
                <c:pt idx="284">
                  <c:v>6.6400000000001569E-2</c:v>
                </c:pt>
                <c:pt idx="285">
                  <c:v>-2.1635999999999882</c:v>
                </c:pt>
                <c:pt idx="286">
                  <c:v>-4.118300000000005</c:v>
                </c:pt>
                <c:pt idx="287">
                  <c:v>-2.8563000000000045</c:v>
                </c:pt>
                <c:pt idx="288">
                  <c:v>-0.8539999999999992</c:v>
                </c:pt>
                <c:pt idx="289">
                  <c:v>-3.2737999999999943</c:v>
                </c:pt>
                <c:pt idx="290">
                  <c:v>1.0228999999999928</c:v>
                </c:pt>
                <c:pt idx="291">
                  <c:v>3.1402000000000072</c:v>
                </c:pt>
                <c:pt idx="292">
                  <c:v>-1.665300000000002</c:v>
                </c:pt>
                <c:pt idx="293">
                  <c:v>2.7214999999999918</c:v>
                </c:pt>
                <c:pt idx="294">
                  <c:v>-3.0544999999999902</c:v>
                </c:pt>
                <c:pt idx="295">
                  <c:v>-2.1124999999999972</c:v>
                </c:pt>
                <c:pt idx="296">
                  <c:v>-4.0441000000000003</c:v>
                </c:pt>
                <c:pt idx="297">
                  <c:v>3.9869999999999948</c:v>
                </c:pt>
                <c:pt idx="298">
                  <c:v>-4.091700000000003</c:v>
                </c:pt>
                <c:pt idx="299">
                  <c:v>-9.3252999999999986</c:v>
                </c:pt>
                <c:pt idx="300">
                  <c:v>1.3131999999999948</c:v>
                </c:pt>
                <c:pt idx="301">
                  <c:v>-8.3641999999999967</c:v>
                </c:pt>
                <c:pt idx="302">
                  <c:v>2.9022000000000077</c:v>
                </c:pt>
                <c:pt idx="303">
                  <c:v>-1.7128000000000014</c:v>
                </c:pt>
                <c:pt idx="304">
                  <c:v>2.1885999999999939</c:v>
                </c:pt>
                <c:pt idx="305">
                  <c:v>-2.75</c:v>
                </c:pt>
                <c:pt idx="306">
                  <c:v>-4.4246999999999943</c:v>
                </c:pt>
                <c:pt idx="307">
                  <c:v>9.0683000000000007</c:v>
                </c:pt>
                <c:pt idx="308">
                  <c:v>6.3564999999999969</c:v>
                </c:pt>
                <c:pt idx="309">
                  <c:v>5.0336999999999961</c:v>
                </c:pt>
                <c:pt idx="310">
                  <c:v>-1.0180999999999898</c:v>
                </c:pt>
                <c:pt idx="311">
                  <c:v>2.0457999999999998</c:v>
                </c:pt>
                <c:pt idx="312">
                  <c:v>-2.5121000000000038</c:v>
                </c:pt>
                <c:pt idx="313">
                  <c:v>-3.3400000000000034</c:v>
                </c:pt>
                <c:pt idx="314">
                  <c:v>0.86589999999999634</c:v>
                </c:pt>
                <c:pt idx="315">
                  <c:v>-1.2179999999999893</c:v>
                </c:pt>
                <c:pt idx="316">
                  <c:v>5.4904999999999973</c:v>
                </c:pt>
                <c:pt idx="317">
                  <c:v>-0.44720000000000937</c:v>
                </c:pt>
                <c:pt idx="318">
                  <c:v>1.0848000000000013</c:v>
                </c:pt>
                <c:pt idx="319">
                  <c:v>1.4177999999999997</c:v>
                </c:pt>
                <c:pt idx="320">
                  <c:v>-2.2171999999999912</c:v>
                </c:pt>
                <c:pt idx="321">
                  <c:v>2.8643000000000001</c:v>
                </c:pt>
                <c:pt idx="322">
                  <c:v>-2.3123000000000076</c:v>
                </c:pt>
                <c:pt idx="323">
                  <c:v>1.198900000000009</c:v>
                </c:pt>
                <c:pt idx="324">
                  <c:v>3.4350999999999914</c:v>
                </c:pt>
                <c:pt idx="325">
                  <c:v>-1.9125999999999976</c:v>
                </c:pt>
                <c:pt idx="326">
                  <c:v>-2.569199999999995</c:v>
                </c:pt>
                <c:pt idx="327">
                  <c:v>3.3970999999999947</c:v>
                </c:pt>
                <c:pt idx="328">
                  <c:v>-1.3512000000000057</c:v>
                </c:pt>
                <c:pt idx="329">
                  <c:v>0.97050000000000125</c:v>
                </c:pt>
                <c:pt idx="330">
                  <c:v>0.95159999999999911</c:v>
                </c:pt>
                <c:pt idx="331">
                  <c:v>-0.54239999999998645</c:v>
                </c:pt>
                <c:pt idx="332">
                  <c:v>-0.69460000000000832</c:v>
                </c:pt>
                <c:pt idx="333">
                  <c:v>-0.84690000000000509</c:v>
                </c:pt>
                <c:pt idx="334">
                  <c:v>-1.5605999999999938</c:v>
                </c:pt>
                <c:pt idx="335">
                  <c:v>0.19989999999999952</c:v>
                </c:pt>
                <c:pt idx="336">
                  <c:v>1.3796999999999997</c:v>
                </c:pt>
                <c:pt idx="337">
                  <c:v>1.1800000000000068</c:v>
                </c:pt>
                <c:pt idx="338">
                  <c:v>0.11409999999999343</c:v>
                </c:pt>
                <c:pt idx="339">
                  <c:v>1.8080000000000069</c:v>
                </c:pt>
                <c:pt idx="340">
                  <c:v>0.44719999999999516</c:v>
                </c:pt>
                <c:pt idx="341">
                  <c:v>-2.5405999999999977</c:v>
                </c:pt>
                <c:pt idx="342">
                  <c:v>-2.1315000000000026</c:v>
                </c:pt>
                <c:pt idx="343">
                  <c:v>0.50430000000000064</c:v>
                </c:pt>
                <c:pt idx="344">
                  <c:v>0.41870000000000118</c:v>
                </c:pt>
                <c:pt idx="345">
                  <c:v>3.8537999999999926</c:v>
                </c:pt>
                <c:pt idx="346">
                  <c:v>0.44729999999999848</c:v>
                </c:pt>
                <c:pt idx="347">
                  <c:v>1.3702000000000112</c:v>
                </c:pt>
                <c:pt idx="348">
                  <c:v>1.2464999999999975</c:v>
                </c:pt>
                <c:pt idx="349">
                  <c:v>-0.48520000000000607</c:v>
                </c:pt>
                <c:pt idx="350">
                  <c:v>2.7309000000000054</c:v>
                </c:pt>
                <c:pt idx="351">
                  <c:v>3.0926000000000045</c:v>
                </c:pt>
                <c:pt idx="352">
                  <c:v>-1.341700000000003</c:v>
                </c:pt>
                <c:pt idx="353">
                  <c:v>0.34819999999999141</c:v>
                </c:pt>
                <c:pt idx="354">
                  <c:v>0.91580000000000439</c:v>
                </c:pt>
                <c:pt idx="355">
                  <c:v>1.1447000000000003</c:v>
                </c:pt>
                <c:pt idx="356">
                  <c:v>3.2146999999999935</c:v>
                </c:pt>
                <c:pt idx="357">
                  <c:v>-2.6995999999999896</c:v>
                </c:pt>
                <c:pt idx="358">
                  <c:v>1.3640999999999934</c:v>
                </c:pt>
                <c:pt idx="359">
                  <c:v>1.5071999999999974</c:v>
                </c:pt>
                <c:pt idx="360">
                  <c:v>-1.5835000000000008</c:v>
                </c:pt>
                <c:pt idx="361">
                  <c:v>-0.48649999999999238</c:v>
                </c:pt>
                <c:pt idx="362">
                  <c:v>-6.629800000000003</c:v>
                </c:pt>
                <c:pt idx="363">
                  <c:v>1.2018999999999949</c:v>
                </c:pt>
                <c:pt idx="364">
                  <c:v>1.3451000000000022</c:v>
                </c:pt>
                <c:pt idx="365">
                  <c:v>1.1447000000000003</c:v>
                </c:pt>
                <c:pt idx="366">
                  <c:v>0.16219999999999857</c:v>
                </c:pt>
                <c:pt idx="367">
                  <c:v>-0.72499999999999432</c:v>
                </c:pt>
                <c:pt idx="368">
                  <c:v>-2.546999999999997</c:v>
                </c:pt>
                <c:pt idx="369">
                  <c:v>3.558099999999996</c:v>
                </c:pt>
                <c:pt idx="370">
                  <c:v>2.2990000000000066</c:v>
                </c:pt>
                <c:pt idx="371">
                  <c:v>-1.7552000000000021</c:v>
                </c:pt>
                <c:pt idx="372">
                  <c:v>1.2591999999999928</c:v>
                </c:pt>
                <c:pt idx="373">
                  <c:v>-7.3738999999999919</c:v>
                </c:pt>
                <c:pt idx="374">
                  <c:v>2.0985999999999905</c:v>
                </c:pt>
                <c:pt idx="375">
                  <c:v>2.0795999999999992</c:v>
                </c:pt>
                <c:pt idx="376">
                  <c:v>-0.62009999999999366</c:v>
                </c:pt>
                <c:pt idx="377">
                  <c:v>0.98260000000000502</c:v>
                </c:pt>
                <c:pt idx="378">
                  <c:v>1.4499999999999886</c:v>
                </c:pt>
                <c:pt idx="379">
                  <c:v>-2.747399999999999</c:v>
                </c:pt>
                <c:pt idx="380">
                  <c:v>1.6885000000000048</c:v>
                </c:pt>
                <c:pt idx="381">
                  <c:v>-1.7647999999999939</c:v>
                </c:pt>
                <c:pt idx="382">
                  <c:v>0.95399999999999352</c:v>
                </c:pt>
                <c:pt idx="383">
                  <c:v>-1.4595999999999947</c:v>
                </c:pt>
                <c:pt idx="384">
                  <c:v>0.28619999999999379</c:v>
                </c:pt>
                <c:pt idx="385">
                  <c:v>1.6980000000000075</c:v>
                </c:pt>
                <c:pt idx="386">
                  <c:v>-1.2210000000000036</c:v>
                </c:pt>
                <c:pt idx="387">
                  <c:v>-0.93489999999999895</c:v>
                </c:pt>
                <c:pt idx="388">
                  <c:v>-0.60099999999999909</c:v>
                </c:pt>
                <c:pt idx="389">
                  <c:v>2.5852000000000004</c:v>
                </c:pt>
                <c:pt idx="390">
                  <c:v>0.52469999999999573</c:v>
                </c:pt>
                <c:pt idx="391">
                  <c:v>-0.58190000000000452</c:v>
                </c:pt>
                <c:pt idx="392">
                  <c:v>0.12400000000000944</c:v>
                </c:pt>
                <c:pt idx="393">
                  <c:v>-1.163800000000009</c:v>
                </c:pt>
                <c:pt idx="394">
                  <c:v>-0.89669999999999561</c:v>
                </c:pt>
                <c:pt idx="395">
                  <c:v>0.66779999999999973</c:v>
                </c:pt>
                <c:pt idx="396">
                  <c:v>-0.143100000000004</c:v>
                </c:pt>
                <c:pt idx="397">
                  <c:v>0.75360000000000582</c:v>
                </c:pt>
                <c:pt idx="398">
                  <c:v>0.68679999999999097</c:v>
                </c:pt>
                <c:pt idx="399">
                  <c:v>-0.9538999999999902</c:v>
                </c:pt>
                <c:pt idx="400">
                  <c:v>3.4436999999999927</c:v>
                </c:pt>
                <c:pt idx="401">
                  <c:v>-0.46750000000000114</c:v>
                </c:pt>
                <c:pt idx="402">
                  <c:v>1.3451000000000022</c:v>
                </c:pt>
                <c:pt idx="403">
                  <c:v>3.386400000000009</c:v>
                </c:pt>
                <c:pt idx="404">
                  <c:v>-0.27660000000000196</c:v>
                </c:pt>
                <c:pt idx="405">
                  <c:v>9.5399999999997931E-2</c:v>
                </c:pt>
                <c:pt idx="406">
                  <c:v>1.2400999999999982</c:v>
                </c:pt>
                <c:pt idx="407">
                  <c:v>-8.5800000000006094E-2</c:v>
                </c:pt>
                <c:pt idx="408">
                  <c:v>-0.73460000000000036</c:v>
                </c:pt>
                <c:pt idx="409">
                  <c:v>1.2497000000000043</c:v>
                </c:pt>
                <c:pt idx="410">
                  <c:v>1.3546000000000049</c:v>
                </c:pt>
                <c:pt idx="411">
                  <c:v>-0.36249999999999716</c:v>
                </c:pt>
                <c:pt idx="412">
                  <c:v>1.65979999999999</c:v>
                </c:pt>
                <c:pt idx="413">
                  <c:v>1.9842000000000013</c:v>
                </c:pt>
                <c:pt idx="414">
                  <c:v>-0.30530000000000257</c:v>
                </c:pt>
                <c:pt idx="415">
                  <c:v>1.9100000000008777E-2</c:v>
                </c:pt>
                <c:pt idx="416">
                  <c:v>-0.65820000000000789</c:v>
                </c:pt>
                <c:pt idx="417">
                  <c:v>1.6205000000000069</c:v>
                </c:pt>
                <c:pt idx="418">
                  <c:v>-0.38240000000000407</c:v>
                </c:pt>
                <c:pt idx="419">
                  <c:v>2.8203000000000031</c:v>
                </c:pt>
                <c:pt idx="420">
                  <c:v>1.8739000000000061</c:v>
                </c:pt>
                <c:pt idx="421">
                  <c:v>-3.7764000000000095</c:v>
                </c:pt>
                <c:pt idx="422">
                  <c:v>-0.43019999999999925</c:v>
                </c:pt>
                <c:pt idx="423">
                  <c:v>0.30590000000000828</c:v>
                </c:pt>
                <c:pt idx="424">
                  <c:v>2.0841999999999956</c:v>
                </c:pt>
                <c:pt idx="425">
                  <c:v>-0.10519999999999641</c:v>
                </c:pt>
                <c:pt idx="426">
                  <c:v>3.0688999999999993</c:v>
                </c:pt>
                <c:pt idx="427">
                  <c:v>1.2237999999999971</c:v>
                </c:pt>
                <c:pt idx="428">
                  <c:v>-9.6000000000060481E-3</c:v>
                </c:pt>
                <c:pt idx="429">
                  <c:v>-0.65009999999999479</c:v>
                </c:pt>
                <c:pt idx="430">
                  <c:v>-2.132000000000005</c:v>
                </c:pt>
                <c:pt idx="431">
                  <c:v>-1.6252999999999957</c:v>
                </c:pt>
                <c:pt idx="432">
                  <c:v>-1.2332999999999998</c:v>
                </c:pt>
                <c:pt idx="433">
                  <c:v>3.3461999999999961</c:v>
                </c:pt>
                <c:pt idx="434">
                  <c:v>9.7899000000000029</c:v>
                </c:pt>
                <c:pt idx="435">
                  <c:v>-2.256299999999996</c:v>
                </c:pt>
                <c:pt idx="436">
                  <c:v>-0.49710000000000321</c:v>
                </c:pt>
                <c:pt idx="437">
                  <c:v>8.5999999999998522E-2</c:v>
                </c:pt>
                <c:pt idx="438">
                  <c:v>1.9407999999999959</c:v>
                </c:pt>
                <c:pt idx="439">
                  <c:v>-0.77439999999999998</c:v>
                </c:pt>
                <c:pt idx="440">
                  <c:v>1.051700000000011</c:v>
                </c:pt>
                <c:pt idx="441">
                  <c:v>0</c:v>
                </c:pt>
                <c:pt idx="442">
                  <c:v>1.2141999999999911</c:v>
                </c:pt>
                <c:pt idx="443">
                  <c:v>-0.24859999999999616</c:v>
                </c:pt>
                <c:pt idx="444">
                  <c:v>2.304000000000002</c:v>
                </c:pt>
                <c:pt idx="445">
                  <c:v>-0.33460000000000889</c:v>
                </c:pt>
                <c:pt idx="446">
                  <c:v>1.2142000000000053</c:v>
                </c:pt>
                <c:pt idx="447">
                  <c:v>-1.4530999999999921</c:v>
                </c:pt>
                <c:pt idx="448">
                  <c:v>-0.24870000000001369</c:v>
                </c:pt>
                <c:pt idx="449">
                  <c:v>-1.4721999999999866</c:v>
                </c:pt>
                <c:pt idx="450">
                  <c:v>1.2809999999999917</c:v>
                </c:pt>
                <c:pt idx="451">
                  <c:v>-0.95600000000000307</c:v>
                </c:pt>
                <c:pt idx="452">
                  <c:v>-0.54489999999999839</c:v>
                </c:pt>
                <c:pt idx="453">
                  <c:v>1.0134000000000043</c:v>
                </c:pt>
                <c:pt idx="454">
                  <c:v>0.89870000000000516</c:v>
                </c:pt>
                <c:pt idx="455">
                  <c:v>0.56399999999999295</c:v>
                </c:pt>
                <c:pt idx="456">
                  <c:v>-2.8700000000000614E-2</c:v>
                </c:pt>
                <c:pt idx="457">
                  <c:v>-1.5488</c:v>
                </c:pt>
                <c:pt idx="458">
                  <c:v>-0.36329999999999529</c:v>
                </c:pt>
                <c:pt idx="459">
                  <c:v>-5.6501999999999981</c:v>
                </c:pt>
                <c:pt idx="460">
                  <c:v>0.74569999999999936</c:v>
                </c:pt>
                <c:pt idx="461">
                  <c:v>-2.6578000000000088</c:v>
                </c:pt>
                <c:pt idx="462">
                  <c:v>2.2085000000000008</c:v>
                </c:pt>
                <c:pt idx="463">
                  <c:v>2.1033000000000044</c:v>
                </c:pt>
                <c:pt idx="464">
                  <c:v>2.629099999999994</c:v>
                </c:pt>
                <c:pt idx="465">
                  <c:v>2.2563000000000102</c:v>
                </c:pt>
                <c:pt idx="466">
                  <c:v>-0.76490000000001146</c:v>
                </c:pt>
                <c:pt idx="467">
                  <c:v>4.7800000000009391E-2</c:v>
                </c:pt>
                <c:pt idx="468">
                  <c:v>-1.1855000000000047</c:v>
                </c:pt>
                <c:pt idx="469">
                  <c:v>-4.769999999999186E-2</c:v>
                </c:pt>
                <c:pt idx="470">
                  <c:v>-0.97520000000000095</c:v>
                </c:pt>
                <c:pt idx="471">
                  <c:v>1.5678999999999945</c:v>
                </c:pt>
                <c:pt idx="472">
                  <c:v>1.7496000000000009</c:v>
                </c:pt>
                <c:pt idx="473">
                  <c:v>2.0076999999999998</c:v>
                </c:pt>
                <c:pt idx="474">
                  <c:v>-0.55450000000000443</c:v>
                </c:pt>
                <c:pt idx="475">
                  <c:v>0.26760000000000161</c:v>
                </c:pt>
                <c:pt idx="476">
                  <c:v>1.0229999999999961</c:v>
                </c:pt>
                <c:pt idx="477">
                  <c:v>1.0995000000000061</c:v>
                </c:pt>
                <c:pt idx="478">
                  <c:v>0.5449000000000126</c:v>
                </c:pt>
                <c:pt idx="479">
                  <c:v>0.80310000000000059</c:v>
                </c:pt>
                <c:pt idx="480">
                  <c:v>-1.2333000000000141</c:v>
                </c:pt>
                <c:pt idx="481">
                  <c:v>0.43020000000001346</c:v>
                </c:pt>
                <c:pt idx="482">
                  <c:v>0.70749999999998181</c:v>
                </c:pt>
                <c:pt idx="483">
                  <c:v>0.13380000000000791</c:v>
                </c:pt>
                <c:pt idx="484">
                  <c:v>1.3194000000000017</c:v>
                </c:pt>
                <c:pt idx="485">
                  <c:v>0.48380000000000223</c:v>
                </c:pt>
                <c:pt idx="486">
                  <c:v>1.4943999999999846</c:v>
                </c:pt>
                <c:pt idx="487">
                  <c:v>0.35439999999999827</c:v>
                </c:pt>
                <c:pt idx="488">
                  <c:v>-0.3160999999999774</c:v>
                </c:pt>
                <c:pt idx="489">
                  <c:v>-1.1591000000000236</c:v>
                </c:pt>
                <c:pt idx="490">
                  <c:v>-0.16289999999997917</c:v>
                </c:pt>
                <c:pt idx="491">
                  <c:v>-1.0825000000000102</c:v>
                </c:pt>
                <c:pt idx="492">
                  <c:v>2.979299999999995</c:v>
                </c:pt>
                <c:pt idx="493">
                  <c:v>-1.0058999999999969</c:v>
                </c:pt>
                <c:pt idx="494">
                  <c:v>2.069199999999995</c:v>
                </c:pt>
                <c:pt idx="495">
                  <c:v>-3.0845999999999947</c:v>
                </c:pt>
                <c:pt idx="496">
                  <c:v>6.4567000000000121</c:v>
                </c:pt>
                <c:pt idx="497">
                  <c:v>-1.5040000000000191</c:v>
                </c:pt>
                <c:pt idx="498">
                  <c:v>-0.66100000000000136</c:v>
                </c:pt>
                <c:pt idx="499">
                  <c:v>-0.15330000000000155</c:v>
                </c:pt>
                <c:pt idx="500">
                  <c:v>0.79510000000001924</c:v>
                </c:pt>
                <c:pt idx="501">
                  <c:v>-0.82380000000000564</c:v>
                </c:pt>
                <c:pt idx="502">
                  <c:v>9.6000000000060481E-3</c:v>
                </c:pt>
                <c:pt idx="503">
                  <c:v>-0.10550000000000637</c:v>
                </c:pt>
                <c:pt idx="504">
                  <c:v>-1.3122999999999934</c:v>
                </c:pt>
                <c:pt idx="505">
                  <c:v>1.0824999999999818</c:v>
                </c:pt>
                <c:pt idx="506">
                  <c:v>1.0729000000000042</c:v>
                </c:pt>
                <c:pt idx="507">
                  <c:v>2.4907000000000039</c:v>
                </c:pt>
                <c:pt idx="508">
                  <c:v>1.3412000000000148</c:v>
                </c:pt>
                <c:pt idx="509">
                  <c:v>0.67049999999997567</c:v>
                </c:pt>
                <c:pt idx="510">
                  <c:v>-1.9158999999999935</c:v>
                </c:pt>
                <c:pt idx="511">
                  <c:v>-1.9254999999999995</c:v>
                </c:pt>
                <c:pt idx="512">
                  <c:v>-1.6668999999999983</c:v>
                </c:pt>
                <c:pt idx="513">
                  <c:v>-0.55559999999999832</c:v>
                </c:pt>
                <c:pt idx="514">
                  <c:v>-1.38900000000001</c:v>
                </c:pt>
                <c:pt idx="515">
                  <c:v>3.3816000000000201</c:v>
                </c:pt>
                <c:pt idx="516">
                  <c:v>-1.1400000000000148</c:v>
                </c:pt>
                <c:pt idx="517">
                  <c:v>-2.164999999999992</c:v>
                </c:pt>
                <c:pt idx="518">
                  <c:v>-1.7244000000000028</c:v>
                </c:pt>
                <c:pt idx="519">
                  <c:v>-2.3470000000000084</c:v>
                </c:pt>
                <c:pt idx="520">
                  <c:v>-3.9084999999999894</c:v>
                </c:pt>
                <c:pt idx="521">
                  <c:v>3.5444999999999851</c:v>
                </c:pt>
                <c:pt idx="522">
                  <c:v>-1.0824999999999818</c:v>
                </c:pt>
                <c:pt idx="523">
                  <c:v>2.0309000000000026</c:v>
                </c:pt>
                <c:pt idx="524">
                  <c:v>3.7168999999999812</c:v>
                </c:pt>
                <c:pt idx="525">
                  <c:v>-0.91969999999997754</c:v>
                </c:pt>
                <c:pt idx="526">
                  <c:v>1.9159999999999968</c:v>
                </c:pt>
                <c:pt idx="527">
                  <c:v>4.2916999999999916</c:v>
                </c:pt>
                <c:pt idx="528">
                  <c:v>-1.6286000000000058</c:v>
                </c:pt>
                <c:pt idx="529">
                  <c:v>-1.5518999999999892</c:v>
                </c:pt>
                <c:pt idx="530">
                  <c:v>0.64189999999999259</c:v>
                </c:pt>
                <c:pt idx="531">
                  <c:v>1.0345000000000084</c:v>
                </c:pt>
                <c:pt idx="532">
                  <c:v>-1.3602999999999952</c:v>
                </c:pt>
                <c:pt idx="533">
                  <c:v>-0.39270000000001914</c:v>
                </c:pt>
                <c:pt idx="534">
                  <c:v>2.1841000000000008</c:v>
                </c:pt>
                <c:pt idx="535">
                  <c:v>1.0537999999999954</c:v>
                </c:pt>
                <c:pt idx="536">
                  <c:v>-2.9408999999999992</c:v>
                </c:pt>
                <c:pt idx="537">
                  <c:v>-5.1251999999999782</c:v>
                </c:pt>
                <c:pt idx="538">
                  <c:v>-0.51730000000000587</c:v>
                </c:pt>
                <c:pt idx="539">
                  <c:v>-0.45980000000000132</c:v>
                </c:pt>
                <c:pt idx="540">
                  <c:v>-0.10540000000000305</c:v>
                </c:pt>
                <c:pt idx="541">
                  <c:v>-0.46559999999999491</c:v>
                </c:pt>
                <c:pt idx="542">
                  <c:v>2.7549999999999955</c:v>
                </c:pt>
                <c:pt idx="543">
                  <c:v>-0.60470000000000823</c:v>
                </c:pt>
                <c:pt idx="544">
                  <c:v>-2.6493999999999858</c:v>
                </c:pt>
                <c:pt idx="545">
                  <c:v>-2.1310000000000002</c:v>
                </c:pt>
                <c:pt idx="546">
                  <c:v>1.2574999999999932</c:v>
                </c:pt>
                <c:pt idx="547">
                  <c:v>1.1614000000000146</c:v>
                </c:pt>
                <c:pt idx="548">
                  <c:v>1.3342999999999847</c:v>
                </c:pt>
                <c:pt idx="549">
                  <c:v>1.5742999999999938</c:v>
                </c:pt>
                <c:pt idx="550">
                  <c:v>3.4557000000000073</c:v>
                </c:pt>
                <c:pt idx="551">
                  <c:v>-0.7102999999999895</c:v>
                </c:pt>
                <c:pt idx="552">
                  <c:v>4.3100000000000023</c:v>
                </c:pt>
                <c:pt idx="553">
                  <c:v>-0.27840000000000487</c:v>
                </c:pt>
                <c:pt idx="554">
                  <c:v>0.16319999999998913</c:v>
                </c:pt>
                <c:pt idx="555">
                  <c:v>-1.5837999999999965</c:v>
                </c:pt>
                <c:pt idx="556">
                  <c:v>-5.4524000000000115</c:v>
                </c:pt>
                <c:pt idx="557">
                  <c:v>0.74880000000001701</c:v>
                </c:pt>
                <c:pt idx="558">
                  <c:v>-1.1039000000000101</c:v>
                </c:pt>
                <c:pt idx="559">
                  <c:v>-3.8012999999999977</c:v>
                </c:pt>
                <c:pt idx="560">
                  <c:v>-4.3388999999999953</c:v>
                </c:pt>
                <c:pt idx="561">
                  <c:v>4.175699999999992</c:v>
                </c:pt>
                <c:pt idx="562">
                  <c:v>0.48000000000000398</c:v>
                </c:pt>
                <c:pt idx="563">
                  <c:v>-0.51839999999999975</c:v>
                </c:pt>
                <c:pt idx="564">
                  <c:v>-5.7599999999993656E-2</c:v>
                </c:pt>
                <c:pt idx="565">
                  <c:v>-0.34560000000000457</c:v>
                </c:pt>
                <c:pt idx="566">
                  <c:v>2.4862000000000108</c:v>
                </c:pt>
                <c:pt idx="567">
                  <c:v>1.9582999999999799</c:v>
                </c:pt>
                <c:pt idx="568">
                  <c:v>-0.59519999999997708</c:v>
                </c:pt>
                <c:pt idx="569">
                  <c:v>-2.7454000000000178</c:v>
                </c:pt>
                <c:pt idx="570">
                  <c:v>1.6991000000000156</c:v>
                </c:pt>
                <c:pt idx="571">
                  <c:v>1.1422999999999774</c:v>
                </c:pt>
                <c:pt idx="572">
                  <c:v>-2.9757999999999925</c:v>
                </c:pt>
                <c:pt idx="573">
                  <c:v>-1.2287000000000035</c:v>
                </c:pt>
                <c:pt idx="574">
                  <c:v>1.3536000000000001</c:v>
                </c:pt>
                <c:pt idx="575">
                  <c:v>0.61430000000001428</c:v>
                </c:pt>
                <c:pt idx="576">
                  <c:v>-1.6703000000000117</c:v>
                </c:pt>
                <c:pt idx="577">
                  <c:v>-5.241100000000003</c:v>
                </c:pt>
                <c:pt idx="578">
                  <c:v>2.6781000000000006</c:v>
                </c:pt>
                <c:pt idx="579">
                  <c:v>-0.69109999999999161</c:v>
                </c:pt>
                <c:pt idx="580">
                  <c:v>0.96949999999999648</c:v>
                </c:pt>
                <c:pt idx="581">
                  <c:v>1.3534999999999968</c:v>
                </c:pt>
                <c:pt idx="582">
                  <c:v>0.48960000000001003</c:v>
                </c:pt>
                <c:pt idx="583">
                  <c:v>-1.343900000000005</c:v>
                </c:pt>
                <c:pt idx="584">
                  <c:v>2.4478000000000009</c:v>
                </c:pt>
                <c:pt idx="585">
                  <c:v>-0.61440000000000339</c:v>
                </c:pt>
                <c:pt idx="586">
                  <c:v>0.39360000000000639</c:v>
                </c:pt>
                <c:pt idx="587">
                  <c:v>-1.4207000000000107</c:v>
                </c:pt>
                <c:pt idx="588">
                  <c:v>0.63360000000000127</c:v>
                </c:pt>
                <c:pt idx="589">
                  <c:v>1.2287000000000035</c:v>
                </c:pt>
                <c:pt idx="590">
                  <c:v>4.1468000000000131</c:v>
                </c:pt>
                <c:pt idx="591">
                  <c:v>-1.3535000000000252</c:v>
                </c:pt>
                <c:pt idx="592">
                  <c:v>0.69120000000000914</c:v>
                </c:pt>
                <c:pt idx="593">
                  <c:v>-3.5805000000000007</c:v>
                </c:pt>
                <c:pt idx="594">
                  <c:v>0.21120000000001937</c:v>
                </c:pt>
                <c:pt idx="595">
                  <c:v>2.2268999999999721</c:v>
                </c:pt>
                <c:pt idx="596">
                  <c:v>0.46080000000000609</c:v>
                </c:pt>
                <c:pt idx="597">
                  <c:v>-0.81589999999999918</c:v>
                </c:pt>
                <c:pt idx="598">
                  <c:v>-2.4957999999999885</c:v>
                </c:pt>
                <c:pt idx="599">
                  <c:v>0.29759999999998854</c:v>
                </c:pt>
                <c:pt idx="600">
                  <c:v>-0.58559999999999945</c:v>
                </c:pt>
                <c:pt idx="601">
                  <c:v>1.343900000000005</c:v>
                </c:pt>
                <c:pt idx="602">
                  <c:v>0.24960000000001514</c:v>
                </c:pt>
                <c:pt idx="603">
                  <c:v>2.4669999999999845</c:v>
                </c:pt>
                <c:pt idx="604">
                  <c:v>-0.31680000000000064</c:v>
                </c:pt>
                <c:pt idx="605">
                  <c:v>0.16830000000001633</c:v>
                </c:pt>
                <c:pt idx="606">
                  <c:v>-1.8756000000000199</c:v>
                </c:pt>
                <c:pt idx="607">
                  <c:v>-0.32699999999999818</c:v>
                </c:pt>
                <c:pt idx="608">
                  <c:v>0</c:v>
                </c:pt>
                <c:pt idx="609">
                  <c:v>-0.41360000000000241</c:v>
                </c:pt>
                <c:pt idx="610">
                  <c:v>0.20199999999999818</c:v>
                </c:pt>
                <c:pt idx="611">
                  <c:v>-0.5771000000000015</c:v>
                </c:pt>
                <c:pt idx="612">
                  <c:v>-1.4524999999999864</c:v>
                </c:pt>
                <c:pt idx="613">
                  <c:v>-0.82720000000000482</c:v>
                </c:pt>
                <c:pt idx="614">
                  <c:v>0.92340000000000089</c:v>
                </c:pt>
                <c:pt idx="615">
                  <c:v>-0.5578000000000003</c:v>
                </c:pt>
                <c:pt idx="616">
                  <c:v>-1.029200000000003</c:v>
                </c:pt>
                <c:pt idx="617">
                  <c:v>0.10580000000000211</c:v>
                </c:pt>
                <c:pt idx="618">
                  <c:v>-1.4235999999999933</c:v>
                </c:pt>
                <c:pt idx="619">
                  <c:v>-0.49050000000001148</c:v>
                </c:pt>
                <c:pt idx="620">
                  <c:v>1.6063000000000045</c:v>
                </c:pt>
                <c:pt idx="621">
                  <c:v>2.3084999999999951</c:v>
                </c:pt>
                <c:pt idx="622">
                  <c:v>0.59629999999999939</c:v>
                </c:pt>
                <c:pt idx="623">
                  <c:v>0.48090000000001965</c:v>
                </c:pt>
                <c:pt idx="624">
                  <c:v>19.958499999999987</c:v>
                </c:pt>
                <c:pt idx="625">
                  <c:v>-1.9140999999999906</c:v>
                </c:pt>
                <c:pt idx="626">
                  <c:v>3.4530999999999779</c:v>
                </c:pt>
                <c:pt idx="627">
                  <c:v>-1.4042999999999779</c:v>
                </c:pt>
                <c:pt idx="628">
                  <c:v>3.3760999999999797</c:v>
                </c:pt>
                <c:pt idx="629">
                  <c:v>1.6736000000000217</c:v>
                </c:pt>
                <c:pt idx="630">
                  <c:v>0.35589999999999122</c:v>
                </c:pt>
                <c:pt idx="631">
                  <c:v>4.8100000000005139E-2</c:v>
                </c:pt>
                <c:pt idx="632">
                  <c:v>0.4521000000000015</c:v>
                </c:pt>
                <c:pt idx="633">
                  <c:v>0.35589999999999122</c:v>
                </c:pt>
                <c:pt idx="634">
                  <c:v>0.78870000000000573</c:v>
                </c:pt>
                <c:pt idx="635">
                  <c:v>-0.2213000000000136</c:v>
                </c:pt>
                <c:pt idx="636">
                  <c:v>-4.8000000000001819E-2</c:v>
                </c:pt>
                <c:pt idx="637">
                  <c:v>0.1442000000000121</c:v>
                </c:pt>
                <c:pt idx="638">
                  <c:v>-1.7698000000000036</c:v>
                </c:pt>
                <c:pt idx="639">
                  <c:v>-1.9044999999999845</c:v>
                </c:pt>
                <c:pt idx="640">
                  <c:v>1.7986999999999966</c:v>
                </c:pt>
                <c:pt idx="641">
                  <c:v>1.2888999999999839</c:v>
                </c:pt>
                <c:pt idx="642">
                  <c:v>2.5007999999999981</c:v>
                </c:pt>
                <c:pt idx="643">
                  <c:v>2.5777999999999963</c:v>
                </c:pt>
                <c:pt idx="644">
                  <c:v>-1.2215999999999951</c:v>
                </c:pt>
                <c:pt idx="645">
                  <c:v>-0.50010000000000332</c:v>
                </c:pt>
                <c:pt idx="646">
                  <c:v>0.85600000000002296</c:v>
                </c:pt>
                <c:pt idx="647">
                  <c:v>1.4716999999999985</c:v>
                </c:pt>
                <c:pt idx="648">
                  <c:v>0.5000999999999749</c:v>
                </c:pt>
                <c:pt idx="649">
                  <c:v>1.1927000000000021</c:v>
                </c:pt>
                <c:pt idx="650">
                  <c:v>2.3854000000000042</c:v>
                </c:pt>
                <c:pt idx="651">
                  <c:v>0.65409999999999968</c:v>
                </c:pt>
                <c:pt idx="652">
                  <c:v>1.8660000000000139</c:v>
                </c:pt>
                <c:pt idx="653">
                  <c:v>-1.0100000000000193</c:v>
                </c:pt>
                <c:pt idx="654">
                  <c:v>-0.99069999999997549</c:v>
                </c:pt>
                <c:pt idx="655">
                  <c:v>0.48089999999999122</c:v>
                </c:pt>
                <c:pt idx="656">
                  <c:v>-0.96180000000001087</c:v>
                </c:pt>
                <c:pt idx="657">
                  <c:v>-0.60599999999999454</c:v>
                </c:pt>
                <c:pt idx="658">
                  <c:v>1.0099999999999909</c:v>
                </c:pt>
                <c:pt idx="659">
                  <c:v>0.64440000000001874</c:v>
                </c:pt>
                <c:pt idx="660">
                  <c:v>-1.6350999999999942</c:v>
                </c:pt>
                <c:pt idx="661">
                  <c:v>-1.779500000000013</c:v>
                </c:pt>
                <c:pt idx="662">
                  <c:v>-3.0971000000000117</c:v>
                </c:pt>
                <c:pt idx="663">
                  <c:v>2.1160000000000139</c:v>
                </c:pt>
                <c:pt idx="664">
                  <c:v>1.8564000000000078</c:v>
                </c:pt>
                <c:pt idx="665">
                  <c:v>0.25010000000000332</c:v>
                </c:pt>
                <c:pt idx="666">
                  <c:v>-0.13470000000000937</c:v>
                </c:pt>
                <c:pt idx="667">
                  <c:v>-2.8086000000000126</c:v>
                </c:pt>
                <c:pt idx="668">
                  <c:v>0.90080000000000382</c:v>
                </c:pt>
                <c:pt idx="669">
                  <c:v>0.43360000000001264</c:v>
                </c:pt>
                <c:pt idx="670">
                  <c:v>-3.169700000000006</c:v>
                </c:pt>
                <c:pt idx="671">
                  <c:v>-0.1734000000000151</c:v>
                </c:pt>
                <c:pt idx="672">
                  <c:v>-0.85749999999998749</c:v>
                </c:pt>
                <c:pt idx="673">
                  <c:v>-0.36619999999999209</c:v>
                </c:pt>
                <c:pt idx="674">
                  <c:v>-0.62620000000001141</c:v>
                </c:pt>
                <c:pt idx="675">
                  <c:v>-1.8593999999999937</c:v>
                </c:pt>
                <c:pt idx="676">
                  <c:v>2.5337999999999852</c:v>
                </c:pt>
                <c:pt idx="677">
                  <c:v>0.24090000000001055</c:v>
                </c:pt>
                <c:pt idx="678">
                  <c:v>-3.9211999999999989</c:v>
                </c:pt>
                <c:pt idx="679">
                  <c:v>-0.73220000000000596</c:v>
                </c:pt>
                <c:pt idx="680">
                  <c:v>-0.8189999999999884</c:v>
                </c:pt>
                <c:pt idx="681">
                  <c:v>-0.29859999999999332</c:v>
                </c:pt>
                <c:pt idx="682">
                  <c:v>-1.1368999999999971</c:v>
                </c:pt>
                <c:pt idx="683">
                  <c:v>-2.0906000000000233</c:v>
                </c:pt>
                <c:pt idx="684">
                  <c:v>0.74180000000001201</c:v>
                </c:pt>
                <c:pt idx="685">
                  <c:v>2.3315000000000055</c:v>
                </c:pt>
                <c:pt idx="686">
                  <c:v>2.0618000000000052</c:v>
                </c:pt>
                <c:pt idx="687">
                  <c:v>-9.6248000000000218</c:v>
                </c:pt>
                <c:pt idx="688">
                  <c:v>-1.493300000000005</c:v>
                </c:pt>
                <c:pt idx="689">
                  <c:v>-2.6397999999999797</c:v>
                </c:pt>
                <c:pt idx="690">
                  <c:v>0.69360000000000355</c:v>
                </c:pt>
                <c:pt idx="691">
                  <c:v>-0.761099999999999</c:v>
                </c:pt>
                <c:pt idx="692">
                  <c:v>1.7630999999999801</c:v>
                </c:pt>
                <c:pt idx="693">
                  <c:v>7.7100000000001501E-2</c:v>
                </c:pt>
                <c:pt idx="694">
                  <c:v>2.235100000000017</c:v>
                </c:pt>
                <c:pt idx="695">
                  <c:v>-0.63580000000001746</c:v>
                </c:pt>
                <c:pt idx="696">
                  <c:v>2.9385000000000048</c:v>
                </c:pt>
                <c:pt idx="697">
                  <c:v>0.60699999999999932</c:v>
                </c:pt>
                <c:pt idx="698">
                  <c:v>-2.1195999999999913</c:v>
                </c:pt>
                <c:pt idx="699">
                  <c:v>2.9577999999999918</c:v>
                </c:pt>
                <c:pt idx="700">
                  <c:v>2.8421000000000163</c:v>
                </c:pt>
                <c:pt idx="701">
                  <c:v>0.80929999999997904</c:v>
                </c:pt>
                <c:pt idx="702">
                  <c:v>0.8382000000000005</c:v>
                </c:pt>
                <c:pt idx="703">
                  <c:v>1.3680999999999983</c:v>
                </c:pt>
                <c:pt idx="704">
                  <c:v>-1.551099999999991</c:v>
                </c:pt>
                <c:pt idx="705">
                  <c:v>0.606899999999996</c:v>
                </c:pt>
                <c:pt idx="706">
                  <c:v>3.5936000000000092</c:v>
                </c:pt>
                <c:pt idx="707">
                  <c:v>1.2524999999999977</c:v>
                </c:pt>
                <c:pt idx="708">
                  <c:v>0.71299999999999386</c:v>
                </c:pt>
                <c:pt idx="709">
                  <c:v>-0.41429999999999723</c:v>
                </c:pt>
                <c:pt idx="710">
                  <c:v>-1.3873999999999853</c:v>
                </c:pt>
                <c:pt idx="711">
                  <c:v>2.0328999999999837</c:v>
                </c:pt>
                <c:pt idx="712">
                  <c:v>2.7265000000000157</c:v>
                </c:pt>
                <c:pt idx="713">
                  <c:v>-0.92490000000000805</c:v>
                </c:pt>
                <c:pt idx="714">
                  <c:v>1.4451999999999998</c:v>
                </c:pt>
                <c:pt idx="715">
                  <c:v>4.4993000000000052</c:v>
                </c:pt>
                <c:pt idx="716">
                  <c:v>2.8324999999999818</c:v>
                </c:pt>
                <c:pt idx="717">
                  <c:v>1.9943000000000097</c:v>
                </c:pt>
                <c:pt idx="718">
                  <c:v>-5.453000000000003</c:v>
                </c:pt>
                <c:pt idx="719">
                  <c:v>1.8978999999999928</c:v>
                </c:pt>
                <c:pt idx="720">
                  <c:v>-5.3566999999999894</c:v>
                </c:pt>
                <c:pt idx="721">
                  <c:v>-1.2427999999999884</c:v>
                </c:pt>
                <c:pt idx="722">
                  <c:v>2.0423999999999864</c:v>
                </c:pt>
                <c:pt idx="723">
                  <c:v>-0.23120000000000118</c:v>
                </c:pt>
                <c:pt idx="724">
                  <c:v>2.8711000000000126</c:v>
                </c:pt>
                <c:pt idx="725">
                  <c:v>-8.6700000000007549E-2</c:v>
                </c:pt>
                <c:pt idx="726">
                  <c:v>-0.37579999999999814</c:v>
                </c:pt>
                <c:pt idx="727">
                  <c:v>3.400999999999982</c:v>
                </c:pt>
                <c:pt idx="728">
                  <c:v>-0.61659999999997694</c:v>
                </c:pt>
                <c:pt idx="729">
                  <c:v>-2.0136000000000251</c:v>
                </c:pt>
                <c:pt idx="730">
                  <c:v>-0.11559999999997217</c:v>
                </c:pt>
                <c:pt idx="731">
                  <c:v>-3.8635000000000161</c:v>
                </c:pt>
                <c:pt idx="732">
                  <c:v>1.7823999999999955</c:v>
                </c:pt>
                <c:pt idx="733">
                  <c:v>-0.60699999999999932</c:v>
                </c:pt>
                <c:pt idx="734">
                  <c:v>-2.447100000000006</c:v>
                </c:pt>
                <c:pt idx="735">
                  <c:v>3.1794000000000153</c:v>
                </c:pt>
                <c:pt idx="736">
                  <c:v>0.52600000000001046</c:v>
                </c:pt>
                <c:pt idx="737">
                  <c:v>-1.2837000000000103</c:v>
                </c:pt>
                <c:pt idx="738">
                  <c:v>2.2971000000000004</c:v>
                </c:pt>
                <c:pt idx="739">
                  <c:v>-1.0038000000000125</c:v>
                </c:pt>
                <c:pt idx="740">
                  <c:v>-2.075099999999992</c:v>
                </c:pt>
                <c:pt idx="741">
                  <c:v>0.92660000000000764</c:v>
                </c:pt>
                <c:pt idx="742">
                  <c:v>-2.1427000000000191</c:v>
                </c:pt>
                <c:pt idx="743">
                  <c:v>-1.389899999999983</c:v>
                </c:pt>
                <c:pt idx="744">
                  <c:v>-1.4476999999999975</c:v>
                </c:pt>
                <c:pt idx="745">
                  <c:v>-1.1389000000000067</c:v>
                </c:pt>
                <c:pt idx="746">
                  <c:v>-1.3127000000000066</c:v>
                </c:pt>
                <c:pt idx="747">
                  <c:v>-4.2273999999999887</c:v>
                </c:pt>
                <c:pt idx="748">
                  <c:v>9.3138999999999896</c:v>
                </c:pt>
                <c:pt idx="749">
                  <c:v>-1.1484999999999843</c:v>
                </c:pt>
                <c:pt idx="750">
                  <c:v>0.22189999999997667</c:v>
                </c:pt>
                <c:pt idx="751">
                  <c:v>1.8435000000000059</c:v>
                </c:pt>
                <c:pt idx="752">
                  <c:v>-1.1195999999999913</c:v>
                </c:pt>
                <c:pt idx="753">
                  <c:v>2.2777999999999849</c:v>
                </c:pt>
                <c:pt idx="754">
                  <c:v>-1.2449999999999761</c:v>
                </c:pt>
                <c:pt idx="755">
                  <c:v>-0.79150000000001342</c:v>
                </c:pt>
                <c:pt idx="756">
                  <c:v>-1.9302999999999884</c:v>
                </c:pt>
                <c:pt idx="757">
                  <c:v>1.6599999999999966</c:v>
                </c:pt>
                <c:pt idx="758">
                  <c:v>-3.9958000000000027</c:v>
                </c:pt>
                <c:pt idx="759">
                  <c:v>-1.1677999999999997</c:v>
                </c:pt>
                <c:pt idx="760">
                  <c:v>-3.9282000000000039</c:v>
                </c:pt>
                <c:pt idx="761">
                  <c:v>-6.3026999999999873</c:v>
                </c:pt>
                <c:pt idx="762">
                  <c:v>-0.13510000000002265</c:v>
                </c:pt>
                <c:pt idx="763">
                  <c:v>1.8435000000000059</c:v>
                </c:pt>
                <c:pt idx="764">
                  <c:v>-2.5287999999999897</c:v>
                </c:pt>
                <c:pt idx="765">
                  <c:v>-1.3608000000000118</c:v>
                </c:pt>
                <c:pt idx="766">
                  <c:v>-1.18719999999999</c:v>
                </c:pt>
                <c:pt idx="767">
                  <c:v>-1.7759000000000071</c:v>
                </c:pt>
                <c:pt idx="768">
                  <c:v>-2.2971000000000004</c:v>
                </c:pt>
                <c:pt idx="769">
                  <c:v>0.21229999999999905</c:v>
                </c:pt>
                <c:pt idx="770">
                  <c:v>2.9438000000000102</c:v>
                </c:pt>
                <c:pt idx="771">
                  <c:v>-0.50190000000000623</c:v>
                </c:pt>
                <c:pt idx="772">
                  <c:v>-1.4380999999999915</c:v>
                </c:pt>
                <c:pt idx="773">
                  <c:v>0.62729999999999109</c:v>
                </c:pt>
                <c:pt idx="774">
                  <c:v>1.2257999999999925</c:v>
                </c:pt>
                <c:pt idx="775">
                  <c:v>2.0848000000000013</c:v>
                </c:pt>
                <c:pt idx="776">
                  <c:v>0.14470000000000027</c:v>
                </c:pt>
                <c:pt idx="777">
                  <c:v>0.47300000000001319</c:v>
                </c:pt>
                <c:pt idx="778">
                  <c:v>-3.2815999999999974</c:v>
                </c:pt>
                <c:pt idx="779">
                  <c:v>7.720000000000482E-2</c:v>
                </c:pt>
                <c:pt idx="780">
                  <c:v>-0.24130000000002383</c:v>
                </c:pt>
                <c:pt idx="781">
                  <c:v>-1.5538999999999987</c:v>
                </c:pt>
                <c:pt idx="782">
                  <c:v>2.634900000000016</c:v>
                </c:pt>
                <c:pt idx="783">
                  <c:v>-1.3898000000000081</c:v>
                </c:pt>
                <c:pt idx="784">
                  <c:v>-4.4783999999999935</c:v>
                </c:pt>
                <c:pt idx="785">
                  <c:v>1.3608999999999867</c:v>
                </c:pt>
                <c:pt idx="786">
                  <c:v>3.8509999999999991</c:v>
                </c:pt>
                <c:pt idx="787">
                  <c:v>0.87829999999999586</c:v>
                </c:pt>
                <c:pt idx="788">
                  <c:v>-3.5614999999999952</c:v>
                </c:pt>
                <c:pt idx="789">
                  <c:v>0.14480000000000359</c:v>
                </c:pt>
                <c:pt idx="790">
                  <c:v>-4.5942000000000007</c:v>
                </c:pt>
                <c:pt idx="791">
                  <c:v>-1.3127000000000066</c:v>
                </c:pt>
                <c:pt idx="792">
                  <c:v>0.3282000000000096</c:v>
                </c:pt>
                <c:pt idx="793">
                  <c:v>1.5732000000000141</c:v>
                </c:pt>
                <c:pt idx="794">
                  <c:v>-2.1716000000000122</c:v>
                </c:pt>
                <c:pt idx="795">
                  <c:v>-4.1791999999999945</c:v>
                </c:pt>
                <c:pt idx="796">
                  <c:v>3.339500000000001</c:v>
                </c:pt>
                <c:pt idx="797">
                  <c:v>-1.6504999999999939</c:v>
                </c:pt>
                <c:pt idx="798">
                  <c:v>-2.4039000000000073</c:v>
                </c:pt>
                <c:pt idx="799">
                  <c:v>-6.5200999999999993</c:v>
                </c:pt>
                <c:pt idx="800">
                  <c:v>-3.1246000000000009</c:v>
                </c:pt>
                <c:pt idx="801">
                  <c:v>5.5527000000000015</c:v>
                </c:pt>
                <c:pt idx="802">
                  <c:v>-0.89000000000000057</c:v>
                </c:pt>
                <c:pt idx="803">
                  <c:v>-3.2891000000000048</c:v>
                </c:pt>
                <c:pt idx="804">
                  <c:v>-4.8949000000000069</c:v>
                </c:pt>
                <c:pt idx="805">
                  <c:v>1.770300000000006</c:v>
                </c:pt>
                <c:pt idx="806">
                  <c:v>5.6011000000000024</c:v>
                </c:pt>
                <c:pt idx="807">
                  <c:v>2.1475999999999971</c:v>
                </c:pt>
                <c:pt idx="808">
                  <c:v>3.7049999999999983</c:v>
                </c:pt>
                <c:pt idx="809">
                  <c:v>-1.0156999999999954</c:v>
                </c:pt>
                <c:pt idx="810">
                  <c:v>2.8053999999999917</c:v>
                </c:pt>
                <c:pt idx="811">
                  <c:v>-8.7099999999992406E-2</c:v>
                </c:pt>
                <c:pt idx="812">
                  <c:v>-0.88989999999999725</c:v>
                </c:pt>
                <c:pt idx="813">
                  <c:v>1.5670999999999964</c:v>
                </c:pt>
                <c:pt idx="814">
                  <c:v>1.0738000000000056</c:v>
                </c:pt>
                <c:pt idx="815">
                  <c:v>4.188699999999983</c:v>
                </c:pt>
                <c:pt idx="816">
                  <c:v>-0.58039999999999736</c:v>
                </c:pt>
                <c:pt idx="817">
                  <c:v>-3.8500999999999976</c:v>
                </c:pt>
                <c:pt idx="818">
                  <c:v>-1.0061000000000035</c:v>
                </c:pt>
                <c:pt idx="819">
                  <c:v>0.79320000000001301</c:v>
                </c:pt>
                <c:pt idx="820">
                  <c:v>-1.973399999999998</c:v>
                </c:pt>
                <c:pt idx="821">
                  <c:v>-3.8115000000000094</c:v>
                </c:pt>
                <c:pt idx="822">
                  <c:v>0.98680000000000234</c:v>
                </c:pt>
                <c:pt idx="823">
                  <c:v>-1.1899999999999977</c:v>
                </c:pt>
                <c:pt idx="824">
                  <c:v>-3.0665000000000049</c:v>
                </c:pt>
                <c:pt idx="825">
                  <c:v>5.8000000000006935E-2</c:v>
                </c:pt>
                <c:pt idx="826">
                  <c:v>2.3700999999999937</c:v>
                </c:pt>
                <c:pt idx="827">
                  <c:v>5.7751999999999981</c:v>
                </c:pt>
                <c:pt idx="828">
                  <c:v>-1.7702999999999918</c:v>
                </c:pt>
                <c:pt idx="829">
                  <c:v>5.2432000000000016</c:v>
                </c:pt>
                <c:pt idx="830">
                  <c:v>-1.1415000000000077</c:v>
                </c:pt>
                <c:pt idx="831">
                  <c:v>-0.3966000000000065</c:v>
                </c:pt>
                <c:pt idx="832">
                  <c:v>-6.1814999999999856</c:v>
                </c:pt>
                <c:pt idx="833">
                  <c:v>-1.0932000000000102</c:v>
                </c:pt>
                <c:pt idx="834">
                  <c:v>-7.177899999999994</c:v>
                </c:pt>
                <c:pt idx="835">
                  <c:v>0.69650000000000034</c:v>
                </c:pt>
                <c:pt idx="836">
                  <c:v>5.6204000000000036</c:v>
                </c:pt>
                <c:pt idx="837">
                  <c:v>-2.2733000000000061</c:v>
                </c:pt>
                <c:pt idx="838">
                  <c:v>1.335000000000008</c:v>
                </c:pt>
                <c:pt idx="839">
                  <c:v>-3.1150000000000091</c:v>
                </c:pt>
                <c:pt idx="840">
                  <c:v>3.0956000000000046</c:v>
                </c:pt>
                <c:pt idx="841">
                  <c:v>-7.1876000000000033</c:v>
                </c:pt>
                <c:pt idx="842">
                  <c:v>-4.0048999999999921</c:v>
                </c:pt>
                <c:pt idx="843">
                  <c:v>-3.1730000000000018</c:v>
                </c:pt>
                <c:pt idx="844">
                  <c:v>-1.6638999999999982</c:v>
                </c:pt>
                <c:pt idx="845">
                  <c:v>-1.518800000000013</c:v>
                </c:pt>
                <c:pt idx="846">
                  <c:v>-1.9299999999986994E-2</c:v>
                </c:pt>
                <c:pt idx="847">
                  <c:v>4.9432999999999936</c:v>
                </c:pt>
                <c:pt idx="848">
                  <c:v>-0.3966000000000065</c:v>
                </c:pt>
                <c:pt idx="849">
                  <c:v>3.192300000000003</c:v>
                </c:pt>
                <c:pt idx="850">
                  <c:v>-6.3169999999999931</c:v>
                </c:pt>
                <c:pt idx="851">
                  <c:v>-2.8344000000000023</c:v>
                </c:pt>
                <c:pt idx="852">
                  <c:v>1.5091000000000037</c:v>
                </c:pt>
                <c:pt idx="853">
                  <c:v>0.60949999999999704</c:v>
                </c:pt>
                <c:pt idx="854">
                  <c:v>-1.2963000000000022</c:v>
                </c:pt>
                <c:pt idx="855">
                  <c:v>0.88030000000000541</c:v>
                </c:pt>
                <c:pt idx="856">
                  <c:v>4.5853999999999928</c:v>
                </c:pt>
                <c:pt idx="857">
                  <c:v>2.9505000000000052</c:v>
                </c:pt>
                <c:pt idx="858">
                  <c:v>2.7667000000000002</c:v>
                </c:pt>
                <c:pt idx="859">
                  <c:v>-0.16450000000000387</c:v>
                </c:pt>
                <c:pt idx="860">
                  <c:v>4.5756999999999977</c:v>
                </c:pt>
                <c:pt idx="861">
                  <c:v>-2.0899000000000001</c:v>
                </c:pt>
                <c:pt idx="862">
                  <c:v>-0.69819999999999993</c:v>
                </c:pt>
                <c:pt idx="863">
                  <c:v>1.3965000000000032</c:v>
                </c:pt>
                <c:pt idx="864">
                  <c:v>0.70789999999999509</c:v>
                </c:pt>
                <c:pt idx="865">
                  <c:v>-3.6850999999999914</c:v>
                </c:pt>
                <c:pt idx="866">
                  <c:v>-3.7530000000000001</c:v>
                </c:pt>
                <c:pt idx="867">
                  <c:v>-4.1604000000000099</c:v>
                </c:pt>
                <c:pt idx="868">
                  <c:v>0.2716000000000065</c:v>
                </c:pt>
                <c:pt idx="869">
                  <c:v>2.6376999999999953</c:v>
                </c:pt>
                <c:pt idx="870">
                  <c:v>-6.1289000000000016</c:v>
                </c:pt>
                <c:pt idx="871">
                  <c:v>0.21330000000000382</c:v>
                </c:pt>
                <c:pt idx="872">
                  <c:v>1.299500000000009</c:v>
                </c:pt>
                <c:pt idx="873">
                  <c:v>-3.6463000000000108</c:v>
                </c:pt>
                <c:pt idx="874">
                  <c:v>2.9869000000000057</c:v>
                </c:pt>
                <c:pt idx="875">
                  <c:v>4.7616000000000014</c:v>
                </c:pt>
                <c:pt idx="876">
                  <c:v>-2.3372000000000099</c:v>
                </c:pt>
                <c:pt idx="877">
                  <c:v>-7.4865999999999957</c:v>
                </c:pt>
                <c:pt idx="878">
                  <c:v>0.45579999999999643</c:v>
                </c:pt>
                <c:pt idx="879">
                  <c:v>-1.0182999999999964</c:v>
                </c:pt>
                <c:pt idx="880">
                  <c:v>-0.98919999999999675</c:v>
                </c:pt>
                <c:pt idx="881">
                  <c:v>3.045100000000005</c:v>
                </c:pt>
                <c:pt idx="882">
                  <c:v>-8.7299999999999045E-2</c:v>
                </c:pt>
                <c:pt idx="883">
                  <c:v>3.7820999999999998</c:v>
                </c:pt>
                <c:pt idx="884">
                  <c:v>-0.19390000000001351</c:v>
                </c:pt>
                <c:pt idx="885">
                  <c:v>-2.7347999999999928</c:v>
                </c:pt>
                <c:pt idx="886">
                  <c:v>-1.3092000000000041</c:v>
                </c:pt>
                <c:pt idx="887">
                  <c:v>1.3092000000000041</c:v>
                </c:pt>
                <c:pt idx="888">
                  <c:v>-1.832800000000006</c:v>
                </c:pt>
                <c:pt idx="889">
                  <c:v>1.4352000000000089</c:v>
                </c:pt>
                <c:pt idx="890">
                  <c:v>-0.73700000000000898</c:v>
                </c:pt>
                <c:pt idx="891">
                  <c:v>5.0913000000000039</c:v>
                </c:pt>
                <c:pt idx="892">
                  <c:v>1.8619999999999948</c:v>
                </c:pt>
                <c:pt idx="893">
                  <c:v>0.49460000000000548</c:v>
                </c:pt>
                <c:pt idx="894">
                  <c:v>-2.4244999999999948</c:v>
                </c:pt>
                <c:pt idx="895">
                  <c:v>0.15519999999999357</c:v>
                </c:pt>
                <c:pt idx="896">
                  <c:v>-3.9566999999999979</c:v>
                </c:pt>
                <c:pt idx="897">
                  <c:v>2.5795999999999992</c:v>
                </c:pt>
                <c:pt idx="898">
                  <c:v>4.2378999999999962</c:v>
                </c:pt>
                <c:pt idx="899">
                  <c:v>2.6086999999999989</c:v>
                </c:pt>
                <c:pt idx="900">
                  <c:v>-0.60119999999999152</c:v>
                </c:pt>
                <c:pt idx="901">
                  <c:v>-2.4536000000000087</c:v>
                </c:pt>
                <c:pt idx="902">
                  <c:v>2.4341000000000008</c:v>
                </c:pt>
                <c:pt idx="903">
                  <c:v>0.19400000000000261</c:v>
                </c:pt>
                <c:pt idx="904">
                  <c:v>-0.59159999999999968</c:v>
                </c:pt>
                <c:pt idx="905">
                  <c:v>0.12610000000000809</c:v>
                </c:pt>
                <c:pt idx="906">
                  <c:v>-3.7724000000000046</c:v>
                </c:pt>
                <c:pt idx="907">
                  <c:v>2.9384000000000015</c:v>
                </c:pt>
                <c:pt idx="908">
                  <c:v>0.93099999999999739</c:v>
                </c:pt>
                <c:pt idx="909">
                  <c:v>1.9103999999999957</c:v>
                </c:pt>
                <c:pt idx="910">
                  <c:v>0.24250000000000682</c:v>
                </c:pt>
                <c:pt idx="911">
                  <c:v>1.6873999999999967</c:v>
                </c:pt>
                <c:pt idx="912">
                  <c:v>-0.98919999999999675</c:v>
                </c:pt>
                <c:pt idx="913">
                  <c:v>-0.9988000000000028</c:v>
                </c:pt>
                <c:pt idx="914">
                  <c:v>-2.7638999999999925</c:v>
                </c:pt>
                <c:pt idx="915">
                  <c:v>-2.734800000000007</c:v>
                </c:pt>
                <c:pt idx="916">
                  <c:v>0.32980000000000587</c:v>
                </c:pt>
                <c:pt idx="917">
                  <c:v>0.70789999999999509</c:v>
                </c:pt>
                <c:pt idx="918">
                  <c:v>1.7553000000000054</c:v>
                </c:pt>
                <c:pt idx="919">
                  <c:v>-4.7907000000000011</c:v>
                </c:pt>
                <c:pt idx="920">
                  <c:v>-0.38790000000000191</c:v>
                </c:pt>
                <c:pt idx="921">
                  <c:v>-1.9400000000004525E-2</c:v>
                </c:pt>
                <c:pt idx="922">
                  <c:v>-1.3674000000000035</c:v>
                </c:pt>
                <c:pt idx="923">
                  <c:v>3.8800000000009049E-2</c:v>
                </c:pt>
                <c:pt idx="924">
                  <c:v>-0.4328000000000003</c:v>
                </c:pt>
                <c:pt idx="925">
                  <c:v>-0.57380000000000564</c:v>
                </c:pt>
                <c:pt idx="926">
                  <c:v>3.2386000000000053</c:v>
                </c:pt>
                <c:pt idx="927">
                  <c:v>0.24320000000000164</c:v>
                </c:pt>
                <c:pt idx="928">
                  <c:v>2.1784999999999997</c:v>
                </c:pt>
                <c:pt idx="929">
                  <c:v>1.3712999999999909</c:v>
                </c:pt>
                <c:pt idx="930">
                  <c:v>-6.4771999999999963</c:v>
                </c:pt>
                <c:pt idx="931">
                  <c:v>1.2449000000000012</c:v>
                </c:pt>
                <c:pt idx="932">
                  <c:v>-1.4588999999999999</c:v>
                </c:pt>
                <c:pt idx="933">
                  <c:v>-1.3421000000000021</c:v>
                </c:pt>
                <c:pt idx="934">
                  <c:v>3.0052000000000021</c:v>
                </c:pt>
                <c:pt idx="935">
                  <c:v>-4.658600000000007</c:v>
                </c:pt>
                <c:pt idx="936">
                  <c:v>-2.5578000000000003</c:v>
                </c:pt>
                <c:pt idx="937">
                  <c:v>-1.2059999999999889</c:v>
                </c:pt>
                <c:pt idx="938">
                  <c:v>-1.4879999999999995</c:v>
                </c:pt>
                <c:pt idx="939">
                  <c:v>-0.93359999999999843</c:v>
                </c:pt>
                <c:pt idx="940">
                  <c:v>0.22369999999999379</c:v>
                </c:pt>
                <c:pt idx="941">
                  <c:v>2.3438000000000017</c:v>
                </c:pt>
                <c:pt idx="942">
                  <c:v>-3.2775000000000034</c:v>
                </c:pt>
                <c:pt idx="943">
                  <c:v>-11.874899999999997</c:v>
                </c:pt>
                <c:pt idx="944">
                  <c:v>2.2173999999999978</c:v>
                </c:pt>
                <c:pt idx="945">
                  <c:v>3.1510999999999996</c:v>
                </c:pt>
                <c:pt idx="946">
                  <c:v>2.3924999999999983</c:v>
                </c:pt>
                <c:pt idx="947">
                  <c:v>-0.90449999999999875</c:v>
                </c:pt>
                <c:pt idx="948">
                  <c:v>-2.9274000000000058</c:v>
                </c:pt>
                <c:pt idx="949">
                  <c:v>-0.45709999999999695</c:v>
                </c:pt>
                <c:pt idx="950">
                  <c:v>1.2643000000000058</c:v>
                </c:pt>
                <c:pt idx="951">
                  <c:v>0.50579999999999359</c:v>
                </c:pt>
                <c:pt idx="952">
                  <c:v>1.0211000000000041</c:v>
                </c:pt>
                <c:pt idx="953">
                  <c:v>-1.9548000000000059</c:v>
                </c:pt>
                <c:pt idx="954">
                  <c:v>2.3536000000000001</c:v>
                </c:pt>
                <c:pt idx="955">
                  <c:v>-0.2820999999999998</c:v>
                </c:pt>
                <c:pt idx="956">
                  <c:v>-1.0794999999999959</c:v>
                </c:pt>
                <c:pt idx="957">
                  <c:v>-1.6921999999999997</c:v>
                </c:pt>
                <c:pt idx="958">
                  <c:v>1.6240999999999985</c:v>
                </c:pt>
                <c:pt idx="959">
                  <c:v>-0.47650000000000148</c:v>
                </c:pt>
                <c:pt idx="960">
                  <c:v>3.6082000000000107</c:v>
                </c:pt>
                <c:pt idx="961">
                  <c:v>0.65159999999998774</c:v>
                </c:pt>
                <c:pt idx="962">
                  <c:v>-1.799199999999999</c:v>
                </c:pt>
                <c:pt idx="963">
                  <c:v>3.1997000000000071</c:v>
                </c:pt>
                <c:pt idx="964">
                  <c:v>-1.1184999999999974</c:v>
                </c:pt>
                <c:pt idx="965">
                  <c:v>1.0600999999999914</c:v>
                </c:pt>
                <c:pt idx="966">
                  <c:v>-3.3747999999999934</c:v>
                </c:pt>
                <c:pt idx="967">
                  <c:v>9.7300000000004161E-2</c:v>
                </c:pt>
                <c:pt idx="968">
                  <c:v>5.2420999999999935</c:v>
                </c:pt>
                <c:pt idx="969">
                  <c:v>-2.285499999999999</c:v>
                </c:pt>
                <c:pt idx="970">
                  <c:v>0.30150000000000432</c:v>
                </c:pt>
                <c:pt idx="971">
                  <c:v>-1.6048000000000116</c:v>
                </c:pt>
                <c:pt idx="972">
                  <c:v>7.1872000000000043</c:v>
                </c:pt>
                <c:pt idx="973">
                  <c:v>6.4189000000000078</c:v>
                </c:pt>
                <c:pt idx="974">
                  <c:v>-1.6533000000000015</c:v>
                </c:pt>
                <c:pt idx="975">
                  <c:v>2.256299999999996</c:v>
                </c:pt>
                <c:pt idx="976">
                  <c:v>-1.4394000000000062</c:v>
                </c:pt>
                <c:pt idx="977">
                  <c:v>0.12650000000000716</c:v>
                </c:pt>
                <c:pt idx="978">
                  <c:v>5.8300000000002683E-2</c:v>
                </c:pt>
                <c:pt idx="979">
                  <c:v>-1.5463000000000022</c:v>
                </c:pt>
                <c:pt idx="980">
                  <c:v>2.0811999999999955</c:v>
                </c:pt>
                <c:pt idx="981">
                  <c:v>0.66140000000000043</c:v>
                </c:pt>
                <c:pt idx="982">
                  <c:v>-0.67109999999999559</c:v>
                </c:pt>
                <c:pt idx="983">
                  <c:v>-0.97259999999999991</c:v>
                </c:pt>
                <c:pt idx="984">
                  <c:v>1.2545999999999964</c:v>
                </c:pt>
                <c:pt idx="985">
                  <c:v>3.3456000000000046</c:v>
                </c:pt>
                <c:pt idx="986">
                  <c:v>1.3811000000000035</c:v>
                </c:pt>
                <c:pt idx="987">
                  <c:v>1.394999999999996</c:v>
                </c:pt>
                <c:pt idx="988">
                  <c:v>-2.5169000000000068</c:v>
                </c:pt>
                <c:pt idx="989">
                  <c:v>-1.648699999999991</c:v>
                </c:pt>
                <c:pt idx="990">
                  <c:v>0.390199999999993</c:v>
                </c:pt>
                <c:pt idx="991">
                  <c:v>2.9560000000000031</c:v>
                </c:pt>
                <c:pt idx="992">
                  <c:v>-1.8926000000000016</c:v>
                </c:pt>
                <c:pt idx="993">
                  <c:v>2.5852000000000004</c:v>
                </c:pt>
                <c:pt idx="994">
                  <c:v>0.76090000000000657</c:v>
                </c:pt>
                <c:pt idx="995">
                  <c:v>-1.3658000000000072</c:v>
                </c:pt>
                <c:pt idx="996">
                  <c:v>-2.8680999999999983</c:v>
                </c:pt>
                <c:pt idx="997">
                  <c:v>-2.497399999999999</c:v>
                </c:pt>
                <c:pt idx="998">
                  <c:v>-2.8290000000000077</c:v>
                </c:pt>
                <c:pt idx="999">
                  <c:v>0.15610000000000923</c:v>
                </c:pt>
                <c:pt idx="1000">
                  <c:v>12.262500000000003</c:v>
                </c:pt>
                <c:pt idx="1001">
                  <c:v>0.90729999999999222</c:v>
                </c:pt>
                <c:pt idx="1002">
                  <c:v>-0.44870000000000232</c:v>
                </c:pt>
                <c:pt idx="1003">
                  <c:v>1.2779000000000025</c:v>
                </c:pt>
                <c:pt idx="1004">
                  <c:v>-2.5168999999999926</c:v>
                </c:pt>
                <c:pt idx="1005">
                  <c:v>2.3119999999999976</c:v>
                </c:pt>
                <c:pt idx="1006">
                  <c:v>-0.33160000000000878</c:v>
                </c:pt>
                <c:pt idx="1007">
                  <c:v>1.6974000000000018</c:v>
                </c:pt>
                <c:pt idx="1008">
                  <c:v>2.399799999999999</c:v>
                </c:pt>
                <c:pt idx="1009">
                  <c:v>-0.57549999999999102</c:v>
                </c:pt>
                <c:pt idx="1010">
                  <c:v>3.814399999999992</c:v>
                </c:pt>
                <c:pt idx="1011">
                  <c:v>0.31210000000000093</c:v>
                </c:pt>
                <c:pt idx="1012">
                  <c:v>0.96580000000000155</c:v>
                </c:pt>
                <c:pt idx="1013">
                  <c:v>2.0486999999999966</c:v>
                </c:pt>
                <c:pt idx="1014">
                  <c:v>-4.8799999999999955E-2</c:v>
                </c:pt>
                <c:pt idx="1015">
                  <c:v>0.93650000000000944</c:v>
                </c:pt>
                <c:pt idx="1016">
                  <c:v>-0.69259999999999877</c:v>
                </c:pt>
                <c:pt idx="1017">
                  <c:v>-1.668200000000013</c:v>
                </c:pt>
                <c:pt idx="1018">
                  <c:v>-1.8534999999999968</c:v>
                </c:pt>
                <c:pt idx="1019">
                  <c:v>2.038800000000009</c:v>
                </c:pt>
                <c:pt idx="1020">
                  <c:v>1.6291999999999973</c:v>
                </c:pt>
                <c:pt idx="1021">
                  <c:v>-1.4243000000000023</c:v>
                </c:pt>
                <c:pt idx="1022">
                  <c:v>-9.7999999999984766E-3</c:v>
                </c:pt>
                <c:pt idx="1023">
                  <c:v>0.69270000000000209</c:v>
                </c:pt>
                <c:pt idx="1024">
                  <c:v>0</c:v>
                </c:pt>
                <c:pt idx="1025">
                  <c:v>-1.1317000000000093</c:v>
                </c:pt>
                <c:pt idx="1026">
                  <c:v>0.93659999999999854</c:v>
                </c:pt>
                <c:pt idx="1027">
                  <c:v>2.1169000000000011</c:v>
                </c:pt>
                <c:pt idx="1028">
                  <c:v>-0.42929999999999779</c:v>
                </c:pt>
                <c:pt idx="1029">
                  <c:v>-1.4145000000000039</c:v>
                </c:pt>
                <c:pt idx="1030">
                  <c:v>-1.833999999999989</c:v>
                </c:pt>
                <c:pt idx="1031">
                  <c:v>-0.39020000000000721</c:v>
                </c:pt>
                <c:pt idx="1032">
                  <c:v>-2.3607999999999976</c:v>
                </c:pt>
                <c:pt idx="1033">
                  <c:v>-0.71219999999999573</c:v>
                </c:pt>
                <c:pt idx="1034">
                  <c:v>4.8799999999999955E-2</c:v>
                </c:pt>
                <c:pt idx="1035">
                  <c:v>2.8485999999999905</c:v>
                </c:pt>
                <c:pt idx="1036">
                  <c:v>1.0243000000000109</c:v>
                </c:pt>
                <c:pt idx="1037">
                  <c:v>1.2486999999999995</c:v>
                </c:pt>
                <c:pt idx="1038">
                  <c:v>-3.0242000000000075</c:v>
                </c:pt>
                <c:pt idx="1039">
                  <c:v>0.44880000000000564</c:v>
                </c:pt>
                <c:pt idx="1040">
                  <c:v>-3.6486000000000018</c:v>
                </c:pt>
                <c:pt idx="1041">
                  <c:v>-1.1706000000000074</c:v>
                </c:pt>
                <c:pt idx="1042">
                  <c:v>5.8500000000009322E-2</c:v>
                </c:pt>
                <c:pt idx="1043">
                  <c:v>-1.8730000000000047</c:v>
                </c:pt>
                <c:pt idx="1044">
                  <c:v>0.47800000000000864</c:v>
                </c:pt>
                <c:pt idx="1045">
                  <c:v>0.25359999999999161</c:v>
                </c:pt>
                <c:pt idx="1046">
                  <c:v>-0.20479999999999166</c:v>
                </c:pt>
                <c:pt idx="1047">
                  <c:v>0.9754999999999967</c:v>
                </c:pt>
                <c:pt idx="1048">
                  <c:v>1.6632000000000033</c:v>
                </c:pt>
                <c:pt idx="1049">
                  <c:v>-0.75330000000001007</c:v>
                </c:pt>
                <c:pt idx="1050">
                  <c:v>-0.56749999999999545</c:v>
                </c:pt>
                <c:pt idx="1051">
                  <c:v>0.26420000000000243</c:v>
                </c:pt>
                <c:pt idx="1052">
                  <c:v>-1.9468999999999994</c:v>
                </c:pt>
                <c:pt idx="1053">
                  <c:v>-0.37180000000000746</c:v>
                </c:pt>
                <c:pt idx="1054">
                  <c:v>-0.61629999999999541</c:v>
                </c:pt>
                <c:pt idx="1055">
                  <c:v>2.093599999999995</c:v>
                </c:pt>
                <c:pt idx="1056">
                  <c:v>-0.81199999999999761</c:v>
                </c:pt>
                <c:pt idx="1057">
                  <c:v>2.4261999999999944</c:v>
                </c:pt>
                <c:pt idx="1058">
                  <c:v>-0.25429999999998643</c:v>
                </c:pt>
                <c:pt idx="1059">
                  <c:v>0.79239999999998645</c:v>
                </c:pt>
                <c:pt idx="1060">
                  <c:v>4.3144000000000062</c:v>
                </c:pt>
                <c:pt idx="1061">
                  <c:v>-5.9775000000000063</c:v>
                </c:pt>
                <c:pt idx="1062">
                  <c:v>1.4381000000000057</c:v>
                </c:pt>
                <c:pt idx="1063">
                  <c:v>-0.25440000000000396</c:v>
                </c:pt>
                <c:pt idx="1064">
                  <c:v>-2.8370999999999924</c:v>
                </c:pt>
                <c:pt idx="1065">
                  <c:v>5.8700000000001751E-2</c:v>
                </c:pt>
                <c:pt idx="1066">
                  <c:v>2.5631999999999948</c:v>
                </c:pt>
                <c:pt idx="1067">
                  <c:v>-0.38150000000000261</c:v>
                </c:pt>
                <c:pt idx="1068">
                  <c:v>2.4849000000000103</c:v>
                </c:pt>
                <c:pt idx="1069">
                  <c:v>-0.94900000000001228</c:v>
                </c:pt>
                <c:pt idx="1070">
                  <c:v>1.9762000000000057</c:v>
                </c:pt>
                <c:pt idx="1071">
                  <c:v>-2.7295000000000016</c:v>
                </c:pt>
                <c:pt idx="1072">
                  <c:v>-0.66519999999999868</c:v>
                </c:pt>
                <c:pt idx="1073">
                  <c:v>1.6533000000000015</c:v>
                </c:pt>
                <c:pt idx="1074">
                  <c:v>1.3598999999999961</c:v>
                </c:pt>
                <c:pt idx="1075">
                  <c:v>0.35219999999999629</c:v>
                </c:pt>
                <c:pt idx="1076">
                  <c:v>2.710000000000008</c:v>
                </c:pt>
                <c:pt idx="1077">
                  <c:v>-0.4695999999999998</c:v>
                </c:pt>
                <c:pt idx="1078">
                  <c:v>0.23479999999999279</c:v>
                </c:pt>
                <c:pt idx="1079">
                  <c:v>1.9500000000007844E-2</c:v>
                </c:pt>
                <c:pt idx="1080">
                  <c:v>-0.52830000000000155</c:v>
                </c:pt>
                <c:pt idx="1081">
                  <c:v>-1.1935000000000002</c:v>
                </c:pt>
                <c:pt idx="1082">
                  <c:v>1.0566000000000031</c:v>
                </c:pt>
                <c:pt idx="1083">
                  <c:v>1.5262000000000029</c:v>
                </c:pt>
                <c:pt idx="1084">
                  <c:v>-2.3774000000000086</c:v>
                </c:pt>
                <c:pt idx="1085">
                  <c:v>-0.80219999999999914</c:v>
                </c:pt>
                <c:pt idx="1086">
                  <c:v>1.8196999999999974</c:v>
                </c:pt>
                <c:pt idx="1087">
                  <c:v>0.99790000000000134</c:v>
                </c:pt>
                <c:pt idx="1088">
                  <c:v>1.1740000000000066</c:v>
                </c:pt>
                <c:pt idx="1089">
                  <c:v>-0.64570000000000505</c:v>
                </c:pt>
                <c:pt idx="1090">
                  <c:v>-0.5087999999999937</c:v>
                </c:pt>
                <c:pt idx="1091">
                  <c:v>-3.0033999999999992</c:v>
                </c:pt>
                <c:pt idx="1092">
                  <c:v>2.8566999999999894</c:v>
                </c:pt>
                <c:pt idx="1093">
                  <c:v>0.28370000000001028</c:v>
                </c:pt>
                <c:pt idx="1094">
                  <c:v>-1.7414000000000129</c:v>
                </c:pt>
                <c:pt idx="1095">
                  <c:v>-1.555499999999995</c:v>
                </c:pt>
                <c:pt idx="1096">
                  <c:v>-1.2621000000000038</c:v>
                </c:pt>
                <c:pt idx="1097">
                  <c:v>-1.966399999999993</c:v>
                </c:pt>
                <c:pt idx="1098">
                  <c:v>-0.37180000000000746</c:v>
                </c:pt>
                <c:pt idx="1099">
                  <c:v>-3.2774000000000001</c:v>
                </c:pt>
                <c:pt idx="1100">
                  <c:v>0.48920000000001096</c:v>
                </c:pt>
                <c:pt idx="1101">
                  <c:v>1.8489999999999895</c:v>
                </c:pt>
                <c:pt idx="1102">
                  <c:v>-4.0208999999999975</c:v>
                </c:pt>
                <c:pt idx="1103">
                  <c:v>-4.4806999999999988</c:v>
                </c:pt>
                <c:pt idx="1104">
                  <c:v>-1.3696999999999946</c:v>
                </c:pt>
                <c:pt idx="1105">
                  <c:v>-0.47939999999999827</c:v>
                </c:pt>
                <c:pt idx="1106">
                  <c:v>-0.79240000000000066</c:v>
                </c:pt>
                <c:pt idx="1107">
                  <c:v>2.939999999999543E-2</c:v>
                </c:pt>
                <c:pt idx="1108">
                  <c:v>-0.96859999999999502</c:v>
                </c:pt>
                <c:pt idx="1109">
                  <c:v>-1.2327000000000083</c:v>
                </c:pt>
                <c:pt idx="1110">
                  <c:v>-1.5945999999999998</c:v>
                </c:pt>
                <c:pt idx="1111">
                  <c:v>4.4070999999999998</c:v>
                </c:pt>
                <c:pt idx="1112">
                  <c:v>-2.5323999999999955</c:v>
                </c:pt>
                <c:pt idx="1113">
                  <c:v>0.97169999999999845</c:v>
                </c:pt>
                <c:pt idx="1114">
                  <c:v>0.88339999999999463</c:v>
                </c:pt>
                <c:pt idx="1115">
                  <c:v>-0.87349999999999284</c:v>
                </c:pt>
                <c:pt idx="1116">
                  <c:v>-0.33379999999999654</c:v>
                </c:pt>
                <c:pt idx="1117">
                  <c:v>0.9521000000000015</c:v>
                </c:pt>
                <c:pt idx="1118">
                  <c:v>-4.9100000000009913E-2</c:v>
                </c:pt>
                <c:pt idx="1119">
                  <c:v>5.9677999999999969</c:v>
                </c:pt>
                <c:pt idx="1120">
                  <c:v>-0.44169999999999732</c:v>
                </c:pt>
                <c:pt idx="1121">
                  <c:v>1.158299999999997</c:v>
                </c:pt>
                <c:pt idx="1122">
                  <c:v>-3.9752999999999901</c:v>
                </c:pt>
                <c:pt idx="1123">
                  <c:v>0.43189999999999884</c:v>
                </c:pt>
                <c:pt idx="1124">
                  <c:v>0.47109999999999275</c:v>
                </c:pt>
                <c:pt idx="1125">
                  <c:v>-0.92259999999998854</c:v>
                </c:pt>
                <c:pt idx="1126">
                  <c:v>2.1789999999999878</c:v>
                </c:pt>
                <c:pt idx="1127">
                  <c:v>1.8355000000000103</c:v>
                </c:pt>
                <c:pt idx="1128">
                  <c:v>-0.56929999999999836</c:v>
                </c:pt>
                <c:pt idx="1129">
                  <c:v>0.33369999999999322</c:v>
                </c:pt>
                <c:pt idx="1130">
                  <c:v>-2.9445999999999941</c:v>
                </c:pt>
                <c:pt idx="1131">
                  <c:v>-1.2368000000000023</c:v>
                </c:pt>
                <c:pt idx="1132">
                  <c:v>-1.9728999999999957</c:v>
                </c:pt>
                <c:pt idx="1133">
                  <c:v>-1.9631000000000114</c:v>
                </c:pt>
                <c:pt idx="1134">
                  <c:v>-0.62819999999999254</c:v>
                </c:pt>
                <c:pt idx="1135">
                  <c:v>1.2956999999999965</c:v>
                </c:pt>
                <c:pt idx="1136">
                  <c:v>1.580299999999994</c:v>
                </c:pt>
                <c:pt idx="1137">
                  <c:v>0.36320000000000618</c:v>
                </c:pt>
                <c:pt idx="1138">
                  <c:v>7.8500000000005343E-2</c:v>
                </c:pt>
                <c:pt idx="1139">
                  <c:v>0.10799999999998988</c:v>
                </c:pt>
                <c:pt idx="1140">
                  <c:v>0.745900000000006</c:v>
                </c:pt>
                <c:pt idx="1141">
                  <c:v>0.99139999999999873</c:v>
                </c:pt>
                <c:pt idx="1142">
                  <c:v>0.15699999999999648</c:v>
                </c:pt>
                <c:pt idx="1143">
                  <c:v>-2.3066000000000031</c:v>
                </c:pt>
                <c:pt idx="1144">
                  <c:v>1.5018000000000029</c:v>
                </c:pt>
                <c:pt idx="1145">
                  <c:v>-0.28470000000000084</c:v>
                </c:pt>
                <c:pt idx="1146">
                  <c:v>-0.46129999999999427</c:v>
                </c:pt>
                <c:pt idx="1147">
                  <c:v>0.98149999999999693</c:v>
                </c:pt>
                <c:pt idx="1148">
                  <c:v>-1.599899999999991</c:v>
                </c:pt>
                <c:pt idx="1149">
                  <c:v>0.93249999999999034</c:v>
                </c:pt>
                <c:pt idx="1150">
                  <c:v>1.7373000000000047</c:v>
                </c:pt>
                <c:pt idx="1151">
                  <c:v>-0.97169999999999845</c:v>
                </c:pt>
                <c:pt idx="1152">
                  <c:v>-1.8551000000000073</c:v>
                </c:pt>
                <c:pt idx="1153">
                  <c:v>1.109099999999998</c:v>
                </c:pt>
                <c:pt idx="1154">
                  <c:v>0.16690000000001248</c:v>
                </c:pt>
                <c:pt idx="1155">
                  <c:v>1.6391999999999882</c:v>
                </c:pt>
                <c:pt idx="1156">
                  <c:v>-0.77549999999999386</c:v>
                </c:pt>
                <c:pt idx="1157">
                  <c:v>0</c:v>
                </c:pt>
                <c:pt idx="1158">
                  <c:v>-0.64780000000000371</c:v>
                </c:pt>
                <c:pt idx="1159">
                  <c:v>-0.92260000000000275</c:v>
                </c:pt>
                <c:pt idx="1160">
                  <c:v>-0.44169999999999732</c:v>
                </c:pt>
                <c:pt idx="1161">
                  <c:v>-1.0699000000000041</c:v>
                </c:pt>
                <c:pt idx="1162">
                  <c:v>-1.9599999999996953E-2</c:v>
                </c:pt>
                <c:pt idx="1163">
                  <c:v>-1.452699999999993</c:v>
                </c:pt>
                <c:pt idx="1164">
                  <c:v>-0.23560000000000514</c:v>
                </c:pt>
                <c:pt idx="1165">
                  <c:v>-1.9140000000000015</c:v>
                </c:pt>
                <c:pt idx="1166">
                  <c:v>-1.3742000000000019</c:v>
                </c:pt>
                <c:pt idx="1167">
                  <c:v>-2.6599999999999966</c:v>
                </c:pt>
                <c:pt idx="1168">
                  <c:v>-1.0992999999999995</c:v>
                </c:pt>
                <c:pt idx="1169">
                  <c:v>1.1877000000000066</c:v>
                </c:pt>
                <c:pt idx="1170">
                  <c:v>0.77539999999999054</c:v>
                </c:pt>
                <c:pt idx="1171">
                  <c:v>2.1005000000000109</c:v>
                </c:pt>
                <c:pt idx="1172">
                  <c:v>0.32389999999999475</c:v>
                </c:pt>
                <c:pt idx="1173">
                  <c:v>-0.38280000000000314</c:v>
                </c:pt>
                <c:pt idx="1174">
                  <c:v>0.97500000000000853</c:v>
                </c:pt>
                <c:pt idx="1175">
                  <c:v>-2.0091000000000037</c:v>
                </c:pt>
                <c:pt idx="1176">
                  <c:v>-0.13790000000000191</c:v>
                </c:pt>
                <c:pt idx="1177">
                  <c:v>-2.2158000000000015</c:v>
                </c:pt>
                <c:pt idx="1178">
                  <c:v>-0.25610000000000355</c:v>
                </c:pt>
                <c:pt idx="1179">
                  <c:v>-0.86659999999999116</c:v>
                </c:pt>
                <c:pt idx="1180">
                  <c:v>-0.48260000000000502</c:v>
                </c:pt>
                <c:pt idx="1181">
                  <c:v>-0.16740000000000066</c:v>
                </c:pt>
                <c:pt idx="1182">
                  <c:v>1.0438999999999936</c:v>
                </c:pt>
                <c:pt idx="1183">
                  <c:v>-0.9158999999999935</c:v>
                </c:pt>
                <c:pt idx="1184">
                  <c:v>-0.73860000000000525</c:v>
                </c:pt>
                <c:pt idx="1185">
                  <c:v>-0.87659999999999627</c:v>
                </c:pt>
                <c:pt idx="1186">
                  <c:v>-0.57110000000000127</c:v>
                </c:pt>
                <c:pt idx="1187">
                  <c:v>-2.4128999999999934</c:v>
                </c:pt>
                <c:pt idx="1188">
                  <c:v>-0.72880000000000678</c:v>
                </c:pt>
                <c:pt idx="1189">
                  <c:v>-0.24620000000000175</c:v>
                </c:pt>
                <c:pt idx="1190">
                  <c:v>-0.42349999999999</c:v>
                </c:pt>
                <c:pt idx="1191">
                  <c:v>-0.73860000000000525</c:v>
                </c:pt>
                <c:pt idx="1192">
                  <c:v>0.20680000000000121</c:v>
                </c:pt>
                <c:pt idx="1193">
                  <c:v>5.8991999999999933</c:v>
                </c:pt>
                <c:pt idx="1194">
                  <c:v>-1.0438999999999936</c:v>
                </c:pt>
                <c:pt idx="1195">
                  <c:v>0.52190000000000225</c:v>
                </c:pt>
                <c:pt idx="1196">
                  <c:v>0.78789999999999338</c:v>
                </c:pt>
                <c:pt idx="1197">
                  <c:v>-9.8500000000001364E-2</c:v>
                </c:pt>
                <c:pt idx="1198">
                  <c:v>1.3000000000000114</c:v>
                </c:pt>
                <c:pt idx="1199">
                  <c:v>-0.22650000000000148</c:v>
                </c:pt>
                <c:pt idx="1200">
                  <c:v>0.72879999999999256</c:v>
                </c:pt>
                <c:pt idx="1201">
                  <c:v>1.0144000000000091</c:v>
                </c:pt>
                <c:pt idx="1202">
                  <c:v>0.59079999999998734</c:v>
                </c:pt>
                <c:pt idx="1203">
                  <c:v>0.65000000000000568</c:v>
                </c:pt>
                <c:pt idx="1204">
                  <c:v>2.0978000000000065</c:v>
                </c:pt>
                <c:pt idx="1205">
                  <c:v>0.95519999999999072</c:v>
                </c:pt>
                <c:pt idx="1206">
                  <c:v>0.74850000000000705</c:v>
                </c:pt>
                <c:pt idx="1207">
                  <c:v>-0.7091000000000065</c:v>
                </c:pt>
                <c:pt idx="1208">
                  <c:v>-0.37420000000000186</c:v>
                </c:pt>
                <c:pt idx="1209">
                  <c:v>0.13790000000000191</c:v>
                </c:pt>
                <c:pt idx="1210">
                  <c:v>2.3340000000000032</c:v>
                </c:pt>
                <c:pt idx="1211">
                  <c:v>-1.6150999999999982</c:v>
                </c:pt>
                <c:pt idx="1212">
                  <c:v>-3.4665999999999997</c:v>
                </c:pt>
                <c:pt idx="1213">
                  <c:v>-2.0091000000000037</c:v>
                </c:pt>
                <c:pt idx="1214">
                  <c:v>3.7621000000000038</c:v>
                </c:pt>
                <c:pt idx="1215">
                  <c:v>0.95529999999999404</c:v>
                </c:pt>
                <c:pt idx="1216">
                  <c:v>-1.8614000000000033</c:v>
                </c:pt>
                <c:pt idx="1217">
                  <c:v>4.136400000000009</c:v>
                </c:pt>
                <c:pt idx="1218">
                  <c:v>1.9498999999999995</c:v>
                </c:pt>
                <c:pt idx="1219">
                  <c:v>0.18720000000000425</c:v>
                </c:pt>
                <c:pt idx="1220">
                  <c:v>2.0779999999999887</c:v>
                </c:pt>
                <c:pt idx="1221">
                  <c:v>2.9499999999998749E-2</c:v>
                </c:pt>
                <c:pt idx="1222">
                  <c:v>-2.3537999999999926</c:v>
                </c:pt>
                <c:pt idx="1223">
                  <c:v>-0.87650000000000716</c:v>
                </c:pt>
                <c:pt idx="1224">
                  <c:v>-1.8810000000000002</c:v>
                </c:pt>
                <c:pt idx="1225">
                  <c:v>1.5265000000000128</c:v>
                </c:pt>
                <c:pt idx="1226">
                  <c:v>2.0385999999999882</c:v>
                </c:pt>
                <c:pt idx="1227">
                  <c:v>-0.20680000000000121</c:v>
                </c:pt>
                <c:pt idx="1228">
                  <c:v>-1.625</c:v>
                </c:pt>
                <c:pt idx="1229">
                  <c:v>0.35460000000000491</c:v>
                </c:pt>
                <c:pt idx="1230">
                  <c:v>0.22650000000000148</c:v>
                </c:pt>
                <c:pt idx="1231">
                  <c:v>1.3491999999999962</c:v>
                </c:pt>
                <c:pt idx="1232">
                  <c:v>-0.27579999999998961</c:v>
                </c:pt>
                <c:pt idx="1233">
                  <c:v>0.31519999999999015</c:v>
                </c:pt>
                <c:pt idx="1234">
                  <c:v>0.7780000000000058</c:v>
                </c:pt>
                <c:pt idx="1235">
                  <c:v>1.5953999999999979</c:v>
                </c:pt>
                <c:pt idx="1236">
                  <c:v>-9.8399999999998045E-2</c:v>
                </c:pt>
                <c:pt idx="1237">
                  <c:v>3.5375999999999976</c:v>
                </c:pt>
                <c:pt idx="1238">
                  <c:v>1.6501999999999981</c:v>
                </c:pt>
                <c:pt idx="1239">
                  <c:v>0.25690000000000168</c:v>
                </c:pt>
                <c:pt idx="1240">
                  <c:v>0.69169999999999732</c:v>
                </c:pt>
                <c:pt idx="1241">
                  <c:v>-1.2845999999999975</c:v>
                </c:pt>
                <c:pt idx="1242">
                  <c:v>1.0870000000000033</c:v>
                </c:pt>
                <c:pt idx="1243">
                  <c:v>2.6679999999999922</c:v>
                </c:pt>
                <c:pt idx="1244">
                  <c:v>1.0178000000000083</c:v>
                </c:pt>
                <c:pt idx="1245">
                  <c:v>1.5118999999999971</c:v>
                </c:pt>
                <c:pt idx="1246">
                  <c:v>-0.14830000000000609</c:v>
                </c:pt>
                <c:pt idx="1247">
                  <c:v>0.52380000000000848</c:v>
                </c:pt>
                <c:pt idx="1248">
                  <c:v>-0.40520000000000778</c:v>
                </c:pt>
                <c:pt idx="1249">
                  <c:v>1.482200000000006</c:v>
                </c:pt>
                <c:pt idx="1250">
                  <c:v>-1.1955999999999989</c:v>
                </c:pt>
                <c:pt idx="1251">
                  <c:v>1.0869</c:v>
                </c:pt>
                <c:pt idx="1252">
                  <c:v>-14.318300000000008</c:v>
                </c:pt>
                <c:pt idx="1253">
                  <c:v>-1.9799999999989382E-2</c:v>
                </c:pt>
                <c:pt idx="1254">
                  <c:v>-0.87940000000000396</c:v>
                </c:pt>
                <c:pt idx="1255">
                  <c:v>1.6700000000000017</c:v>
                </c:pt>
                <c:pt idx="1256">
                  <c:v>-0.24710000000000321</c:v>
                </c:pt>
                <c:pt idx="1257">
                  <c:v>-1.9959999999999951</c:v>
                </c:pt>
                <c:pt idx="1258">
                  <c:v>-2.4802999999999997</c:v>
                </c:pt>
                <c:pt idx="1259">
                  <c:v>-1.7194000000000074</c:v>
                </c:pt>
                <c:pt idx="1260">
                  <c:v>-0.21739999999999782</c:v>
                </c:pt>
                <c:pt idx="1261">
                  <c:v>1.5217999999999989</c:v>
                </c:pt>
                <c:pt idx="1262">
                  <c:v>-0.86959999999999127</c:v>
                </c:pt>
                <c:pt idx="1263">
                  <c:v>1.017799999999994</c:v>
                </c:pt>
                <c:pt idx="1264">
                  <c:v>2.104699999999994</c:v>
                </c:pt>
                <c:pt idx="1265">
                  <c:v>-0.82999999999999829</c:v>
                </c:pt>
                <c:pt idx="1266">
                  <c:v>-3.3003999999999962</c:v>
                </c:pt>
                <c:pt idx="1267">
                  <c:v>-0.88939999999999486</c:v>
                </c:pt>
                <c:pt idx="1268">
                  <c:v>0.1186000000000007</c:v>
                </c:pt>
                <c:pt idx="1269">
                  <c:v>0.8300999999999874</c:v>
                </c:pt>
                <c:pt idx="1270">
                  <c:v>-1.2055999999999898</c:v>
                </c:pt>
                <c:pt idx="1271">
                  <c:v>1.3241000000000014</c:v>
                </c:pt>
                <c:pt idx="1272">
                  <c:v>-1.1265000000000072</c:v>
                </c:pt>
                <c:pt idx="1273">
                  <c:v>9.9000000000017963E-3</c:v>
                </c:pt>
                <c:pt idx="1274">
                  <c:v>1.9565999999999946</c:v>
                </c:pt>
                <c:pt idx="1275">
                  <c:v>1.1166000000000054</c:v>
                </c:pt>
                <c:pt idx="1276">
                  <c:v>0.29640000000000555</c:v>
                </c:pt>
                <c:pt idx="1277">
                  <c:v>-2.6186000000000007</c:v>
                </c:pt>
                <c:pt idx="1278">
                  <c:v>0.22729999999999961</c:v>
                </c:pt>
                <c:pt idx="1279">
                  <c:v>-1.0375999999999976</c:v>
                </c:pt>
                <c:pt idx="1280">
                  <c:v>-1.0178000000000083</c:v>
                </c:pt>
                <c:pt idx="1281">
                  <c:v>2.895300000000006</c:v>
                </c:pt>
                <c:pt idx="1282">
                  <c:v>1.1659999999999968</c:v>
                </c:pt>
                <c:pt idx="1283">
                  <c:v>-1.9700000000000273E-2</c:v>
                </c:pt>
                <c:pt idx="1284">
                  <c:v>0.72129999999999939</c:v>
                </c:pt>
                <c:pt idx="1285">
                  <c:v>2.6483000000000061</c:v>
                </c:pt>
                <c:pt idx="1286">
                  <c:v>-2.154200000000003</c:v>
                </c:pt>
                <c:pt idx="1287">
                  <c:v>1.3143000000000029</c:v>
                </c:pt>
                <c:pt idx="1288">
                  <c:v>-0.27670000000000528</c:v>
                </c:pt>
                <c:pt idx="1289">
                  <c:v>-2.5099000000000018</c:v>
                </c:pt>
                <c:pt idx="1290">
                  <c:v>-0.20749999999999602</c:v>
                </c:pt>
                <c:pt idx="1291">
                  <c:v>1.9466000000000037</c:v>
                </c:pt>
                <c:pt idx="1292">
                  <c:v>-0.18770000000000664</c:v>
                </c:pt>
                <c:pt idx="1293">
                  <c:v>0.54340000000000543</c:v>
                </c:pt>
                <c:pt idx="1294">
                  <c:v>-1.0770000000000124</c:v>
                </c:pt>
                <c:pt idx="1295">
                  <c:v>0.60270000000001289</c:v>
                </c:pt>
                <c:pt idx="1296">
                  <c:v>-0.79050000000000864</c:v>
                </c:pt>
                <c:pt idx="1297">
                  <c:v>-0.41499999999999204</c:v>
                </c:pt>
                <c:pt idx="1298">
                  <c:v>-1.666000000000011</c:v>
                </c:pt>
                <c:pt idx="1299">
                  <c:v>-2.3205999999999989</c:v>
                </c:pt>
                <c:pt idx="1300">
                  <c:v>-1.2197999999999922</c:v>
                </c:pt>
                <c:pt idx="1301">
                  <c:v>-0.67430000000000234</c:v>
                </c:pt>
                <c:pt idx="1302">
                  <c:v>0.55540000000000589</c:v>
                </c:pt>
                <c:pt idx="1303">
                  <c:v>0.96189999999999998</c:v>
                </c:pt>
                <c:pt idx="1304">
                  <c:v>1.9039999999999964</c:v>
                </c:pt>
                <c:pt idx="1305">
                  <c:v>-0.89249999999999829</c:v>
                </c:pt>
                <c:pt idx="1306">
                  <c:v>1.1701999999999941</c:v>
                </c:pt>
                <c:pt idx="1307">
                  <c:v>-1.0909000000000049</c:v>
                </c:pt>
                <c:pt idx="1308">
                  <c:v>-0.61479999999998824</c:v>
                </c:pt>
                <c:pt idx="1309">
                  <c:v>-0.89250000000001251</c:v>
                </c:pt>
                <c:pt idx="1310">
                  <c:v>1.2098000000000013</c:v>
                </c:pt>
                <c:pt idx="1311">
                  <c:v>0.30740000000000123</c:v>
                </c:pt>
                <c:pt idx="1312">
                  <c:v>0.54550000000000409</c:v>
                </c:pt>
                <c:pt idx="1313">
                  <c:v>-6.9021000000000043</c:v>
                </c:pt>
                <c:pt idx="1314">
                  <c:v>-0.10909999999999798</c:v>
                </c:pt>
                <c:pt idx="1315">
                  <c:v>-1.1602999999999923</c:v>
                </c:pt>
                <c:pt idx="1316">
                  <c:v>1.5370999999999952</c:v>
                </c:pt>
                <c:pt idx="1317">
                  <c:v>-0.14870000000000516</c:v>
                </c:pt>
                <c:pt idx="1318">
                  <c:v>-1.4081999999999937</c:v>
                </c:pt>
                <c:pt idx="1319">
                  <c:v>-1.5966999999999985</c:v>
                </c:pt>
                <c:pt idx="1320">
                  <c:v>-0.61480000000000246</c:v>
                </c:pt>
                <c:pt idx="1321">
                  <c:v>-1.2494999999999976</c:v>
                </c:pt>
                <c:pt idx="1322">
                  <c:v>-0.22809999999999775</c:v>
                </c:pt>
                <c:pt idx="1323">
                  <c:v>1.1502999999999872</c:v>
                </c:pt>
                <c:pt idx="1324">
                  <c:v>0.99170000000000869</c:v>
                </c:pt>
                <c:pt idx="1325">
                  <c:v>-1.9832999999999998</c:v>
                </c:pt>
                <c:pt idx="1326">
                  <c:v>2.9749999999999943</c:v>
                </c:pt>
                <c:pt idx="1327">
                  <c:v>0</c:v>
                </c:pt>
                <c:pt idx="1328">
                  <c:v>1.0909000000000049</c:v>
                </c:pt>
                <c:pt idx="1329">
                  <c:v>0.28759999999999764</c:v>
                </c:pt>
                <c:pt idx="1330">
                  <c:v>1.4378999999999991</c:v>
                </c:pt>
                <c:pt idx="1331">
                  <c:v>0.89249999999999829</c:v>
                </c:pt>
                <c:pt idx="1332">
                  <c:v>-1.1998999999999995</c:v>
                </c:pt>
                <c:pt idx="1333">
                  <c:v>-0.33719999999999573</c:v>
                </c:pt>
                <c:pt idx="1334">
                  <c:v>-0.16859999999999786</c:v>
                </c:pt>
                <c:pt idx="1335">
                  <c:v>0.61489999999999156</c:v>
                </c:pt>
                <c:pt idx="1336">
                  <c:v>-0.69419999999999504</c:v>
                </c:pt>
                <c:pt idx="1337">
                  <c:v>0.17849999999999966</c:v>
                </c:pt>
                <c:pt idx="1338">
                  <c:v>-5.9499999999999886E-2</c:v>
                </c:pt>
                <c:pt idx="1339">
                  <c:v>-1.7849999999999966</c:v>
                </c:pt>
                <c:pt idx="1340">
                  <c:v>-1.9040999999999997</c:v>
                </c:pt>
                <c:pt idx="1341">
                  <c:v>2.0527999999999906</c:v>
                </c:pt>
                <c:pt idx="1342">
                  <c:v>-0.25779999999998893</c:v>
                </c:pt>
                <c:pt idx="1343">
                  <c:v>1.1998999999999995</c:v>
                </c:pt>
                <c:pt idx="1344">
                  <c:v>0.4164999999999992</c:v>
                </c:pt>
                <c:pt idx="1345">
                  <c:v>-0.18840000000000146</c:v>
                </c:pt>
                <c:pt idx="1346">
                  <c:v>-0.19830000000000325</c:v>
                </c:pt>
                <c:pt idx="1347">
                  <c:v>-2.4296999999999969</c:v>
                </c:pt>
                <c:pt idx="1348">
                  <c:v>1.765199999999993</c:v>
                </c:pt>
                <c:pt idx="1349">
                  <c:v>6.9400000000001683E-2</c:v>
                </c:pt>
                <c:pt idx="1350">
                  <c:v>-1.1105999999999909</c:v>
                </c:pt>
                <c:pt idx="1351">
                  <c:v>9.909999999999286E-2</c:v>
                </c:pt>
                <c:pt idx="1352">
                  <c:v>0.40659999999999741</c:v>
                </c:pt>
                <c:pt idx="1353">
                  <c:v>-0.40659999999999741</c:v>
                </c:pt>
                <c:pt idx="1354">
                  <c:v>1.0413000000000068</c:v>
                </c:pt>
                <c:pt idx="1355">
                  <c:v>-0.31730000000000302</c:v>
                </c:pt>
                <c:pt idx="1356">
                  <c:v>-1.0909000000000049</c:v>
                </c:pt>
                <c:pt idx="1357">
                  <c:v>0.34709999999999752</c:v>
                </c:pt>
                <c:pt idx="1358">
                  <c:v>0.24790000000000134</c:v>
                </c:pt>
                <c:pt idx="1359">
                  <c:v>-0.32719999999999061</c:v>
                </c:pt>
                <c:pt idx="1360">
                  <c:v>1.765199999999993</c:v>
                </c:pt>
                <c:pt idx="1361">
                  <c:v>1.5867000000000075</c:v>
                </c:pt>
                <c:pt idx="1362">
                  <c:v>-0.27880000000000393</c:v>
                </c:pt>
                <c:pt idx="1363">
                  <c:v>0.33849999999999625</c:v>
                </c:pt>
                <c:pt idx="1364">
                  <c:v>-0.41809999999999548</c:v>
                </c:pt>
                <c:pt idx="1365">
                  <c:v>1.3936999999999955</c:v>
                </c:pt>
                <c:pt idx="1366">
                  <c:v>0.82640000000000668</c:v>
                </c:pt>
                <c:pt idx="1367">
                  <c:v>-0.54760000000000275</c:v>
                </c:pt>
                <c:pt idx="1368">
                  <c:v>-0.12940000000000396</c:v>
                </c:pt>
                <c:pt idx="1369">
                  <c:v>-2.1803000000000026</c:v>
                </c:pt>
                <c:pt idx="1370">
                  <c:v>0.49779999999999802</c:v>
                </c:pt>
                <c:pt idx="1371">
                  <c:v>-0.78649999999998954</c:v>
                </c:pt>
                <c:pt idx="1372">
                  <c:v>1.602800000000002</c:v>
                </c:pt>
                <c:pt idx="1373">
                  <c:v>-0.2190000000000083</c:v>
                </c:pt>
                <c:pt idx="1374">
                  <c:v>0.78650000000000375</c:v>
                </c:pt>
                <c:pt idx="1375">
                  <c:v>1.6029000000000053</c:v>
                </c:pt>
                <c:pt idx="1376">
                  <c:v>-1.0000000000005116E-2</c:v>
                </c:pt>
                <c:pt idx="1377">
                  <c:v>-2.4093000000000018</c:v>
                </c:pt>
                <c:pt idx="1378">
                  <c:v>-0.68689999999999429</c:v>
                </c:pt>
                <c:pt idx="1379">
                  <c:v>0.12939999999998975</c:v>
                </c:pt>
                <c:pt idx="1380">
                  <c:v>-18.736399999999989</c:v>
                </c:pt>
                <c:pt idx="1381">
                  <c:v>1.4534999999999911</c:v>
                </c:pt>
                <c:pt idx="1382">
                  <c:v>-0.78650000000000375</c:v>
                </c:pt>
                <c:pt idx="1383">
                  <c:v>-0.79639999999999134</c:v>
                </c:pt>
                <c:pt idx="1384">
                  <c:v>0.18909999999999627</c:v>
                </c:pt>
                <c:pt idx="1385">
                  <c:v>-2.3693999999999988</c:v>
                </c:pt>
                <c:pt idx="1386">
                  <c:v>-0.58740000000000236</c:v>
                </c:pt>
                <c:pt idx="1387">
                  <c:v>7.9700000000002547E-2</c:v>
                </c:pt>
                <c:pt idx="1388">
                  <c:v>0.84619999999999607</c:v>
                </c:pt>
                <c:pt idx="1389">
                  <c:v>2.9899999999997817E-2</c:v>
                </c:pt>
                <c:pt idx="1390">
                  <c:v>-2.1006999999999891</c:v>
                </c:pt>
                <c:pt idx="1391">
                  <c:v>1.4933999999999941</c:v>
                </c:pt>
                <c:pt idx="1392">
                  <c:v>0.25880000000000791</c:v>
                </c:pt>
                <c:pt idx="1393">
                  <c:v>-0.6869000000000085</c:v>
                </c:pt>
                <c:pt idx="1394">
                  <c:v>0.31860000000000355</c:v>
                </c:pt>
                <c:pt idx="1395">
                  <c:v>2.1504000000000048</c:v>
                </c:pt>
                <c:pt idx="1396">
                  <c:v>-1.4535000000000053</c:v>
                </c:pt>
                <c:pt idx="1397">
                  <c:v>-2.2998000000000047</c:v>
                </c:pt>
                <c:pt idx="1398">
                  <c:v>0.31860000000000355</c:v>
                </c:pt>
                <c:pt idx="1399">
                  <c:v>1.1448999999999927</c:v>
                </c:pt>
                <c:pt idx="1400">
                  <c:v>0.98560000000000514</c:v>
                </c:pt>
                <c:pt idx="1401">
                  <c:v>0.76659999999999684</c:v>
                </c:pt>
                <c:pt idx="1402">
                  <c:v>0.53760000000001185</c:v>
                </c:pt>
                <c:pt idx="1403">
                  <c:v>-1.0056000000000012</c:v>
                </c:pt>
                <c:pt idx="1404">
                  <c:v>0.15929999999998756</c:v>
                </c:pt>
                <c:pt idx="1405">
                  <c:v>-2.5784999999999911</c:v>
                </c:pt>
                <c:pt idx="1406">
                  <c:v>1.0751999999999953</c:v>
                </c:pt>
                <c:pt idx="1407">
                  <c:v>0.11950000000000216</c:v>
                </c:pt>
                <c:pt idx="1408">
                  <c:v>1.5630000000000024</c:v>
                </c:pt>
                <c:pt idx="1409">
                  <c:v>0.14939999999999998</c:v>
                </c:pt>
                <c:pt idx="1410">
                  <c:v>0.29859999999999332</c:v>
                </c:pt>
                <c:pt idx="1411">
                  <c:v>3.8429000000000002</c:v>
                </c:pt>
                <c:pt idx="1412">
                  <c:v>1.9900000000006912E-2</c:v>
                </c:pt>
                <c:pt idx="1413">
                  <c:v>3.962299999999999</c:v>
                </c:pt>
                <c:pt idx="1414">
                  <c:v>0.72679999999999723</c:v>
                </c:pt>
                <c:pt idx="1415">
                  <c:v>4.9800000000004729E-2</c:v>
                </c:pt>
                <c:pt idx="1416">
                  <c:v>0.27870000000000061</c:v>
                </c:pt>
                <c:pt idx="1417">
                  <c:v>0.4380999999999915</c:v>
                </c:pt>
                <c:pt idx="1418">
                  <c:v>-0.58740000000000236</c:v>
                </c:pt>
                <c:pt idx="1419">
                  <c:v>0.63720000000000709</c:v>
                </c:pt>
                <c:pt idx="1420">
                  <c:v>0.22889999999999588</c:v>
                </c:pt>
                <c:pt idx="1421">
                  <c:v>1.0056000000000012</c:v>
                </c:pt>
                <c:pt idx="1422">
                  <c:v>-2.488900000000001</c:v>
                </c:pt>
                <c:pt idx="1423">
                  <c:v>0.4679000000000002</c:v>
                </c:pt>
                <c:pt idx="1424">
                  <c:v>5.9700000000006526E-2</c:v>
                </c:pt>
                <c:pt idx="1425">
                  <c:v>-1.6300000000000097</c:v>
                </c:pt>
                <c:pt idx="1426">
                  <c:v>-0.29999999999999716</c:v>
                </c:pt>
                <c:pt idx="1427">
                  <c:v>-0.18999999999999773</c:v>
                </c:pt>
                <c:pt idx="1428">
                  <c:v>-0.20000000000000284</c:v>
                </c:pt>
                <c:pt idx="1429">
                  <c:v>-1.1400000000000006</c:v>
                </c:pt>
                <c:pt idx="1430">
                  <c:v>-1.3999999999999915</c:v>
                </c:pt>
                <c:pt idx="1431">
                  <c:v>0.31000000000000227</c:v>
                </c:pt>
                <c:pt idx="1432">
                  <c:v>0</c:v>
                </c:pt>
                <c:pt idx="1433">
                  <c:v>0.60999999999999943</c:v>
                </c:pt>
                <c:pt idx="1434">
                  <c:v>0.78999999999999204</c:v>
                </c:pt>
                <c:pt idx="1435">
                  <c:v>0.84000000000000341</c:v>
                </c:pt>
                <c:pt idx="1436">
                  <c:v>0.26000000000000512</c:v>
                </c:pt>
                <c:pt idx="1437">
                  <c:v>7.9999999999998295E-2</c:v>
                </c:pt>
                <c:pt idx="1438">
                  <c:v>5.539999999999992</c:v>
                </c:pt>
                <c:pt idx="1439">
                  <c:v>-0.31999999999999318</c:v>
                </c:pt>
                <c:pt idx="1440">
                  <c:v>1.2599999999999909</c:v>
                </c:pt>
                <c:pt idx="1441">
                  <c:v>0.54000000000000625</c:v>
                </c:pt>
                <c:pt idx="1442">
                  <c:v>1.3900000000000006</c:v>
                </c:pt>
                <c:pt idx="1443">
                  <c:v>4.9999999999997158E-2</c:v>
                </c:pt>
                <c:pt idx="1444">
                  <c:v>-1.039999999999992</c:v>
                </c:pt>
                <c:pt idx="1445">
                  <c:v>0.72999999999998977</c:v>
                </c:pt>
                <c:pt idx="1446">
                  <c:v>-6.0300000000000011</c:v>
                </c:pt>
                <c:pt idx="1447">
                  <c:v>-1</c:v>
                </c:pt>
                <c:pt idx="1448">
                  <c:v>0.15000000000000568</c:v>
                </c:pt>
                <c:pt idx="1449">
                  <c:v>-1.4200000000000017</c:v>
                </c:pt>
                <c:pt idx="1450">
                  <c:v>-6.0000000000002274E-2</c:v>
                </c:pt>
                <c:pt idx="1451">
                  <c:v>1.6800000000000068</c:v>
                </c:pt>
                <c:pt idx="1452">
                  <c:v>-0.35000000000000853</c:v>
                </c:pt>
                <c:pt idx="1453">
                  <c:v>5.0000000000011369E-2</c:v>
                </c:pt>
                <c:pt idx="1454">
                  <c:v>-0.55000000000001137</c:v>
                </c:pt>
                <c:pt idx="1455">
                  <c:v>0.52000000000001023</c:v>
                </c:pt>
                <c:pt idx="1456">
                  <c:v>1.8199999999999932</c:v>
                </c:pt>
                <c:pt idx="1457">
                  <c:v>-0.53999999999999204</c:v>
                </c:pt>
                <c:pt idx="1458">
                  <c:v>-0.48000000000000398</c:v>
                </c:pt>
                <c:pt idx="1459">
                  <c:v>-1.4399999999999977</c:v>
                </c:pt>
                <c:pt idx="1460">
                  <c:v>-6.0000000000002274E-2</c:v>
                </c:pt>
                <c:pt idx="1461">
                  <c:v>-1.3700000000000045</c:v>
                </c:pt>
                <c:pt idx="1462">
                  <c:v>-1.0099999999999909</c:v>
                </c:pt>
                <c:pt idx="1463">
                  <c:v>-0.19000000000001194</c:v>
                </c:pt>
                <c:pt idx="1464">
                  <c:v>6.0000000000002274E-2</c:v>
                </c:pt>
                <c:pt idx="1465">
                  <c:v>-0.50999999999999091</c:v>
                </c:pt>
                <c:pt idx="1466">
                  <c:v>-1.9500000000000028</c:v>
                </c:pt>
                <c:pt idx="1467">
                  <c:v>0.67999999999999261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B-441B-ACD2-F2F91DB5EC41}"/>
            </c:ext>
          </c:extLst>
        </c:ser>
        <c:ser>
          <c:idx val="1"/>
          <c:order val="1"/>
          <c:tx>
            <c:strRef>
              <c:f>'Simple Moving Average span'!$N$1</c:f>
              <c:strCache>
                <c:ptCount val="1"/>
                <c:pt idx="0">
                  <c:v>ErorrMA </c:v>
                </c:pt>
              </c:strCache>
            </c:strRef>
          </c:tx>
          <c:spPr>
            <a:ln w="31750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'Simple Moving Average span'!$F$2:$F$1470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'Simple Moving Average span'!$N$5:$N$1470</c:f>
              <c:numCache>
                <c:formatCode>#,##0.00</c:formatCode>
                <c:ptCount val="1466"/>
                <c:pt idx="0">
                  <c:v>1.7840666666666607</c:v>
                </c:pt>
                <c:pt idx="1">
                  <c:v>2.2128999999999905</c:v>
                </c:pt>
                <c:pt idx="2">
                  <c:v>0.83566666666666833</c:v>
                </c:pt>
                <c:pt idx="3">
                  <c:v>6.8866666666650644E-2</c:v>
                </c:pt>
                <c:pt idx="4">
                  <c:v>-0.50703333333332523</c:v>
                </c:pt>
                <c:pt idx="5">
                  <c:v>-0.24416666666667197</c:v>
                </c:pt>
                <c:pt idx="6">
                  <c:v>1.5931333333333271</c:v>
                </c:pt>
                <c:pt idx="7">
                  <c:v>0.94836666666667213</c:v>
                </c:pt>
                <c:pt idx="8">
                  <c:v>1.7965666666666635</c:v>
                </c:pt>
                <c:pt idx="9">
                  <c:v>2.0845666666666745</c:v>
                </c:pt>
                <c:pt idx="10">
                  <c:v>1.5617666666666707</c:v>
                </c:pt>
                <c:pt idx="11">
                  <c:v>0.3662000000000063</c:v>
                </c:pt>
                <c:pt idx="12">
                  <c:v>-0.11889999999999645</c:v>
                </c:pt>
                <c:pt idx="13">
                  <c:v>4.3833333333338942E-2</c:v>
                </c:pt>
                <c:pt idx="14">
                  <c:v>-0.18466666666667209</c:v>
                </c:pt>
                <c:pt idx="15">
                  <c:v>-0.22223333333334949</c:v>
                </c:pt>
                <c:pt idx="16">
                  <c:v>0.84193333333332987</c:v>
                </c:pt>
                <c:pt idx="17">
                  <c:v>1.1956333333333333</c:v>
                </c:pt>
                <c:pt idx="18">
                  <c:v>0.3599666666666792</c:v>
                </c:pt>
                <c:pt idx="19">
                  <c:v>0.40689999999999316</c:v>
                </c:pt>
                <c:pt idx="20">
                  <c:v>1.001566666666676</c:v>
                </c:pt>
                <c:pt idx="21">
                  <c:v>0.55403333333333649</c:v>
                </c:pt>
                <c:pt idx="22">
                  <c:v>-0.12206666666668298</c:v>
                </c:pt>
                <c:pt idx="23">
                  <c:v>-0.27546666666667363</c:v>
                </c:pt>
                <c:pt idx="24">
                  <c:v>1.1205333333333414</c:v>
                </c:pt>
                <c:pt idx="25">
                  <c:v>1.7840333333333405</c:v>
                </c:pt>
                <c:pt idx="26">
                  <c:v>1.7057999999999964</c:v>
                </c:pt>
                <c:pt idx="27">
                  <c:v>7.8299999999998704E-2</c:v>
                </c:pt>
                <c:pt idx="28">
                  <c:v>0.42249999999999943</c:v>
                </c:pt>
                <c:pt idx="29">
                  <c:v>-0.54769999999999186</c:v>
                </c:pt>
                <c:pt idx="30">
                  <c:v>-3.4433333333339533E-2</c:v>
                </c:pt>
                <c:pt idx="31">
                  <c:v>-0.92019999999999413</c:v>
                </c:pt>
                <c:pt idx="32">
                  <c:v>0.28796666666666226</c:v>
                </c:pt>
                <c:pt idx="33">
                  <c:v>0.61339999999999861</c:v>
                </c:pt>
                <c:pt idx="34">
                  <c:v>1.1017333333333426</c:v>
                </c:pt>
                <c:pt idx="35">
                  <c:v>0.87009999999997945</c:v>
                </c:pt>
                <c:pt idx="36">
                  <c:v>1.5699999999995384E-2</c:v>
                </c:pt>
                <c:pt idx="37">
                  <c:v>1.3937000000000097</c:v>
                </c:pt>
                <c:pt idx="38">
                  <c:v>-0.53306666666667013</c:v>
                </c:pt>
                <c:pt idx="39">
                  <c:v>-0.62446666666666317</c:v>
                </c:pt>
                <c:pt idx="40">
                  <c:v>-0.89430000000000121</c:v>
                </c:pt>
                <c:pt idx="41">
                  <c:v>-0.13500000000000512</c:v>
                </c:pt>
                <c:pt idx="42">
                  <c:v>-0.44873333333332255</c:v>
                </c:pt>
                <c:pt idx="43">
                  <c:v>0.71229999999999905</c:v>
                </c:pt>
                <c:pt idx="44">
                  <c:v>0.12869999999999493</c:v>
                </c:pt>
                <c:pt idx="45">
                  <c:v>0.54603333333334092</c:v>
                </c:pt>
                <c:pt idx="46">
                  <c:v>1.0763333333333378</c:v>
                </c:pt>
                <c:pt idx="47">
                  <c:v>0.68093333333331429</c:v>
                </c:pt>
                <c:pt idx="48">
                  <c:v>1.2112333333333396</c:v>
                </c:pt>
                <c:pt idx="49">
                  <c:v>0.49576666666665403</c:v>
                </c:pt>
                <c:pt idx="50">
                  <c:v>-0.70293333333331987</c:v>
                </c:pt>
                <c:pt idx="51">
                  <c:v>0.57430000000000803</c:v>
                </c:pt>
                <c:pt idx="52">
                  <c:v>-4.9642333333333397</c:v>
                </c:pt>
                <c:pt idx="53">
                  <c:v>-3.10656666666668</c:v>
                </c:pt>
                <c:pt idx="54">
                  <c:v>-0.75003333333333444</c:v>
                </c:pt>
                <c:pt idx="55">
                  <c:v>0.42986666666666906</c:v>
                </c:pt>
                <c:pt idx="56">
                  <c:v>1.0417666666666747</c:v>
                </c:pt>
                <c:pt idx="57">
                  <c:v>0.665300000000002</c:v>
                </c:pt>
                <c:pt idx="58">
                  <c:v>1.3650333333333435</c:v>
                </c:pt>
                <c:pt idx="59">
                  <c:v>-0.11610000000000298</c:v>
                </c:pt>
                <c:pt idx="60">
                  <c:v>-0.12546666666666795</c:v>
                </c:pt>
                <c:pt idx="61">
                  <c:v>0.55543333333334033</c:v>
                </c:pt>
                <c:pt idx="62">
                  <c:v>0.65263333333332696</c:v>
                </c:pt>
                <c:pt idx="63">
                  <c:v>-0.30126666666666324</c:v>
                </c:pt>
                <c:pt idx="64">
                  <c:v>-0.80643333333333089</c:v>
                </c:pt>
                <c:pt idx="65">
                  <c:v>7.2166666666674928E-2</c:v>
                </c:pt>
                <c:pt idx="66">
                  <c:v>0.34833333333334338</c:v>
                </c:pt>
                <c:pt idx="67">
                  <c:v>1.4308999999999941</c:v>
                </c:pt>
                <c:pt idx="68">
                  <c:v>1.3712666666666706</c:v>
                </c:pt>
                <c:pt idx="69">
                  <c:v>1.6725666666666541</c:v>
                </c:pt>
                <c:pt idx="70">
                  <c:v>1.6694333333333304</c:v>
                </c:pt>
                <c:pt idx="71">
                  <c:v>1.3304666666666805</c:v>
                </c:pt>
                <c:pt idx="72">
                  <c:v>-1.1453333333333262</c:v>
                </c:pt>
                <c:pt idx="73">
                  <c:v>-0.94136666666666713</c:v>
                </c:pt>
                <c:pt idx="74">
                  <c:v>0.37026666666666586</c:v>
                </c:pt>
                <c:pt idx="75">
                  <c:v>-0.15686666666665872</c:v>
                </c:pt>
                <c:pt idx="76">
                  <c:v>0.48636666666666883</c:v>
                </c:pt>
                <c:pt idx="77">
                  <c:v>0.16313333333333446</c:v>
                </c:pt>
                <c:pt idx="78">
                  <c:v>-0.20086666666666986</c:v>
                </c:pt>
                <c:pt idx="79">
                  <c:v>-2.1024666666666718</c:v>
                </c:pt>
                <c:pt idx="80">
                  <c:v>-1.9393000000000171</c:v>
                </c:pt>
                <c:pt idx="81">
                  <c:v>-0.5961333333333414</c:v>
                </c:pt>
                <c:pt idx="82">
                  <c:v>-1.9329666666666583</c:v>
                </c:pt>
                <c:pt idx="83">
                  <c:v>-2.1715333333333291</c:v>
                </c:pt>
                <c:pt idx="84">
                  <c:v>-1.0982666666666603</c:v>
                </c:pt>
                <c:pt idx="85">
                  <c:v>1.8866666666667697E-2</c:v>
                </c:pt>
                <c:pt idx="86">
                  <c:v>1.1170999999999935</c:v>
                </c:pt>
                <c:pt idx="87">
                  <c:v>-0.66216666666666413</c:v>
                </c:pt>
                <c:pt idx="88">
                  <c:v>0.48636666666666883</c:v>
                </c:pt>
                <c:pt idx="89">
                  <c:v>0.58996666666666897</c:v>
                </c:pt>
                <c:pt idx="90">
                  <c:v>0.82533333333333303</c:v>
                </c:pt>
                <c:pt idx="91">
                  <c:v>0.54916666666666458</c:v>
                </c:pt>
                <c:pt idx="92">
                  <c:v>-1.3524666666666718</c:v>
                </c:pt>
                <c:pt idx="93">
                  <c:v>-0.24476666666666347</c:v>
                </c:pt>
                <c:pt idx="94">
                  <c:v>-0.45813333333333617</c:v>
                </c:pt>
                <c:pt idx="95">
                  <c:v>-0.55543333333332612</c:v>
                </c:pt>
                <c:pt idx="96">
                  <c:v>-0.94143333333333601</c:v>
                </c:pt>
                <c:pt idx="97">
                  <c:v>-1.3807000000000045</c:v>
                </c:pt>
                <c:pt idx="98">
                  <c:v>-2.9466000000000037</c:v>
                </c:pt>
                <c:pt idx="99">
                  <c:v>-1.3964666666666687</c:v>
                </c:pt>
                <c:pt idx="100">
                  <c:v>-2.2800333333333214</c:v>
                </c:pt>
                <c:pt idx="101">
                  <c:v>-0.2992666666666679</c:v>
                </c:pt>
                <c:pt idx="102">
                  <c:v>3.3733000000000004</c:v>
                </c:pt>
                <c:pt idx="103">
                  <c:v>3.5998333333333363</c:v>
                </c:pt>
                <c:pt idx="104">
                  <c:v>1.5891666666666708</c:v>
                </c:pt>
                <c:pt idx="105">
                  <c:v>1.0824666666666616</c:v>
                </c:pt>
                <c:pt idx="106">
                  <c:v>-0.26430000000000575</c:v>
                </c:pt>
                <c:pt idx="107">
                  <c:v>0.42163333333334663</c:v>
                </c:pt>
                <c:pt idx="108">
                  <c:v>-0.42793333333332839</c:v>
                </c:pt>
                <c:pt idx="109">
                  <c:v>0.74259999999999593</c:v>
                </c:pt>
                <c:pt idx="110">
                  <c:v>0.25800000000000978</c:v>
                </c:pt>
                <c:pt idx="111">
                  <c:v>-1.0541333333333256</c:v>
                </c:pt>
                <c:pt idx="112">
                  <c:v>1.1768999999999892</c:v>
                </c:pt>
                <c:pt idx="113">
                  <c:v>0.25176666666665426</c:v>
                </c:pt>
                <c:pt idx="114">
                  <c:v>1.8125333333333344</c:v>
                </c:pt>
                <c:pt idx="115">
                  <c:v>1.3090000000000117</c:v>
                </c:pt>
                <c:pt idx="116">
                  <c:v>-0.3272666666666737</c:v>
                </c:pt>
                <c:pt idx="117">
                  <c:v>-2.4008999999999929</c:v>
                </c:pt>
                <c:pt idx="118">
                  <c:v>-1.6425666666666672</c:v>
                </c:pt>
                <c:pt idx="119">
                  <c:v>0.41216666666667834</c:v>
                </c:pt>
                <c:pt idx="120">
                  <c:v>0.95029999999999859</c:v>
                </c:pt>
                <c:pt idx="121">
                  <c:v>1.9100000000000108</c:v>
                </c:pt>
                <c:pt idx="122">
                  <c:v>0.58526666666666927</c:v>
                </c:pt>
                <c:pt idx="123">
                  <c:v>1.3467999999999876</c:v>
                </c:pt>
                <c:pt idx="124">
                  <c:v>1.2241000000000071</c:v>
                </c:pt>
                <c:pt idx="125">
                  <c:v>2.3474999999999966</c:v>
                </c:pt>
                <c:pt idx="126">
                  <c:v>0.82443333333334579</c:v>
                </c:pt>
                <c:pt idx="127">
                  <c:v>-0.32096666666666351</c:v>
                </c:pt>
                <c:pt idx="128">
                  <c:v>0.28633333333333155</c:v>
                </c:pt>
                <c:pt idx="129">
                  <c:v>1.1297333333333341</c:v>
                </c:pt>
                <c:pt idx="130">
                  <c:v>1.1296666666666653</c:v>
                </c:pt>
                <c:pt idx="131">
                  <c:v>-0.34296666666665487</c:v>
                </c:pt>
                <c:pt idx="132">
                  <c:v>-1.4789333333333303</c:v>
                </c:pt>
                <c:pt idx="133">
                  <c:v>-1.0258666666666727</c:v>
                </c:pt>
                <c:pt idx="134">
                  <c:v>-1.2241333333333415</c:v>
                </c:pt>
                <c:pt idx="135">
                  <c:v>-1.1265333333333274</c:v>
                </c:pt>
                <c:pt idx="136">
                  <c:v>4.403333333333137E-2</c:v>
                </c:pt>
                <c:pt idx="137">
                  <c:v>0.2768999999999977</c:v>
                </c:pt>
                <c:pt idx="138">
                  <c:v>0.77730000000001098</c:v>
                </c:pt>
                <c:pt idx="139">
                  <c:v>0.61046666666665317</c:v>
                </c:pt>
                <c:pt idx="140">
                  <c:v>0.42163333333333242</c:v>
                </c:pt>
                <c:pt idx="141">
                  <c:v>-0.26426666666667131</c:v>
                </c:pt>
                <c:pt idx="142">
                  <c:v>-1.3436999999999983</c:v>
                </c:pt>
                <c:pt idx="143">
                  <c:v>-3.6156333333333208</c:v>
                </c:pt>
                <c:pt idx="144">
                  <c:v>-4.0686999999999927</c:v>
                </c:pt>
                <c:pt idx="145">
                  <c:v>-4.2102666666666693</c:v>
                </c:pt>
                <c:pt idx="146">
                  <c:v>0.21090000000000941</c:v>
                </c:pt>
                <c:pt idx="147">
                  <c:v>0.76466666666665617</c:v>
                </c:pt>
                <c:pt idx="148">
                  <c:v>2.344300000000004</c:v>
                </c:pt>
                <c:pt idx="149">
                  <c:v>0.11326666666666085</c:v>
                </c:pt>
                <c:pt idx="150">
                  <c:v>-0.41219999999999857</c:v>
                </c:pt>
                <c:pt idx="151">
                  <c:v>1.0478666666666498</c:v>
                </c:pt>
                <c:pt idx="152">
                  <c:v>-1.2146333333333388</c:v>
                </c:pt>
                <c:pt idx="153">
                  <c:v>-2.3506</c:v>
                </c:pt>
                <c:pt idx="154">
                  <c:v>-0.95040000000000191</c:v>
                </c:pt>
                <c:pt idx="155">
                  <c:v>0.80863333333333287</c:v>
                </c:pt>
                <c:pt idx="156">
                  <c:v>0.21090000000000941</c:v>
                </c:pt>
                <c:pt idx="157">
                  <c:v>1.9761333333333369</c:v>
                </c:pt>
                <c:pt idx="158">
                  <c:v>1.7401333333333326</c:v>
                </c:pt>
                <c:pt idx="159">
                  <c:v>-1.6551666666666733</c:v>
                </c:pt>
                <c:pt idx="160">
                  <c:v>8.1866666666670085E-2</c:v>
                </c:pt>
                <c:pt idx="161">
                  <c:v>2.8333333333335986E-2</c:v>
                </c:pt>
                <c:pt idx="162">
                  <c:v>1.799900000000008</c:v>
                </c:pt>
                <c:pt idx="163">
                  <c:v>2.6368999999999971</c:v>
                </c:pt>
                <c:pt idx="164">
                  <c:v>1.0274000000000001</c:v>
                </c:pt>
                <c:pt idx="165">
                  <c:v>0.34236666666666338</c:v>
                </c:pt>
                <c:pt idx="166">
                  <c:v>1.4890666666666732</c:v>
                </c:pt>
                <c:pt idx="167">
                  <c:v>3.0728333333333211</c:v>
                </c:pt>
                <c:pt idx="168">
                  <c:v>2.0916333333333341</c:v>
                </c:pt>
                <c:pt idx="169">
                  <c:v>0.80449999999999022</c:v>
                </c:pt>
                <c:pt idx="170">
                  <c:v>-1.6689333333333281</c:v>
                </c:pt>
                <c:pt idx="171">
                  <c:v>-1.2430000000000092</c:v>
                </c:pt>
                <c:pt idx="172">
                  <c:v>0.23973333333333358</c:v>
                </c:pt>
                <c:pt idx="173">
                  <c:v>0.22403333333333819</c:v>
                </c:pt>
                <c:pt idx="174">
                  <c:v>2.2033333333340011E-2</c:v>
                </c:pt>
                <c:pt idx="175">
                  <c:v>0.16089999999999804</c:v>
                </c:pt>
                <c:pt idx="176">
                  <c:v>0.6499333333333368</c:v>
                </c:pt>
                <c:pt idx="177">
                  <c:v>5.0466666666665105E-2</c:v>
                </c:pt>
                <c:pt idx="178">
                  <c:v>-1.0506000000000029</c:v>
                </c:pt>
                <c:pt idx="179">
                  <c:v>0.19250000000000966</c:v>
                </c:pt>
                <c:pt idx="180">
                  <c:v>-0.16716666666665958</c:v>
                </c:pt>
                <c:pt idx="181">
                  <c:v>3.4324666666666701</c:v>
                </c:pt>
                <c:pt idx="182">
                  <c:v>3.4166999999999916</c:v>
                </c:pt>
                <c:pt idx="183">
                  <c:v>2.1358333333333377</c:v>
                </c:pt>
                <c:pt idx="184">
                  <c:v>2.0412000000000035</c:v>
                </c:pt>
                <c:pt idx="185">
                  <c:v>-0.49216666666667663</c:v>
                </c:pt>
                <c:pt idx="186">
                  <c:v>-1.2745666666666722</c:v>
                </c:pt>
                <c:pt idx="187">
                  <c:v>-0.32496666666665419</c:v>
                </c:pt>
                <c:pt idx="188">
                  <c:v>1.0158666666666534</c:v>
                </c:pt>
                <c:pt idx="189">
                  <c:v>0.86133333333334861</c:v>
                </c:pt>
                <c:pt idx="190">
                  <c:v>-1.0127000000000095</c:v>
                </c:pt>
                <c:pt idx="191">
                  <c:v>-0.13563333333334526</c:v>
                </c:pt>
                <c:pt idx="192">
                  <c:v>0.4920666666666591</c:v>
                </c:pt>
                <c:pt idx="193">
                  <c:v>1.378633333333326</c:v>
                </c:pt>
                <c:pt idx="194">
                  <c:v>1.6531666666666638</c:v>
                </c:pt>
                <c:pt idx="195">
                  <c:v>0.82343333333334101</c:v>
                </c:pt>
                <c:pt idx="196">
                  <c:v>0.34389999999999077</c:v>
                </c:pt>
                <c:pt idx="197">
                  <c:v>0.67200000000001125</c:v>
                </c:pt>
                <c:pt idx="198">
                  <c:v>0.968566666666689</c:v>
                </c:pt>
                <c:pt idx="199">
                  <c:v>0.66876666666667006</c:v>
                </c:pt>
                <c:pt idx="200">
                  <c:v>-0.340666666666678</c:v>
                </c:pt>
                <c:pt idx="201">
                  <c:v>-3.4577000000000027</c:v>
                </c:pt>
                <c:pt idx="202">
                  <c:v>-3.0412666666666581</c:v>
                </c:pt>
                <c:pt idx="203">
                  <c:v>-2.1011999999999915</c:v>
                </c:pt>
                <c:pt idx="204">
                  <c:v>-0.69089999999999918</c:v>
                </c:pt>
                <c:pt idx="205">
                  <c:v>-1.7131333333333316</c:v>
                </c:pt>
                <c:pt idx="206">
                  <c:v>-0.15143333333332976</c:v>
                </c:pt>
                <c:pt idx="207">
                  <c:v>-0.52683333333332882</c:v>
                </c:pt>
                <c:pt idx="208">
                  <c:v>-0.46689999999999543</c:v>
                </c:pt>
                <c:pt idx="209">
                  <c:v>0.20823333333332528</c:v>
                </c:pt>
                <c:pt idx="210">
                  <c:v>0.33123333333332994</c:v>
                </c:pt>
                <c:pt idx="211">
                  <c:v>-0.15146666666667841</c:v>
                </c:pt>
                <c:pt idx="212">
                  <c:v>0.62470000000000425</c:v>
                </c:pt>
                <c:pt idx="213">
                  <c:v>-0.10406666666665387</c:v>
                </c:pt>
                <c:pt idx="214">
                  <c:v>0.14509999999999934</c:v>
                </c:pt>
                <c:pt idx="215">
                  <c:v>-0.55533333333333701</c:v>
                </c:pt>
                <c:pt idx="216">
                  <c:v>1.4228333333333438</c:v>
                </c:pt>
                <c:pt idx="217">
                  <c:v>0.93703333333333205</c:v>
                </c:pt>
                <c:pt idx="218">
                  <c:v>2.2273333333333341</c:v>
                </c:pt>
                <c:pt idx="219">
                  <c:v>2.1894999999999953</c:v>
                </c:pt>
                <c:pt idx="220">
                  <c:v>0.73823333333332641</c:v>
                </c:pt>
                <c:pt idx="221">
                  <c:v>-0.53000000000000114</c:v>
                </c:pt>
                <c:pt idx="222">
                  <c:v>-1.3755666666666713</c:v>
                </c:pt>
                <c:pt idx="223">
                  <c:v>0.37853333333332273</c:v>
                </c:pt>
                <c:pt idx="224">
                  <c:v>4.7333333333341443E-2</c:v>
                </c:pt>
                <c:pt idx="225">
                  <c:v>0.50166666666666515</c:v>
                </c:pt>
                <c:pt idx="226">
                  <c:v>0.89913333333335288</c:v>
                </c:pt>
                <c:pt idx="227">
                  <c:v>0.26243333333333396</c:v>
                </c:pt>
                <c:pt idx="228">
                  <c:v>6.5733333333326982E-2</c:v>
                </c:pt>
                <c:pt idx="229">
                  <c:v>-1.1276333333333497</c:v>
                </c:pt>
                <c:pt idx="230">
                  <c:v>0.52196666666665692</c:v>
                </c:pt>
                <c:pt idx="231">
                  <c:v>2.4133999999999958</c:v>
                </c:pt>
                <c:pt idx="232">
                  <c:v>2.8562333333333498</c:v>
                </c:pt>
                <c:pt idx="233">
                  <c:v>1.0691000000000059</c:v>
                </c:pt>
                <c:pt idx="234">
                  <c:v>0.50926666666667586</c:v>
                </c:pt>
                <c:pt idx="235">
                  <c:v>0.2846666666666664</c:v>
                </c:pt>
                <c:pt idx="236">
                  <c:v>0.74023333333333596</c:v>
                </c:pt>
                <c:pt idx="237">
                  <c:v>0.44283333333332564</c:v>
                </c:pt>
                <c:pt idx="238">
                  <c:v>1.1893333333333374</c:v>
                </c:pt>
                <c:pt idx="239">
                  <c:v>1.4708333333333172</c:v>
                </c:pt>
                <c:pt idx="240">
                  <c:v>1.7333666666666829</c:v>
                </c:pt>
                <c:pt idx="241">
                  <c:v>1.3980999999999995</c:v>
                </c:pt>
                <c:pt idx="242">
                  <c:v>-0.47126666666665074</c:v>
                </c:pt>
                <c:pt idx="243">
                  <c:v>-0.49343333333332851</c:v>
                </c:pt>
                <c:pt idx="244">
                  <c:v>-0.23090000000000543</c:v>
                </c:pt>
                <c:pt idx="245">
                  <c:v>0.62946666666667284</c:v>
                </c:pt>
                <c:pt idx="246">
                  <c:v>1.2082333333333253</c:v>
                </c:pt>
                <c:pt idx="247">
                  <c:v>-6.3000000000101863E-3</c:v>
                </c:pt>
                <c:pt idx="248">
                  <c:v>0.26883333333333326</c:v>
                </c:pt>
                <c:pt idx="249">
                  <c:v>0.92356666666665888</c:v>
                </c:pt>
                <c:pt idx="250">
                  <c:v>0.45869999999997901</c:v>
                </c:pt>
                <c:pt idx="251">
                  <c:v>1.9033333333325686E-2</c:v>
                </c:pt>
                <c:pt idx="252">
                  <c:v>-0.1929666666666634</c:v>
                </c:pt>
                <c:pt idx="253">
                  <c:v>-0.27833333333332178</c:v>
                </c:pt>
                <c:pt idx="254">
                  <c:v>-0.227800000000002</c:v>
                </c:pt>
                <c:pt idx="255">
                  <c:v>-0.66746666666666954</c:v>
                </c:pt>
                <c:pt idx="256">
                  <c:v>0.80659999999998888</c:v>
                </c:pt>
                <c:pt idx="257">
                  <c:v>1.3348666666666702</c:v>
                </c:pt>
                <c:pt idx="258">
                  <c:v>0.75596666666665158</c:v>
                </c:pt>
                <c:pt idx="259">
                  <c:v>0.70853333333332102</c:v>
                </c:pt>
                <c:pt idx="260">
                  <c:v>1.4265000000000043</c:v>
                </c:pt>
                <c:pt idx="261">
                  <c:v>0.96476666666667654</c:v>
                </c:pt>
                <c:pt idx="262">
                  <c:v>0.31316666666666038</c:v>
                </c:pt>
                <c:pt idx="263">
                  <c:v>-1.4359999999999928</c:v>
                </c:pt>
                <c:pt idx="264">
                  <c:v>-1.8978000000000037</c:v>
                </c:pt>
                <c:pt idx="265">
                  <c:v>-2.7898333333333198</c:v>
                </c:pt>
                <c:pt idx="266">
                  <c:v>-1.2842333333333329</c:v>
                </c:pt>
                <c:pt idx="267">
                  <c:v>-0.9995666666666807</c:v>
                </c:pt>
                <c:pt idx="268">
                  <c:v>-1.8725333333333367</c:v>
                </c:pt>
                <c:pt idx="269">
                  <c:v>-3.0176000000000016</c:v>
                </c:pt>
                <c:pt idx="270">
                  <c:v>1.1007333333333378</c:v>
                </c:pt>
                <c:pt idx="271">
                  <c:v>3.2832333333333423</c:v>
                </c:pt>
                <c:pt idx="272">
                  <c:v>1.4772333333333165</c:v>
                </c:pt>
                <c:pt idx="273">
                  <c:v>-0.12023333333333142</c:v>
                </c:pt>
                <c:pt idx="274">
                  <c:v>-1.2241333333333415</c:v>
                </c:pt>
                <c:pt idx="275">
                  <c:v>-6.0099999999991383E-2</c:v>
                </c:pt>
                <c:pt idx="276">
                  <c:v>0.10439999999999827</c:v>
                </c:pt>
                <c:pt idx="277">
                  <c:v>3.0112666666666712</c:v>
                </c:pt>
                <c:pt idx="278">
                  <c:v>2.2362999999999857</c:v>
                </c:pt>
                <c:pt idx="279">
                  <c:v>1.3379666666666736</c:v>
                </c:pt>
                <c:pt idx="280">
                  <c:v>-1.2367333333333335</c:v>
                </c:pt>
                <c:pt idx="281">
                  <c:v>-0.48393333333333999</c:v>
                </c:pt>
                <c:pt idx="282">
                  <c:v>-0.12970000000001392</c:v>
                </c:pt>
                <c:pt idx="283">
                  <c:v>-1.9738333333333173</c:v>
                </c:pt>
                <c:pt idx="284">
                  <c:v>-5.538566666666668</c:v>
                </c:pt>
                <c:pt idx="285">
                  <c:v>-6.3230333333333419</c:v>
                </c:pt>
                <c:pt idx="286">
                  <c:v>-4.13096666666668</c:v>
                </c:pt>
                <c:pt idx="287">
                  <c:v>-4.7952333333333428</c:v>
                </c:pt>
                <c:pt idx="288">
                  <c:v>-1.4443000000000126</c:v>
                </c:pt>
                <c:pt idx="289">
                  <c:v>2.7308666666666852</c:v>
                </c:pt>
                <c:pt idx="290">
                  <c:v>0.76913333333332901</c:v>
                </c:pt>
                <c:pt idx="291">
                  <c:v>2.6580333333333215</c:v>
                </c:pt>
                <c:pt idx="292">
                  <c:v>-1.795266666666663</c:v>
                </c:pt>
                <c:pt idx="293">
                  <c:v>-3.24166666666666</c:v>
                </c:pt>
                <c:pt idx="294">
                  <c:v>-6.4706000000000046</c:v>
                </c:pt>
                <c:pt idx="295">
                  <c:v>0.58676666666664801</c:v>
                </c:pt>
                <c:pt idx="296">
                  <c:v>-2.7817333333333352</c:v>
                </c:pt>
                <c:pt idx="297">
                  <c:v>-10.724099999999993</c:v>
                </c:pt>
                <c:pt idx="298">
                  <c:v>-6.2675666666666672</c:v>
                </c:pt>
                <c:pt idx="299">
                  <c:v>-10.597166666666666</c:v>
                </c:pt>
                <c:pt idx="300">
                  <c:v>-2.2361999999999966</c:v>
                </c:pt>
                <c:pt idx="301">
                  <c:v>-2.5660666666666572</c:v>
                </c:pt>
                <c:pt idx="302">
                  <c:v>2.0141333333333336</c:v>
                </c:pt>
                <c:pt idx="303">
                  <c:v>-1.8618666666666854</c:v>
                </c:pt>
                <c:pt idx="304">
                  <c:v>-5.5285000000000011</c:v>
                </c:pt>
                <c:pt idx="305">
                  <c:v>5.2018333333333331</c:v>
                </c:pt>
                <c:pt idx="306">
                  <c:v>10.92713333333333</c:v>
                </c:pt>
                <c:pt idx="307">
                  <c:v>12.29413333333332</c:v>
                </c:pt>
                <c:pt idx="308">
                  <c:v>4.4565333333333399</c:v>
                </c:pt>
                <c:pt idx="309">
                  <c:v>3.0449666666666815</c:v>
                </c:pt>
                <c:pt idx="310">
                  <c:v>-1.4876000000000005</c:v>
                </c:pt>
                <c:pt idx="311">
                  <c:v>-4.332800000000006</c:v>
                </c:pt>
                <c:pt idx="312">
                  <c:v>-2.1981333333333453</c:v>
                </c:pt>
                <c:pt idx="313">
                  <c:v>-1.7540666666666596</c:v>
                </c:pt>
                <c:pt idx="314">
                  <c:v>4.9671333333333223</c:v>
                </c:pt>
                <c:pt idx="315">
                  <c:v>2.8071333333333257</c:v>
                </c:pt>
                <c:pt idx="316">
                  <c:v>2.6168333333333322</c:v>
                </c:pt>
                <c:pt idx="317">
                  <c:v>1.9919333333333213</c:v>
                </c:pt>
                <c:pt idx="318">
                  <c:v>-0.91039999999998145</c:v>
                </c:pt>
                <c:pt idx="319">
                  <c:v>1.8587666666666678</c:v>
                </c:pt>
                <c:pt idx="320">
                  <c:v>-1.1418333333333379</c:v>
                </c:pt>
                <c:pt idx="321">
                  <c:v>0.61213333333333253</c:v>
                </c:pt>
                <c:pt idx="322">
                  <c:v>3.4635999999999996</c:v>
                </c:pt>
                <c:pt idx="323">
                  <c:v>0.77710000000000434</c:v>
                </c:pt>
                <c:pt idx="324">
                  <c:v>-2.6992333333333391</c:v>
                </c:pt>
                <c:pt idx="325">
                  <c:v>1.0467666666666702</c:v>
                </c:pt>
                <c:pt idx="326">
                  <c:v>5.7133333333325709E-2</c:v>
                </c:pt>
                <c:pt idx="327">
                  <c:v>1.2020666666666671</c:v>
                </c:pt>
                <c:pt idx="328">
                  <c:v>1.1482000000000028</c:v>
                </c:pt>
                <c:pt idx="329">
                  <c:v>0.41550000000000864</c:v>
                </c:pt>
                <c:pt idx="330">
                  <c:v>-0.73900000000000432</c:v>
                </c:pt>
                <c:pt idx="331">
                  <c:v>-1.4907666666666728</c:v>
                </c:pt>
                <c:pt idx="332">
                  <c:v>-2.356733333333338</c:v>
                </c:pt>
                <c:pt idx="333">
                  <c:v>-1.122799999999998</c:v>
                </c:pt>
                <c:pt idx="334">
                  <c:v>0.99276666666666813</c:v>
                </c:pt>
                <c:pt idx="335">
                  <c:v>2.1664333333333303</c:v>
                </c:pt>
                <c:pt idx="336">
                  <c:v>1.360666666666674</c:v>
                </c:pt>
                <c:pt idx="337">
                  <c:v>2.2774000000000001</c:v>
                </c:pt>
                <c:pt idx="338">
                  <c:v>1.6905666666666548</c:v>
                </c:pt>
                <c:pt idx="339">
                  <c:v>-1.6398000000000081</c:v>
                </c:pt>
                <c:pt idx="340">
                  <c:v>-3.6761666666666883</c:v>
                </c:pt>
                <c:pt idx="341">
                  <c:v>-1.7635666666666623</c:v>
                </c:pt>
                <c:pt idx="342">
                  <c:v>4.4399999999995998E-2</c:v>
                </c:pt>
                <c:pt idx="343">
                  <c:v>4.3010333333333364</c:v>
                </c:pt>
                <c:pt idx="344">
                  <c:v>3.1560666666666606</c:v>
                </c:pt>
                <c:pt idx="345">
                  <c:v>2.953000000000003</c:v>
                </c:pt>
                <c:pt idx="346">
                  <c:v>2.3090666666666806</c:v>
                </c:pt>
                <c:pt idx="347">
                  <c:v>0.80253333333332932</c:v>
                </c:pt>
                <c:pt idx="348">
                  <c:v>2.8229333333333386</c:v>
                </c:pt>
                <c:pt idx="349">
                  <c:v>4.7514666666666585</c:v>
                </c:pt>
                <c:pt idx="350">
                  <c:v>1.6303333333333256</c:v>
                </c:pt>
                <c:pt idx="351">
                  <c:v>0.48460000000000036</c:v>
                </c:pt>
                <c:pt idx="352">
                  <c:v>0.70069999999999766</c:v>
                </c:pt>
                <c:pt idx="353">
                  <c:v>1.8713000000000051</c:v>
                </c:pt>
                <c:pt idx="354">
                  <c:v>4.2830999999999761</c:v>
                </c:pt>
                <c:pt idx="355">
                  <c:v>-0.17489999999997963</c:v>
                </c:pt>
                <c:pt idx="356">
                  <c:v>0.63593333333334101</c:v>
                </c:pt>
                <c:pt idx="357">
                  <c:v>1.5167333333333204</c:v>
                </c:pt>
                <c:pt idx="358">
                  <c:v>-0.12400000000000944</c:v>
                </c:pt>
                <c:pt idx="359">
                  <c:v>-1.0397666666666652</c:v>
                </c:pt>
                <c:pt idx="360">
                  <c:v>-7.4819666666666791</c:v>
                </c:pt>
                <c:pt idx="361">
                  <c:v>-3.3801333333333332</c:v>
                </c:pt>
                <c:pt idx="362">
                  <c:v>-6.3566666666659444E-2</c:v>
                </c:pt>
                <c:pt idx="363">
                  <c:v>2.4420666666666762</c:v>
                </c:pt>
                <c:pt idx="364">
                  <c:v>1.3736999999999995</c:v>
                </c:pt>
                <c:pt idx="365">
                  <c:v>-0.23529999999999518</c:v>
                </c:pt>
                <c:pt idx="366">
                  <c:v>-2.9762666666666604</c:v>
                </c:pt>
                <c:pt idx="367">
                  <c:v>1.6184333333333427</c:v>
                </c:pt>
                <c:pt idx="368">
                  <c:v>3.8220666666666716</c:v>
                </c:pt>
                <c:pt idx="369">
                  <c:v>0.96350000000001046</c:v>
                </c:pt>
                <c:pt idx="370">
                  <c:v>0.85540000000000305</c:v>
                </c:pt>
                <c:pt idx="371">
                  <c:v>-7.1194999999999879</c:v>
                </c:pt>
                <c:pt idx="372">
                  <c:v>-2.3976000000000113</c:v>
                </c:pt>
                <c:pt idx="373">
                  <c:v>1.0206999999999908</c:v>
                </c:pt>
                <c:pt idx="374">
                  <c:v>1.4658333333333218</c:v>
                </c:pt>
                <c:pt idx="375">
                  <c:v>1.2623999999999995</c:v>
                </c:pt>
                <c:pt idx="376">
                  <c:v>1.8983666666666608</c:v>
                </c:pt>
                <c:pt idx="377">
                  <c:v>-1.4531999999999954</c:v>
                </c:pt>
                <c:pt idx="378">
                  <c:v>0.34023333333333028</c:v>
                </c:pt>
                <c:pt idx="379">
                  <c:v>-1.5549333333333237</c:v>
                </c:pt>
                <c:pt idx="380">
                  <c:v>0.34029999999999916</c:v>
                </c:pt>
                <c:pt idx="381">
                  <c:v>-1.4118666666666684</c:v>
                </c:pt>
                <c:pt idx="382">
                  <c:v>-0.36886666666667622</c:v>
                </c:pt>
                <c:pt idx="383">
                  <c:v>1.4022666666666623</c:v>
                </c:pt>
                <c:pt idx="384">
                  <c:v>6.3999999999850843E-3</c:v>
                </c:pt>
                <c:pt idx="385">
                  <c:v>-1.1829000000000036</c:v>
                </c:pt>
                <c:pt idx="386">
                  <c:v>-1.6312666666666757</c:v>
                </c:pt>
                <c:pt idx="387">
                  <c:v>1.8729000000000013</c:v>
                </c:pt>
                <c:pt idx="388">
                  <c:v>2.0478333333333296</c:v>
                </c:pt>
                <c:pt idx="389">
                  <c:v>0.62963333333333082</c:v>
                </c:pt>
                <c:pt idx="390">
                  <c:v>-8.9033333333333076E-2</c:v>
                </c:pt>
                <c:pt idx="391">
                  <c:v>-1.2750999999999948</c:v>
                </c:pt>
                <c:pt idx="392">
                  <c:v>-1.6312333333333271</c:v>
                </c:pt>
                <c:pt idx="393">
                  <c:v>-0.31793333333334317</c:v>
                </c:pt>
                <c:pt idx="394">
                  <c:v>3.200000000006753E-3</c:v>
                </c:pt>
                <c:pt idx="395">
                  <c:v>0.88079999999999359</c:v>
                </c:pt>
                <c:pt idx="396">
                  <c:v>1.1414999999999935</c:v>
                </c:pt>
                <c:pt idx="397">
                  <c:v>-0.24483333333331814</c:v>
                </c:pt>
                <c:pt idx="398">
                  <c:v>3.0366999999999962</c:v>
                </c:pt>
                <c:pt idx="399">
                  <c:v>1.5103333333333211</c:v>
                </c:pt>
                <c:pt idx="400">
                  <c:v>2.1813333333333134</c:v>
                </c:pt>
                <c:pt idx="401">
                  <c:v>4.1273000000000053</c:v>
                </c:pt>
                <c:pt idx="402">
                  <c:v>2.4293666666666667</c:v>
                </c:pt>
                <c:pt idx="403">
                  <c:v>1.0397999999999996</c:v>
                </c:pt>
                <c:pt idx="404">
                  <c:v>1.2115000000000009</c:v>
                </c:pt>
                <c:pt idx="405">
                  <c:v>0.77273333333333483</c:v>
                </c:pt>
                <c:pt idx="406">
                  <c:v>-0.37843333333334783</c:v>
                </c:pt>
                <c:pt idx="407">
                  <c:v>0.73136666666667338</c:v>
                </c:pt>
                <c:pt idx="408">
                  <c:v>1.9428666666666743</c:v>
                </c:pt>
                <c:pt idx="409">
                  <c:v>0.95713333333333139</c:v>
                </c:pt>
                <c:pt idx="410">
                  <c:v>1.8696666666666459</c:v>
                </c:pt>
                <c:pt idx="411">
                  <c:v>2.9698999999999955</c:v>
                </c:pt>
                <c:pt idx="412">
                  <c:v>1.5707666666666711</c:v>
                </c:pt>
                <c:pt idx="413">
                  <c:v>0.47696666666668364</c:v>
                </c:pt>
                <c:pt idx="414">
                  <c:v>-0.74723333333332675</c:v>
                </c:pt>
                <c:pt idx="415">
                  <c:v>1.1880666666666713</c:v>
                </c:pt>
                <c:pt idx="416">
                  <c:v>0.47853333333334547</c:v>
                </c:pt>
                <c:pt idx="417">
                  <c:v>3.1055333333333266</c:v>
                </c:pt>
                <c:pt idx="418">
                  <c:v>3.6266333333333449</c:v>
                </c:pt>
                <c:pt idx="419">
                  <c:v>-1.5870333333333235</c:v>
                </c:pt>
                <c:pt idx="420">
                  <c:v>-2.3231666666666797</c:v>
                </c:pt>
                <c:pt idx="421">
                  <c:v>-1.2396999999999849</c:v>
                </c:pt>
                <c:pt idx="422">
                  <c:v>2.1447333333333347</c:v>
                </c:pt>
                <c:pt idx="423">
                  <c:v>1.3862333333333368</c:v>
                </c:pt>
                <c:pt idx="424">
                  <c:v>3.6935000000000002</c:v>
                </c:pt>
                <c:pt idx="425">
                  <c:v>3.234666666666655</c:v>
                </c:pt>
                <c:pt idx="426">
                  <c:v>1.8292333333333204</c:v>
                </c:pt>
                <c:pt idx="427">
                  <c:v>-0.24856666666666172</c:v>
                </c:pt>
                <c:pt idx="428">
                  <c:v>-2.5685999999999893</c:v>
                </c:pt>
                <c:pt idx="429">
                  <c:v>-3.2633333333333212</c:v>
                </c:pt>
                <c:pt idx="430">
                  <c:v>-3.0274999999999892</c:v>
                </c:pt>
                <c:pt idx="431">
                  <c:v>1.9822333333333262</c:v>
                </c:pt>
                <c:pt idx="432">
                  <c:v>11.6096</c:v>
                </c:pt>
                <c:pt idx="433">
                  <c:v>5.3856999999999999</c:v>
                </c:pt>
                <c:pt idx="434">
                  <c:v>1.2620000000000005</c:v>
                </c:pt>
                <c:pt idx="435">
                  <c:v>-0.99750000000000227</c:v>
                </c:pt>
                <c:pt idx="436">
                  <c:v>1.8324333333333271</c:v>
                </c:pt>
                <c:pt idx="437">
                  <c:v>0.54813333333332537</c:v>
                </c:pt>
                <c:pt idx="438">
                  <c:v>1.1823666666666668</c:v>
                </c:pt>
                <c:pt idx="439">
                  <c:v>0.44299999999999784</c:v>
                </c:pt>
                <c:pt idx="440">
                  <c:v>1.5647666666666566</c:v>
                </c:pt>
                <c:pt idx="441">
                  <c:v>0.56086666666665508</c:v>
                </c:pt>
                <c:pt idx="442">
                  <c:v>2.5429999999999922</c:v>
                </c:pt>
                <c:pt idx="443">
                  <c:v>1.1185333333333318</c:v>
                </c:pt>
                <c:pt idx="444">
                  <c:v>1.7591333333333381</c:v>
                </c:pt>
                <c:pt idx="445">
                  <c:v>-0.75516666666665344</c:v>
                </c:pt>
                <c:pt idx="446">
                  <c:v>-0.81270000000002085</c:v>
                </c:pt>
                <c:pt idx="447">
                  <c:v>-2.1223666666666503</c:v>
                </c:pt>
                <c:pt idx="448">
                  <c:v>0.21663333333333412</c:v>
                </c:pt>
                <c:pt idx="449">
                  <c:v>-0.59273333333332801</c:v>
                </c:pt>
                <c:pt idx="450">
                  <c:v>-0.75523333333335074</c:v>
                </c:pt>
                <c:pt idx="451">
                  <c:v>0.33146666666667102</c:v>
                </c:pt>
                <c:pt idx="452">
                  <c:v>1.3926666666666563</c:v>
                </c:pt>
                <c:pt idx="453">
                  <c:v>1.5009333333333359</c:v>
                </c:pt>
                <c:pt idx="454">
                  <c:v>0.6468666666666536</c:v>
                </c:pt>
                <c:pt idx="455">
                  <c:v>-1.3799333333333408</c:v>
                </c:pt>
                <c:pt idx="456">
                  <c:v>-1.405399999999986</c:v>
                </c:pt>
                <c:pt idx="457">
                  <c:v>-6.4086666666666616</c:v>
                </c:pt>
                <c:pt idx="458">
                  <c:v>-3.1422000000000025</c:v>
                </c:pt>
                <c:pt idx="459">
                  <c:v>-4.0440666666666658</c:v>
                </c:pt>
                <c:pt idx="460">
                  <c:v>0.6851999999999947</c:v>
                </c:pt>
                <c:pt idx="461">
                  <c:v>2.689700000000002</c:v>
                </c:pt>
                <c:pt idx="462">
                  <c:v>4.7674666666666639</c:v>
                </c:pt>
                <c:pt idx="463">
                  <c:v>4.7101333333333315</c:v>
                </c:pt>
                <c:pt idx="464">
                  <c:v>1.6156666666666553</c:v>
                </c:pt>
                <c:pt idx="465">
                  <c:v>0.28996666666667181</c:v>
                </c:pt>
                <c:pt idx="466">
                  <c:v>-1.4085999999999927</c:v>
                </c:pt>
                <c:pt idx="467">
                  <c:v>-0.82209999999999184</c:v>
                </c:pt>
                <c:pt idx="468">
                  <c:v>-1.4021666666666732</c:v>
                </c:pt>
                <c:pt idx="469">
                  <c:v>0.90186666666664905</c:v>
                </c:pt>
                <c:pt idx="470">
                  <c:v>2.4698000000000064</c:v>
                </c:pt>
                <c:pt idx="471">
                  <c:v>3.6967333333333272</c:v>
                </c:pt>
                <c:pt idx="472">
                  <c:v>1.3671666666666624</c:v>
                </c:pt>
                <c:pt idx="473">
                  <c:v>0.56716666666666526</c:v>
                </c:pt>
                <c:pt idx="474">
                  <c:v>1.0165666666666624</c:v>
                </c:pt>
                <c:pt idx="475">
                  <c:v>1.8707000000000136</c:v>
                </c:pt>
                <c:pt idx="476">
                  <c:v>1.6189000000000107</c:v>
                </c:pt>
                <c:pt idx="477">
                  <c:v>1.5328666666666777</c:v>
                </c:pt>
                <c:pt idx="478">
                  <c:v>-0.51626666666666665</c:v>
                </c:pt>
                <c:pt idx="479">
                  <c:v>-0.12430000000000518</c:v>
                </c:pt>
                <c:pt idx="480">
                  <c:v>0.58319999999997663</c:v>
                </c:pt>
                <c:pt idx="481">
                  <c:v>0.74886666666665747</c:v>
                </c:pt>
                <c:pt idx="482">
                  <c:v>1.6444333333333532</c:v>
                </c:pt>
                <c:pt idx="483">
                  <c:v>1.4080000000000155</c:v>
                </c:pt>
                <c:pt idx="484">
                  <c:v>2.2567333333333295</c:v>
                </c:pt>
                <c:pt idx="485">
                  <c:v>1.5119333333333316</c:v>
                </c:pt>
                <c:pt idx="486">
                  <c:v>0.41830000000001633</c:v>
                </c:pt>
                <c:pt idx="487">
                  <c:v>-1.2516999999999996</c:v>
                </c:pt>
                <c:pt idx="488">
                  <c:v>-1.0409999999999968</c:v>
                </c:pt>
                <c:pt idx="489">
                  <c:v>-1.5774666666666803</c:v>
                </c:pt>
                <c:pt idx="490">
                  <c:v>2.2033333333333189</c:v>
                </c:pt>
                <c:pt idx="491">
                  <c:v>0.61946666666665351</c:v>
                </c:pt>
                <c:pt idx="492">
                  <c:v>2.3916999999999859</c:v>
                </c:pt>
                <c:pt idx="493">
                  <c:v>-2.0404333333333113</c:v>
                </c:pt>
                <c:pt idx="494">
                  <c:v>5.0900333333333379</c:v>
                </c:pt>
                <c:pt idx="495">
                  <c:v>1.7722666666666385</c:v>
                </c:pt>
                <c:pt idx="496">
                  <c:v>0.4885666666666566</c:v>
                </c:pt>
                <c:pt idx="497">
                  <c:v>-1.0953000000000088</c:v>
                </c:pt>
                <c:pt idx="498">
                  <c:v>0.47256666666669389</c:v>
                </c:pt>
                <c:pt idx="499">
                  <c:v>-0.34483333333332666</c:v>
                </c:pt>
                <c:pt idx="500">
                  <c:v>-0.27456666666668639</c:v>
                </c:pt>
                <c:pt idx="501">
                  <c:v>-0.37370000000001369</c:v>
                </c:pt>
                <c:pt idx="502">
                  <c:v>-1.3794333333333384</c:v>
                </c:pt>
                <c:pt idx="503">
                  <c:v>0.17246666666665078</c:v>
                </c:pt>
                <c:pt idx="504">
                  <c:v>1.3571333333333371</c:v>
                </c:pt>
                <c:pt idx="505">
                  <c:v>3.5668000000000006</c:v>
                </c:pt>
                <c:pt idx="506">
                  <c:v>3.3593000000000188</c:v>
                </c:pt>
                <c:pt idx="507">
                  <c:v>2.3948666666666441</c:v>
                </c:pt>
                <c:pt idx="508">
                  <c:v>-1.0218333333333192</c:v>
                </c:pt>
                <c:pt idx="509">
                  <c:v>-2.9792666666666605</c:v>
                </c:pt>
                <c:pt idx="510">
                  <c:v>-3.5891999999999769</c:v>
                </c:pt>
                <c:pt idx="511">
                  <c:v>-2.3086999999999875</c:v>
                </c:pt>
                <c:pt idx="512">
                  <c:v>-2.3150333333333322</c:v>
                </c:pt>
                <c:pt idx="513">
                  <c:v>2.2704000000000235</c:v>
                </c:pt>
                <c:pt idx="514">
                  <c:v>0.65139999999999532</c:v>
                </c:pt>
                <c:pt idx="515">
                  <c:v>-1.7977999999999668</c:v>
                </c:pt>
                <c:pt idx="516">
                  <c:v>-3.5477333333333547</c:v>
                </c:pt>
                <c:pt idx="517">
                  <c:v>-4.2182666666666648</c:v>
                </c:pt>
                <c:pt idx="518">
                  <c:v>-6.0479666666666816</c:v>
                </c:pt>
                <c:pt idx="519">
                  <c:v>0.15649999999996567</c:v>
                </c:pt>
                <c:pt idx="520">
                  <c:v>-2.2333333333321548E-2</c:v>
                </c:pt>
                <c:pt idx="521">
                  <c:v>2.4907333333333384</c:v>
                </c:pt>
                <c:pt idx="522">
                  <c:v>4.7099999999999795</c:v>
                </c:pt>
                <c:pt idx="523">
                  <c:v>2.2352000000000203</c:v>
                </c:pt>
                <c:pt idx="524">
                  <c:v>2.5418333333333578</c:v>
                </c:pt>
                <c:pt idx="525">
                  <c:v>5.2624666666666542</c:v>
                </c:pt>
                <c:pt idx="526">
                  <c:v>1.8711999999999875</c:v>
                </c:pt>
                <c:pt idx="527">
                  <c:v>-1.2070666666666625</c:v>
                </c:pt>
                <c:pt idx="528">
                  <c:v>-0.93556666666665933</c:v>
                </c:pt>
                <c:pt idx="529">
                  <c:v>0.94513333333333094</c:v>
                </c:pt>
                <c:pt idx="530">
                  <c:v>-0.45666666666664923</c:v>
                </c:pt>
                <c:pt idx="531">
                  <c:v>-0.95473333333336541</c:v>
                </c:pt>
                <c:pt idx="532">
                  <c:v>1.4688666666666563</c:v>
                </c:pt>
                <c:pt idx="533">
                  <c:v>2.3789666666666562</c:v>
                </c:pt>
                <c:pt idx="534">
                  <c:v>-1.5103333333333353</c:v>
                </c:pt>
                <c:pt idx="535">
                  <c:v>-6.7345333333333031</c:v>
                </c:pt>
                <c:pt idx="536">
                  <c:v>-4.9144000000000005</c:v>
                </c:pt>
                <c:pt idx="537">
                  <c:v>-2.5130666666666741</c:v>
                </c:pt>
                <c:pt idx="538">
                  <c:v>-0.58436666666668202</c:v>
                </c:pt>
                <c:pt idx="539">
                  <c:v>-0.68913333333333071</c:v>
                </c:pt>
                <c:pt idx="540">
                  <c:v>2.4094666666666456</c:v>
                </c:pt>
                <c:pt idx="541">
                  <c:v>1.0767666666666571</c:v>
                </c:pt>
                <c:pt idx="542">
                  <c:v>-2.1341999999999928</c:v>
                </c:pt>
                <c:pt idx="543">
                  <c:v>-4.0988333333333458</c:v>
                </c:pt>
                <c:pt idx="544">
                  <c:v>-1.0463000000000306</c:v>
                </c:pt>
                <c:pt idx="545">
                  <c:v>1.2894000000000148</c:v>
                </c:pt>
                <c:pt idx="546">
                  <c:v>2.5277333333333161</c:v>
                </c:pt>
                <c:pt idx="547">
                  <c:v>2.8509666666666362</c:v>
                </c:pt>
                <c:pt idx="548">
                  <c:v>4.9500000000000171</c:v>
                </c:pt>
                <c:pt idx="549">
                  <c:v>2.1182666666666705</c:v>
                </c:pt>
                <c:pt idx="550">
                  <c:v>4.98836666666665</c:v>
                </c:pt>
                <c:pt idx="551">
                  <c:v>2.3581666666666763</c:v>
                </c:pt>
                <c:pt idx="552">
                  <c:v>1.4142666666666628</c:v>
                </c:pt>
                <c:pt idx="553">
                  <c:v>-1.5678000000000338</c:v>
                </c:pt>
                <c:pt idx="554">
                  <c:v>-6.45386666666667</c:v>
                </c:pt>
                <c:pt idx="555">
                  <c:v>-3.4140666666666561</c:v>
                </c:pt>
                <c:pt idx="556">
                  <c:v>-2.4221666666666692</c:v>
                </c:pt>
                <c:pt idx="557">
                  <c:v>-4.2876333333333321</c:v>
                </c:pt>
                <c:pt idx="558">
                  <c:v>-7.2410666666666543</c:v>
                </c:pt>
                <c:pt idx="559">
                  <c:v>1.6000000000019554E-2</c:v>
                </c:pt>
                <c:pt idx="560">
                  <c:v>1.8174999999999955</c:v>
                </c:pt>
                <c:pt idx="561">
                  <c:v>1.1935000000000002</c:v>
                </c:pt>
                <c:pt idx="562">
                  <c:v>-0.24319999999998743</c:v>
                </c:pt>
                <c:pt idx="563">
                  <c:v>-0.55680000000000973</c:v>
                </c:pt>
                <c:pt idx="564">
                  <c:v>2.2366000000000241</c:v>
                </c:pt>
                <c:pt idx="565">
                  <c:v>3.5005666666666571</c:v>
                </c:pt>
                <c:pt idx="566">
                  <c:v>1.5390666666666846</c:v>
                </c:pt>
                <c:pt idx="567">
                  <c:v>-2.4894333333333236</c:v>
                </c:pt>
                <c:pt idx="568">
                  <c:v>-0.32956666666666479</c:v>
                </c:pt>
                <c:pt idx="569">
                  <c:v>1.3598999999999819</c:v>
                </c:pt>
                <c:pt idx="570">
                  <c:v>-1.6478999999999928</c:v>
                </c:pt>
                <c:pt idx="571">
                  <c:v>-2.831799999999987</c:v>
                </c:pt>
                <c:pt idx="572">
                  <c:v>-0.45746666666667579</c:v>
                </c:pt>
                <c:pt idx="573">
                  <c:v>1.1071333333333513</c:v>
                </c:pt>
                <c:pt idx="574">
                  <c:v>-0.80956666666666877</c:v>
                </c:pt>
                <c:pt idx="575">
                  <c:v>-6.1498666666666679</c:v>
                </c:pt>
                <c:pt idx="576">
                  <c:v>-1.3727333333333434</c:v>
                </c:pt>
                <c:pt idx="577">
                  <c:v>-0.65273333333331607</c:v>
                </c:pt>
                <c:pt idx="578">
                  <c:v>1.4014666666666784</c:v>
                </c:pt>
                <c:pt idx="579">
                  <c:v>1.7694666666666734</c:v>
                </c:pt>
                <c:pt idx="580">
                  <c:v>1.7151000000000067</c:v>
                </c:pt>
                <c:pt idx="581">
                  <c:v>-0.56633333333333269</c:v>
                </c:pt>
                <c:pt idx="582">
                  <c:v>1.7150666666666581</c:v>
                </c:pt>
                <c:pt idx="583">
                  <c:v>0.56949999999999079</c:v>
                </c:pt>
                <c:pt idx="584">
                  <c:v>0.79993333333334249</c:v>
                </c:pt>
                <c:pt idx="585">
                  <c:v>-1.3631000000000171</c:v>
                </c:pt>
                <c:pt idx="586">
                  <c:v>-0.18233333333334656</c:v>
                </c:pt>
                <c:pt idx="587">
                  <c:v>1.1775333333333293</c:v>
                </c:pt>
                <c:pt idx="588">
                  <c:v>5.1771333333333445</c:v>
                </c:pt>
                <c:pt idx="589">
                  <c:v>1.8205999999999847</c:v>
                </c:pt>
                <c:pt idx="590">
                  <c:v>1.17113333333333</c:v>
                </c:pt>
                <c:pt idx="591">
                  <c:v>-3.5708666666666886</c:v>
                </c:pt>
                <c:pt idx="592">
                  <c:v>-1.945399999999978</c:v>
                </c:pt>
                <c:pt idx="593">
                  <c:v>1.1741999999999848</c:v>
                </c:pt>
                <c:pt idx="594">
                  <c:v>2.0157999999999845</c:v>
                </c:pt>
                <c:pt idx="595">
                  <c:v>0.23359999999996717</c:v>
                </c:pt>
                <c:pt idx="596">
                  <c:v>-2.8861333333333192</c:v>
                </c:pt>
                <c:pt idx="597">
                  <c:v>-1.6382333333333321</c:v>
                </c:pt>
                <c:pt idx="598">
                  <c:v>-1.2191333333333461</c:v>
                </c:pt>
                <c:pt idx="599">
                  <c:v>1.0527000000000015</c:v>
                </c:pt>
                <c:pt idx="600">
                  <c:v>0.95033333333336145</c:v>
                </c:pt>
                <c:pt idx="601">
                  <c:v>3.0813666666666677</c:v>
                </c:pt>
                <c:pt idx="602">
                  <c:v>1.4110666666666702</c:v>
                </c:pt>
                <c:pt idx="603">
                  <c:v>0.77943333333334408</c:v>
                </c:pt>
                <c:pt idx="604">
                  <c:v>-1.8689999999999998</c:v>
                </c:pt>
                <c:pt idx="605">
                  <c:v>-1.5212999999999965</c:v>
                </c:pt>
                <c:pt idx="606">
                  <c:v>-0.84319999999999595</c:v>
                </c:pt>
                <c:pt idx="607">
                  <c:v>-0.52260000000001128</c:v>
                </c:pt>
                <c:pt idx="608">
                  <c:v>-7.3733333333336759E-2</c:v>
                </c:pt>
                <c:pt idx="609">
                  <c:v>-0.58030000000002246</c:v>
                </c:pt>
                <c:pt idx="610">
                  <c:v>-1.7698999999999785</c:v>
                </c:pt>
                <c:pt idx="611">
                  <c:v>-1.987899999999982</c:v>
                </c:pt>
                <c:pt idx="612">
                  <c:v>-0.11223333333333585</c:v>
                </c:pt>
                <c:pt idx="613">
                  <c:v>-0.21793333333333464</c:v>
                </c:pt>
                <c:pt idx="614">
                  <c:v>-1.0932666666666648</c:v>
                </c:pt>
                <c:pt idx="615">
                  <c:v>-0.76626666666666665</c:v>
                </c:pt>
                <c:pt idx="616">
                  <c:v>-1.6961333333333357</c:v>
                </c:pt>
                <c:pt idx="617">
                  <c:v>-1.4042999999999921</c:v>
                </c:pt>
                <c:pt idx="618">
                  <c:v>0.80476666666666574</c:v>
                </c:pt>
                <c:pt idx="619">
                  <c:v>3.2158666666666562</c:v>
                </c:pt>
                <c:pt idx="620">
                  <c:v>2.670733333333331</c:v>
                </c:pt>
                <c:pt idx="621">
                  <c:v>1.6479333333333557</c:v>
                </c:pt>
                <c:pt idx="622">
                  <c:v>20.477866666666657</c:v>
                </c:pt>
                <c:pt idx="623">
                  <c:v>11.551866666666655</c:v>
                </c:pt>
                <c:pt idx="624">
                  <c:v>8.8298666666666463</c:v>
                </c:pt>
                <c:pt idx="625">
                  <c:v>0.25973333333334381</c:v>
                </c:pt>
                <c:pt idx="626">
                  <c:v>3.5909333333333393</c:v>
                </c:pt>
                <c:pt idx="627">
                  <c:v>3.4562333333333584</c:v>
                </c:pt>
                <c:pt idx="628">
                  <c:v>2.59699999999998</c:v>
                </c:pt>
                <c:pt idx="629">
                  <c:v>0.84323333333335881</c:v>
                </c:pt>
                <c:pt idx="630">
                  <c:v>0.602800000000002</c:v>
                </c:pt>
                <c:pt idx="631">
                  <c:v>0.6733333333333178</c:v>
                </c:pt>
                <c:pt idx="632">
                  <c:v>1.1766666666666765</c:v>
                </c:pt>
                <c:pt idx="633">
                  <c:v>0.42313333333333958</c:v>
                </c:pt>
                <c:pt idx="634">
                  <c:v>6.7366666666657693E-2</c:v>
                </c:pt>
                <c:pt idx="635">
                  <c:v>3.8433333333330211E-2</c:v>
                </c:pt>
                <c:pt idx="636">
                  <c:v>-1.6896666666666817</c:v>
                </c:pt>
                <c:pt idx="637">
                  <c:v>-3.0362999999999829</c:v>
                </c:pt>
                <c:pt idx="638">
                  <c:v>-6.0900000000003729E-2</c:v>
                </c:pt>
                <c:pt idx="639">
                  <c:v>1.8531999999999869</c:v>
                </c:pt>
                <c:pt idx="640">
                  <c:v>3.9596333333333291</c:v>
                </c:pt>
                <c:pt idx="641">
                  <c:v>4.6746333333333041</c:v>
                </c:pt>
                <c:pt idx="642">
                  <c:v>1.3305333333333635</c:v>
                </c:pt>
                <c:pt idx="643">
                  <c:v>-0.45523333333335358</c:v>
                </c:pt>
                <c:pt idx="644">
                  <c:v>0.11540000000002237</c:v>
                </c:pt>
                <c:pt idx="645">
                  <c:v>1.8756666666666604</c:v>
                </c:pt>
                <c:pt idx="646">
                  <c:v>1.7665666666666482</c:v>
                </c:pt>
                <c:pt idx="647">
                  <c:v>2.0166666666666515</c:v>
                </c:pt>
                <c:pt idx="648">
                  <c:v>3.3472333333333211</c:v>
                </c:pt>
                <c:pt idx="649">
                  <c:v>2.641933333333327</c:v>
                </c:pt>
                <c:pt idx="650">
                  <c:v>3.0972000000000151</c:v>
                </c:pt>
                <c:pt idx="651">
                  <c:v>0.45203333333333262</c:v>
                </c:pt>
                <c:pt idx="652">
                  <c:v>-1.0420333333333076</c:v>
                </c:pt>
                <c:pt idx="653">
                  <c:v>-0.51623333333333221</c:v>
                </c:pt>
                <c:pt idx="654">
                  <c:v>-0.97143333333335136</c:v>
                </c:pt>
                <c:pt idx="655">
                  <c:v>-1.0869000000000142</c:v>
                </c:pt>
                <c:pt idx="656">
                  <c:v>0.28539999999998145</c:v>
                </c:pt>
                <c:pt idx="657">
                  <c:v>1.1157333333333384</c:v>
                </c:pt>
                <c:pt idx="658">
                  <c:v>-0.86883333333332757</c:v>
                </c:pt>
                <c:pt idx="659">
                  <c:v>-2.6547666666666885</c:v>
                </c:pt>
                <c:pt idx="660">
                  <c:v>-4.8284666666666851</c:v>
                </c:pt>
                <c:pt idx="661">
                  <c:v>-0.54189999999999827</c:v>
                </c:pt>
                <c:pt idx="662">
                  <c:v>2.2347000000000037</c:v>
                </c:pt>
                <c:pt idx="663">
                  <c:v>2.1930333333333749</c:v>
                </c:pt>
                <c:pt idx="664">
                  <c:v>0.65083333333333826</c:v>
                </c:pt>
                <c:pt idx="665">
                  <c:v>-2.8150333333333606</c:v>
                </c:pt>
                <c:pt idx="666">
                  <c:v>-1.0165000000000077</c:v>
                </c:pt>
                <c:pt idx="667">
                  <c:v>9.7933333333344308E-2</c:v>
                </c:pt>
                <c:pt idx="668">
                  <c:v>-2.5803666666666629</c:v>
                </c:pt>
                <c:pt idx="669">
                  <c:v>-2.1420000000000243</c:v>
                </c:pt>
                <c:pt idx="670">
                  <c:v>-2.0296666666666567</c:v>
                </c:pt>
                <c:pt idx="671">
                  <c:v>-0.99566666666666492</c:v>
                </c:pt>
                <c:pt idx="672">
                  <c:v>-1.1561666666666497</c:v>
                </c:pt>
                <c:pt idx="673">
                  <c:v>-2.398933333333332</c:v>
                </c:pt>
                <c:pt idx="674">
                  <c:v>1.0854666666666617</c:v>
                </c:pt>
                <c:pt idx="675">
                  <c:v>1.3102999999999838</c:v>
                </c:pt>
                <c:pt idx="676">
                  <c:v>-2.9159999999999968</c:v>
                </c:pt>
                <c:pt idx="677">
                  <c:v>-3.2660333333333256</c:v>
                </c:pt>
                <c:pt idx="678">
                  <c:v>-2.6141999999999825</c:v>
                </c:pt>
                <c:pt idx="679">
                  <c:v>-1.0886666666666827</c:v>
                </c:pt>
                <c:pt idx="680">
                  <c:v>-1.6089666666666744</c:v>
                </c:pt>
                <c:pt idx="681">
                  <c:v>-2.9480666666666764</c:v>
                </c:pt>
                <c:pt idx="682">
                  <c:v>-1.0309000000000026</c:v>
                </c:pt>
                <c:pt idx="683">
                  <c:v>2.1291666666666913</c:v>
                </c:pt>
                <c:pt idx="684">
                  <c:v>3.8634000000000128</c:v>
                </c:pt>
                <c:pt idx="685">
                  <c:v>-7.4731000000000165</c:v>
                </c:pt>
                <c:pt idx="686">
                  <c:v>-7.2225666666666655</c:v>
                </c:pt>
                <c:pt idx="687">
                  <c:v>-6.8435999999999808</c:v>
                </c:pt>
                <c:pt idx="688">
                  <c:v>-1.564033333333299</c:v>
                </c:pt>
                <c:pt idx="689">
                  <c:v>-1.1786333333333232</c:v>
                </c:pt>
                <c:pt idx="690">
                  <c:v>1.4868999999999915</c:v>
                </c:pt>
                <c:pt idx="691">
                  <c:v>0.99879999999998859</c:v>
                </c:pt>
                <c:pt idx="692">
                  <c:v>2.8742000000000019</c:v>
                </c:pt>
                <c:pt idx="693">
                  <c:v>0.87996666666666101</c:v>
                </c:pt>
                <c:pt idx="694">
                  <c:v>3.2596666666666749</c:v>
                </c:pt>
                <c:pt idx="695">
                  <c:v>2.3540666666666539</c:v>
                </c:pt>
                <c:pt idx="696">
                  <c:v>-0.73543333333333294</c:v>
                </c:pt>
                <c:pt idx="697">
                  <c:v>1.7470666666666546</c:v>
                </c:pt>
                <c:pt idx="698">
                  <c:v>4.107433333333347</c:v>
                </c:pt>
                <c:pt idx="699">
                  <c:v>3.6899666666666633</c:v>
                </c:pt>
                <c:pt idx="700">
                  <c:v>2.325099999999992</c:v>
                </c:pt>
                <c:pt idx="701">
                  <c:v>2.1966666666666583</c:v>
                </c:pt>
                <c:pt idx="702">
                  <c:v>-0.35963333333330638</c:v>
                </c:pt>
                <c:pt idx="703">
                  <c:v>2.8866666666658602E-2</c:v>
                </c:pt>
                <c:pt idx="704">
                  <c:v>3.4811666666666667</c:v>
                </c:pt>
                <c:pt idx="705">
                  <c:v>3.8505333333333454</c:v>
                </c:pt>
                <c:pt idx="706">
                  <c:v>2.7458666666666431</c:v>
                </c:pt>
                <c:pt idx="707">
                  <c:v>0.47853333333333126</c:v>
                </c:pt>
                <c:pt idx="708">
                  <c:v>-1.4259333333333188</c:v>
                </c:pt>
                <c:pt idx="709">
                  <c:v>0.9698666666666611</c:v>
                </c:pt>
                <c:pt idx="710">
                  <c:v>3.6193000000000097</c:v>
                </c:pt>
                <c:pt idx="711">
                  <c:v>1.5704000000000065</c:v>
                </c:pt>
                <c:pt idx="712">
                  <c:v>1.7374333333333425</c:v>
                </c:pt>
                <c:pt idx="713">
                  <c:v>5.1544666666666785</c:v>
                </c:pt>
                <c:pt idx="714">
                  <c:v>6.3137666666666519</c:v>
                </c:pt>
                <c:pt idx="715">
                  <c:v>5.3823999999999899</c:v>
                </c:pt>
                <c:pt idx="716">
                  <c:v>-3.179300000000012</c:v>
                </c:pt>
                <c:pt idx="717">
                  <c:v>-1.0726666666666915</c:v>
                </c:pt>
                <c:pt idx="718">
                  <c:v>-5.9091000000000236</c:v>
                </c:pt>
                <c:pt idx="719">
                  <c:v>-4.1812999999999647</c:v>
                </c:pt>
                <c:pt idx="720">
                  <c:v>-0.57169999999999277</c:v>
                </c:pt>
                <c:pt idx="721">
                  <c:v>0.71613333333334594</c:v>
                </c:pt>
                <c:pt idx="722">
                  <c:v>3.3977666666666835</c:v>
                </c:pt>
                <c:pt idx="723">
                  <c:v>1.7502999999999815</c:v>
                </c:pt>
                <c:pt idx="724">
                  <c:v>0.52343333333334385</c:v>
                </c:pt>
                <c:pt idx="725">
                  <c:v>3.121566666666638</c:v>
                </c:pt>
                <c:pt idx="726">
                  <c:v>1.5254666666666594</c:v>
                </c:pt>
                <c:pt idx="727">
                  <c:v>-1.2909999999999968</c:v>
                </c:pt>
                <c:pt idx="728">
                  <c:v>-1.6635333333333051</c:v>
                </c:pt>
                <c:pt idx="729">
                  <c:v>-4.6117666666666821</c:v>
                </c:pt>
                <c:pt idx="730">
                  <c:v>-0.83180000000001542</c:v>
                </c:pt>
                <c:pt idx="731">
                  <c:v>-0.70656666666667434</c:v>
                </c:pt>
                <c:pt idx="732">
                  <c:v>-2.2576333333333309</c:v>
                </c:pt>
                <c:pt idx="733">
                  <c:v>1.3456666666666592</c:v>
                </c:pt>
                <c:pt idx="734">
                  <c:v>1.8299000000000092</c:v>
                </c:pt>
                <c:pt idx="735">
                  <c:v>0.12676666666669689</c:v>
                </c:pt>
                <c:pt idx="736">
                  <c:v>1.6166333333333114</c:v>
                </c:pt>
                <c:pt idx="737">
                  <c:v>9.9699999999984357E-2</c:v>
                </c:pt>
                <c:pt idx="738">
                  <c:v>-1.9786000000000001</c:v>
                </c:pt>
                <c:pt idx="739">
                  <c:v>-0.79139999999998167</c:v>
                </c:pt>
                <c:pt idx="740">
                  <c:v>-2.216666666666697</c:v>
                </c:pt>
                <c:pt idx="741">
                  <c:v>-2.5094999999999743</c:v>
                </c:pt>
                <c:pt idx="742">
                  <c:v>-3.0885333333333449</c:v>
                </c:pt>
                <c:pt idx="743">
                  <c:v>-2.5673333333333517</c:v>
                </c:pt>
                <c:pt idx="744">
                  <c:v>-2.5545333333333531</c:v>
                </c:pt>
                <c:pt idx="745">
                  <c:v>-5.4821666666666715</c:v>
                </c:pt>
                <c:pt idx="746">
                  <c:v>6.0580666666666616</c:v>
                </c:pt>
                <c:pt idx="747">
                  <c:v>3.6516333333333648</c:v>
                </c:pt>
                <c:pt idx="748">
                  <c:v>2.5608666666666409</c:v>
                </c:pt>
                <c:pt idx="749">
                  <c:v>1.6085999999999672</c:v>
                </c:pt>
                <c:pt idx="750">
                  <c:v>0.18336666666667156</c:v>
                </c:pt>
                <c:pt idx="751">
                  <c:v>2.1459000000000117</c:v>
                </c:pt>
                <c:pt idx="752">
                  <c:v>-9.9666666666649917E-2</c:v>
                </c:pt>
                <c:pt idx="753">
                  <c:v>-0.86223333333336427</c:v>
                </c:pt>
                <c:pt idx="754">
                  <c:v>-2.872966666666656</c:v>
                </c:pt>
                <c:pt idx="755">
                  <c:v>0.1092999999999904</c:v>
                </c:pt>
                <c:pt idx="756">
                  <c:v>-3.5325666666666677</c:v>
                </c:pt>
                <c:pt idx="757">
                  <c:v>-3.278333333333336</c:v>
                </c:pt>
                <c:pt idx="758">
                  <c:v>-6.0386666666666713</c:v>
                </c:pt>
                <c:pt idx="759">
                  <c:v>-9.310766666666666</c:v>
                </c:pt>
                <c:pt idx="760">
                  <c:v>-5.646300000000025</c:v>
                </c:pt>
                <c:pt idx="761">
                  <c:v>-0.34746666666669057</c:v>
                </c:pt>
                <c:pt idx="762">
                  <c:v>-1.3448333333333267</c:v>
                </c:pt>
                <c:pt idx="763">
                  <c:v>-2.4321666666666886</c:v>
                </c:pt>
                <c:pt idx="764">
                  <c:v>-2.9373333333333278</c:v>
                </c:pt>
                <c:pt idx="765">
                  <c:v>-3.0209666666666806</c:v>
                </c:pt>
                <c:pt idx="766">
                  <c:v>-3.8767666666666685</c:v>
                </c:pt>
                <c:pt idx="767">
                  <c:v>-1.9110666666666702</c:v>
                </c:pt>
                <c:pt idx="768">
                  <c:v>2.3196333333333428</c:v>
                </c:pt>
                <c:pt idx="769">
                  <c:v>1.5313999999999908</c:v>
                </c:pt>
                <c:pt idx="770">
                  <c:v>-0.79143333333331611</c:v>
                </c:pt>
                <c:pt idx="771">
                  <c:v>-0.49873333333334813</c:v>
                </c:pt>
                <c:pt idx="772">
                  <c:v>1.1646333333333132</c:v>
                </c:pt>
                <c:pt idx="773">
                  <c:v>3.1110999999999933</c:v>
                </c:pt>
                <c:pt idx="774">
                  <c:v>1.9431666666666558</c:v>
                </c:pt>
                <c:pt idx="775">
                  <c:v>1.2643999999999949</c:v>
                </c:pt>
                <c:pt idx="776">
                  <c:v>-2.9180333333333124</c:v>
                </c:pt>
                <c:pt idx="777">
                  <c:v>-1.9528666666666368</c:v>
                </c:pt>
                <c:pt idx="778">
                  <c:v>-1.2837000000000103</c:v>
                </c:pt>
                <c:pt idx="779">
                  <c:v>-1.6890333333333274</c:v>
                </c:pt>
                <c:pt idx="780">
                  <c:v>1.5185333333333233</c:v>
                </c:pt>
                <c:pt idx="781">
                  <c:v>-0.15116666666668266</c:v>
                </c:pt>
                <c:pt idx="782">
                  <c:v>-4.5266333333333364</c:v>
                </c:pt>
                <c:pt idx="783">
                  <c:v>-2.0879666666666878</c:v>
                </c:pt>
                <c:pt idx="784">
                  <c:v>3.2654666666666401</c:v>
                </c:pt>
                <c:pt idx="785">
                  <c:v>3.8992666666666764</c:v>
                </c:pt>
                <c:pt idx="786">
                  <c:v>-1.6922999999999888</c:v>
                </c:pt>
                <c:pt idx="787">
                  <c:v>-1.9367666666666423</c:v>
                </c:pt>
                <c:pt idx="788">
                  <c:v>-5.6848333333333301</c:v>
                </c:pt>
                <c:pt idx="789">
                  <c:v>-4.3272333333333393</c:v>
                </c:pt>
                <c:pt idx="790">
                  <c:v>-2.0783333333333189</c:v>
                </c:pt>
                <c:pt idx="791">
                  <c:v>1.3544333333333611</c:v>
                </c:pt>
                <c:pt idx="792">
                  <c:v>-1.0133999999999901</c:v>
                </c:pt>
                <c:pt idx="793">
                  <c:v>-5.1025333333333407</c:v>
                </c:pt>
                <c:pt idx="794">
                  <c:v>-0.17050000000000409</c:v>
                </c:pt>
                <c:pt idx="795">
                  <c:v>-0.81723333333331993</c:v>
                </c:pt>
                <c:pt idx="796">
                  <c:v>-2.3910666666666742</c:v>
                </c:pt>
                <c:pt idx="797">
                  <c:v>-8.6728666666666641</c:v>
                </c:pt>
                <c:pt idx="798">
                  <c:v>-8.2726333333333457</c:v>
                </c:pt>
                <c:pt idx="799">
                  <c:v>1.2962666666666678</c:v>
                </c:pt>
                <c:pt idx="800">
                  <c:v>1.7702666666666573</c:v>
                </c:pt>
                <c:pt idx="801">
                  <c:v>-2.0315333333333427</c:v>
                </c:pt>
                <c:pt idx="802">
                  <c:v>-7.3843000000000103</c:v>
                </c:pt>
                <c:pt idx="803">
                  <c:v>-2.589333333333343</c:v>
                </c:pt>
                <c:pt idx="804">
                  <c:v>5.1496666666666613</c:v>
                </c:pt>
                <c:pt idx="805">
                  <c:v>6.4717666666666673</c:v>
                </c:pt>
                <c:pt idx="806">
                  <c:v>7.0037666666666638</c:v>
                </c:pt>
                <c:pt idx="807">
                  <c:v>2.1701666666666739</c:v>
                </c:pt>
                <c:pt idx="808">
                  <c:v>3.3632666666666609</c:v>
                </c:pt>
                <c:pt idx="809">
                  <c:v>1.4446000000000225</c:v>
                </c:pt>
                <c:pt idx="810">
                  <c:v>-1.283333333333303E-2</c:v>
                </c:pt>
                <c:pt idx="811">
                  <c:v>0.94480000000001496</c:v>
                </c:pt>
                <c:pt idx="812">
                  <c:v>1.8218999999999994</c:v>
                </c:pt>
                <c:pt idx="813">
                  <c:v>5.4269333333333236</c:v>
                </c:pt>
                <c:pt idx="814">
                  <c:v>2.5699999999999932</c:v>
                </c:pt>
                <c:pt idx="815">
                  <c:v>-2.8408000000000015</c:v>
                </c:pt>
                <c:pt idx="816">
                  <c:v>-3.7663000000000011</c:v>
                </c:pt>
                <c:pt idx="817">
                  <c:v>-1.160899999999998</c:v>
                </c:pt>
                <c:pt idx="818">
                  <c:v>-1.7799666666666667</c:v>
                </c:pt>
                <c:pt idx="819">
                  <c:v>-4.8627000000000038</c:v>
                </c:pt>
                <c:pt idx="820">
                  <c:v>-2.2119999999999891</c:v>
                </c:pt>
                <c:pt idx="821">
                  <c:v>-1.8026333333333326</c:v>
                </c:pt>
                <c:pt idx="822">
                  <c:v>-3.5309000000000026</c:v>
                </c:pt>
                <c:pt idx="823">
                  <c:v>-2.3829999999999956</c:v>
                </c:pt>
                <c:pt idx="824">
                  <c:v>1.3866000000000156</c:v>
                </c:pt>
                <c:pt idx="825">
                  <c:v>7.3745999999999867</c:v>
                </c:pt>
                <c:pt idx="826">
                  <c:v>2.869866666666681</c:v>
                </c:pt>
                <c:pt idx="827">
                  <c:v>5.9880666666666542</c:v>
                </c:pt>
                <c:pt idx="828">
                  <c:v>1.7638666666666722</c:v>
                </c:pt>
                <c:pt idx="829">
                  <c:v>0.59013333333334117</c:v>
                </c:pt>
                <c:pt idx="830">
                  <c:v>-6.8263999999999925</c:v>
                </c:pt>
                <c:pt idx="831">
                  <c:v>-5.3464000000000169</c:v>
                </c:pt>
                <c:pt idx="832">
                  <c:v>-9.9672000000000054</c:v>
                </c:pt>
                <c:pt idx="833">
                  <c:v>-4.4531666666666752</c:v>
                </c:pt>
                <c:pt idx="834">
                  <c:v>3.6920999999999964</c:v>
                </c:pt>
                <c:pt idx="835">
                  <c:v>1.7057999999999964</c:v>
                </c:pt>
                <c:pt idx="836">
                  <c:v>1.6929333333333432</c:v>
                </c:pt>
                <c:pt idx="837">
                  <c:v>-2.982766666666663</c:v>
                </c:pt>
                <c:pt idx="838">
                  <c:v>1.4639333333333298</c:v>
                </c:pt>
                <c:pt idx="839">
                  <c:v>-6.1622000000000128</c:v>
                </c:pt>
                <c:pt idx="840">
                  <c:v>-7.7647666666666453</c:v>
                </c:pt>
                <c:pt idx="841">
                  <c:v>-8.2387999999999977</c:v>
                </c:pt>
                <c:pt idx="842">
                  <c:v>-5.1141999999999967</c:v>
                </c:pt>
                <c:pt idx="843">
                  <c:v>-3.68573333333336</c:v>
                </c:pt>
                <c:pt idx="844">
                  <c:v>-1.5864666666666665</c:v>
                </c:pt>
                <c:pt idx="845">
                  <c:v>4.4241666666666504</c:v>
                </c:pt>
                <c:pt idx="846">
                  <c:v>2.8924999999999841</c:v>
                </c:pt>
                <c:pt idx="847">
                  <c:v>4.5756666666666632</c:v>
                </c:pt>
                <c:pt idx="848">
                  <c:v>-4.320999999999998</c:v>
                </c:pt>
                <c:pt idx="849">
                  <c:v>-5.9816333333333347</c:v>
                </c:pt>
                <c:pt idx="850">
                  <c:v>-2.486166666666648</c:v>
                </c:pt>
                <c:pt idx="851">
                  <c:v>0.67076666666665119</c:v>
                </c:pt>
                <c:pt idx="852">
                  <c:v>-0.38693333333333157</c:v>
                </c:pt>
                <c:pt idx="853">
                  <c:v>0.21926666666666961</c:v>
                </c:pt>
                <c:pt idx="854">
                  <c:v>4.7401666666666671</c:v>
                </c:pt>
                <c:pt idx="855">
                  <c:v>6.3008666666666784</c:v>
                </c:pt>
                <c:pt idx="856">
                  <c:v>6.2621666666666727</c:v>
                </c:pt>
                <c:pt idx="857">
                  <c:v>2.6634666666666504</c:v>
                </c:pt>
                <c:pt idx="858">
                  <c:v>5.3882666666666665</c:v>
                </c:pt>
                <c:pt idx="859">
                  <c:v>0.90573333333333039</c:v>
                </c:pt>
                <c:pt idx="860">
                  <c:v>-0.56623333333332937</c:v>
                </c:pt>
                <c:pt idx="861">
                  <c:v>0.23440000000000794</c:v>
                </c:pt>
                <c:pt idx="862">
                  <c:v>1.4061666666666639</c:v>
                </c:pt>
                <c:pt idx="863">
                  <c:v>-2.7476666666666603</c:v>
                </c:pt>
                <c:pt idx="864">
                  <c:v>-5.9737666666666627</c:v>
                </c:pt>
                <c:pt idx="865">
                  <c:v>-7.8907666666666643</c:v>
                </c:pt>
                <c:pt idx="866">
                  <c:v>-3.7530000000000001</c:v>
                </c:pt>
                <c:pt idx="867">
                  <c:v>1.4319666666666677</c:v>
                </c:pt>
                <c:pt idx="868">
                  <c:v>-4.2798999999999978</c:v>
                </c:pt>
                <c:pt idx="869">
                  <c:v>-2.9933999999999941</c:v>
                </c:pt>
                <c:pt idx="870">
                  <c:v>-0.6012666666666604</c:v>
                </c:pt>
                <c:pt idx="871">
                  <c:v>-2.7088666666666654</c:v>
                </c:pt>
                <c:pt idx="872">
                  <c:v>0.98919999999999675</c:v>
                </c:pt>
                <c:pt idx="873">
                  <c:v>5.5374333333333254</c:v>
                </c:pt>
                <c:pt idx="874">
                  <c:v>1.8328333333333262</c:v>
                </c:pt>
                <c:pt idx="875">
                  <c:v>-7.4575333333333305</c:v>
                </c:pt>
                <c:pt idx="876">
                  <c:v>-5.3143333333333231</c:v>
                </c:pt>
                <c:pt idx="877">
                  <c:v>-3.2099666666666593</c:v>
                </c:pt>
                <c:pt idx="878">
                  <c:v>-1.5161333333333147</c:v>
                </c:pt>
                <c:pt idx="879">
                  <c:v>2.0462000000000131</c:v>
                </c:pt>
                <c:pt idx="880">
                  <c:v>1.6130333333333482</c:v>
                </c:pt>
                <c:pt idx="881">
                  <c:v>4.7389333333333354</c:v>
                </c:pt>
                <c:pt idx="882">
                  <c:v>2.2983999999999725</c:v>
                </c:pt>
                <c:pt idx="883">
                  <c:v>-1.6033666666666591</c:v>
                </c:pt>
                <c:pt idx="884">
                  <c:v>-3.1970333333333372</c:v>
                </c:pt>
                <c:pt idx="885">
                  <c:v>-0.47520000000000095</c:v>
                </c:pt>
                <c:pt idx="886">
                  <c:v>-1.3963999999999999</c:v>
                </c:pt>
                <c:pt idx="887">
                  <c:v>0.64973333333334438</c:v>
                </c:pt>
                <c:pt idx="888">
                  <c:v>-0.39113333333332889</c:v>
                </c:pt>
                <c:pt idx="889">
                  <c:v>5.0783666666666676</c:v>
                </c:pt>
                <c:pt idx="890">
                  <c:v>5.0105333333333277</c:v>
                </c:pt>
                <c:pt idx="891">
                  <c:v>3.4330333333333272</c:v>
                </c:pt>
                <c:pt idx="892">
                  <c:v>-1.4740999999999929</c:v>
                </c:pt>
                <c:pt idx="893">
                  <c:v>-1.2962666666666536</c:v>
                </c:pt>
                <c:pt idx="894">
                  <c:v>-4.6613999999999862</c:v>
                </c:pt>
                <c:pt idx="895">
                  <c:v>-6.4666666666823858E-3</c:v>
                </c:pt>
                <c:pt idx="896">
                  <c:v>4.6387333333333345</c:v>
                </c:pt>
                <c:pt idx="897">
                  <c:v>6.2938333333333247</c:v>
                </c:pt>
                <c:pt idx="898">
                  <c:v>2.5505666666666684</c:v>
                </c:pt>
                <c:pt idx="899">
                  <c:v>-1.9848333333333414</c:v>
                </c:pt>
                <c:pt idx="900">
                  <c:v>0.59796666666665033</c:v>
                </c:pt>
                <c:pt idx="901">
                  <c:v>0.99886666666665747</c:v>
                </c:pt>
                <c:pt idx="902">
                  <c:v>0.34910000000000707</c:v>
                </c:pt>
                <c:pt idx="903">
                  <c:v>-0.20363333333331468</c:v>
                </c:pt>
                <c:pt idx="904">
                  <c:v>-3.8855333333333419</c:v>
                </c:pt>
                <c:pt idx="905">
                  <c:v>0.4655000000000058</c:v>
                </c:pt>
                <c:pt idx="906">
                  <c:v>1.6324666666666587</c:v>
                </c:pt>
                <c:pt idx="907">
                  <c:v>3.5105333333333277</c:v>
                </c:pt>
                <c:pt idx="908">
                  <c:v>1.8264333333333553</c:v>
                </c:pt>
                <c:pt idx="909">
                  <c:v>2.4858666666666522</c:v>
                </c:pt>
                <c:pt idx="910">
                  <c:v>0.21656666666666524</c:v>
                </c:pt>
                <c:pt idx="911">
                  <c:v>-1.095799999999997</c:v>
                </c:pt>
                <c:pt idx="912">
                  <c:v>-3.7595000000000027</c:v>
                </c:pt>
                <c:pt idx="913">
                  <c:v>-4.910333333333341</c:v>
                </c:pt>
                <c:pt idx="914">
                  <c:v>-2.4147000000000105</c:v>
                </c:pt>
                <c:pt idx="915">
                  <c:v>1.6166666666663332E-2</c:v>
                </c:pt>
                <c:pt idx="916">
                  <c:v>2.3371666666666755</c:v>
                </c:pt>
                <c:pt idx="917">
                  <c:v>-3.384533333333323</c:v>
                </c:pt>
                <c:pt idx="918">
                  <c:v>-2.9966000000000008</c:v>
                </c:pt>
                <c:pt idx="919">
                  <c:v>-1.8749000000000109</c:v>
                </c:pt>
                <c:pt idx="920">
                  <c:v>-1.5096333333333405</c:v>
                </c:pt>
                <c:pt idx="921">
                  <c:v>-0.8792666666666662</c:v>
                </c:pt>
                <c:pt idx="922">
                  <c:v>-0.86273333333332403</c:v>
                </c:pt>
                <c:pt idx="923">
                  <c:v>-0.84940000000000282</c:v>
                </c:pt>
                <c:pt idx="924">
                  <c:v>2.7118000000000109</c:v>
                </c:pt>
                <c:pt idx="925">
                  <c:v>2.2109999999999985</c:v>
                </c:pt>
                <c:pt idx="926">
                  <c:v>3.4201666666666597</c:v>
                </c:pt>
                <c:pt idx="927">
                  <c:v>2.904699999999977</c:v>
                </c:pt>
                <c:pt idx="928">
                  <c:v>-4.8368333333333453</c:v>
                </c:pt>
                <c:pt idx="929">
                  <c:v>-2.6161333333333374</c:v>
                </c:pt>
                <c:pt idx="930">
                  <c:v>-2.7880333333333454</c:v>
                </c:pt>
                <c:pt idx="931">
                  <c:v>-1.8997333333333302</c:v>
                </c:pt>
                <c:pt idx="932">
                  <c:v>1.6241666666666532</c:v>
                </c:pt>
                <c:pt idx="933">
                  <c:v>-3.1025000000000205</c:v>
                </c:pt>
                <c:pt idx="934">
                  <c:v>-4.6617999999999995</c:v>
                </c:pt>
                <c:pt idx="935">
                  <c:v>-4.4640666666666533</c:v>
                </c:pt>
                <c:pt idx="936">
                  <c:v>-3.144599999999997</c:v>
                </c:pt>
                <c:pt idx="937">
                  <c:v>-2.3275999999999897</c:v>
                </c:pt>
                <c:pt idx="938">
                  <c:v>-0.89470000000000027</c:v>
                </c:pt>
                <c:pt idx="939">
                  <c:v>2.1817333333333266</c:v>
                </c:pt>
                <c:pt idx="940">
                  <c:v>-1.6404000000000138</c:v>
                </c:pt>
                <c:pt idx="941">
                  <c:v>-13.278633333333332</c:v>
                </c:pt>
                <c:pt idx="942">
                  <c:v>-6.7917000000000058</c:v>
                </c:pt>
                <c:pt idx="943">
                  <c:v>0.67106666666666115</c:v>
                </c:pt>
                <c:pt idx="944">
                  <c:v>5.2323666666666639</c:v>
                </c:pt>
                <c:pt idx="945">
                  <c:v>1.7408666666666761</c:v>
                </c:pt>
                <c:pt idx="946">
                  <c:v>-2.732900000000015</c:v>
                </c:pt>
                <c:pt idx="947">
                  <c:v>-2.7102000000000004</c:v>
                </c:pt>
                <c:pt idx="948">
                  <c:v>-1.6233333333332212E-2</c:v>
                </c:pt>
                <c:pt idx="949">
                  <c:v>1.1962999999999937</c:v>
                </c:pt>
                <c:pt idx="950">
                  <c:v>1.7797333333333256</c:v>
                </c:pt>
                <c:pt idx="951">
                  <c:v>-1.1054666666666719</c:v>
                </c:pt>
                <c:pt idx="952">
                  <c:v>1.3907666666666785</c:v>
                </c:pt>
                <c:pt idx="953">
                  <c:v>0.63536666666665553</c:v>
                </c:pt>
                <c:pt idx="954">
                  <c:v>-0.48303333333332432</c:v>
                </c:pt>
                <c:pt idx="955">
                  <c:v>-2.5058999999999969</c:v>
                </c:pt>
                <c:pt idx="956">
                  <c:v>0.13613333333333344</c:v>
                </c:pt>
                <c:pt idx="957">
                  <c:v>4.2166666666673791E-2</c:v>
                </c:pt>
                <c:pt idx="958">
                  <c:v>3.8319000000000045</c:v>
                </c:pt>
                <c:pt idx="959">
                  <c:v>2.8982333333333372</c:v>
                </c:pt>
                <c:pt idx="960">
                  <c:v>-0.16206666666666081</c:v>
                </c:pt>
                <c:pt idx="961">
                  <c:v>2.2174333333333465</c:v>
                </c:pt>
                <c:pt idx="962">
                  <c:v>0.41490000000001714</c:v>
                </c:pt>
                <c:pt idx="963">
                  <c:v>1.380999999999986</c:v>
                </c:pt>
                <c:pt idx="964">
                  <c:v>-3.0409000000000077</c:v>
                </c:pt>
                <c:pt idx="965">
                  <c:v>-1.799199999999999</c:v>
                </c:pt>
                <c:pt idx="966">
                  <c:v>4.1820333333333224</c:v>
                </c:pt>
                <c:pt idx="967">
                  <c:v>1.24166666666666</c:v>
                </c:pt>
                <c:pt idx="968">
                  <c:v>0.52520000000001232</c:v>
                </c:pt>
                <c:pt idx="969">
                  <c:v>-2.1656333333333322</c:v>
                </c:pt>
                <c:pt idx="970">
                  <c:v>6.2178333333333313</c:v>
                </c:pt>
                <c:pt idx="971">
                  <c:v>10.675433333333345</c:v>
                </c:pt>
                <c:pt idx="972">
                  <c:v>5.0217000000000098</c:v>
                </c:pt>
                <c:pt idx="973">
                  <c:v>3.2937333333333214</c:v>
                </c:pt>
                <c:pt idx="974">
                  <c:v>-0.48630000000001417</c:v>
                </c:pt>
                <c:pt idx="975">
                  <c:v>-8.100000000000307E-2</c:v>
                </c:pt>
                <c:pt idx="976">
                  <c:v>-0.33716666666666129</c:v>
                </c:pt>
                <c:pt idx="977">
                  <c:v>-1.4652666666666789</c:v>
                </c:pt>
                <c:pt idx="978">
                  <c:v>1.0697666666666663</c:v>
                </c:pt>
                <c:pt idx="979">
                  <c:v>1.5334333333333205</c:v>
                </c:pt>
                <c:pt idx="980">
                  <c:v>0.46356666666666513</c:v>
                </c:pt>
                <c:pt idx="981">
                  <c:v>-1.1995333333333207</c:v>
                </c:pt>
                <c:pt idx="982">
                  <c:v>0.38249999999999318</c:v>
                </c:pt>
                <c:pt idx="983">
                  <c:v>3.8578000000000117</c:v>
                </c:pt>
                <c:pt idx="984">
                  <c:v>4.0297000000000196</c:v>
                </c:pt>
                <c:pt idx="985">
                  <c:v>3.4309333333333427</c:v>
                </c:pt>
                <c:pt idx="986">
                  <c:v>-1.1265333333333416</c:v>
                </c:pt>
                <c:pt idx="987">
                  <c:v>-2.8616333333333301</c:v>
                </c:pt>
                <c:pt idx="988">
                  <c:v>-1.5479000000000127</c:v>
                </c:pt>
                <c:pt idx="989">
                  <c:v>2.6665666666666681</c:v>
                </c:pt>
                <c:pt idx="990">
                  <c:v>0.20813333333333617</c:v>
                </c:pt>
                <c:pt idx="991">
                  <c:v>2.3088000000000051</c:v>
                </c:pt>
                <c:pt idx="992">
                  <c:v>1.8534999999999968</c:v>
                </c:pt>
                <c:pt idx="993">
                  <c:v>3.200000000006753E-3</c:v>
                </c:pt>
                <c:pt idx="994">
                  <c:v>-3.5249999999999915</c:v>
                </c:pt>
                <c:pt idx="995">
                  <c:v>-4.8647333333333478</c:v>
                </c:pt>
                <c:pt idx="996">
                  <c:v>-5.4499666666666684</c:v>
                </c:pt>
                <c:pt idx="997">
                  <c:v>-2.5623666666666622</c:v>
                </c:pt>
                <c:pt idx="998">
                  <c:v>11.423566666666673</c:v>
                </c:pt>
                <c:pt idx="999">
                  <c:v>9.1343333333333305</c:v>
                </c:pt>
                <c:pt idx="1000">
                  <c:v>4.2436666666666554</c:v>
                </c:pt>
                <c:pt idx="1001">
                  <c:v>1.2811999999999983</c:v>
                </c:pt>
                <c:pt idx="1002">
                  <c:v>-1.8145333333333156</c:v>
                </c:pt>
                <c:pt idx="1003">
                  <c:v>1.0600333333333367</c:v>
                </c:pt>
                <c:pt idx="1004">
                  <c:v>0.37076666666666824</c:v>
                </c:pt>
                <c:pt idx="1005">
                  <c:v>2.2469999999999999</c:v>
                </c:pt>
                <c:pt idx="1006">
                  <c:v>3.4208666666666687</c:v>
                </c:pt>
                <c:pt idx="1007">
                  <c:v>1.5901666666666898</c:v>
                </c:pt>
                <c:pt idx="1008">
                  <c:v>4.2306666666666644</c:v>
                </c:pt>
                <c:pt idx="1009">
                  <c:v>2.6631999999999891</c:v>
                </c:pt>
                <c:pt idx="1010">
                  <c:v>2.4453333333333234</c:v>
                </c:pt>
                <c:pt idx="1011">
                  <c:v>2.796599999999998</c:v>
                </c:pt>
                <c:pt idx="1012">
                  <c:v>1.6389333333333411</c:v>
                </c:pt>
                <c:pt idx="1013">
                  <c:v>1.5868666666666655</c:v>
                </c:pt>
                <c:pt idx="1014">
                  <c:v>-8.45333333333258E-2</c:v>
                </c:pt>
                <c:pt idx="1015">
                  <c:v>-1.8177666666666852</c:v>
                </c:pt>
                <c:pt idx="1016">
                  <c:v>-3.1965000000000003</c:v>
                </c:pt>
                <c:pt idx="1017">
                  <c:v>0.24706666666666877</c:v>
                </c:pt>
                <c:pt idx="1018">
                  <c:v>2.3705666666666758</c:v>
                </c:pt>
                <c:pt idx="1019">
                  <c:v>0.34143333333332748</c:v>
                </c:pt>
                <c:pt idx="1020">
                  <c:v>-0.41626666666665812</c:v>
                </c:pt>
                <c:pt idx="1021">
                  <c:v>0.21139999999999759</c:v>
                </c:pt>
                <c:pt idx="1022">
                  <c:v>0.45853333333333524</c:v>
                </c:pt>
                <c:pt idx="1023">
                  <c:v>-0.90080000000001803</c:v>
                </c:pt>
                <c:pt idx="1024">
                  <c:v>0.18213333333332571</c:v>
                </c:pt>
                <c:pt idx="1025">
                  <c:v>2.364066666666659</c:v>
                </c:pt>
                <c:pt idx="1026">
                  <c:v>1.2941666666666549</c:v>
                </c:pt>
                <c:pt idx="1027">
                  <c:v>-0.99506666666667343</c:v>
                </c:pt>
                <c:pt idx="1028">
                  <c:v>-2.9200999999999908</c:v>
                </c:pt>
                <c:pt idx="1029">
                  <c:v>-2.0843666666666678</c:v>
                </c:pt>
                <c:pt idx="1030">
                  <c:v>-3.2322666666666748</c:v>
                </c:pt>
                <c:pt idx="1031">
                  <c:v>-2.4161333333333488</c:v>
                </c:pt>
                <c:pt idx="1032">
                  <c:v>-1.2129333333333392</c:v>
                </c:pt>
                <c:pt idx="1033">
                  <c:v>2.6437333333333299</c:v>
                </c:pt>
                <c:pt idx="1034">
                  <c:v>2.9396333333333331</c:v>
                </c:pt>
                <c:pt idx="1035">
                  <c:v>2.8811000000000035</c:v>
                </c:pt>
                <c:pt idx="1036">
                  <c:v>-1.8503000000000043</c:v>
                </c:pt>
                <c:pt idx="1037">
                  <c:v>-1.1510999999999996</c:v>
                </c:pt>
                <c:pt idx="1038">
                  <c:v>-4.3574666666666673</c:v>
                </c:pt>
                <c:pt idx="1039">
                  <c:v>-3.4534000000000162</c:v>
                </c:pt>
                <c:pt idx="1040">
                  <c:v>-1.9380999999999915</c:v>
                </c:pt>
                <c:pt idx="1041">
                  <c:v>-2.2242000000000104</c:v>
                </c:pt>
                <c:pt idx="1042">
                  <c:v>-0.75116666666666276</c:v>
                </c:pt>
                <c:pt idx="1043">
                  <c:v>-5.2066666666675587E-2</c:v>
                </c:pt>
                <c:pt idx="1044">
                  <c:v>0.12360000000001037</c:v>
                </c:pt>
                <c:pt idx="1045">
                  <c:v>0.92349999999999</c:v>
                </c:pt>
                <c:pt idx="1046">
                  <c:v>2.2452666666666659</c:v>
                </c:pt>
                <c:pt idx="1047">
                  <c:v>0.68066666666663878</c:v>
                </c:pt>
                <c:pt idx="1048">
                  <c:v>-0.51529999999999632</c:v>
                </c:pt>
                <c:pt idx="1049">
                  <c:v>-0.36523333333333596</c:v>
                </c:pt>
                <c:pt idx="1050">
                  <c:v>-1.9599333333333249</c:v>
                </c:pt>
                <c:pt idx="1051">
                  <c:v>-1.5816666666666634</c:v>
                </c:pt>
                <c:pt idx="1052">
                  <c:v>-1.513133333333343</c:v>
                </c:pt>
                <c:pt idx="1053">
                  <c:v>1.5588000000000051</c:v>
                </c:pt>
                <c:pt idx="1054">
                  <c:v>0.37830000000001007</c:v>
                </c:pt>
                <c:pt idx="1055">
                  <c:v>2.5827333333333371</c:v>
                </c:pt>
                <c:pt idx="1056">
                  <c:v>1.0925000000000011</c:v>
                </c:pt>
                <c:pt idx="1057">
                  <c:v>1.4316000000000031</c:v>
                </c:pt>
                <c:pt idx="1058">
                  <c:v>4.7579000000000065</c:v>
                </c:pt>
                <c:pt idx="1059">
                  <c:v>-2.8371000000000066</c:v>
                </c:pt>
                <c:pt idx="1060">
                  <c:v>-1.1087666666666678</c:v>
                </c:pt>
                <c:pt idx="1061">
                  <c:v>-1.2881666666666831</c:v>
                </c:pt>
                <c:pt idx="1062">
                  <c:v>-2.5273333333333312</c:v>
                </c:pt>
                <c:pt idx="1063">
                  <c:v>-1.917500000000004</c:v>
                </c:pt>
                <c:pt idx="1064">
                  <c:v>1.6566333333333318</c:v>
                </c:pt>
                <c:pt idx="1065">
                  <c:v>1.3468666666666564</c:v>
                </c:pt>
                <c:pt idx="1066">
                  <c:v>3.0849666666666735</c:v>
                </c:pt>
                <c:pt idx="1067">
                  <c:v>0.5804333333333318</c:v>
                </c:pt>
                <c:pt idx="1068">
                  <c:v>2.1718333333333248</c:v>
                </c:pt>
                <c:pt idx="1069">
                  <c:v>-1.7283666666666591</c:v>
                </c:pt>
                <c:pt idx="1070">
                  <c:v>-1.8261333333333312</c:v>
                </c:pt>
                <c:pt idx="1071">
                  <c:v>0.29999999999999716</c:v>
                </c:pt>
                <c:pt idx="1072">
                  <c:v>2.2403666666666595</c:v>
                </c:pt>
                <c:pt idx="1073">
                  <c:v>1.8098999999999847</c:v>
                </c:pt>
                <c:pt idx="1074">
                  <c:v>3.3980999999999995</c:v>
                </c:pt>
                <c:pt idx="1075">
                  <c:v>1.4544666666666757</c:v>
                </c:pt>
                <c:pt idx="1076">
                  <c:v>0.82506666666665751</c:v>
                </c:pt>
                <c:pt idx="1077">
                  <c:v>1.9499999999993634E-2</c:v>
                </c:pt>
                <c:pt idx="1078">
                  <c:v>-0.43703333333333205</c:v>
                </c:pt>
                <c:pt idx="1079">
                  <c:v>-1.5392000000000081</c:v>
                </c:pt>
                <c:pt idx="1080">
                  <c:v>8.483333333334997E-2</c:v>
                </c:pt>
                <c:pt idx="1081">
                  <c:v>1.8327666666666715</c:v>
                </c:pt>
                <c:pt idx="1082">
                  <c:v>-1.0077333333333343</c:v>
                </c:pt>
                <c:pt idx="1083">
                  <c:v>-1.8784000000000134</c:v>
                </c:pt>
                <c:pt idx="1084">
                  <c:v>0.49243333333332373</c:v>
                </c:pt>
                <c:pt idx="1085">
                  <c:v>1.943633333333338</c:v>
                </c:pt>
                <c:pt idx="1086">
                  <c:v>2.44583333333334</c:v>
                </c:pt>
                <c:pt idx="1087">
                  <c:v>0.4695999999999998</c:v>
                </c:pt>
                <c:pt idx="1088">
                  <c:v>-0.54793333333333294</c:v>
                </c:pt>
                <c:pt idx="1089">
                  <c:v>-3.5578333333333205</c:v>
                </c:pt>
                <c:pt idx="1090">
                  <c:v>0.68483333333333007</c:v>
                </c:pt>
                <c:pt idx="1091">
                  <c:v>1.1870333333333463</c:v>
                </c:pt>
                <c:pt idx="1092">
                  <c:v>-0.60003333333334297</c:v>
                </c:pt>
                <c:pt idx="1093">
                  <c:v>-2.6218666666666621</c:v>
                </c:pt>
                <c:pt idx="1094">
                  <c:v>-2.8795666666666762</c:v>
                </c:pt>
                <c:pt idx="1095">
                  <c:v>-3.3262999999999892</c:v>
                </c:pt>
                <c:pt idx="1096">
                  <c:v>-2.1034333333333421</c:v>
                </c:pt>
                <c:pt idx="1097">
                  <c:v>-4.1807333333333361</c:v>
                </c:pt>
                <c:pt idx="1098">
                  <c:v>-1.819666666666663</c:v>
                </c:pt>
                <c:pt idx="1099">
                  <c:v>1.0826666666666682</c:v>
                </c:pt>
                <c:pt idx="1100">
                  <c:v>-2.6251666666666722</c:v>
                </c:pt>
                <c:pt idx="1101">
                  <c:v>-6.5449666666666673</c:v>
                </c:pt>
                <c:pt idx="1102">
                  <c:v>-5.6971333333333263</c:v>
                </c:pt>
                <c:pt idx="1103">
                  <c:v>-2.8861000000000132</c:v>
                </c:pt>
                <c:pt idx="1104">
                  <c:v>-1.5685666666666691</c:v>
                </c:pt>
                <c:pt idx="1105">
                  <c:v>-0.65866666666666163</c:v>
                </c:pt>
                <c:pt idx="1106">
                  <c:v>-1.2131333333333316</c:v>
                </c:pt>
                <c:pt idx="1107">
                  <c:v>-1.8686333333333351</c:v>
                </c:pt>
                <c:pt idx="1108">
                  <c:v>-2.7392666666666798</c:v>
                </c:pt>
                <c:pt idx="1109">
                  <c:v>2.9331333333333305</c:v>
                </c:pt>
                <c:pt idx="1110">
                  <c:v>-0.1258666666666528</c:v>
                </c:pt>
                <c:pt idx="1111">
                  <c:v>0.7524666666666775</c:v>
                </c:pt>
                <c:pt idx="1112">
                  <c:v>0.68706666666666649</c:v>
                </c:pt>
                <c:pt idx="1113">
                  <c:v>3.9333333333331666E-2</c:v>
                </c:pt>
                <c:pt idx="1114">
                  <c:v>-0.6216666666666697</c:v>
                </c:pt>
                <c:pt idx="1115">
                  <c:v>0.43840000000000146</c:v>
                </c:pt>
                <c:pt idx="1116">
                  <c:v>0.47436666666665417</c:v>
                </c:pt>
                <c:pt idx="1117">
                  <c:v>6.2524333333333288</c:v>
                </c:pt>
                <c:pt idx="1118">
                  <c:v>3.5204666666666498</c:v>
                </c:pt>
                <c:pt idx="1119">
                  <c:v>2.8530999999999977</c:v>
                </c:pt>
                <c:pt idx="1120">
                  <c:v>-3.3503333333333245</c:v>
                </c:pt>
                <c:pt idx="1121">
                  <c:v>-1.8322000000000003</c:v>
                </c:pt>
                <c:pt idx="1122">
                  <c:v>-0.56606666666667138</c:v>
                </c:pt>
                <c:pt idx="1123">
                  <c:v>-0.46456666666665569</c:v>
                </c:pt>
                <c:pt idx="1124">
                  <c:v>1.7209666666666692</c:v>
                </c:pt>
                <c:pt idx="1125">
                  <c:v>2.9806333333333441</c:v>
                </c:pt>
                <c:pt idx="1126">
                  <c:v>1.3807000000000045</c:v>
                </c:pt>
                <c:pt idx="1127">
                  <c:v>0.5660000000000025</c:v>
                </c:pt>
                <c:pt idx="1128">
                  <c:v>-2.9118999999999886</c:v>
                </c:pt>
                <c:pt idx="1129">
                  <c:v>-3.0886333333333482</c:v>
                </c:pt>
                <c:pt idx="1130">
                  <c:v>-3.7789666666666619</c:v>
                </c:pt>
                <c:pt idx="1131">
                  <c:v>-3.6906333333333237</c:v>
                </c:pt>
                <c:pt idx="1132">
                  <c:v>-2.5945666666666511</c:v>
                </c:pt>
                <c:pt idx="1133">
                  <c:v>0.22253333333333103</c:v>
                </c:pt>
                <c:pt idx="1134">
                  <c:v>2.2347000000000037</c:v>
                </c:pt>
                <c:pt idx="1135">
                  <c:v>1.8486333333333533</c:v>
                </c:pt>
                <c:pt idx="1136">
                  <c:v>0.84740000000000748</c:v>
                </c:pt>
                <c:pt idx="1137">
                  <c:v>0.28140000000000498</c:v>
                </c:pt>
                <c:pt idx="1138">
                  <c:v>0.84406666666666297</c:v>
                </c:pt>
                <c:pt idx="1139">
                  <c:v>1.5246666666666755</c:v>
                </c:pt>
                <c:pt idx="1140">
                  <c:v>1.0665666666666596</c:v>
                </c:pt>
                <c:pt idx="1141">
                  <c:v>-1.8714666666666631</c:v>
                </c:pt>
                <c:pt idx="1142">
                  <c:v>1.6400000000004411E-2</c:v>
                </c:pt>
                <c:pt idx="1143">
                  <c:v>-5.2366666666671335E-2</c:v>
                </c:pt>
                <c:pt idx="1144">
                  <c:v>-0.15049999999997965</c:v>
                </c:pt>
                <c:pt idx="1145">
                  <c:v>0.57906666666667661</c:v>
                </c:pt>
                <c:pt idx="1146">
                  <c:v>-1.0993333333333197</c:v>
                </c:pt>
                <c:pt idx="1147">
                  <c:v>0.19306666666666672</c:v>
                </c:pt>
                <c:pt idx="1148">
                  <c:v>1.8256666666666632</c:v>
                </c:pt>
                <c:pt idx="1149">
                  <c:v>0.49733333333334429</c:v>
                </c:pt>
                <c:pt idx="1150">
                  <c:v>-1.9238</c:v>
                </c:pt>
                <c:pt idx="1151">
                  <c:v>-0.45153333333334444</c:v>
                </c:pt>
                <c:pt idx="1152">
                  <c:v>0.28793333333334203</c:v>
                </c:pt>
                <c:pt idx="1153">
                  <c:v>2.1201666666666625</c:v>
                </c:pt>
                <c:pt idx="1154">
                  <c:v>0.37293333333334999</c:v>
                </c:pt>
                <c:pt idx="1155">
                  <c:v>2.939999999999543E-2</c:v>
                </c:pt>
                <c:pt idx="1156">
                  <c:v>-0.90630000000000166</c:v>
                </c:pt>
                <c:pt idx="1157">
                  <c:v>-1.3544666666666672</c:v>
                </c:pt>
                <c:pt idx="1158">
                  <c:v>-1.2727000000000146</c:v>
                </c:pt>
                <c:pt idx="1159">
                  <c:v>-1.6719000000000079</c:v>
                </c:pt>
                <c:pt idx="1160">
                  <c:v>-0.88009999999998456</c:v>
                </c:pt>
                <c:pt idx="1161">
                  <c:v>-1.8224000000000018</c:v>
                </c:pt>
                <c:pt idx="1162">
                  <c:v>-1.2105999999999852</c:v>
                </c:pt>
                <c:pt idx="1163">
                  <c:v>-2.5552999999999884</c:v>
                </c:pt>
                <c:pt idx="1164">
                  <c:v>-2.7287333333333379</c:v>
                </c:pt>
                <c:pt idx="1165">
                  <c:v>-4.2141333333333364</c:v>
                </c:pt>
                <c:pt idx="1166">
                  <c:v>-3.3306999999999931</c:v>
                </c:pt>
                <c:pt idx="1167">
                  <c:v>-0.43183333333332996</c:v>
                </c:pt>
                <c:pt idx="1168">
                  <c:v>1.2007666666666523</c:v>
                </c:pt>
                <c:pt idx="1169">
                  <c:v>3.0133333333333496</c:v>
                </c:pt>
                <c:pt idx="1170">
                  <c:v>1.9827000000000083</c:v>
                </c:pt>
                <c:pt idx="1171">
                  <c:v>0.53330000000001121</c:v>
                </c:pt>
                <c:pt idx="1172">
                  <c:v>0.82776666666667609</c:v>
                </c:pt>
                <c:pt idx="1173">
                  <c:v>-1.486699999999999</c:v>
                </c:pt>
                <c:pt idx="1174">
                  <c:v>-1.152300000000011</c:v>
                </c:pt>
                <c:pt idx="1175">
                  <c:v>-2.9774333333333374</c:v>
                </c:pt>
                <c:pt idx="1176">
                  <c:v>-1.7792666666666719</c:v>
                </c:pt>
                <c:pt idx="1177">
                  <c:v>-1.7759333333333274</c:v>
                </c:pt>
                <c:pt idx="1178">
                  <c:v>-1.1456999999999908</c:v>
                </c:pt>
                <c:pt idx="1179">
                  <c:v>-0.77799999999999159</c:v>
                </c:pt>
                <c:pt idx="1180">
                  <c:v>0.77143333333332009</c:v>
                </c:pt>
                <c:pt idx="1181">
                  <c:v>-0.27576666666665517</c:v>
                </c:pt>
                <c:pt idx="1182">
                  <c:v>-1.0012333333333316</c:v>
                </c:pt>
                <c:pt idx="1183">
                  <c:v>-1.6743000000000023</c:v>
                </c:pt>
                <c:pt idx="1184">
                  <c:v>-1.4016999999999911</c:v>
                </c:pt>
                <c:pt idx="1185">
                  <c:v>-3.0858333333333263</c:v>
                </c:pt>
                <c:pt idx="1186">
                  <c:v>-2.5277666666666789</c:v>
                </c:pt>
                <c:pt idx="1187">
                  <c:v>-1.5363666666666802</c:v>
                </c:pt>
                <c:pt idx="1188">
                  <c:v>-0.83056666666666956</c:v>
                </c:pt>
                <c:pt idx="1189">
                  <c:v>-1.1029999999999944</c:v>
                </c:pt>
                <c:pt idx="1190">
                  <c:v>-0.42676666666666563</c:v>
                </c:pt>
                <c:pt idx="1191">
                  <c:v>5.7908666666666448</c:v>
                </c:pt>
                <c:pt idx="1192">
                  <c:v>2.9578333333333262</c:v>
                </c:pt>
                <c:pt idx="1193">
                  <c:v>1.7923666666666662</c:v>
                </c:pt>
                <c:pt idx="1194">
                  <c:v>0.78786666666665894</c:v>
                </c:pt>
                <c:pt idx="1195">
                  <c:v>0.60073333333332357</c:v>
                </c:pt>
                <c:pt idx="1196">
                  <c:v>1.4969666666666797</c:v>
                </c:pt>
                <c:pt idx="1197">
                  <c:v>0.60733333333334372</c:v>
                </c:pt>
                <c:pt idx="1198">
                  <c:v>1.0111333333333334</c:v>
                </c:pt>
                <c:pt idx="1199">
                  <c:v>1.4247666666666703</c:v>
                </c:pt>
                <c:pt idx="1200">
                  <c:v>1.5100000000000051</c:v>
                </c:pt>
                <c:pt idx="1201">
                  <c:v>1.382000000000005</c:v>
                </c:pt>
                <c:pt idx="1202">
                  <c:v>2.7280666666666633</c:v>
                </c:pt>
                <c:pt idx="1203">
                  <c:v>2.5703999999999922</c:v>
                </c:pt>
                <c:pt idx="1204">
                  <c:v>2.0845666666666745</c:v>
                </c:pt>
                <c:pt idx="1205">
                  <c:v>0.10829999999998563</c:v>
                </c:pt>
                <c:pt idx="1206">
                  <c:v>-0.59743333333334192</c:v>
                </c:pt>
                <c:pt idx="1207">
                  <c:v>-0.3479333333333301</c:v>
                </c:pt>
                <c:pt idx="1208">
                  <c:v>2.3012000000000086</c:v>
                </c:pt>
                <c:pt idx="1209">
                  <c:v>-1.3133333333328778E-2</c:v>
                </c:pt>
                <c:pt idx="1210">
                  <c:v>-3.765333333333345</c:v>
                </c:pt>
                <c:pt idx="1211">
                  <c:v>-4.8585333333333409</c:v>
                </c:pt>
                <c:pt idx="1212">
                  <c:v>1.2671666666666681</c:v>
                </c:pt>
                <c:pt idx="1213">
                  <c:v>2.7936666666666525</c:v>
                </c:pt>
                <c:pt idx="1214">
                  <c:v>2.9499999999998749E-2</c:v>
                </c:pt>
                <c:pt idx="1215">
                  <c:v>3.2139000000000095</c:v>
                </c:pt>
                <c:pt idx="1216">
                  <c:v>4.0870333333333377</c:v>
                </c:pt>
                <c:pt idx="1217">
                  <c:v>2.8659333333333308</c:v>
                </c:pt>
                <c:pt idx="1218">
                  <c:v>2.8527666666666676</c:v>
                </c:pt>
                <c:pt idx="1219">
                  <c:v>1.4772333333333165</c:v>
                </c:pt>
                <c:pt idx="1220">
                  <c:v>-1.6414666666666733</c:v>
                </c:pt>
                <c:pt idx="1221">
                  <c:v>-2.4358666666666551</c:v>
                </c:pt>
                <c:pt idx="1222">
                  <c:v>-3.2499333333333311</c:v>
                </c:pt>
                <c:pt idx="1223">
                  <c:v>-1.9666666666651622E-2</c:v>
                </c:pt>
                <c:pt idx="1224">
                  <c:v>2.4292666666666776</c:v>
                </c:pt>
                <c:pt idx="1225">
                  <c:v>1.6610999999999905</c:v>
                </c:pt>
                <c:pt idx="1226">
                  <c:v>-1.0833333333333428</c:v>
                </c:pt>
                <c:pt idx="1227">
                  <c:v>-0.79766666666664321</c:v>
                </c:pt>
                <c:pt idx="1228">
                  <c:v>-7.8766666666666652E-2</c:v>
                </c:pt>
                <c:pt idx="1229">
                  <c:v>1.6183999999999941</c:v>
                </c:pt>
                <c:pt idx="1230">
                  <c:v>0.69916666666667027</c:v>
                </c:pt>
                <c:pt idx="1231">
                  <c:v>0.58106666666667195</c:v>
                </c:pt>
                <c:pt idx="1232">
                  <c:v>0.89619999999999322</c:v>
                </c:pt>
                <c:pt idx="1233">
                  <c:v>2.2191333333333318</c:v>
                </c:pt>
                <c:pt idx="1234">
                  <c:v>1.2245333333333406</c:v>
                </c:pt>
                <c:pt idx="1235">
                  <c:v>4.0038000000000125</c:v>
                </c:pt>
                <c:pt idx="1236">
                  <c:v>3.9758000000000067</c:v>
                </c:pt>
                <c:pt idx="1237">
                  <c:v>2.5362333333333282</c:v>
                </c:pt>
                <c:pt idx="1238">
                  <c:v>1.4130333333333311</c:v>
                </c:pt>
                <c:pt idx="1239">
                  <c:v>-0.73783333333332735</c:v>
                </c:pt>
                <c:pt idx="1240">
                  <c:v>0.46116666666667072</c:v>
                </c:pt>
                <c:pt idx="1241">
                  <c:v>2.9644666666666666</c:v>
                </c:pt>
                <c:pt idx="1242">
                  <c:v>3.1587999999999994</c:v>
                </c:pt>
                <c:pt idx="1243">
                  <c:v>3.0797666666666572</c:v>
                </c:pt>
                <c:pt idx="1244">
                  <c:v>1.1988999999999947</c:v>
                </c:pt>
                <c:pt idx="1245">
                  <c:v>0.92890000000001294</c:v>
                </c:pt>
                <c:pt idx="1246">
                  <c:v>-0.10543333333333749</c:v>
                </c:pt>
                <c:pt idx="1247">
                  <c:v>1.3866666666666703</c:v>
                </c:pt>
                <c:pt idx="1248">
                  <c:v>-0.34253333333332137</c:v>
                </c:pt>
                <c:pt idx="1249">
                  <c:v>0.78389999999998849</c:v>
                </c:pt>
                <c:pt idx="1250">
                  <c:v>-13.992233333333346</c:v>
                </c:pt>
                <c:pt idx="1251">
                  <c:v>-9.2030333333333374</c:v>
                </c:pt>
                <c:pt idx="1252">
                  <c:v>-5.6653666666666709</c:v>
                </c:pt>
                <c:pt idx="1253">
                  <c:v>1.0771333333333217</c:v>
                </c:pt>
                <c:pt idx="1254">
                  <c:v>0.5730999999999824</c:v>
                </c:pt>
                <c:pt idx="1255">
                  <c:v>-1.6040666666666539</c:v>
                </c:pt>
                <c:pt idx="1256">
                  <c:v>-3.8933333333333309</c:v>
                </c:pt>
                <c:pt idx="1257">
                  <c:v>-4.0382666666666722</c:v>
                </c:pt>
                <c:pt idx="1258">
                  <c:v>-2.1904333333333312</c:v>
                </c:pt>
                <c:pt idx="1259">
                  <c:v>0.80373333333332653</c:v>
                </c:pt>
                <c:pt idx="1260">
                  <c:v>7.2466666666684887E-2</c:v>
                </c:pt>
                <c:pt idx="1261">
                  <c:v>0.94533333333333758</c:v>
                </c:pt>
                <c:pt idx="1262">
                  <c:v>2.4933666666666596</c:v>
                </c:pt>
                <c:pt idx="1263">
                  <c:v>0.912399999999991</c:v>
                </c:pt>
                <c:pt idx="1264">
                  <c:v>-3.1521666666666732</c:v>
                </c:pt>
                <c:pt idx="1265">
                  <c:v>-3.3663333333333298</c:v>
                </c:pt>
                <c:pt idx="1266">
                  <c:v>-1.574466666666666</c:v>
                </c:pt>
                <c:pt idx="1267">
                  <c:v>0.61269999999997538</c:v>
                </c:pt>
                <c:pt idx="1268">
                  <c:v>-0.61266666666665515</c:v>
                </c:pt>
                <c:pt idx="1269">
                  <c:v>0.79706666666666592</c:v>
                </c:pt>
                <c:pt idx="1270">
                  <c:v>-0.64563333333333617</c:v>
                </c:pt>
                <c:pt idx="1271">
                  <c:v>-0.29973333333335006</c:v>
                </c:pt>
                <c:pt idx="1272">
                  <c:v>1.5877000000000123</c:v>
                </c:pt>
                <c:pt idx="1273">
                  <c:v>2.4243000000000023</c:v>
                </c:pt>
                <c:pt idx="1274">
                  <c:v>1.6930000000000121</c:v>
                </c:pt>
                <c:pt idx="1275">
                  <c:v>-2.0487999999999857</c:v>
                </c:pt>
                <c:pt idx="1276">
                  <c:v>-1.4196333333333371</c:v>
                </c:pt>
                <c:pt idx="1277">
                  <c:v>-1.7589333333333457</c:v>
                </c:pt>
                <c:pt idx="1278">
                  <c:v>-1.6337666666666877</c:v>
                </c:pt>
                <c:pt idx="1279">
                  <c:v>1.8708999999999918</c:v>
                </c:pt>
                <c:pt idx="1280">
                  <c:v>2.7569333333333219</c:v>
                </c:pt>
                <c:pt idx="1281">
                  <c:v>1.7227333333333235</c:v>
                </c:pt>
                <c:pt idx="1282">
                  <c:v>1.0968333333333362</c:v>
                </c:pt>
                <c:pt idx="1283">
                  <c:v>3.1225999999999914</c:v>
                </c:pt>
                <c:pt idx="1284">
                  <c:v>-0.14823333333333721</c:v>
                </c:pt>
                <c:pt idx="1285">
                  <c:v>0.76093333333334101</c:v>
                </c:pt>
                <c:pt idx="1286">
                  <c:v>-0.11856666666666626</c:v>
                </c:pt>
                <c:pt idx="1287">
                  <c:v>-2.2562666666666757</c:v>
                </c:pt>
                <c:pt idx="1288">
                  <c:v>-1.972999999999999</c:v>
                </c:pt>
                <c:pt idx="1289">
                  <c:v>0.97163333333334378</c:v>
                </c:pt>
                <c:pt idx="1290">
                  <c:v>1.0408666666666733</c:v>
                </c:pt>
                <c:pt idx="1291">
                  <c:v>1.067133333333345</c:v>
                </c:pt>
                <c:pt idx="1292">
                  <c:v>-0.77730000000002519</c:v>
                </c:pt>
                <c:pt idx="1293">
                  <c:v>6.5833333333344513E-2</c:v>
                </c:pt>
                <c:pt idx="1294">
                  <c:v>-0.74770000000002312</c:v>
                </c:pt>
                <c:pt idx="1295">
                  <c:v>-0.74110000000000298</c:v>
                </c:pt>
                <c:pt idx="1296">
                  <c:v>-2.2061666666666753</c:v>
                </c:pt>
                <c:pt idx="1297">
                  <c:v>-3.5695999999999941</c:v>
                </c:pt>
                <c:pt idx="1298">
                  <c:v>-3.3221999999999952</c:v>
                </c:pt>
                <c:pt idx="1299">
                  <c:v>-2.2610333333333301</c:v>
                </c:pt>
                <c:pt idx="1300">
                  <c:v>-0.30073333333332641</c:v>
                </c:pt>
                <c:pt idx="1301">
                  <c:v>1.1074000000000126</c:v>
                </c:pt>
                <c:pt idx="1302">
                  <c:v>2.730400000000003</c:v>
                </c:pt>
                <c:pt idx="1303">
                  <c:v>0.69746666666667068</c:v>
                </c:pt>
                <c:pt idx="1304">
                  <c:v>1.2098666666666702</c:v>
                </c:pt>
                <c:pt idx="1305">
                  <c:v>-0.6082666666666654</c:v>
                </c:pt>
                <c:pt idx="1306">
                  <c:v>-0.95199999999999818</c:v>
                </c:pt>
                <c:pt idx="1307">
                  <c:v>-1.666000000000011</c:v>
                </c:pt>
                <c:pt idx="1308">
                  <c:v>0.40986666666665883</c:v>
                </c:pt>
                <c:pt idx="1309">
                  <c:v>0.81643333333333601</c:v>
                </c:pt>
                <c:pt idx="1310">
                  <c:v>1.1537000000000006</c:v>
                </c:pt>
                <c:pt idx="1311">
                  <c:v>-6.4359666666666726</c:v>
                </c:pt>
                <c:pt idx="1312">
                  <c:v>-4.5286666666666804</c:v>
                </c:pt>
                <c:pt idx="1313">
                  <c:v>-3.5337333333333305</c:v>
                </c:pt>
                <c:pt idx="1314">
                  <c:v>0.72719999999999629</c:v>
                </c:pt>
                <c:pt idx="1315">
                  <c:v>0.48926666666666563</c:v>
                </c:pt>
                <c:pt idx="1316">
                  <c:v>-0.99496666666668432</c:v>
                </c:pt>
                <c:pt idx="1317">
                  <c:v>-2.5850666666666626</c:v>
                </c:pt>
                <c:pt idx="1318">
                  <c:v>-2.1486666666666707</c:v>
                </c:pt>
                <c:pt idx="1319">
                  <c:v>-2.191599999999994</c:v>
                </c:pt>
                <c:pt idx="1320">
                  <c:v>-1.2660333333333256</c:v>
                </c:pt>
                <c:pt idx="1321">
                  <c:v>0.58173333333333233</c:v>
                </c:pt>
                <c:pt idx="1322">
                  <c:v>1.6825333333333248</c:v>
                </c:pt>
                <c:pt idx="1323">
                  <c:v>-0.93873333333334585</c:v>
                </c:pt>
                <c:pt idx="1324">
                  <c:v>1.9833666666666687</c:v>
                </c:pt>
                <c:pt idx="1325">
                  <c:v>1.3222333333333296</c:v>
                </c:pt>
                <c:pt idx="1326">
                  <c:v>2.0825666666666791</c:v>
                </c:pt>
                <c:pt idx="1327">
                  <c:v>1.014866666666677</c:v>
                </c:pt>
                <c:pt idx="1328">
                  <c:v>1.9932666666666563</c:v>
                </c:pt>
                <c:pt idx="1329">
                  <c:v>1.9469666666666683</c:v>
                </c:pt>
                <c:pt idx="1330">
                  <c:v>-0.12560000000000571</c:v>
                </c:pt>
                <c:pt idx="1331">
                  <c:v>-0.83963333333332457</c:v>
                </c:pt>
                <c:pt idx="1332">
                  <c:v>-0.79336666666667099</c:v>
                </c:pt>
                <c:pt idx="1333">
                  <c:v>0.39010000000000389</c:v>
                </c:pt>
                <c:pt idx="1334">
                  <c:v>-0.34046666666665715</c:v>
                </c:pt>
                <c:pt idx="1335">
                  <c:v>-7.9333333333323708E-2</c:v>
                </c:pt>
                <c:pt idx="1336">
                  <c:v>-0.17190000000000794</c:v>
                </c:pt>
                <c:pt idx="1337">
                  <c:v>-1.7651666666666728</c:v>
                </c:pt>
                <c:pt idx="1338">
                  <c:v>-3.1139333333333212</c:v>
                </c:pt>
                <c:pt idx="1339">
                  <c:v>0.18839999999998724</c:v>
                </c:pt>
                <c:pt idx="1340">
                  <c:v>0.47603333333333353</c:v>
                </c:pt>
                <c:pt idx="1341">
                  <c:v>1.712299999999999</c:v>
                </c:pt>
                <c:pt idx="1342">
                  <c:v>1.1305000000000121</c:v>
                </c:pt>
                <c:pt idx="1343">
                  <c:v>0.48923333333333119</c:v>
                </c:pt>
                <c:pt idx="1344">
                  <c:v>-0.18506666666667115</c:v>
                </c:pt>
                <c:pt idx="1345">
                  <c:v>-2.6247000000000043</c:v>
                </c:pt>
                <c:pt idx="1346">
                  <c:v>7.9300000000003479E-2</c:v>
                </c:pt>
                <c:pt idx="1347">
                  <c:v>0.4363000000000028</c:v>
                </c:pt>
                <c:pt idx="1348">
                  <c:v>-0.475933333333316</c:v>
                </c:pt>
                <c:pt idx="1349">
                  <c:v>-0.61816666666668141</c:v>
                </c:pt>
                <c:pt idx="1350">
                  <c:v>0.10246666666667181</c:v>
                </c:pt>
                <c:pt idx="1351">
                  <c:v>-0.10250000000000625</c:v>
                </c:pt>
                <c:pt idx="1352">
                  <c:v>0.90576666666666483</c:v>
                </c:pt>
                <c:pt idx="1353">
                  <c:v>0.24136666666666429</c:v>
                </c:pt>
                <c:pt idx="1354">
                  <c:v>-0.95533333333334269</c:v>
                </c:pt>
                <c:pt idx="1355">
                  <c:v>-0.48593333333334954</c:v>
                </c:pt>
                <c:pt idx="1356">
                  <c:v>0.11566666666665526</c:v>
                </c:pt>
                <c:pt idx="1357">
                  <c:v>-4.6233333333319138E-2</c:v>
                </c:pt>
                <c:pt idx="1358">
                  <c:v>1.6296999999999997</c:v>
                </c:pt>
                <c:pt idx="1359">
                  <c:v>2.6544333333333299</c:v>
                </c:pt>
                <c:pt idx="1360">
                  <c:v>1.3674000000000035</c:v>
                </c:pt>
                <c:pt idx="1361">
                  <c:v>0.68153333333333421</c:v>
                </c:pt>
                <c:pt idx="1362">
                  <c:v>-0.28536666666667543</c:v>
                </c:pt>
                <c:pt idx="1363">
                  <c:v>1.227800000000002</c:v>
                </c:pt>
                <c:pt idx="1364">
                  <c:v>1.6161666666666719</c:v>
                </c:pt>
                <c:pt idx="1365">
                  <c:v>0.4679000000000002</c:v>
                </c:pt>
                <c:pt idx="1366">
                  <c:v>-0.2190000000000083</c:v>
                </c:pt>
                <c:pt idx="1367">
                  <c:v>-2.4491000000000014</c:v>
                </c:pt>
                <c:pt idx="1368">
                  <c:v>-0.99886666666667168</c:v>
                </c:pt>
                <c:pt idx="1369">
                  <c:v>-1.1813999999999965</c:v>
                </c:pt>
                <c:pt idx="1370">
                  <c:v>1.2443999999999988</c:v>
                </c:pt>
                <c:pt idx="1371">
                  <c:v>0.58736666666666792</c:v>
                </c:pt>
                <c:pt idx="1372">
                  <c:v>1.1747666666666561</c:v>
                </c:pt>
                <c:pt idx="1373">
                  <c:v>2.0542333333333289</c:v>
                </c:pt>
                <c:pt idx="1374">
                  <c:v>1.3207666666666711</c:v>
                </c:pt>
                <c:pt idx="1375">
                  <c:v>-1.8816666666666748</c:v>
                </c:pt>
                <c:pt idx="1376">
                  <c:v>-2.29643333333334</c:v>
                </c:pt>
                <c:pt idx="1377">
                  <c:v>-1.1316333333333546</c:v>
                </c:pt>
                <c:pt idx="1378">
                  <c:v>-18.879099999999994</c:v>
                </c:pt>
                <c:pt idx="1379">
                  <c:v>-10.994299999999996</c:v>
                </c:pt>
                <c:pt idx="1380">
                  <c:v>-6.0629666666666822</c:v>
                </c:pt>
                <c:pt idx="1381">
                  <c:v>-0.8362333333333396</c:v>
                </c:pt>
                <c:pt idx="1382">
                  <c:v>-0.6039999999999992</c:v>
                </c:pt>
                <c:pt idx="1383">
                  <c:v>-2.5088000000000079</c:v>
                </c:pt>
                <c:pt idx="1384">
                  <c:v>-2.1039666666666648</c:v>
                </c:pt>
                <c:pt idx="1385">
                  <c:v>-1.1016999999999939</c:v>
                </c:pt>
                <c:pt idx="1386">
                  <c:v>0.70353333333332557</c:v>
                </c:pt>
                <c:pt idx="1387">
                  <c:v>0.62059999999999604</c:v>
                </c:pt>
                <c:pt idx="1388">
                  <c:v>-1.7986999999999824</c:v>
                </c:pt>
                <c:pt idx="1389">
                  <c:v>0.10290000000000532</c:v>
                </c:pt>
                <c:pt idx="1390">
                  <c:v>0.55416666666667425</c:v>
                </c:pt>
                <c:pt idx="1391">
                  <c:v>-1.656666666667661E-2</c:v>
                </c:pt>
                <c:pt idx="1392">
                  <c:v>-5.3066666666666151E-2</c:v>
                </c:pt>
                <c:pt idx="1393">
                  <c:v>2.1338333333333281</c:v>
                </c:pt>
                <c:pt idx="1394">
                  <c:v>8.629999999999427E-2</c:v>
                </c:pt>
                <c:pt idx="1395">
                  <c:v>-2.5520000000000067</c:v>
                </c:pt>
                <c:pt idx="1396">
                  <c:v>-1.6990999999999872</c:v>
                </c:pt>
                <c:pt idx="1397">
                  <c:v>0.59069999999998402</c:v>
                </c:pt>
                <c:pt idx="1398">
                  <c:v>1.8550666666666729</c:v>
                </c:pt>
                <c:pt idx="1399">
                  <c:v>1.8053000000000026</c:v>
                </c:pt>
                <c:pt idx="1400">
                  <c:v>1.3772000000000162</c:v>
                </c:pt>
                <c:pt idx="1401">
                  <c:v>-0.39166666666665151</c:v>
                </c:pt>
                <c:pt idx="1402">
                  <c:v>-0.33190000000000452</c:v>
                </c:pt>
                <c:pt idx="1403">
                  <c:v>-2.8074999999999903</c:v>
                </c:pt>
                <c:pt idx="1404">
                  <c:v>-0.59070000000001244</c:v>
                </c:pt>
                <c:pt idx="1405">
                  <c:v>-2.3200000000002774E-2</c:v>
                </c:pt>
                <c:pt idx="1406">
                  <c:v>2.0010666666666594</c:v>
                </c:pt>
                <c:pt idx="1407">
                  <c:v>1.2312333333333356</c:v>
                </c:pt>
                <c:pt idx="1408">
                  <c:v>0.91919999999998936</c:v>
                </c:pt>
                <c:pt idx="1409">
                  <c:v>4.0917666666666577</c:v>
                </c:pt>
                <c:pt idx="1410">
                  <c:v>2.6813666666666762</c:v>
                </c:pt>
                <c:pt idx="1411">
                  <c:v>5.2565333333333371</c:v>
                </c:pt>
                <c:pt idx="1412">
                  <c:v>3.3749666666666656</c:v>
                </c:pt>
                <c:pt idx="1413">
                  <c:v>1.8551000000000073</c:v>
                </c:pt>
                <c:pt idx="1414">
                  <c:v>0.55416666666667425</c:v>
                </c:pt>
                <c:pt idx="1415">
                  <c:v>0.64050000000000296</c:v>
                </c:pt>
                <c:pt idx="1416">
                  <c:v>-0.2024333333333459</c:v>
                </c:pt>
                <c:pt idx="1417">
                  <c:v>0.39163333333333128</c:v>
                </c:pt>
                <c:pt idx="1418">
                  <c:v>0.4579000000000093</c:v>
                </c:pt>
                <c:pt idx="1419">
                  <c:v>1.370599999999996</c:v>
                </c:pt>
                <c:pt idx="1420">
                  <c:v>-1.7421999999999969</c:v>
                </c:pt>
                <c:pt idx="1421">
                  <c:v>-0.85616666666666674</c:v>
                </c:pt>
                <c:pt idx="1422">
                  <c:v>-0.45799999999999841</c:v>
                </c:pt>
                <c:pt idx="1423">
                  <c:v>-1.4342333333333386</c:v>
                </c:pt>
                <c:pt idx="1424">
                  <c:v>-1.3667666666666776</c:v>
                </c:pt>
                <c:pt idx="1425">
                  <c:v>-0.93333333333332291</c:v>
                </c:pt>
                <c:pt idx="1426">
                  <c:v>-0.42666666666666231</c:v>
                </c:pt>
                <c:pt idx="1427">
                  <c:v>-1.3366666666666731</c:v>
                </c:pt>
                <c:pt idx="1428">
                  <c:v>-2.2266666666666595</c:v>
                </c:pt>
                <c:pt idx="1429">
                  <c:v>-1.0033333333333303</c:v>
                </c:pt>
                <c:pt idx="1430">
                  <c:v>-0.25999999999999091</c:v>
                </c:pt>
                <c:pt idx="1431">
                  <c:v>0.71333333333333826</c:v>
                </c:pt>
                <c:pt idx="1432">
                  <c:v>1.1966666666666583</c:v>
                </c:pt>
                <c:pt idx="1433">
                  <c:v>1.5699999999999932</c:v>
                </c:pt>
                <c:pt idx="1434">
                  <c:v>1.0833333333333428</c:v>
                </c:pt>
                <c:pt idx="1435">
                  <c:v>0.53333333333333144</c:v>
                </c:pt>
                <c:pt idx="1436">
                  <c:v>5.6799999999999784</c:v>
                </c:pt>
                <c:pt idx="1437">
                  <c:v>3.4000000000000057</c:v>
                </c:pt>
                <c:pt idx="1438">
                  <c:v>2.8933333333333309</c:v>
                </c:pt>
                <c:pt idx="1439">
                  <c:v>1.2733333333333263</c:v>
                </c:pt>
                <c:pt idx="1440">
                  <c:v>2.1700000000000159</c:v>
                </c:pt>
                <c:pt idx="1441">
                  <c:v>1.1566666666666805</c:v>
                </c:pt>
                <c:pt idx="1442">
                  <c:v>-0.54333333333332234</c:v>
                </c:pt>
                <c:pt idx="1443">
                  <c:v>5.333333333332746E-2</c:v>
                </c:pt>
                <c:pt idx="1444">
                  <c:v>-5.8900000000000148</c:v>
                </c:pt>
                <c:pt idx="1445">
                  <c:v>-4.7766666666666708</c:v>
                </c:pt>
                <c:pt idx="1446">
                  <c:v>-2.5266666666666566</c:v>
                </c:pt>
                <c:pt idx="1447">
                  <c:v>-1.653333333333336</c:v>
                </c:pt>
                <c:pt idx="1448">
                  <c:v>-0.95666666666667766</c:v>
                </c:pt>
                <c:pt idx="1449">
                  <c:v>1.1666666666666856</c:v>
                </c:pt>
                <c:pt idx="1450">
                  <c:v>0.74999999999998579</c:v>
                </c:pt>
                <c:pt idx="1451">
                  <c:v>0.37666666666667936</c:v>
                </c:pt>
                <c:pt idx="1452">
                  <c:v>-0.63333333333333997</c:v>
                </c:pt>
                <c:pt idx="1453">
                  <c:v>0.17000000000000171</c:v>
                </c:pt>
                <c:pt idx="1454">
                  <c:v>1.9833333333333343</c:v>
                </c:pt>
                <c:pt idx="1455">
                  <c:v>0.84666666666667822</c:v>
                </c:pt>
                <c:pt idx="1456">
                  <c:v>-0.23333333333333428</c:v>
                </c:pt>
                <c:pt idx="1457">
                  <c:v>-1.9399999999999977</c:v>
                </c:pt>
                <c:pt idx="1458">
                  <c:v>-1.1800000000000068</c:v>
                </c:pt>
                <c:pt idx="1459">
                  <c:v>-1.8900000000000006</c:v>
                </c:pt>
                <c:pt idx="1460">
                  <c:v>-1.943333333333328</c:v>
                </c:pt>
                <c:pt idx="1461">
                  <c:v>-1.3200000000000074</c:v>
                </c:pt>
                <c:pt idx="1462">
                  <c:v>-0.40333333333333599</c:v>
                </c:pt>
                <c:pt idx="1463">
                  <c:v>-0.53333333333331723</c:v>
                </c:pt>
                <c:pt idx="1464">
                  <c:v>-2.269999999999996</c:v>
                </c:pt>
                <c:pt idx="1465">
                  <c:v>-0.79000000000000625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B-441B-ACD2-F2F91DB5E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15792"/>
        <c:axId val="370013392"/>
      </c:lineChart>
      <c:dateAx>
        <c:axId val="370015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3392"/>
        <c:crosses val="autoZero"/>
        <c:auto val="1"/>
        <c:lblOffset val="100"/>
        <c:baseTimeUnit val="days"/>
      </c:dateAx>
      <c:valAx>
        <c:axId val="3700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Moving Average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Moving Average'!$G$1</c:f>
              <c:strCache>
                <c:ptCount val="1"/>
                <c:pt idx="0">
                  <c:v> Adj Close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Average'!$G$2:$G$1470</c:f>
              <c:numCache>
                <c:formatCode>General</c:formatCode>
                <c:ptCount val="1469"/>
                <c:pt idx="0">
                  <c:v>69.5411</c:v>
                </c:pt>
                <c:pt idx="1">
                  <c:v>68.311000000000007</c:v>
                </c:pt>
                <c:pt idx="2">
                  <c:v>70.095100000000002</c:v>
                </c:pt>
                <c:pt idx="3">
                  <c:v>71.099800000000002</c:v>
                </c:pt>
                <c:pt idx="4">
                  <c:v>72.048199999999994</c:v>
                </c:pt>
                <c:pt idx="5">
                  <c:v>71.916700000000006</c:v>
                </c:pt>
                <c:pt idx="6">
                  <c:v>71.757099999999994</c:v>
                </c:pt>
                <c:pt idx="7">
                  <c:v>71.400300000000001</c:v>
                </c:pt>
                <c:pt idx="8">
                  <c:v>71.447199999999995</c:v>
                </c:pt>
                <c:pt idx="9">
                  <c:v>73.128</c:v>
                </c:pt>
                <c:pt idx="10">
                  <c:v>72.940200000000004</c:v>
                </c:pt>
                <c:pt idx="11">
                  <c:v>74.301699999999997</c:v>
                </c:pt>
                <c:pt idx="12">
                  <c:v>75.541200000000003</c:v>
                </c:pt>
                <c:pt idx="13">
                  <c:v>75.822800000000001</c:v>
                </c:pt>
                <c:pt idx="14">
                  <c:v>75.588099999999997</c:v>
                </c:pt>
                <c:pt idx="15">
                  <c:v>75.531800000000004</c:v>
                </c:pt>
                <c:pt idx="16">
                  <c:v>75.691400000000002</c:v>
                </c:pt>
                <c:pt idx="17">
                  <c:v>75.4191</c:v>
                </c:pt>
                <c:pt idx="18">
                  <c:v>75.325199999999995</c:v>
                </c:pt>
                <c:pt idx="19">
                  <c:v>76.320499999999996</c:v>
                </c:pt>
                <c:pt idx="20">
                  <c:v>76.883899999999997</c:v>
                </c:pt>
                <c:pt idx="21">
                  <c:v>76.536500000000004</c:v>
                </c:pt>
                <c:pt idx="22">
                  <c:v>76.987200000000001</c:v>
                </c:pt>
                <c:pt idx="23">
                  <c:v>77.804100000000005</c:v>
                </c:pt>
                <c:pt idx="24">
                  <c:v>77.663300000000007</c:v>
                </c:pt>
                <c:pt idx="25">
                  <c:v>77.362799999999993</c:v>
                </c:pt>
                <c:pt idx="26">
                  <c:v>77.334599999999995</c:v>
                </c:pt>
                <c:pt idx="27">
                  <c:v>78.574100000000001</c:v>
                </c:pt>
                <c:pt idx="28">
                  <c:v>79.541200000000003</c:v>
                </c:pt>
                <c:pt idx="29">
                  <c:v>80.189099999999996</c:v>
                </c:pt>
                <c:pt idx="30">
                  <c:v>79.513099999999994</c:v>
                </c:pt>
                <c:pt idx="31">
                  <c:v>80.170299999999997</c:v>
                </c:pt>
                <c:pt idx="32">
                  <c:v>79.409800000000004</c:v>
                </c:pt>
                <c:pt idx="33">
                  <c:v>79.663300000000007</c:v>
                </c:pt>
                <c:pt idx="34">
                  <c:v>78.827600000000004</c:v>
                </c:pt>
                <c:pt idx="35">
                  <c:v>79.588200000000001</c:v>
                </c:pt>
                <c:pt idx="36">
                  <c:v>79.973100000000002</c:v>
                </c:pt>
                <c:pt idx="37">
                  <c:v>80.564700000000002</c:v>
                </c:pt>
                <c:pt idx="38">
                  <c:v>80.912099999999995</c:v>
                </c:pt>
                <c:pt idx="39">
                  <c:v>80.498999999999995</c:v>
                </c:pt>
                <c:pt idx="40">
                  <c:v>82.052300000000002</c:v>
                </c:pt>
                <c:pt idx="41">
                  <c:v>80.621399999999994</c:v>
                </c:pt>
                <c:pt idx="42">
                  <c:v>80.433099999999996</c:v>
                </c:pt>
                <c:pt idx="43">
                  <c:v>80.141300000000001</c:v>
                </c:pt>
                <c:pt idx="44">
                  <c:v>80.263599999999997</c:v>
                </c:pt>
                <c:pt idx="45">
                  <c:v>79.830600000000004</c:v>
                </c:pt>
                <c:pt idx="46">
                  <c:v>80.790800000000004</c:v>
                </c:pt>
                <c:pt idx="47">
                  <c:v>80.423699999999997</c:v>
                </c:pt>
                <c:pt idx="48">
                  <c:v>80.894400000000005</c:v>
                </c:pt>
                <c:pt idx="49">
                  <c:v>81.779300000000006</c:v>
                </c:pt>
                <c:pt idx="50">
                  <c:v>81.713399999999993</c:v>
                </c:pt>
                <c:pt idx="51">
                  <c:v>82.673599999999993</c:v>
                </c:pt>
                <c:pt idx="52">
                  <c:v>82.551199999999994</c:v>
                </c:pt>
                <c:pt idx="53">
                  <c:v>81.609800000000007</c:v>
                </c:pt>
                <c:pt idx="54">
                  <c:v>82.852500000000006</c:v>
                </c:pt>
                <c:pt idx="55">
                  <c:v>77.373599999999996</c:v>
                </c:pt>
                <c:pt idx="56">
                  <c:v>77.505399999999995</c:v>
                </c:pt>
                <c:pt idx="57">
                  <c:v>78.493799999999993</c:v>
                </c:pt>
                <c:pt idx="58">
                  <c:v>78.220799999999997</c:v>
                </c:pt>
                <c:pt idx="59">
                  <c:v>79.115099999999998</c:v>
                </c:pt>
                <c:pt idx="60">
                  <c:v>79.275199999999998</c:v>
                </c:pt>
                <c:pt idx="61">
                  <c:v>80.235399999999998</c:v>
                </c:pt>
                <c:pt idx="62">
                  <c:v>79.425799999999995</c:v>
                </c:pt>
                <c:pt idx="63">
                  <c:v>79.52</c:v>
                </c:pt>
                <c:pt idx="64">
                  <c:v>80.282499999999999</c:v>
                </c:pt>
                <c:pt idx="65">
                  <c:v>80.395399999999995</c:v>
                </c:pt>
                <c:pt idx="66">
                  <c:v>79.764700000000005</c:v>
                </c:pt>
                <c:pt idx="67">
                  <c:v>79.341099999999997</c:v>
                </c:pt>
                <c:pt idx="68">
                  <c:v>79.905900000000003</c:v>
                </c:pt>
                <c:pt idx="69">
                  <c:v>80.018900000000002</c:v>
                </c:pt>
                <c:pt idx="70">
                  <c:v>81.186199999999999</c:v>
                </c:pt>
                <c:pt idx="71">
                  <c:v>81.741600000000005</c:v>
                </c:pt>
                <c:pt idx="72">
                  <c:v>82.654799999999994</c:v>
                </c:pt>
                <c:pt idx="73">
                  <c:v>83.530299999999997</c:v>
                </c:pt>
                <c:pt idx="74">
                  <c:v>83.972700000000003</c:v>
                </c:pt>
                <c:pt idx="75">
                  <c:v>82.240600000000001</c:v>
                </c:pt>
                <c:pt idx="76">
                  <c:v>82.3065</c:v>
                </c:pt>
                <c:pt idx="77">
                  <c:v>83.2102</c:v>
                </c:pt>
                <c:pt idx="78">
                  <c:v>82.428899999999999</c:v>
                </c:pt>
                <c:pt idx="79">
                  <c:v>83.134900000000002</c:v>
                </c:pt>
                <c:pt idx="80">
                  <c:v>83.087800000000001</c:v>
                </c:pt>
                <c:pt idx="81">
                  <c:v>82.683000000000007</c:v>
                </c:pt>
                <c:pt idx="82">
                  <c:v>80.866100000000003</c:v>
                </c:pt>
                <c:pt idx="83">
                  <c:v>80.272999999999996</c:v>
                </c:pt>
                <c:pt idx="84">
                  <c:v>80.677899999999994</c:v>
                </c:pt>
                <c:pt idx="85">
                  <c:v>78.672700000000006</c:v>
                </c:pt>
                <c:pt idx="86">
                  <c:v>77.703000000000003</c:v>
                </c:pt>
                <c:pt idx="87">
                  <c:v>77.919600000000003</c:v>
                </c:pt>
                <c:pt idx="88">
                  <c:v>78.1173</c:v>
                </c:pt>
                <c:pt idx="89">
                  <c:v>79.0304</c:v>
                </c:pt>
                <c:pt idx="90">
                  <c:v>77.693600000000004</c:v>
                </c:pt>
                <c:pt idx="91">
                  <c:v>78.766800000000003</c:v>
                </c:pt>
                <c:pt idx="92">
                  <c:v>79.0869</c:v>
                </c:pt>
                <c:pt idx="93">
                  <c:v>79.341099999999997</c:v>
                </c:pt>
                <c:pt idx="94">
                  <c:v>79.614099999999993</c:v>
                </c:pt>
                <c:pt idx="95">
                  <c:v>77.994900000000001</c:v>
                </c:pt>
                <c:pt idx="96">
                  <c:v>78.738600000000005</c:v>
                </c:pt>
                <c:pt idx="97">
                  <c:v>78.324399999999997</c:v>
                </c:pt>
                <c:pt idx="98">
                  <c:v>77.797200000000004</c:v>
                </c:pt>
                <c:pt idx="99">
                  <c:v>77.345299999999995</c:v>
                </c:pt>
                <c:pt idx="100">
                  <c:v>76.441599999999994</c:v>
                </c:pt>
                <c:pt idx="101">
                  <c:v>74.248099999999994</c:v>
                </c:pt>
                <c:pt idx="102">
                  <c:v>74.615200000000002</c:v>
                </c:pt>
                <c:pt idx="103">
                  <c:v>72.821600000000004</c:v>
                </c:pt>
                <c:pt idx="104">
                  <c:v>73.595699999999994</c:v>
                </c:pt>
                <c:pt idx="105">
                  <c:v>77.050799999999995</c:v>
                </c:pt>
                <c:pt idx="106">
                  <c:v>78.089200000000005</c:v>
                </c:pt>
                <c:pt idx="107">
                  <c:v>77.834400000000002</c:v>
                </c:pt>
                <c:pt idx="108">
                  <c:v>78.740600000000001</c:v>
                </c:pt>
                <c:pt idx="109">
                  <c:v>77.957099999999997</c:v>
                </c:pt>
                <c:pt idx="110">
                  <c:v>78.599000000000004</c:v>
                </c:pt>
                <c:pt idx="111">
                  <c:v>78.004300000000001</c:v>
                </c:pt>
                <c:pt idx="112">
                  <c:v>78.929400000000001</c:v>
                </c:pt>
                <c:pt idx="113">
                  <c:v>78.768900000000002</c:v>
                </c:pt>
                <c:pt idx="114">
                  <c:v>77.513400000000004</c:v>
                </c:pt>
                <c:pt idx="115">
                  <c:v>79.580799999999996</c:v>
                </c:pt>
                <c:pt idx="116">
                  <c:v>78.872799999999998</c:v>
                </c:pt>
                <c:pt idx="117">
                  <c:v>80.468199999999996</c:v>
                </c:pt>
                <c:pt idx="118">
                  <c:v>80.949600000000004</c:v>
                </c:pt>
                <c:pt idx="119">
                  <c:v>79.769599999999997</c:v>
                </c:pt>
                <c:pt idx="120">
                  <c:v>77.994900000000001</c:v>
                </c:pt>
                <c:pt idx="121">
                  <c:v>77.928799999999995</c:v>
                </c:pt>
                <c:pt idx="122">
                  <c:v>78.976600000000005</c:v>
                </c:pt>
                <c:pt idx="123">
                  <c:v>79.250399999999999</c:v>
                </c:pt>
                <c:pt idx="124">
                  <c:v>80.628600000000006</c:v>
                </c:pt>
                <c:pt idx="125">
                  <c:v>80.203800000000001</c:v>
                </c:pt>
                <c:pt idx="126">
                  <c:v>81.374399999999994</c:v>
                </c:pt>
                <c:pt idx="127">
                  <c:v>81.959699999999998</c:v>
                </c:pt>
                <c:pt idx="128">
                  <c:v>83.526799999999994</c:v>
                </c:pt>
                <c:pt idx="129">
                  <c:v>83.111400000000003</c:v>
                </c:pt>
                <c:pt idx="130">
                  <c:v>82.545000000000002</c:v>
                </c:pt>
                <c:pt idx="131">
                  <c:v>83.347399999999993</c:v>
                </c:pt>
                <c:pt idx="132">
                  <c:v>84.131</c:v>
                </c:pt>
                <c:pt idx="133">
                  <c:v>84.470799999999997</c:v>
                </c:pt>
                <c:pt idx="134">
                  <c:v>83.640100000000004</c:v>
                </c:pt>
                <c:pt idx="135">
                  <c:v>82.601699999999994</c:v>
                </c:pt>
                <c:pt idx="136">
                  <c:v>82.545000000000002</c:v>
                </c:pt>
                <c:pt idx="137">
                  <c:v>81.704800000000006</c:v>
                </c:pt>
                <c:pt idx="138">
                  <c:v>81.157300000000006</c:v>
                </c:pt>
                <c:pt idx="139">
                  <c:v>81.846400000000003</c:v>
                </c:pt>
                <c:pt idx="140">
                  <c:v>81.846400000000003</c:v>
                </c:pt>
                <c:pt idx="141">
                  <c:v>82.394000000000005</c:v>
                </c:pt>
                <c:pt idx="142">
                  <c:v>82.639399999999995</c:v>
                </c:pt>
                <c:pt idx="143">
                  <c:v>82.7149</c:v>
                </c:pt>
                <c:pt idx="144">
                  <c:v>82.3185</c:v>
                </c:pt>
                <c:pt idx="145">
                  <c:v>81.213899999999995</c:v>
                </c:pt>
                <c:pt idx="146">
                  <c:v>78.466800000000006</c:v>
                </c:pt>
                <c:pt idx="147">
                  <c:v>76.597700000000003</c:v>
                </c:pt>
                <c:pt idx="148">
                  <c:v>74.549199999999999</c:v>
                </c:pt>
                <c:pt idx="149">
                  <c:v>76.748800000000003</c:v>
                </c:pt>
                <c:pt idx="150">
                  <c:v>76.729900000000001</c:v>
                </c:pt>
                <c:pt idx="151">
                  <c:v>78.3536</c:v>
                </c:pt>
                <c:pt idx="152">
                  <c:v>77.390699999999995</c:v>
                </c:pt>
                <c:pt idx="153">
                  <c:v>77.0792</c:v>
                </c:pt>
                <c:pt idx="154">
                  <c:v>78.655699999999996</c:v>
                </c:pt>
                <c:pt idx="155">
                  <c:v>76.493899999999996</c:v>
                </c:pt>
                <c:pt idx="156">
                  <c:v>75.058999999999997</c:v>
                </c:pt>
                <c:pt idx="157">
                  <c:v>75.785799999999995</c:v>
                </c:pt>
                <c:pt idx="158">
                  <c:v>76.588200000000001</c:v>
                </c:pt>
                <c:pt idx="159">
                  <c:v>76.021900000000002</c:v>
                </c:pt>
                <c:pt idx="160">
                  <c:v>78.108099999999993</c:v>
                </c:pt>
                <c:pt idx="161">
                  <c:v>78.646199999999993</c:v>
                </c:pt>
                <c:pt idx="162">
                  <c:v>75.936899999999994</c:v>
                </c:pt>
                <c:pt idx="163">
                  <c:v>77.645600000000002</c:v>
                </c:pt>
                <c:pt idx="164">
                  <c:v>77.437899999999999</c:v>
                </c:pt>
                <c:pt idx="165">
                  <c:v>78.806700000000006</c:v>
                </c:pt>
                <c:pt idx="166">
                  <c:v>80.600300000000004</c:v>
                </c:pt>
                <c:pt idx="167">
                  <c:v>79.975700000000003</c:v>
                </c:pt>
                <c:pt idx="168">
                  <c:v>80.136600000000001</c:v>
                </c:pt>
                <c:pt idx="169">
                  <c:v>81.726600000000005</c:v>
                </c:pt>
                <c:pt idx="170">
                  <c:v>83.6858</c:v>
                </c:pt>
                <c:pt idx="171">
                  <c:v>83.941299999999998</c:v>
                </c:pt>
                <c:pt idx="172">
                  <c:v>83.922399999999996</c:v>
                </c:pt>
                <c:pt idx="173">
                  <c:v>82.180899999999994</c:v>
                </c:pt>
                <c:pt idx="174">
                  <c:v>82.105199999999996</c:v>
                </c:pt>
                <c:pt idx="175">
                  <c:v>82.975899999999996</c:v>
                </c:pt>
                <c:pt idx="176">
                  <c:v>82.6447</c:v>
                </c:pt>
                <c:pt idx="177">
                  <c:v>82.597300000000004</c:v>
                </c:pt>
                <c:pt idx="178">
                  <c:v>82.900199999999998</c:v>
                </c:pt>
                <c:pt idx="179">
                  <c:v>83.364000000000004</c:v>
                </c:pt>
                <c:pt idx="180">
                  <c:v>83.004300000000001</c:v>
                </c:pt>
                <c:pt idx="181">
                  <c:v>82.038899999999998</c:v>
                </c:pt>
                <c:pt idx="182">
                  <c:v>82.994900000000001</c:v>
                </c:pt>
                <c:pt idx="183">
                  <c:v>82.512200000000007</c:v>
                </c:pt>
                <c:pt idx="184">
                  <c:v>85.947800000000001</c:v>
                </c:pt>
                <c:pt idx="185">
                  <c:v>87.234999999999999</c:v>
                </c:pt>
                <c:pt idx="186">
                  <c:v>87.367500000000007</c:v>
                </c:pt>
                <c:pt idx="187">
                  <c:v>88.891300000000001</c:v>
                </c:pt>
                <c:pt idx="188">
                  <c:v>87.339100000000002</c:v>
                </c:pt>
                <c:pt idx="189">
                  <c:v>86.591399999999993</c:v>
                </c:pt>
                <c:pt idx="190">
                  <c:v>87.282300000000006</c:v>
                </c:pt>
                <c:pt idx="191">
                  <c:v>88.086799999999997</c:v>
                </c:pt>
                <c:pt idx="192">
                  <c:v>88.1815</c:v>
                </c:pt>
                <c:pt idx="193">
                  <c:v>86.837500000000006</c:v>
                </c:pt>
                <c:pt idx="194">
                  <c:v>87.566299999999998</c:v>
                </c:pt>
                <c:pt idx="195">
                  <c:v>88.020499999999998</c:v>
                </c:pt>
                <c:pt idx="196">
                  <c:v>88.853399999999993</c:v>
                </c:pt>
                <c:pt idx="197">
                  <c:v>89.799899999999994</c:v>
                </c:pt>
                <c:pt idx="198">
                  <c:v>89.714699999999993</c:v>
                </c:pt>
                <c:pt idx="199">
                  <c:v>89.799899999999994</c:v>
                </c:pt>
                <c:pt idx="200">
                  <c:v>90.4435</c:v>
                </c:pt>
                <c:pt idx="201">
                  <c:v>90.954599999999999</c:v>
                </c:pt>
                <c:pt idx="202">
                  <c:v>91.068100000000001</c:v>
                </c:pt>
                <c:pt idx="203">
                  <c:v>90.481399999999994</c:v>
                </c:pt>
                <c:pt idx="204">
                  <c:v>87.376999999999995</c:v>
                </c:pt>
                <c:pt idx="205">
                  <c:v>86.600899999999996</c:v>
                </c:pt>
                <c:pt idx="206">
                  <c:v>86.051900000000003</c:v>
                </c:pt>
                <c:pt idx="207">
                  <c:v>85.985699999999994</c:v>
                </c:pt>
                <c:pt idx="208">
                  <c:v>84.499700000000004</c:v>
                </c:pt>
                <c:pt idx="209">
                  <c:v>85.361000000000004</c:v>
                </c:pt>
                <c:pt idx="210">
                  <c:v>84.755300000000005</c:v>
                </c:pt>
                <c:pt idx="211">
                  <c:v>84.405100000000004</c:v>
                </c:pt>
                <c:pt idx="212">
                  <c:v>85.048699999999997</c:v>
                </c:pt>
                <c:pt idx="213">
                  <c:v>85.067599999999999</c:v>
                </c:pt>
                <c:pt idx="214">
                  <c:v>84.688999999999993</c:v>
                </c:pt>
                <c:pt idx="215">
                  <c:v>85.559799999999996</c:v>
                </c:pt>
                <c:pt idx="216">
                  <c:v>85.001400000000004</c:v>
                </c:pt>
                <c:pt idx="217">
                  <c:v>85.228499999999997</c:v>
                </c:pt>
                <c:pt idx="218">
                  <c:v>84.707899999999995</c:v>
                </c:pt>
                <c:pt idx="219">
                  <c:v>86.402100000000004</c:v>
                </c:pt>
                <c:pt idx="220">
                  <c:v>86.383200000000002</c:v>
                </c:pt>
                <c:pt idx="221">
                  <c:v>88.058400000000006</c:v>
                </c:pt>
                <c:pt idx="222">
                  <c:v>89.1374</c:v>
                </c:pt>
                <c:pt idx="223">
                  <c:v>88.597899999999996</c:v>
                </c:pt>
                <c:pt idx="224">
                  <c:v>88.067899999999995</c:v>
                </c:pt>
                <c:pt idx="225">
                  <c:v>87.225499999999997</c:v>
                </c:pt>
                <c:pt idx="226">
                  <c:v>88.342299999999994</c:v>
                </c:pt>
                <c:pt idx="227">
                  <c:v>87.925899999999999</c:v>
                </c:pt>
                <c:pt idx="228">
                  <c:v>88.332899999999995</c:v>
                </c:pt>
                <c:pt idx="229">
                  <c:v>89.099500000000006</c:v>
                </c:pt>
                <c:pt idx="230">
                  <c:v>88.715199999999996</c:v>
                </c:pt>
                <c:pt idx="231">
                  <c:v>88.781599999999997</c:v>
                </c:pt>
                <c:pt idx="232">
                  <c:v>87.737799999999993</c:v>
                </c:pt>
                <c:pt idx="233">
                  <c:v>88.933499999999995</c:v>
                </c:pt>
                <c:pt idx="234">
                  <c:v>90.8977</c:v>
                </c:pt>
                <c:pt idx="235">
                  <c:v>92.045900000000003</c:v>
                </c:pt>
                <c:pt idx="236">
                  <c:v>91.694800000000001</c:v>
                </c:pt>
                <c:pt idx="237">
                  <c:v>92.055400000000006</c:v>
                </c:pt>
                <c:pt idx="238">
                  <c:v>92.216700000000003</c:v>
                </c:pt>
                <c:pt idx="239">
                  <c:v>92.729200000000006</c:v>
                </c:pt>
                <c:pt idx="240">
                  <c:v>92.776600000000002</c:v>
                </c:pt>
                <c:pt idx="241">
                  <c:v>93.763499999999993</c:v>
                </c:pt>
                <c:pt idx="242">
                  <c:v>94.560599999999994</c:v>
                </c:pt>
                <c:pt idx="243">
                  <c:v>95.433599999999998</c:v>
                </c:pt>
                <c:pt idx="244">
                  <c:v>95.983999999999995</c:v>
                </c:pt>
                <c:pt idx="245">
                  <c:v>94.854799999999997</c:v>
                </c:pt>
                <c:pt idx="246">
                  <c:v>94.930700000000002</c:v>
                </c:pt>
                <c:pt idx="247">
                  <c:v>95.025599999999997</c:v>
                </c:pt>
                <c:pt idx="248">
                  <c:v>95.566500000000005</c:v>
                </c:pt>
                <c:pt idx="249">
                  <c:v>96.382499999999993</c:v>
                </c:pt>
                <c:pt idx="250">
                  <c:v>95.651899999999998</c:v>
                </c:pt>
                <c:pt idx="251">
                  <c:v>96.135800000000003</c:v>
                </c:pt>
                <c:pt idx="252">
                  <c:v>96.9803</c:v>
                </c:pt>
                <c:pt idx="253">
                  <c:v>96.714699999999993</c:v>
                </c:pt>
                <c:pt idx="254">
                  <c:v>96.629300000000001</c:v>
                </c:pt>
                <c:pt idx="255">
                  <c:v>96.581800000000001</c:v>
                </c:pt>
                <c:pt idx="256">
                  <c:v>96.363600000000005</c:v>
                </c:pt>
                <c:pt idx="257">
                  <c:v>96.2971</c:v>
                </c:pt>
                <c:pt idx="258">
                  <c:v>95.746700000000004</c:v>
                </c:pt>
                <c:pt idx="259">
                  <c:v>96.942400000000006</c:v>
                </c:pt>
                <c:pt idx="260">
                  <c:v>97.663600000000002</c:v>
                </c:pt>
                <c:pt idx="261">
                  <c:v>97.540199999999999</c:v>
                </c:pt>
                <c:pt idx="262">
                  <c:v>98.090599999999995</c:v>
                </c:pt>
                <c:pt idx="263">
                  <c:v>99.191299999999998</c:v>
                </c:pt>
                <c:pt idx="264">
                  <c:v>99.238799999999998</c:v>
                </c:pt>
                <c:pt idx="265">
                  <c:v>99.153400000000005</c:v>
                </c:pt>
                <c:pt idx="266">
                  <c:v>97.758499999999998</c:v>
                </c:pt>
                <c:pt idx="267">
                  <c:v>96.819100000000006</c:v>
                </c:pt>
                <c:pt idx="268">
                  <c:v>95.120500000000007</c:v>
                </c:pt>
                <c:pt idx="269">
                  <c:v>95.281800000000004</c:v>
                </c:pt>
                <c:pt idx="270">
                  <c:v>94.740899999999996</c:v>
                </c:pt>
                <c:pt idx="271">
                  <c:v>93.175200000000004</c:v>
                </c:pt>
                <c:pt idx="272">
                  <c:v>91.381699999999995</c:v>
                </c:pt>
                <c:pt idx="273">
                  <c:v>94.2</c:v>
                </c:pt>
                <c:pt idx="274">
                  <c:v>96.202200000000005</c:v>
                </c:pt>
                <c:pt idx="275">
                  <c:v>95.405199999999994</c:v>
                </c:pt>
                <c:pt idx="276">
                  <c:v>95.148899999999998</c:v>
                </c:pt>
                <c:pt idx="277">
                  <c:v>94.3613</c:v>
                </c:pt>
                <c:pt idx="278">
                  <c:v>94.911699999999996</c:v>
                </c:pt>
                <c:pt idx="279">
                  <c:v>94.911699999999996</c:v>
                </c:pt>
                <c:pt idx="280">
                  <c:v>97.739500000000007</c:v>
                </c:pt>
                <c:pt idx="281">
                  <c:v>98.090599999999995</c:v>
                </c:pt>
                <c:pt idx="282">
                  <c:v>98.251900000000006</c:v>
                </c:pt>
                <c:pt idx="283">
                  <c:v>96.790599999999998</c:v>
                </c:pt>
                <c:pt idx="284">
                  <c:v>97.227099999999993</c:v>
                </c:pt>
                <c:pt idx="285">
                  <c:v>97.293499999999995</c:v>
                </c:pt>
                <c:pt idx="286">
                  <c:v>95.129900000000006</c:v>
                </c:pt>
                <c:pt idx="287">
                  <c:v>91.011600000000001</c:v>
                </c:pt>
                <c:pt idx="288">
                  <c:v>88.155299999999997</c:v>
                </c:pt>
                <c:pt idx="289">
                  <c:v>87.301299999999998</c:v>
                </c:pt>
                <c:pt idx="290">
                  <c:v>84.027500000000003</c:v>
                </c:pt>
                <c:pt idx="291">
                  <c:v>85.050399999999996</c:v>
                </c:pt>
                <c:pt idx="292">
                  <c:v>88.190600000000003</c:v>
                </c:pt>
                <c:pt idx="293">
                  <c:v>86.525300000000001</c:v>
                </c:pt>
                <c:pt idx="294">
                  <c:v>89.246799999999993</c:v>
                </c:pt>
                <c:pt idx="295">
                  <c:v>86.192300000000003</c:v>
                </c:pt>
                <c:pt idx="296">
                  <c:v>84.079800000000006</c:v>
                </c:pt>
                <c:pt idx="297">
                  <c:v>80.035700000000006</c:v>
                </c:pt>
                <c:pt idx="298">
                  <c:v>84.0227</c:v>
                </c:pt>
                <c:pt idx="299">
                  <c:v>79.930999999999997</c:v>
                </c:pt>
                <c:pt idx="300">
                  <c:v>70.605699999999999</c:v>
                </c:pt>
                <c:pt idx="301">
                  <c:v>71.918899999999994</c:v>
                </c:pt>
                <c:pt idx="302">
                  <c:v>63.554699999999997</c:v>
                </c:pt>
                <c:pt idx="303">
                  <c:v>66.456900000000005</c:v>
                </c:pt>
                <c:pt idx="304">
                  <c:v>64.744100000000003</c:v>
                </c:pt>
                <c:pt idx="305">
                  <c:v>66.932699999999997</c:v>
                </c:pt>
                <c:pt idx="306">
                  <c:v>64.182699999999997</c:v>
                </c:pt>
                <c:pt idx="307">
                  <c:v>59.758000000000003</c:v>
                </c:pt>
                <c:pt idx="308">
                  <c:v>68.826300000000003</c:v>
                </c:pt>
                <c:pt idx="309">
                  <c:v>75.1828</c:v>
                </c:pt>
                <c:pt idx="310">
                  <c:v>80.216499999999996</c:v>
                </c:pt>
                <c:pt idx="311">
                  <c:v>79.198400000000007</c:v>
                </c:pt>
                <c:pt idx="312">
                  <c:v>81.244200000000006</c:v>
                </c:pt>
                <c:pt idx="313">
                  <c:v>78.732100000000003</c:v>
                </c:pt>
                <c:pt idx="314">
                  <c:v>75.392099999999999</c:v>
                </c:pt>
                <c:pt idx="315">
                  <c:v>76.257999999999996</c:v>
                </c:pt>
                <c:pt idx="316">
                  <c:v>75.040000000000006</c:v>
                </c:pt>
                <c:pt idx="317">
                  <c:v>80.530500000000004</c:v>
                </c:pt>
                <c:pt idx="318">
                  <c:v>80.083299999999994</c:v>
                </c:pt>
                <c:pt idx="319">
                  <c:v>81.168099999999995</c:v>
                </c:pt>
                <c:pt idx="320">
                  <c:v>82.585899999999995</c:v>
                </c:pt>
                <c:pt idx="321">
                  <c:v>80.368700000000004</c:v>
                </c:pt>
                <c:pt idx="322">
                  <c:v>83.233000000000004</c:v>
                </c:pt>
                <c:pt idx="323">
                  <c:v>80.920699999999997</c:v>
                </c:pt>
                <c:pt idx="324">
                  <c:v>82.119600000000005</c:v>
                </c:pt>
                <c:pt idx="325">
                  <c:v>85.554699999999997</c:v>
                </c:pt>
                <c:pt idx="326">
                  <c:v>83.642099999999999</c:v>
                </c:pt>
                <c:pt idx="327">
                  <c:v>81.072900000000004</c:v>
                </c:pt>
                <c:pt idx="328">
                  <c:v>84.47</c:v>
                </c:pt>
                <c:pt idx="329">
                  <c:v>83.118799999999993</c:v>
                </c:pt>
                <c:pt idx="330">
                  <c:v>84.089299999999994</c:v>
                </c:pt>
                <c:pt idx="331">
                  <c:v>85.040899999999993</c:v>
                </c:pt>
                <c:pt idx="332">
                  <c:v>84.498500000000007</c:v>
                </c:pt>
                <c:pt idx="333">
                  <c:v>83.803899999999999</c:v>
                </c:pt>
                <c:pt idx="334">
                  <c:v>82.956999999999994</c:v>
                </c:pt>
                <c:pt idx="335">
                  <c:v>81.3964</c:v>
                </c:pt>
                <c:pt idx="336">
                  <c:v>81.596299999999999</c:v>
                </c:pt>
                <c:pt idx="337">
                  <c:v>82.975999999999999</c:v>
                </c:pt>
                <c:pt idx="338">
                  <c:v>84.156000000000006</c:v>
                </c:pt>
                <c:pt idx="339">
                  <c:v>84.270099999999999</c:v>
                </c:pt>
                <c:pt idx="340">
                  <c:v>86.078100000000006</c:v>
                </c:pt>
                <c:pt idx="341">
                  <c:v>86.525300000000001</c:v>
                </c:pt>
                <c:pt idx="342">
                  <c:v>83.984700000000004</c:v>
                </c:pt>
                <c:pt idx="343">
                  <c:v>81.853200000000001</c:v>
                </c:pt>
                <c:pt idx="344">
                  <c:v>82.357500000000002</c:v>
                </c:pt>
                <c:pt idx="345">
                  <c:v>82.776200000000003</c:v>
                </c:pt>
                <c:pt idx="346">
                  <c:v>86.63</c:v>
                </c:pt>
                <c:pt idx="347">
                  <c:v>87.077299999999994</c:v>
                </c:pt>
                <c:pt idx="348">
                  <c:v>88.447500000000005</c:v>
                </c:pt>
                <c:pt idx="349">
                  <c:v>89.694000000000003</c:v>
                </c:pt>
                <c:pt idx="350">
                  <c:v>89.208799999999997</c:v>
                </c:pt>
                <c:pt idx="351">
                  <c:v>91.939700000000002</c:v>
                </c:pt>
                <c:pt idx="352">
                  <c:v>95.032300000000006</c:v>
                </c:pt>
                <c:pt idx="353">
                  <c:v>93.690600000000003</c:v>
                </c:pt>
                <c:pt idx="354">
                  <c:v>94.038799999999995</c:v>
                </c:pt>
                <c:pt idx="355">
                  <c:v>94.954599999999999</c:v>
                </c:pt>
                <c:pt idx="356">
                  <c:v>96.099299999999999</c:v>
                </c:pt>
                <c:pt idx="357">
                  <c:v>99.313999999999993</c:v>
                </c:pt>
                <c:pt idx="358">
                  <c:v>96.614400000000003</c:v>
                </c:pt>
                <c:pt idx="359">
                  <c:v>97.978499999999997</c:v>
                </c:pt>
                <c:pt idx="360">
                  <c:v>99.485699999999994</c:v>
                </c:pt>
                <c:pt idx="361">
                  <c:v>97.902199999999993</c:v>
                </c:pt>
                <c:pt idx="362">
                  <c:v>97.415700000000001</c:v>
                </c:pt>
                <c:pt idx="363">
                  <c:v>90.785899999999998</c:v>
                </c:pt>
                <c:pt idx="364">
                  <c:v>91.987799999999993</c:v>
                </c:pt>
                <c:pt idx="365">
                  <c:v>93.332899999999995</c:v>
                </c:pt>
                <c:pt idx="366">
                  <c:v>94.477599999999995</c:v>
                </c:pt>
                <c:pt idx="367">
                  <c:v>94.639799999999994</c:v>
                </c:pt>
                <c:pt idx="368">
                  <c:v>93.9148</c:v>
                </c:pt>
                <c:pt idx="369">
                  <c:v>91.367800000000003</c:v>
                </c:pt>
                <c:pt idx="370">
                  <c:v>94.925899999999999</c:v>
                </c:pt>
                <c:pt idx="371">
                  <c:v>97.224900000000005</c:v>
                </c:pt>
                <c:pt idx="372">
                  <c:v>95.469700000000003</c:v>
                </c:pt>
                <c:pt idx="373">
                  <c:v>96.728899999999996</c:v>
                </c:pt>
                <c:pt idx="374">
                  <c:v>89.355000000000004</c:v>
                </c:pt>
                <c:pt idx="375">
                  <c:v>91.453599999999994</c:v>
                </c:pt>
                <c:pt idx="376">
                  <c:v>93.533199999999994</c:v>
                </c:pt>
                <c:pt idx="377">
                  <c:v>92.9131</c:v>
                </c:pt>
                <c:pt idx="378">
                  <c:v>93.895700000000005</c:v>
                </c:pt>
                <c:pt idx="379">
                  <c:v>95.345699999999994</c:v>
                </c:pt>
                <c:pt idx="380">
                  <c:v>92.598299999999995</c:v>
                </c:pt>
                <c:pt idx="381">
                  <c:v>94.286799999999999</c:v>
                </c:pt>
                <c:pt idx="382">
                  <c:v>92.522000000000006</c:v>
                </c:pt>
                <c:pt idx="383">
                  <c:v>93.475999999999999</c:v>
                </c:pt>
                <c:pt idx="384">
                  <c:v>92.016400000000004</c:v>
                </c:pt>
                <c:pt idx="385">
                  <c:v>92.302599999999998</c:v>
                </c:pt>
                <c:pt idx="386">
                  <c:v>94.000600000000006</c:v>
                </c:pt>
                <c:pt idx="387">
                  <c:v>92.779600000000002</c:v>
                </c:pt>
                <c:pt idx="388">
                  <c:v>91.844700000000003</c:v>
                </c:pt>
                <c:pt idx="389">
                  <c:v>91.243700000000004</c:v>
                </c:pt>
                <c:pt idx="390">
                  <c:v>93.828900000000004</c:v>
                </c:pt>
                <c:pt idx="391">
                  <c:v>94.3536</c:v>
                </c:pt>
                <c:pt idx="392">
                  <c:v>93.771699999999996</c:v>
                </c:pt>
                <c:pt idx="393">
                  <c:v>93.895700000000005</c:v>
                </c:pt>
                <c:pt idx="394">
                  <c:v>92.731899999999996</c:v>
                </c:pt>
                <c:pt idx="395">
                  <c:v>91.8352</c:v>
                </c:pt>
                <c:pt idx="396">
                  <c:v>92.503</c:v>
                </c:pt>
                <c:pt idx="397">
                  <c:v>92.359899999999996</c:v>
                </c:pt>
                <c:pt idx="398">
                  <c:v>93.113500000000002</c:v>
                </c:pt>
                <c:pt idx="399">
                  <c:v>93.800299999999993</c:v>
                </c:pt>
                <c:pt idx="400">
                  <c:v>92.846400000000003</c:v>
                </c:pt>
                <c:pt idx="401">
                  <c:v>96.290099999999995</c:v>
                </c:pt>
                <c:pt idx="402">
                  <c:v>95.822599999999994</c:v>
                </c:pt>
                <c:pt idx="403">
                  <c:v>97.167699999999996</c:v>
                </c:pt>
                <c:pt idx="404">
                  <c:v>100.55410000000001</c:v>
                </c:pt>
                <c:pt idx="405">
                  <c:v>100.2775</c:v>
                </c:pt>
                <c:pt idx="406">
                  <c:v>100.3729</c:v>
                </c:pt>
                <c:pt idx="407">
                  <c:v>101.613</c:v>
                </c:pt>
                <c:pt idx="408">
                  <c:v>101.52719999999999</c:v>
                </c:pt>
                <c:pt idx="409">
                  <c:v>100.79259999999999</c:v>
                </c:pt>
                <c:pt idx="410">
                  <c:v>102.0423</c:v>
                </c:pt>
                <c:pt idx="411">
                  <c:v>103.3969</c:v>
                </c:pt>
                <c:pt idx="412">
                  <c:v>103.03440000000001</c:v>
                </c:pt>
                <c:pt idx="413">
                  <c:v>104.6942</c:v>
                </c:pt>
                <c:pt idx="414">
                  <c:v>106.6784</c:v>
                </c:pt>
                <c:pt idx="415">
                  <c:v>106.37309999999999</c:v>
                </c:pt>
                <c:pt idx="416">
                  <c:v>106.3922</c:v>
                </c:pt>
                <c:pt idx="417">
                  <c:v>105.73399999999999</c:v>
                </c:pt>
                <c:pt idx="418">
                  <c:v>107.3545</c:v>
                </c:pt>
                <c:pt idx="419">
                  <c:v>106.9721</c:v>
                </c:pt>
                <c:pt idx="420">
                  <c:v>109.7924</c:v>
                </c:pt>
                <c:pt idx="421">
                  <c:v>111.66630000000001</c:v>
                </c:pt>
                <c:pt idx="422">
                  <c:v>107.8899</c:v>
                </c:pt>
                <c:pt idx="423">
                  <c:v>107.4597</c:v>
                </c:pt>
                <c:pt idx="424">
                  <c:v>107.76560000000001</c:v>
                </c:pt>
                <c:pt idx="425">
                  <c:v>109.8498</c:v>
                </c:pt>
                <c:pt idx="426">
                  <c:v>109.74460000000001</c:v>
                </c:pt>
                <c:pt idx="427">
                  <c:v>112.8135</c:v>
                </c:pt>
                <c:pt idx="428">
                  <c:v>114.0373</c:v>
                </c:pt>
                <c:pt idx="429">
                  <c:v>114.0277</c:v>
                </c:pt>
                <c:pt idx="430">
                  <c:v>113.3776</c:v>
                </c:pt>
                <c:pt idx="431">
                  <c:v>111.2456</c:v>
                </c:pt>
                <c:pt idx="432">
                  <c:v>109.6203</c:v>
                </c:pt>
                <c:pt idx="433">
                  <c:v>108.387</c:v>
                </c:pt>
                <c:pt idx="434">
                  <c:v>111.7332</c:v>
                </c:pt>
                <c:pt idx="435">
                  <c:v>121.5231</c:v>
                </c:pt>
                <c:pt idx="436">
                  <c:v>119.2668</c:v>
                </c:pt>
                <c:pt idx="437">
                  <c:v>118.7697</c:v>
                </c:pt>
                <c:pt idx="438">
                  <c:v>118.8557</c:v>
                </c:pt>
                <c:pt idx="439">
                  <c:v>120.79649999999999</c:v>
                </c:pt>
                <c:pt idx="440">
                  <c:v>120.02209999999999</c:v>
                </c:pt>
                <c:pt idx="441">
                  <c:v>121.07380000000001</c:v>
                </c:pt>
                <c:pt idx="442">
                  <c:v>121.07380000000001</c:v>
                </c:pt>
                <c:pt idx="443">
                  <c:v>122.288</c:v>
                </c:pt>
                <c:pt idx="444">
                  <c:v>122.0394</c:v>
                </c:pt>
                <c:pt idx="445">
                  <c:v>124.3434</c:v>
                </c:pt>
                <c:pt idx="446">
                  <c:v>124.00879999999999</c:v>
                </c:pt>
                <c:pt idx="447">
                  <c:v>125.223</c:v>
                </c:pt>
                <c:pt idx="448">
                  <c:v>123.76990000000001</c:v>
                </c:pt>
                <c:pt idx="449">
                  <c:v>123.52119999999999</c:v>
                </c:pt>
                <c:pt idx="450">
                  <c:v>122.04900000000001</c:v>
                </c:pt>
                <c:pt idx="451">
                  <c:v>123.33</c:v>
                </c:pt>
                <c:pt idx="452">
                  <c:v>122.374</c:v>
                </c:pt>
                <c:pt idx="453">
                  <c:v>121.8291</c:v>
                </c:pt>
                <c:pt idx="454">
                  <c:v>122.8425</c:v>
                </c:pt>
                <c:pt idx="455">
                  <c:v>123.74120000000001</c:v>
                </c:pt>
                <c:pt idx="456">
                  <c:v>124.3052</c:v>
                </c:pt>
                <c:pt idx="457">
                  <c:v>124.2765</c:v>
                </c:pt>
                <c:pt idx="458">
                  <c:v>122.7277</c:v>
                </c:pt>
                <c:pt idx="459">
                  <c:v>122.3644</c:v>
                </c:pt>
                <c:pt idx="460">
                  <c:v>116.71420000000001</c:v>
                </c:pt>
                <c:pt idx="461">
                  <c:v>117.4599</c:v>
                </c:pt>
                <c:pt idx="462">
                  <c:v>114.8021</c:v>
                </c:pt>
                <c:pt idx="463">
                  <c:v>117.0106</c:v>
                </c:pt>
                <c:pt idx="464">
                  <c:v>119.1139</c:v>
                </c:pt>
                <c:pt idx="465">
                  <c:v>121.74299999999999</c:v>
                </c:pt>
                <c:pt idx="466">
                  <c:v>123.99930000000001</c:v>
                </c:pt>
                <c:pt idx="467">
                  <c:v>123.23439999999999</c:v>
                </c:pt>
                <c:pt idx="468">
                  <c:v>123.2822</c:v>
                </c:pt>
                <c:pt idx="469">
                  <c:v>122.0967</c:v>
                </c:pt>
                <c:pt idx="470">
                  <c:v>122.04900000000001</c:v>
                </c:pt>
                <c:pt idx="471">
                  <c:v>121.07380000000001</c:v>
                </c:pt>
                <c:pt idx="472">
                  <c:v>122.6417</c:v>
                </c:pt>
                <c:pt idx="473">
                  <c:v>124.3913</c:v>
                </c:pt>
                <c:pt idx="474">
                  <c:v>126.399</c:v>
                </c:pt>
                <c:pt idx="475">
                  <c:v>125.8445</c:v>
                </c:pt>
                <c:pt idx="476">
                  <c:v>126.1121</c:v>
                </c:pt>
                <c:pt idx="477">
                  <c:v>127.13509999999999</c:v>
                </c:pt>
                <c:pt idx="478">
                  <c:v>128.2346</c:v>
                </c:pt>
                <c:pt idx="479">
                  <c:v>128.77950000000001</c:v>
                </c:pt>
                <c:pt idx="480">
                  <c:v>129.58260000000001</c:v>
                </c:pt>
                <c:pt idx="481">
                  <c:v>128.3493</c:v>
                </c:pt>
                <c:pt idx="482">
                  <c:v>128.77950000000001</c:v>
                </c:pt>
                <c:pt idx="483">
                  <c:v>129.48699999999999</c:v>
                </c:pt>
                <c:pt idx="484">
                  <c:v>129.6208</c:v>
                </c:pt>
                <c:pt idx="485">
                  <c:v>130.9402</c:v>
                </c:pt>
                <c:pt idx="486">
                  <c:v>131.42400000000001</c:v>
                </c:pt>
                <c:pt idx="487">
                  <c:v>132.91839999999999</c:v>
                </c:pt>
                <c:pt idx="488">
                  <c:v>133.27279999999999</c:v>
                </c:pt>
                <c:pt idx="489">
                  <c:v>132.95670000000001</c:v>
                </c:pt>
                <c:pt idx="490">
                  <c:v>131.79759999999999</c:v>
                </c:pt>
                <c:pt idx="491">
                  <c:v>131.63470000000001</c:v>
                </c:pt>
                <c:pt idx="492">
                  <c:v>130.5522</c:v>
                </c:pt>
                <c:pt idx="493">
                  <c:v>133.53149999999999</c:v>
                </c:pt>
                <c:pt idx="494">
                  <c:v>132.5256</c:v>
                </c:pt>
                <c:pt idx="495">
                  <c:v>134.59479999999999</c:v>
                </c:pt>
                <c:pt idx="496">
                  <c:v>131.5102</c:v>
                </c:pt>
                <c:pt idx="497">
                  <c:v>137.96690000000001</c:v>
                </c:pt>
                <c:pt idx="498">
                  <c:v>136.46289999999999</c:v>
                </c:pt>
                <c:pt idx="499">
                  <c:v>135.80189999999999</c:v>
                </c:pt>
                <c:pt idx="500">
                  <c:v>135.64859999999999</c:v>
                </c:pt>
                <c:pt idx="501">
                  <c:v>136.44370000000001</c:v>
                </c:pt>
                <c:pt idx="502">
                  <c:v>135.6199</c:v>
                </c:pt>
                <c:pt idx="503">
                  <c:v>135.62950000000001</c:v>
                </c:pt>
                <c:pt idx="504">
                  <c:v>135.524</c:v>
                </c:pt>
                <c:pt idx="505">
                  <c:v>134.21170000000001</c:v>
                </c:pt>
                <c:pt idx="506">
                  <c:v>135.29419999999999</c:v>
                </c:pt>
                <c:pt idx="507">
                  <c:v>136.36709999999999</c:v>
                </c:pt>
                <c:pt idx="508">
                  <c:v>138.8578</c:v>
                </c:pt>
                <c:pt idx="509">
                  <c:v>140.19900000000001</c:v>
                </c:pt>
                <c:pt idx="510">
                  <c:v>140.86949999999999</c:v>
                </c:pt>
                <c:pt idx="511">
                  <c:v>138.95359999999999</c:v>
                </c:pt>
                <c:pt idx="512">
                  <c:v>137.02809999999999</c:v>
                </c:pt>
                <c:pt idx="513">
                  <c:v>135.3612</c:v>
                </c:pt>
                <c:pt idx="514">
                  <c:v>134.8056</c:v>
                </c:pt>
                <c:pt idx="515">
                  <c:v>133.41659999999999</c:v>
                </c:pt>
                <c:pt idx="516">
                  <c:v>136.79820000000001</c:v>
                </c:pt>
                <c:pt idx="517">
                  <c:v>135.65819999999999</c:v>
                </c:pt>
                <c:pt idx="518">
                  <c:v>133.4932</c:v>
                </c:pt>
                <c:pt idx="519">
                  <c:v>131.7688</c:v>
                </c:pt>
                <c:pt idx="520">
                  <c:v>129.42179999999999</c:v>
                </c:pt>
                <c:pt idx="521">
                  <c:v>125.5133</c:v>
                </c:pt>
                <c:pt idx="522">
                  <c:v>129.05779999999999</c:v>
                </c:pt>
                <c:pt idx="523">
                  <c:v>127.9753</c:v>
                </c:pt>
                <c:pt idx="524">
                  <c:v>130.00620000000001</c:v>
                </c:pt>
                <c:pt idx="525">
                  <c:v>133.72309999999999</c:v>
                </c:pt>
                <c:pt idx="526">
                  <c:v>132.80340000000001</c:v>
                </c:pt>
                <c:pt idx="527">
                  <c:v>134.71940000000001</c:v>
                </c:pt>
                <c:pt idx="528">
                  <c:v>139.0111</c:v>
                </c:pt>
                <c:pt idx="529">
                  <c:v>137.38249999999999</c:v>
                </c:pt>
                <c:pt idx="530">
                  <c:v>135.8306</c:v>
                </c:pt>
                <c:pt idx="531">
                  <c:v>136.4725</c:v>
                </c:pt>
                <c:pt idx="532">
                  <c:v>137.50700000000001</c:v>
                </c:pt>
                <c:pt idx="533">
                  <c:v>136.14670000000001</c:v>
                </c:pt>
                <c:pt idx="534">
                  <c:v>135.75399999999999</c:v>
                </c:pt>
                <c:pt idx="535">
                  <c:v>137.93809999999999</c:v>
                </c:pt>
                <c:pt idx="536">
                  <c:v>138.99189999999999</c:v>
                </c:pt>
                <c:pt idx="537">
                  <c:v>136.05099999999999</c:v>
                </c:pt>
                <c:pt idx="538">
                  <c:v>130.92580000000001</c:v>
                </c:pt>
                <c:pt idx="539">
                  <c:v>130.4085</c:v>
                </c:pt>
                <c:pt idx="540">
                  <c:v>129.9487</c:v>
                </c:pt>
                <c:pt idx="541">
                  <c:v>129.8433</c:v>
                </c:pt>
                <c:pt idx="542">
                  <c:v>129.3777</c:v>
                </c:pt>
                <c:pt idx="543">
                  <c:v>132.1327</c:v>
                </c:pt>
                <c:pt idx="544">
                  <c:v>131.52799999999999</c:v>
                </c:pt>
                <c:pt idx="545">
                  <c:v>128.87860000000001</c:v>
                </c:pt>
                <c:pt idx="546">
                  <c:v>126.74760000000001</c:v>
                </c:pt>
                <c:pt idx="547">
                  <c:v>128.0051</c:v>
                </c:pt>
                <c:pt idx="548">
                  <c:v>129.16650000000001</c:v>
                </c:pt>
                <c:pt idx="549">
                  <c:v>130.5008</c:v>
                </c:pt>
                <c:pt idx="550">
                  <c:v>132.07509999999999</c:v>
                </c:pt>
                <c:pt idx="551">
                  <c:v>135.5308</c:v>
                </c:pt>
                <c:pt idx="552">
                  <c:v>134.82050000000001</c:v>
                </c:pt>
                <c:pt idx="553">
                  <c:v>139.13050000000001</c:v>
                </c:pt>
                <c:pt idx="554">
                  <c:v>138.85210000000001</c:v>
                </c:pt>
                <c:pt idx="555">
                  <c:v>139.0153</c:v>
                </c:pt>
                <c:pt idx="556">
                  <c:v>137.4315</c:v>
                </c:pt>
                <c:pt idx="557">
                  <c:v>131.97909999999999</c:v>
                </c:pt>
                <c:pt idx="558">
                  <c:v>132.72790000000001</c:v>
                </c:pt>
                <c:pt idx="559">
                  <c:v>131.624</c:v>
                </c:pt>
                <c:pt idx="560">
                  <c:v>127.8227</c:v>
                </c:pt>
                <c:pt idx="561">
                  <c:v>123.4838</c:v>
                </c:pt>
                <c:pt idx="562">
                  <c:v>127.65949999999999</c:v>
                </c:pt>
                <c:pt idx="563">
                  <c:v>128.1395</c:v>
                </c:pt>
                <c:pt idx="564">
                  <c:v>127.6211</c:v>
                </c:pt>
                <c:pt idx="565">
                  <c:v>127.5635</c:v>
                </c:pt>
                <c:pt idx="566">
                  <c:v>127.2179</c:v>
                </c:pt>
                <c:pt idx="567">
                  <c:v>129.70410000000001</c:v>
                </c:pt>
                <c:pt idx="568">
                  <c:v>131.66239999999999</c:v>
                </c:pt>
                <c:pt idx="569">
                  <c:v>131.06720000000001</c:v>
                </c:pt>
                <c:pt idx="570">
                  <c:v>128.3218</c:v>
                </c:pt>
                <c:pt idx="571">
                  <c:v>130.02090000000001</c:v>
                </c:pt>
                <c:pt idx="572">
                  <c:v>131.16319999999999</c:v>
                </c:pt>
                <c:pt idx="573">
                  <c:v>128.1874</c:v>
                </c:pt>
                <c:pt idx="574">
                  <c:v>126.95869999999999</c:v>
                </c:pt>
                <c:pt idx="575">
                  <c:v>128.31229999999999</c:v>
                </c:pt>
                <c:pt idx="576">
                  <c:v>128.92660000000001</c:v>
                </c:pt>
                <c:pt idx="577">
                  <c:v>127.2563</c:v>
                </c:pt>
                <c:pt idx="578">
                  <c:v>122.01519999999999</c:v>
                </c:pt>
                <c:pt idx="579">
                  <c:v>124.69329999999999</c:v>
                </c:pt>
                <c:pt idx="580">
                  <c:v>124.0022</c:v>
                </c:pt>
                <c:pt idx="581">
                  <c:v>124.9717</c:v>
                </c:pt>
                <c:pt idx="582">
                  <c:v>126.3252</c:v>
                </c:pt>
                <c:pt idx="583">
                  <c:v>126.81480000000001</c:v>
                </c:pt>
                <c:pt idx="584">
                  <c:v>125.4709</c:v>
                </c:pt>
                <c:pt idx="585">
                  <c:v>127.9187</c:v>
                </c:pt>
                <c:pt idx="586">
                  <c:v>127.3043</c:v>
                </c:pt>
                <c:pt idx="587">
                  <c:v>127.6979</c:v>
                </c:pt>
                <c:pt idx="588">
                  <c:v>126.27719999999999</c:v>
                </c:pt>
                <c:pt idx="589">
                  <c:v>126.91079999999999</c:v>
                </c:pt>
                <c:pt idx="590">
                  <c:v>128.1395</c:v>
                </c:pt>
                <c:pt idx="591">
                  <c:v>132.28630000000001</c:v>
                </c:pt>
                <c:pt idx="592">
                  <c:v>130.93279999999999</c:v>
                </c:pt>
                <c:pt idx="593">
                  <c:v>131.624</c:v>
                </c:pt>
                <c:pt idx="594">
                  <c:v>128.04349999999999</c:v>
                </c:pt>
                <c:pt idx="595">
                  <c:v>128.25470000000001</c:v>
                </c:pt>
                <c:pt idx="596">
                  <c:v>130.48159999999999</c:v>
                </c:pt>
                <c:pt idx="597">
                  <c:v>130.94239999999999</c:v>
                </c:pt>
                <c:pt idx="598">
                  <c:v>130.12649999999999</c:v>
                </c:pt>
                <c:pt idx="599">
                  <c:v>127.6307</c:v>
                </c:pt>
                <c:pt idx="600">
                  <c:v>127.92829999999999</c:v>
                </c:pt>
                <c:pt idx="601">
                  <c:v>127.34269999999999</c:v>
                </c:pt>
                <c:pt idx="602">
                  <c:v>128.6866</c:v>
                </c:pt>
                <c:pt idx="603">
                  <c:v>128.93620000000001</c:v>
                </c:pt>
                <c:pt idx="604">
                  <c:v>131.4032</c:v>
                </c:pt>
                <c:pt idx="605">
                  <c:v>131.0864</c:v>
                </c:pt>
                <c:pt idx="606">
                  <c:v>131.25470000000001</c:v>
                </c:pt>
                <c:pt idx="607">
                  <c:v>129.37909999999999</c:v>
                </c:pt>
                <c:pt idx="608">
                  <c:v>129.0521</c:v>
                </c:pt>
                <c:pt idx="609">
                  <c:v>129.0521</c:v>
                </c:pt>
                <c:pt idx="610">
                  <c:v>128.63849999999999</c:v>
                </c:pt>
                <c:pt idx="611">
                  <c:v>128.84049999999999</c:v>
                </c:pt>
                <c:pt idx="612">
                  <c:v>128.26339999999999</c:v>
                </c:pt>
                <c:pt idx="613">
                  <c:v>126.8109</c:v>
                </c:pt>
                <c:pt idx="614">
                  <c:v>125.9837</c:v>
                </c:pt>
                <c:pt idx="615">
                  <c:v>126.9071</c:v>
                </c:pt>
                <c:pt idx="616">
                  <c:v>126.3493</c:v>
                </c:pt>
                <c:pt idx="617">
                  <c:v>125.3201</c:v>
                </c:pt>
                <c:pt idx="618">
                  <c:v>125.4259</c:v>
                </c:pt>
                <c:pt idx="619">
                  <c:v>124.00230000000001</c:v>
                </c:pt>
                <c:pt idx="620">
                  <c:v>123.51179999999999</c:v>
                </c:pt>
                <c:pt idx="621">
                  <c:v>125.1181</c:v>
                </c:pt>
                <c:pt idx="622">
                  <c:v>127.42659999999999</c:v>
                </c:pt>
                <c:pt idx="623">
                  <c:v>128.02289999999999</c:v>
                </c:pt>
                <c:pt idx="624">
                  <c:v>128.50380000000001</c:v>
                </c:pt>
                <c:pt idx="625">
                  <c:v>148.4623</c:v>
                </c:pt>
                <c:pt idx="626">
                  <c:v>146.54820000000001</c:v>
                </c:pt>
                <c:pt idx="627">
                  <c:v>150.00129999999999</c:v>
                </c:pt>
                <c:pt idx="628">
                  <c:v>148.59700000000001</c:v>
                </c:pt>
                <c:pt idx="629">
                  <c:v>151.97309999999999</c:v>
                </c:pt>
                <c:pt idx="630">
                  <c:v>153.64670000000001</c:v>
                </c:pt>
                <c:pt idx="631">
                  <c:v>154.0026</c:v>
                </c:pt>
                <c:pt idx="632">
                  <c:v>154.05070000000001</c:v>
                </c:pt>
                <c:pt idx="633">
                  <c:v>154.50280000000001</c:v>
                </c:pt>
                <c:pt idx="634">
                  <c:v>154.8587</c:v>
                </c:pt>
                <c:pt idx="635">
                  <c:v>155.6474</c:v>
                </c:pt>
                <c:pt idx="636">
                  <c:v>155.42609999999999</c:v>
                </c:pt>
                <c:pt idx="637">
                  <c:v>155.37809999999999</c:v>
                </c:pt>
                <c:pt idx="638">
                  <c:v>155.5223</c:v>
                </c:pt>
                <c:pt idx="639">
                  <c:v>153.7525</c:v>
                </c:pt>
                <c:pt idx="640">
                  <c:v>151.84800000000001</c:v>
                </c:pt>
                <c:pt idx="641">
                  <c:v>153.64670000000001</c:v>
                </c:pt>
                <c:pt idx="642">
                  <c:v>154.93559999999999</c:v>
                </c:pt>
                <c:pt idx="643">
                  <c:v>157.43639999999999</c:v>
                </c:pt>
                <c:pt idx="644">
                  <c:v>160.01419999999999</c:v>
                </c:pt>
                <c:pt idx="645">
                  <c:v>158.79259999999999</c:v>
                </c:pt>
                <c:pt idx="646">
                  <c:v>158.29249999999999</c:v>
                </c:pt>
                <c:pt idx="647">
                  <c:v>159.14850000000001</c:v>
                </c:pt>
                <c:pt idx="648">
                  <c:v>160.62020000000001</c:v>
                </c:pt>
                <c:pt idx="649">
                  <c:v>161.12029999999999</c:v>
                </c:pt>
                <c:pt idx="650">
                  <c:v>162.31299999999999</c:v>
                </c:pt>
                <c:pt idx="651">
                  <c:v>164.69839999999999</c:v>
                </c:pt>
                <c:pt idx="652">
                  <c:v>165.35249999999999</c:v>
                </c:pt>
                <c:pt idx="653">
                  <c:v>167.21850000000001</c:v>
                </c:pt>
                <c:pt idx="654">
                  <c:v>166.20849999999999</c:v>
                </c:pt>
                <c:pt idx="655">
                  <c:v>165.21780000000001</c:v>
                </c:pt>
                <c:pt idx="656">
                  <c:v>165.6987</c:v>
                </c:pt>
                <c:pt idx="657">
                  <c:v>164.73689999999999</c:v>
                </c:pt>
                <c:pt idx="658">
                  <c:v>164.1309</c:v>
                </c:pt>
                <c:pt idx="659">
                  <c:v>165.14089999999999</c:v>
                </c:pt>
                <c:pt idx="660">
                  <c:v>165.78530000000001</c:v>
                </c:pt>
                <c:pt idx="661">
                  <c:v>164.15020000000001</c:v>
                </c:pt>
                <c:pt idx="662">
                  <c:v>162.3707</c:v>
                </c:pt>
                <c:pt idx="663">
                  <c:v>159.27359999999999</c:v>
                </c:pt>
                <c:pt idx="664">
                  <c:v>161.3896</c:v>
                </c:pt>
                <c:pt idx="665">
                  <c:v>163.24600000000001</c:v>
                </c:pt>
                <c:pt idx="666">
                  <c:v>163.49610000000001</c:v>
                </c:pt>
                <c:pt idx="667">
                  <c:v>163.3614</c:v>
                </c:pt>
                <c:pt idx="668">
                  <c:v>160.55279999999999</c:v>
                </c:pt>
                <c:pt idx="669">
                  <c:v>161.45359999999999</c:v>
                </c:pt>
                <c:pt idx="670">
                  <c:v>161.88720000000001</c:v>
                </c:pt>
                <c:pt idx="671">
                  <c:v>158.7175</c:v>
                </c:pt>
                <c:pt idx="672">
                  <c:v>158.54409999999999</c:v>
                </c:pt>
                <c:pt idx="673">
                  <c:v>157.6866</c:v>
                </c:pt>
                <c:pt idx="674">
                  <c:v>157.32040000000001</c:v>
                </c:pt>
                <c:pt idx="675">
                  <c:v>156.6942</c:v>
                </c:pt>
                <c:pt idx="676">
                  <c:v>154.8348</c:v>
                </c:pt>
                <c:pt idx="677">
                  <c:v>157.36859999999999</c:v>
                </c:pt>
                <c:pt idx="678">
                  <c:v>157.6095</c:v>
                </c:pt>
                <c:pt idx="679">
                  <c:v>153.6883</c:v>
                </c:pt>
                <c:pt idx="680">
                  <c:v>152.95609999999999</c:v>
                </c:pt>
                <c:pt idx="681">
                  <c:v>152.1371</c:v>
                </c:pt>
                <c:pt idx="682">
                  <c:v>151.83850000000001</c:v>
                </c:pt>
                <c:pt idx="683">
                  <c:v>150.70160000000001</c:v>
                </c:pt>
                <c:pt idx="684">
                  <c:v>148.61099999999999</c:v>
                </c:pt>
                <c:pt idx="685">
                  <c:v>149.3528</c:v>
                </c:pt>
                <c:pt idx="686">
                  <c:v>151.68430000000001</c:v>
                </c:pt>
                <c:pt idx="687">
                  <c:v>153.74610000000001</c:v>
                </c:pt>
                <c:pt idx="688">
                  <c:v>144.12129999999999</c:v>
                </c:pt>
                <c:pt idx="689">
                  <c:v>142.62799999999999</c:v>
                </c:pt>
                <c:pt idx="690">
                  <c:v>139.98820000000001</c:v>
                </c:pt>
                <c:pt idx="691">
                  <c:v>140.68180000000001</c:v>
                </c:pt>
                <c:pt idx="692">
                  <c:v>139.92070000000001</c:v>
                </c:pt>
                <c:pt idx="693">
                  <c:v>141.68379999999999</c:v>
                </c:pt>
                <c:pt idx="694">
                  <c:v>141.76089999999999</c:v>
                </c:pt>
                <c:pt idx="695">
                  <c:v>143.99600000000001</c:v>
                </c:pt>
                <c:pt idx="696">
                  <c:v>143.36019999999999</c:v>
                </c:pt>
                <c:pt idx="697">
                  <c:v>146.2987</c:v>
                </c:pt>
                <c:pt idx="698">
                  <c:v>146.9057</c:v>
                </c:pt>
                <c:pt idx="699">
                  <c:v>144.7861</c:v>
                </c:pt>
                <c:pt idx="700">
                  <c:v>147.7439</c:v>
                </c:pt>
                <c:pt idx="701">
                  <c:v>150.58600000000001</c:v>
                </c:pt>
                <c:pt idx="702">
                  <c:v>151.39529999999999</c:v>
                </c:pt>
                <c:pt idx="703">
                  <c:v>152.23349999999999</c:v>
                </c:pt>
                <c:pt idx="704">
                  <c:v>153.60159999999999</c:v>
                </c:pt>
                <c:pt idx="705">
                  <c:v>152.0505</c:v>
                </c:pt>
                <c:pt idx="706">
                  <c:v>152.6574</c:v>
                </c:pt>
                <c:pt idx="707">
                  <c:v>156.251</c:v>
                </c:pt>
                <c:pt idx="708">
                  <c:v>157.5035</c:v>
                </c:pt>
                <c:pt idx="709">
                  <c:v>158.2165</c:v>
                </c:pt>
                <c:pt idx="710">
                  <c:v>157.8022</c:v>
                </c:pt>
                <c:pt idx="711">
                  <c:v>156.41480000000001</c:v>
                </c:pt>
                <c:pt idx="712">
                  <c:v>158.4477</c:v>
                </c:pt>
                <c:pt idx="713">
                  <c:v>161.17420000000001</c:v>
                </c:pt>
                <c:pt idx="714">
                  <c:v>160.24930000000001</c:v>
                </c:pt>
                <c:pt idx="715">
                  <c:v>161.69450000000001</c:v>
                </c:pt>
                <c:pt idx="716">
                  <c:v>166.19380000000001</c:v>
                </c:pt>
                <c:pt idx="717">
                  <c:v>169.02629999999999</c:v>
                </c:pt>
                <c:pt idx="718">
                  <c:v>171.0206</c:v>
                </c:pt>
                <c:pt idx="719">
                  <c:v>165.5676</c:v>
                </c:pt>
                <c:pt idx="720">
                  <c:v>167.46549999999999</c:v>
                </c:pt>
                <c:pt idx="721">
                  <c:v>162.1088</c:v>
                </c:pt>
                <c:pt idx="722">
                  <c:v>160.86600000000001</c:v>
                </c:pt>
                <c:pt idx="723">
                  <c:v>162.9084</c:v>
                </c:pt>
                <c:pt idx="724">
                  <c:v>162.6772</c:v>
                </c:pt>
                <c:pt idx="725">
                  <c:v>165.54830000000001</c:v>
                </c:pt>
                <c:pt idx="726">
                  <c:v>165.4616</c:v>
                </c:pt>
                <c:pt idx="727">
                  <c:v>165.08580000000001</c:v>
                </c:pt>
                <c:pt idx="728">
                  <c:v>168.48679999999999</c:v>
                </c:pt>
                <c:pt idx="729">
                  <c:v>167.87020000000001</c:v>
                </c:pt>
                <c:pt idx="730">
                  <c:v>165.85659999999999</c:v>
                </c:pt>
                <c:pt idx="731">
                  <c:v>165.74100000000001</c:v>
                </c:pt>
                <c:pt idx="732">
                  <c:v>161.8775</c:v>
                </c:pt>
                <c:pt idx="733">
                  <c:v>163.65989999999999</c:v>
                </c:pt>
                <c:pt idx="734">
                  <c:v>163.05289999999999</c:v>
                </c:pt>
                <c:pt idx="735">
                  <c:v>160.60579999999999</c:v>
                </c:pt>
                <c:pt idx="736">
                  <c:v>163.7852</c:v>
                </c:pt>
                <c:pt idx="737">
                  <c:v>164.31120000000001</c:v>
                </c:pt>
                <c:pt idx="738">
                  <c:v>163.0275</c:v>
                </c:pt>
                <c:pt idx="739">
                  <c:v>165.3246</c:v>
                </c:pt>
                <c:pt idx="740">
                  <c:v>164.32079999999999</c:v>
                </c:pt>
                <c:pt idx="741">
                  <c:v>162.2457</c:v>
                </c:pt>
                <c:pt idx="742">
                  <c:v>163.17230000000001</c:v>
                </c:pt>
                <c:pt idx="743">
                  <c:v>161.02959999999999</c:v>
                </c:pt>
                <c:pt idx="744">
                  <c:v>159.6397</c:v>
                </c:pt>
                <c:pt idx="745">
                  <c:v>158.19200000000001</c:v>
                </c:pt>
                <c:pt idx="746">
                  <c:v>157.0531</c:v>
                </c:pt>
                <c:pt idx="747">
                  <c:v>155.74039999999999</c:v>
                </c:pt>
                <c:pt idx="748">
                  <c:v>151.51300000000001</c:v>
                </c:pt>
                <c:pt idx="749">
                  <c:v>160.82689999999999</c:v>
                </c:pt>
                <c:pt idx="750">
                  <c:v>159.67840000000001</c:v>
                </c:pt>
                <c:pt idx="751">
                  <c:v>159.90029999999999</c:v>
                </c:pt>
                <c:pt idx="752">
                  <c:v>161.74379999999999</c:v>
                </c:pt>
                <c:pt idx="753">
                  <c:v>160.6242</c:v>
                </c:pt>
                <c:pt idx="754">
                  <c:v>162.90199999999999</c:v>
                </c:pt>
                <c:pt idx="755">
                  <c:v>161.65700000000001</c:v>
                </c:pt>
                <c:pt idx="756">
                  <c:v>160.8655</c:v>
                </c:pt>
                <c:pt idx="757">
                  <c:v>158.93520000000001</c:v>
                </c:pt>
                <c:pt idx="758">
                  <c:v>160.59520000000001</c:v>
                </c:pt>
                <c:pt idx="759">
                  <c:v>156.5994</c:v>
                </c:pt>
                <c:pt idx="760">
                  <c:v>155.4316</c:v>
                </c:pt>
                <c:pt idx="761">
                  <c:v>151.5034</c:v>
                </c:pt>
                <c:pt idx="762">
                  <c:v>145.20070000000001</c:v>
                </c:pt>
                <c:pt idx="763">
                  <c:v>145.06559999999999</c:v>
                </c:pt>
                <c:pt idx="764">
                  <c:v>146.9091</c:v>
                </c:pt>
                <c:pt idx="765">
                  <c:v>144.38030000000001</c:v>
                </c:pt>
                <c:pt idx="766">
                  <c:v>143.01949999999999</c:v>
                </c:pt>
                <c:pt idx="767">
                  <c:v>141.8323</c:v>
                </c:pt>
                <c:pt idx="768">
                  <c:v>140.0564</c:v>
                </c:pt>
                <c:pt idx="769">
                  <c:v>137.7593</c:v>
                </c:pt>
                <c:pt idx="770">
                  <c:v>137.9716</c:v>
                </c:pt>
                <c:pt idx="771">
                  <c:v>140.91540000000001</c:v>
                </c:pt>
                <c:pt idx="772">
                  <c:v>140.4135</c:v>
                </c:pt>
                <c:pt idx="773">
                  <c:v>138.97540000000001</c:v>
                </c:pt>
                <c:pt idx="774">
                  <c:v>139.6027</c:v>
                </c:pt>
                <c:pt idx="775">
                  <c:v>140.82849999999999</c:v>
                </c:pt>
                <c:pt idx="776">
                  <c:v>142.91329999999999</c:v>
                </c:pt>
                <c:pt idx="777">
                  <c:v>143.05799999999999</c:v>
                </c:pt>
                <c:pt idx="778">
                  <c:v>143.53100000000001</c:v>
                </c:pt>
                <c:pt idx="779">
                  <c:v>140.24940000000001</c:v>
                </c:pt>
                <c:pt idx="780">
                  <c:v>140.32660000000001</c:v>
                </c:pt>
                <c:pt idx="781">
                  <c:v>140.08529999999999</c:v>
                </c:pt>
                <c:pt idx="782">
                  <c:v>138.53139999999999</c:v>
                </c:pt>
                <c:pt idx="783">
                  <c:v>141.16630000000001</c:v>
                </c:pt>
                <c:pt idx="784">
                  <c:v>139.7765</c:v>
                </c:pt>
                <c:pt idx="785">
                  <c:v>135.29810000000001</c:v>
                </c:pt>
                <c:pt idx="786">
                  <c:v>136.65899999999999</c:v>
                </c:pt>
                <c:pt idx="787">
                  <c:v>140.51</c:v>
                </c:pt>
                <c:pt idx="788">
                  <c:v>141.38829999999999</c:v>
                </c:pt>
                <c:pt idx="789">
                  <c:v>137.82679999999999</c:v>
                </c:pt>
                <c:pt idx="790">
                  <c:v>137.9716</c:v>
                </c:pt>
                <c:pt idx="791">
                  <c:v>133.37739999999999</c:v>
                </c:pt>
                <c:pt idx="792">
                  <c:v>132.06469999999999</c:v>
                </c:pt>
                <c:pt idx="793">
                  <c:v>132.3929</c:v>
                </c:pt>
                <c:pt idx="794">
                  <c:v>133.96610000000001</c:v>
                </c:pt>
                <c:pt idx="795">
                  <c:v>131.7945</c:v>
                </c:pt>
                <c:pt idx="796">
                  <c:v>127.6153</c:v>
                </c:pt>
                <c:pt idx="797">
                  <c:v>130.95480000000001</c:v>
                </c:pt>
                <c:pt idx="798">
                  <c:v>129.30430000000001</c:v>
                </c:pt>
                <c:pt idx="799">
                  <c:v>126.9004</c:v>
                </c:pt>
                <c:pt idx="800">
                  <c:v>120.38030000000001</c:v>
                </c:pt>
                <c:pt idx="801">
                  <c:v>117.2557</c:v>
                </c:pt>
                <c:pt idx="802">
                  <c:v>122.80840000000001</c:v>
                </c:pt>
                <c:pt idx="803">
                  <c:v>121.91840000000001</c:v>
                </c:pt>
                <c:pt idx="804">
                  <c:v>118.6293</c:v>
                </c:pt>
                <c:pt idx="805">
                  <c:v>113.73439999999999</c:v>
                </c:pt>
                <c:pt idx="806">
                  <c:v>115.5047</c:v>
                </c:pt>
                <c:pt idx="807">
                  <c:v>121.1058</c:v>
                </c:pt>
                <c:pt idx="808">
                  <c:v>123.2534</c:v>
                </c:pt>
                <c:pt idx="809">
                  <c:v>126.9584</c:v>
                </c:pt>
                <c:pt idx="810">
                  <c:v>125.9427</c:v>
                </c:pt>
                <c:pt idx="811">
                  <c:v>128.74809999999999</c:v>
                </c:pt>
                <c:pt idx="812">
                  <c:v>128.661</c:v>
                </c:pt>
                <c:pt idx="813">
                  <c:v>127.7711</c:v>
                </c:pt>
                <c:pt idx="814">
                  <c:v>129.3382</c:v>
                </c:pt>
                <c:pt idx="815">
                  <c:v>130.41200000000001</c:v>
                </c:pt>
                <c:pt idx="816">
                  <c:v>134.60069999999999</c:v>
                </c:pt>
                <c:pt idx="817">
                  <c:v>134.02029999999999</c:v>
                </c:pt>
                <c:pt idx="818">
                  <c:v>130.17019999999999</c:v>
                </c:pt>
                <c:pt idx="819">
                  <c:v>129.16409999999999</c:v>
                </c:pt>
                <c:pt idx="820">
                  <c:v>129.9573</c:v>
                </c:pt>
                <c:pt idx="821">
                  <c:v>127.98390000000001</c:v>
                </c:pt>
                <c:pt idx="822">
                  <c:v>124.1724</c:v>
                </c:pt>
                <c:pt idx="823">
                  <c:v>125.1592</c:v>
                </c:pt>
                <c:pt idx="824">
                  <c:v>123.9692</c:v>
                </c:pt>
                <c:pt idx="825">
                  <c:v>120.9027</c:v>
                </c:pt>
                <c:pt idx="826">
                  <c:v>120.9607</c:v>
                </c:pt>
                <c:pt idx="827">
                  <c:v>123.3308</c:v>
                </c:pt>
                <c:pt idx="828">
                  <c:v>129.10599999999999</c:v>
                </c:pt>
                <c:pt idx="829">
                  <c:v>127.3357</c:v>
                </c:pt>
                <c:pt idx="830">
                  <c:v>132.5789</c:v>
                </c:pt>
                <c:pt idx="831">
                  <c:v>131.4374</c:v>
                </c:pt>
                <c:pt idx="832">
                  <c:v>131.04079999999999</c:v>
                </c:pt>
                <c:pt idx="833">
                  <c:v>124.8593</c:v>
                </c:pt>
                <c:pt idx="834">
                  <c:v>123.76609999999999</c:v>
                </c:pt>
                <c:pt idx="835">
                  <c:v>116.5882</c:v>
                </c:pt>
                <c:pt idx="836">
                  <c:v>117.2847</c:v>
                </c:pt>
                <c:pt idx="837">
                  <c:v>122.9051</c:v>
                </c:pt>
                <c:pt idx="838">
                  <c:v>120.6318</c:v>
                </c:pt>
                <c:pt idx="839">
                  <c:v>121.96680000000001</c:v>
                </c:pt>
                <c:pt idx="840">
                  <c:v>118.8518</c:v>
                </c:pt>
                <c:pt idx="841">
                  <c:v>121.9474</c:v>
                </c:pt>
                <c:pt idx="842">
                  <c:v>114.7598</c:v>
                </c:pt>
                <c:pt idx="843">
                  <c:v>110.75490000000001</c:v>
                </c:pt>
                <c:pt idx="844">
                  <c:v>107.5819</c:v>
                </c:pt>
                <c:pt idx="845">
                  <c:v>105.91800000000001</c:v>
                </c:pt>
                <c:pt idx="846">
                  <c:v>104.39919999999999</c:v>
                </c:pt>
                <c:pt idx="847">
                  <c:v>104.37990000000001</c:v>
                </c:pt>
                <c:pt idx="848">
                  <c:v>109.3232</c:v>
                </c:pt>
                <c:pt idx="849">
                  <c:v>108.92659999999999</c:v>
                </c:pt>
                <c:pt idx="850">
                  <c:v>112.1189</c:v>
                </c:pt>
                <c:pt idx="851">
                  <c:v>105.8019</c:v>
                </c:pt>
                <c:pt idx="852">
                  <c:v>102.9675</c:v>
                </c:pt>
                <c:pt idx="853">
                  <c:v>104.4766</c:v>
                </c:pt>
                <c:pt idx="854">
                  <c:v>105.0861</c:v>
                </c:pt>
                <c:pt idx="855">
                  <c:v>103.7898</c:v>
                </c:pt>
                <c:pt idx="856">
                  <c:v>104.67010000000001</c:v>
                </c:pt>
                <c:pt idx="857">
                  <c:v>109.2555</c:v>
                </c:pt>
                <c:pt idx="858">
                  <c:v>112.206</c:v>
                </c:pt>
                <c:pt idx="859">
                  <c:v>114.9727</c:v>
                </c:pt>
                <c:pt idx="860">
                  <c:v>114.8082</c:v>
                </c:pt>
                <c:pt idx="861">
                  <c:v>119.3839</c:v>
                </c:pt>
                <c:pt idx="862">
                  <c:v>117.294</c:v>
                </c:pt>
                <c:pt idx="863">
                  <c:v>116.5958</c:v>
                </c:pt>
                <c:pt idx="864">
                  <c:v>117.9923</c:v>
                </c:pt>
                <c:pt idx="865">
                  <c:v>118.7002</c:v>
                </c:pt>
                <c:pt idx="866">
                  <c:v>115.0151</c:v>
                </c:pt>
                <c:pt idx="867">
                  <c:v>111.2621</c:v>
                </c:pt>
                <c:pt idx="868">
                  <c:v>107.10169999999999</c:v>
                </c:pt>
                <c:pt idx="869">
                  <c:v>107.3733</c:v>
                </c:pt>
                <c:pt idx="870">
                  <c:v>110.011</c:v>
                </c:pt>
                <c:pt idx="871">
                  <c:v>103.88209999999999</c:v>
                </c:pt>
                <c:pt idx="872">
                  <c:v>104.0954</c:v>
                </c:pt>
                <c:pt idx="873">
                  <c:v>105.39490000000001</c:v>
                </c:pt>
                <c:pt idx="874">
                  <c:v>101.7486</c:v>
                </c:pt>
                <c:pt idx="875">
                  <c:v>104.7355</c:v>
                </c:pt>
                <c:pt idx="876">
                  <c:v>109.4971</c:v>
                </c:pt>
                <c:pt idx="877">
                  <c:v>107.15989999999999</c:v>
                </c:pt>
                <c:pt idx="878">
                  <c:v>99.673299999999998</c:v>
                </c:pt>
                <c:pt idx="879">
                  <c:v>100.12909999999999</c:v>
                </c:pt>
                <c:pt idx="880">
                  <c:v>99.110799999999998</c:v>
                </c:pt>
                <c:pt idx="881">
                  <c:v>98.121600000000001</c:v>
                </c:pt>
                <c:pt idx="882">
                  <c:v>101.16670000000001</c:v>
                </c:pt>
                <c:pt idx="883">
                  <c:v>101.07940000000001</c:v>
                </c:pt>
                <c:pt idx="884">
                  <c:v>104.86150000000001</c:v>
                </c:pt>
                <c:pt idx="885">
                  <c:v>104.66759999999999</c:v>
                </c:pt>
                <c:pt idx="886">
                  <c:v>101.9328</c:v>
                </c:pt>
                <c:pt idx="887">
                  <c:v>100.6236</c:v>
                </c:pt>
                <c:pt idx="888">
                  <c:v>101.9328</c:v>
                </c:pt>
                <c:pt idx="889">
                  <c:v>100.1</c:v>
                </c:pt>
                <c:pt idx="890">
                  <c:v>101.5352</c:v>
                </c:pt>
                <c:pt idx="891">
                  <c:v>100.79819999999999</c:v>
                </c:pt>
                <c:pt idx="892">
                  <c:v>105.8895</c:v>
                </c:pt>
                <c:pt idx="893">
                  <c:v>107.75149999999999</c:v>
                </c:pt>
                <c:pt idx="894">
                  <c:v>108.2461</c:v>
                </c:pt>
                <c:pt idx="895">
                  <c:v>105.8216</c:v>
                </c:pt>
                <c:pt idx="896">
                  <c:v>105.9768</c:v>
                </c:pt>
                <c:pt idx="897">
                  <c:v>102.0201</c:v>
                </c:pt>
                <c:pt idx="898">
                  <c:v>104.5997</c:v>
                </c:pt>
                <c:pt idx="899">
                  <c:v>108.83759999999999</c:v>
                </c:pt>
                <c:pt idx="900">
                  <c:v>111.44629999999999</c:v>
                </c:pt>
                <c:pt idx="901">
                  <c:v>110.8451</c:v>
                </c:pt>
                <c:pt idx="902">
                  <c:v>108.39149999999999</c:v>
                </c:pt>
                <c:pt idx="903">
                  <c:v>110.82559999999999</c:v>
                </c:pt>
                <c:pt idx="904">
                  <c:v>111.0196</c:v>
                </c:pt>
                <c:pt idx="905">
                  <c:v>110.428</c:v>
                </c:pt>
                <c:pt idx="906">
                  <c:v>110.55410000000001</c:v>
                </c:pt>
                <c:pt idx="907">
                  <c:v>106.7817</c:v>
                </c:pt>
                <c:pt idx="908">
                  <c:v>109.7201</c:v>
                </c:pt>
                <c:pt idx="909">
                  <c:v>110.6511</c:v>
                </c:pt>
                <c:pt idx="910">
                  <c:v>112.5615</c:v>
                </c:pt>
                <c:pt idx="911">
                  <c:v>112.804</c:v>
                </c:pt>
                <c:pt idx="912">
                  <c:v>114.4914</c:v>
                </c:pt>
                <c:pt idx="913">
                  <c:v>113.5022</c:v>
                </c:pt>
                <c:pt idx="914">
                  <c:v>112.5034</c:v>
                </c:pt>
                <c:pt idx="915">
                  <c:v>109.73950000000001</c:v>
                </c:pt>
                <c:pt idx="916">
                  <c:v>107.0047</c:v>
                </c:pt>
                <c:pt idx="917">
                  <c:v>107.33450000000001</c:v>
                </c:pt>
                <c:pt idx="918">
                  <c:v>108.0424</c:v>
                </c:pt>
                <c:pt idx="919">
                  <c:v>109.79770000000001</c:v>
                </c:pt>
                <c:pt idx="920">
                  <c:v>105.00700000000001</c:v>
                </c:pt>
                <c:pt idx="921">
                  <c:v>104.6191</c:v>
                </c:pt>
                <c:pt idx="922">
                  <c:v>104.5997</c:v>
                </c:pt>
                <c:pt idx="923">
                  <c:v>103.2323</c:v>
                </c:pt>
                <c:pt idx="924">
                  <c:v>103.2711</c:v>
                </c:pt>
                <c:pt idx="925">
                  <c:v>102.8383</c:v>
                </c:pt>
                <c:pt idx="926">
                  <c:v>102.2645</c:v>
                </c:pt>
                <c:pt idx="927">
                  <c:v>105.5031</c:v>
                </c:pt>
                <c:pt idx="928">
                  <c:v>105.74630000000001</c:v>
                </c:pt>
                <c:pt idx="929">
                  <c:v>107.9248</c:v>
                </c:pt>
                <c:pt idx="930">
                  <c:v>109.2961</c:v>
                </c:pt>
                <c:pt idx="931">
                  <c:v>102.8189</c:v>
                </c:pt>
                <c:pt idx="932">
                  <c:v>104.0638</c:v>
                </c:pt>
                <c:pt idx="933">
                  <c:v>102.6049</c:v>
                </c:pt>
                <c:pt idx="934">
                  <c:v>101.2628</c:v>
                </c:pt>
                <c:pt idx="935">
                  <c:v>104.268</c:v>
                </c:pt>
                <c:pt idx="936">
                  <c:v>99.609399999999994</c:v>
                </c:pt>
                <c:pt idx="937">
                  <c:v>97.051599999999993</c:v>
                </c:pt>
                <c:pt idx="938">
                  <c:v>95.845600000000005</c:v>
                </c:pt>
                <c:pt idx="939">
                  <c:v>94.357600000000005</c:v>
                </c:pt>
                <c:pt idx="940">
                  <c:v>93.424000000000007</c:v>
                </c:pt>
                <c:pt idx="941">
                  <c:v>93.6477</c:v>
                </c:pt>
                <c:pt idx="942">
                  <c:v>95.991500000000002</c:v>
                </c:pt>
                <c:pt idx="943">
                  <c:v>92.713999999999999</c:v>
                </c:pt>
                <c:pt idx="944">
                  <c:v>80.839100000000002</c:v>
                </c:pt>
                <c:pt idx="945">
                  <c:v>83.0565</c:v>
                </c:pt>
                <c:pt idx="946">
                  <c:v>86.207599999999999</c:v>
                </c:pt>
                <c:pt idx="947">
                  <c:v>88.600099999999998</c:v>
                </c:pt>
                <c:pt idx="948">
                  <c:v>87.695599999999999</c:v>
                </c:pt>
                <c:pt idx="949">
                  <c:v>84.768199999999993</c:v>
                </c:pt>
                <c:pt idx="950">
                  <c:v>84.311099999999996</c:v>
                </c:pt>
                <c:pt idx="951">
                  <c:v>85.575400000000002</c:v>
                </c:pt>
                <c:pt idx="952">
                  <c:v>86.081199999999995</c:v>
                </c:pt>
                <c:pt idx="953">
                  <c:v>87.1023</c:v>
                </c:pt>
                <c:pt idx="954">
                  <c:v>85.147499999999994</c:v>
                </c:pt>
                <c:pt idx="955">
                  <c:v>87.501099999999994</c:v>
                </c:pt>
                <c:pt idx="956">
                  <c:v>87.218999999999994</c:v>
                </c:pt>
                <c:pt idx="957">
                  <c:v>86.139499999999998</c:v>
                </c:pt>
                <c:pt idx="958">
                  <c:v>84.447299999999998</c:v>
                </c:pt>
                <c:pt idx="959">
                  <c:v>86.071399999999997</c:v>
                </c:pt>
                <c:pt idx="960">
                  <c:v>85.594899999999996</c:v>
                </c:pt>
                <c:pt idx="961">
                  <c:v>89.203100000000006</c:v>
                </c:pt>
                <c:pt idx="962">
                  <c:v>89.854699999999994</c:v>
                </c:pt>
                <c:pt idx="963">
                  <c:v>88.055499999999995</c:v>
                </c:pt>
                <c:pt idx="964">
                  <c:v>91.255200000000002</c:v>
                </c:pt>
                <c:pt idx="965">
                  <c:v>90.136700000000005</c:v>
                </c:pt>
                <c:pt idx="966">
                  <c:v>91.196799999999996</c:v>
                </c:pt>
                <c:pt idx="967">
                  <c:v>87.822000000000003</c:v>
                </c:pt>
                <c:pt idx="968">
                  <c:v>87.919300000000007</c:v>
                </c:pt>
                <c:pt idx="969">
                  <c:v>93.1614</c:v>
                </c:pt>
                <c:pt idx="970">
                  <c:v>90.875900000000001</c:v>
                </c:pt>
                <c:pt idx="971">
                  <c:v>91.177400000000006</c:v>
                </c:pt>
                <c:pt idx="972">
                  <c:v>89.572599999999994</c:v>
                </c:pt>
                <c:pt idx="973">
                  <c:v>96.759799999999998</c:v>
                </c:pt>
                <c:pt idx="974">
                  <c:v>103.17870000000001</c:v>
                </c:pt>
                <c:pt idx="975">
                  <c:v>101.5254</c:v>
                </c:pt>
                <c:pt idx="976">
                  <c:v>103.7817</c:v>
                </c:pt>
                <c:pt idx="977">
                  <c:v>102.34229999999999</c:v>
                </c:pt>
                <c:pt idx="978">
                  <c:v>102.4688</c:v>
                </c:pt>
                <c:pt idx="979">
                  <c:v>102.5271</c:v>
                </c:pt>
                <c:pt idx="980">
                  <c:v>100.9808</c:v>
                </c:pt>
                <c:pt idx="981">
                  <c:v>103.062</c:v>
                </c:pt>
                <c:pt idx="982">
                  <c:v>103.7234</c:v>
                </c:pt>
                <c:pt idx="983">
                  <c:v>103.0523</c:v>
                </c:pt>
                <c:pt idx="984">
                  <c:v>102.0797</c:v>
                </c:pt>
                <c:pt idx="985">
                  <c:v>103.3343</c:v>
                </c:pt>
                <c:pt idx="986">
                  <c:v>106.6799</c:v>
                </c:pt>
                <c:pt idx="987">
                  <c:v>108.06100000000001</c:v>
                </c:pt>
                <c:pt idx="988">
                  <c:v>109.456</c:v>
                </c:pt>
                <c:pt idx="989">
                  <c:v>106.9391</c:v>
                </c:pt>
                <c:pt idx="990">
                  <c:v>105.29040000000001</c:v>
                </c:pt>
                <c:pt idx="991">
                  <c:v>105.6806</c:v>
                </c:pt>
                <c:pt idx="992">
                  <c:v>108.6366</c:v>
                </c:pt>
                <c:pt idx="993">
                  <c:v>106.744</c:v>
                </c:pt>
                <c:pt idx="994">
                  <c:v>109.3292</c:v>
                </c:pt>
                <c:pt idx="995">
                  <c:v>110.09010000000001</c:v>
                </c:pt>
                <c:pt idx="996">
                  <c:v>108.7243</c:v>
                </c:pt>
                <c:pt idx="997">
                  <c:v>105.8562</c:v>
                </c:pt>
                <c:pt idx="998">
                  <c:v>103.3588</c:v>
                </c:pt>
                <c:pt idx="999">
                  <c:v>100.52979999999999</c:v>
                </c:pt>
                <c:pt idx="1000">
                  <c:v>100.6859</c:v>
                </c:pt>
                <c:pt idx="1001">
                  <c:v>112.94840000000001</c:v>
                </c:pt>
                <c:pt idx="1002">
                  <c:v>113.8557</c:v>
                </c:pt>
                <c:pt idx="1003">
                  <c:v>113.407</c:v>
                </c:pt>
                <c:pt idx="1004">
                  <c:v>114.6849</c:v>
                </c:pt>
                <c:pt idx="1005">
                  <c:v>112.16800000000001</c:v>
                </c:pt>
                <c:pt idx="1006">
                  <c:v>114.48</c:v>
                </c:pt>
                <c:pt idx="1007">
                  <c:v>114.1484</c:v>
                </c:pt>
                <c:pt idx="1008">
                  <c:v>115.8458</c:v>
                </c:pt>
                <c:pt idx="1009">
                  <c:v>118.2456</c:v>
                </c:pt>
                <c:pt idx="1010">
                  <c:v>117.67010000000001</c:v>
                </c:pt>
                <c:pt idx="1011">
                  <c:v>121.4845</c:v>
                </c:pt>
                <c:pt idx="1012">
                  <c:v>121.7966</c:v>
                </c:pt>
                <c:pt idx="1013">
                  <c:v>122.7624</c:v>
                </c:pt>
                <c:pt idx="1014">
                  <c:v>124.8111</c:v>
                </c:pt>
                <c:pt idx="1015">
                  <c:v>124.7623</c:v>
                </c:pt>
                <c:pt idx="1016">
                  <c:v>125.69880000000001</c:v>
                </c:pt>
                <c:pt idx="1017">
                  <c:v>125.00620000000001</c:v>
                </c:pt>
                <c:pt idx="1018">
                  <c:v>123.33799999999999</c:v>
                </c:pt>
                <c:pt idx="1019">
                  <c:v>121.4845</c:v>
                </c:pt>
                <c:pt idx="1020">
                  <c:v>123.52330000000001</c:v>
                </c:pt>
                <c:pt idx="1021">
                  <c:v>125.1525</c:v>
                </c:pt>
                <c:pt idx="1022">
                  <c:v>123.7282</c:v>
                </c:pt>
                <c:pt idx="1023">
                  <c:v>123.7184</c:v>
                </c:pt>
                <c:pt idx="1024">
                  <c:v>124.4111</c:v>
                </c:pt>
                <c:pt idx="1025">
                  <c:v>124.4111</c:v>
                </c:pt>
                <c:pt idx="1026">
                  <c:v>123.2794</c:v>
                </c:pt>
                <c:pt idx="1027">
                  <c:v>124.21599999999999</c:v>
                </c:pt>
                <c:pt idx="1028">
                  <c:v>126.3329</c:v>
                </c:pt>
                <c:pt idx="1029">
                  <c:v>125.9036</c:v>
                </c:pt>
                <c:pt idx="1030">
                  <c:v>124.48909999999999</c:v>
                </c:pt>
                <c:pt idx="1031">
                  <c:v>122.6551</c:v>
                </c:pt>
                <c:pt idx="1032">
                  <c:v>122.2649</c:v>
                </c:pt>
                <c:pt idx="1033">
                  <c:v>119.9041</c:v>
                </c:pt>
                <c:pt idx="1034">
                  <c:v>119.1919</c:v>
                </c:pt>
                <c:pt idx="1035">
                  <c:v>119.2407</c:v>
                </c:pt>
                <c:pt idx="1036">
                  <c:v>122.08929999999999</c:v>
                </c:pt>
                <c:pt idx="1037">
                  <c:v>123.11360000000001</c:v>
                </c:pt>
                <c:pt idx="1038">
                  <c:v>124.3623</c:v>
                </c:pt>
                <c:pt idx="1039">
                  <c:v>121.3381</c:v>
                </c:pt>
                <c:pt idx="1040">
                  <c:v>121.7869</c:v>
                </c:pt>
                <c:pt idx="1041">
                  <c:v>118.1383</c:v>
                </c:pt>
                <c:pt idx="1042">
                  <c:v>116.96769999999999</c:v>
                </c:pt>
                <c:pt idx="1043">
                  <c:v>117.0262</c:v>
                </c:pt>
                <c:pt idx="1044">
                  <c:v>115.1532</c:v>
                </c:pt>
                <c:pt idx="1045">
                  <c:v>115.63120000000001</c:v>
                </c:pt>
                <c:pt idx="1046">
                  <c:v>115.8848</c:v>
                </c:pt>
                <c:pt idx="1047">
                  <c:v>115.68</c:v>
                </c:pt>
                <c:pt idx="1048">
                  <c:v>116.6555</c:v>
                </c:pt>
                <c:pt idx="1049">
                  <c:v>118.31870000000001</c:v>
                </c:pt>
                <c:pt idx="1050">
                  <c:v>117.5654</c:v>
                </c:pt>
                <c:pt idx="1051">
                  <c:v>116.9979</c:v>
                </c:pt>
                <c:pt idx="1052">
                  <c:v>117.2621</c:v>
                </c:pt>
                <c:pt idx="1053">
                  <c:v>115.3152</c:v>
                </c:pt>
                <c:pt idx="1054">
                  <c:v>114.9434</c:v>
                </c:pt>
                <c:pt idx="1055">
                  <c:v>114.3271</c:v>
                </c:pt>
                <c:pt idx="1056">
                  <c:v>116.4207</c:v>
                </c:pt>
                <c:pt idx="1057">
                  <c:v>115.6087</c:v>
                </c:pt>
                <c:pt idx="1058">
                  <c:v>118.03489999999999</c:v>
                </c:pt>
                <c:pt idx="1059">
                  <c:v>117.78060000000001</c:v>
                </c:pt>
                <c:pt idx="1060">
                  <c:v>118.57299999999999</c:v>
                </c:pt>
                <c:pt idx="1061">
                  <c:v>122.8874</c:v>
                </c:pt>
                <c:pt idx="1062">
                  <c:v>116.90989999999999</c:v>
                </c:pt>
                <c:pt idx="1063">
                  <c:v>118.348</c:v>
                </c:pt>
                <c:pt idx="1064">
                  <c:v>118.0936</c:v>
                </c:pt>
                <c:pt idx="1065">
                  <c:v>115.2565</c:v>
                </c:pt>
                <c:pt idx="1066">
                  <c:v>115.3152</c:v>
                </c:pt>
                <c:pt idx="1067">
                  <c:v>117.8784</c:v>
                </c:pt>
                <c:pt idx="1068">
                  <c:v>117.4969</c:v>
                </c:pt>
                <c:pt idx="1069">
                  <c:v>119.98180000000001</c:v>
                </c:pt>
                <c:pt idx="1070">
                  <c:v>119.03279999999999</c:v>
                </c:pt>
                <c:pt idx="1071">
                  <c:v>121.009</c:v>
                </c:pt>
                <c:pt idx="1072">
                  <c:v>118.2795</c:v>
                </c:pt>
                <c:pt idx="1073">
                  <c:v>117.6143</c:v>
                </c:pt>
                <c:pt idx="1074">
                  <c:v>119.2676</c:v>
                </c:pt>
                <c:pt idx="1075">
                  <c:v>120.6275</c:v>
                </c:pt>
                <c:pt idx="1076">
                  <c:v>120.97969999999999</c:v>
                </c:pt>
                <c:pt idx="1077">
                  <c:v>123.6897</c:v>
                </c:pt>
                <c:pt idx="1078">
                  <c:v>123.2201</c:v>
                </c:pt>
                <c:pt idx="1079">
                  <c:v>123.45489999999999</c:v>
                </c:pt>
                <c:pt idx="1080">
                  <c:v>123.4744</c:v>
                </c:pt>
                <c:pt idx="1081">
                  <c:v>122.9461</c:v>
                </c:pt>
                <c:pt idx="1082">
                  <c:v>121.7526</c:v>
                </c:pt>
                <c:pt idx="1083">
                  <c:v>122.8092</c:v>
                </c:pt>
                <c:pt idx="1084">
                  <c:v>124.33540000000001</c:v>
                </c:pt>
                <c:pt idx="1085">
                  <c:v>121.958</c:v>
                </c:pt>
                <c:pt idx="1086">
                  <c:v>121.1558</c:v>
                </c:pt>
                <c:pt idx="1087">
                  <c:v>122.9755</c:v>
                </c:pt>
                <c:pt idx="1088">
                  <c:v>123.9734</c:v>
                </c:pt>
                <c:pt idx="1089">
                  <c:v>125.1474</c:v>
                </c:pt>
                <c:pt idx="1090">
                  <c:v>124.5017</c:v>
                </c:pt>
                <c:pt idx="1091">
                  <c:v>123.99290000000001</c:v>
                </c:pt>
                <c:pt idx="1092">
                  <c:v>120.98950000000001</c:v>
                </c:pt>
                <c:pt idx="1093">
                  <c:v>123.8462</c:v>
                </c:pt>
                <c:pt idx="1094">
                  <c:v>124.12990000000001</c:v>
                </c:pt>
                <c:pt idx="1095">
                  <c:v>122.38849999999999</c:v>
                </c:pt>
                <c:pt idx="1096">
                  <c:v>120.833</c:v>
                </c:pt>
                <c:pt idx="1097">
                  <c:v>119.57089999999999</c:v>
                </c:pt>
                <c:pt idx="1098">
                  <c:v>117.6045</c:v>
                </c:pt>
                <c:pt idx="1099">
                  <c:v>117.23269999999999</c:v>
                </c:pt>
                <c:pt idx="1100">
                  <c:v>113.95529999999999</c:v>
                </c:pt>
                <c:pt idx="1101">
                  <c:v>114.44450000000001</c:v>
                </c:pt>
                <c:pt idx="1102">
                  <c:v>116.29349999999999</c:v>
                </c:pt>
                <c:pt idx="1103">
                  <c:v>112.2726</c:v>
                </c:pt>
                <c:pt idx="1104">
                  <c:v>107.7919</c:v>
                </c:pt>
                <c:pt idx="1105">
                  <c:v>106.4222</c:v>
                </c:pt>
                <c:pt idx="1106">
                  <c:v>105.94280000000001</c:v>
                </c:pt>
                <c:pt idx="1107">
                  <c:v>105.1504</c:v>
                </c:pt>
                <c:pt idx="1108">
                  <c:v>105.1798</c:v>
                </c:pt>
                <c:pt idx="1109">
                  <c:v>104.21120000000001</c:v>
                </c:pt>
                <c:pt idx="1110">
                  <c:v>102.9785</c:v>
                </c:pt>
                <c:pt idx="1111">
                  <c:v>101.3839</c:v>
                </c:pt>
                <c:pt idx="1112">
                  <c:v>105.791</c:v>
                </c:pt>
                <c:pt idx="1113">
                  <c:v>103.2586</c:v>
                </c:pt>
                <c:pt idx="1114">
                  <c:v>104.2303</c:v>
                </c:pt>
                <c:pt idx="1115">
                  <c:v>105.11369999999999</c:v>
                </c:pt>
                <c:pt idx="1116">
                  <c:v>104.2402</c:v>
                </c:pt>
                <c:pt idx="1117">
                  <c:v>103.9064</c:v>
                </c:pt>
                <c:pt idx="1118">
                  <c:v>104.85850000000001</c:v>
                </c:pt>
                <c:pt idx="1119">
                  <c:v>104.8094</c:v>
                </c:pt>
                <c:pt idx="1120">
                  <c:v>110.77719999999999</c:v>
                </c:pt>
                <c:pt idx="1121">
                  <c:v>110.3355</c:v>
                </c:pt>
                <c:pt idx="1122">
                  <c:v>111.49379999999999</c:v>
                </c:pt>
                <c:pt idx="1123">
                  <c:v>107.5185</c:v>
                </c:pt>
                <c:pt idx="1124">
                  <c:v>107.9504</c:v>
                </c:pt>
                <c:pt idx="1125">
                  <c:v>108.42149999999999</c:v>
                </c:pt>
                <c:pt idx="1126">
                  <c:v>107.49890000000001</c:v>
                </c:pt>
                <c:pt idx="1127">
                  <c:v>109.67789999999999</c:v>
                </c:pt>
                <c:pt idx="1128">
                  <c:v>111.5134</c:v>
                </c:pt>
                <c:pt idx="1129">
                  <c:v>110.94410000000001</c:v>
                </c:pt>
                <c:pt idx="1130">
                  <c:v>111.2778</c:v>
                </c:pt>
                <c:pt idx="1131">
                  <c:v>108.33320000000001</c:v>
                </c:pt>
                <c:pt idx="1132">
                  <c:v>107.0964</c:v>
                </c:pt>
                <c:pt idx="1133">
                  <c:v>105.12350000000001</c:v>
                </c:pt>
                <c:pt idx="1134">
                  <c:v>103.1604</c:v>
                </c:pt>
                <c:pt idx="1135">
                  <c:v>102.5322</c:v>
                </c:pt>
                <c:pt idx="1136">
                  <c:v>103.8279</c:v>
                </c:pt>
                <c:pt idx="1137">
                  <c:v>105.40819999999999</c:v>
                </c:pt>
                <c:pt idx="1138">
                  <c:v>105.7714</c:v>
                </c:pt>
                <c:pt idx="1139">
                  <c:v>105.84990000000001</c:v>
                </c:pt>
                <c:pt idx="1140">
                  <c:v>105.9579</c:v>
                </c:pt>
                <c:pt idx="1141">
                  <c:v>106.7038</c:v>
                </c:pt>
                <c:pt idx="1142">
                  <c:v>107.6952</c:v>
                </c:pt>
                <c:pt idx="1143">
                  <c:v>107.8522</c:v>
                </c:pt>
                <c:pt idx="1144">
                  <c:v>105.54559999999999</c:v>
                </c:pt>
                <c:pt idx="1145">
                  <c:v>107.0474</c:v>
                </c:pt>
                <c:pt idx="1146">
                  <c:v>106.7627</c:v>
                </c:pt>
                <c:pt idx="1147">
                  <c:v>106.3014</c:v>
                </c:pt>
                <c:pt idx="1148">
                  <c:v>107.2829</c:v>
                </c:pt>
                <c:pt idx="1149">
                  <c:v>105.68300000000001</c:v>
                </c:pt>
                <c:pt idx="1150">
                  <c:v>106.6155</c:v>
                </c:pt>
                <c:pt idx="1151">
                  <c:v>108.3528</c:v>
                </c:pt>
                <c:pt idx="1152">
                  <c:v>107.3811</c:v>
                </c:pt>
                <c:pt idx="1153">
                  <c:v>105.526</c:v>
                </c:pt>
                <c:pt idx="1154">
                  <c:v>106.63509999999999</c:v>
                </c:pt>
                <c:pt idx="1155">
                  <c:v>106.80200000000001</c:v>
                </c:pt>
                <c:pt idx="1156">
                  <c:v>108.44119999999999</c:v>
                </c:pt>
                <c:pt idx="1157">
                  <c:v>107.6657</c:v>
                </c:pt>
                <c:pt idx="1158">
                  <c:v>107.6657</c:v>
                </c:pt>
                <c:pt idx="1159">
                  <c:v>107.0179</c:v>
                </c:pt>
                <c:pt idx="1160">
                  <c:v>106.09529999999999</c:v>
                </c:pt>
                <c:pt idx="1161">
                  <c:v>105.6536</c:v>
                </c:pt>
                <c:pt idx="1162">
                  <c:v>104.58369999999999</c:v>
                </c:pt>
                <c:pt idx="1163">
                  <c:v>104.5641</c:v>
                </c:pt>
                <c:pt idx="1164">
                  <c:v>103.1114</c:v>
                </c:pt>
                <c:pt idx="1165">
                  <c:v>102.8758</c:v>
                </c:pt>
                <c:pt idx="1166">
                  <c:v>100.9618</c:v>
                </c:pt>
                <c:pt idx="1167">
                  <c:v>99.587599999999995</c:v>
                </c:pt>
                <c:pt idx="1168">
                  <c:v>96.927599999999998</c:v>
                </c:pt>
                <c:pt idx="1169">
                  <c:v>95.828299999999999</c:v>
                </c:pt>
                <c:pt idx="1170">
                  <c:v>97.016000000000005</c:v>
                </c:pt>
                <c:pt idx="1171">
                  <c:v>97.791399999999996</c:v>
                </c:pt>
                <c:pt idx="1172">
                  <c:v>99.891900000000007</c:v>
                </c:pt>
                <c:pt idx="1173">
                  <c:v>100.2158</c:v>
                </c:pt>
                <c:pt idx="1174">
                  <c:v>99.832999999999998</c:v>
                </c:pt>
                <c:pt idx="1175">
                  <c:v>100.80800000000001</c:v>
                </c:pt>
                <c:pt idx="1176">
                  <c:v>98.798900000000003</c:v>
                </c:pt>
                <c:pt idx="1177">
                  <c:v>98.661000000000001</c:v>
                </c:pt>
                <c:pt idx="1178">
                  <c:v>96.4452</c:v>
                </c:pt>
                <c:pt idx="1179">
                  <c:v>96.189099999999996</c:v>
                </c:pt>
                <c:pt idx="1180">
                  <c:v>95.322500000000005</c:v>
                </c:pt>
                <c:pt idx="1181">
                  <c:v>94.8399</c:v>
                </c:pt>
                <c:pt idx="1182">
                  <c:v>94.672499999999999</c:v>
                </c:pt>
                <c:pt idx="1183">
                  <c:v>95.716399999999993</c:v>
                </c:pt>
                <c:pt idx="1184">
                  <c:v>94.8005</c:v>
                </c:pt>
                <c:pt idx="1185">
                  <c:v>94.061899999999994</c:v>
                </c:pt>
                <c:pt idx="1186">
                  <c:v>93.185299999999998</c:v>
                </c:pt>
                <c:pt idx="1187">
                  <c:v>92.614199999999997</c:v>
                </c:pt>
                <c:pt idx="1188">
                  <c:v>90.201300000000003</c:v>
                </c:pt>
                <c:pt idx="1189">
                  <c:v>89.472499999999997</c:v>
                </c:pt>
                <c:pt idx="1190">
                  <c:v>89.226299999999995</c:v>
                </c:pt>
                <c:pt idx="1191">
                  <c:v>88.802800000000005</c:v>
                </c:pt>
                <c:pt idx="1192">
                  <c:v>88.0642</c:v>
                </c:pt>
                <c:pt idx="1193">
                  <c:v>88.271000000000001</c:v>
                </c:pt>
                <c:pt idx="1194">
                  <c:v>94.170199999999994</c:v>
                </c:pt>
                <c:pt idx="1195">
                  <c:v>93.126300000000001</c:v>
                </c:pt>
                <c:pt idx="1196">
                  <c:v>93.648200000000003</c:v>
                </c:pt>
                <c:pt idx="1197">
                  <c:v>94.436099999999996</c:v>
                </c:pt>
                <c:pt idx="1198">
                  <c:v>94.337599999999995</c:v>
                </c:pt>
                <c:pt idx="1199">
                  <c:v>95.637600000000006</c:v>
                </c:pt>
                <c:pt idx="1200">
                  <c:v>95.411100000000005</c:v>
                </c:pt>
                <c:pt idx="1201">
                  <c:v>96.139899999999997</c:v>
                </c:pt>
                <c:pt idx="1202">
                  <c:v>97.154300000000006</c:v>
                </c:pt>
                <c:pt idx="1203">
                  <c:v>97.745099999999994</c:v>
                </c:pt>
                <c:pt idx="1204">
                  <c:v>98.395099999999999</c:v>
                </c:pt>
                <c:pt idx="1205">
                  <c:v>100.49290000000001</c:v>
                </c:pt>
                <c:pt idx="1206">
                  <c:v>101.4481</c:v>
                </c:pt>
                <c:pt idx="1207">
                  <c:v>102.1966</c:v>
                </c:pt>
                <c:pt idx="1208">
                  <c:v>101.4875</c:v>
                </c:pt>
                <c:pt idx="1209">
                  <c:v>101.1133</c:v>
                </c:pt>
                <c:pt idx="1210">
                  <c:v>101.2512</c:v>
                </c:pt>
                <c:pt idx="1211">
                  <c:v>103.5852</c:v>
                </c:pt>
                <c:pt idx="1212">
                  <c:v>101.9701</c:v>
                </c:pt>
                <c:pt idx="1213">
                  <c:v>98.503500000000003</c:v>
                </c:pt>
                <c:pt idx="1214">
                  <c:v>96.494399999999999</c:v>
                </c:pt>
                <c:pt idx="1215">
                  <c:v>100.2565</c:v>
                </c:pt>
                <c:pt idx="1216">
                  <c:v>101.2118</c:v>
                </c:pt>
                <c:pt idx="1217">
                  <c:v>99.350399999999993</c:v>
                </c:pt>
                <c:pt idx="1218">
                  <c:v>103.4868</c:v>
                </c:pt>
                <c:pt idx="1219">
                  <c:v>105.4367</c:v>
                </c:pt>
                <c:pt idx="1220">
                  <c:v>105.62390000000001</c:v>
                </c:pt>
                <c:pt idx="1221">
                  <c:v>107.70189999999999</c:v>
                </c:pt>
                <c:pt idx="1222">
                  <c:v>107.73139999999999</c:v>
                </c:pt>
                <c:pt idx="1223">
                  <c:v>105.3776</c:v>
                </c:pt>
                <c:pt idx="1224">
                  <c:v>104.50109999999999</c:v>
                </c:pt>
                <c:pt idx="1225">
                  <c:v>102.62009999999999</c:v>
                </c:pt>
                <c:pt idx="1226">
                  <c:v>104.14660000000001</c:v>
                </c:pt>
                <c:pt idx="1227">
                  <c:v>106.18519999999999</c:v>
                </c:pt>
                <c:pt idx="1228">
                  <c:v>105.97839999999999</c:v>
                </c:pt>
                <c:pt idx="1229">
                  <c:v>104.35339999999999</c:v>
                </c:pt>
                <c:pt idx="1230">
                  <c:v>104.708</c:v>
                </c:pt>
                <c:pt idx="1231">
                  <c:v>104.9345</c:v>
                </c:pt>
                <c:pt idx="1232">
                  <c:v>106.2837</c:v>
                </c:pt>
                <c:pt idx="1233">
                  <c:v>106.00790000000001</c:v>
                </c:pt>
                <c:pt idx="1234">
                  <c:v>106.3231</c:v>
                </c:pt>
                <c:pt idx="1235">
                  <c:v>107.1011</c:v>
                </c:pt>
                <c:pt idx="1236">
                  <c:v>108.6965</c:v>
                </c:pt>
                <c:pt idx="1237">
                  <c:v>108.5981</c:v>
                </c:pt>
                <c:pt idx="1238">
                  <c:v>112.1357</c:v>
                </c:pt>
                <c:pt idx="1239">
                  <c:v>113.7859</c:v>
                </c:pt>
                <c:pt idx="1240">
                  <c:v>114.0428</c:v>
                </c:pt>
                <c:pt idx="1241">
                  <c:v>114.7345</c:v>
                </c:pt>
                <c:pt idx="1242">
                  <c:v>113.4499</c:v>
                </c:pt>
                <c:pt idx="1243">
                  <c:v>114.5369</c:v>
                </c:pt>
                <c:pt idx="1244">
                  <c:v>117.20489999999999</c:v>
                </c:pt>
                <c:pt idx="1245">
                  <c:v>118.2227</c:v>
                </c:pt>
                <c:pt idx="1246">
                  <c:v>119.7346</c:v>
                </c:pt>
                <c:pt idx="1247">
                  <c:v>119.58629999999999</c:v>
                </c:pt>
                <c:pt idx="1248">
                  <c:v>120.1101</c:v>
                </c:pt>
                <c:pt idx="1249">
                  <c:v>119.70489999999999</c:v>
                </c:pt>
                <c:pt idx="1250">
                  <c:v>121.1871</c:v>
                </c:pt>
                <c:pt idx="1251">
                  <c:v>119.9915</c:v>
                </c:pt>
                <c:pt idx="1252">
                  <c:v>121.0784</c:v>
                </c:pt>
                <c:pt idx="1253">
                  <c:v>106.76009999999999</c:v>
                </c:pt>
                <c:pt idx="1254">
                  <c:v>106.7403</c:v>
                </c:pt>
                <c:pt idx="1255">
                  <c:v>105.8609</c:v>
                </c:pt>
                <c:pt idx="1256">
                  <c:v>107.5309</c:v>
                </c:pt>
                <c:pt idx="1257">
                  <c:v>107.2838</c:v>
                </c:pt>
                <c:pt idx="1258">
                  <c:v>105.2878</c:v>
                </c:pt>
                <c:pt idx="1259">
                  <c:v>102.8075</c:v>
                </c:pt>
                <c:pt idx="1260">
                  <c:v>101.0881</c:v>
                </c:pt>
                <c:pt idx="1261">
                  <c:v>100.8707</c:v>
                </c:pt>
                <c:pt idx="1262">
                  <c:v>102.3925</c:v>
                </c:pt>
                <c:pt idx="1263">
                  <c:v>101.52290000000001</c:v>
                </c:pt>
                <c:pt idx="1264">
                  <c:v>102.5407</c:v>
                </c:pt>
                <c:pt idx="1265">
                  <c:v>104.6454</c:v>
                </c:pt>
                <c:pt idx="1266">
                  <c:v>103.8154</c:v>
                </c:pt>
                <c:pt idx="1267">
                  <c:v>100.515</c:v>
                </c:pt>
                <c:pt idx="1268">
                  <c:v>99.625600000000006</c:v>
                </c:pt>
                <c:pt idx="1269">
                  <c:v>99.744200000000006</c:v>
                </c:pt>
                <c:pt idx="1270">
                  <c:v>100.57429999999999</c:v>
                </c:pt>
                <c:pt idx="1271">
                  <c:v>99.368700000000004</c:v>
                </c:pt>
                <c:pt idx="1272">
                  <c:v>100.69280000000001</c:v>
                </c:pt>
                <c:pt idx="1273">
                  <c:v>99.566299999999998</c:v>
                </c:pt>
                <c:pt idx="1274">
                  <c:v>99.5762</c:v>
                </c:pt>
                <c:pt idx="1275">
                  <c:v>101.53279999999999</c:v>
                </c:pt>
                <c:pt idx="1276">
                  <c:v>102.6494</c:v>
                </c:pt>
                <c:pt idx="1277">
                  <c:v>102.94580000000001</c:v>
                </c:pt>
                <c:pt idx="1278">
                  <c:v>100.3272</c:v>
                </c:pt>
                <c:pt idx="1279">
                  <c:v>100.5545</c:v>
                </c:pt>
                <c:pt idx="1280">
                  <c:v>99.516900000000007</c:v>
                </c:pt>
                <c:pt idx="1281">
                  <c:v>98.499099999999999</c:v>
                </c:pt>
                <c:pt idx="1282">
                  <c:v>101.3944</c:v>
                </c:pt>
                <c:pt idx="1283">
                  <c:v>102.5604</c:v>
                </c:pt>
                <c:pt idx="1284">
                  <c:v>102.5407</c:v>
                </c:pt>
                <c:pt idx="1285">
                  <c:v>103.262</c:v>
                </c:pt>
                <c:pt idx="1286">
                  <c:v>105.91030000000001</c:v>
                </c:pt>
                <c:pt idx="1287">
                  <c:v>103.7561</c:v>
                </c:pt>
                <c:pt idx="1288">
                  <c:v>105.07040000000001</c:v>
                </c:pt>
                <c:pt idx="1289">
                  <c:v>104.7937</c:v>
                </c:pt>
                <c:pt idx="1290">
                  <c:v>102.2838</c:v>
                </c:pt>
                <c:pt idx="1291">
                  <c:v>102.0763</c:v>
                </c:pt>
                <c:pt idx="1292">
                  <c:v>104.02290000000001</c:v>
                </c:pt>
                <c:pt idx="1293">
                  <c:v>103.8352</c:v>
                </c:pt>
                <c:pt idx="1294">
                  <c:v>104.37860000000001</c:v>
                </c:pt>
                <c:pt idx="1295">
                  <c:v>103.30159999999999</c:v>
                </c:pt>
                <c:pt idx="1296">
                  <c:v>103.90430000000001</c:v>
                </c:pt>
                <c:pt idx="1297">
                  <c:v>103.1138</c:v>
                </c:pt>
                <c:pt idx="1298">
                  <c:v>102.69880000000001</c:v>
                </c:pt>
                <c:pt idx="1299">
                  <c:v>101.03279999999999</c:v>
                </c:pt>
                <c:pt idx="1300">
                  <c:v>98.712199999999996</c:v>
                </c:pt>
                <c:pt idx="1301">
                  <c:v>97.492400000000004</c:v>
                </c:pt>
                <c:pt idx="1302">
                  <c:v>96.818100000000001</c:v>
                </c:pt>
                <c:pt idx="1303">
                  <c:v>97.373500000000007</c:v>
                </c:pt>
                <c:pt idx="1304">
                  <c:v>98.335400000000007</c:v>
                </c:pt>
                <c:pt idx="1305">
                  <c:v>100.2394</c:v>
                </c:pt>
                <c:pt idx="1306">
                  <c:v>99.346900000000005</c:v>
                </c:pt>
                <c:pt idx="1307">
                  <c:v>100.5171</c:v>
                </c:pt>
                <c:pt idx="1308">
                  <c:v>99.426199999999994</c:v>
                </c:pt>
                <c:pt idx="1309">
                  <c:v>98.811400000000006</c:v>
                </c:pt>
                <c:pt idx="1310">
                  <c:v>97.918899999999994</c:v>
                </c:pt>
                <c:pt idx="1311">
                  <c:v>99.128699999999995</c:v>
                </c:pt>
                <c:pt idx="1312">
                  <c:v>99.436099999999996</c:v>
                </c:pt>
                <c:pt idx="1313">
                  <c:v>99.9816</c:v>
                </c:pt>
                <c:pt idx="1314">
                  <c:v>93.079499999999996</c:v>
                </c:pt>
                <c:pt idx="1315">
                  <c:v>92.970399999999998</c:v>
                </c:pt>
                <c:pt idx="1316">
                  <c:v>91.810100000000006</c:v>
                </c:pt>
                <c:pt idx="1317">
                  <c:v>93.347200000000001</c:v>
                </c:pt>
                <c:pt idx="1318">
                  <c:v>93.198499999999996</c:v>
                </c:pt>
                <c:pt idx="1319">
                  <c:v>91.790300000000002</c:v>
                </c:pt>
                <c:pt idx="1320">
                  <c:v>90.193600000000004</c:v>
                </c:pt>
                <c:pt idx="1321">
                  <c:v>89.578800000000001</c:v>
                </c:pt>
                <c:pt idx="1322">
                  <c:v>88.329300000000003</c:v>
                </c:pt>
                <c:pt idx="1323">
                  <c:v>88.101200000000006</c:v>
                </c:pt>
                <c:pt idx="1324">
                  <c:v>89.251499999999993</c:v>
                </c:pt>
                <c:pt idx="1325">
                  <c:v>90.243200000000002</c:v>
                </c:pt>
                <c:pt idx="1326">
                  <c:v>88.259900000000002</c:v>
                </c:pt>
                <c:pt idx="1327">
                  <c:v>91.234899999999996</c:v>
                </c:pt>
                <c:pt idx="1328">
                  <c:v>91.234899999999996</c:v>
                </c:pt>
                <c:pt idx="1329">
                  <c:v>92.325800000000001</c:v>
                </c:pt>
                <c:pt idx="1330">
                  <c:v>92.613399999999999</c:v>
                </c:pt>
                <c:pt idx="1331">
                  <c:v>94.051299999999998</c:v>
                </c:pt>
                <c:pt idx="1332">
                  <c:v>94.943799999999996</c:v>
                </c:pt>
                <c:pt idx="1333">
                  <c:v>93.743899999999996</c:v>
                </c:pt>
                <c:pt idx="1334">
                  <c:v>93.406700000000001</c:v>
                </c:pt>
                <c:pt idx="1335">
                  <c:v>93.238100000000003</c:v>
                </c:pt>
                <c:pt idx="1336">
                  <c:v>93.852999999999994</c:v>
                </c:pt>
                <c:pt idx="1337">
                  <c:v>93.158799999999999</c:v>
                </c:pt>
                <c:pt idx="1338">
                  <c:v>93.337299999999999</c:v>
                </c:pt>
                <c:pt idx="1339">
                  <c:v>93.277799999999999</c:v>
                </c:pt>
                <c:pt idx="1340">
                  <c:v>91.492800000000003</c:v>
                </c:pt>
                <c:pt idx="1341">
                  <c:v>89.588700000000003</c:v>
                </c:pt>
                <c:pt idx="1342">
                  <c:v>91.641499999999994</c:v>
                </c:pt>
                <c:pt idx="1343">
                  <c:v>91.383700000000005</c:v>
                </c:pt>
                <c:pt idx="1344">
                  <c:v>92.583600000000004</c:v>
                </c:pt>
                <c:pt idx="1345">
                  <c:v>93.000100000000003</c:v>
                </c:pt>
                <c:pt idx="1346">
                  <c:v>92.811700000000002</c:v>
                </c:pt>
                <c:pt idx="1347">
                  <c:v>92.613399999999999</c:v>
                </c:pt>
                <c:pt idx="1348">
                  <c:v>90.183700000000002</c:v>
                </c:pt>
                <c:pt idx="1349">
                  <c:v>91.948899999999995</c:v>
                </c:pt>
                <c:pt idx="1350">
                  <c:v>92.018299999999996</c:v>
                </c:pt>
                <c:pt idx="1351">
                  <c:v>90.907700000000006</c:v>
                </c:pt>
                <c:pt idx="1352">
                  <c:v>91.006799999999998</c:v>
                </c:pt>
                <c:pt idx="1353">
                  <c:v>91.413399999999996</c:v>
                </c:pt>
                <c:pt idx="1354">
                  <c:v>91.006799999999998</c:v>
                </c:pt>
                <c:pt idx="1355">
                  <c:v>92.048100000000005</c:v>
                </c:pt>
                <c:pt idx="1356">
                  <c:v>91.730800000000002</c:v>
                </c:pt>
                <c:pt idx="1357">
                  <c:v>90.639899999999997</c:v>
                </c:pt>
                <c:pt idx="1358">
                  <c:v>90.986999999999995</c:v>
                </c:pt>
                <c:pt idx="1359">
                  <c:v>91.234899999999996</c:v>
                </c:pt>
                <c:pt idx="1360">
                  <c:v>90.907700000000006</c:v>
                </c:pt>
                <c:pt idx="1361">
                  <c:v>92.672899999999998</c:v>
                </c:pt>
                <c:pt idx="1362">
                  <c:v>94.259600000000006</c:v>
                </c:pt>
                <c:pt idx="1363">
                  <c:v>93.980800000000002</c:v>
                </c:pt>
                <c:pt idx="1364">
                  <c:v>94.319299999999998</c:v>
                </c:pt>
                <c:pt idx="1365">
                  <c:v>93.901200000000003</c:v>
                </c:pt>
                <c:pt idx="1366">
                  <c:v>95.294899999999998</c:v>
                </c:pt>
                <c:pt idx="1367">
                  <c:v>96.121300000000005</c:v>
                </c:pt>
                <c:pt idx="1368">
                  <c:v>95.573700000000002</c:v>
                </c:pt>
                <c:pt idx="1369">
                  <c:v>95.444299999999998</c:v>
                </c:pt>
                <c:pt idx="1370">
                  <c:v>93.263999999999996</c:v>
                </c:pt>
                <c:pt idx="1371">
                  <c:v>93.761799999999994</c:v>
                </c:pt>
                <c:pt idx="1372">
                  <c:v>92.975300000000004</c:v>
                </c:pt>
                <c:pt idx="1373">
                  <c:v>94.578100000000006</c:v>
                </c:pt>
                <c:pt idx="1374">
                  <c:v>94.359099999999998</c:v>
                </c:pt>
                <c:pt idx="1375">
                  <c:v>95.145600000000002</c:v>
                </c:pt>
                <c:pt idx="1376">
                  <c:v>96.748500000000007</c:v>
                </c:pt>
                <c:pt idx="1377">
                  <c:v>96.738500000000002</c:v>
                </c:pt>
                <c:pt idx="1378">
                  <c:v>94.3292</c:v>
                </c:pt>
                <c:pt idx="1379">
                  <c:v>93.642300000000006</c:v>
                </c:pt>
                <c:pt idx="1380">
                  <c:v>93.771699999999996</c:v>
                </c:pt>
                <c:pt idx="1381">
                  <c:v>75.035300000000007</c:v>
                </c:pt>
                <c:pt idx="1382">
                  <c:v>76.488799999999998</c:v>
                </c:pt>
                <c:pt idx="1383">
                  <c:v>75.702299999999994</c:v>
                </c:pt>
                <c:pt idx="1384">
                  <c:v>74.905900000000003</c:v>
                </c:pt>
                <c:pt idx="1385">
                  <c:v>75.094999999999999</c:v>
                </c:pt>
                <c:pt idx="1386">
                  <c:v>72.7256</c:v>
                </c:pt>
                <c:pt idx="1387">
                  <c:v>72.138199999999998</c:v>
                </c:pt>
                <c:pt idx="1388">
                  <c:v>72.2179</c:v>
                </c:pt>
                <c:pt idx="1389">
                  <c:v>73.064099999999996</c:v>
                </c:pt>
                <c:pt idx="1390">
                  <c:v>73.093999999999994</c:v>
                </c:pt>
                <c:pt idx="1391">
                  <c:v>70.993300000000005</c:v>
                </c:pt>
                <c:pt idx="1392">
                  <c:v>72.486699999999999</c:v>
                </c:pt>
                <c:pt idx="1393">
                  <c:v>72.745500000000007</c:v>
                </c:pt>
                <c:pt idx="1394">
                  <c:v>72.058599999999998</c:v>
                </c:pt>
                <c:pt idx="1395">
                  <c:v>72.377200000000002</c:v>
                </c:pt>
                <c:pt idx="1396">
                  <c:v>74.527600000000007</c:v>
                </c:pt>
                <c:pt idx="1397">
                  <c:v>73.074100000000001</c:v>
                </c:pt>
                <c:pt idx="1398">
                  <c:v>70.774299999999997</c:v>
                </c:pt>
                <c:pt idx="1399">
                  <c:v>71.0929</c:v>
                </c:pt>
                <c:pt idx="1400">
                  <c:v>72.237799999999993</c:v>
                </c:pt>
                <c:pt idx="1401">
                  <c:v>73.223399999999998</c:v>
                </c:pt>
                <c:pt idx="1402">
                  <c:v>73.989999999999995</c:v>
                </c:pt>
                <c:pt idx="1403">
                  <c:v>74.527600000000007</c:v>
                </c:pt>
                <c:pt idx="1404">
                  <c:v>73.522000000000006</c:v>
                </c:pt>
                <c:pt idx="1405">
                  <c:v>73.681299999999993</c:v>
                </c:pt>
                <c:pt idx="1406">
                  <c:v>71.102800000000002</c:v>
                </c:pt>
                <c:pt idx="1407">
                  <c:v>72.177999999999997</c:v>
                </c:pt>
                <c:pt idx="1408">
                  <c:v>72.297499999999999</c:v>
                </c:pt>
                <c:pt idx="1409">
                  <c:v>73.860500000000002</c:v>
                </c:pt>
                <c:pt idx="1410">
                  <c:v>74.009900000000002</c:v>
                </c:pt>
                <c:pt idx="1411">
                  <c:v>74.308499999999995</c:v>
                </c:pt>
                <c:pt idx="1412">
                  <c:v>78.151399999999995</c:v>
                </c:pt>
                <c:pt idx="1413">
                  <c:v>78.171300000000002</c:v>
                </c:pt>
                <c:pt idx="1414">
                  <c:v>82.133600000000001</c:v>
                </c:pt>
                <c:pt idx="1415">
                  <c:v>82.860399999999998</c:v>
                </c:pt>
                <c:pt idx="1416">
                  <c:v>82.910200000000003</c:v>
                </c:pt>
                <c:pt idx="1417">
                  <c:v>83.188900000000004</c:v>
                </c:pt>
                <c:pt idx="1418">
                  <c:v>83.626999999999995</c:v>
                </c:pt>
                <c:pt idx="1419">
                  <c:v>83.039599999999993</c:v>
                </c:pt>
                <c:pt idx="1420">
                  <c:v>83.6768</c:v>
                </c:pt>
                <c:pt idx="1421">
                  <c:v>83.905699999999996</c:v>
                </c:pt>
                <c:pt idx="1422">
                  <c:v>84.911299999999997</c:v>
                </c:pt>
                <c:pt idx="1423">
                  <c:v>82.422399999999996</c:v>
                </c:pt>
                <c:pt idx="1424">
                  <c:v>82.890299999999996</c:v>
                </c:pt>
                <c:pt idx="1425">
                  <c:v>82.95</c:v>
                </c:pt>
                <c:pt idx="1426">
                  <c:v>81.319999999999993</c:v>
                </c:pt>
                <c:pt idx="1427">
                  <c:v>81.02</c:v>
                </c:pt>
                <c:pt idx="1428">
                  <c:v>80.83</c:v>
                </c:pt>
                <c:pt idx="1429">
                  <c:v>80.63</c:v>
                </c:pt>
                <c:pt idx="1430">
                  <c:v>79.489999999999995</c:v>
                </c:pt>
                <c:pt idx="1431">
                  <c:v>78.09</c:v>
                </c:pt>
                <c:pt idx="1432">
                  <c:v>78.400000000000006</c:v>
                </c:pt>
                <c:pt idx="1433">
                  <c:v>78.400000000000006</c:v>
                </c:pt>
                <c:pt idx="1434">
                  <c:v>79.010000000000005</c:v>
                </c:pt>
                <c:pt idx="1435">
                  <c:v>79.8</c:v>
                </c:pt>
                <c:pt idx="1436">
                  <c:v>80.64</c:v>
                </c:pt>
                <c:pt idx="1437">
                  <c:v>80.900000000000006</c:v>
                </c:pt>
                <c:pt idx="1438">
                  <c:v>80.98</c:v>
                </c:pt>
                <c:pt idx="1439">
                  <c:v>86.52</c:v>
                </c:pt>
                <c:pt idx="1440">
                  <c:v>86.2</c:v>
                </c:pt>
                <c:pt idx="1441">
                  <c:v>87.46</c:v>
                </c:pt>
                <c:pt idx="1442">
                  <c:v>88</c:v>
                </c:pt>
                <c:pt idx="1443">
                  <c:v>89.39</c:v>
                </c:pt>
                <c:pt idx="1444">
                  <c:v>89.44</c:v>
                </c:pt>
                <c:pt idx="1445">
                  <c:v>88.4</c:v>
                </c:pt>
                <c:pt idx="1446">
                  <c:v>89.13</c:v>
                </c:pt>
                <c:pt idx="1447">
                  <c:v>83.1</c:v>
                </c:pt>
                <c:pt idx="1448">
                  <c:v>82.1</c:v>
                </c:pt>
                <c:pt idx="1449">
                  <c:v>82.25</c:v>
                </c:pt>
                <c:pt idx="1450">
                  <c:v>80.83</c:v>
                </c:pt>
                <c:pt idx="1451">
                  <c:v>80.77</c:v>
                </c:pt>
                <c:pt idx="1452">
                  <c:v>82.45</c:v>
                </c:pt>
                <c:pt idx="1453">
                  <c:v>82.1</c:v>
                </c:pt>
                <c:pt idx="1454">
                  <c:v>82.15</c:v>
                </c:pt>
                <c:pt idx="1455">
                  <c:v>81.599999999999994</c:v>
                </c:pt>
                <c:pt idx="1456">
                  <c:v>82.12</c:v>
                </c:pt>
                <c:pt idx="1457">
                  <c:v>83.94</c:v>
                </c:pt>
                <c:pt idx="1458">
                  <c:v>83.4</c:v>
                </c:pt>
                <c:pt idx="1459">
                  <c:v>82.92</c:v>
                </c:pt>
                <c:pt idx="1460">
                  <c:v>81.48</c:v>
                </c:pt>
                <c:pt idx="1461">
                  <c:v>81.42</c:v>
                </c:pt>
                <c:pt idx="1462">
                  <c:v>80.05</c:v>
                </c:pt>
                <c:pt idx="1463">
                  <c:v>79.040000000000006</c:v>
                </c:pt>
                <c:pt idx="1464">
                  <c:v>78.849999999999994</c:v>
                </c:pt>
                <c:pt idx="1465">
                  <c:v>78.91</c:v>
                </c:pt>
                <c:pt idx="1466">
                  <c:v>78.400000000000006</c:v>
                </c:pt>
                <c:pt idx="1467">
                  <c:v>76.45</c:v>
                </c:pt>
                <c:pt idx="1468">
                  <c:v>77.13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A-433F-B4BB-DA801AE2CDAA}"/>
            </c:ext>
          </c:extLst>
        </c:ser>
        <c:ser>
          <c:idx val="1"/>
          <c:order val="1"/>
          <c:tx>
            <c:strRef>
              <c:f>'Weighted Moving Average'!$H$1</c:f>
              <c:strCache>
                <c:ptCount val="1"/>
                <c:pt idx="0">
                  <c:v>Forecast 3 Period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Average'!$H$2:$H$1470</c:f>
              <c:numCache>
                <c:formatCode>#,##0.00</c:formatCode>
                <c:ptCount val="1469"/>
                <c:pt idx="3">
                  <c:v>69.39367</c:v>
                </c:pt>
                <c:pt idx="4">
                  <c:v>69.961750000000009</c:v>
                </c:pt>
                <c:pt idx="5">
                  <c:v>71.177750000000003</c:v>
                </c:pt>
                <c:pt idx="6">
                  <c:v>71.71108000000001</c:v>
                </c:pt>
                <c:pt idx="7">
                  <c:v>71.892309999999995</c:v>
                </c:pt>
                <c:pt idx="8">
                  <c:v>71.662260000000003</c:v>
                </c:pt>
                <c:pt idx="9">
                  <c:v>71.5261</c:v>
                </c:pt>
                <c:pt idx="10">
                  <c:v>72.105450000000005</c:v>
                </c:pt>
                <c:pt idx="11">
                  <c:v>72.548640000000006</c:v>
                </c:pt>
                <c:pt idx="12">
                  <c:v>73.541139999999999</c:v>
                </c:pt>
                <c:pt idx="13">
                  <c:v>74.389049999999997</c:v>
                </c:pt>
                <c:pt idx="14">
                  <c:v>75.281990000000008</c:v>
                </c:pt>
                <c:pt idx="15">
                  <c:v>75.644440000000003</c:v>
                </c:pt>
                <c:pt idx="16">
                  <c:v>75.635989999999993</c:v>
                </c:pt>
                <c:pt idx="17">
                  <c:v>75.612530000000007</c:v>
                </c:pt>
                <c:pt idx="18">
                  <c:v>75.534600000000012</c:v>
                </c:pt>
                <c:pt idx="19">
                  <c:v>75.463229999999996</c:v>
                </c:pt>
                <c:pt idx="20">
                  <c:v>75.751490000000004</c:v>
                </c:pt>
                <c:pt idx="21">
                  <c:v>76.24727</c:v>
                </c:pt>
                <c:pt idx="22">
                  <c:v>76.575919999999996</c:v>
                </c:pt>
                <c:pt idx="23">
                  <c:v>76.820999999999998</c:v>
                </c:pt>
                <c:pt idx="24">
                  <c:v>77.178750000000008</c:v>
                </c:pt>
                <c:pt idx="25">
                  <c:v>77.502710000000008</c:v>
                </c:pt>
                <c:pt idx="26">
                  <c:v>77.585340000000002</c:v>
                </c:pt>
                <c:pt idx="27">
                  <c:v>77.441670000000002</c:v>
                </c:pt>
                <c:pt idx="28">
                  <c:v>77.838859999999997</c:v>
                </c:pt>
                <c:pt idx="29">
                  <c:v>78.589089999999999</c:v>
                </c:pt>
                <c:pt idx="30">
                  <c:v>79.510230000000007</c:v>
                </c:pt>
                <c:pt idx="31">
                  <c:v>79.724329999999995</c:v>
                </c:pt>
                <c:pt idx="32">
                  <c:v>79.97878</c:v>
                </c:pt>
                <c:pt idx="33">
                  <c:v>79.668939999999992</c:v>
                </c:pt>
                <c:pt idx="34">
                  <c:v>79.739350000000002</c:v>
                </c:pt>
                <c:pt idx="35">
                  <c:v>79.252970000000005</c:v>
                </c:pt>
                <c:pt idx="36">
                  <c:v>79.382549999999995</c:v>
                </c:pt>
                <c:pt idx="37">
                  <c:v>79.513980000000004</c:v>
                </c:pt>
                <c:pt idx="38">
                  <c:v>80.094269999999995</c:v>
                </c:pt>
                <c:pt idx="39">
                  <c:v>80.526179999999997</c:v>
                </c:pt>
                <c:pt idx="40">
                  <c:v>80.64264</c:v>
                </c:pt>
                <c:pt idx="41">
                  <c:v>81.244249999999994</c:v>
                </c:pt>
                <c:pt idx="42">
                  <c:v>81.013949999999994</c:v>
                </c:pt>
                <c:pt idx="43">
                  <c:v>80.975349999999992</c:v>
                </c:pt>
                <c:pt idx="44">
                  <c:v>80.372869999999992</c:v>
                </c:pt>
                <c:pt idx="45">
                  <c:v>80.277760000000001</c:v>
                </c:pt>
                <c:pt idx="46">
                  <c:v>80.053709999999995</c:v>
                </c:pt>
                <c:pt idx="47">
                  <c:v>80.344580000000008</c:v>
                </c:pt>
                <c:pt idx="48">
                  <c:v>80.355900000000005</c:v>
                </c:pt>
                <c:pt idx="49">
                  <c:v>80.722110000000001</c:v>
                </c:pt>
                <c:pt idx="50">
                  <c:v>81.107150000000004</c:v>
                </c:pt>
                <c:pt idx="51">
                  <c:v>81.487470000000002</c:v>
                </c:pt>
                <c:pt idx="52">
                  <c:v>82.117249999999999</c:v>
                </c:pt>
                <c:pt idx="53">
                  <c:v>82.336579999999998</c:v>
                </c:pt>
                <c:pt idx="54">
                  <c:v>82.211359999999985</c:v>
                </c:pt>
                <c:pt idx="55">
                  <c:v>82.389300000000006</c:v>
                </c:pt>
                <c:pt idx="56">
                  <c:v>80.288129999999995</c:v>
                </c:pt>
                <c:pt idx="57">
                  <c:v>79.06998999999999</c:v>
                </c:pt>
                <c:pt idx="58">
                  <c:v>77.861220000000003</c:v>
                </c:pt>
                <c:pt idx="59">
                  <c:v>78.088079999999991</c:v>
                </c:pt>
                <c:pt idx="60">
                  <c:v>78.660419999999988</c:v>
                </c:pt>
                <c:pt idx="61">
                  <c:v>78.910849999999996</c:v>
                </c:pt>
                <c:pt idx="62">
                  <c:v>79.611250000000013</c:v>
                </c:pt>
                <c:pt idx="63">
                  <c:v>79.623499999999993</c:v>
                </c:pt>
                <c:pt idx="64">
                  <c:v>79.706359999999989</c:v>
                </c:pt>
                <c:pt idx="65">
                  <c:v>79.79674</c:v>
                </c:pt>
                <c:pt idx="66">
                  <c:v>80.098910000000004</c:v>
                </c:pt>
                <c:pt idx="67">
                  <c:v>80.109250000000003</c:v>
                </c:pt>
                <c:pt idx="68">
                  <c:v>79.784469999999999</c:v>
                </c:pt>
                <c:pt idx="69">
                  <c:v>79.694100000000006</c:v>
                </c:pt>
                <c:pt idx="70">
                  <c:v>79.781660000000002</c:v>
                </c:pt>
                <c:pt idx="71">
                  <c:v>80.451920000000001</c:v>
                </c:pt>
                <c:pt idx="72">
                  <c:v>81.058170000000004</c:v>
                </c:pt>
                <c:pt idx="73">
                  <c:v>81.940259999999995</c:v>
                </c:pt>
                <c:pt idx="74">
                  <c:v>82.731040000000007</c:v>
                </c:pt>
                <c:pt idx="75">
                  <c:v>83.444609999999997</c:v>
                </c:pt>
                <c:pt idx="76">
                  <c:v>83.147139999999993</c:v>
                </c:pt>
                <c:pt idx="77">
                  <c:v>82.786590000000004</c:v>
                </c:pt>
                <c:pt idx="78">
                  <c:v>82.648210000000006</c:v>
                </c:pt>
                <c:pt idx="79">
                  <c:v>82.626570000000001</c:v>
                </c:pt>
                <c:pt idx="80">
                  <c:v>82.945689999999999</c:v>
                </c:pt>
                <c:pt idx="81">
                  <c:v>82.904259999999994</c:v>
                </c:pt>
                <c:pt idx="82">
                  <c:v>82.940010000000015</c:v>
                </c:pt>
                <c:pt idx="83">
                  <c:v>82.077680000000001</c:v>
                </c:pt>
                <c:pt idx="84">
                  <c:v>81.173929999999999</c:v>
                </c:pt>
                <c:pt idx="85">
                  <c:v>80.612889999999993</c:v>
                </c:pt>
                <c:pt idx="86">
                  <c:v>79.754349999999988</c:v>
                </c:pt>
                <c:pt idx="87">
                  <c:v>78.886380000000003</c:v>
                </c:pt>
                <c:pt idx="88">
                  <c:v>78.080550000000002</c:v>
                </c:pt>
                <c:pt idx="89">
                  <c:v>77.933700000000002</c:v>
                </c:pt>
                <c:pt idx="90">
                  <c:v>78.423230000000004</c:v>
                </c:pt>
                <c:pt idx="91">
                  <c:v>78.22175</c:v>
                </c:pt>
                <c:pt idx="92">
                  <c:v>78.523920000000004</c:v>
                </c:pt>
                <c:pt idx="93">
                  <c:v>78.572879999999998</c:v>
                </c:pt>
                <c:pt idx="94">
                  <c:v>79.092550000000003</c:v>
                </c:pt>
                <c:pt idx="95">
                  <c:v>79.374040000000008</c:v>
                </c:pt>
                <c:pt idx="96">
                  <c:v>78.884519999999995</c:v>
                </c:pt>
                <c:pt idx="97">
                  <c:v>78.778140000000008</c:v>
                </c:pt>
                <c:pt idx="98">
                  <c:v>78.349810000000005</c:v>
                </c:pt>
                <c:pt idx="99">
                  <c:v>78.237780000000015</c:v>
                </c:pt>
                <c:pt idx="100">
                  <c:v>77.774599999999992</c:v>
                </c:pt>
                <c:pt idx="101">
                  <c:v>77.119389999999996</c:v>
                </c:pt>
                <c:pt idx="102">
                  <c:v>75.835309999999993</c:v>
                </c:pt>
                <c:pt idx="103">
                  <c:v>75.052989999999994</c:v>
                </c:pt>
                <c:pt idx="104">
                  <c:v>73.787630000000007</c:v>
                </c:pt>
                <c:pt idx="105">
                  <c:v>73.669319999999999</c:v>
                </c:pt>
                <c:pt idx="106">
                  <c:v>74.745509999999996</c:v>
                </c:pt>
                <c:pt idx="107">
                  <c:v>76.429630000000003</c:v>
                </c:pt>
                <c:pt idx="108">
                  <c:v>77.675759999999997</c:v>
                </c:pt>
                <c:pt idx="109">
                  <c:v>78.273319999999998</c:v>
                </c:pt>
                <c:pt idx="110">
                  <c:v>78.155339999999995</c:v>
                </c:pt>
                <c:pt idx="111">
                  <c:v>78.448909999999998</c:v>
                </c:pt>
                <c:pt idx="112">
                  <c:v>78.168549999999996</c:v>
                </c:pt>
                <c:pt idx="113">
                  <c:v>78.552750000000003</c:v>
                </c:pt>
                <c:pt idx="114">
                  <c:v>78.587670000000003</c:v>
                </c:pt>
                <c:pt idx="115">
                  <c:v>78.314850000000007</c:v>
                </c:pt>
                <c:pt idx="116">
                  <c:v>78.717010000000002</c:v>
                </c:pt>
                <c:pt idx="117">
                  <c:v>78.677379999999999</c:v>
                </c:pt>
                <c:pt idx="118">
                  <c:v>79.72336</c:v>
                </c:pt>
                <c:pt idx="119">
                  <c:v>80.182140000000004</c:v>
                </c:pt>
                <c:pt idx="120">
                  <c:v>80.333179999999999</c:v>
                </c:pt>
                <c:pt idx="121">
                  <c:v>79.413719999999998</c:v>
                </c:pt>
                <c:pt idx="122">
                  <c:v>78.500870000000006</c:v>
                </c:pt>
                <c:pt idx="123">
                  <c:v>78.367750000000001</c:v>
                </c:pt>
                <c:pt idx="124">
                  <c:v>78.771780000000007</c:v>
                </c:pt>
                <c:pt idx="125">
                  <c:v>79.719540000000009</c:v>
                </c:pt>
                <c:pt idx="126">
                  <c:v>80.04522</c:v>
                </c:pt>
                <c:pt idx="127">
                  <c:v>80.799480000000003</c:v>
                </c:pt>
                <c:pt idx="128">
                  <c:v>81.257339999999999</c:v>
                </c:pt>
                <c:pt idx="129">
                  <c:v>82.410949999999985</c:v>
                </c:pt>
                <c:pt idx="130">
                  <c:v>82.890509999999992</c:v>
                </c:pt>
                <c:pt idx="131">
                  <c:v>83.00945999999999</c:v>
                </c:pt>
                <c:pt idx="132">
                  <c:v>83.035880000000006</c:v>
                </c:pt>
                <c:pt idx="133">
                  <c:v>83.420119999999997</c:v>
                </c:pt>
                <c:pt idx="134">
                  <c:v>84.031839999999988</c:v>
                </c:pt>
                <c:pt idx="135">
                  <c:v>84.036580000000001</c:v>
                </c:pt>
                <c:pt idx="136">
                  <c:v>83.473950000000002</c:v>
                </c:pt>
                <c:pt idx="137">
                  <c:v>82.890539999999987</c:v>
                </c:pt>
                <c:pt idx="138">
                  <c:v>82.225930000000005</c:v>
                </c:pt>
                <c:pt idx="139">
                  <c:v>81.737860000000012</c:v>
                </c:pt>
                <c:pt idx="140">
                  <c:v>81.597190000000012</c:v>
                </c:pt>
                <c:pt idx="141">
                  <c:v>81.639669999999995</c:v>
                </c:pt>
                <c:pt idx="142">
                  <c:v>82.065440000000009</c:v>
                </c:pt>
                <c:pt idx="143">
                  <c:v>82.327880000000007</c:v>
                </c:pt>
                <c:pt idx="144">
                  <c:v>82.595979999999997</c:v>
                </c:pt>
                <c:pt idx="145">
                  <c:v>82.533689999999993</c:v>
                </c:pt>
                <c:pt idx="146">
                  <c:v>81.995580000000004</c:v>
                </c:pt>
                <c:pt idx="147">
                  <c:v>80.446439999999996</c:v>
                </c:pt>
                <c:pt idx="148">
                  <c:v>78.543289999999999</c:v>
                </c:pt>
                <c:pt idx="149">
                  <c:v>76.339030000000008</c:v>
                </c:pt>
                <c:pt idx="150">
                  <c:v>76.043590000000009</c:v>
                </c:pt>
                <c:pt idx="151">
                  <c:v>76.081360000000004</c:v>
                </c:pt>
                <c:pt idx="152">
                  <c:v>77.385050000000007</c:v>
                </c:pt>
                <c:pt idx="153">
                  <c:v>77.48133</c:v>
                </c:pt>
                <c:pt idx="154">
                  <c:v>77.554969999999997</c:v>
                </c:pt>
                <c:pt idx="155">
                  <c:v>77.803249999999991</c:v>
                </c:pt>
                <c:pt idx="156">
                  <c:v>77.318030000000007</c:v>
                </c:pt>
                <c:pt idx="157">
                  <c:v>76.568479999999994</c:v>
                </c:pt>
                <c:pt idx="158">
                  <c:v>75.780190000000005</c:v>
                </c:pt>
                <c:pt idx="159">
                  <c:v>75.888720000000006</c:v>
                </c:pt>
                <c:pt idx="160">
                  <c:v>76.120959999999997</c:v>
                </c:pt>
                <c:pt idx="161">
                  <c:v>77.026269999999997</c:v>
                </c:pt>
                <c:pt idx="162">
                  <c:v>77.697479999999985</c:v>
                </c:pt>
                <c:pt idx="163">
                  <c:v>77.401049999999998</c:v>
                </c:pt>
                <c:pt idx="164">
                  <c:v>77.43316999999999</c:v>
                </c:pt>
                <c:pt idx="165">
                  <c:v>77.049909999999997</c:v>
                </c:pt>
                <c:pt idx="166">
                  <c:v>78.047730000000001</c:v>
                </c:pt>
                <c:pt idx="167">
                  <c:v>79.113500000000002</c:v>
                </c:pt>
                <c:pt idx="168">
                  <c:v>79.812380000000005</c:v>
                </c:pt>
                <c:pt idx="169">
                  <c:v>80.227440000000001</c:v>
                </c:pt>
                <c:pt idx="170">
                  <c:v>80.724330000000009</c:v>
                </c:pt>
                <c:pt idx="171">
                  <c:v>82.033280000000005</c:v>
                </c:pt>
                <c:pt idx="172">
                  <c:v>83.200240000000008</c:v>
                </c:pt>
                <c:pt idx="173">
                  <c:v>83.857089999999999</c:v>
                </c:pt>
                <c:pt idx="174">
                  <c:v>83.231470000000002</c:v>
                </c:pt>
                <c:pt idx="175">
                  <c:v>82.673069999999996</c:v>
                </c:pt>
                <c:pt idx="176">
                  <c:v>82.476189999999988</c:v>
                </c:pt>
                <c:pt idx="177">
                  <c:v>82.582210000000003</c:v>
                </c:pt>
                <c:pt idx="178">
                  <c:v>82.725099999999998</c:v>
                </c:pt>
                <c:pt idx="179">
                  <c:v>82.732680000000002</c:v>
                </c:pt>
                <c:pt idx="180">
                  <c:v>82.99485</c:v>
                </c:pt>
                <c:pt idx="181">
                  <c:v>83.080979999999997</c:v>
                </c:pt>
                <c:pt idx="182">
                  <c:v>82.726049999999987</c:v>
                </c:pt>
                <c:pt idx="183">
                  <c:v>82.710920000000002</c:v>
                </c:pt>
                <c:pt idx="184">
                  <c:v>82.515020000000007</c:v>
                </c:pt>
                <c:pt idx="185">
                  <c:v>84.03125</c:v>
                </c:pt>
                <c:pt idx="186">
                  <c:v>85.432000000000002</c:v>
                </c:pt>
                <c:pt idx="187">
                  <c:v>86.901840000000007</c:v>
                </c:pt>
                <c:pt idx="188">
                  <c:v>87.937269999999998</c:v>
                </c:pt>
                <c:pt idx="189">
                  <c:v>87.813280000000006</c:v>
                </c:pt>
                <c:pt idx="190">
                  <c:v>87.505679999999998</c:v>
                </c:pt>
                <c:pt idx="191">
                  <c:v>87.092070000000007</c:v>
                </c:pt>
                <c:pt idx="192">
                  <c:v>87.396829999999994</c:v>
                </c:pt>
                <c:pt idx="193">
                  <c:v>87.883330000000001</c:v>
                </c:pt>
                <c:pt idx="194">
                  <c:v>87.615490000000008</c:v>
                </c:pt>
                <c:pt idx="195">
                  <c:v>87.532219999999995</c:v>
                </c:pt>
                <c:pt idx="196">
                  <c:v>87.529339999999991</c:v>
                </c:pt>
                <c:pt idx="197">
                  <c:v>88.217399999999998</c:v>
                </c:pt>
                <c:pt idx="198">
                  <c:v>88.982129999999998</c:v>
                </c:pt>
                <c:pt idx="199">
                  <c:v>89.481870000000001</c:v>
                </c:pt>
                <c:pt idx="200">
                  <c:v>89.774339999999995</c:v>
                </c:pt>
                <c:pt idx="201">
                  <c:v>90.031779999999998</c:v>
                </c:pt>
                <c:pt idx="202">
                  <c:v>90.454860000000011</c:v>
                </c:pt>
                <c:pt idx="203">
                  <c:v>90.846670000000003</c:v>
                </c:pt>
                <c:pt idx="204">
                  <c:v>90.799369999999996</c:v>
                </c:pt>
                <c:pt idx="205">
                  <c:v>89.415649999999999</c:v>
                </c:pt>
                <c:pt idx="206">
                  <c:v>87.997879999999995</c:v>
                </c:pt>
                <c:pt idx="207">
                  <c:v>86.614129999999989</c:v>
                </c:pt>
                <c:pt idx="208">
                  <c:v>86.190120000000007</c:v>
                </c:pt>
                <c:pt idx="209">
                  <c:v>85.411159999999995</c:v>
                </c:pt>
                <c:pt idx="210">
                  <c:v>85.290019999999998</c:v>
                </c:pt>
                <c:pt idx="211">
                  <c:v>84.860330000000005</c:v>
                </c:pt>
                <c:pt idx="212">
                  <c:v>84.796930000000003</c:v>
                </c:pt>
                <c:pt idx="213">
                  <c:v>84.767600000000002</c:v>
                </c:pt>
                <c:pt idx="214">
                  <c:v>84.86318</c:v>
                </c:pt>
                <c:pt idx="215">
                  <c:v>84.910489999999996</c:v>
                </c:pt>
                <c:pt idx="216">
                  <c:v>85.150899999999993</c:v>
                </c:pt>
                <c:pt idx="217">
                  <c:v>85.075199999999995</c:v>
                </c:pt>
                <c:pt idx="218">
                  <c:v>85.25976</c:v>
                </c:pt>
                <c:pt idx="219">
                  <c:v>84.952129999999997</c:v>
                </c:pt>
                <c:pt idx="220">
                  <c:v>85.541760000000011</c:v>
                </c:pt>
                <c:pt idx="221">
                  <c:v>85.886279999999999</c:v>
                </c:pt>
                <c:pt idx="222">
                  <c:v>87.05895000000001</c:v>
                </c:pt>
                <c:pt idx="223">
                  <c:v>87.987439999999992</c:v>
                </c:pt>
                <c:pt idx="224">
                  <c:v>88.597899999999996</c:v>
                </c:pt>
                <c:pt idx="225">
                  <c:v>88.547749999999994</c:v>
                </c:pt>
                <c:pt idx="226">
                  <c:v>87.889939999999996</c:v>
                </c:pt>
                <c:pt idx="227">
                  <c:v>87.924939999999992</c:v>
                </c:pt>
                <c:pt idx="228">
                  <c:v>87.840699999999998</c:v>
                </c:pt>
                <c:pt idx="229">
                  <c:v>88.213619999999992</c:v>
                </c:pt>
                <c:pt idx="230">
                  <c:v>88.517439999999993</c:v>
                </c:pt>
                <c:pt idx="231">
                  <c:v>88.715800000000002</c:v>
                </c:pt>
                <c:pt idx="232">
                  <c:v>88.857050000000001</c:v>
                </c:pt>
                <c:pt idx="233">
                  <c:v>88.344160000000002</c:v>
                </c:pt>
                <c:pt idx="234">
                  <c:v>88.529219999999995</c:v>
                </c:pt>
                <c:pt idx="235">
                  <c:v>89.360469999999992</c:v>
                </c:pt>
                <c:pt idx="236">
                  <c:v>90.767719999999997</c:v>
                </c:pt>
                <c:pt idx="237">
                  <c:v>91.561000000000007</c:v>
                </c:pt>
                <c:pt idx="238">
                  <c:v>91.944370000000006</c:v>
                </c:pt>
                <c:pt idx="239">
                  <c:v>92.011740000000003</c:v>
                </c:pt>
                <c:pt idx="240">
                  <c:v>92.373310000000004</c:v>
                </c:pt>
                <c:pt idx="241">
                  <c:v>92.594409999999996</c:v>
                </c:pt>
                <c:pt idx="242">
                  <c:v>93.157139999999998</c:v>
                </c:pt>
                <c:pt idx="243">
                  <c:v>93.786270000000002</c:v>
                </c:pt>
                <c:pt idx="244">
                  <c:v>94.670669999999987</c:v>
                </c:pt>
                <c:pt idx="245">
                  <c:v>95.391859999999994</c:v>
                </c:pt>
                <c:pt idx="246">
                  <c:v>95.367199999999997</c:v>
                </c:pt>
                <c:pt idx="247">
                  <c:v>95.223919999999993</c:v>
                </c:pt>
                <c:pt idx="248">
                  <c:v>94.945890000000006</c:v>
                </c:pt>
                <c:pt idx="249">
                  <c:v>95.213489999999993</c:v>
                </c:pt>
                <c:pt idx="250">
                  <c:v>95.730629999999991</c:v>
                </c:pt>
                <c:pt idx="251">
                  <c:v>95.845460000000003</c:v>
                </c:pt>
                <c:pt idx="252">
                  <c:v>96.064639999999997</c:v>
                </c:pt>
                <c:pt idx="253">
                  <c:v>96.328430000000012</c:v>
                </c:pt>
                <c:pt idx="254">
                  <c:v>96.620709999999988</c:v>
                </c:pt>
                <c:pt idx="255">
                  <c:v>96.760220000000004</c:v>
                </c:pt>
                <c:pt idx="256">
                  <c:v>96.635919999999999</c:v>
                </c:pt>
                <c:pt idx="257">
                  <c:v>96.508769999999998</c:v>
                </c:pt>
                <c:pt idx="258">
                  <c:v>96.402459999999991</c:v>
                </c:pt>
                <c:pt idx="259">
                  <c:v>96.096890000000002</c:v>
                </c:pt>
                <c:pt idx="260">
                  <c:v>96.39009999999999</c:v>
                </c:pt>
                <c:pt idx="261">
                  <c:v>96.872170000000011</c:v>
                </c:pt>
                <c:pt idx="262">
                  <c:v>97.397880000000015</c:v>
                </c:pt>
                <c:pt idx="263">
                  <c:v>97.797380000000004</c:v>
                </c:pt>
                <c:pt idx="264">
                  <c:v>98.365759999999995</c:v>
                </c:pt>
                <c:pt idx="265">
                  <c:v>98.880089999999996</c:v>
                </c:pt>
                <c:pt idx="266">
                  <c:v>99.190389999999994</c:v>
                </c:pt>
                <c:pt idx="267">
                  <c:v>98.62106</c:v>
                </c:pt>
                <c:pt idx="268">
                  <c:v>97.801210000000012</c:v>
                </c:pt>
                <c:pt idx="269">
                  <c:v>96.421480000000003</c:v>
                </c:pt>
                <c:pt idx="270">
                  <c:v>95.694600000000008</c:v>
                </c:pt>
                <c:pt idx="271">
                  <c:v>95.017050000000012</c:v>
                </c:pt>
                <c:pt idx="272">
                  <c:v>94.276890000000009</c:v>
                </c:pt>
                <c:pt idx="273">
                  <c:v>92.927509999999998</c:v>
                </c:pt>
                <c:pt idx="274">
                  <c:v>93.047070000000005</c:v>
                </c:pt>
                <c:pt idx="275">
                  <c:v>94.155389999999997</c:v>
                </c:pt>
                <c:pt idx="276">
                  <c:v>95.282740000000004</c:v>
                </c:pt>
                <c:pt idx="277">
                  <c:v>95.541779999999989</c:v>
                </c:pt>
                <c:pt idx="278">
                  <c:v>94.910750000000007</c:v>
                </c:pt>
                <c:pt idx="279">
                  <c:v>94.817740000000001</c:v>
                </c:pt>
                <c:pt idx="280">
                  <c:v>94.746579999999994</c:v>
                </c:pt>
                <c:pt idx="281">
                  <c:v>96.042820000000006</c:v>
                </c:pt>
                <c:pt idx="282">
                  <c:v>97.031599999999997</c:v>
                </c:pt>
                <c:pt idx="283">
                  <c:v>98.049790000000002</c:v>
                </c:pt>
                <c:pt idx="284">
                  <c:v>97.618989999999997</c:v>
                </c:pt>
                <c:pt idx="285">
                  <c:v>97.403590000000008</c:v>
                </c:pt>
                <c:pt idx="286">
                  <c:v>97.122710000000012</c:v>
                </c:pt>
                <c:pt idx="287">
                  <c:v>96.408140000000003</c:v>
                </c:pt>
                <c:pt idx="288">
                  <c:v>94.131660000000011</c:v>
                </c:pt>
                <c:pt idx="289">
                  <c:v>91.10457000000001</c:v>
                </c:pt>
                <c:pt idx="290">
                  <c:v>88.670590000000004</c:v>
                </c:pt>
                <c:pt idx="291">
                  <c:v>86.247979999999998</c:v>
                </c:pt>
                <c:pt idx="292">
                  <c:v>85.41879999999999</c:v>
                </c:pt>
                <c:pt idx="293">
                  <c:v>85.99960999999999</c:v>
                </c:pt>
                <c:pt idx="294">
                  <c:v>86.582419999999999</c:v>
                </c:pt>
                <c:pt idx="295">
                  <c:v>88.113490000000013</c:v>
                </c:pt>
                <c:pt idx="296">
                  <c:v>87.208549999999988</c:v>
                </c:pt>
                <c:pt idx="297">
                  <c:v>86.263649999999998</c:v>
                </c:pt>
                <c:pt idx="298">
                  <c:v>83.095910000000018</c:v>
                </c:pt>
                <c:pt idx="299">
                  <c:v>82.843729999999994</c:v>
                </c:pt>
                <c:pt idx="300">
                  <c:v>81.189920000000001</c:v>
                </c:pt>
                <c:pt idx="301">
                  <c:v>77.428390000000007</c:v>
                </c:pt>
                <c:pt idx="302">
                  <c:v>73.928569999999993</c:v>
                </c:pt>
                <c:pt idx="303">
                  <c:v>68.179259999999999</c:v>
                </c:pt>
                <c:pt idx="304">
                  <c:v>67.22484</c:v>
                </c:pt>
                <c:pt idx="305">
                  <c:v>64.901119999999992</c:v>
                </c:pt>
                <c:pt idx="306">
                  <c:v>66.133380000000002</c:v>
                </c:pt>
                <c:pt idx="307">
                  <c:v>65.176119999999997</c:v>
                </c:pt>
                <c:pt idx="308">
                  <c:v>63.237819999999999</c:v>
                </c:pt>
                <c:pt idx="309">
                  <c:v>64.712729999999993</c:v>
                </c:pt>
                <c:pt idx="310">
                  <c:v>68.648410000000013</c:v>
                </c:pt>
                <c:pt idx="311">
                  <c:v>75.289329999999993</c:v>
                </c:pt>
                <c:pt idx="312">
                  <c:v>78.299149999999997</c:v>
                </c:pt>
                <c:pt idx="313">
                  <c:v>80.322150000000008</c:v>
                </c:pt>
                <c:pt idx="314">
                  <c:v>79.625619999999998</c:v>
                </c:pt>
                <c:pt idx="315">
                  <c:v>78.149730000000005</c:v>
                </c:pt>
                <c:pt idx="316">
                  <c:v>76.740459999999999</c:v>
                </c:pt>
                <c:pt idx="317">
                  <c:v>75.511030000000005</c:v>
                </c:pt>
                <c:pt idx="318">
                  <c:v>77.601600000000005</c:v>
                </c:pt>
                <c:pt idx="319">
                  <c:v>78.704470000000001</c:v>
                </c:pt>
                <c:pt idx="320">
                  <c:v>80.651379999999989</c:v>
                </c:pt>
                <c:pt idx="321">
                  <c:v>81.409779999999998</c:v>
                </c:pt>
                <c:pt idx="322">
                  <c:v>81.273679999999999</c:v>
                </c:pt>
                <c:pt idx="323">
                  <c:v>82.179580000000001</c:v>
                </c:pt>
                <c:pt idx="324">
                  <c:v>81.448790000000002</c:v>
                </c:pt>
                <c:pt idx="325">
                  <c:v>82.093950000000007</c:v>
                </c:pt>
                <c:pt idx="326">
                  <c:v>83.133970000000005</c:v>
                </c:pt>
                <c:pt idx="327">
                  <c:v>83.759129999999999</c:v>
                </c:pt>
                <c:pt idx="328">
                  <c:v>83.188199999999995</c:v>
                </c:pt>
                <c:pt idx="329">
                  <c:v>83.202500000000001</c:v>
                </c:pt>
                <c:pt idx="330">
                  <c:v>82.910390000000007</c:v>
                </c:pt>
                <c:pt idx="331">
                  <c:v>83.912359999999993</c:v>
                </c:pt>
                <c:pt idx="332">
                  <c:v>84.178789999999992</c:v>
                </c:pt>
                <c:pt idx="333">
                  <c:v>84.538460000000001</c:v>
                </c:pt>
                <c:pt idx="334">
                  <c:v>84.383380000000002</c:v>
                </c:pt>
                <c:pt idx="335">
                  <c:v>83.673519999999996</c:v>
                </c:pt>
                <c:pt idx="336">
                  <c:v>82.586829999999992</c:v>
                </c:pt>
                <c:pt idx="337">
                  <c:v>81.944539999999989</c:v>
                </c:pt>
                <c:pt idx="338">
                  <c:v>82.088210000000004</c:v>
                </c:pt>
                <c:pt idx="339">
                  <c:v>83.034089999999992</c:v>
                </c:pt>
                <c:pt idx="340">
                  <c:v>83.847639999999998</c:v>
                </c:pt>
                <c:pt idx="341">
                  <c:v>84.959069999999997</c:v>
                </c:pt>
                <c:pt idx="342">
                  <c:v>85.714579999999998</c:v>
                </c:pt>
                <c:pt idx="343">
                  <c:v>85.374900000000011</c:v>
                </c:pt>
                <c:pt idx="344">
                  <c:v>83.894279999999995</c:v>
                </c:pt>
                <c:pt idx="345">
                  <c:v>82.694370000000006</c:v>
                </c:pt>
                <c:pt idx="346">
                  <c:v>82.373689999999996</c:v>
                </c:pt>
                <c:pt idx="347">
                  <c:v>84.19211</c:v>
                </c:pt>
                <c:pt idx="348">
                  <c:v>85.652779999999993</c:v>
                </c:pt>
                <c:pt idx="349">
                  <c:v>87.491189999999989</c:v>
                </c:pt>
                <c:pt idx="350">
                  <c:v>88.535039999999995</c:v>
                </c:pt>
                <c:pt idx="351">
                  <c:v>89.125969999999995</c:v>
                </c:pt>
                <c:pt idx="352">
                  <c:v>90.446719999999999</c:v>
                </c:pt>
                <c:pt idx="353">
                  <c:v>92.357470000000006</c:v>
                </c:pt>
                <c:pt idx="354">
                  <c:v>93.567840000000018</c:v>
                </c:pt>
                <c:pt idx="355">
                  <c:v>94.232390000000009</c:v>
                </c:pt>
                <c:pt idx="356">
                  <c:v>94.300659999999993</c:v>
                </c:pt>
                <c:pt idx="357">
                  <c:v>95.137740000000008</c:v>
                </c:pt>
                <c:pt idx="358">
                  <c:v>97.04177</c:v>
                </c:pt>
                <c:pt idx="359">
                  <c:v>97.269750000000002</c:v>
                </c:pt>
                <c:pt idx="360">
                  <c:v>97.969920000000002</c:v>
                </c:pt>
                <c:pt idx="361">
                  <c:v>98.172149999999988</c:v>
                </c:pt>
                <c:pt idx="362">
                  <c:v>98.400139999999993</c:v>
                </c:pt>
                <c:pt idx="363">
                  <c:v>98.182649999999995</c:v>
                </c:pt>
                <c:pt idx="364">
                  <c:v>94.909729999999996</c:v>
                </c:pt>
                <c:pt idx="365">
                  <c:v>93.255600000000001</c:v>
                </c:pt>
                <c:pt idx="366">
                  <c:v>92.165269999999992</c:v>
                </c:pt>
                <c:pt idx="367">
                  <c:v>93.387249999999995</c:v>
                </c:pt>
                <c:pt idx="368">
                  <c:v>94.199069999999992</c:v>
                </c:pt>
                <c:pt idx="369">
                  <c:v>94.30113999999999</c:v>
                </c:pt>
                <c:pt idx="370">
                  <c:v>93.113499999999988</c:v>
                </c:pt>
                <c:pt idx="371">
                  <c:v>93.555140000000009</c:v>
                </c:pt>
                <c:pt idx="372">
                  <c:v>94.77807</c:v>
                </c:pt>
                <c:pt idx="373">
                  <c:v>95.833120000000008</c:v>
                </c:pt>
                <c:pt idx="374">
                  <c:v>96.499940000000009</c:v>
                </c:pt>
                <c:pt idx="375">
                  <c:v>93.40158000000001</c:v>
                </c:pt>
                <c:pt idx="376">
                  <c:v>92.406610000000001</c:v>
                </c:pt>
                <c:pt idx="377">
                  <c:v>91.65585999999999</c:v>
                </c:pt>
                <c:pt idx="378">
                  <c:v>92.661280000000005</c:v>
                </c:pt>
                <c:pt idx="379">
                  <c:v>93.492169999999987</c:v>
                </c:pt>
                <c:pt idx="380">
                  <c:v>94.18092</c:v>
                </c:pt>
                <c:pt idx="381">
                  <c:v>93.81174</c:v>
                </c:pt>
                <c:pt idx="382">
                  <c:v>94.097919999999988</c:v>
                </c:pt>
                <c:pt idx="383">
                  <c:v>93.074329999999989</c:v>
                </c:pt>
                <c:pt idx="384">
                  <c:v>93.433040000000005</c:v>
                </c:pt>
                <c:pt idx="385">
                  <c:v>92.60596000000001</c:v>
                </c:pt>
                <c:pt idx="386">
                  <c:v>92.568759999999997</c:v>
                </c:pt>
                <c:pt idx="387">
                  <c:v>92.895939999999996</c:v>
                </c:pt>
                <c:pt idx="388">
                  <c:v>93.002800000000008</c:v>
                </c:pt>
                <c:pt idx="389">
                  <c:v>92.771940000000015</c:v>
                </c:pt>
                <c:pt idx="390">
                  <c:v>91.884770000000003</c:v>
                </c:pt>
                <c:pt idx="391">
                  <c:v>92.45808000000001</c:v>
                </c:pt>
                <c:pt idx="392">
                  <c:v>93.263220000000004</c:v>
                </c:pt>
                <c:pt idx="393">
                  <c:v>93.963429999999988</c:v>
                </c:pt>
                <c:pt idx="394">
                  <c:v>93.995869999999996</c:v>
                </c:pt>
                <c:pt idx="395">
                  <c:v>93.392979999999994</c:v>
                </c:pt>
                <c:pt idx="396">
                  <c:v>92.722360000000009</c:v>
                </c:pt>
                <c:pt idx="397">
                  <c:v>92.37133</c:v>
                </c:pt>
                <c:pt idx="398">
                  <c:v>92.245419999999996</c:v>
                </c:pt>
                <c:pt idx="399">
                  <c:v>92.704270000000008</c:v>
                </c:pt>
                <c:pt idx="400">
                  <c:v>93.162140000000008</c:v>
                </c:pt>
                <c:pt idx="401">
                  <c:v>93.212699999999998</c:v>
                </c:pt>
                <c:pt idx="402">
                  <c:v>94.510050000000007</c:v>
                </c:pt>
                <c:pt idx="403">
                  <c:v>95.069990000000004</c:v>
                </c:pt>
                <c:pt idx="404">
                  <c:v>96.500889999999998</c:v>
                </c:pt>
                <c:pt idx="405">
                  <c:v>98.118729999999999</c:v>
                </c:pt>
                <c:pt idx="406">
                  <c:v>99.427539999999993</c:v>
                </c:pt>
                <c:pt idx="407">
                  <c:v>100.39864</c:v>
                </c:pt>
                <c:pt idx="408">
                  <c:v>100.84031999999999</c:v>
                </c:pt>
                <c:pt idx="409">
                  <c:v>101.20665</c:v>
                </c:pt>
                <c:pt idx="410">
                  <c:v>101.25909999999999</c:v>
                </c:pt>
                <c:pt idx="411">
                  <c:v>101.51285999999999</c:v>
                </c:pt>
                <c:pt idx="412">
                  <c:v>102.20923000000001</c:v>
                </c:pt>
                <c:pt idx="413">
                  <c:v>102.84552000000001</c:v>
                </c:pt>
                <c:pt idx="414">
                  <c:v>103.80707</c:v>
                </c:pt>
                <c:pt idx="415">
                  <c:v>104.98994</c:v>
                </c:pt>
                <c:pt idx="416">
                  <c:v>105.96101999999999</c:v>
                </c:pt>
                <c:pt idx="417">
                  <c:v>106.47233</c:v>
                </c:pt>
                <c:pt idx="418">
                  <c:v>106.12318999999999</c:v>
                </c:pt>
                <c:pt idx="419">
                  <c:v>106.57966</c:v>
                </c:pt>
                <c:pt idx="420">
                  <c:v>106.71539000000001</c:v>
                </c:pt>
                <c:pt idx="421">
                  <c:v>108.21494</c:v>
                </c:pt>
                <c:pt idx="422">
                  <c:v>109.69587</c:v>
                </c:pt>
                <c:pt idx="423">
                  <c:v>109.59357</c:v>
                </c:pt>
                <c:pt idx="424">
                  <c:v>108.85074</c:v>
                </c:pt>
                <c:pt idx="425">
                  <c:v>107.71112000000001</c:v>
                </c:pt>
                <c:pt idx="426">
                  <c:v>108.50751</c:v>
                </c:pt>
                <c:pt idx="427">
                  <c:v>109.18245999999999</c:v>
                </c:pt>
                <c:pt idx="428">
                  <c:v>111.00372000000002</c:v>
                </c:pt>
                <c:pt idx="429">
                  <c:v>112.38235</c:v>
                </c:pt>
                <c:pt idx="430">
                  <c:v>113.66632000000001</c:v>
                </c:pt>
                <c:pt idx="431">
                  <c:v>113.77054</c:v>
                </c:pt>
                <c:pt idx="432">
                  <c:v>112.71983</c:v>
                </c:pt>
                <c:pt idx="433">
                  <c:v>111.23508000000001</c:v>
                </c:pt>
                <c:pt idx="434">
                  <c:v>109.61457000000001</c:v>
                </c:pt>
                <c:pt idx="435">
                  <c:v>110.09547000000001</c:v>
                </c:pt>
                <c:pt idx="436">
                  <c:v>114.64529999999999</c:v>
                </c:pt>
                <c:pt idx="437">
                  <c:v>117.68361</c:v>
                </c:pt>
                <c:pt idx="438">
                  <c:v>119.74485</c:v>
                </c:pt>
                <c:pt idx="439">
                  <c:v>118.95323</c:v>
                </c:pt>
                <c:pt idx="440">
                  <c:v>119.60622000000001</c:v>
                </c:pt>
                <c:pt idx="441">
                  <c:v>119.90449999999998</c:v>
                </c:pt>
                <c:pt idx="442">
                  <c:v>120.67509999999999</c:v>
                </c:pt>
                <c:pt idx="443">
                  <c:v>120.75828999999999</c:v>
                </c:pt>
                <c:pt idx="444">
                  <c:v>121.55947999999998</c:v>
                </c:pt>
                <c:pt idx="445">
                  <c:v>121.82429999999999</c:v>
                </c:pt>
                <c:pt idx="446">
                  <c:v>123.03558000000001</c:v>
                </c:pt>
                <c:pt idx="447">
                  <c:v>123.51836</c:v>
                </c:pt>
                <c:pt idx="448">
                  <c:v>124.59486000000001</c:v>
                </c:pt>
                <c:pt idx="449">
                  <c:v>124.2775</c:v>
                </c:pt>
                <c:pt idx="450">
                  <c:v>124.10634999999999</c:v>
                </c:pt>
                <c:pt idx="451">
                  <c:v>123.00693000000001</c:v>
                </c:pt>
                <c:pt idx="452">
                  <c:v>123.00305999999999</c:v>
                </c:pt>
                <c:pt idx="453">
                  <c:v>122.5633</c:v>
                </c:pt>
                <c:pt idx="454">
                  <c:v>122.44283999999999</c:v>
                </c:pt>
                <c:pt idx="455">
                  <c:v>122.39793</c:v>
                </c:pt>
                <c:pt idx="456">
                  <c:v>122.89796000000001</c:v>
                </c:pt>
                <c:pt idx="457">
                  <c:v>123.69719000000001</c:v>
                </c:pt>
                <c:pt idx="458">
                  <c:v>124.12452</c:v>
                </c:pt>
                <c:pt idx="459">
                  <c:v>123.66559000000001</c:v>
                </c:pt>
                <c:pt idx="460">
                  <c:v>123.04702</c:v>
                </c:pt>
                <c:pt idx="461">
                  <c:v>120.21331000000001</c:v>
                </c:pt>
                <c:pt idx="462">
                  <c:v>118.70753999999999</c:v>
                </c:pt>
                <c:pt idx="463">
                  <c:v>116.17307</c:v>
                </c:pt>
                <c:pt idx="464">
                  <c:v>116.48283999999998</c:v>
                </c:pt>
                <c:pt idx="465">
                  <c:v>117.18937</c:v>
                </c:pt>
                <c:pt idx="466">
                  <c:v>119.53455</c:v>
                </c:pt>
                <c:pt idx="467">
                  <c:v>121.85679000000002</c:v>
                </c:pt>
                <c:pt idx="468">
                  <c:v>123.01644999999999</c:v>
                </c:pt>
                <c:pt idx="469">
                  <c:v>123.48299</c:v>
                </c:pt>
                <c:pt idx="470">
                  <c:v>122.79365999999999</c:v>
                </c:pt>
                <c:pt idx="471">
                  <c:v>122.43326999999999</c:v>
                </c:pt>
                <c:pt idx="472">
                  <c:v>121.67322999999999</c:v>
                </c:pt>
                <c:pt idx="473">
                  <c:v>121.99351999999999</c:v>
                </c:pt>
                <c:pt idx="474">
                  <c:v>122.87117000000001</c:v>
                </c:pt>
                <c:pt idx="475">
                  <c:v>124.6695</c:v>
                </c:pt>
                <c:pt idx="476">
                  <c:v>125.57488999999998</c:v>
                </c:pt>
                <c:pt idx="477">
                  <c:v>126.11788999999999</c:v>
                </c:pt>
                <c:pt idx="478">
                  <c:v>126.44101999999999</c:v>
                </c:pt>
                <c:pt idx="479">
                  <c:v>127.268</c:v>
                </c:pt>
                <c:pt idx="480">
                  <c:v>128.12270999999998</c:v>
                </c:pt>
                <c:pt idx="481">
                  <c:v>128.93727000000001</c:v>
                </c:pt>
                <c:pt idx="482">
                  <c:v>128.84835000000001</c:v>
                </c:pt>
                <c:pt idx="483">
                  <c:v>128.89136999999999</c:v>
                </c:pt>
                <c:pt idx="484">
                  <c:v>128.93344000000002</c:v>
                </c:pt>
                <c:pt idx="485">
                  <c:v>129.32827</c:v>
                </c:pt>
                <c:pt idx="486">
                  <c:v>130.10842</c:v>
                </c:pt>
                <c:pt idx="487">
                  <c:v>130.73790000000002</c:v>
                </c:pt>
                <c:pt idx="488">
                  <c:v>131.87662</c:v>
                </c:pt>
                <c:pt idx="489">
                  <c:v>132.61184</c:v>
                </c:pt>
                <c:pt idx="490">
                  <c:v>133.04004</c:v>
                </c:pt>
                <c:pt idx="491">
                  <c:v>132.58789000000002</c:v>
                </c:pt>
                <c:pt idx="492">
                  <c:v>132.08017000000001</c:v>
                </c:pt>
                <c:pt idx="493">
                  <c:v>131.25057000000001</c:v>
                </c:pt>
                <c:pt idx="494">
                  <c:v>132.06867</c:v>
                </c:pt>
                <c:pt idx="495">
                  <c:v>132.23535000000001</c:v>
                </c:pt>
                <c:pt idx="496">
                  <c:v>133.65504999999999</c:v>
                </c:pt>
                <c:pt idx="497">
                  <c:v>132.74019999999999</c:v>
                </c:pt>
                <c:pt idx="498">
                  <c:v>135.01826</c:v>
                </c:pt>
                <c:pt idx="499">
                  <c:v>135.42829</c:v>
                </c:pt>
                <c:pt idx="500">
                  <c:v>136.6497</c:v>
                </c:pt>
                <c:pt idx="501">
                  <c:v>135.93887999999998</c:v>
                </c:pt>
                <c:pt idx="502">
                  <c:v>136.01263</c:v>
                </c:pt>
                <c:pt idx="503">
                  <c:v>135.87565000000001</c:v>
                </c:pt>
                <c:pt idx="504">
                  <c:v>135.87088</c:v>
                </c:pt>
                <c:pt idx="505">
                  <c:v>135.58441999999999</c:v>
                </c:pt>
                <c:pt idx="506">
                  <c:v>135.03073000000001</c:v>
                </c:pt>
                <c:pt idx="507">
                  <c:v>135.03838999999999</c:v>
                </c:pt>
                <c:pt idx="508">
                  <c:v>135.39860999999999</c:v>
                </c:pt>
                <c:pt idx="509">
                  <c:v>137.04150999999999</c:v>
                </c:pt>
                <c:pt idx="510">
                  <c:v>138.64706999999999</c:v>
                </c:pt>
                <c:pt idx="511">
                  <c:v>140.06484</c:v>
                </c:pt>
                <c:pt idx="512">
                  <c:v>139.90198999999998</c:v>
                </c:pt>
                <c:pt idx="513">
                  <c:v>138.75817000000001</c:v>
                </c:pt>
                <c:pt idx="514">
                  <c:v>136.93898999999999</c:v>
                </c:pt>
                <c:pt idx="515">
                  <c:v>135.63902999999999</c:v>
                </c:pt>
                <c:pt idx="516">
                  <c:v>134.41667999999999</c:v>
                </c:pt>
                <c:pt idx="517">
                  <c:v>135.18593999999999</c:v>
                </c:pt>
                <c:pt idx="518">
                  <c:v>135.32772</c:v>
                </c:pt>
                <c:pt idx="519">
                  <c:v>135.13419999999999</c:v>
                </c:pt>
                <c:pt idx="520">
                  <c:v>133.45294000000001</c:v>
                </c:pt>
                <c:pt idx="521">
                  <c:v>131.34732</c:v>
                </c:pt>
                <c:pt idx="522">
                  <c:v>128.5625</c:v>
                </c:pt>
                <c:pt idx="523">
                  <c:v>128.10364999999999</c:v>
                </c:pt>
                <c:pt idx="524">
                  <c:v>127.56145000000001</c:v>
                </c:pt>
                <c:pt idx="525">
                  <c:v>129.11241000000001</c:v>
                </c:pt>
                <c:pt idx="526">
                  <c:v>130.88369</c:v>
                </c:pt>
                <c:pt idx="527">
                  <c:v>132.24015</c:v>
                </c:pt>
                <c:pt idx="528">
                  <c:v>133.84571</c:v>
                </c:pt>
                <c:pt idx="529">
                  <c:v>135.86128000000002</c:v>
                </c:pt>
                <c:pt idx="530">
                  <c:v>137.07214999999999</c:v>
                </c:pt>
                <c:pt idx="531">
                  <c:v>137.25031999999999</c:v>
                </c:pt>
                <c:pt idx="532">
                  <c:v>136.55293</c:v>
                </c:pt>
                <c:pt idx="533">
                  <c:v>136.69373000000002</c:v>
                </c:pt>
                <c:pt idx="534">
                  <c:v>136.65253000000001</c:v>
                </c:pt>
                <c:pt idx="535">
                  <c:v>136.39771000000002</c:v>
                </c:pt>
                <c:pt idx="536">
                  <c:v>136.74545000000001</c:v>
                </c:pt>
                <c:pt idx="537">
                  <c:v>137.70438999999999</c:v>
                </c:pt>
                <c:pt idx="538">
                  <c:v>137.49939999999998</c:v>
                </c:pt>
                <c:pt idx="539">
                  <c:v>134.88318999999998</c:v>
                </c:pt>
                <c:pt idx="540">
                  <c:v>132.25644</c:v>
                </c:pt>
                <c:pt idx="541">
                  <c:v>130.37977000000001</c:v>
                </c:pt>
                <c:pt idx="542">
                  <c:v>130.04447999999999</c:v>
                </c:pt>
                <c:pt idx="543">
                  <c:v>129.68868000000001</c:v>
                </c:pt>
                <c:pt idx="544">
                  <c:v>130.61938000000001</c:v>
                </c:pt>
                <c:pt idx="545">
                  <c:v>131.06432000000001</c:v>
                </c:pt>
                <c:pt idx="546">
                  <c:v>130.64965000000001</c:v>
                </c:pt>
                <c:pt idx="547">
                  <c:v>128.82102</c:v>
                </c:pt>
                <c:pt idx="548">
                  <c:v>127.88990000000001</c:v>
                </c:pt>
                <c:pt idx="549">
                  <c:v>128.09241</c:v>
                </c:pt>
                <c:pt idx="550">
                  <c:v>129.35180000000003</c:v>
                </c:pt>
                <c:pt idx="551">
                  <c:v>130.73023000000001</c:v>
                </c:pt>
                <c:pt idx="552">
                  <c:v>132.98509000000001</c:v>
                </c:pt>
                <c:pt idx="553">
                  <c:v>134.20997</c:v>
                </c:pt>
                <c:pt idx="554">
                  <c:v>136.75758999999999</c:v>
                </c:pt>
                <c:pt idx="555">
                  <c:v>137.72613999999999</c:v>
                </c:pt>
                <c:pt idx="556">
                  <c:v>139.0009</c:v>
                </c:pt>
                <c:pt idx="557">
                  <c:v>138.33282</c:v>
                </c:pt>
                <c:pt idx="558">
                  <c:v>135.72568000000001</c:v>
                </c:pt>
                <c:pt idx="559">
                  <c:v>133.91433999999998</c:v>
                </c:pt>
                <c:pt idx="560">
                  <c:v>132.0617</c:v>
                </c:pt>
                <c:pt idx="561">
                  <c:v>130.43464999999998</c:v>
                </c:pt>
                <c:pt idx="562">
                  <c:v>127.22753</c:v>
                </c:pt>
                <c:pt idx="563">
                  <c:v>126.45574999999999</c:v>
                </c:pt>
                <c:pt idx="564">
                  <c:v>126.59879000000001</c:v>
                </c:pt>
                <c:pt idx="565">
                  <c:v>127.78813999999998</c:v>
                </c:pt>
                <c:pt idx="566">
                  <c:v>127.75358</c:v>
                </c:pt>
                <c:pt idx="567">
                  <c:v>127.44254000000001</c:v>
                </c:pt>
                <c:pt idx="568">
                  <c:v>128.31605999999999</c:v>
                </c:pt>
                <c:pt idx="569">
                  <c:v>129.74155999999999</c:v>
                </c:pt>
                <c:pt idx="570">
                  <c:v>130.83683000000002</c:v>
                </c:pt>
                <c:pt idx="571">
                  <c:v>130.14760000000001</c:v>
                </c:pt>
                <c:pt idx="572">
                  <c:v>129.82506000000001</c:v>
                </c:pt>
                <c:pt idx="573">
                  <c:v>129.96809000000002</c:v>
                </c:pt>
                <c:pt idx="574">
                  <c:v>129.63019</c:v>
                </c:pt>
                <c:pt idx="575">
                  <c:v>128.58866</c:v>
                </c:pt>
                <c:pt idx="576">
                  <c:v>127.86875000000001</c:v>
                </c:pt>
                <c:pt idx="577">
                  <c:v>128.15194</c:v>
                </c:pt>
                <c:pt idx="578">
                  <c:v>128.07418999999999</c:v>
                </c:pt>
                <c:pt idx="579">
                  <c:v>125.66094999999999</c:v>
                </c:pt>
                <c:pt idx="580">
                  <c:v>124.65876999999999</c:v>
                </c:pt>
                <c:pt idx="581">
                  <c:v>123.61342999999999</c:v>
                </c:pt>
                <c:pt idx="582">
                  <c:v>124.59733</c:v>
                </c:pt>
                <c:pt idx="583">
                  <c:v>125.22225</c:v>
                </c:pt>
                <c:pt idx="584">
                  <c:v>126.11499000000001</c:v>
                </c:pt>
                <c:pt idx="585">
                  <c:v>126.13036</c:v>
                </c:pt>
                <c:pt idx="586">
                  <c:v>126.85319000000001</c:v>
                </c:pt>
                <c:pt idx="587">
                  <c:v>126.93860000000001</c:v>
                </c:pt>
                <c:pt idx="588">
                  <c:v>127.64606000000001</c:v>
                </c:pt>
                <c:pt idx="589">
                  <c:v>127.01154</c:v>
                </c:pt>
                <c:pt idx="590">
                  <c:v>126.95685</c:v>
                </c:pt>
                <c:pt idx="591">
                  <c:v>127.2122</c:v>
                </c:pt>
                <c:pt idx="592">
                  <c:v>129.42961</c:v>
                </c:pt>
                <c:pt idx="593">
                  <c:v>130.50085999999999</c:v>
                </c:pt>
                <c:pt idx="594">
                  <c:v>131.61533</c:v>
                </c:pt>
                <c:pt idx="595">
                  <c:v>129.98444000000001</c:v>
                </c:pt>
                <c:pt idx="596">
                  <c:v>129.20213000000001</c:v>
                </c:pt>
                <c:pt idx="597">
                  <c:v>129.0821</c:v>
                </c:pt>
                <c:pt idx="598">
                  <c:v>129.99784999999997</c:v>
                </c:pt>
                <c:pt idx="599">
                  <c:v>130.4778</c:v>
                </c:pt>
                <c:pt idx="600">
                  <c:v>129.37295</c:v>
                </c:pt>
                <c:pt idx="601">
                  <c:v>128.49848</c:v>
                </c:pt>
                <c:pt idx="602">
                  <c:v>127.60478000000001</c:v>
                </c:pt>
                <c:pt idx="603">
                  <c:v>128.05593999999999</c:v>
                </c:pt>
                <c:pt idx="604">
                  <c:v>128.38327000000001</c:v>
                </c:pt>
                <c:pt idx="605">
                  <c:v>129.84811999999999</c:v>
                </c:pt>
                <c:pt idx="606">
                  <c:v>130.53638000000001</c:v>
                </c:pt>
                <c:pt idx="607">
                  <c:v>131.24876</c:v>
                </c:pt>
                <c:pt idx="608">
                  <c:v>130.45397</c:v>
                </c:pt>
                <c:pt idx="609">
                  <c:v>129.81098</c:v>
                </c:pt>
                <c:pt idx="610">
                  <c:v>129.15019999999998</c:v>
                </c:pt>
                <c:pt idx="611">
                  <c:v>128.88666000000001</c:v>
                </c:pt>
                <c:pt idx="612">
                  <c:v>128.84338</c:v>
                </c:pt>
                <c:pt idx="613">
                  <c:v>128.54906</c:v>
                </c:pt>
                <c:pt idx="614">
                  <c:v>127.85553000000002</c:v>
                </c:pt>
                <c:pt idx="615">
                  <c:v>126.91577000000001</c:v>
                </c:pt>
                <c:pt idx="616">
                  <c:v>126.60122000000001</c:v>
                </c:pt>
                <c:pt idx="617">
                  <c:v>126.40696</c:v>
                </c:pt>
                <c:pt idx="618">
                  <c:v>126.10495999999999</c:v>
                </c:pt>
                <c:pt idx="619">
                  <c:v>125.67117999999999</c:v>
                </c:pt>
                <c:pt idx="620">
                  <c:v>124.82472</c:v>
                </c:pt>
                <c:pt idx="621">
                  <c:v>124.23318</c:v>
                </c:pt>
                <c:pt idx="622">
                  <c:v>124.30146999999999</c:v>
                </c:pt>
                <c:pt idx="623">
                  <c:v>125.55960999999999</c:v>
                </c:pt>
                <c:pt idx="624">
                  <c:v>126.97256999999999</c:v>
                </c:pt>
                <c:pt idx="625">
                  <c:v>128.03637000000001</c:v>
                </c:pt>
                <c:pt idx="626">
                  <c:v>136.34293</c:v>
                </c:pt>
                <c:pt idx="627">
                  <c:v>141.70911000000001</c:v>
                </c:pt>
                <c:pt idx="628">
                  <c:v>148.50367</c:v>
                </c:pt>
                <c:pt idx="629">
                  <c:v>148.40365</c:v>
                </c:pt>
                <c:pt idx="630">
                  <c:v>150.36873</c:v>
                </c:pt>
                <c:pt idx="631">
                  <c:v>151.62971000000002</c:v>
                </c:pt>
                <c:pt idx="632">
                  <c:v>153.28698</c:v>
                </c:pt>
                <c:pt idx="633">
                  <c:v>153.91507000000001</c:v>
                </c:pt>
                <c:pt idx="634">
                  <c:v>154.21711000000002</c:v>
                </c:pt>
                <c:pt idx="635">
                  <c:v>154.50952999999998</c:v>
                </c:pt>
                <c:pt idx="636">
                  <c:v>155.06741</c:v>
                </c:pt>
                <c:pt idx="637">
                  <c:v>155.32227</c:v>
                </c:pt>
                <c:pt idx="638">
                  <c:v>155.47328999999999</c:v>
                </c:pt>
                <c:pt idx="639">
                  <c:v>155.45017999999999</c:v>
                </c:pt>
                <c:pt idx="640">
                  <c:v>154.77112</c:v>
                </c:pt>
                <c:pt idx="641">
                  <c:v>153.52163999999999</c:v>
                </c:pt>
                <c:pt idx="642">
                  <c:v>153.13882999999998</c:v>
                </c:pt>
                <c:pt idx="643">
                  <c:v>153.62265000000002</c:v>
                </c:pt>
                <c:pt idx="644">
                  <c:v>155.54925</c:v>
                </c:pt>
                <c:pt idx="645">
                  <c:v>157.71727999999999</c:v>
                </c:pt>
                <c:pt idx="646">
                  <c:v>158.75221999999999</c:v>
                </c:pt>
                <c:pt idx="647">
                  <c:v>158.95903999999999</c:v>
                </c:pt>
                <c:pt idx="648">
                  <c:v>158.78493</c:v>
                </c:pt>
                <c:pt idx="649">
                  <c:v>159.48038</c:v>
                </c:pt>
                <c:pt idx="650">
                  <c:v>160.37873000000002</c:v>
                </c:pt>
                <c:pt idx="651">
                  <c:v>161.44735</c:v>
                </c:pt>
                <c:pt idx="652">
                  <c:v>162.90934999999999</c:v>
                </c:pt>
                <c:pt idx="653">
                  <c:v>164.24441999999999</c:v>
                </c:pt>
                <c:pt idx="654">
                  <c:v>165.90266999999997</c:v>
                </c:pt>
                <c:pt idx="655">
                  <c:v>166.25470000000001</c:v>
                </c:pt>
                <c:pt idx="656">
                  <c:v>166.11521999999999</c:v>
                </c:pt>
                <c:pt idx="657">
                  <c:v>165.70737</c:v>
                </c:pt>
                <c:pt idx="658">
                  <c:v>165.16971000000001</c:v>
                </c:pt>
                <c:pt idx="659">
                  <c:v>164.78304</c:v>
                </c:pt>
                <c:pt idx="660">
                  <c:v>164.71669999999997</c:v>
                </c:pt>
                <c:pt idx="661">
                  <c:v>165.09566000000001</c:v>
                </c:pt>
                <c:pt idx="662">
                  <c:v>164.93794</c:v>
                </c:pt>
                <c:pt idx="663">
                  <c:v>163.92893000000001</c:v>
                </c:pt>
                <c:pt idx="664">
                  <c:v>161.66570999999999</c:v>
                </c:pt>
                <c:pt idx="665">
                  <c:v>161.04912999999999</c:v>
                </c:pt>
                <c:pt idx="666">
                  <c:v>161.49736000000001</c:v>
                </c:pt>
                <c:pt idx="667">
                  <c:v>162.78912</c:v>
                </c:pt>
                <c:pt idx="668">
                  <c:v>163.36719000000002</c:v>
                </c:pt>
                <c:pt idx="669">
                  <c:v>162.27837</c:v>
                </c:pt>
                <c:pt idx="670">
                  <c:v>161.75569999999999</c:v>
                </c:pt>
                <c:pt idx="671">
                  <c:v>161.35679999999999</c:v>
                </c:pt>
                <c:pt idx="672">
                  <c:v>160.48924</c:v>
                </c:pt>
                <c:pt idx="673">
                  <c:v>159.59905000000001</c:v>
                </c:pt>
                <c:pt idx="674">
                  <c:v>158.25312</c:v>
                </c:pt>
                <c:pt idx="675">
                  <c:v>157.79737</c:v>
                </c:pt>
                <c:pt idx="676">
                  <c:v>157.17977999999999</c:v>
                </c:pt>
                <c:pt idx="677">
                  <c:v>156.13830000000002</c:v>
                </c:pt>
                <c:pt idx="678">
                  <c:v>156.40613999999999</c:v>
                </c:pt>
                <c:pt idx="679">
                  <c:v>156.70481999999998</c:v>
                </c:pt>
                <c:pt idx="680">
                  <c:v>155.96875</c:v>
                </c:pt>
                <c:pt idx="681">
                  <c:v>154.57177999999999</c:v>
                </c:pt>
                <c:pt idx="682">
                  <c:v>152.84816000000001</c:v>
                </c:pt>
                <c:pt idx="683">
                  <c:v>152.26336000000001</c:v>
                </c:pt>
                <c:pt idx="684">
                  <c:v>151.47332</c:v>
                </c:pt>
                <c:pt idx="685">
                  <c:v>150.20643000000001</c:v>
                </c:pt>
                <c:pt idx="686">
                  <c:v>149.53489999999999</c:v>
                </c:pt>
                <c:pt idx="687">
                  <c:v>150.06286</c:v>
                </c:pt>
                <c:pt idx="688">
                  <c:v>151.80957000000001</c:v>
                </c:pt>
                <c:pt idx="689">
                  <c:v>149.27764000000002</c:v>
                </c:pt>
                <c:pt idx="690">
                  <c:v>146.41141999999999</c:v>
                </c:pt>
                <c:pt idx="691">
                  <c:v>142.02007</c:v>
                </c:pt>
                <c:pt idx="692">
                  <c:v>141.05758</c:v>
                </c:pt>
                <c:pt idx="693">
                  <c:v>140.16928000000001</c:v>
                </c:pt>
                <c:pt idx="694">
                  <c:v>140.85427000000001</c:v>
                </c:pt>
                <c:pt idx="695">
                  <c:v>141.18571</c:v>
                </c:pt>
                <c:pt idx="696">
                  <c:v>142.63181</c:v>
                </c:pt>
                <c:pt idx="697">
                  <c:v>143.07114999999999</c:v>
                </c:pt>
                <c:pt idx="698">
                  <c:v>144.72633999999999</c:v>
                </c:pt>
                <c:pt idx="699">
                  <c:v>145.65995000000001</c:v>
                </c:pt>
                <c:pt idx="700">
                  <c:v>145.87576000000001</c:v>
                </c:pt>
                <c:pt idx="701">
                  <c:v>146.60509999999999</c:v>
                </c:pt>
                <c:pt idx="702">
                  <c:v>147.99340000000001</c:v>
                </c:pt>
                <c:pt idx="703">
                  <c:v>150.05709000000002</c:v>
                </c:pt>
                <c:pt idx="704">
                  <c:v>151.48778999999999</c:v>
                </c:pt>
                <c:pt idx="705">
                  <c:v>152.52928</c:v>
                </c:pt>
                <c:pt idx="706">
                  <c:v>152.57073</c:v>
                </c:pt>
                <c:pt idx="707">
                  <c:v>152.75859</c:v>
                </c:pt>
                <c:pt idx="708">
                  <c:v>153.91276999999999</c:v>
                </c:pt>
                <c:pt idx="709">
                  <c:v>155.67392000000001</c:v>
                </c:pt>
                <c:pt idx="710">
                  <c:v>157.41295</c:v>
                </c:pt>
                <c:pt idx="711">
                  <c:v>157.83687999999998</c:v>
                </c:pt>
                <c:pt idx="712">
                  <c:v>157.37153000000001</c:v>
                </c:pt>
                <c:pt idx="713">
                  <c:v>157.64418000000001</c:v>
                </c:pt>
                <c:pt idx="714">
                  <c:v>158.92843000000002</c:v>
                </c:pt>
                <c:pt idx="715">
                  <c:v>159.98629</c:v>
                </c:pt>
                <c:pt idx="716">
                  <c:v>161.10485</c:v>
                </c:pt>
                <c:pt idx="717">
                  <c:v>163.06066000000001</c:v>
                </c:pt>
                <c:pt idx="718">
                  <c:v>165.97701000000001</c:v>
                </c:pt>
                <c:pt idx="719">
                  <c:v>168.97426999999999</c:v>
                </c:pt>
                <c:pt idx="720">
                  <c:v>168.24110999999999</c:v>
                </c:pt>
                <c:pt idx="721">
                  <c:v>167.96265999999997</c:v>
                </c:pt>
                <c:pt idx="722">
                  <c:v>164.75344999999999</c:v>
                </c:pt>
                <c:pt idx="723">
                  <c:v>163.21868999999998</c:v>
                </c:pt>
                <c:pt idx="724">
                  <c:v>162.0558</c:v>
                </c:pt>
                <c:pt idx="725">
                  <c:v>162.20320000000001</c:v>
                </c:pt>
                <c:pt idx="726">
                  <c:v>163.89500000000001</c:v>
                </c:pt>
                <c:pt idx="727">
                  <c:v>164.65228999999999</c:v>
                </c:pt>
                <c:pt idx="728">
                  <c:v>165.33729</c:v>
                </c:pt>
                <c:pt idx="729">
                  <c:v>166.55894000000001</c:v>
                </c:pt>
                <c:pt idx="730">
                  <c:v>167.21985999999998</c:v>
                </c:pt>
                <c:pt idx="731">
                  <c:v>167.24974</c:v>
                </c:pt>
                <c:pt idx="732">
                  <c:v>166.41444000000001</c:v>
                </c:pt>
                <c:pt idx="733">
                  <c:v>164.23027999999999</c:v>
                </c:pt>
                <c:pt idx="734">
                  <c:v>163.74950999999999</c:v>
                </c:pt>
                <c:pt idx="735">
                  <c:v>162.88238000000001</c:v>
                </c:pt>
                <c:pt idx="736">
                  <c:v>162.25615999999999</c:v>
                </c:pt>
                <c:pt idx="737">
                  <c:v>162.61169000000001</c:v>
                </c:pt>
                <c:pt idx="738">
                  <c:v>163.04178000000002</c:v>
                </c:pt>
                <c:pt idx="739">
                  <c:v>163.63991999999999</c:v>
                </c:pt>
                <c:pt idx="740">
                  <c:v>164.33145000000002</c:v>
                </c:pt>
                <c:pt idx="741">
                  <c:v>164.23394999999999</c:v>
                </c:pt>
                <c:pt idx="742">
                  <c:v>163.7919</c:v>
                </c:pt>
                <c:pt idx="743">
                  <c:v>163.23887000000002</c:v>
                </c:pt>
                <c:pt idx="744">
                  <c:v>162.03724</c:v>
                </c:pt>
                <c:pt idx="745">
                  <c:v>161.11644999999999</c:v>
                </c:pt>
                <c:pt idx="746">
                  <c:v>159.47758999999999</c:v>
                </c:pt>
                <c:pt idx="747">
                  <c:v>158.17075</c:v>
                </c:pt>
                <c:pt idx="748">
                  <c:v>156.86968999999999</c:v>
                </c:pt>
                <c:pt idx="749">
                  <c:v>154.44325000000001</c:v>
                </c:pt>
                <c:pt idx="750">
                  <c:v>156.50677999999999</c:v>
                </c:pt>
                <c:pt idx="751">
                  <c:v>157.57333</c:v>
                </c:pt>
                <c:pt idx="752">
                  <c:v>160.11171000000002</c:v>
                </c:pt>
                <c:pt idx="753">
                  <c:v>160.57112999999998</c:v>
                </c:pt>
                <c:pt idx="754">
                  <c:v>160.74290999999999</c:v>
                </c:pt>
                <c:pt idx="755">
                  <c:v>161.87119999999999</c:v>
                </c:pt>
                <c:pt idx="756">
                  <c:v>161.72066000000001</c:v>
                </c:pt>
                <c:pt idx="757">
                  <c:v>161.7139</c:v>
                </c:pt>
                <c:pt idx="758">
                  <c:v>160.33082999999999</c:v>
                </c:pt>
                <c:pt idx="759">
                  <c:v>160.17829</c:v>
                </c:pt>
                <c:pt idx="760">
                  <c:v>158.49887999999999</c:v>
                </c:pt>
                <c:pt idx="761">
                  <c:v>157.33102</c:v>
                </c:pt>
                <c:pt idx="762">
                  <c:v>154.21065999999999</c:v>
                </c:pt>
                <c:pt idx="763">
                  <c:v>150.16078000000002</c:v>
                </c:pt>
                <c:pt idx="764">
                  <c:v>147.03747000000001</c:v>
                </c:pt>
                <c:pt idx="765">
                  <c:v>145.84353000000002</c:v>
                </c:pt>
                <c:pt idx="766">
                  <c:v>145.34452999999999</c:v>
                </c:pt>
                <c:pt idx="767">
                  <c:v>144.59461999999999</c:v>
                </c:pt>
                <c:pt idx="768">
                  <c:v>142.95285999999999</c:v>
                </c:pt>
                <c:pt idx="769">
                  <c:v>141.47809999999998</c:v>
                </c:pt>
                <c:pt idx="770">
                  <c:v>139.67033000000001</c:v>
                </c:pt>
                <c:pt idx="771">
                  <c:v>138.53334999999998</c:v>
                </c:pt>
                <c:pt idx="772">
                  <c:v>139.08543</c:v>
                </c:pt>
                <c:pt idx="773">
                  <c:v>139.83150000000001</c:v>
                </c:pt>
                <c:pt idx="774">
                  <c:v>139.98883000000001</c:v>
                </c:pt>
                <c:pt idx="775">
                  <c:v>139.65775000000002</c:v>
                </c:pt>
                <c:pt idx="776">
                  <c:v>139.90483</c:v>
                </c:pt>
                <c:pt idx="777">
                  <c:v>141.29468</c:v>
                </c:pt>
                <c:pt idx="778">
                  <c:v>142.34573999999998</c:v>
                </c:pt>
                <c:pt idx="779">
                  <c:v>143.20379</c:v>
                </c:pt>
                <c:pt idx="780">
                  <c:v>142.07646</c:v>
                </c:pt>
                <c:pt idx="781">
                  <c:v>141.26476000000002</c:v>
                </c:pt>
                <c:pt idx="782">
                  <c:v>140.20692000000003</c:v>
                </c:pt>
                <c:pt idx="783">
                  <c:v>139.53612999999999</c:v>
                </c:pt>
                <c:pt idx="784">
                  <c:v>140.05152999999999</c:v>
                </c:pt>
                <c:pt idx="785">
                  <c:v>139.81990999999999</c:v>
                </c:pt>
                <c:pt idx="786">
                  <c:v>138.40208000000001</c:v>
                </c:pt>
                <c:pt idx="787">
                  <c:v>137.18598</c:v>
                </c:pt>
                <c:pt idx="788">
                  <c:v>137.79112999999998</c:v>
                </c:pt>
                <c:pt idx="789">
                  <c:v>139.70601999999997</c:v>
                </c:pt>
                <c:pt idx="790">
                  <c:v>139.70021</c:v>
                </c:pt>
                <c:pt idx="791">
                  <c:v>138.95317</c:v>
                </c:pt>
                <c:pt idx="792">
                  <c:v>136.09047999999999</c:v>
                </c:pt>
                <c:pt idx="793">
                  <c:v>134.23058</c:v>
                </c:pt>
                <c:pt idx="794">
                  <c:v>132.58978999999999</c:v>
                </c:pt>
                <c:pt idx="795">
                  <c:v>132.92372</c:v>
                </c:pt>
                <c:pt idx="796">
                  <c:v>132.62550000000002</c:v>
                </c:pt>
                <c:pt idx="797">
                  <c:v>130.77430000000001</c:v>
                </c:pt>
                <c:pt idx="798">
                  <c:v>130.20486000000002</c:v>
                </c:pt>
                <c:pt idx="799">
                  <c:v>129.29275000000001</c:v>
                </c:pt>
                <c:pt idx="800">
                  <c:v>128.83789000000002</c:v>
                </c:pt>
                <c:pt idx="801">
                  <c:v>125.01353</c:v>
                </c:pt>
                <c:pt idx="802">
                  <c:v>121.08649</c:v>
                </c:pt>
                <c:pt idx="803">
                  <c:v>120.41416000000001</c:v>
                </c:pt>
                <c:pt idx="804">
                  <c:v>120.78659</c:v>
                </c:pt>
                <c:pt idx="805">
                  <c:v>120.86976000000001</c:v>
                </c:pt>
                <c:pt idx="806">
                  <c:v>117.65807</c:v>
                </c:pt>
                <c:pt idx="807">
                  <c:v>115.91099</c:v>
                </c:pt>
                <c:pt idx="808">
                  <c:v>117.21404999999999</c:v>
                </c:pt>
                <c:pt idx="809">
                  <c:v>120.28451</c:v>
                </c:pt>
                <c:pt idx="810">
                  <c:v>124.09111999999999</c:v>
                </c:pt>
                <c:pt idx="811">
                  <c:v>125.44062</c:v>
                </c:pt>
                <c:pt idx="812">
                  <c:v>127.36957</c:v>
                </c:pt>
                <c:pt idx="813">
                  <c:v>127.87164</c:v>
                </c:pt>
                <c:pt idx="814">
                  <c:v>128.33116999999999</c:v>
                </c:pt>
                <c:pt idx="815">
                  <c:v>128.66490999999999</c:v>
                </c:pt>
                <c:pt idx="816">
                  <c:v>129.29759000000001</c:v>
                </c:pt>
                <c:pt idx="817">
                  <c:v>131.76534000000001</c:v>
                </c:pt>
                <c:pt idx="818">
                  <c:v>133.11193</c:v>
                </c:pt>
                <c:pt idx="819">
                  <c:v>132.65438</c:v>
                </c:pt>
                <c:pt idx="820">
                  <c:v>130.92278999999999</c:v>
                </c:pt>
                <c:pt idx="821">
                  <c:v>129.78321</c:v>
                </c:pt>
                <c:pt idx="822">
                  <c:v>128.92998</c:v>
                </c:pt>
                <c:pt idx="823">
                  <c:v>127.05132</c:v>
                </c:pt>
                <c:pt idx="824">
                  <c:v>125.71057000000002</c:v>
                </c:pt>
                <c:pt idx="825">
                  <c:v>124.38715999999999</c:v>
                </c:pt>
                <c:pt idx="826">
                  <c:v>123.0996</c:v>
                </c:pt>
                <c:pt idx="827">
                  <c:v>121.84585</c:v>
                </c:pt>
                <c:pt idx="828">
                  <c:v>121.89134</c:v>
                </c:pt>
                <c:pt idx="829">
                  <c:v>124.92984999999999</c:v>
                </c:pt>
                <c:pt idx="830">
                  <c:v>126.66531999999999</c:v>
                </c:pt>
                <c:pt idx="831">
                  <c:v>129.96406999999999</c:v>
                </c:pt>
                <c:pt idx="832">
                  <c:v>130.54934000000003</c:v>
                </c:pt>
                <c:pt idx="833">
                  <c:v>131.62120999999999</c:v>
                </c:pt>
                <c:pt idx="834">
                  <c:v>128.68718000000001</c:v>
                </c:pt>
                <c:pt idx="835">
                  <c:v>126.27646999999999</c:v>
                </c:pt>
                <c:pt idx="836">
                  <c:v>121.2229</c:v>
                </c:pt>
                <c:pt idx="837">
                  <c:v>119.02017000000001</c:v>
                </c:pt>
                <c:pt idx="838">
                  <c:v>119.32391000000001</c:v>
                </c:pt>
                <c:pt idx="839">
                  <c:v>120.30966000000001</c:v>
                </c:pt>
                <c:pt idx="840">
                  <c:v>121.84779</c:v>
                </c:pt>
                <c:pt idx="841">
                  <c:v>120.3203</c:v>
                </c:pt>
                <c:pt idx="842">
                  <c:v>121.02454</c:v>
                </c:pt>
                <c:pt idx="843">
                  <c:v>118.14367999999999</c:v>
                </c:pt>
                <c:pt idx="844">
                  <c:v>115.31412000000002</c:v>
                </c:pt>
                <c:pt idx="845">
                  <c:v>110.68717000000001</c:v>
                </c:pt>
                <c:pt idx="846">
                  <c:v>107.86824000000001</c:v>
                </c:pt>
                <c:pt idx="847">
                  <c:v>105.80965</c:v>
                </c:pt>
                <c:pt idx="848">
                  <c:v>104.84712</c:v>
                </c:pt>
                <c:pt idx="849">
                  <c:v>106.36301</c:v>
                </c:pt>
                <c:pt idx="850">
                  <c:v>107.68156999999999</c:v>
                </c:pt>
                <c:pt idx="851">
                  <c:v>110.32250000000001</c:v>
                </c:pt>
                <c:pt idx="852">
                  <c:v>108.63441</c:v>
                </c:pt>
                <c:pt idx="853">
                  <c:v>106.56324000000001</c:v>
                </c:pt>
                <c:pt idx="854">
                  <c:v>104.42146</c:v>
                </c:pt>
                <c:pt idx="855">
                  <c:v>104.26767</c:v>
                </c:pt>
                <c:pt idx="856">
                  <c:v>104.38473</c:v>
                </c:pt>
                <c:pt idx="857">
                  <c:v>104.53081</c:v>
                </c:pt>
                <c:pt idx="858">
                  <c:v>106.24016999999999</c:v>
                </c:pt>
                <c:pt idx="859">
                  <c:v>109.06008</c:v>
                </c:pt>
                <c:pt idx="860">
                  <c:v>112.42752999999999</c:v>
                </c:pt>
                <c:pt idx="861">
                  <c:v>114.07689000000001</c:v>
                </c:pt>
                <c:pt idx="862">
                  <c:v>116.68783000000001</c:v>
                </c:pt>
                <c:pt idx="863">
                  <c:v>117.17522999999998</c:v>
                </c:pt>
                <c:pt idx="864">
                  <c:v>117.64168999999998</c:v>
                </c:pt>
                <c:pt idx="865">
                  <c:v>117.36385999999999</c:v>
                </c:pt>
                <c:pt idx="866">
                  <c:v>117.85650999999999</c:v>
                </c:pt>
                <c:pt idx="867">
                  <c:v>117.01379</c:v>
                </c:pt>
                <c:pt idx="868">
                  <c:v>114.61942999999999</c:v>
                </c:pt>
                <c:pt idx="869">
                  <c:v>110.72384000000001</c:v>
                </c:pt>
                <c:pt idx="870">
                  <c:v>108.45845999999999</c:v>
                </c:pt>
                <c:pt idx="871">
                  <c:v>108.34690000000001</c:v>
                </c:pt>
                <c:pt idx="872">
                  <c:v>106.76813</c:v>
                </c:pt>
                <c:pt idx="873">
                  <c:v>105.80608999999998</c:v>
                </c:pt>
                <c:pt idx="874">
                  <c:v>104.55121</c:v>
                </c:pt>
                <c:pt idx="875">
                  <c:v>103.54653000000002</c:v>
                </c:pt>
                <c:pt idx="876">
                  <c:v>104.03725</c:v>
                </c:pt>
                <c:pt idx="877">
                  <c:v>105.74407000000001</c:v>
                </c:pt>
                <c:pt idx="878">
                  <c:v>107.13373999999999</c:v>
                </c:pt>
                <c:pt idx="879">
                  <c:v>104.86642000000001</c:v>
                </c:pt>
                <c:pt idx="880">
                  <c:v>102.10159999999999</c:v>
                </c:pt>
                <c:pt idx="881">
                  <c:v>99.585039999999992</c:v>
                </c:pt>
                <c:pt idx="882">
                  <c:v>99.020610000000005</c:v>
                </c:pt>
                <c:pt idx="883">
                  <c:v>99.636399999999995</c:v>
                </c:pt>
                <c:pt idx="884">
                  <c:v>100.21825000000001</c:v>
                </c:pt>
                <c:pt idx="885">
                  <c:v>102.61843</c:v>
                </c:pt>
                <c:pt idx="886">
                  <c:v>103.64931</c:v>
                </c:pt>
                <c:pt idx="887">
                  <c:v>103.63185</c:v>
                </c:pt>
                <c:pt idx="888">
                  <c:v>102.22955999999999</c:v>
                </c:pt>
                <c:pt idx="889">
                  <c:v>101.54004</c:v>
                </c:pt>
                <c:pt idx="890">
                  <c:v>100.80691999999999</c:v>
                </c:pt>
                <c:pt idx="891">
                  <c:v>101.22391999999999</c:v>
                </c:pt>
                <c:pt idx="892">
                  <c:v>100.80984000000001</c:v>
                </c:pt>
                <c:pt idx="893">
                  <c:v>103.05582</c:v>
                </c:pt>
                <c:pt idx="894">
                  <c:v>105.10690999999998</c:v>
                </c:pt>
                <c:pt idx="895">
                  <c:v>107.39073999999999</c:v>
                </c:pt>
                <c:pt idx="896">
                  <c:v>107.12791999999999</c:v>
                </c:pt>
                <c:pt idx="897">
                  <c:v>106.61103</c:v>
                </c:pt>
                <c:pt idx="898">
                  <c:v>104.34755999999999</c:v>
                </c:pt>
                <c:pt idx="899">
                  <c:v>104.23894999999999</c:v>
                </c:pt>
                <c:pt idx="900">
                  <c:v>105.52098000000001</c:v>
                </c:pt>
                <c:pt idx="901">
                  <c:v>108.60970999999999</c:v>
                </c:pt>
                <c:pt idx="902">
                  <c:v>110.42321</c:v>
                </c:pt>
                <c:pt idx="903">
                  <c:v>110.04401999999999</c:v>
                </c:pt>
                <c:pt idx="904">
                  <c:v>110.10122</c:v>
                </c:pt>
                <c:pt idx="905">
                  <c:v>110.17296999999999</c:v>
                </c:pt>
                <c:pt idx="906">
                  <c:v>110.72476</c:v>
                </c:pt>
                <c:pt idx="907">
                  <c:v>110.65592000000001</c:v>
                </c:pt>
                <c:pt idx="908">
                  <c:v>109.00731</c:v>
                </c:pt>
                <c:pt idx="909">
                  <c:v>109.08878</c:v>
                </c:pt>
                <c:pt idx="910">
                  <c:v>109.21097999999999</c:v>
                </c:pt>
                <c:pt idx="911">
                  <c:v>111.13596000000001</c:v>
                </c:pt>
                <c:pt idx="912">
                  <c:v>112.08538</c:v>
                </c:pt>
                <c:pt idx="913">
                  <c:v>113.40620999999999</c:v>
                </c:pt>
                <c:pt idx="914">
                  <c:v>113.5895</c:v>
                </c:pt>
                <c:pt idx="915">
                  <c:v>113.39944</c:v>
                </c:pt>
                <c:pt idx="916">
                  <c:v>111.69748000000001</c:v>
                </c:pt>
                <c:pt idx="917">
                  <c:v>109.47475</c:v>
                </c:pt>
                <c:pt idx="918">
                  <c:v>107.95706000000001</c:v>
                </c:pt>
                <c:pt idx="919">
                  <c:v>107.51872</c:v>
                </c:pt>
                <c:pt idx="920">
                  <c:v>108.53215000000002</c:v>
                </c:pt>
                <c:pt idx="921">
                  <c:v>107.35483000000002</c:v>
                </c:pt>
                <c:pt idx="922">
                  <c:v>106.28905</c:v>
                </c:pt>
                <c:pt idx="923">
                  <c:v>104.72771</c:v>
                </c:pt>
                <c:pt idx="924">
                  <c:v>104.05856</c:v>
                </c:pt>
                <c:pt idx="925">
                  <c:v>103.65804</c:v>
                </c:pt>
                <c:pt idx="926">
                  <c:v>103.08634000000001</c:v>
                </c:pt>
                <c:pt idx="927">
                  <c:v>102.73862</c:v>
                </c:pt>
                <c:pt idx="928">
                  <c:v>103.73208000000001</c:v>
                </c:pt>
                <c:pt idx="929">
                  <c:v>104.6288</c:v>
                </c:pt>
                <c:pt idx="930">
                  <c:v>106.54474</c:v>
                </c:pt>
                <c:pt idx="931">
                  <c:v>107.81976999999999</c:v>
                </c:pt>
                <c:pt idx="932">
                  <c:v>106.29383000000001</c:v>
                </c:pt>
                <c:pt idx="933">
                  <c:v>105.26002</c:v>
                </c:pt>
                <c:pt idx="934">
                  <c:v>103.10677</c:v>
                </c:pt>
                <c:pt idx="935">
                  <c:v>102.50573</c:v>
                </c:pt>
                <c:pt idx="936">
                  <c:v>102.86751</c:v>
                </c:pt>
                <c:pt idx="937">
                  <c:v>101.503</c:v>
                </c:pt>
                <c:pt idx="938">
                  <c:v>99.983859999999993</c:v>
                </c:pt>
                <c:pt idx="939">
                  <c:v>97.336539999999999</c:v>
                </c:pt>
                <c:pt idx="940">
                  <c:v>95.612200000000001</c:v>
                </c:pt>
                <c:pt idx="941">
                  <c:v>94.430560000000014</c:v>
                </c:pt>
                <c:pt idx="942">
                  <c:v>93.793559999999999</c:v>
                </c:pt>
                <c:pt idx="943">
                  <c:v>94.518110000000007</c:v>
                </c:pt>
                <c:pt idx="944">
                  <c:v>93.977360000000004</c:v>
                </c:pt>
                <c:pt idx="945">
                  <c:v>88.94729000000001</c:v>
                </c:pt>
                <c:pt idx="946">
                  <c:v>85.288529999999994</c:v>
                </c:pt>
                <c:pt idx="947">
                  <c:v>83.651719999999997</c:v>
                </c:pt>
                <c:pt idx="948">
                  <c:v>86.219269999999995</c:v>
                </c:pt>
                <c:pt idx="949">
                  <c:v>87.52055</c:v>
                </c:pt>
                <c:pt idx="950">
                  <c:v>86.795989999999989</c:v>
                </c:pt>
                <c:pt idx="951">
                  <c:v>85.463579999999993</c:v>
                </c:pt>
                <c:pt idx="952">
                  <c:v>84.953949999999992</c:v>
                </c:pt>
                <c:pt idx="953">
                  <c:v>85.398429999999991</c:v>
                </c:pt>
                <c:pt idx="954">
                  <c:v>86.337900000000005</c:v>
                </c:pt>
                <c:pt idx="955">
                  <c:v>86.014049999999997</c:v>
                </c:pt>
                <c:pt idx="956">
                  <c:v>86.67537999999999</c:v>
                </c:pt>
                <c:pt idx="957">
                  <c:v>86.682179999999988</c:v>
                </c:pt>
                <c:pt idx="958">
                  <c:v>86.871829999999989</c:v>
                </c:pt>
                <c:pt idx="959">
                  <c:v>85.786469999999994</c:v>
                </c:pt>
                <c:pt idx="960">
                  <c:v>85.604599999999991</c:v>
                </c:pt>
                <c:pt idx="961">
                  <c:v>85.393570000000011</c:v>
                </c:pt>
                <c:pt idx="962">
                  <c:v>87.181129999999996</c:v>
                </c:pt>
                <c:pt idx="963">
                  <c:v>88.381280000000004</c:v>
                </c:pt>
                <c:pt idx="964">
                  <c:v>88.939539999999994</c:v>
                </c:pt>
                <c:pt idx="965">
                  <c:v>89.875139999999988</c:v>
                </c:pt>
                <c:pt idx="966">
                  <c:v>89.847890000000007</c:v>
                </c:pt>
                <c:pt idx="967">
                  <c:v>90.896290000000008</c:v>
                </c:pt>
                <c:pt idx="968">
                  <c:v>89.528850000000006</c:v>
                </c:pt>
                <c:pt idx="969">
                  <c:v>88.873359999999991</c:v>
                </c:pt>
                <c:pt idx="970">
                  <c:v>89.986950000000007</c:v>
                </c:pt>
                <c:pt idx="971">
                  <c:v>90.674569999999989</c:v>
                </c:pt>
                <c:pt idx="972">
                  <c:v>91.682150000000007</c:v>
                </c:pt>
                <c:pt idx="973">
                  <c:v>90.445030000000003</c:v>
                </c:pt>
                <c:pt idx="974">
                  <c:v>92.928920000000005</c:v>
                </c:pt>
                <c:pt idx="975">
                  <c:v>97.171199999999999</c:v>
                </c:pt>
                <c:pt idx="976">
                  <c:v>100.59171000000001</c:v>
                </c:pt>
                <c:pt idx="977">
                  <c:v>102.92391000000001</c:v>
                </c:pt>
                <c:pt idx="978">
                  <c:v>102.52904999999998</c:v>
                </c:pt>
                <c:pt idx="979">
                  <c:v>102.82472000000001</c:v>
                </c:pt>
                <c:pt idx="980">
                  <c:v>102.45417</c:v>
                </c:pt>
                <c:pt idx="981">
                  <c:v>101.89109000000001</c:v>
                </c:pt>
                <c:pt idx="982">
                  <c:v>102.27717000000001</c:v>
                </c:pt>
                <c:pt idx="983">
                  <c:v>102.7022</c:v>
                </c:pt>
                <c:pt idx="984">
                  <c:v>103.25654</c:v>
                </c:pt>
                <c:pt idx="985">
                  <c:v>102.86458999999999</c:v>
                </c:pt>
                <c:pt idx="986">
                  <c:v>102.87331999999999</c:v>
                </c:pt>
                <c:pt idx="987">
                  <c:v>104.29616</c:v>
                </c:pt>
                <c:pt idx="988">
                  <c:v>106.22866000000002</c:v>
                </c:pt>
                <c:pt idx="989">
                  <c:v>108.20467000000002</c:v>
                </c:pt>
                <c:pt idx="990">
                  <c:v>108.03073999999999</c:v>
                </c:pt>
                <c:pt idx="991">
                  <c:v>107.03469</c:v>
                </c:pt>
                <c:pt idx="992">
                  <c:v>105.94109</c:v>
                </c:pt>
                <c:pt idx="993">
                  <c:v>106.74594</c:v>
                </c:pt>
                <c:pt idx="994">
                  <c:v>106.99275999999999</c:v>
                </c:pt>
                <c:pt idx="995">
                  <c:v>108.34586</c:v>
                </c:pt>
                <c:pt idx="996">
                  <c:v>108.858</c:v>
                </c:pt>
                <c:pt idx="997">
                  <c:v>109.31551</c:v>
                </c:pt>
                <c:pt idx="998">
                  <c:v>107.98679999999999</c:v>
                </c:pt>
                <c:pt idx="999">
                  <c:v>105.71767</c:v>
                </c:pt>
                <c:pt idx="1000">
                  <c:v>102.97642</c:v>
                </c:pt>
                <c:pt idx="1001">
                  <c:v>101.44094</c:v>
                </c:pt>
                <c:pt idx="1002">
                  <c:v>105.54407</c:v>
                </c:pt>
                <c:pt idx="1003">
                  <c:v>109.63257000000002</c:v>
                </c:pt>
                <c:pt idx="1004">
                  <c:v>113.40403000000001</c:v>
                </c:pt>
                <c:pt idx="1005">
                  <c:v>114.05277000000001</c:v>
                </c:pt>
                <c:pt idx="1006">
                  <c:v>113.29477</c:v>
                </c:pt>
                <c:pt idx="1007">
                  <c:v>113.84787</c:v>
                </c:pt>
                <c:pt idx="1008">
                  <c:v>113.65376000000001</c:v>
                </c:pt>
                <c:pt idx="1009">
                  <c:v>114.92684</c:v>
                </c:pt>
                <c:pt idx="1010">
                  <c:v>116.29649999999999</c:v>
                </c:pt>
                <c:pt idx="1011">
                  <c:v>117.29545999999999</c:v>
                </c:pt>
                <c:pt idx="1012">
                  <c:v>119.36850999999999</c:v>
                </c:pt>
                <c:pt idx="1013">
                  <c:v>120.46502</c:v>
                </c:pt>
                <c:pt idx="1014">
                  <c:v>122.08929000000001</c:v>
                </c:pt>
                <c:pt idx="1015">
                  <c:v>123.29214</c:v>
                </c:pt>
                <c:pt idx="1016">
                  <c:v>124.17697000000001</c:v>
                </c:pt>
                <c:pt idx="1017">
                  <c:v>125.15154000000001</c:v>
                </c:pt>
                <c:pt idx="1018">
                  <c:v>125.14080999999999</c:v>
                </c:pt>
                <c:pt idx="1019">
                  <c:v>124.54670000000002</c:v>
                </c:pt>
                <c:pt idx="1020">
                  <c:v>123.09706</c:v>
                </c:pt>
                <c:pt idx="1021">
                  <c:v>122.85606999999999</c:v>
                </c:pt>
                <c:pt idx="1022">
                  <c:v>123.56334000000001</c:v>
                </c:pt>
                <c:pt idx="1023">
                  <c:v>124.09402</c:v>
                </c:pt>
                <c:pt idx="1024">
                  <c:v>124.15156999999999</c:v>
                </c:pt>
                <c:pt idx="1025">
                  <c:v>123.99842000000001</c:v>
                </c:pt>
                <c:pt idx="1026">
                  <c:v>124.20329000000001</c:v>
                </c:pt>
                <c:pt idx="1027">
                  <c:v>123.95841999999999</c:v>
                </c:pt>
                <c:pt idx="1028">
                  <c:v>123.99355</c:v>
                </c:pt>
                <c:pt idx="1029">
                  <c:v>124.78177999999998</c:v>
                </c:pt>
                <c:pt idx="1030">
                  <c:v>125.52611</c:v>
                </c:pt>
                <c:pt idx="1031">
                  <c:v>125.46659</c:v>
                </c:pt>
                <c:pt idx="1032">
                  <c:v>124.17985</c:v>
                </c:pt>
                <c:pt idx="1033">
                  <c:v>123.04921999999999</c:v>
                </c:pt>
                <c:pt idx="1034">
                  <c:v>121.43763999999999</c:v>
                </c:pt>
                <c:pt idx="1035">
                  <c:v>120.32745999999999</c:v>
                </c:pt>
                <c:pt idx="1036">
                  <c:v>119.42508000000001</c:v>
                </c:pt>
                <c:pt idx="1037">
                  <c:v>120.36550000000001</c:v>
                </c:pt>
                <c:pt idx="1038">
                  <c:v>121.64444</c:v>
                </c:pt>
                <c:pt idx="1039">
                  <c:v>123.30579</c:v>
                </c:pt>
                <c:pt idx="1040">
                  <c:v>122.77800999999999</c:v>
                </c:pt>
                <c:pt idx="1041">
                  <c:v>122.42488</c:v>
                </c:pt>
                <c:pt idx="1042">
                  <c:v>120.19282000000001</c:v>
                </c:pt>
                <c:pt idx="1043">
                  <c:v>118.76464000000001</c:v>
                </c:pt>
                <c:pt idx="1044">
                  <c:v>117.34228</c:v>
                </c:pt>
                <c:pt idx="1045">
                  <c:v>116.25944999999999</c:v>
                </c:pt>
                <c:pt idx="1046">
                  <c:v>115.9063</c:v>
                </c:pt>
                <c:pt idx="1047">
                  <c:v>115.58924000000002</c:v>
                </c:pt>
                <c:pt idx="1048">
                  <c:v>115.7268</c:v>
                </c:pt>
                <c:pt idx="1049">
                  <c:v>116.13164</c:v>
                </c:pt>
                <c:pt idx="1050">
                  <c:v>117.02813</c:v>
                </c:pt>
                <c:pt idx="1051">
                  <c:v>117.51842000000001</c:v>
                </c:pt>
                <c:pt idx="1052">
                  <c:v>117.56439</c:v>
                </c:pt>
                <c:pt idx="1053">
                  <c:v>117.27383</c:v>
                </c:pt>
                <c:pt idx="1054">
                  <c:v>116.40407999999999</c:v>
                </c:pt>
                <c:pt idx="1055">
                  <c:v>115.75055</c:v>
                </c:pt>
                <c:pt idx="1056">
                  <c:v>114.80842</c:v>
                </c:pt>
                <c:pt idx="1057">
                  <c:v>115.34943</c:v>
                </c:pt>
                <c:pt idx="1058">
                  <c:v>115.46782</c:v>
                </c:pt>
                <c:pt idx="1059">
                  <c:v>116.82277999999999</c:v>
                </c:pt>
                <c:pt idx="1060">
                  <c:v>117.20532</c:v>
                </c:pt>
                <c:pt idx="1061">
                  <c:v>118.17385000000002</c:v>
                </c:pt>
                <c:pt idx="1062">
                  <c:v>120.06104000000001</c:v>
                </c:pt>
                <c:pt idx="1063">
                  <c:v>119.20208</c:v>
                </c:pt>
                <c:pt idx="1064">
                  <c:v>119.27839</c:v>
                </c:pt>
                <c:pt idx="1065">
                  <c:v>117.81480999999999</c:v>
                </c:pt>
                <c:pt idx="1066">
                  <c:v>117.03507999999999</c:v>
                </c:pt>
                <c:pt idx="1067">
                  <c:v>116.13110999999999</c:v>
                </c:pt>
                <c:pt idx="1068">
                  <c:v>116.32287000000001</c:v>
                </c:pt>
                <c:pt idx="1069">
                  <c:v>116.95684</c:v>
                </c:pt>
                <c:pt idx="1070">
                  <c:v>118.60531</c:v>
                </c:pt>
                <c:pt idx="1071">
                  <c:v>118.85673</c:v>
                </c:pt>
                <c:pt idx="1072">
                  <c:v>120.10798</c:v>
                </c:pt>
                <c:pt idx="1073">
                  <c:v>119.32434000000001</c:v>
                </c:pt>
                <c:pt idx="1074">
                  <c:v>118.83227000000001</c:v>
                </c:pt>
                <c:pt idx="1075">
                  <c:v>118.47517999999999</c:v>
                </c:pt>
                <c:pt idx="1076">
                  <c:v>119.31557000000001</c:v>
                </c:pt>
                <c:pt idx="1077">
                  <c:v>120.36041</c:v>
                </c:pt>
                <c:pt idx="1078">
                  <c:v>121.95804</c:v>
                </c:pt>
                <c:pt idx="1079">
                  <c:v>122.68885999999999</c:v>
                </c:pt>
                <c:pt idx="1080">
                  <c:v>123.45489999999999</c:v>
                </c:pt>
                <c:pt idx="1081">
                  <c:v>123.39225999999999</c:v>
                </c:pt>
                <c:pt idx="1082">
                  <c:v>123.25722999999999</c:v>
                </c:pt>
                <c:pt idx="1083">
                  <c:v>122.62718999999998</c:v>
                </c:pt>
                <c:pt idx="1084">
                  <c:v>122.53328999999999</c:v>
                </c:pt>
                <c:pt idx="1085">
                  <c:v>123.1027</c:v>
                </c:pt>
                <c:pt idx="1086">
                  <c:v>122.92658</c:v>
                </c:pt>
                <c:pt idx="1087">
                  <c:v>122.35034000000002</c:v>
                </c:pt>
                <c:pt idx="1088">
                  <c:v>122.12433999999999</c:v>
                </c:pt>
                <c:pt idx="1089">
                  <c:v>122.82875</c:v>
                </c:pt>
                <c:pt idx="1090">
                  <c:v>124.14363</c:v>
                </c:pt>
                <c:pt idx="1091">
                  <c:v>124.53691999999999</c:v>
                </c:pt>
                <c:pt idx="1092">
                  <c:v>124.49189000000001</c:v>
                </c:pt>
                <c:pt idx="1093">
                  <c:v>122.94418</c:v>
                </c:pt>
                <c:pt idx="1094">
                  <c:v>123.03319999999999</c:v>
                </c:pt>
                <c:pt idx="1095">
                  <c:v>123.10266999999999</c:v>
                </c:pt>
                <c:pt idx="1096">
                  <c:v>123.34822999999999</c:v>
                </c:pt>
                <c:pt idx="1097">
                  <c:v>122.28872000000001</c:v>
                </c:pt>
                <c:pt idx="1098">
                  <c:v>120.79481</c:v>
                </c:pt>
                <c:pt idx="1099">
                  <c:v>119.16297</c:v>
                </c:pt>
                <c:pt idx="1100">
                  <c:v>118.0457</c:v>
                </c:pt>
                <c:pt idx="1101">
                  <c:v>116.03327999999999</c:v>
                </c:pt>
                <c:pt idx="1102">
                  <c:v>115.13420000000001</c:v>
                </c:pt>
                <c:pt idx="1103">
                  <c:v>115.03734</c:v>
                </c:pt>
                <c:pt idx="1104">
                  <c:v>114.13043999999999</c:v>
                </c:pt>
                <c:pt idx="1105">
                  <c:v>111.68659</c:v>
                </c:pt>
                <c:pt idx="1106">
                  <c:v>108.58823000000001</c:v>
                </c:pt>
                <c:pt idx="1107">
                  <c:v>106.64135</c:v>
                </c:pt>
                <c:pt idx="1108">
                  <c:v>105.76966</c:v>
                </c:pt>
                <c:pt idx="1109">
                  <c:v>105.39988</c:v>
                </c:pt>
                <c:pt idx="1110">
                  <c:v>104.78354</c:v>
                </c:pt>
                <c:pt idx="1111">
                  <c:v>104.00869999999999</c:v>
                </c:pt>
                <c:pt idx="1112">
                  <c:v>102.71047000000002</c:v>
                </c:pt>
                <c:pt idx="1113">
                  <c:v>103.62512000000001</c:v>
                </c:pt>
                <c:pt idx="1114">
                  <c:v>103.45590999999999</c:v>
                </c:pt>
                <c:pt idx="1115">
                  <c:v>104.40700000000001</c:v>
                </c:pt>
                <c:pt idx="1116">
                  <c:v>104.29215000000001</c:v>
                </c:pt>
                <c:pt idx="1117">
                  <c:v>104.49928</c:v>
                </c:pt>
                <c:pt idx="1118">
                  <c:v>104.36873</c:v>
                </c:pt>
                <c:pt idx="1119">
                  <c:v>104.38737999999999</c:v>
                </c:pt>
                <c:pt idx="1120">
                  <c:v>104.55323</c:v>
                </c:pt>
                <c:pt idx="1121">
                  <c:v>107.21124999999999</c:v>
                </c:pt>
                <c:pt idx="1122">
                  <c:v>108.81017999999999</c:v>
                </c:pt>
                <c:pt idx="1123">
                  <c:v>110.93133</c:v>
                </c:pt>
                <c:pt idx="1124">
                  <c:v>109.55618999999999</c:v>
                </c:pt>
                <c:pt idx="1125">
                  <c:v>108.88385</c:v>
                </c:pt>
                <c:pt idx="1126">
                  <c:v>108.00927</c:v>
                </c:pt>
                <c:pt idx="1127">
                  <c:v>107.91113</c:v>
                </c:pt>
                <c:pt idx="1128">
                  <c:v>108.64728000000001</c:v>
                </c:pt>
                <c:pt idx="1129">
                  <c:v>109.75839999999999</c:v>
                </c:pt>
                <c:pt idx="1130">
                  <c:v>110.73502999999999</c:v>
                </c:pt>
                <c:pt idx="1131">
                  <c:v>111.24837000000001</c:v>
                </c:pt>
                <c:pt idx="1132">
                  <c:v>109.99985000000001</c:v>
                </c:pt>
                <c:pt idx="1133">
                  <c:v>108.72185999999999</c:v>
                </c:pt>
                <c:pt idx="1134">
                  <c:v>106.67828000000002</c:v>
                </c:pt>
                <c:pt idx="1135">
                  <c:v>104.93012999999999</c:v>
                </c:pt>
                <c:pt idx="1136">
                  <c:v>103.49805000000001</c:v>
                </c:pt>
                <c:pt idx="1137">
                  <c:v>103.23893999999999</c:v>
                </c:pt>
                <c:pt idx="1138">
                  <c:v>104.07131</c:v>
                </c:pt>
                <c:pt idx="1139">
                  <c:v>105.07938999999999</c:v>
                </c:pt>
                <c:pt idx="1140">
                  <c:v>105.69383999999999</c:v>
                </c:pt>
                <c:pt idx="1141">
                  <c:v>105.86955</c:v>
                </c:pt>
                <c:pt idx="1142">
                  <c:v>106.22386</c:v>
                </c:pt>
                <c:pt idx="1143">
                  <c:v>106.87658999999999</c:v>
                </c:pt>
                <c:pt idx="1144">
                  <c:v>107.46058000000001</c:v>
                </c:pt>
                <c:pt idx="1145">
                  <c:v>106.88246000000001</c:v>
                </c:pt>
                <c:pt idx="1146">
                  <c:v>106.8383</c:v>
                </c:pt>
                <c:pt idx="1147">
                  <c:v>106.48298</c:v>
                </c:pt>
                <c:pt idx="1148">
                  <c:v>106.66359</c:v>
                </c:pt>
                <c:pt idx="1149">
                  <c:v>106.83239</c:v>
                </c:pt>
                <c:pt idx="1150">
                  <c:v>106.34849</c:v>
                </c:pt>
                <c:pt idx="1151">
                  <c:v>106.53596999999999</c:v>
                </c:pt>
                <c:pt idx="1152">
                  <c:v>107.03067000000001</c:v>
                </c:pt>
                <c:pt idx="1153">
                  <c:v>107.44293</c:v>
                </c:pt>
                <c:pt idx="1154">
                  <c:v>106.93056999999999</c:v>
                </c:pt>
                <c:pt idx="1155">
                  <c:v>106.52617000000001</c:v>
                </c:pt>
                <c:pt idx="1156">
                  <c:v>106.36913</c:v>
                </c:pt>
                <c:pt idx="1157">
                  <c:v>107.40760999999999</c:v>
                </c:pt>
                <c:pt idx="1158">
                  <c:v>107.63924</c:v>
                </c:pt>
                <c:pt idx="1159">
                  <c:v>107.89835000000001</c:v>
                </c:pt>
                <c:pt idx="1160">
                  <c:v>107.40657999999999</c:v>
                </c:pt>
                <c:pt idx="1161">
                  <c:v>106.8432</c:v>
                </c:pt>
                <c:pt idx="1162">
                  <c:v>106.19540000000001</c:v>
                </c:pt>
                <c:pt idx="1163">
                  <c:v>105.35814999999999</c:v>
                </c:pt>
                <c:pt idx="1164">
                  <c:v>104.89682999999999</c:v>
                </c:pt>
                <c:pt idx="1165">
                  <c:v>103.9889</c:v>
                </c:pt>
                <c:pt idx="1166">
                  <c:v>103.45297000000001</c:v>
                </c:pt>
                <c:pt idx="1167">
                  <c:v>102.18088</c:v>
                </c:pt>
                <c:pt idx="1168">
                  <c:v>100.98632000000001</c:v>
                </c:pt>
                <c:pt idx="1169">
                  <c:v>98.935859999999991</c:v>
                </c:pt>
                <c:pt idx="1170">
                  <c:v>97.285879999999992</c:v>
                </c:pt>
                <c:pt idx="1171">
                  <c:v>96.633170000000007</c:v>
                </c:pt>
                <c:pt idx="1172">
                  <c:v>96.969850000000008</c:v>
                </c:pt>
                <c:pt idx="1173">
                  <c:v>98.398979999999995</c:v>
                </c:pt>
                <c:pt idx="1174">
                  <c:v>99.39130999999999</c:v>
                </c:pt>
                <c:pt idx="1175">
                  <c:v>99.965509999999995</c:v>
                </c:pt>
                <c:pt idx="1176">
                  <c:v>100.33784</c:v>
                </c:pt>
                <c:pt idx="1177">
                  <c:v>99.711860000000001</c:v>
                </c:pt>
                <c:pt idx="1178">
                  <c:v>99.346470000000011</c:v>
                </c:pt>
                <c:pt idx="1179">
                  <c:v>97.81604999999999</c:v>
                </c:pt>
                <c:pt idx="1180">
                  <c:v>97.007499999999993</c:v>
                </c:pt>
                <c:pt idx="1181">
                  <c:v>95.919290000000004</c:v>
                </c:pt>
                <c:pt idx="1182">
                  <c:v>95.389440000000008</c:v>
                </c:pt>
                <c:pt idx="1183">
                  <c:v>94.917720000000003</c:v>
                </c:pt>
                <c:pt idx="1184">
                  <c:v>95.140280000000004</c:v>
                </c:pt>
                <c:pt idx="1185">
                  <c:v>95.036869999999993</c:v>
                </c:pt>
                <c:pt idx="1186">
                  <c:v>94.77982999999999</c:v>
                </c:pt>
                <c:pt idx="1187">
                  <c:v>93.932839999999999</c:v>
                </c:pt>
                <c:pt idx="1188">
                  <c:v>93.219839999999991</c:v>
                </c:pt>
                <c:pt idx="1189">
                  <c:v>91.820369999999997</c:v>
                </c:pt>
                <c:pt idx="1190">
                  <c:v>90.633650000000003</c:v>
                </c:pt>
                <c:pt idx="1191">
                  <c:v>89.592659999999995</c:v>
                </c:pt>
                <c:pt idx="1192">
                  <c:v>89.130760000000009</c:v>
                </c:pt>
                <c:pt idx="1193">
                  <c:v>88.634410000000003</c:v>
                </c:pt>
                <c:pt idx="1194">
                  <c:v>88.368499999999997</c:v>
                </c:pt>
                <c:pt idx="1195">
                  <c:v>90.568639999999988</c:v>
                </c:pt>
                <c:pt idx="1196">
                  <c:v>91.982880000000009</c:v>
                </c:pt>
                <c:pt idx="1197">
                  <c:v>93.648229999999998</c:v>
                </c:pt>
                <c:pt idx="1198">
                  <c:v>93.806789999999992</c:v>
                </c:pt>
                <c:pt idx="1199">
                  <c:v>94.160329999999988</c:v>
                </c:pt>
                <c:pt idx="1200">
                  <c:v>94.887149999999991</c:v>
                </c:pt>
                <c:pt idx="1201">
                  <c:v>95.157000000000011</c:v>
                </c:pt>
                <c:pt idx="1202">
                  <c:v>95.770570000000006</c:v>
                </c:pt>
                <c:pt idx="1203">
                  <c:v>96.32701999999999</c:v>
                </c:pt>
                <c:pt idx="1204">
                  <c:v>97.086299999999994</c:v>
                </c:pt>
                <c:pt idx="1205">
                  <c:v>97.827859999999987</c:v>
                </c:pt>
                <c:pt idx="1206">
                  <c:v>99.03922</c:v>
                </c:pt>
                <c:pt idx="1207">
                  <c:v>100.24563999999999</c:v>
                </c:pt>
                <c:pt idx="1208">
                  <c:v>101.46094000000001</c:v>
                </c:pt>
                <c:pt idx="1209">
                  <c:v>101.68841</c:v>
                </c:pt>
                <c:pt idx="1210">
                  <c:v>101.55055</c:v>
                </c:pt>
                <c:pt idx="1211">
                  <c:v>101.28072</c:v>
                </c:pt>
                <c:pt idx="1212">
                  <c:v>102.14343</c:v>
                </c:pt>
                <c:pt idx="1213">
                  <c:v>102.23896000000001</c:v>
                </c:pt>
                <c:pt idx="1214">
                  <c:v>101.06798999999999</c:v>
                </c:pt>
                <c:pt idx="1215">
                  <c:v>98.739840000000001</c:v>
                </c:pt>
                <c:pt idx="1216">
                  <c:v>98.601970000000009</c:v>
                </c:pt>
                <c:pt idx="1217">
                  <c:v>99.509990000000002</c:v>
                </c:pt>
                <c:pt idx="1218">
                  <c:v>100.18065</c:v>
                </c:pt>
                <c:pt idx="1219">
                  <c:v>101.56338</c:v>
                </c:pt>
                <c:pt idx="1220">
                  <c:v>103.02583999999999</c:v>
                </c:pt>
                <c:pt idx="1221">
                  <c:v>104.92661000000001</c:v>
                </c:pt>
                <c:pt idx="1222">
                  <c:v>106.39894000000001</c:v>
                </c:pt>
                <c:pt idx="1223">
                  <c:v>107.09030000000001</c:v>
                </c:pt>
                <c:pt idx="1224">
                  <c:v>106.78103</c:v>
                </c:pt>
                <c:pt idx="1225">
                  <c:v>105.73313999999999</c:v>
                </c:pt>
                <c:pt idx="1226">
                  <c:v>104.01165</c:v>
                </c:pt>
                <c:pt idx="1227">
                  <c:v>103.795</c:v>
                </c:pt>
                <c:pt idx="1228">
                  <c:v>104.50409000000001</c:v>
                </c:pt>
                <c:pt idx="1229">
                  <c:v>105.49089999999998</c:v>
                </c:pt>
                <c:pt idx="1230">
                  <c:v>105.39044</c:v>
                </c:pt>
                <c:pt idx="1231">
                  <c:v>104.98274000000001</c:v>
                </c:pt>
                <c:pt idx="1232">
                  <c:v>104.69221999999999</c:v>
                </c:pt>
                <c:pt idx="1233">
                  <c:v>105.40622999999999</c:v>
                </c:pt>
                <c:pt idx="1234">
                  <c:v>105.76862000000001</c:v>
                </c:pt>
                <c:pt idx="1235">
                  <c:v>106.21672</c:v>
                </c:pt>
                <c:pt idx="1236">
                  <c:v>106.53973999999999</c:v>
                </c:pt>
                <c:pt idx="1237">
                  <c:v>107.50586</c:v>
                </c:pt>
                <c:pt idx="1238">
                  <c:v>108.17852000000001</c:v>
                </c:pt>
                <c:pt idx="1239">
                  <c:v>110.04266000000001</c:v>
                </c:pt>
                <c:pt idx="1240">
                  <c:v>111.7345</c:v>
                </c:pt>
                <c:pt idx="1241">
                  <c:v>113.39360000000001</c:v>
                </c:pt>
                <c:pt idx="1242">
                  <c:v>114.24241000000001</c:v>
                </c:pt>
                <c:pt idx="1243">
                  <c:v>114.01315</c:v>
                </c:pt>
                <c:pt idx="1244">
                  <c:v>114.27008000000001</c:v>
                </c:pt>
                <c:pt idx="1245">
                  <c:v>115.27800000000001</c:v>
                </c:pt>
                <c:pt idx="1246">
                  <c:v>116.81161999999999</c:v>
                </c:pt>
                <c:pt idx="1247">
                  <c:v>118.52212</c:v>
                </c:pt>
                <c:pt idx="1248">
                  <c:v>119.22171</c:v>
                </c:pt>
                <c:pt idx="1249">
                  <c:v>119.84030999999999</c:v>
                </c:pt>
                <c:pt idx="1250">
                  <c:v>119.79087999999999</c:v>
                </c:pt>
                <c:pt idx="1251">
                  <c:v>120.41933999999999</c:v>
                </c:pt>
                <c:pt idx="1252">
                  <c:v>120.2642</c:v>
                </c:pt>
                <c:pt idx="1253">
                  <c:v>120.78494000000001</c:v>
                </c:pt>
                <c:pt idx="1254">
                  <c:v>115.02500999999999</c:v>
                </c:pt>
                <c:pt idx="1255">
                  <c:v>111.04767000000001</c:v>
                </c:pt>
                <c:pt idx="1256">
                  <c:v>106.39447999999999</c:v>
                </c:pt>
                <c:pt idx="1257">
                  <c:v>106.79272</c:v>
                </c:pt>
                <c:pt idx="1258">
                  <c:v>106.93106</c:v>
                </c:pt>
                <c:pt idx="1259">
                  <c:v>106.55953000000001</c:v>
                </c:pt>
                <c:pt idx="1260">
                  <c:v>104.89447999999999</c:v>
                </c:pt>
                <c:pt idx="1261">
                  <c:v>102.86383000000001</c:v>
                </c:pt>
                <c:pt idx="1262">
                  <c:v>101.51696000000001</c:v>
                </c:pt>
                <c:pt idx="1263">
                  <c:v>101.54464</c:v>
                </c:pt>
                <c:pt idx="1264">
                  <c:v>101.58812</c:v>
                </c:pt>
                <c:pt idx="1265">
                  <c:v>102.1909</c:v>
                </c:pt>
                <c:pt idx="1266">
                  <c:v>103.07723999999999</c:v>
                </c:pt>
                <c:pt idx="1267">
                  <c:v>103.68199</c:v>
                </c:pt>
                <c:pt idx="1268">
                  <c:v>102.74423999999999</c:v>
                </c:pt>
                <c:pt idx="1269">
                  <c:v>101.14936</c:v>
                </c:pt>
                <c:pt idx="1270">
                  <c:v>99.93986000000001</c:v>
                </c:pt>
                <c:pt idx="1271">
                  <c:v>100.04066</c:v>
                </c:pt>
                <c:pt idx="1272">
                  <c:v>99.843029999999999</c:v>
                </c:pt>
                <c:pt idx="1273">
                  <c:v>100.26002</c:v>
                </c:pt>
                <c:pt idx="1274">
                  <c:v>99.844970000000004</c:v>
                </c:pt>
                <c:pt idx="1275">
                  <c:v>99.908209999999997</c:v>
                </c:pt>
                <c:pt idx="1276">
                  <c:v>100.35587</c:v>
                </c:pt>
                <c:pt idx="1277">
                  <c:v>101.39246</c:v>
                </c:pt>
                <c:pt idx="1278">
                  <c:v>102.43298</c:v>
                </c:pt>
                <c:pt idx="1279">
                  <c:v>101.80944000000001</c:v>
                </c:pt>
                <c:pt idx="1280">
                  <c:v>101.20370000000001</c:v>
                </c:pt>
                <c:pt idx="1281">
                  <c:v>100.07127</c:v>
                </c:pt>
                <c:pt idx="1282">
                  <c:v>99.421060000000011</c:v>
                </c:pt>
                <c:pt idx="1283">
                  <c:v>99.962559999999996</c:v>
                </c:pt>
                <c:pt idx="1284">
                  <c:v>100.99221</c:v>
                </c:pt>
                <c:pt idx="1285">
                  <c:v>102.20272</c:v>
                </c:pt>
                <c:pt idx="1286">
                  <c:v>102.83512999999999</c:v>
                </c:pt>
                <c:pt idx="1287">
                  <c:v>104.10493000000001</c:v>
                </c:pt>
                <c:pt idx="1288">
                  <c:v>104.25413</c:v>
                </c:pt>
                <c:pt idx="1289">
                  <c:v>104.92807999999999</c:v>
                </c:pt>
                <c:pt idx="1290">
                  <c:v>104.56543000000001</c:v>
                </c:pt>
                <c:pt idx="1291">
                  <c:v>103.87275</c:v>
                </c:pt>
                <c:pt idx="1292">
                  <c:v>102.95376999999999</c:v>
                </c:pt>
                <c:pt idx="1293">
                  <c:v>102.91719000000001</c:v>
                </c:pt>
                <c:pt idx="1294">
                  <c:v>103.36384</c:v>
                </c:pt>
                <c:pt idx="1295">
                  <c:v>104.10887</c:v>
                </c:pt>
                <c:pt idx="1296">
                  <c:v>103.78478</c:v>
                </c:pt>
                <c:pt idx="1297">
                  <c:v>103.86578</c:v>
                </c:pt>
                <c:pt idx="1298">
                  <c:v>103.40728999999999</c:v>
                </c:pt>
                <c:pt idx="1299">
                  <c:v>103.18495</c:v>
                </c:pt>
                <c:pt idx="1300">
                  <c:v>102.15689999999999</c:v>
                </c:pt>
                <c:pt idx="1301">
                  <c:v>100.60436</c:v>
                </c:pt>
                <c:pt idx="1302">
                  <c:v>98.920459999999991</c:v>
                </c:pt>
                <c:pt idx="1303">
                  <c:v>97.588620000000006</c:v>
                </c:pt>
                <c:pt idx="1304">
                  <c:v>97.242550000000008</c:v>
                </c:pt>
                <c:pt idx="1305">
                  <c:v>97.591639999999998</c:v>
                </c:pt>
                <c:pt idx="1306">
                  <c:v>98.808430000000016</c:v>
                </c:pt>
                <c:pt idx="1307">
                  <c:v>99.311199999999999</c:v>
                </c:pt>
                <c:pt idx="1308">
                  <c:v>100.08273</c:v>
                </c:pt>
                <c:pt idx="1309">
                  <c:v>99.729680000000002</c:v>
                </c:pt>
                <c:pt idx="1310">
                  <c:v>99.507550000000009</c:v>
                </c:pt>
                <c:pt idx="1311">
                  <c:v>98.638840000000002</c:v>
                </c:pt>
                <c:pt idx="1312">
                  <c:v>98.670569999999998</c:v>
                </c:pt>
                <c:pt idx="1313">
                  <c:v>98.888719999999992</c:v>
                </c:pt>
                <c:pt idx="1314">
                  <c:v>99.562079999999995</c:v>
                </c:pt>
                <c:pt idx="1315">
                  <c:v>97.057109999999994</c:v>
                </c:pt>
                <c:pt idx="1316">
                  <c:v>95.106489999999994</c:v>
                </c:pt>
                <c:pt idx="1317">
                  <c:v>92.539010000000005</c:v>
                </c:pt>
                <c:pt idx="1318">
                  <c:v>92.773030000000006</c:v>
                </c:pt>
                <c:pt idx="1319">
                  <c:v>92.826589999999996</c:v>
                </c:pt>
                <c:pt idx="1320">
                  <c:v>92.679829999999995</c:v>
                </c:pt>
                <c:pt idx="1321">
                  <c:v>91.574079999999995</c:v>
                </c:pt>
                <c:pt idx="1322">
                  <c:v>90.426690000000008</c:v>
                </c:pt>
                <c:pt idx="1323">
                  <c:v>89.263440000000003</c:v>
                </c:pt>
                <c:pt idx="1324">
                  <c:v>88.612909999999999</c:v>
                </c:pt>
                <c:pt idx="1325">
                  <c:v>88.629750000000001</c:v>
                </c:pt>
                <c:pt idx="1326">
                  <c:v>89.303089999999997</c:v>
                </c:pt>
                <c:pt idx="1327">
                  <c:v>89.152369999999991</c:v>
                </c:pt>
                <c:pt idx="1328">
                  <c:v>90.044889999999995</c:v>
                </c:pt>
                <c:pt idx="1329">
                  <c:v>90.342399999999998</c:v>
                </c:pt>
                <c:pt idx="1330">
                  <c:v>91.671260000000004</c:v>
                </c:pt>
                <c:pt idx="1331">
                  <c:v>92.113569999999996</c:v>
                </c:pt>
                <c:pt idx="1332">
                  <c:v>93.102279999999993</c:v>
                </c:pt>
                <c:pt idx="1333">
                  <c:v>93.976929999999996</c:v>
                </c:pt>
                <c:pt idx="1334">
                  <c:v>94.196089999999998</c:v>
                </c:pt>
                <c:pt idx="1335">
                  <c:v>93.968989999999991</c:v>
                </c:pt>
                <c:pt idx="1336">
                  <c:v>93.440420000000003</c:v>
                </c:pt>
                <c:pt idx="1337">
                  <c:v>93.534639999999996</c:v>
                </c:pt>
                <c:pt idx="1338">
                  <c:v>93.39085</c:v>
                </c:pt>
                <c:pt idx="1339">
                  <c:v>93.438460000000006</c:v>
                </c:pt>
                <c:pt idx="1340">
                  <c:v>93.259950000000003</c:v>
                </c:pt>
                <c:pt idx="1341">
                  <c:v>92.581649999999996</c:v>
                </c:pt>
                <c:pt idx="1342">
                  <c:v>91.266660000000002</c:v>
                </c:pt>
                <c:pt idx="1343">
                  <c:v>90.981049999999996</c:v>
                </c:pt>
                <c:pt idx="1344">
                  <c:v>90.922539999999998</c:v>
                </c:pt>
                <c:pt idx="1345">
                  <c:v>91.941000000000003</c:v>
                </c:pt>
                <c:pt idx="1346">
                  <c:v>92.390230000000003</c:v>
                </c:pt>
                <c:pt idx="1347">
                  <c:v>92.799790000000002</c:v>
                </c:pt>
                <c:pt idx="1348">
                  <c:v>92.788899999999998</c:v>
                </c:pt>
                <c:pt idx="1349">
                  <c:v>91.701009999999997</c:v>
                </c:pt>
                <c:pt idx="1350">
                  <c:v>91.618689999999987</c:v>
                </c:pt>
                <c:pt idx="1351">
                  <c:v>91.447099999999992</c:v>
                </c:pt>
                <c:pt idx="1352">
                  <c:v>91.553240000000002</c:v>
                </c:pt>
                <c:pt idx="1353">
                  <c:v>91.28052000000001</c:v>
                </c:pt>
                <c:pt idx="1354">
                  <c:v>91.139709999999994</c:v>
                </c:pt>
                <c:pt idx="1355">
                  <c:v>91.128780000000006</c:v>
                </c:pt>
                <c:pt idx="1356">
                  <c:v>91.545299999999997</c:v>
                </c:pt>
                <c:pt idx="1357">
                  <c:v>91.608789999999999</c:v>
                </c:pt>
                <c:pt idx="1358">
                  <c:v>91.389629999999997</c:v>
                </c:pt>
                <c:pt idx="1359">
                  <c:v>91.106009999999998</c:v>
                </c:pt>
                <c:pt idx="1360">
                  <c:v>90.982029999999995</c:v>
                </c:pt>
                <c:pt idx="1361">
                  <c:v>91.029650000000004</c:v>
                </c:pt>
                <c:pt idx="1362">
                  <c:v>91.711939999999998</c:v>
                </c:pt>
                <c:pt idx="1363">
                  <c:v>92.778020000000012</c:v>
                </c:pt>
                <c:pt idx="1364">
                  <c:v>93.672069999999991</c:v>
                </c:pt>
                <c:pt idx="1365">
                  <c:v>94.199839999999995</c:v>
                </c:pt>
                <c:pt idx="1366">
                  <c:v>94.050510000000003</c:v>
                </c:pt>
                <c:pt idx="1367">
                  <c:v>94.584109999999995</c:v>
                </c:pt>
                <c:pt idx="1368">
                  <c:v>95.207350000000005</c:v>
                </c:pt>
                <c:pt idx="1369">
                  <c:v>95.654340000000005</c:v>
                </c:pt>
                <c:pt idx="1370">
                  <c:v>95.686219999999992</c:v>
                </c:pt>
                <c:pt idx="1371">
                  <c:v>94.611000000000004</c:v>
                </c:pt>
                <c:pt idx="1372">
                  <c:v>94.11721</c:v>
                </c:pt>
                <c:pt idx="1373">
                  <c:v>93.297859999999986</c:v>
                </c:pt>
                <c:pt idx="1374">
                  <c:v>93.852370000000008</c:v>
                </c:pt>
                <c:pt idx="1375">
                  <c:v>94.009659999999997</c:v>
                </c:pt>
                <c:pt idx="1376">
                  <c:v>94.739400000000003</c:v>
                </c:pt>
                <c:pt idx="1377">
                  <c:v>95.550810000000013</c:v>
                </c:pt>
                <c:pt idx="1378">
                  <c:v>96.263630000000006</c:v>
                </c:pt>
                <c:pt idx="1379">
                  <c:v>95.777780000000007</c:v>
                </c:pt>
                <c:pt idx="1380">
                  <c:v>94.777230000000003</c:v>
                </c:pt>
                <c:pt idx="1381">
                  <c:v>93.900130000000004</c:v>
                </c:pt>
                <c:pt idx="1382">
                  <c:v>86.238320000000002</c:v>
                </c:pt>
                <c:pt idx="1383">
                  <c:v>81.237619999999993</c:v>
                </c:pt>
                <c:pt idx="1384">
                  <c:v>75.73814999999999</c:v>
                </c:pt>
                <c:pt idx="1385">
                  <c:v>75.619690000000006</c:v>
                </c:pt>
                <c:pt idx="1386">
                  <c:v>75.220460000000003</c:v>
                </c:pt>
                <c:pt idx="1387">
                  <c:v>74.090509999999995</c:v>
                </c:pt>
                <c:pt idx="1388">
                  <c:v>73.201459999999997</c:v>
                </c:pt>
                <c:pt idx="1389">
                  <c:v>72.346299999999999</c:v>
                </c:pt>
                <c:pt idx="1390">
                  <c:v>72.532469999999989</c:v>
                </c:pt>
                <c:pt idx="1391">
                  <c:v>72.822199999999995</c:v>
                </c:pt>
                <c:pt idx="1392">
                  <c:v>72.244749999999996</c:v>
                </c:pt>
                <c:pt idx="1393">
                  <c:v>72.220869999999991</c:v>
                </c:pt>
                <c:pt idx="1394">
                  <c:v>72.142200000000003</c:v>
                </c:pt>
                <c:pt idx="1395">
                  <c:v>72.393100000000004</c:v>
                </c:pt>
                <c:pt idx="1396">
                  <c:v>72.392110000000002</c:v>
                </c:pt>
                <c:pt idx="1397">
                  <c:v>73.141780000000011</c:v>
                </c:pt>
                <c:pt idx="1398">
                  <c:v>73.301079999999999</c:v>
                </c:pt>
                <c:pt idx="1399">
                  <c:v>72.590229999999991</c:v>
                </c:pt>
                <c:pt idx="1400">
                  <c:v>71.591679999999997</c:v>
                </c:pt>
                <c:pt idx="1401">
                  <c:v>71.455279999999988</c:v>
                </c:pt>
                <c:pt idx="1402">
                  <c:v>72.288570000000007</c:v>
                </c:pt>
                <c:pt idx="1403">
                  <c:v>73.234359999999995</c:v>
                </c:pt>
                <c:pt idx="1404">
                  <c:v>73.975060000000013</c:v>
                </c:pt>
                <c:pt idx="1405">
                  <c:v>73.96408000000001</c:v>
                </c:pt>
                <c:pt idx="1406">
                  <c:v>73.8874</c:v>
                </c:pt>
                <c:pt idx="1407">
                  <c:v>72.602109999999996</c:v>
                </c:pt>
                <c:pt idx="1408">
                  <c:v>72.306429999999992</c:v>
                </c:pt>
                <c:pt idx="1409">
                  <c:v>71.903239999999997</c:v>
                </c:pt>
                <c:pt idx="1410">
                  <c:v>72.88685000000001</c:v>
                </c:pt>
                <c:pt idx="1411">
                  <c:v>73.451359999999994</c:v>
                </c:pt>
                <c:pt idx="1412">
                  <c:v>74.084519999999998</c:v>
                </c:pt>
                <c:pt idx="1413">
                  <c:v>75.756079999999997</c:v>
                </c:pt>
                <c:pt idx="1414">
                  <c:v>77.006489999999999</c:v>
                </c:pt>
                <c:pt idx="1415">
                  <c:v>79.750249999999994</c:v>
                </c:pt>
                <c:pt idx="1416">
                  <c:v>81.23563</c:v>
                </c:pt>
                <c:pt idx="1417">
                  <c:v>82.66228000000001</c:v>
                </c:pt>
                <c:pt idx="1418">
                  <c:v>83.006740000000008</c:v>
                </c:pt>
                <c:pt idx="1419">
                  <c:v>83.280529999999999</c:v>
                </c:pt>
                <c:pt idx="1420">
                  <c:v>83.26061</c:v>
                </c:pt>
                <c:pt idx="1421">
                  <c:v>83.470699999999994</c:v>
                </c:pt>
                <c:pt idx="1422">
                  <c:v>83.577200000000005</c:v>
                </c:pt>
                <c:pt idx="1423">
                  <c:v>84.239270000000005</c:v>
                </c:pt>
                <c:pt idx="1424">
                  <c:v>83.614059999999995</c:v>
                </c:pt>
                <c:pt idx="1425">
                  <c:v>83.356229999999996</c:v>
                </c:pt>
                <c:pt idx="1426">
                  <c:v>82.773809999999997</c:v>
                </c:pt>
                <c:pt idx="1427">
                  <c:v>82.280090000000001</c:v>
                </c:pt>
                <c:pt idx="1428">
                  <c:v>81.689000000000007</c:v>
                </c:pt>
                <c:pt idx="1429">
                  <c:v>81.033999999999992</c:v>
                </c:pt>
                <c:pt idx="1430">
                  <c:v>80.807000000000002</c:v>
                </c:pt>
                <c:pt idx="1431">
                  <c:v>80.233999999999995</c:v>
                </c:pt>
                <c:pt idx="1432">
                  <c:v>79.271999999999991</c:v>
                </c:pt>
                <c:pt idx="1433">
                  <c:v>78.634</c:v>
                </c:pt>
                <c:pt idx="1434">
                  <c:v>78.307000000000002</c:v>
                </c:pt>
                <c:pt idx="1435">
                  <c:v>78.644000000000005</c:v>
                </c:pt>
                <c:pt idx="1436">
                  <c:v>79.143000000000001</c:v>
                </c:pt>
                <c:pt idx="1437">
                  <c:v>79.899000000000001</c:v>
                </c:pt>
                <c:pt idx="1438">
                  <c:v>80.492000000000004</c:v>
                </c:pt>
                <c:pt idx="1439">
                  <c:v>80.854000000000013</c:v>
                </c:pt>
                <c:pt idx="1440">
                  <c:v>83.171999999999997</c:v>
                </c:pt>
                <c:pt idx="1441">
                  <c:v>84.73</c:v>
                </c:pt>
                <c:pt idx="1442">
                  <c:v>86.8</c:v>
                </c:pt>
                <c:pt idx="1443">
                  <c:v>87.298000000000002</c:v>
                </c:pt>
                <c:pt idx="1444">
                  <c:v>88.393999999999991</c:v>
                </c:pt>
                <c:pt idx="1445">
                  <c:v>88.992999999999995</c:v>
                </c:pt>
                <c:pt idx="1446">
                  <c:v>89.009000000000015</c:v>
                </c:pt>
                <c:pt idx="1447">
                  <c:v>89.003999999999991</c:v>
                </c:pt>
                <c:pt idx="1448">
                  <c:v>86.498999999999995</c:v>
                </c:pt>
                <c:pt idx="1449">
                  <c:v>84.508999999999986</c:v>
                </c:pt>
                <c:pt idx="1450">
                  <c:v>82.46</c:v>
                </c:pt>
                <c:pt idx="1451">
                  <c:v>81.637</c:v>
                </c:pt>
                <c:pt idx="1452">
                  <c:v>81.231999999999999</c:v>
                </c:pt>
                <c:pt idx="1453">
                  <c:v>81.459999999999994</c:v>
                </c:pt>
                <c:pt idx="1454">
                  <c:v>81.805999999999997</c:v>
                </c:pt>
                <c:pt idx="1455">
                  <c:v>82.225000000000009</c:v>
                </c:pt>
                <c:pt idx="1456">
                  <c:v>81.914999999999992</c:v>
                </c:pt>
                <c:pt idx="1457">
                  <c:v>81.972999999999999</c:v>
                </c:pt>
                <c:pt idx="1458">
                  <c:v>82.692000000000007</c:v>
                </c:pt>
                <c:pt idx="1459">
                  <c:v>83.177999999999997</c:v>
                </c:pt>
                <c:pt idx="1460">
                  <c:v>83.37</c:v>
                </c:pt>
                <c:pt idx="1461">
                  <c:v>82.488</c:v>
                </c:pt>
                <c:pt idx="1462">
                  <c:v>81.888000000000005</c:v>
                </c:pt>
                <c:pt idx="1463">
                  <c:v>80.89</c:v>
                </c:pt>
                <c:pt idx="1464">
                  <c:v>80.057000000000002</c:v>
                </c:pt>
                <c:pt idx="1465">
                  <c:v>79.266999999999996</c:v>
                </c:pt>
                <c:pt idx="1466">
                  <c:v>78.930999999999997</c:v>
                </c:pt>
                <c:pt idx="1467">
                  <c:v>78.688000000000002</c:v>
                </c:pt>
                <c:pt idx="1468">
                  <c:v>77.772999999999996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A-433F-B4BB-DA801AE2CDAA}"/>
            </c:ext>
          </c:extLst>
        </c:ser>
        <c:ser>
          <c:idx val="2"/>
          <c:order val="2"/>
          <c:tx>
            <c:strRef>
              <c:f>'Weighted Moving Average'!$M$1</c:f>
              <c:strCache>
                <c:ptCount val="1"/>
                <c:pt idx="0">
                  <c:v>Forecast 6 Period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Average'!$M$2:$M$1470</c:f>
              <c:numCache>
                <c:formatCode>#,##0.00</c:formatCode>
                <c:ptCount val="1469"/>
                <c:pt idx="6">
                  <c:v>70.817170000000004</c:v>
                </c:pt>
                <c:pt idx="7">
                  <c:v>71.204970000000017</c:v>
                </c:pt>
                <c:pt idx="8">
                  <c:v>71.543949999999995</c:v>
                </c:pt>
                <c:pt idx="9">
                  <c:v>71.61905999999999</c:v>
                </c:pt>
                <c:pt idx="10">
                  <c:v>71.943009999999987</c:v>
                </c:pt>
                <c:pt idx="11">
                  <c:v>72.15052</c:v>
                </c:pt>
                <c:pt idx="12">
                  <c:v>72.679159999999996</c:v>
                </c:pt>
                <c:pt idx="13">
                  <c:v>73.466970000000003</c:v>
                </c:pt>
                <c:pt idx="14">
                  <c:v>74.178699999999992</c:v>
                </c:pt>
                <c:pt idx="15">
                  <c:v>74.857579999999999</c:v>
                </c:pt>
                <c:pt idx="16">
                  <c:v>75.220970000000008</c:v>
                </c:pt>
                <c:pt idx="17">
                  <c:v>75.511110000000016</c:v>
                </c:pt>
                <c:pt idx="18">
                  <c:v>75.582480000000004</c:v>
                </c:pt>
                <c:pt idx="19">
                  <c:v>75.534589999999994</c:v>
                </c:pt>
                <c:pt idx="20">
                  <c:v>75.663229999999999</c:v>
                </c:pt>
                <c:pt idx="21">
                  <c:v>75.912059999999997</c:v>
                </c:pt>
                <c:pt idx="22">
                  <c:v>76.12427000000001</c:v>
                </c:pt>
                <c:pt idx="23">
                  <c:v>76.420050000000003</c:v>
                </c:pt>
                <c:pt idx="24">
                  <c:v>76.806910000000016</c:v>
                </c:pt>
                <c:pt idx="25">
                  <c:v>77.118660000000006</c:v>
                </c:pt>
                <c:pt idx="26">
                  <c:v>77.305520000000001</c:v>
                </c:pt>
                <c:pt idx="27">
                  <c:v>77.385329999999996</c:v>
                </c:pt>
                <c:pt idx="28">
                  <c:v>77.666089999999997</c:v>
                </c:pt>
                <c:pt idx="29">
                  <c:v>78.109280000000012</c:v>
                </c:pt>
                <c:pt idx="30">
                  <c:v>78.630409999999998</c:v>
                </c:pt>
                <c:pt idx="31">
                  <c:v>79.033239999999992</c:v>
                </c:pt>
                <c:pt idx="32">
                  <c:v>79.473609999999994</c:v>
                </c:pt>
                <c:pt idx="33">
                  <c:v>79.667990000000003</c:v>
                </c:pt>
                <c:pt idx="34">
                  <c:v>79.724330000000009</c:v>
                </c:pt>
                <c:pt idx="35">
                  <c:v>79.584420000000023</c:v>
                </c:pt>
                <c:pt idx="36">
                  <c:v>79.466119999999989</c:v>
                </c:pt>
                <c:pt idx="37">
                  <c:v>79.568450000000013</c:v>
                </c:pt>
                <c:pt idx="38">
                  <c:v>79.698030000000003</c:v>
                </c:pt>
                <c:pt idx="39">
                  <c:v>80.05671000000001</c:v>
                </c:pt>
                <c:pt idx="40">
                  <c:v>80.231360000000009</c:v>
                </c:pt>
                <c:pt idx="41">
                  <c:v>80.761750000000006</c:v>
                </c:pt>
                <c:pt idx="42">
                  <c:v>80.870739999999998</c:v>
                </c:pt>
                <c:pt idx="43">
                  <c:v>80.868840000000006</c:v>
                </c:pt>
                <c:pt idx="44">
                  <c:v>80.790729999999996</c:v>
                </c:pt>
                <c:pt idx="45">
                  <c:v>80.547009999999986</c:v>
                </c:pt>
                <c:pt idx="46">
                  <c:v>80.401089999999996</c:v>
                </c:pt>
                <c:pt idx="47">
                  <c:v>80.310710000000014</c:v>
                </c:pt>
                <c:pt idx="48">
                  <c:v>80.319180000000003</c:v>
                </c:pt>
                <c:pt idx="49">
                  <c:v>80.428389999999993</c:v>
                </c:pt>
                <c:pt idx="50">
                  <c:v>80.787060000000011</c:v>
                </c:pt>
                <c:pt idx="51">
                  <c:v>81.024299999999997</c:v>
                </c:pt>
                <c:pt idx="52">
                  <c:v>81.533590000000018</c:v>
                </c:pt>
                <c:pt idx="53">
                  <c:v>81.875310000000013</c:v>
                </c:pt>
                <c:pt idx="54">
                  <c:v>81.976969999999994</c:v>
                </c:pt>
                <c:pt idx="55">
                  <c:v>82.286690000000007</c:v>
                </c:pt>
                <c:pt idx="56">
                  <c:v>81.316119999999998</c:v>
                </c:pt>
                <c:pt idx="57">
                  <c:v>80.390740000000008</c:v>
                </c:pt>
                <c:pt idx="58">
                  <c:v>79.66116000000001</c:v>
                </c:pt>
                <c:pt idx="59">
                  <c:v>78.764949999999999</c:v>
                </c:pt>
                <c:pt idx="60">
                  <c:v>78.689630000000008</c:v>
                </c:pt>
                <c:pt idx="61">
                  <c:v>78.508879999999991</c:v>
                </c:pt>
                <c:pt idx="62">
                  <c:v>78.969220000000007</c:v>
                </c:pt>
                <c:pt idx="63">
                  <c:v>79.281759999999991</c:v>
                </c:pt>
                <c:pt idx="64">
                  <c:v>79.424869999999999</c:v>
                </c:pt>
                <c:pt idx="65">
                  <c:v>79.731769999999983</c:v>
                </c:pt>
                <c:pt idx="66">
                  <c:v>79.875799999999998</c:v>
                </c:pt>
                <c:pt idx="67">
                  <c:v>79.958640000000003</c:v>
                </c:pt>
                <c:pt idx="68">
                  <c:v>79.851320000000015</c:v>
                </c:pt>
                <c:pt idx="69">
                  <c:v>79.861670000000004</c:v>
                </c:pt>
                <c:pt idx="70">
                  <c:v>79.873910000000009</c:v>
                </c:pt>
                <c:pt idx="71">
                  <c:v>80.106430000000017</c:v>
                </c:pt>
                <c:pt idx="72">
                  <c:v>80.481100000000026</c:v>
                </c:pt>
                <c:pt idx="73">
                  <c:v>81.045000000000002</c:v>
                </c:pt>
                <c:pt idx="74">
                  <c:v>81.815060000000003</c:v>
                </c:pt>
                <c:pt idx="75">
                  <c:v>82.50039000000001</c:v>
                </c:pt>
                <c:pt idx="76">
                  <c:v>82.772459999999995</c:v>
                </c:pt>
                <c:pt idx="77">
                  <c:v>82.84966</c:v>
                </c:pt>
                <c:pt idx="78">
                  <c:v>82.964510000000004</c:v>
                </c:pt>
                <c:pt idx="79">
                  <c:v>82.787540000000007</c:v>
                </c:pt>
                <c:pt idx="80">
                  <c:v>82.837430000000012</c:v>
                </c:pt>
                <c:pt idx="81">
                  <c:v>82.827070000000006</c:v>
                </c:pt>
                <c:pt idx="82">
                  <c:v>82.818590000000015</c:v>
                </c:pt>
                <c:pt idx="83">
                  <c:v>82.518270000000015</c:v>
                </c:pt>
                <c:pt idx="84">
                  <c:v>81.938360000000003</c:v>
                </c:pt>
                <c:pt idx="85">
                  <c:v>81.522270000000006</c:v>
                </c:pt>
                <c:pt idx="86">
                  <c:v>80.675020000000004</c:v>
                </c:pt>
                <c:pt idx="87">
                  <c:v>79.820229999999995</c:v>
                </c:pt>
                <c:pt idx="88">
                  <c:v>79.108550000000008</c:v>
                </c:pt>
                <c:pt idx="89">
                  <c:v>78.577609999999993</c:v>
                </c:pt>
                <c:pt idx="90">
                  <c:v>78.489120000000014</c:v>
                </c:pt>
                <c:pt idx="91">
                  <c:v>78.189750000000004</c:v>
                </c:pt>
                <c:pt idx="92">
                  <c:v>78.283880000000011</c:v>
                </c:pt>
                <c:pt idx="93">
                  <c:v>78.519230000000007</c:v>
                </c:pt>
                <c:pt idx="94">
                  <c:v>78.692450000000008</c:v>
                </c:pt>
                <c:pt idx="95">
                  <c:v>79.034180000000006</c:v>
                </c:pt>
                <c:pt idx="96">
                  <c:v>78.853440000000006</c:v>
                </c:pt>
                <c:pt idx="97">
                  <c:v>78.923110000000008</c:v>
                </c:pt>
                <c:pt idx="98">
                  <c:v>78.777199999999993</c:v>
                </c:pt>
                <c:pt idx="99">
                  <c:v>78.466540000000009</c:v>
                </c:pt>
                <c:pt idx="100">
                  <c:v>78.202000000000012</c:v>
                </c:pt>
                <c:pt idx="101">
                  <c:v>77.655050000000003</c:v>
                </c:pt>
                <c:pt idx="102">
                  <c:v>76.872739999999993</c:v>
                </c:pt>
                <c:pt idx="103">
                  <c:v>76.142200000000003</c:v>
                </c:pt>
                <c:pt idx="104">
                  <c:v>75.13955</c:v>
                </c:pt>
                <c:pt idx="105">
                  <c:v>74.434809999999999</c:v>
                </c:pt>
                <c:pt idx="106">
                  <c:v>74.685630000000003</c:v>
                </c:pt>
                <c:pt idx="107">
                  <c:v>75.197789999999998</c:v>
                </c:pt>
                <c:pt idx="108">
                  <c:v>76.057700000000011</c:v>
                </c:pt>
                <c:pt idx="109">
                  <c:v>76.984729999999999</c:v>
                </c:pt>
                <c:pt idx="110">
                  <c:v>77.588909999999998</c:v>
                </c:pt>
                <c:pt idx="111">
                  <c:v>78.140219999999999</c:v>
                </c:pt>
                <c:pt idx="112">
                  <c:v>78.252560000000003</c:v>
                </c:pt>
                <c:pt idx="113">
                  <c:v>78.355460000000008</c:v>
                </c:pt>
                <c:pt idx="114">
                  <c:v>78.530090000000001</c:v>
                </c:pt>
                <c:pt idx="115">
                  <c:v>78.298810000000003</c:v>
                </c:pt>
                <c:pt idx="116">
                  <c:v>78.618830000000003</c:v>
                </c:pt>
                <c:pt idx="117">
                  <c:v>78.640550000000005</c:v>
                </c:pt>
                <c:pt idx="118">
                  <c:v>79.056870000000004</c:v>
                </c:pt>
                <c:pt idx="119">
                  <c:v>79.602510000000009</c:v>
                </c:pt>
                <c:pt idx="120">
                  <c:v>79.721459999999993</c:v>
                </c:pt>
                <c:pt idx="121">
                  <c:v>79.681820000000002</c:v>
                </c:pt>
                <c:pt idx="122">
                  <c:v>79.262680000000003</c:v>
                </c:pt>
                <c:pt idx="123">
                  <c:v>79.075760000000002</c:v>
                </c:pt>
                <c:pt idx="124">
                  <c:v>78.902060000000006</c:v>
                </c:pt>
                <c:pt idx="125">
                  <c:v>79.133330000000015</c:v>
                </c:pt>
                <c:pt idx="126">
                  <c:v>79.404250000000019</c:v>
                </c:pt>
                <c:pt idx="127">
                  <c:v>79.981980000000007</c:v>
                </c:pt>
                <c:pt idx="128">
                  <c:v>80.656000000000006</c:v>
                </c:pt>
                <c:pt idx="129">
                  <c:v>81.400840000000002</c:v>
                </c:pt>
                <c:pt idx="130">
                  <c:v>82.077700000000007</c:v>
                </c:pt>
                <c:pt idx="131">
                  <c:v>82.386400000000009</c:v>
                </c:pt>
                <c:pt idx="132">
                  <c:v>82.839529999999996</c:v>
                </c:pt>
                <c:pt idx="133">
                  <c:v>83.175609999999992</c:v>
                </c:pt>
                <c:pt idx="134">
                  <c:v>83.562659999999994</c:v>
                </c:pt>
                <c:pt idx="135">
                  <c:v>83.683500000000009</c:v>
                </c:pt>
                <c:pt idx="136">
                  <c:v>83.557960000000008</c:v>
                </c:pt>
                <c:pt idx="137">
                  <c:v>83.399360000000001</c:v>
                </c:pt>
                <c:pt idx="138">
                  <c:v>82.958500000000001</c:v>
                </c:pt>
                <c:pt idx="139">
                  <c:v>82.41285000000002</c:v>
                </c:pt>
                <c:pt idx="140">
                  <c:v>82.074880000000007</c:v>
                </c:pt>
                <c:pt idx="141">
                  <c:v>81.82565000000001</c:v>
                </c:pt>
                <c:pt idx="142">
                  <c:v>81.873799999999989</c:v>
                </c:pt>
                <c:pt idx="143">
                  <c:v>82.031450000000007</c:v>
                </c:pt>
                <c:pt idx="144">
                  <c:v>82.219310000000007</c:v>
                </c:pt>
                <c:pt idx="145">
                  <c:v>82.382640000000009</c:v>
                </c:pt>
                <c:pt idx="146">
                  <c:v>82.20138</c:v>
                </c:pt>
                <c:pt idx="147">
                  <c:v>81.446160000000006</c:v>
                </c:pt>
                <c:pt idx="148">
                  <c:v>80.254810000000006</c:v>
                </c:pt>
                <c:pt idx="149">
                  <c:v>78.668859999999995</c:v>
                </c:pt>
                <c:pt idx="150">
                  <c:v>77.625740000000008</c:v>
                </c:pt>
                <c:pt idx="151">
                  <c:v>76.893190000000018</c:v>
                </c:pt>
                <c:pt idx="152">
                  <c:v>76.782750000000007</c:v>
                </c:pt>
                <c:pt idx="153">
                  <c:v>76.959289999999996</c:v>
                </c:pt>
                <c:pt idx="154">
                  <c:v>77.040480000000002</c:v>
                </c:pt>
                <c:pt idx="155">
                  <c:v>77.643709999999999</c:v>
                </c:pt>
                <c:pt idx="156">
                  <c:v>77.432249999999996</c:v>
                </c:pt>
                <c:pt idx="157">
                  <c:v>77.031989999999993</c:v>
                </c:pt>
                <c:pt idx="158">
                  <c:v>76.645870000000002</c:v>
                </c:pt>
                <c:pt idx="159">
                  <c:v>76.35887000000001</c:v>
                </c:pt>
                <c:pt idx="160">
                  <c:v>76.205940000000012</c:v>
                </c:pt>
                <c:pt idx="161">
                  <c:v>76.456090000000003</c:v>
                </c:pt>
                <c:pt idx="162">
                  <c:v>76.957359999999994</c:v>
                </c:pt>
                <c:pt idx="163">
                  <c:v>76.98002000000001</c:v>
                </c:pt>
                <c:pt idx="164">
                  <c:v>77.328370000000007</c:v>
                </c:pt>
                <c:pt idx="165">
                  <c:v>77.346319999999992</c:v>
                </c:pt>
                <c:pt idx="166">
                  <c:v>77.64085</c:v>
                </c:pt>
                <c:pt idx="167">
                  <c:v>78.356410000000011</c:v>
                </c:pt>
                <c:pt idx="168">
                  <c:v>78.722369999999998</c:v>
                </c:pt>
                <c:pt idx="169">
                  <c:v>79.412210000000016</c:v>
                </c:pt>
                <c:pt idx="170">
                  <c:v>80.112300000000005</c:v>
                </c:pt>
                <c:pt idx="171">
                  <c:v>81.045640000000006</c:v>
                </c:pt>
                <c:pt idx="172">
                  <c:v>81.955659999999995</c:v>
                </c:pt>
                <c:pt idx="173">
                  <c:v>82.666449999999998</c:v>
                </c:pt>
                <c:pt idx="174">
                  <c:v>82.932399999999987</c:v>
                </c:pt>
                <c:pt idx="175">
                  <c:v>82.971199999999982</c:v>
                </c:pt>
                <c:pt idx="176">
                  <c:v>82.999589999999998</c:v>
                </c:pt>
                <c:pt idx="177">
                  <c:v>82.767710000000022</c:v>
                </c:pt>
                <c:pt idx="178">
                  <c:v>82.67495000000001</c:v>
                </c:pt>
                <c:pt idx="179">
                  <c:v>82.652230000000017</c:v>
                </c:pt>
                <c:pt idx="180">
                  <c:v>82.809350000000009</c:v>
                </c:pt>
                <c:pt idx="181">
                  <c:v>82.935220000000015</c:v>
                </c:pt>
                <c:pt idx="182">
                  <c:v>82.785680000000013</c:v>
                </c:pt>
                <c:pt idx="183">
                  <c:v>82.830169999999995</c:v>
                </c:pt>
                <c:pt idx="184">
                  <c:v>82.73648</c:v>
                </c:pt>
                <c:pt idx="185">
                  <c:v>83.33559000000001</c:v>
                </c:pt>
                <c:pt idx="186">
                  <c:v>84.242300000000014</c:v>
                </c:pt>
                <c:pt idx="187">
                  <c:v>85.115880000000018</c:v>
                </c:pt>
                <c:pt idx="188">
                  <c:v>86.439030000000017</c:v>
                </c:pt>
                <c:pt idx="189">
                  <c:v>87.01258</c:v>
                </c:pt>
                <c:pt idx="190">
                  <c:v>87.356139999999996</c:v>
                </c:pt>
                <c:pt idx="191">
                  <c:v>87.481070000000003</c:v>
                </c:pt>
                <c:pt idx="192">
                  <c:v>87.485799999999998</c:v>
                </c:pt>
                <c:pt idx="193">
                  <c:v>87.651439999999994</c:v>
                </c:pt>
                <c:pt idx="194">
                  <c:v>87.470669999999998</c:v>
                </c:pt>
                <c:pt idx="195">
                  <c:v>87.521789999999996</c:v>
                </c:pt>
                <c:pt idx="196">
                  <c:v>87.658069999999995</c:v>
                </c:pt>
                <c:pt idx="197">
                  <c:v>87.882370000000009</c:v>
                </c:pt>
                <c:pt idx="198">
                  <c:v>88.349920000000012</c:v>
                </c:pt>
                <c:pt idx="199">
                  <c:v>88.71808</c:v>
                </c:pt>
                <c:pt idx="200">
                  <c:v>89.19225999999999</c:v>
                </c:pt>
                <c:pt idx="201">
                  <c:v>89.638989999999993</c:v>
                </c:pt>
                <c:pt idx="202">
                  <c:v>90.047869999999989</c:v>
                </c:pt>
                <c:pt idx="203">
                  <c:v>90.404679999999999</c:v>
                </c:pt>
                <c:pt idx="204">
                  <c:v>90.540980000000005</c:v>
                </c:pt>
                <c:pt idx="205">
                  <c:v>90.000560000000007</c:v>
                </c:pt>
                <c:pt idx="206">
                  <c:v>89.245289999999997</c:v>
                </c:pt>
                <c:pt idx="207">
                  <c:v>88.304509999999993</c:v>
                </c:pt>
                <c:pt idx="208">
                  <c:v>87.358050000000006</c:v>
                </c:pt>
                <c:pt idx="209">
                  <c:v>86.413480000000021</c:v>
                </c:pt>
                <c:pt idx="210">
                  <c:v>85.777450000000002</c:v>
                </c:pt>
                <c:pt idx="211">
                  <c:v>85.385620000000017</c:v>
                </c:pt>
                <c:pt idx="212">
                  <c:v>85.007980000000003</c:v>
                </c:pt>
                <c:pt idx="213">
                  <c:v>84.962559999999996</c:v>
                </c:pt>
                <c:pt idx="214">
                  <c:v>84.841409999999996</c:v>
                </c:pt>
                <c:pt idx="215">
                  <c:v>84.853710000000007</c:v>
                </c:pt>
                <c:pt idx="216">
                  <c:v>84.989060000000009</c:v>
                </c:pt>
                <c:pt idx="217">
                  <c:v>85.008939999999996</c:v>
                </c:pt>
                <c:pt idx="218">
                  <c:v>85.107369999999989</c:v>
                </c:pt>
                <c:pt idx="219">
                  <c:v>85.075180000000003</c:v>
                </c:pt>
                <c:pt idx="220">
                  <c:v>85.292860000000019</c:v>
                </c:pt>
                <c:pt idx="221">
                  <c:v>85.600460000000012</c:v>
                </c:pt>
                <c:pt idx="222">
                  <c:v>86.133310000000023</c:v>
                </c:pt>
                <c:pt idx="223">
                  <c:v>86.989860000000007</c:v>
                </c:pt>
                <c:pt idx="224">
                  <c:v>87.546379999999999</c:v>
                </c:pt>
                <c:pt idx="225">
                  <c:v>88.050849999999997</c:v>
                </c:pt>
                <c:pt idx="226">
                  <c:v>88.049900000000008</c:v>
                </c:pt>
                <c:pt idx="227">
                  <c:v>88.166300000000007</c:v>
                </c:pt>
                <c:pt idx="228">
                  <c:v>88.085850000000008</c:v>
                </c:pt>
                <c:pt idx="229">
                  <c:v>88.031900000000007</c:v>
                </c:pt>
                <c:pt idx="230">
                  <c:v>88.269460000000009</c:v>
                </c:pt>
                <c:pt idx="231">
                  <c:v>88.371479999999991</c:v>
                </c:pt>
                <c:pt idx="232">
                  <c:v>88.612660000000005</c:v>
                </c:pt>
                <c:pt idx="233">
                  <c:v>88.492700000000013</c:v>
                </c:pt>
                <c:pt idx="234">
                  <c:v>88.576859999999996</c:v>
                </c:pt>
                <c:pt idx="235">
                  <c:v>89.051590000000004</c:v>
                </c:pt>
                <c:pt idx="236">
                  <c:v>89.672660000000008</c:v>
                </c:pt>
                <c:pt idx="237">
                  <c:v>90.366320000000002</c:v>
                </c:pt>
                <c:pt idx="238">
                  <c:v>91.005890000000008</c:v>
                </c:pt>
                <c:pt idx="239">
                  <c:v>91.585680000000011</c:v>
                </c:pt>
                <c:pt idx="240">
                  <c:v>92.033580000000001</c:v>
                </c:pt>
                <c:pt idx="241">
                  <c:v>92.329650000000015</c:v>
                </c:pt>
                <c:pt idx="242">
                  <c:v>92.67222000000001</c:v>
                </c:pt>
                <c:pt idx="243">
                  <c:v>93.193190000000001</c:v>
                </c:pt>
                <c:pt idx="244">
                  <c:v>93.801450000000003</c:v>
                </c:pt>
                <c:pt idx="245">
                  <c:v>94.498919999999998</c:v>
                </c:pt>
                <c:pt idx="246">
                  <c:v>94.820610000000002</c:v>
                </c:pt>
                <c:pt idx="247">
                  <c:v>95.073030000000003</c:v>
                </c:pt>
                <c:pt idx="248">
                  <c:v>95.158439999999999</c:v>
                </c:pt>
                <c:pt idx="249">
                  <c:v>95.217280000000017</c:v>
                </c:pt>
                <c:pt idx="250">
                  <c:v>95.464939999999999</c:v>
                </c:pt>
                <c:pt idx="251">
                  <c:v>95.50385</c:v>
                </c:pt>
                <c:pt idx="252">
                  <c:v>95.742970000000014</c:v>
                </c:pt>
                <c:pt idx="253">
                  <c:v>96.089310000000012</c:v>
                </c:pt>
                <c:pt idx="254">
                  <c:v>96.291440000000009</c:v>
                </c:pt>
                <c:pt idx="255">
                  <c:v>96.495460000000008</c:v>
                </c:pt>
                <c:pt idx="256">
                  <c:v>96.559990000000013</c:v>
                </c:pt>
                <c:pt idx="257">
                  <c:v>96.569490000000016</c:v>
                </c:pt>
                <c:pt idx="258">
                  <c:v>96.543860000000009</c:v>
                </c:pt>
                <c:pt idx="259">
                  <c:v>96.332240000000013</c:v>
                </c:pt>
                <c:pt idx="260">
                  <c:v>96.391070000000013</c:v>
                </c:pt>
                <c:pt idx="261">
                  <c:v>96.624499999999998</c:v>
                </c:pt>
                <c:pt idx="262">
                  <c:v>96.844650000000016</c:v>
                </c:pt>
                <c:pt idx="263">
                  <c:v>97.251739999999998</c:v>
                </c:pt>
                <c:pt idx="264">
                  <c:v>97.766050000000007</c:v>
                </c:pt>
                <c:pt idx="265">
                  <c:v>98.272780000000012</c:v>
                </c:pt>
                <c:pt idx="266">
                  <c:v>98.655200000000008</c:v>
                </c:pt>
                <c:pt idx="267">
                  <c:v>98.631479999999996</c:v>
                </c:pt>
                <c:pt idx="268">
                  <c:v>98.322150000000008</c:v>
                </c:pt>
                <c:pt idx="269">
                  <c:v>97.613309999999998</c:v>
                </c:pt>
                <c:pt idx="270">
                  <c:v>96.8352</c:v>
                </c:pt>
                <c:pt idx="271">
                  <c:v>96.08365000000002</c:v>
                </c:pt>
                <c:pt idx="272">
                  <c:v>95.121440000000007</c:v>
                </c:pt>
                <c:pt idx="273">
                  <c:v>94.109880000000004</c:v>
                </c:pt>
                <c:pt idx="274">
                  <c:v>93.739789999999999</c:v>
                </c:pt>
                <c:pt idx="275">
                  <c:v>93.994090000000014</c:v>
                </c:pt>
                <c:pt idx="276">
                  <c:v>94.229430000000008</c:v>
                </c:pt>
                <c:pt idx="277">
                  <c:v>94.646950000000004</c:v>
                </c:pt>
                <c:pt idx="278">
                  <c:v>94.781690000000012</c:v>
                </c:pt>
                <c:pt idx="279">
                  <c:v>95.005640000000014</c:v>
                </c:pt>
                <c:pt idx="280">
                  <c:v>95.027460000000005</c:v>
                </c:pt>
                <c:pt idx="281">
                  <c:v>95.440250000000006</c:v>
                </c:pt>
                <c:pt idx="282">
                  <c:v>96.081720000000004</c:v>
                </c:pt>
                <c:pt idx="283">
                  <c:v>96.726040000000012</c:v>
                </c:pt>
                <c:pt idx="284">
                  <c:v>97.156859999999995</c:v>
                </c:pt>
                <c:pt idx="285">
                  <c:v>97.337159999999997</c:v>
                </c:pt>
                <c:pt idx="286">
                  <c:v>97.495630000000006</c:v>
                </c:pt>
                <c:pt idx="287">
                  <c:v>96.922470000000004</c:v>
                </c:pt>
                <c:pt idx="288">
                  <c:v>95.636669999999995</c:v>
                </c:pt>
                <c:pt idx="289">
                  <c:v>93.719830000000002</c:v>
                </c:pt>
                <c:pt idx="290">
                  <c:v>91.771680000000003</c:v>
                </c:pt>
                <c:pt idx="291">
                  <c:v>89.341480000000004</c:v>
                </c:pt>
                <c:pt idx="292">
                  <c:v>87.521050000000002</c:v>
                </c:pt>
                <c:pt idx="293">
                  <c:v>86.830649999999991</c:v>
                </c:pt>
                <c:pt idx="294">
                  <c:v>86.304419999999993</c:v>
                </c:pt>
                <c:pt idx="295">
                  <c:v>86.935500000000005</c:v>
                </c:pt>
                <c:pt idx="296">
                  <c:v>86.938789999999997</c:v>
                </c:pt>
                <c:pt idx="297">
                  <c:v>86.532939999999982</c:v>
                </c:pt>
                <c:pt idx="298">
                  <c:v>85.382509999999996</c:v>
                </c:pt>
                <c:pt idx="299">
                  <c:v>84.443309999999997</c:v>
                </c:pt>
                <c:pt idx="300">
                  <c:v>83.157750000000007</c:v>
                </c:pt>
                <c:pt idx="301">
                  <c:v>79.94623</c:v>
                </c:pt>
                <c:pt idx="302">
                  <c:v>77.707209999999989</c:v>
                </c:pt>
                <c:pt idx="303">
                  <c:v>73.607900000000001</c:v>
                </c:pt>
                <c:pt idx="304">
                  <c:v>70.90261000000001</c:v>
                </c:pt>
                <c:pt idx="305">
                  <c:v>68.388590000000008</c:v>
                </c:pt>
                <c:pt idx="306">
                  <c:v>66.590140000000005</c:v>
                </c:pt>
                <c:pt idx="307">
                  <c:v>66.010640000000009</c:v>
                </c:pt>
                <c:pt idx="308">
                  <c:v>64.124659999999992</c:v>
                </c:pt>
                <c:pt idx="309">
                  <c:v>65.060040000000001</c:v>
                </c:pt>
                <c:pt idx="310">
                  <c:v>66.757640000000009</c:v>
                </c:pt>
                <c:pt idx="311">
                  <c:v>69.908259999999999</c:v>
                </c:pt>
                <c:pt idx="312">
                  <c:v>73.078869999999995</c:v>
                </c:pt>
                <c:pt idx="313">
                  <c:v>76.026810000000012</c:v>
                </c:pt>
                <c:pt idx="314">
                  <c:v>78.279150000000016</c:v>
                </c:pt>
                <c:pt idx="315">
                  <c:v>78.45329000000001</c:v>
                </c:pt>
                <c:pt idx="316">
                  <c:v>78.266770000000008</c:v>
                </c:pt>
                <c:pt idx="317">
                  <c:v>77.128700000000009</c:v>
                </c:pt>
                <c:pt idx="318">
                  <c:v>77.441749999999999</c:v>
                </c:pt>
                <c:pt idx="319">
                  <c:v>77.794780000000003</c:v>
                </c:pt>
                <c:pt idx="320">
                  <c:v>78.529390000000006</c:v>
                </c:pt>
                <c:pt idx="321">
                  <c:v>80.003360000000001</c:v>
                </c:pt>
                <c:pt idx="322">
                  <c:v>80.398250000000004</c:v>
                </c:pt>
                <c:pt idx="323">
                  <c:v>81.532520000000005</c:v>
                </c:pt>
                <c:pt idx="324">
                  <c:v>81.546800000000005</c:v>
                </c:pt>
                <c:pt idx="325">
                  <c:v>81.703800000000001</c:v>
                </c:pt>
                <c:pt idx="326">
                  <c:v>82.661059999999992</c:v>
                </c:pt>
                <c:pt idx="327">
                  <c:v>82.807590000000005</c:v>
                </c:pt>
                <c:pt idx="328">
                  <c:v>82.893230000000003</c:v>
                </c:pt>
                <c:pt idx="329">
                  <c:v>83.25197</c:v>
                </c:pt>
                <c:pt idx="330">
                  <c:v>83.228190000000012</c:v>
                </c:pt>
                <c:pt idx="331">
                  <c:v>83.469880000000003</c:v>
                </c:pt>
                <c:pt idx="332">
                  <c:v>83.815300000000008</c:v>
                </c:pt>
                <c:pt idx="333">
                  <c:v>83.903790000000015</c:v>
                </c:pt>
                <c:pt idx="334">
                  <c:v>84.245400000000004</c:v>
                </c:pt>
                <c:pt idx="335">
                  <c:v>83.98087000000001</c:v>
                </c:pt>
                <c:pt idx="336">
                  <c:v>83.444180000000003</c:v>
                </c:pt>
                <c:pt idx="337">
                  <c:v>82.904660000000007</c:v>
                </c:pt>
                <c:pt idx="338">
                  <c:v>82.615380000000016</c:v>
                </c:pt>
                <c:pt idx="339">
                  <c:v>82.701030000000003</c:v>
                </c:pt>
                <c:pt idx="340">
                  <c:v>83.035020000000003</c:v>
                </c:pt>
                <c:pt idx="341">
                  <c:v>83.795310000000015</c:v>
                </c:pt>
                <c:pt idx="342">
                  <c:v>84.663130000000024</c:v>
                </c:pt>
                <c:pt idx="343">
                  <c:v>84.884840000000011</c:v>
                </c:pt>
                <c:pt idx="344">
                  <c:v>84.530869999999993</c:v>
                </c:pt>
                <c:pt idx="345">
                  <c:v>83.978960000000001</c:v>
                </c:pt>
                <c:pt idx="346">
                  <c:v>83.454660000000004</c:v>
                </c:pt>
                <c:pt idx="347">
                  <c:v>83.774380000000022</c:v>
                </c:pt>
                <c:pt idx="348">
                  <c:v>84.351990000000015</c:v>
                </c:pt>
                <c:pt idx="349">
                  <c:v>85.407270000000011</c:v>
                </c:pt>
                <c:pt idx="350">
                  <c:v>86.883130000000008</c:v>
                </c:pt>
                <c:pt idx="351">
                  <c:v>87.826139999999995</c:v>
                </c:pt>
                <c:pt idx="352">
                  <c:v>89.228729999999999</c:v>
                </c:pt>
                <c:pt idx="353">
                  <c:v>90.727440000000001</c:v>
                </c:pt>
                <c:pt idx="354">
                  <c:v>91.788430000000005</c:v>
                </c:pt>
                <c:pt idx="355">
                  <c:v>92.830559999999991</c:v>
                </c:pt>
                <c:pt idx="356">
                  <c:v>93.658110000000008</c:v>
                </c:pt>
                <c:pt idx="357">
                  <c:v>94.45386000000002</c:v>
                </c:pt>
                <c:pt idx="358">
                  <c:v>95.753630000000015</c:v>
                </c:pt>
                <c:pt idx="359">
                  <c:v>96.16940000000001</c:v>
                </c:pt>
                <c:pt idx="360">
                  <c:v>96.900580000000005</c:v>
                </c:pt>
                <c:pt idx="361">
                  <c:v>97.783909999999992</c:v>
                </c:pt>
                <c:pt idx="362">
                  <c:v>97.937490000000011</c:v>
                </c:pt>
                <c:pt idx="363">
                  <c:v>98.149259999999998</c:v>
                </c:pt>
                <c:pt idx="364">
                  <c:v>96.577189999999987</c:v>
                </c:pt>
                <c:pt idx="365">
                  <c:v>95.364739999999998</c:v>
                </c:pt>
                <c:pt idx="366">
                  <c:v>94.443250000000006</c:v>
                </c:pt>
                <c:pt idx="367">
                  <c:v>93.648629999999997</c:v>
                </c:pt>
                <c:pt idx="368">
                  <c:v>93.70778</c:v>
                </c:pt>
                <c:pt idx="369">
                  <c:v>93.550390000000007</c:v>
                </c:pt>
                <c:pt idx="370">
                  <c:v>93.41207</c:v>
                </c:pt>
                <c:pt idx="371">
                  <c:v>93.750710000000012</c:v>
                </c:pt>
                <c:pt idx="372">
                  <c:v>94.398420000000002</c:v>
                </c:pt>
                <c:pt idx="373">
                  <c:v>94.653120000000001</c:v>
                </c:pt>
                <c:pt idx="374">
                  <c:v>95.398139999999998</c:v>
                </c:pt>
                <c:pt idx="375">
                  <c:v>94.385069999999999</c:v>
                </c:pt>
                <c:pt idx="376">
                  <c:v>93.816520000000025</c:v>
                </c:pt>
                <c:pt idx="377">
                  <c:v>93.483599999999996</c:v>
                </c:pt>
                <c:pt idx="378">
                  <c:v>92.670839999999998</c:v>
                </c:pt>
                <c:pt idx="379">
                  <c:v>92.967510000000004</c:v>
                </c:pt>
                <c:pt idx="380">
                  <c:v>93.218400000000003</c:v>
                </c:pt>
                <c:pt idx="381">
                  <c:v>93.449240000000003</c:v>
                </c:pt>
                <c:pt idx="382">
                  <c:v>93.869929999999997</c:v>
                </c:pt>
                <c:pt idx="383">
                  <c:v>93.631440000000012</c:v>
                </c:pt>
                <c:pt idx="384">
                  <c:v>93.500760000000014</c:v>
                </c:pt>
                <c:pt idx="385">
                  <c:v>93.254639999999995</c:v>
                </c:pt>
                <c:pt idx="386">
                  <c:v>92.751909999999995</c:v>
                </c:pt>
                <c:pt idx="387">
                  <c:v>93.04</c:v>
                </c:pt>
                <c:pt idx="388">
                  <c:v>92.819640000000007</c:v>
                </c:pt>
                <c:pt idx="389">
                  <c:v>92.734740000000002</c:v>
                </c:pt>
                <c:pt idx="390">
                  <c:v>92.405620000000013</c:v>
                </c:pt>
                <c:pt idx="391">
                  <c:v>92.569699999999997</c:v>
                </c:pt>
                <c:pt idx="392">
                  <c:v>92.932200000000023</c:v>
                </c:pt>
                <c:pt idx="393">
                  <c:v>93.102010000000007</c:v>
                </c:pt>
                <c:pt idx="394">
                  <c:v>93.478820000000013</c:v>
                </c:pt>
                <c:pt idx="395">
                  <c:v>93.457840000000004</c:v>
                </c:pt>
                <c:pt idx="396">
                  <c:v>93.265150000000006</c:v>
                </c:pt>
                <c:pt idx="397">
                  <c:v>93.005690000000016</c:v>
                </c:pt>
                <c:pt idx="398">
                  <c:v>92.652739999999994</c:v>
                </c:pt>
                <c:pt idx="399">
                  <c:v>92.625080000000011</c:v>
                </c:pt>
                <c:pt idx="400">
                  <c:v>92.812050000000013</c:v>
                </c:pt>
                <c:pt idx="401">
                  <c:v>92.857839999999996</c:v>
                </c:pt>
                <c:pt idx="402">
                  <c:v>93.696349999999995</c:v>
                </c:pt>
                <c:pt idx="403">
                  <c:v>94.299220000000005</c:v>
                </c:pt>
                <c:pt idx="404">
                  <c:v>95.116740000000021</c:v>
                </c:pt>
                <c:pt idx="405">
                  <c:v>96.631570000000011</c:v>
                </c:pt>
                <c:pt idx="406">
                  <c:v>97.678030000000007</c:v>
                </c:pt>
                <c:pt idx="407">
                  <c:v>98.885710000000017</c:v>
                </c:pt>
                <c:pt idx="408">
                  <c:v>99.862530000000007</c:v>
                </c:pt>
                <c:pt idx="409">
                  <c:v>100.53029999999998</c:v>
                </c:pt>
                <c:pt idx="410">
                  <c:v>100.9443</c:v>
                </c:pt>
                <c:pt idx="411">
                  <c:v>101.26006</c:v>
                </c:pt>
                <c:pt idx="412">
                  <c:v>101.75039</c:v>
                </c:pt>
                <c:pt idx="413">
                  <c:v>102.16726</c:v>
                </c:pt>
                <c:pt idx="414">
                  <c:v>102.86554000000001</c:v>
                </c:pt>
                <c:pt idx="415">
                  <c:v>103.84426999999999</c:v>
                </c:pt>
                <c:pt idx="416">
                  <c:v>104.69994</c:v>
                </c:pt>
                <c:pt idx="417">
                  <c:v>105.47071000000001</c:v>
                </c:pt>
                <c:pt idx="418">
                  <c:v>105.80840000000001</c:v>
                </c:pt>
                <c:pt idx="419">
                  <c:v>106.30802</c:v>
                </c:pt>
                <c:pt idx="420">
                  <c:v>106.59571</c:v>
                </c:pt>
                <c:pt idx="421">
                  <c:v>107.24713000000001</c:v>
                </c:pt>
                <c:pt idx="422">
                  <c:v>108.36967999999999</c:v>
                </c:pt>
                <c:pt idx="423">
                  <c:v>108.57299</c:v>
                </c:pt>
                <c:pt idx="424">
                  <c:v>108.79432</c:v>
                </c:pt>
                <c:pt idx="425">
                  <c:v>108.63275</c:v>
                </c:pt>
                <c:pt idx="426">
                  <c:v>108.73887000000001</c:v>
                </c:pt>
                <c:pt idx="427">
                  <c:v>108.91956</c:v>
                </c:pt>
                <c:pt idx="428">
                  <c:v>109.56966000000001</c:v>
                </c:pt>
                <c:pt idx="429">
                  <c:v>110.81157000000002</c:v>
                </c:pt>
                <c:pt idx="430">
                  <c:v>111.88616</c:v>
                </c:pt>
                <c:pt idx="431">
                  <c:v>112.81066000000001</c:v>
                </c:pt>
                <c:pt idx="432">
                  <c:v>112.79345000000001</c:v>
                </c:pt>
                <c:pt idx="433">
                  <c:v>112.33932000000001</c:v>
                </c:pt>
                <c:pt idx="434">
                  <c:v>111.33260000000001</c:v>
                </c:pt>
                <c:pt idx="435">
                  <c:v>110.93775000000001</c:v>
                </c:pt>
                <c:pt idx="436">
                  <c:v>112.71504</c:v>
                </c:pt>
                <c:pt idx="437">
                  <c:v>114.26861000000001</c:v>
                </c:pt>
                <c:pt idx="438">
                  <c:v>116.05929000000002</c:v>
                </c:pt>
                <c:pt idx="439">
                  <c:v>117.69508000000002</c:v>
                </c:pt>
                <c:pt idx="440">
                  <c:v>118.86337000000002</c:v>
                </c:pt>
                <c:pt idx="441">
                  <c:v>119.76779000000001</c:v>
                </c:pt>
                <c:pt idx="442">
                  <c:v>119.95327</c:v>
                </c:pt>
                <c:pt idx="443">
                  <c:v>120.35578000000001</c:v>
                </c:pt>
                <c:pt idx="444">
                  <c:v>120.85675999999999</c:v>
                </c:pt>
                <c:pt idx="445">
                  <c:v>121.37686000000001</c:v>
                </c:pt>
                <c:pt idx="446">
                  <c:v>122.05851000000001</c:v>
                </c:pt>
                <c:pt idx="447">
                  <c:v>122.75068000000002</c:v>
                </c:pt>
                <c:pt idx="448">
                  <c:v>123.45910000000001</c:v>
                </c:pt>
                <c:pt idx="449">
                  <c:v>123.90176</c:v>
                </c:pt>
                <c:pt idx="450">
                  <c:v>123.94286000000001</c:v>
                </c:pt>
                <c:pt idx="451">
                  <c:v>123.74784000000001</c:v>
                </c:pt>
                <c:pt idx="452">
                  <c:v>123.4572</c:v>
                </c:pt>
                <c:pt idx="453">
                  <c:v>123.15413000000001</c:v>
                </c:pt>
                <c:pt idx="454">
                  <c:v>122.64553000000001</c:v>
                </c:pt>
                <c:pt idx="455">
                  <c:v>122.63214000000001</c:v>
                </c:pt>
                <c:pt idx="456">
                  <c:v>122.69525999999999</c:v>
                </c:pt>
                <c:pt idx="457">
                  <c:v>123.114</c:v>
                </c:pt>
                <c:pt idx="458">
                  <c:v>123.45339000000001</c:v>
                </c:pt>
                <c:pt idx="459">
                  <c:v>123.47728000000001</c:v>
                </c:pt>
                <c:pt idx="460">
                  <c:v>123.39313000000001</c:v>
                </c:pt>
                <c:pt idx="461">
                  <c:v>122.02120000000002</c:v>
                </c:pt>
                <c:pt idx="462">
                  <c:v>120.71141000000001</c:v>
                </c:pt>
                <c:pt idx="463">
                  <c:v>118.96854000000002</c:v>
                </c:pt>
                <c:pt idx="464">
                  <c:v>117.70657</c:v>
                </c:pt>
                <c:pt idx="465">
                  <c:v>117.58516</c:v>
                </c:pt>
                <c:pt idx="466">
                  <c:v>117.95133</c:v>
                </c:pt>
                <c:pt idx="467">
                  <c:v>119.59956</c:v>
                </c:pt>
                <c:pt idx="468">
                  <c:v>120.79939</c:v>
                </c:pt>
                <c:pt idx="469">
                  <c:v>122.06423000000001</c:v>
                </c:pt>
                <c:pt idx="470">
                  <c:v>122.60821000000001</c:v>
                </c:pt>
                <c:pt idx="471">
                  <c:v>122.70669000000001</c:v>
                </c:pt>
                <c:pt idx="472">
                  <c:v>122.42371000000001</c:v>
                </c:pt>
                <c:pt idx="473">
                  <c:v>122.22390000000001</c:v>
                </c:pt>
                <c:pt idx="474">
                  <c:v>122.56905</c:v>
                </c:pt>
                <c:pt idx="475">
                  <c:v>123.31573000000002</c:v>
                </c:pt>
                <c:pt idx="476">
                  <c:v>124.16758000000002</c:v>
                </c:pt>
                <c:pt idx="477">
                  <c:v>124.92093</c:v>
                </c:pt>
                <c:pt idx="478">
                  <c:v>125.80144000000001</c:v>
                </c:pt>
                <c:pt idx="479">
                  <c:v>126.54429</c:v>
                </c:pt>
                <c:pt idx="480">
                  <c:v>127.27661000000001</c:v>
                </c:pt>
                <c:pt idx="481">
                  <c:v>127.94202000000001</c:v>
                </c:pt>
                <c:pt idx="482">
                  <c:v>128.31392</c:v>
                </c:pt>
                <c:pt idx="483">
                  <c:v>128.63515000000001</c:v>
                </c:pt>
                <c:pt idx="484">
                  <c:v>128.94109</c:v>
                </c:pt>
                <c:pt idx="485">
                  <c:v>129.08353</c:v>
                </c:pt>
                <c:pt idx="486">
                  <c:v>129.55869000000001</c:v>
                </c:pt>
                <c:pt idx="487">
                  <c:v>130.00728000000001</c:v>
                </c:pt>
                <c:pt idx="488">
                  <c:v>130.80733000000001</c:v>
                </c:pt>
                <c:pt idx="489">
                  <c:v>131.62186</c:v>
                </c:pt>
                <c:pt idx="490">
                  <c:v>132.17048</c:v>
                </c:pt>
                <c:pt idx="491">
                  <c:v>132.42552000000001</c:v>
                </c:pt>
                <c:pt idx="492">
                  <c:v>132.36660000000003</c:v>
                </c:pt>
                <c:pt idx="493">
                  <c:v>132.00736000000001</c:v>
                </c:pt>
                <c:pt idx="494">
                  <c:v>132.12615</c:v>
                </c:pt>
                <c:pt idx="495">
                  <c:v>132.12423000000001</c:v>
                </c:pt>
                <c:pt idx="496">
                  <c:v>132.58404999999999</c:v>
                </c:pt>
                <c:pt idx="497">
                  <c:v>132.65111000000002</c:v>
                </c:pt>
                <c:pt idx="498">
                  <c:v>133.72787</c:v>
                </c:pt>
                <c:pt idx="499">
                  <c:v>134.71267</c:v>
                </c:pt>
                <c:pt idx="500">
                  <c:v>135.06042000000002</c:v>
                </c:pt>
                <c:pt idx="501">
                  <c:v>135.78656000000001</c:v>
                </c:pt>
                <c:pt idx="502">
                  <c:v>135.81913</c:v>
                </c:pt>
                <c:pt idx="503">
                  <c:v>136.14580000000001</c:v>
                </c:pt>
                <c:pt idx="504">
                  <c:v>135.89482000000001</c:v>
                </c:pt>
                <c:pt idx="505">
                  <c:v>135.78846999999999</c:v>
                </c:pt>
                <c:pt idx="506">
                  <c:v>135.40625000000003</c:v>
                </c:pt>
                <c:pt idx="507">
                  <c:v>135.33824000000001</c:v>
                </c:pt>
                <c:pt idx="508">
                  <c:v>135.40434000000002</c:v>
                </c:pt>
                <c:pt idx="509">
                  <c:v>136.06151</c:v>
                </c:pt>
                <c:pt idx="510">
                  <c:v>137.11719000000002</c:v>
                </c:pt>
                <c:pt idx="511">
                  <c:v>138.20927</c:v>
                </c:pt>
                <c:pt idx="512">
                  <c:v>138.94210999999999</c:v>
                </c:pt>
                <c:pt idx="513">
                  <c:v>138.93252999999999</c:v>
                </c:pt>
                <c:pt idx="514">
                  <c:v>138.34816000000001</c:v>
                </c:pt>
                <c:pt idx="515">
                  <c:v>137.33655000000002</c:v>
                </c:pt>
                <c:pt idx="516">
                  <c:v>136.10460999999998</c:v>
                </c:pt>
                <c:pt idx="517">
                  <c:v>135.67449000000002</c:v>
                </c:pt>
                <c:pt idx="518">
                  <c:v>135.37464999999997</c:v>
                </c:pt>
                <c:pt idx="519">
                  <c:v>134.88991999999999</c:v>
                </c:pt>
                <c:pt idx="520">
                  <c:v>134.36590000000001</c:v>
                </c:pt>
                <c:pt idx="521">
                  <c:v>133.08988000000002</c:v>
                </c:pt>
                <c:pt idx="522">
                  <c:v>131.28505999999999</c:v>
                </c:pt>
                <c:pt idx="523">
                  <c:v>130.06748000000002</c:v>
                </c:pt>
                <c:pt idx="524">
                  <c:v>128.91983999999999</c:v>
                </c:pt>
                <c:pt idx="525">
                  <c:v>128.62958</c:v>
                </c:pt>
                <c:pt idx="526">
                  <c:v>129.64599000000001</c:v>
                </c:pt>
                <c:pt idx="527">
                  <c:v>130.35871000000003</c:v>
                </c:pt>
                <c:pt idx="528">
                  <c:v>131.95373000000001</c:v>
                </c:pt>
                <c:pt idx="529">
                  <c:v>133.84954999999999</c:v>
                </c:pt>
                <c:pt idx="530">
                  <c:v>135.15621000000002</c:v>
                </c:pt>
                <c:pt idx="531">
                  <c:v>136.04137000000003</c:v>
                </c:pt>
                <c:pt idx="532">
                  <c:v>136.49162000000001</c:v>
                </c:pt>
                <c:pt idx="533">
                  <c:v>136.81157000000002</c:v>
                </c:pt>
                <c:pt idx="534">
                  <c:v>136.83072000000001</c:v>
                </c:pt>
                <c:pt idx="535">
                  <c:v>136.49735000000001</c:v>
                </c:pt>
                <c:pt idx="536">
                  <c:v>136.69947000000002</c:v>
                </c:pt>
                <c:pt idx="537">
                  <c:v>137.16408999999999</c:v>
                </c:pt>
                <c:pt idx="538">
                  <c:v>137.11237</c:v>
                </c:pt>
                <c:pt idx="539">
                  <c:v>135.97143</c:v>
                </c:pt>
                <c:pt idx="540">
                  <c:v>134.64465000000001</c:v>
                </c:pt>
                <c:pt idx="541">
                  <c:v>133.15980000000002</c:v>
                </c:pt>
                <c:pt idx="542">
                  <c:v>131.72954999999999</c:v>
                </c:pt>
                <c:pt idx="543">
                  <c:v>130.61331999999999</c:v>
                </c:pt>
                <c:pt idx="544">
                  <c:v>130.39391000000001</c:v>
                </c:pt>
                <c:pt idx="545">
                  <c:v>130.61206000000001</c:v>
                </c:pt>
                <c:pt idx="546">
                  <c:v>130.36260000000001</c:v>
                </c:pt>
                <c:pt idx="547">
                  <c:v>129.77948000000001</c:v>
                </c:pt>
                <c:pt idx="548">
                  <c:v>129.18290000000002</c:v>
                </c:pt>
                <c:pt idx="549">
                  <c:v>128.92563000000001</c:v>
                </c:pt>
                <c:pt idx="550">
                  <c:v>128.92466000000002</c:v>
                </c:pt>
                <c:pt idx="551">
                  <c:v>129.51212000000001</c:v>
                </c:pt>
                <c:pt idx="552">
                  <c:v>130.92991000000001</c:v>
                </c:pt>
                <c:pt idx="553">
                  <c:v>132.30260000000001</c:v>
                </c:pt>
                <c:pt idx="554">
                  <c:v>134.27811000000003</c:v>
                </c:pt>
                <c:pt idx="555">
                  <c:v>135.92437000000001</c:v>
                </c:pt>
                <c:pt idx="556">
                  <c:v>137.12427000000002</c:v>
                </c:pt>
                <c:pt idx="557">
                  <c:v>137.92101000000002</c:v>
                </c:pt>
                <c:pt idx="558">
                  <c:v>136.85070000000002</c:v>
                </c:pt>
                <c:pt idx="559">
                  <c:v>136.02902</c:v>
                </c:pt>
                <c:pt idx="560">
                  <c:v>134.53924000000001</c:v>
                </c:pt>
                <c:pt idx="561">
                  <c:v>132.47542000000001</c:v>
                </c:pt>
                <c:pt idx="562">
                  <c:v>130.07274000000001</c:v>
                </c:pt>
                <c:pt idx="563">
                  <c:v>128.58870000000002</c:v>
                </c:pt>
                <c:pt idx="564">
                  <c:v>127.85629</c:v>
                </c:pt>
                <c:pt idx="565">
                  <c:v>127.32545</c:v>
                </c:pt>
                <c:pt idx="566">
                  <c:v>127.32737</c:v>
                </c:pt>
                <c:pt idx="567">
                  <c:v>127.22273000000001</c:v>
                </c:pt>
                <c:pt idx="568">
                  <c:v>128.00121999999999</c:v>
                </c:pt>
                <c:pt idx="569">
                  <c:v>128.80564000000001</c:v>
                </c:pt>
                <c:pt idx="570">
                  <c:v>129.44878</c:v>
                </c:pt>
                <c:pt idx="571">
                  <c:v>129.62924000000001</c:v>
                </c:pt>
                <c:pt idx="572">
                  <c:v>129.90666000000002</c:v>
                </c:pt>
                <c:pt idx="573">
                  <c:v>130.25127000000003</c:v>
                </c:pt>
                <c:pt idx="574">
                  <c:v>129.81162</c:v>
                </c:pt>
                <c:pt idx="575">
                  <c:v>129.20493999999999</c:v>
                </c:pt>
                <c:pt idx="576">
                  <c:v>128.75859</c:v>
                </c:pt>
                <c:pt idx="577">
                  <c:v>128.59540999999999</c:v>
                </c:pt>
                <c:pt idx="578">
                  <c:v>128.22584000000001</c:v>
                </c:pt>
                <c:pt idx="579">
                  <c:v>126.81669000000001</c:v>
                </c:pt>
                <c:pt idx="580">
                  <c:v>126.10538000000001</c:v>
                </c:pt>
                <c:pt idx="581">
                  <c:v>125.31729000000001</c:v>
                </c:pt>
                <c:pt idx="582">
                  <c:v>124.75477000000001</c:v>
                </c:pt>
                <c:pt idx="583">
                  <c:v>124.92563</c:v>
                </c:pt>
                <c:pt idx="584">
                  <c:v>125.09363000000002</c:v>
                </c:pt>
                <c:pt idx="585">
                  <c:v>125.58607000000001</c:v>
                </c:pt>
                <c:pt idx="586">
                  <c:v>126.20331</c:v>
                </c:pt>
                <c:pt idx="587">
                  <c:v>126.63142999999999</c:v>
                </c:pt>
                <c:pt idx="588">
                  <c:v>126.99235999999999</c:v>
                </c:pt>
                <c:pt idx="589">
                  <c:v>127.06819000000002</c:v>
                </c:pt>
                <c:pt idx="590">
                  <c:v>126.97699999999999</c:v>
                </c:pt>
                <c:pt idx="591">
                  <c:v>127.32738000000001</c:v>
                </c:pt>
                <c:pt idx="592">
                  <c:v>128.22298000000001</c:v>
                </c:pt>
                <c:pt idx="593">
                  <c:v>129.05139</c:v>
                </c:pt>
                <c:pt idx="594">
                  <c:v>129.91532000000001</c:v>
                </c:pt>
                <c:pt idx="595">
                  <c:v>130.08235000000002</c:v>
                </c:pt>
                <c:pt idx="596">
                  <c:v>129.81358</c:v>
                </c:pt>
                <c:pt idx="597">
                  <c:v>130.00267000000002</c:v>
                </c:pt>
                <c:pt idx="598">
                  <c:v>129.80012000000002</c:v>
                </c:pt>
                <c:pt idx="599">
                  <c:v>129.92779000000002</c:v>
                </c:pt>
                <c:pt idx="600">
                  <c:v>129.46606</c:v>
                </c:pt>
                <c:pt idx="601">
                  <c:v>129.19920999999999</c:v>
                </c:pt>
                <c:pt idx="602">
                  <c:v>128.74804</c:v>
                </c:pt>
                <c:pt idx="603">
                  <c:v>128.42455000000001</c:v>
                </c:pt>
                <c:pt idx="604">
                  <c:v>128.35448000000002</c:v>
                </c:pt>
                <c:pt idx="605">
                  <c:v>128.82964000000001</c:v>
                </c:pt>
                <c:pt idx="606">
                  <c:v>129.54958000000002</c:v>
                </c:pt>
                <c:pt idx="607">
                  <c:v>130.13903000000002</c:v>
                </c:pt>
                <c:pt idx="608">
                  <c:v>130.38696000000002</c:v>
                </c:pt>
                <c:pt idx="609">
                  <c:v>130.1884</c:v>
                </c:pt>
                <c:pt idx="610">
                  <c:v>129.99656000000002</c:v>
                </c:pt>
                <c:pt idx="611">
                  <c:v>129.45847000000001</c:v>
                </c:pt>
                <c:pt idx="612">
                  <c:v>129.18001999999998</c:v>
                </c:pt>
                <c:pt idx="613">
                  <c:v>128.80202</c:v>
                </c:pt>
                <c:pt idx="614">
                  <c:v>128.32107999999999</c:v>
                </c:pt>
                <c:pt idx="615">
                  <c:v>127.74876</c:v>
                </c:pt>
                <c:pt idx="616">
                  <c:v>127.34092000000001</c:v>
                </c:pt>
                <c:pt idx="617">
                  <c:v>126.92059000000002</c:v>
                </c:pt>
                <c:pt idx="618">
                  <c:v>126.41947</c:v>
                </c:pt>
                <c:pt idx="619">
                  <c:v>126.07994000000001</c:v>
                </c:pt>
                <c:pt idx="620">
                  <c:v>125.50859999999999</c:v>
                </c:pt>
                <c:pt idx="621">
                  <c:v>124.97765999999999</c:v>
                </c:pt>
                <c:pt idx="622">
                  <c:v>124.77856000000001</c:v>
                </c:pt>
                <c:pt idx="623">
                  <c:v>125.08636</c:v>
                </c:pt>
                <c:pt idx="624">
                  <c:v>125.75869999999999</c:v>
                </c:pt>
                <c:pt idx="625">
                  <c:v>126.56568999999999</c:v>
                </c:pt>
                <c:pt idx="626">
                  <c:v>131.34611000000001</c:v>
                </c:pt>
                <c:pt idx="627">
                  <c:v>135.56191000000001</c:v>
                </c:pt>
                <c:pt idx="628">
                  <c:v>140.24806999999998</c:v>
                </c:pt>
                <c:pt idx="629">
                  <c:v>144.37442999999999</c:v>
                </c:pt>
                <c:pt idx="630">
                  <c:v>147.12053</c:v>
                </c:pt>
                <c:pt idx="631">
                  <c:v>150.34467000000001</c:v>
                </c:pt>
                <c:pt idx="632">
                  <c:v>151.29883000000001</c:v>
                </c:pt>
                <c:pt idx="633">
                  <c:v>152.59444999999999</c:v>
                </c:pt>
                <c:pt idx="634">
                  <c:v>153.29757000000001</c:v>
                </c:pt>
                <c:pt idx="635">
                  <c:v>154.04494</c:v>
                </c:pt>
                <c:pt idx="636">
                  <c:v>154.57684999999998</c:v>
                </c:pt>
                <c:pt idx="637">
                  <c:v>154.89233000000002</c:v>
                </c:pt>
                <c:pt idx="638">
                  <c:v>155.11741000000001</c:v>
                </c:pt>
                <c:pt idx="639">
                  <c:v>155.33093</c:v>
                </c:pt>
                <c:pt idx="640">
                  <c:v>155.06641000000002</c:v>
                </c:pt>
                <c:pt idx="641">
                  <c:v>154.40753000000001</c:v>
                </c:pt>
                <c:pt idx="642">
                  <c:v>154.03432000000001</c:v>
                </c:pt>
                <c:pt idx="643">
                  <c:v>153.92660000000001</c:v>
                </c:pt>
                <c:pt idx="644">
                  <c:v>154.50082000000003</c:v>
                </c:pt>
                <c:pt idx="645">
                  <c:v>155.76662999999999</c:v>
                </c:pt>
                <c:pt idx="646">
                  <c:v>156.78522999999998</c:v>
                </c:pt>
                <c:pt idx="647">
                  <c:v>157.76536999999999</c:v>
                </c:pt>
                <c:pt idx="648">
                  <c:v>158.48676</c:v>
                </c:pt>
                <c:pt idx="649">
                  <c:v>159.11582000000001</c:v>
                </c:pt>
                <c:pt idx="650">
                  <c:v>159.71698000000001</c:v>
                </c:pt>
                <c:pt idx="651">
                  <c:v>160.34890999999999</c:v>
                </c:pt>
                <c:pt idx="652">
                  <c:v>161.49448000000001</c:v>
                </c:pt>
                <c:pt idx="653">
                  <c:v>162.67371</c:v>
                </c:pt>
                <c:pt idx="654">
                  <c:v>164.09053</c:v>
                </c:pt>
                <c:pt idx="655">
                  <c:v>165.03891000000002</c:v>
                </c:pt>
                <c:pt idx="656">
                  <c:v>165.50060000000002</c:v>
                </c:pt>
                <c:pt idx="657">
                  <c:v>165.87379000000001</c:v>
                </c:pt>
                <c:pt idx="658">
                  <c:v>165.62948</c:v>
                </c:pt>
                <c:pt idx="659">
                  <c:v>165.29955999999999</c:v>
                </c:pt>
                <c:pt idx="660">
                  <c:v>165.08411000000001</c:v>
                </c:pt>
                <c:pt idx="661">
                  <c:v>165.05045000000001</c:v>
                </c:pt>
                <c:pt idx="662">
                  <c:v>164.88502</c:v>
                </c:pt>
                <c:pt idx="663">
                  <c:v>164.37620000000001</c:v>
                </c:pt>
                <c:pt idx="664">
                  <c:v>163.24314000000001</c:v>
                </c:pt>
                <c:pt idx="665">
                  <c:v>162.52944000000002</c:v>
                </c:pt>
                <c:pt idx="666">
                  <c:v>162.24952999999999</c:v>
                </c:pt>
                <c:pt idx="667">
                  <c:v>162.13315</c:v>
                </c:pt>
                <c:pt idx="668">
                  <c:v>162.46304999999998</c:v>
                </c:pt>
                <c:pt idx="669">
                  <c:v>162.19757999999999</c:v>
                </c:pt>
                <c:pt idx="670">
                  <c:v>162.23634000000001</c:v>
                </c:pt>
                <c:pt idx="671">
                  <c:v>162.12521000000001</c:v>
                </c:pt>
                <c:pt idx="672">
                  <c:v>161.20797000000002</c:v>
                </c:pt>
                <c:pt idx="673">
                  <c:v>160.5119</c:v>
                </c:pt>
                <c:pt idx="674">
                  <c:v>159.56772000000001</c:v>
                </c:pt>
                <c:pt idx="675">
                  <c:v>158.7878</c:v>
                </c:pt>
                <c:pt idx="676">
                  <c:v>158.10952999999998</c:v>
                </c:pt>
                <c:pt idx="677">
                  <c:v>157.03335999999999</c:v>
                </c:pt>
                <c:pt idx="678">
                  <c:v>156.86667000000003</c:v>
                </c:pt>
                <c:pt idx="679">
                  <c:v>156.80212000000003</c:v>
                </c:pt>
                <c:pt idx="680">
                  <c:v>156.10170000000002</c:v>
                </c:pt>
                <c:pt idx="681">
                  <c:v>155.47739999999999</c:v>
                </c:pt>
                <c:pt idx="682">
                  <c:v>154.49853999999999</c:v>
                </c:pt>
                <c:pt idx="683">
                  <c:v>153.62181000000001</c:v>
                </c:pt>
                <c:pt idx="684">
                  <c:v>152.65644</c:v>
                </c:pt>
                <c:pt idx="685">
                  <c:v>151.32208</c:v>
                </c:pt>
                <c:pt idx="686">
                  <c:v>150.61010000000002</c:v>
                </c:pt>
                <c:pt idx="687">
                  <c:v>150.4675</c:v>
                </c:pt>
                <c:pt idx="688">
                  <c:v>150.93285000000003</c:v>
                </c:pt>
                <c:pt idx="689">
                  <c:v>149.71215999999998</c:v>
                </c:pt>
                <c:pt idx="690">
                  <c:v>148.23231999999999</c:v>
                </c:pt>
                <c:pt idx="691">
                  <c:v>146.20043000000001</c:v>
                </c:pt>
                <c:pt idx="692">
                  <c:v>144.02690000000001</c:v>
                </c:pt>
                <c:pt idx="693">
                  <c:v>142.43048000000002</c:v>
                </c:pt>
                <c:pt idx="694">
                  <c:v>141.12983</c:v>
                </c:pt>
                <c:pt idx="695">
                  <c:v>141.07105999999999</c:v>
                </c:pt>
                <c:pt idx="696">
                  <c:v>141.53928000000002</c:v>
                </c:pt>
                <c:pt idx="697">
                  <c:v>142.22043000000002</c:v>
                </c:pt>
                <c:pt idx="698">
                  <c:v>143.24361000000002</c:v>
                </c:pt>
                <c:pt idx="699">
                  <c:v>144.45659000000001</c:v>
                </c:pt>
                <c:pt idx="700">
                  <c:v>144.84583000000001</c:v>
                </c:pt>
                <c:pt idx="701">
                  <c:v>145.88249999999999</c:v>
                </c:pt>
                <c:pt idx="702">
                  <c:v>146.97023000000002</c:v>
                </c:pt>
                <c:pt idx="703">
                  <c:v>148.22270000000003</c:v>
                </c:pt>
                <c:pt idx="704">
                  <c:v>149.56092000000001</c:v>
                </c:pt>
                <c:pt idx="705">
                  <c:v>150.81628000000001</c:v>
                </c:pt>
                <c:pt idx="706">
                  <c:v>151.68917000000002</c:v>
                </c:pt>
                <c:pt idx="707">
                  <c:v>152.30673000000002</c:v>
                </c:pt>
                <c:pt idx="708">
                  <c:v>153.27498000000003</c:v>
                </c:pt>
                <c:pt idx="709">
                  <c:v>154.27599000000001</c:v>
                </c:pt>
                <c:pt idx="710">
                  <c:v>155.49089000000004</c:v>
                </c:pt>
                <c:pt idx="711">
                  <c:v>156.42543000000001</c:v>
                </c:pt>
                <c:pt idx="712">
                  <c:v>156.87824000000001</c:v>
                </c:pt>
                <c:pt idx="713">
                  <c:v>157.55169000000001</c:v>
                </c:pt>
                <c:pt idx="714">
                  <c:v>158.33978000000002</c:v>
                </c:pt>
                <c:pt idx="715">
                  <c:v>158.85907</c:v>
                </c:pt>
                <c:pt idx="716">
                  <c:v>159.73484000000002</c:v>
                </c:pt>
                <c:pt idx="717">
                  <c:v>161.34861000000004</c:v>
                </c:pt>
                <c:pt idx="718">
                  <c:v>163.39497000000003</c:v>
                </c:pt>
                <c:pt idx="719">
                  <c:v>165.72939000000002</c:v>
                </c:pt>
                <c:pt idx="720">
                  <c:v>166.55604000000005</c:v>
                </c:pt>
                <c:pt idx="721">
                  <c:v>167.40483</c:v>
                </c:pt>
                <c:pt idx="722">
                  <c:v>166.75451000000001</c:v>
                </c:pt>
                <c:pt idx="723">
                  <c:v>165.20626999999999</c:v>
                </c:pt>
                <c:pt idx="724">
                  <c:v>164.32855999999998</c:v>
                </c:pt>
                <c:pt idx="725">
                  <c:v>163.01539000000002</c:v>
                </c:pt>
                <c:pt idx="726">
                  <c:v>163.35741000000002</c:v>
                </c:pt>
                <c:pt idx="727">
                  <c:v>163.61658000000003</c:v>
                </c:pt>
                <c:pt idx="728">
                  <c:v>164.13202000000001</c:v>
                </c:pt>
                <c:pt idx="729">
                  <c:v>165.47505999999998</c:v>
                </c:pt>
                <c:pt idx="730">
                  <c:v>166.20343</c:v>
                </c:pt>
                <c:pt idx="731">
                  <c:v>166.56086999999999</c:v>
                </c:pt>
                <c:pt idx="732">
                  <c:v>166.64566000000002</c:v>
                </c:pt>
                <c:pt idx="733">
                  <c:v>165.62631999999999</c:v>
                </c:pt>
                <c:pt idx="734">
                  <c:v>165.06270000000004</c:v>
                </c:pt>
                <c:pt idx="735">
                  <c:v>164.23894000000001</c:v>
                </c:pt>
                <c:pt idx="736">
                  <c:v>162.99897999999999</c:v>
                </c:pt>
                <c:pt idx="737">
                  <c:v>162.98260999999997</c:v>
                </c:pt>
                <c:pt idx="738">
                  <c:v>162.90476000000001</c:v>
                </c:pt>
                <c:pt idx="739">
                  <c:v>163.01722000000001</c:v>
                </c:pt>
                <c:pt idx="740">
                  <c:v>163.65557000000001</c:v>
                </c:pt>
                <c:pt idx="741">
                  <c:v>163.83592000000002</c:v>
                </c:pt>
                <c:pt idx="742">
                  <c:v>163.79336000000001</c:v>
                </c:pt>
                <c:pt idx="743">
                  <c:v>163.74654999999998</c:v>
                </c:pt>
                <c:pt idx="744">
                  <c:v>162.98889000000003</c:v>
                </c:pt>
                <c:pt idx="745">
                  <c:v>162.18200000000002</c:v>
                </c:pt>
                <c:pt idx="746">
                  <c:v>161.06337000000002</c:v>
                </c:pt>
                <c:pt idx="747">
                  <c:v>159.72468000000001</c:v>
                </c:pt>
                <c:pt idx="748">
                  <c:v>158.54523</c:v>
                </c:pt>
                <c:pt idx="749">
                  <c:v>156.56663</c:v>
                </c:pt>
                <c:pt idx="750">
                  <c:v>156.80984999999998</c:v>
                </c:pt>
                <c:pt idx="751">
                  <c:v>157.07624999999999</c:v>
                </c:pt>
                <c:pt idx="752">
                  <c:v>157.66307</c:v>
                </c:pt>
                <c:pt idx="753">
                  <c:v>159.15521999999999</c:v>
                </c:pt>
                <c:pt idx="754">
                  <c:v>159.62333000000001</c:v>
                </c:pt>
                <c:pt idx="755">
                  <c:v>161.08458999999999</c:v>
                </c:pt>
                <c:pt idx="756">
                  <c:v>161.34326999999999</c:v>
                </c:pt>
                <c:pt idx="757">
                  <c:v>161.37414999999999</c:v>
                </c:pt>
                <c:pt idx="758">
                  <c:v>161.10874000000001</c:v>
                </c:pt>
                <c:pt idx="759">
                  <c:v>160.76320000000001</c:v>
                </c:pt>
                <c:pt idx="760">
                  <c:v>159.85496000000003</c:v>
                </c:pt>
                <c:pt idx="761">
                  <c:v>158.56452999999999</c:v>
                </c:pt>
                <c:pt idx="762">
                  <c:v>156.80598999999998</c:v>
                </c:pt>
                <c:pt idx="763">
                  <c:v>153.70006000000001</c:v>
                </c:pt>
                <c:pt idx="764">
                  <c:v>151.15971999999999</c:v>
                </c:pt>
                <c:pt idx="765">
                  <c:v>148.93886000000003</c:v>
                </c:pt>
                <c:pt idx="766">
                  <c:v>147.00463999999999</c:v>
                </c:pt>
                <c:pt idx="767">
                  <c:v>145.54531</c:v>
                </c:pt>
                <c:pt idx="768">
                  <c:v>144.25487000000001</c:v>
                </c:pt>
                <c:pt idx="769">
                  <c:v>143.05517</c:v>
                </c:pt>
                <c:pt idx="770">
                  <c:v>141.66244</c:v>
                </c:pt>
                <c:pt idx="771">
                  <c:v>140.26390000000001</c:v>
                </c:pt>
                <c:pt idx="772">
                  <c:v>139.82572000000002</c:v>
                </c:pt>
                <c:pt idx="773">
                  <c:v>139.60083</c:v>
                </c:pt>
                <c:pt idx="774">
                  <c:v>139.43675000000002</c:v>
                </c:pt>
                <c:pt idx="775">
                  <c:v>139.55449000000002</c:v>
                </c:pt>
                <c:pt idx="776">
                  <c:v>139.85272000000001</c:v>
                </c:pt>
                <c:pt idx="777">
                  <c:v>140.59687000000002</c:v>
                </c:pt>
                <c:pt idx="778">
                  <c:v>141.21939</c:v>
                </c:pt>
                <c:pt idx="779">
                  <c:v>141.92397</c:v>
                </c:pt>
                <c:pt idx="780">
                  <c:v>141.99346000000003</c:v>
                </c:pt>
                <c:pt idx="781">
                  <c:v>141.80718000000002</c:v>
                </c:pt>
                <c:pt idx="782">
                  <c:v>141.43558999999999</c:v>
                </c:pt>
                <c:pt idx="783">
                  <c:v>140.49744000000001</c:v>
                </c:pt>
                <c:pt idx="784">
                  <c:v>140.39996000000002</c:v>
                </c:pt>
                <c:pt idx="785">
                  <c:v>139.96950000000001</c:v>
                </c:pt>
                <c:pt idx="786">
                  <c:v>138.99565000000001</c:v>
                </c:pt>
                <c:pt idx="787">
                  <c:v>138.44165000000001</c:v>
                </c:pt>
                <c:pt idx="788">
                  <c:v>138.41849000000002</c:v>
                </c:pt>
                <c:pt idx="789">
                  <c:v>138.86536000000001</c:v>
                </c:pt>
                <c:pt idx="790">
                  <c:v>138.78428</c:v>
                </c:pt>
                <c:pt idx="791">
                  <c:v>138.73505</c:v>
                </c:pt>
                <c:pt idx="792">
                  <c:v>137.82972000000001</c:v>
                </c:pt>
                <c:pt idx="793">
                  <c:v>136.43792999999999</c:v>
                </c:pt>
                <c:pt idx="794">
                  <c:v>135.08283</c:v>
                </c:pt>
                <c:pt idx="795">
                  <c:v>133.94006000000002</c:v>
                </c:pt>
                <c:pt idx="796">
                  <c:v>133.17854</c:v>
                </c:pt>
                <c:pt idx="797">
                  <c:v>131.69797</c:v>
                </c:pt>
                <c:pt idx="798">
                  <c:v>131.31190000000001</c:v>
                </c:pt>
                <c:pt idx="799">
                  <c:v>130.56968000000003</c:v>
                </c:pt>
                <c:pt idx="800">
                  <c:v>129.53102000000001</c:v>
                </c:pt>
                <c:pt idx="801">
                  <c:v>127.44894000000002</c:v>
                </c:pt>
                <c:pt idx="802">
                  <c:v>124.62515000000002</c:v>
                </c:pt>
                <c:pt idx="803">
                  <c:v>123.49487000000002</c:v>
                </c:pt>
                <c:pt idx="804">
                  <c:v>122.09303</c:v>
                </c:pt>
                <c:pt idx="805">
                  <c:v>120.85043000000002</c:v>
                </c:pt>
                <c:pt idx="806">
                  <c:v>119.18170000000002</c:v>
                </c:pt>
                <c:pt idx="807">
                  <c:v>117.96377</c:v>
                </c:pt>
                <c:pt idx="808">
                  <c:v>118.26752</c:v>
                </c:pt>
                <c:pt idx="809">
                  <c:v>118.77443000000001</c:v>
                </c:pt>
                <c:pt idx="810">
                  <c:v>120.60083000000002</c:v>
                </c:pt>
                <c:pt idx="811">
                  <c:v>122.37597000000001</c:v>
                </c:pt>
                <c:pt idx="812">
                  <c:v>124.64157000000002</c:v>
                </c:pt>
                <c:pt idx="813">
                  <c:v>126.49795999999999</c:v>
                </c:pt>
                <c:pt idx="814">
                  <c:v>127.24576000000002</c:v>
                </c:pt>
                <c:pt idx="815">
                  <c:v>128.19379000000001</c:v>
                </c:pt>
                <c:pt idx="816">
                  <c:v>128.70554000000001</c:v>
                </c:pt>
                <c:pt idx="817">
                  <c:v>130.16531000000001</c:v>
                </c:pt>
                <c:pt idx="818">
                  <c:v>131.31744999999998</c:v>
                </c:pt>
                <c:pt idx="819">
                  <c:v>131.55157</c:v>
                </c:pt>
                <c:pt idx="820">
                  <c:v>131.56608</c:v>
                </c:pt>
                <c:pt idx="821">
                  <c:v>131.16365000000002</c:v>
                </c:pt>
                <c:pt idx="822">
                  <c:v>130.31720000000001</c:v>
                </c:pt>
                <c:pt idx="823">
                  <c:v>128.67458999999999</c:v>
                </c:pt>
                <c:pt idx="824">
                  <c:v>127.38799</c:v>
                </c:pt>
                <c:pt idx="825">
                  <c:v>126.16908000000002</c:v>
                </c:pt>
                <c:pt idx="826">
                  <c:v>124.63482000000002</c:v>
                </c:pt>
                <c:pt idx="827">
                  <c:v>123.41399</c:v>
                </c:pt>
                <c:pt idx="828">
                  <c:v>122.76584</c:v>
                </c:pt>
                <c:pt idx="829">
                  <c:v>123.77287999999999</c:v>
                </c:pt>
                <c:pt idx="830">
                  <c:v>124.63383000000002</c:v>
                </c:pt>
                <c:pt idx="831">
                  <c:v>126.65662000000002</c:v>
                </c:pt>
                <c:pt idx="832">
                  <c:v>128.52075000000002</c:v>
                </c:pt>
                <c:pt idx="833">
                  <c:v>129.72224</c:v>
                </c:pt>
                <c:pt idx="834">
                  <c:v>129.62745000000001</c:v>
                </c:pt>
                <c:pt idx="835">
                  <c:v>128.21218000000002</c:v>
                </c:pt>
                <c:pt idx="836">
                  <c:v>125.65251000000001</c:v>
                </c:pt>
                <c:pt idx="837">
                  <c:v>122.74748</c:v>
                </c:pt>
                <c:pt idx="838">
                  <c:v>121.69883</c:v>
                </c:pt>
                <c:pt idx="839">
                  <c:v>120.3445</c:v>
                </c:pt>
                <c:pt idx="840">
                  <c:v>120.59311000000001</c:v>
                </c:pt>
                <c:pt idx="841">
                  <c:v>120.25839000000002</c:v>
                </c:pt>
                <c:pt idx="842">
                  <c:v>120.69854000000001</c:v>
                </c:pt>
                <c:pt idx="843">
                  <c:v>119.85885</c:v>
                </c:pt>
                <c:pt idx="844">
                  <c:v>117.52264000000001</c:v>
                </c:pt>
                <c:pt idx="845">
                  <c:v>115.09066000000001</c:v>
                </c:pt>
                <c:pt idx="846">
                  <c:v>111.88284000000002</c:v>
                </c:pt>
                <c:pt idx="847">
                  <c:v>109.40152</c:v>
                </c:pt>
                <c:pt idx="848">
                  <c:v>107.00727000000001</c:v>
                </c:pt>
                <c:pt idx="849">
                  <c:v>106.63774000000001</c:v>
                </c:pt>
                <c:pt idx="850">
                  <c:v>106.75577000000001</c:v>
                </c:pt>
                <c:pt idx="851">
                  <c:v>107.98144000000001</c:v>
                </c:pt>
                <c:pt idx="852">
                  <c:v>108.11203000000002</c:v>
                </c:pt>
                <c:pt idx="853">
                  <c:v>107.33329000000001</c:v>
                </c:pt>
                <c:pt idx="854">
                  <c:v>106.89796000000001</c:v>
                </c:pt>
                <c:pt idx="855">
                  <c:v>105.77097000000001</c:v>
                </c:pt>
                <c:pt idx="856">
                  <c:v>105.05608000000001</c:v>
                </c:pt>
                <c:pt idx="857">
                  <c:v>104.48146000000001</c:v>
                </c:pt>
                <c:pt idx="858">
                  <c:v>105.30471000000001</c:v>
                </c:pt>
                <c:pt idx="859">
                  <c:v>106.94055000000002</c:v>
                </c:pt>
                <c:pt idx="860">
                  <c:v>109.10845000000002</c:v>
                </c:pt>
                <c:pt idx="861">
                  <c:v>111.09447</c:v>
                </c:pt>
                <c:pt idx="862">
                  <c:v>113.66672</c:v>
                </c:pt>
                <c:pt idx="863">
                  <c:v>115.43791000000002</c:v>
                </c:pt>
                <c:pt idx="864">
                  <c:v>116.33425000000001</c:v>
                </c:pt>
                <c:pt idx="865">
                  <c:v>117.23128999999999</c:v>
                </c:pt>
                <c:pt idx="866">
                  <c:v>117.53567000000001</c:v>
                </c:pt>
                <c:pt idx="867">
                  <c:v>117.32847</c:v>
                </c:pt>
                <c:pt idx="868">
                  <c:v>115.98292000000002</c:v>
                </c:pt>
                <c:pt idx="869">
                  <c:v>113.87463</c:v>
                </c:pt>
                <c:pt idx="870">
                  <c:v>111.81969000000001</c:v>
                </c:pt>
                <c:pt idx="871">
                  <c:v>110.52114999999999</c:v>
                </c:pt>
                <c:pt idx="872">
                  <c:v>108.30134</c:v>
                </c:pt>
                <c:pt idx="873">
                  <c:v>106.90874000000001</c:v>
                </c:pt>
                <c:pt idx="874">
                  <c:v>106.12418000000001</c:v>
                </c:pt>
                <c:pt idx="875">
                  <c:v>104.76263000000002</c:v>
                </c:pt>
                <c:pt idx="876">
                  <c:v>104.58419000000001</c:v>
                </c:pt>
                <c:pt idx="877">
                  <c:v>105.07297000000001</c:v>
                </c:pt>
                <c:pt idx="878">
                  <c:v>105.57725000000002</c:v>
                </c:pt>
                <c:pt idx="879">
                  <c:v>104.92751000000001</c:v>
                </c:pt>
                <c:pt idx="880">
                  <c:v>103.94029</c:v>
                </c:pt>
                <c:pt idx="881">
                  <c:v>102.63788</c:v>
                </c:pt>
                <c:pt idx="882">
                  <c:v>101.07266</c:v>
                </c:pt>
                <c:pt idx="883">
                  <c:v>100.38896000000001</c:v>
                </c:pt>
                <c:pt idx="884">
                  <c:v>99.875940000000014</c:v>
                </c:pt>
                <c:pt idx="885">
                  <c:v>100.96983</c:v>
                </c:pt>
                <c:pt idx="886">
                  <c:v>102.07828000000001</c:v>
                </c:pt>
                <c:pt idx="887">
                  <c:v>102.43709000000001</c:v>
                </c:pt>
                <c:pt idx="888">
                  <c:v>102.64171</c:v>
                </c:pt>
                <c:pt idx="889">
                  <c:v>102.42545</c:v>
                </c:pt>
                <c:pt idx="890">
                  <c:v>101.87075000000002</c:v>
                </c:pt>
                <c:pt idx="891">
                  <c:v>101.49835999999999</c:v>
                </c:pt>
                <c:pt idx="892">
                  <c:v>101.12888</c:v>
                </c:pt>
                <c:pt idx="893">
                  <c:v>101.92022</c:v>
                </c:pt>
                <c:pt idx="894">
                  <c:v>103.39816</c:v>
                </c:pt>
                <c:pt idx="895">
                  <c:v>104.70058</c:v>
                </c:pt>
                <c:pt idx="896">
                  <c:v>105.77508</c:v>
                </c:pt>
                <c:pt idx="897">
                  <c:v>106.22797</c:v>
                </c:pt>
                <c:pt idx="898">
                  <c:v>105.77702000000001</c:v>
                </c:pt>
                <c:pt idx="899">
                  <c:v>105.2834</c:v>
                </c:pt>
                <c:pt idx="900">
                  <c:v>105.69361000000001</c:v>
                </c:pt>
                <c:pt idx="901">
                  <c:v>106.56058</c:v>
                </c:pt>
                <c:pt idx="902">
                  <c:v>107.94543</c:v>
                </c:pt>
                <c:pt idx="903">
                  <c:v>108.56608000000001</c:v>
                </c:pt>
                <c:pt idx="904">
                  <c:v>109.64542999999999</c:v>
                </c:pt>
                <c:pt idx="905">
                  <c:v>110.24474999999998</c:v>
                </c:pt>
                <c:pt idx="906">
                  <c:v>110.36207999999999</c:v>
                </c:pt>
                <c:pt idx="907">
                  <c:v>110.48912000000001</c:v>
                </c:pt>
                <c:pt idx="908">
                  <c:v>109.67839000000001</c:v>
                </c:pt>
                <c:pt idx="909">
                  <c:v>109.68130000000001</c:v>
                </c:pt>
                <c:pt idx="910">
                  <c:v>109.68616000000002</c:v>
                </c:pt>
                <c:pt idx="911">
                  <c:v>110.04109000000003</c:v>
                </c:pt>
                <c:pt idx="912">
                  <c:v>110.88091999999997</c:v>
                </c:pt>
                <c:pt idx="913">
                  <c:v>111.75178</c:v>
                </c:pt>
                <c:pt idx="914">
                  <c:v>112.70894</c:v>
                </c:pt>
                <c:pt idx="915">
                  <c:v>112.98146000000001</c:v>
                </c:pt>
                <c:pt idx="916">
                  <c:v>112.58385000000001</c:v>
                </c:pt>
                <c:pt idx="917">
                  <c:v>111.27950000000001</c:v>
                </c:pt>
                <c:pt idx="918">
                  <c:v>110.11578</c:v>
                </c:pt>
                <c:pt idx="919">
                  <c:v>109.02478000000002</c:v>
                </c:pt>
                <c:pt idx="920">
                  <c:v>108.66015000000002</c:v>
                </c:pt>
                <c:pt idx="921">
                  <c:v>107.71074000000002</c:v>
                </c:pt>
                <c:pt idx="922">
                  <c:v>106.92716000000001</c:v>
                </c:pt>
                <c:pt idx="923">
                  <c:v>106.34239000000002</c:v>
                </c:pt>
                <c:pt idx="924">
                  <c:v>105.27563000000001</c:v>
                </c:pt>
                <c:pt idx="925">
                  <c:v>104.62491</c:v>
                </c:pt>
                <c:pt idx="926">
                  <c:v>103.75089</c:v>
                </c:pt>
                <c:pt idx="927">
                  <c:v>103.24312</c:v>
                </c:pt>
                <c:pt idx="928">
                  <c:v>103.55860000000001</c:v>
                </c:pt>
                <c:pt idx="929">
                  <c:v>103.92078000000001</c:v>
                </c:pt>
                <c:pt idx="930">
                  <c:v>104.89868000000001</c:v>
                </c:pt>
                <c:pt idx="931">
                  <c:v>106.20434</c:v>
                </c:pt>
                <c:pt idx="932">
                  <c:v>105.93397999999999</c:v>
                </c:pt>
                <c:pt idx="933">
                  <c:v>105.94566</c:v>
                </c:pt>
                <c:pt idx="934">
                  <c:v>105.12385</c:v>
                </c:pt>
                <c:pt idx="935">
                  <c:v>103.87217</c:v>
                </c:pt>
                <c:pt idx="936">
                  <c:v>103.65140000000001</c:v>
                </c:pt>
                <c:pt idx="937">
                  <c:v>102.23729000000002</c:v>
                </c:pt>
                <c:pt idx="938">
                  <c:v>101.10523000000001</c:v>
                </c:pt>
                <c:pt idx="939">
                  <c:v>99.741690000000006</c:v>
                </c:pt>
                <c:pt idx="940">
                  <c:v>97.925919999999991</c:v>
                </c:pt>
                <c:pt idx="941">
                  <c:v>96.523499999999999</c:v>
                </c:pt>
                <c:pt idx="942">
                  <c:v>95.121080000000006</c:v>
                </c:pt>
                <c:pt idx="943">
                  <c:v>94.773879999999991</c:v>
                </c:pt>
                <c:pt idx="944">
                  <c:v>94.175759999999997</c:v>
                </c:pt>
                <c:pt idx="945">
                  <c:v>91.416620000000009</c:v>
                </c:pt>
                <c:pt idx="946">
                  <c:v>89.227390000000014</c:v>
                </c:pt>
                <c:pt idx="947">
                  <c:v>87.527359999999987</c:v>
                </c:pt>
                <c:pt idx="948">
                  <c:v>86.61121</c:v>
                </c:pt>
                <c:pt idx="949">
                  <c:v>86.467270000000013</c:v>
                </c:pt>
                <c:pt idx="950">
                  <c:v>85.843860000000021</c:v>
                </c:pt>
                <c:pt idx="951">
                  <c:v>86.001410000000007</c:v>
                </c:pt>
                <c:pt idx="952">
                  <c:v>85.950830000000011</c:v>
                </c:pt>
                <c:pt idx="953">
                  <c:v>85.776750000000007</c:v>
                </c:pt>
                <c:pt idx="954">
                  <c:v>85.860380000000006</c:v>
                </c:pt>
                <c:pt idx="955">
                  <c:v>85.689210000000017</c:v>
                </c:pt>
                <c:pt idx="956">
                  <c:v>86.155070000000009</c:v>
                </c:pt>
                <c:pt idx="957">
                  <c:v>86.559640000000002</c:v>
                </c:pt>
                <c:pt idx="958">
                  <c:v>86.519769999999994</c:v>
                </c:pt>
                <c:pt idx="959">
                  <c:v>86.286360000000002</c:v>
                </c:pt>
                <c:pt idx="960">
                  <c:v>86.040300000000002</c:v>
                </c:pt>
                <c:pt idx="961">
                  <c:v>85.922629999999998</c:v>
                </c:pt>
                <c:pt idx="962">
                  <c:v>86.399190000000004</c:v>
                </c:pt>
                <c:pt idx="963">
                  <c:v>87.203500000000005</c:v>
                </c:pt>
                <c:pt idx="964">
                  <c:v>87.593510000000009</c:v>
                </c:pt>
                <c:pt idx="965">
                  <c:v>88.840329999999994</c:v>
                </c:pt>
                <c:pt idx="966">
                  <c:v>89.340220000000002</c:v>
                </c:pt>
                <c:pt idx="967">
                  <c:v>90.03461999999999</c:v>
                </c:pt>
                <c:pt idx="968">
                  <c:v>89.873160000000013</c:v>
                </c:pt>
                <c:pt idx="969">
                  <c:v>89.346029999999999</c:v>
                </c:pt>
                <c:pt idx="970">
                  <c:v>90.159090000000006</c:v>
                </c:pt>
                <c:pt idx="971">
                  <c:v>90.089070000000021</c:v>
                </c:pt>
                <c:pt idx="972">
                  <c:v>90.528680000000008</c:v>
                </c:pt>
                <c:pt idx="973">
                  <c:v>90.531590000000008</c:v>
                </c:pt>
                <c:pt idx="974">
                  <c:v>91.785210000000006</c:v>
                </c:pt>
                <c:pt idx="975">
                  <c:v>94.541430000000005</c:v>
                </c:pt>
                <c:pt idx="976">
                  <c:v>96.412630000000007</c:v>
                </c:pt>
                <c:pt idx="977">
                  <c:v>99.124120000000019</c:v>
                </c:pt>
                <c:pt idx="978">
                  <c:v>100.79886</c:v>
                </c:pt>
                <c:pt idx="979">
                  <c:v>102.01749</c:v>
                </c:pt>
                <c:pt idx="980">
                  <c:v>102.69439000000001</c:v>
                </c:pt>
                <c:pt idx="981">
                  <c:v>102.19451000000001</c:v>
                </c:pt>
                <c:pt idx="982">
                  <c:v>102.42013999999999</c:v>
                </c:pt>
                <c:pt idx="983">
                  <c:v>102.53977</c:v>
                </c:pt>
                <c:pt idx="984">
                  <c:v>102.66329000000002</c:v>
                </c:pt>
                <c:pt idx="985">
                  <c:v>102.73427000000001</c:v>
                </c:pt>
                <c:pt idx="986">
                  <c:v>102.84222000000001</c:v>
                </c:pt>
                <c:pt idx="987">
                  <c:v>103.70778000000003</c:v>
                </c:pt>
                <c:pt idx="988">
                  <c:v>104.70855000000003</c:v>
                </c:pt>
                <c:pt idx="989">
                  <c:v>106.01944</c:v>
                </c:pt>
                <c:pt idx="990">
                  <c:v>106.76860000000001</c:v>
                </c:pt>
                <c:pt idx="991">
                  <c:v>106.95072000000002</c:v>
                </c:pt>
                <c:pt idx="992">
                  <c:v>106.94731000000002</c:v>
                </c:pt>
                <c:pt idx="993">
                  <c:v>107.06104000000001</c:v>
                </c:pt>
                <c:pt idx="994">
                  <c:v>106.90983000000001</c:v>
                </c:pt>
                <c:pt idx="995">
                  <c:v>107.30103000000001</c:v>
                </c:pt>
                <c:pt idx="996">
                  <c:v>108.05708000000001</c:v>
                </c:pt>
                <c:pt idx="997">
                  <c:v>108.40924000000001</c:v>
                </c:pt>
                <c:pt idx="998">
                  <c:v>108.33802000000001</c:v>
                </c:pt>
                <c:pt idx="999">
                  <c:v>107.21320000000001</c:v>
                </c:pt>
                <c:pt idx="1000">
                  <c:v>105.63575</c:v>
                </c:pt>
                <c:pt idx="1001">
                  <c:v>103.96758000000001</c:v>
                </c:pt>
                <c:pt idx="1002">
                  <c:v>104.96263000000002</c:v>
                </c:pt>
                <c:pt idx="1003">
                  <c:v>106.52546000000001</c:v>
                </c:pt>
                <c:pt idx="1004">
                  <c:v>108.56826000000001</c:v>
                </c:pt>
                <c:pt idx="1005">
                  <c:v>111.10077000000001</c:v>
                </c:pt>
                <c:pt idx="1006">
                  <c:v>112.18655000000001</c:v>
                </c:pt>
                <c:pt idx="1007">
                  <c:v>113.62839</c:v>
                </c:pt>
                <c:pt idx="1008">
                  <c:v>113.82253</c:v>
                </c:pt>
                <c:pt idx="1009">
                  <c:v>114.13763</c:v>
                </c:pt>
                <c:pt idx="1010">
                  <c:v>115.22925000000001</c:v>
                </c:pt>
                <c:pt idx="1011">
                  <c:v>115.84678</c:v>
                </c:pt>
                <c:pt idx="1012">
                  <c:v>117.51204000000001</c:v>
                </c:pt>
                <c:pt idx="1013">
                  <c:v>118.83878</c:v>
                </c:pt>
                <c:pt idx="1014">
                  <c:v>120.15186</c:v>
                </c:pt>
                <c:pt idx="1015">
                  <c:v>121.76249</c:v>
                </c:pt>
                <c:pt idx="1016">
                  <c:v>122.74194</c:v>
                </c:pt>
                <c:pt idx="1017">
                  <c:v>123.93503</c:v>
                </c:pt>
                <c:pt idx="1018">
                  <c:v>124.51158000000001</c:v>
                </c:pt>
                <c:pt idx="1019">
                  <c:v>124.51841000000002</c:v>
                </c:pt>
                <c:pt idx="1020">
                  <c:v>124.06284000000001</c:v>
                </c:pt>
                <c:pt idx="1021">
                  <c:v>123.71651</c:v>
                </c:pt>
                <c:pt idx="1022">
                  <c:v>123.77015999999999</c:v>
                </c:pt>
                <c:pt idx="1023">
                  <c:v>123.61212</c:v>
                </c:pt>
                <c:pt idx="1024">
                  <c:v>123.70673000000001</c:v>
                </c:pt>
                <c:pt idx="1025">
                  <c:v>123.90282000000002</c:v>
                </c:pt>
                <c:pt idx="1026">
                  <c:v>124.12134</c:v>
                </c:pt>
                <c:pt idx="1027">
                  <c:v>124.05207000000001</c:v>
                </c:pt>
                <c:pt idx="1028">
                  <c:v>124.00818000000002</c:v>
                </c:pt>
                <c:pt idx="1029">
                  <c:v>124.46083</c:v>
                </c:pt>
                <c:pt idx="1030">
                  <c:v>124.82859999999999</c:v>
                </c:pt>
                <c:pt idx="1031">
                  <c:v>124.95737</c:v>
                </c:pt>
                <c:pt idx="1032">
                  <c:v>124.62568</c:v>
                </c:pt>
                <c:pt idx="1033">
                  <c:v>124.11743000000001</c:v>
                </c:pt>
                <c:pt idx="1034">
                  <c:v>123.08629000000001</c:v>
                </c:pt>
                <c:pt idx="1035">
                  <c:v>121.84247000000001</c:v>
                </c:pt>
                <c:pt idx="1036">
                  <c:v>120.83474</c:v>
                </c:pt>
                <c:pt idx="1037">
                  <c:v>120.57720000000002</c:v>
                </c:pt>
                <c:pt idx="1038">
                  <c:v>120.944</c:v>
                </c:pt>
                <c:pt idx="1039">
                  <c:v>121.67078000000001</c:v>
                </c:pt>
                <c:pt idx="1040">
                  <c:v>122.02392</c:v>
                </c:pt>
                <c:pt idx="1041">
                  <c:v>122.25318</c:v>
                </c:pt>
                <c:pt idx="1042">
                  <c:v>121.64541000000001</c:v>
                </c:pt>
                <c:pt idx="1043">
                  <c:v>120.39379000000002</c:v>
                </c:pt>
                <c:pt idx="1044">
                  <c:v>119.35386000000003</c:v>
                </c:pt>
                <c:pt idx="1045">
                  <c:v>117.76958</c:v>
                </c:pt>
                <c:pt idx="1046">
                  <c:v>116.94818000000001</c:v>
                </c:pt>
                <c:pt idx="1047">
                  <c:v>116.24968000000001</c:v>
                </c:pt>
                <c:pt idx="1048">
                  <c:v>115.86923</c:v>
                </c:pt>
                <c:pt idx="1049">
                  <c:v>115.98823999999999</c:v>
                </c:pt>
                <c:pt idx="1050">
                  <c:v>116.38624000000002</c:v>
                </c:pt>
                <c:pt idx="1051">
                  <c:v>116.79552000000001</c:v>
                </c:pt>
                <c:pt idx="1052">
                  <c:v>117.06398000000002</c:v>
                </c:pt>
                <c:pt idx="1053">
                  <c:v>117.26237</c:v>
                </c:pt>
                <c:pt idx="1054">
                  <c:v>116.92554000000001</c:v>
                </c:pt>
                <c:pt idx="1055">
                  <c:v>116.49213</c:v>
                </c:pt>
                <c:pt idx="1056">
                  <c:v>115.82589000000002</c:v>
                </c:pt>
                <c:pt idx="1057">
                  <c:v>115.62728000000001</c:v>
                </c:pt>
                <c:pt idx="1058">
                  <c:v>115.51770999999999</c:v>
                </c:pt>
                <c:pt idx="1059">
                  <c:v>115.90414000000001</c:v>
                </c:pt>
                <c:pt idx="1060">
                  <c:v>116.49603000000002</c:v>
                </c:pt>
                <c:pt idx="1061">
                  <c:v>117.07422000000001</c:v>
                </c:pt>
                <c:pt idx="1062">
                  <c:v>118.65812000000001</c:v>
                </c:pt>
                <c:pt idx="1063">
                  <c:v>118.59453999999999</c:v>
                </c:pt>
                <c:pt idx="1064">
                  <c:v>118.92521000000001</c:v>
                </c:pt>
                <c:pt idx="1065">
                  <c:v>118.88314</c:v>
                </c:pt>
                <c:pt idx="1066">
                  <c:v>117.86763999999999</c:v>
                </c:pt>
                <c:pt idx="1067">
                  <c:v>117.38239</c:v>
                </c:pt>
                <c:pt idx="1068">
                  <c:v>116.83453</c:v>
                </c:pt>
                <c:pt idx="1069">
                  <c:v>116.83356000000001</c:v>
                </c:pt>
                <c:pt idx="1070">
                  <c:v>117.46947</c:v>
                </c:pt>
                <c:pt idx="1071">
                  <c:v>117.93515000000001</c:v>
                </c:pt>
                <c:pt idx="1072">
                  <c:v>118.82346000000001</c:v>
                </c:pt>
                <c:pt idx="1073">
                  <c:v>119.19815000000003</c:v>
                </c:pt>
                <c:pt idx="1074">
                  <c:v>118.93499000000001</c:v>
                </c:pt>
                <c:pt idx="1075">
                  <c:v>119.13554000000002</c:v>
                </c:pt>
                <c:pt idx="1076">
                  <c:v>119.16195999999999</c:v>
                </c:pt>
                <c:pt idx="1077">
                  <c:v>119.62667</c:v>
                </c:pt>
                <c:pt idx="1078">
                  <c:v>120.50228000000001</c:v>
                </c:pt>
                <c:pt idx="1079">
                  <c:v>121.39159000000001</c:v>
                </c:pt>
                <c:pt idx="1080">
                  <c:v>122.25838999999999</c:v>
                </c:pt>
                <c:pt idx="1081">
                  <c:v>122.92854</c:v>
                </c:pt>
                <c:pt idx="1082">
                  <c:v>123.08604000000001</c:v>
                </c:pt>
                <c:pt idx="1083">
                  <c:v>123.01658</c:v>
                </c:pt>
                <c:pt idx="1084">
                  <c:v>122.86396000000001</c:v>
                </c:pt>
                <c:pt idx="1085">
                  <c:v>123.06159000000001</c:v>
                </c:pt>
                <c:pt idx="1086">
                  <c:v>122.81309000000002</c:v>
                </c:pt>
                <c:pt idx="1087">
                  <c:v>122.52155000000002</c:v>
                </c:pt>
                <c:pt idx="1088">
                  <c:v>122.54112000000001</c:v>
                </c:pt>
                <c:pt idx="1089">
                  <c:v>122.727</c:v>
                </c:pt>
                <c:pt idx="1090">
                  <c:v>123.27976000000001</c:v>
                </c:pt>
                <c:pt idx="1091">
                  <c:v>123.63098000000001</c:v>
                </c:pt>
                <c:pt idx="1092">
                  <c:v>123.93621000000002</c:v>
                </c:pt>
                <c:pt idx="1093">
                  <c:v>123.62119000000001</c:v>
                </c:pt>
                <c:pt idx="1094">
                  <c:v>123.57814</c:v>
                </c:pt>
                <c:pt idx="1095">
                  <c:v>123.55661000000001</c:v>
                </c:pt>
                <c:pt idx="1096">
                  <c:v>123.12027999999999</c:v>
                </c:pt>
                <c:pt idx="1097">
                  <c:v>122.73776000000001</c:v>
                </c:pt>
                <c:pt idx="1098">
                  <c:v>121.86803</c:v>
                </c:pt>
                <c:pt idx="1099">
                  <c:v>120.87698999999999</c:v>
                </c:pt>
                <c:pt idx="1100">
                  <c:v>119.70006000000001</c:v>
                </c:pt>
                <c:pt idx="1101">
                  <c:v>117.99482999999999</c:v>
                </c:pt>
                <c:pt idx="1102">
                  <c:v>116.68779000000001</c:v>
                </c:pt>
                <c:pt idx="1103">
                  <c:v>116.10274000000001</c:v>
                </c:pt>
                <c:pt idx="1104">
                  <c:v>114.87690000000002</c:v>
                </c:pt>
                <c:pt idx="1105">
                  <c:v>113.27930000000002</c:v>
                </c:pt>
                <c:pt idx="1106">
                  <c:v>111.39602000000002</c:v>
                </c:pt>
                <c:pt idx="1107">
                  <c:v>109.55970000000002</c:v>
                </c:pt>
                <c:pt idx="1108">
                  <c:v>107.91807000000001</c:v>
                </c:pt>
                <c:pt idx="1109">
                  <c:v>106.54549</c:v>
                </c:pt>
                <c:pt idx="1110">
                  <c:v>105.51825000000002</c:v>
                </c:pt>
                <c:pt idx="1111">
                  <c:v>104.74048000000002</c:v>
                </c:pt>
                <c:pt idx="1112">
                  <c:v>103.86000000000001</c:v>
                </c:pt>
                <c:pt idx="1113">
                  <c:v>103.90594000000002</c:v>
                </c:pt>
                <c:pt idx="1114">
                  <c:v>103.6215</c:v>
                </c:pt>
                <c:pt idx="1115">
                  <c:v>103.65173</c:v>
                </c:pt>
                <c:pt idx="1116">
                  <c:v>104.11496</c:v>
                </c:pt>
                <c:pt idx="1117">
                  <c:v>104.08605</c:v>
                </c:pt>
                <c:pt idx="1118">
                  <c:v>104.40308</c:v>
                </c:pt>
                <c:pt idx="1119">
                  <c:v>104.37265000000001</c:v>
                </c:pt>
                <c:pt idx="1120">
                  <c:v>104.49730000000001</c:v>
                </c:pt>
                <c:pt idx="1121">
                  <c:v>105.80569000000001</c:v>
                </c:pt>
                <c:pt idx="1122">
                  <c:v>106.97077999999999</c:v>
                </c:pt>
                <c:pt idx="1123">
                  <c:v>108.35967000000001</c:v>
                </c:pt>
                <c:pt idx="1124">
                  <c:v>108.99179000000001</c:v>
                </c:pt>
                <c:pt idx="1125">
                  <c:v>109.0183</c:v>
                </c:pt>
                <c:pt idx="1126">
                  <c:v>109.18811000000001</c:v>
                </c:pt>
                <c:pt idx="1127">
                  <c:v>108.46079000000002</c:v>
                </c:pt>
                <c:pt idx="1128">
                  <c:v>108.61097000000001</c:v>
                </c:pt>
                <c:pt idx="1129">
                  <c:v>108.96923000000002</c:v>
                </c:pt>
                <c:pt idx="1130">
                  <c:v>109.56405000000001</c:v>
                </c:pt>
                <c:pt idx="1131">
                  <c:v>110.27468000000002</c:v>
                </c:pt>
                <c:pt idx="1132">
                  <c:v>110.13138000000001</c:v>
                </c:pt>
                <c:pt idx="1133">
                  <c:v>109.64943000000002</c:v>
                </c:pt>
                <c:pt idx="1134">
                  <c:v>108.61193000000002</c:v>
                </c:pt>
                <c:pt idx="1135">
                  <c:v>106.96489000000001</c:v>
                </c:pt>
                <c:pt idx="1136">
                  <c:v>105.54360000000001</c:v>
                </c:pt>
                <c:pt idx="1137">
                  <c:v>104.47176</c:v>
                </c:pt>
                <c:pt idx="1138">
                  <c:v>104.20773</c:v>
                </c:pt>
                <c:pt idx="1139">
                  <c:v>104.33633</c:v>
                </c:pt>
                <c:pt idx="1140">
                  <c:v>104.74074</c:v>
                </c:pt>
                <c:pt idx="1141">
                  <c:v>105.23349</c:v>
                </c:pt>
                <c:pt idx="1142">
                  <c:v>105.78021000000001</c:v>
                </c:pt>
                <c:pt idx="1143">
                  <c:v>106.35932000000001</c:v>
                </c:pt>
                <c:pt idx="1144">
                  <c:v>106.80395000000001</c:v>
                </c:pt>
                <c:pt idx="1145">
                  <c:v>106.74014000000003</c:v>
                </c:pt>
                <c:pt idx="1146">
                  <c:v>106.89425</c:v>
                </c:pt>
                <c:pt idx="1147">
                  <c:v>106.88148000000001</c:v>
                </c:pt>
                <c:pt idx="1148">
                  <c:v>106.68616</c:v>
                </c:pt>
                <c:pt idx="1149">
                  <c:v>106.81865999999999</c:v>
                </c:pt>
                <c:pt idx="1150">
                  <c:v>106.4653</c:v>
                </c:pt>
                <c:pt idx="1151">
                  <c:v>106.55757</c:v>
                </c:pt>
                <c:pt idx="1152">
                  <c:v>106.89325000000001</c:v>
                </c:pt>
                <c:pt idx="1153">
                  <c:v>106.96491</c:v>
                </c:pt>
                <c:pt idx="1154">
                  <c:v>106.87167000000001</c:v>
                </c:pt>
                <c:pt idx="1155">
                  <c:v>106.80885000000001</c:v>
                </c:pt>
                <c:pt idx="1156">
                  <c:v>106.76567</c:v>
                </c:pt>
                <c:pt idx="1157">
                  <c:v>107.05425000000001</c:v>
                </c:pt>
                <c:pt idx="1158">
                  <c:v>107.19951000000002</c:v>
                </c:pt>
                <c:pt idx="1159">
                  <c:v>107.33103000000001</c:v>
                </c:pt>
                <c:pt idx="1160">
                  <c:v>107.50181000000002</c:v>
                </c:pt>
                <c:pt idx="1161">
                  <c:v>107.21324000000001</c:v>
                </c:pt>
                <c:pt idx="1162">
                  <c:v>106.89719000000001</c:v>
                </c:pt>
                <c:pt idx="1163">
                  <c:v>106.20324000000001</c:v>
                </c:pt>
                <c:pt idx="1164">
                  <c:v>105.6477</c:v>
                </c:pt>
                <c:pt idx="1165">
                  <c:v>104.89388000000001</c:v>
                </c:pt>
                <c:pt idx="1166">
                  <c:v>104.20188999999999</c:v>
                </c:pt>
                <c:pt idx="1167">
                  <c:v>103.32635000000001</c:v>
                </c:pt>
                <c:pt idx="1168">
                  <c:v>102.22210000000001</c:v>
                </c:pt>
                <c:pt idx="1169">
                  <c:v>100.83811</c:v>
                </c:pt>
                <c:pt idx="1170">
                  <c:v>99.259780000000006</c:v>
                </c:pt>
                <c:pt idx="1171">
                  <c:v>98.255660000000006</c:v>
                </c:pt>
                <c:pt idx="1172">
                  <c:v>97.567599999999999</c:v>
                </c:pt>
                <c:pt idx="1173">
                  <c:v>97.757040000000003</c:v>
                </c:pt>
                <c:pt idx="1174">
                  <c:v>98.258610000000004</c:v>
                </c:pt>
                <c:pt idx="1175">
                  <c:v>98.830849999999998</c:v>
                </c:pt>
                <c:pt idx="1176">
                  <c:v>99.630480000000006</c:v>
                </c:pt>
                <c:pt idx="1177">
                  <c:v>99.699470000000005</c:v>
                </c:pt>
                <c:pt idx="1178">
                  <c:v>99.630950000000013</c:v>
                </c:pt>
                <c:pt idx="1179">
                  <c:v>98.947500000000019</c:v>
                </c:pt>
                <c:pt idx="1180">
                  <c:v>98.082940000000008</c:v>
                </c:pt>
                <c:pt idx="1181">
                  <c:v>97.28425</c:v>
                </c:pt>
                <c:pt idx="1182">
                  <c:v>96.305330000000012</c:v>
                </c:pt>
                <c:pt idx="1183">
                  <c:v>95.715420000000009</c:v>
                </c:pt>
                <c:pt idx="1184">
                  <c:v>95.373690000000011</c:v>
                </c:pt>
                <c:pt idx="1185">
                  <c:v>95.157020000000003</c:v>
                </c:pt>
                <c:pt idx="1186">
                  <c:v>94.866500000000016</c:v>
                </c:pt>
                <c:pt idx="1187">
                  <c:v>94.50406000000001</c:v>
                </c:pt>
                <c:pt idx="1188">
                  <c:v>93.971270000000004</c:v>
                </c:pt>
                <c:pt idx="1189">
                  <c:v>93.064230000000009</c:v>
                </c:pt>
                <c:pt idx="1190">
                  <c:v>91.980900000000005</c:v>
                </c:pt>
                <c:pt idx="1191">
                  <c:v>91.02758</c:v>
                </c:pt>
                <c:pt idx="1192">
                  <c:v>90.120530000000002</c:v>
                </c:pt>
                <c:pt idx="1193">
                  <c:v>89.394709999999989</c:v>
                </c:pt>
                <c:pt idx="1194">
                  <c:v>88.840239999999994</c:v>
                </c:pt>
                <c:pt idx="1195">
                  <c:v>89.731519999999989</c:v>
                </c:pt>
                <c:pt idx="1196">
                  <c:v>90.529250000000005</c:v>
                </c:pt>
                <c:pt idx="1197">
                  <c:v>91.529840000000007</c:v>
                </c:pt>
                <c:pt idx="1198">
                  <c:v>92.709680000000006</c:v>
                </c:pt>
                <c:pt idx="1199">
                  <c:v>93.353759999999994</c:v>
                </c:pt>
                <c:pt idx="1200">
                  <c:v>94.341549999999998</c:v>
                </c:pt>
                <c:pt idx="1201">
                  <c:v>94.641930000000002</c:v>
                </c:pt>
                <c:pt idx="1202">
                  <c:v>95.113669999999999</c:v>
                </c:pt>
                <c:pt idx="1203">
                  <c:v>95.745950000000022</c:v>
                </c:pt>
                <c:pt idx="1204">
                  <c:v>96.287599999999998</c:v>
                </c:pt>
                <c:pt idx="1205">
                  <c:v>96.99175000000001</c:v>
                </c:pt>
                <c:pt idx="1206">
                  <c:v>97.91258000000002</c:v>
                </c:pt>
                <c:pt idx="1207">
                  <c:v>98.945660000000004</c:v>
                </c:pt>
                <c:pt idx="1208">
                  <c:v>99.996479999999991</c:v>
                </c:pt>
                <c:pt idx="1209">
                  <c:v>100.73904000000002</c:v>
                </c:pt>
                <c:pt idx="1210">
                  <c:v>101.1379</c:v>
                </c:pt>
                <c:pt idx="1211">
                  <c:v>101.40382000000001</c:v>
                </c:pt>
                <c:pt idx="1212">
                  <c:v>101.85191</c:v>
                </c:pt>
                <c:pt idx="1213">
                  <c:v>101.95237</c:v>
                </c:pt>
                <c:pt idx="1214">
                  <c:v>101.32208</c:v>
                </c:pt>
                <c:pt idx="1215">
                  <c:v>100.34708999999999</c:v>
                </c:pt>
                <c:pt idx="1216">
                  <c:v>99.928539999999998</c:v>
                </c:pt>
                <c:pt idx="1217">
                  <c:v>99.848770000000002</c:v>
                </c:pt>
                <c:pt idx="1218">
                  <c:v>99.509980000000013</c:v>
                </c:pt>
                <c:pt idx="1219">
                  <c:v>100.36089000000001</c:v>
                </c:pt>
                <c:pt idx="1220">
                  <c:v>101.57223</c:v>
                </c:pt>
                <c:pt idx="1221">
                  <c:v>102.92639</c:v>
                </c:pt>
                <c:pt idx="1222">
                  <c:v>104.50608</c:v>
                </c:pt>
                <c:pt idx="1223">
                  <c:v>105.5825</c:v>
                </c:pt>
                <c:pt idx="1224">
                  <c:v>106.17931000000002</c:v>
                </c:pt>
                <c:pt idx="1225">
                  <c:v>106.16846</c:v>
                </c:pt>
                <c:pt idx="1226">
                  <c:v>105.37861999999998</c:v>
                </c:pt>
                <c:pt idx="1227">
                  <c:v>104.87241</c:v>
                </c:pt>
                <c:pt idx="1228">
                  <c:v>104.8015</c:v>
                </c:pt>
                <c:pt idx="1229">
                  <c:v>104.77393000000001</c:v>
                </c:pt>
                <c:pt idx="1230">
                  <c:v>104.84484</c:v>
                </c:pt>
                <c:pt idx="1231">
                  <c:v>104.92167000000001</c:v>
                </c:pt>
                <c:pt idx="1232">
                  <c:v>105.02804</c:v>
                </c:pt>
                <c:pt idx="1233">
                  <c:v>105.27228000000001</c:v>
                </c:pt>
                <c:pt idx="1234">
                  <c:v>105.42</c:v>
                </c:pt>
                <c:pt idx="1235">
                  <c:v>105.61597999999999</c:v>
                </c:pt>
                <c:pt idx="1236">
                  <c:v>106.10740999999999</c:v>
                </c:pt>
                <c:pt idx="1237">
                  <c:v>106.74754</c:v>
                </c:pt>
                <c:pt idx="1238">
                  <c:v>107.37292000000002</c:v>
                </c:pt>
                <c:pt idx="1239">
                  <c:v>108.53938000000001</c:v>
                </c:pt>
                <c:pt idx="1240">
                  <c:v>109.98566000000001</c:v>
                </c:pt>
                <c:pt idx="1241">
                  <c:v>111.29226000000001</c:v>
                </c:pt>
                <c:pt idx="1242">
                  <c:v>112.66924</c:v>
                </c:pt>
                <c:pt idx="1243">
                  <c:v>113.27600000000001</c:v>
                </c:pt>
                <c:pt idx="1244">
                  <c:v>113.94498000000002</c:v>
                </c:pt>
                <c:pt idx="1245">
                  <c:v>114.76811000000001</c:v>
                </c:pt>
                <c:pt idx="1246">
                  <c:v>115.56061000000001</c:v>
                </c:pt>
                <c:pt idx="1247">
                  <c:v>116.75826000000001</c:v>
                </c:pt>
                <c:pt idx="1248">
                  <c:v>117.74838</c:v>
                </c:pt>
                <c:pt idx="1249">
                  <c:v>118.70492000000002</c:v>
                </c:pt>
                <c:pt idx="1250">
                  <c:v>119.36994</c:v>
                </c:pt>
                <c:pt idx="1251">
                  <c:v>119.91341</c:v>
                </c:pt>
                <c:pt idx="1252">
                  <c:v>120.13081</c:v>
                </c:pt>
                <c:pt idx="1253">
                  <c:v>120.36202</c:v>
                </c:pt>
                <c:pt idx="1254">
                  <c:v>117.78492</c:v>
                </c:pt>
                <c:pt idx="1255">
                  <c:v>115.00326</c:v>
                </c:pt>
                <c:pt idx="1256">
                  <c:v>112.20580000000001</c:v>
                </c:pt>
                <c:pt idx="1257">
                  <c:v>109.48542999999999</c:v>
                </c:pt>
                <c:pt idx="1258">
                  <c:v>108.26703000000001</c:v>
                </c:pt>
                <c:pt idx="1259">
                  <c:v>106.54272</c:v>
                </c:pt>
                <c:pt idx="1260">
                  <c:v>105.84212000000001</c:v>
                </c:pt>
                <c:pt idx="1261">
                  <c:v>104.63262</c:v>
                </c:pt>
                <c:pt idx="1262">
                  <c:v>103.49229000000001</c:v>
                </c:pt>
                <c:pt idx="1263">
                  <c:v>102.68892</c:v>
                </c:pt>
                <c:pt idx="1264">
                  <c:v>101.98437</c:v>
                </c:pt>
                <c:pt idx="1265">
                  <c:v>101.85492000000001</c:v>
                </c:pt>
                <c:pt idx="1266">
                  <c:v>102.41618</c:v>
                </c:pt>
                <c:pt idx="1267">
                  <c:v>102.8312</c:v>
                </c:pt>
                <c:pt idx="1268">
                  <c:v>102.69484</c:v>
                </c:pt>
                <c:pt idx="1269">
                  <c:v>102.12664000000001</c:v>
                </c:pt>
                <c:pt idx="1270">
                  <c:v>101.45865000000002</c:v>
                </c:pt>
                <c:pt idx="1271">
                  <c:v>100.93790000000001</c:v>
                </c:pt>
                <c:pt idx="1272">
                  <c:v>100.29560000000002</c:v>
                </c:pt>
                <c:pt idx="1273">
                  <c:v>100.09006000000001</c:v>
                </c:pt>
                <c:pt idx="1274">
                  <c:v>99.977400000000017</c:v>
                </c:pt>
                <c:pt idx="1275">
                  <c:v>99.872649999999993</c:v>
                </c:pt>
                <c:pt idx="1276">
                  <c:v>100.26792</c:v>
                </c:pt>
                <c:pt idx="1277">
                  <c:v>100.67109000000001</c:v>
                </c:pt>
                <c:pt idx="1278">
                  <c:v>101.36675000000001</c:v>
                </c:pt>
                <c:pt idx="1279">
                  <c:v>101.40529000000002</c:v>
                </c:pt>
                <c:pt idx="1280">
                  <c:v>101.40628000000001</c:v>
                </c:pt>
                <c:pt idx="1281">
                  <c:v>101.08709999999999</c:v>
                </c:pt>
                <c:pt idx="1282">
                  <c:v>100.33905999999999</c:v>
                </c:pt>
                <c:pt idx="1283">
                  <c:v>100.32028</c:v>
                </c:pt>
                <c:pt idx="1284">
                  <c:v>100.48233</c:v>
                </c:pt>
                <c:pt idx="1285">
                  <c:v>101.00605999999999</c:v>
                </c:pt>
                <c:pt idx="1286">
                  <c:v>101.7531</c:v>
                </c:pt>
                <c:pt idx="1287">
                  <c:v>102.84403</c:v>
                </c:pt>
                <c:pt idx="1288">
                  <c:v>103.48930000000001</c:v>
                </c:pt>
                <c:pt idx="1289">
                  <c:v>104.10987000000002</c:v>
                </c:pt>
                <c:pt idx="1290">
                  <c:v>104.48637000000001</c:v>
                </c:pt>
                <c:pt idx="1291">
                  <c:v>104.09803000000002</c:v>
                </c:pt>
                <c:pt idx="1292">
                  <c:v>103.81148000000003</c:v>
                </c:pt>
                <c:pt idx="1293">
                  <c:v>103.51799000000003</c:v>
                </c:pt>
                <c:pt idx="1294">
                  <c:v>103.43005000000002</c:v>
                </c:pt>
                <c:pt idx="1295">
                  <c:v>103.57035000000002</c:v>
                </c:pt>
                <c:pt idx="1296">
                  <c:v>103.54367000000001</c:v>
                </c:pt>
                <c:pt idx="1297">
                  <c:v>103.69386</c:v>
                </c:pt>
                <c:pt idx="1298">
                  <c:v>103.72547</c:v>
                </c:pt>
                <c:pt idx="1299">
                  <c:v>103.42508000000001</c:v>
                </c:pt>
                <c:pt idx="1300">
                  <c:v>102.91795999999999</c:v>
                </c:pt>
                <c:pt idx="1301">
                  <c:v>101.83211</c:v>
                </c:pt>
                <c:pt idx="1302">
                  <c:v>100.68905000000001</c:v>
                </c:pt>
                <c:pt idx="1303">
                  <c:v>99.392359999999996</c:v>
                </c:pt>
                <c:pt idx="1304">
                  <c:v>98.452399999999997</c:v>
                </c:pt>
                <c:pt idx="1305">
                  <c:v>97.978380000000001</c:v>
                </c:pt>
                <c:pt idx="1306">
                  <c:v>98.173740000000009</c:v>
                </c:pt>
                <c:pt idx="1307">
                  <c:v>98.490090000000009</c:v>
                </c:pt>
                <c:pt idx="1308">
                  <c:v>99.106920000000017</c:v>
                </c:pt>
                <c:pt idx="1309">
                  <c:v>99.476810000000015</c:v>
                </c:pt>
                <c:pt idx="1310">
                  <c:v>99.477800000000002</c:v>
                </c:pt>
                <c:pt idx="1311">
                  <c:v>99.293350000000004</c:v>
                </c:pt>
                <c:pt idx="1312">
                  <c:v>99.043440000000004</c:v>
                </c:pt>
                <c:pt idx="1313">
                  <c:v>99.053350000000009</c:v>
                </c:pt>
                <c:pt idx="1314">
                  <c:v>99.116820000000004</c:v>
                </c:pt>
                <c:pt idx="1315">
                  <c:v>97.99821</c:v>
                </c:pt>
                <c:pt idx="1316">
                  <c:v>96.798279999999991</c:v>
                </c:pt>
                <c:pt idx="1317">
                  <c:v>95.424800000000005</c:v>
                </c:pt>
                <c:pt idx="1318">
                  <c:v>94.183210000000003</c:v>
                </c:pt>
                <c:pt idx="1319">
                  <c:v>93.57135000000001</c:v>
                </c:pt>
                <c:pt idx="1320">
                  <c:v>92.63421000000001</c:v>
                </c:pt>
                <c:pt idx="1321">
                  <c:v>92.183970000000016</c:v>
                </c:pt>
                <c:pt idx="1322">
                  <c:v>91.467970000000008</c:v>
                </c:pt>
                <c:pt idx="1323">
                  <c:v>90.63297</c:v>
                </c:pt>
                <c:pt idx="1324">
                  <c:v>89.739460000000008</c:v>
                </c:pt>
                <c:pt idx="1325">
                  <c:v>89.250550000000004</c:v>
                </c:pt>
                <c:pt idx="1326">
                  <c:v>89.162280000000024</c:v>
                </c:pt>
                <c:pt idx="1327">
                  <c:v>88.961970000000022</c:v>
                </c:pt>
                <c:pt idx="1328">
                  <c:v>89.440950000000015</c:v>
                </c:pt>
                <c:pt idx="1329">
                  <c:v>89.929850000000002</c:v>
                </c:pt>
                <c:pt idx="1330">
                  <c:v>90.560570000000013</c:v>
                </c:pt>
                <c:pt idx="1331">
                  <c:v>91.332110000000014</c:v>
                </c:pt>
                <c:pt idx="1332">
                  <c:v>91.994560000000021</c:v>
                </c:pt>
                <c:pt idx="1333">
                  <c:v>93.033840000000012</c:v>
                </c:pt>
                <c:pt idx="1334">
                  <c:v>93.426550000000006</c:v>
                </c:pt>
                <c:pt idx="1335">
                  <c:v>93.723060000000004</c:v>
                </c:pt>
                <c:pt idx="1336">
                  <c:v>93.732970000000009</c:v>
                </c:pt>
                <c:pt idx="1337">
                  <c:v>93.747849999999985</c:v>
                </c:pt>
                <c:pt idx="1338">
                  <c:v>93.600090000000023</c:v>
                </c:pt>
                <c:pt idx="1339">
                  <c:v>93.432500000000019</c:v>
                </c:pt>
                <c:pt idx="1340">
                  <c:v>93.389859999999999</c:v>
                </c:pt>
                <c:pt idx="1341">
                  <c:v>92.962450000000004</c:v>
                </c:pt>
                <c:pt idx="1342">
                  <c:v>92.240499999999997</c:v>
                </c:pt>
                <c:pt idx="1343">
                  <c:v>91.849770000000007</c:v>
                </c:pt>
                <c:pt idx="1344">
                  <c:v>91.482850000000013</c:v>
                </c:pt>
                <c:pt idx="1345">
                  <c:v>91.516560000000013</c:v>
                </c:pt>
                <c:pt idx="1346">
                  <c:v>91.829930000000019</c:v>
                </c:pt>
                <c:pt idx="1347">
                  <c:v>92.078840000000028</c:v>
                </c:pt>
                <c:pt idx="1348">
                  <c:v>92.504279999999994</c:v>
                </c:pt>
                <c:pt idx="1349">
                  <c:v>92.118510000000001</c:v>
                </c:pt>
                <c:pt idx="1350">
                  <c:v>92.069909999999993</c:v>
                </c:pt>
                <c:pt idx="1351">
                  <c:v>91.934039999999996</c:v>
                </c:pt>
                <c:pt idx="1352">
                  <c:v>91.554230000000004</c:v>
                </c:pt>
                <c:pt idx="1353">
                  <c:v>91.456050000000019</c:v>
                </c:pt>
                <c:pt idx="1354">
                  <c:v>91.282500000000013</c:v>
                </c:pt>
                <c:pt idx="1355">
                  <c:v>91.263660000000002</c:v>
                </c:pt>
                <c:pt idx="1356">
                  <c:v>91.387620000000013</c:v>
                </c:pt>
                <c:pt idx="1357">
                  <c:v>91.431270000000012</c:v>
                </c:pt>
                <c:pt idx="1358">
                  <c:v>91.327140000000014</c:v>
                </c:pt>
                <c:pt idx="1359">
                  <c:v>91.323179999999994</c:v>
                </c:pt>
                <c:pt idx="1360">
                  <c:v>91.224009999999993</c:v>
                </c:pt>
                <c:pt idx="1361">
                  <c:v>91.131790000000009</c:v>
                </c:pt>
                <c:pt idx="1362">
                  <c:v>91.397570000000002</c:v>
                </c:pt>
                <c:pt idx="1363">
                  <c:v>91.977710000000002</c:v>
                </c:pt>
                <c:pt idx="1364">
                  <c:v>92.586390000000009</c:v>
                </c:pt>
                <c:pt idx="1365">
                  <c:v>93.260780000000025</c:v>
                </c:pt>
                <c:pt idx="1366">
                  <c:v>93.650240000000011</c:v>
                </c:pt>
                <c:pt idx="1367">
                  <c:v>94.192490000000006</c:v>
                </c:pt>
                <c:pt idx="1368">
                  <c:v>94.751380000000012</c:v>
                </c:pt>
                <c:pt idx="1369">
                  <c:v>95.008229999999998</c:v>
                </c:pt>
                <c:pt idx="1370">
                  <c:v>95.308889999999991</c:v>
                </c:pt>
                <c:pt idx="1371">
                  <c:v>95.000269999999986</c:v>
                </c:pt>
                <c:pt idx="1372">
                  <c:v>94.750379999999993</c:v>
                </c:pt>
                <c:pt idx="1373">
                  <c:v>94.258579999999995</c:v>
                </c:pt>
                <c:pt idx="1374">
                  <c:v>94.017640000000014</c:v>
                </c:pt>
                <c:pt idx="1375">
                  <c:v>94.005690000000016</c:v>
                </c:pt>
                <c:pt idx="1376">
                  <c:v>94.114200000000011</c:v>
                </c:pt>
                <c:pt idx="1377">
                  <c:v>94.839970000000008</c:v>
                </c:pt>
                <c:pt idx="1378">
                  <c:v>95.353679999999997</c:v>
                </c:pt>
                <c:pt idx="1379">
                  <c:v>95.486080000000015</c:v>
                </c:pt>
                <c:pt idx="1380">
                  <c:v>95.242170000000016</c:v>
                </c:pt>
                <c:pt idx="1381">
                  <c:v>94.885750000000016</c:v>
                </c:pt>
                <c:pt idx="1382">
                  <c:v>90.704400000000021</c:v>
                </c:pt>
                <c:pt idx="1383">
                  <c:v>86.894390000000001</c:v>
                </c:pt>
                <c:pt idx="1384">
                  <c:v>82.996770000000012</c:v>
                </c:pt>
                <c:pt idx="1385">
                  <c:v>79.167860000000005</c:v>
                </c:pt>
                <c:pt idx="1386">
                  <c:v>77.319099999999992</c:v>
                </c:pt>
                <c:pt idx="1387">
                  <c:v>74.838170000000005</c:v>
                </c:pt>
                <c:pt idx="1388">
                  <c:v>74.192050000000009</c:v>
                </c:pt>
                <c:pt idx="1389">
                  <c:v>73.496160000000003</c:v>
                </c:pt>
                <c:pt idx="1390">
                  <c:v>73.029250000000005</c:v>
                </c:pt>
                <c:pt idx="1391">
                  <c:v>72.884900000000002</c:v>
                </c:pt>
                <c:pt idx="1392">
                  <c:v>72.360240000000005</c:v>
                </c:pt>
                <c:pt idx="1393">
                  <c:v>72.363230000000001</c:v>
                </c:pt>
                <c:pt idx="1394">
                  <c:v>72.392099999999999</c:v>
                </c:pt>
                <c:pt idx="1395">
                  <c:v>72.272630000000007</c:v>
                </c:pt>
                <c:pt idx="1396">
                  <c:v>72.342330000000004</c:v>
                </c:pt>
                <c:pt idx="1397">
                  <c:v>72.689779999999999</c:v>
                </c:pt>
                <c:pt idx="1398">
                  <c:v>72.930720000000008</c:v>
                </c:pt>
                <c:pt idx="1399">
                  <c:v>72.631050000000002</c:v>
                </c:pt>
                <c:pt idx="1400">
                  <c:v>72.337360000000004</c:v>
                </c:pt>
                <c:pt idx="1401">
                  <c:v>72.126300000000001</c:v>
                </c:pt>
                <c:pt idx="1402">
                  <c:v>72.225849999999994</c:v>
                </c:pt>
                <c:pt idx="1403">
                  <c:v>72.493660000000006</c:v>
                </c:pt>
                <c:pt idx="1404">
                  <c:v>72.98248000000001</c:v>
                </c:pt>
                <c:pt idx="1405">
                  <c:v>73.385670000000005</c:v>
                </c:pt>
                <c:pt idx="1406">
                  <c:v>73.690300000000008</c:v>
                </c:pt>
                <c:pt idx="1407">
                  <c:v>73.288079999999994</c:v>
                </c:pt>
                <c:pt idx="1408">
                  <c:v>72.948580000000007</c:v>
                </c:pt>
                <c:pt idx="1409">
                  <c:v>72.656880000000001</c:v>
                </c:pt>
                <c:pt idx="1410">
                  <c:v>72.60808999999999</c:v>
                </c:pt>
                <c:pt idx="1411">
                  <c:v>72.947589999999991</c:v>
                </c:pt>
                <c:pt idx="1412">
                  <c:v>73.22336</c:v>
                </c:pt>
                <c:pt idx="1413">
                  <c:v>74.51361</c:v>
                </c:pt>
                <c:pt idx="1414">
                  <c:v>75.544019999999989</c:v>
                </c:pt>
                <c:pt idx="1415">
                  <c:v>77.339999999999989</c:v>
                </c:pt>
                <c:pt idx="1416">
                  <c:v>79.095179999999999</c:v>
                </c:pt>
                <c:pt idx="1417">
                  <c:v>80.461090000000013</c:v>
                </c:pt>
                <c:pt idx="1418">
                  <c:v>81.850890000000007</c:v>
                </c:pt>
                <c:pt idx="1419">
                  <c:v>82.547790000000006</c:v>
                </c:pt>
                <c:pt idx="1420">
                  <c:v>83.052540000000008</c:v>
                </c:pt>
                <c:pt idx="1421">
                  <c:v>83.28352000000001</c:v>
                </c:pt>
                <c:pt idx="1422">
                  <c:v>83.459729999999993</c:v>
                </c:pt>
                <c:pt idx="1423">
                  <c:v>83.788270000000011</c:v>
                </c:pt>
                <c:pt idx="1424">
                  <c:v>83.649900000000002</c:v>
                </c:pt>
                <c:pt idx="1425">
                  <c:v>83.497580000000013</c:v>
                </c:pt>
                <c:pt idx="1426">
                  <c:v>83.393049999999988</c:v>
                </c:pt>
                <c:pt idx="1427">
                  <c:v>82.798239999999993</c:v>
                </c:pt>
                <c:pt idx="1428">
                  <c:v>82.369430000000008</c:v>
                </c:pt>
                <c:pt idx="1429">
                  <c:v>81.755269999999996</c:v>
                </c:pt>
                <c:pt idx="1430">
                  <c:v>81.344030000000004</c:v>
                </c:pt>
                <c:pt idx="1431">
                  <c:v>80.821000000000012</c:v>
                </c:pt>
                <c:pt idx="1432">
                  <c:v>80.042000000000016</c:v>
                </c:pt>
                <c:pt idx="1433">
                  <c:v>79.507000000000005</c:v>
                </c:pt>
                <c:pt idx="1434">
                  <c:v>79.022000000000006</c:v>
                </c:pt>
                <c:pt idx="1435">
                  <c:v>78.792000000000016</c:v>
                </c:pt>
                <c:pt idx="1436">
                  <c:v>78.88</c:v>
                </c:pt>
                <c:pt idx="1437">
                  <c:v>79.218999999999994</c:v>
                </c:pt>
                <c:pt idx="1438">
                  <c:v>79.750000000000014</c:v>
                </c:pt>
                <c:pt idx="1439">
                  <c:v>80.204999999999998</c:v>
                </c:pt>
                <c:pt idx="1440">
                  <c:v>81.689000000000007</c:v>
                </c:pt>
                <c:pt idx="1441">
                  <c:v>82.964000000000013</c:v>
                </c:pt>
                <c:pt idx="1442">
                  <c:v>84.385999999999996</c:v>
                </c:pt>
                <c:pt idx="1443">
                  <c:v>85.823999999999998</c:v>
                </c:pt>
                <c:pt idx="1444">
                  <c:v>86.960000000000008</c:v>
                </c:pt>
                <c:pt idx="1445">
                  <c:v>88.13000000000001</c:v>
                </c:pt>
                <c:pt idx="1446">
                  <c:v>88.412000000000006</c:v>
                </c:pt>
                <c:pt idx="1447">
                  <c:v>88.817999999999998</c:v>
                </c:pt>
                <c:pt idx="1448">
                  <c:v>87.753</c:v>
                </c:pt>
                <c:pt idx="1449">
                  <c:v>86.429000000000002</c:v>
                </c:pt>
                <c:pt idx="1450">
                  <c:v>85.100000000000009</c:v>
                </c:pt>
                <c:pt idx="1451">
                  <c:v>83.409000000000006</c:v>
                </c:pt>
                <c:pt idx="1452">
                  <c:v>82.412999999999997</c:v>
                </c:pt>
                <c:pt idx="1453">
                  <c:v>81.78</c:v>
                </c:pt>
                <c:pt idx="1454">
                  <c:v>81.664999999999978</c:v>
                </c:pt>
                <c:pt idx="1455">
                  <c:v>81.801999999999992</c:v>
                </c:pt>
                <c:pt idx="1456">
                  <c:v>81.819999999999993</c:v>
                </c:pt>
                <c:pt idx="1457">
                  <c:v>81.916000000000011</c:v>
                </c:pt>
                <c:pt idx="1458">
                  <c:v>82.417000000000002</c:v>
                </c:pt>
                <c:pt idx="1459">
                  <c:v>82.637000000000015</c:v>
                </c:pt>
                <c:pt idx="1460">
                  <c:v>82.851000000000013</c:v>
                </c:pt>
                <c:pt idx="1461">
                  <c:v>82.72</c:v>
                </c:pt>
                <c:pt idx="1462">
                  <c:v>82.450000000000017</c:v>
                </c:pt>
                <c:pt idx="1463">
                  <c:v>81.908000000000015</c:v>
                </c:pt>
                <c:pt idx="1464">
                  <c:v>81.030000000000015</c:v>
                </c:pt>
                <c:pt idx="1465">
                  <c:v>80.312000000000012</c:v>
                </c:pt>
                <c:pt idx="1466">
                  <c:v>79.66</c:v>
                </c:pt>
                <c:pt idx="1467">
                  <c:v>79.186999999999998</c:v>
                </c:pt>
                <c:pt idx="1468">
                  <c:v>78.430999999999997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A-433F-B4BB-DA801AE2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306767"/>
        <c:axId val="1585300527"/>
      </c:lineChart>
      <c:dateAx>
        <c:axId val="15853067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00527"/>
        <c:crosses val="autoZero"/>
        <c:auto val="1"/>
        <c:lblOffset val="100"/>
        <c:baseTimeUnit val="days"/>
      </c:dateAx>
      <c:valAx>
        <c:axId val="158530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Erorr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Moving Average'!$I$1</c:f>
              <c:strCache>
                <c:ptCount val="1"/>
                <c:pt idx="0">
                  <c:v>Erorr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Average'!$I$2:$I$1470</c:f>
              <c:numCache>
                <c:formatCode>#,##0.00</c:formatCode>
                <c:ptCount val="1469"/>
                <c:pt idx="3">
                  <c:v>1.7061300000000017</c:v>
                </c:pt>
                <c:pt idx="4">
                  <c:v>2.086449999999985</c:v>
                </c:pt>
                <c:pt idx="5">
                  <c:v>0.73895000000000266</c:v>
                </c:pt>
                <c:pt idx="6">
                  <c:v>4.6019999999984407E-2</c:v>
                </c:pt>
                <c:pt idx="7">
                  <c:v>-0.4920099999999934</c:v>
                </c:pt>
                <c:pt idx="8">
                  <c:v>-0.21506000000000824</c:v>
                </c:pt>
                <c:pt idx="9">
                  <c:v>1.6019000000000005</c:v>
                </c:pt>
                <c:pt idx="10">
                  <c:v>0.83474999999999966</c:v>
                </c:pt>
                <c:pt idx="11">
                  <c:v>1.7530599999999907</c:v>
                </c:pt>
                <c:pt idx="12">
                  <c:v>2.0000600000000048</c:v>
                </c:pt>
                <c:pt idx="13">
                  <c:v>1.4337500000000034</c:v>
                </c:pt>
                <c:pt idx="14">
                  <c:v>0.30610999999998967</c:v>
                </c:pt>
                <c:pt idx="15">
                  <c:v>-0.11263999999999896</c:v>
                </c:pt>
                <c:pt idx="16">
                  <c:v>5.5410000000009063E-2</c:v>
                </c:pt>
                <c:pt idx="17">
                  <c:v>-0.19343000000000643</c:v>
                </c:pt>
                <c:pt idx="18">
                  <c:v>-0.20940000000001646</c:v>
                </c:pt>
                <c:pt idx="19">
                  <c:v>0.85726999999999975</c:v>
                </c:pt>
                <c:pt idx="20">
                  <c:v>1.132409999999993</c:v>
                </c:pt>
                <c:pt idx="21">
                  <c:v>0.28923000000000343</c:v>
                </c:pt>
                <c:pt idx="22">
                  <c:v>0.41128000000000497</c:v>
                </c:pt>
                <c:pt idx="23">
                  <c:v>0.98310000000000741</c:v>
                </c:pt>
                <c:pt idx="24">
                  <c:v>0.4845499999999987</c:v>
                </c:pt>
                <c:pt idx="25">
                  <c:v>-0.13991000000001463</c:v>
                </c:pt>
                <c:pt idx="26">
                  <c:v>-0.25074000000000751</c:v>
                </c:pt>
                <c:pt idx="27">
                  <c:v>1.1324299999999994</c:v>
                </c:pt>
                <c:pt idx="28">
                  <c:v>1.7023400000000066</c:v>
                </c:pt>
                <c:pt idx="29">
                  <c:v>1.6000099999999975</c:v>
                </c:pt>
                <c:pt idx="30">
                  <c:v>2.8699999999872716E-3</c:v>
                </c:pt>
                <c:pt idx="31">
                  <c:v>0.44597000000000264</c:v>
                </c:pt>
                <c:pt idx="32">
                  <c:v>-0.56897999999999627</c:v>
                </c:pt>
                <c:pt idx="33">
                  <c:v>-5.6399999999854344E-3</c:v>
                </c:pt>
                <c:pt idx="34">
                  <c:v>-0.91174999999999784</c:v>
                </c:pt>
                <c:pt idx="35">
                  <c:v>0.3352299999999957</c:v>
                </c:pt>
                <c:pt idx="36">
                  <c:v>0.59055000000000746</c:v>
                </c:pt>
                <c:pt idx="37">
                  <c:v>1.0507199999999983</c:v>
                </c:pt>
                <c:pt idx="38">
                  <c:v>0.81783000000000072</c:v>
                </c:pt>
                <c:pt idx="39">
                  <c:v>-2.7180000000001314E-2</c:v>
                </c:pt>
                <c:pt idx="40">
                  <c:v>1.4096600000000024</c:v>
                </c:pt>
                <c:pt idx="41">
                  <c:v>-0.62284999999999968</c:v>
                </c:pt>
                <c:pt idx="42">
                  <c:v>-0.58084999999999809</c:v>
                </c:pt>
                <c:pt idx="43">
                  <c:v>-0.83404999999999063</c:v>
                </c:pt>
                <c:pt idx="44">
                  <c:v>-0.10926999999999509</c:v>
                </c:pt>
                <c:pt idx="45">
                  <c:v>-0.44715999999999667</c:v>
                </c:pt>
                <c:pt idx="46">
                  <c:v>0.73709000000000913</c:v>
                </c:pt>
                <c:pt idx="47">
                  <c:v>7.9119999999988977E-2</c:v>
                </c:pt>
                <c:pt idx="48">
                  <c:v>0.53849999999999909</c:v>
                </c:pt>
                <c:pt idx="49">
                  <c:v>1.0571900000000056</c:v>
                </c:pt>
                <c:pt idx="50">
                  <c:v>0.60624999999998863</c:v>
                </c:pt>
                <c:pt idx="51">
                  <c:v>1.1861299999999915</c:v>
                </c:pt>
                <c:pt idx="52">
                  <c:v>0.43394999999999584</c:v>
                </c:pt>
                <c:pt idx="53">
                  <c:v>-0.72677999999999088</c:v>
                </c:pt>
                <c:pt idx="54">
                  <c:v>0.64114000000002136</c:v>
                </c:pt>
                <c:pt idx="55">
                  <c:v>-5.0157000000000096</c:v>
                </c:pt>
                <c:pt idx="56">
                  <c:v>-2.7827300000000008</c:v>
                </c:pt>
                <c:pt idx="57">
                  <c:v>-0.57618999999999687</c:v>
                </c:pt>
                <c:pt idx="58">
                  <c:v>0.35957999999999402</c:v>
                </c:pt>
                <c:pt idx="59">
                  <c:v>1.0270200000000074</c:v>
                </c:pt>
                <c:pt idx="60">
                  <c:v>0.61478000000001032</c:v>
                </c:pt>
                <c:pt idx="61">
                  <c:v>1.3245500000000021</c:v>
                </c:pt>
                <c:pt idx="62">
                  <c:v>-0.18545000000001721</c:v>
                </c:pt>
                <c:pt idx="63">
                  <c:v>-0.10349999999999682</c:v>
                </c:pt>
                <c:pt idx="64">
                  <c:v>0.57614000000000942</c:v>
                </c:pt>
                <c:pt idx="65">
                  <c:v>0.59865999999999531</c:v>
                </c:pt>
                <c:pt idx="66">
                  <c:v>-0.33420999999999879</c:v>
                </c:pt>
                <c:pt idx="67">
                  <c:v>-0.76815000000000566</c:v>
                </c:pt>
                <c:pt idx="68">
                  <c:v>0.1214300000000037</c:v>
                </c:pt>
                <c:pt idx="69">
                  <c:v>0.3247999999999962</c:v>
                </c:pt>
                <c:pt idx="70">
                  <c:v>1.4045399999999972</c:v>
                </c:pt>
                <c:pt idx="71">
                  <c:v>1.2896800000000042</c:v>
                </c:pt>
                <c:pt idx="72">
                  <c:v>1.5966299999999904</c:v>
                </c:pt>
                <c:pt idx="73">
                  <c:v>1.5900400000000019</c:v>
                </c:pt>
                <c:pt idx="74">
                  <c:v>1.241659999999996</c:v>
                </c:pt>
                <c:pt idx="75">
                  <c:v>-1.2040099999999967</c:v>
                </c:pt>
                <c:pt idx="76">
                  <c:v>-0.84063999999999339</c:v>
                </c:pt>
                <c:pt idx="77">
                  <c:v>0.42360999999999649</c:v>
                </c:pt>
                <c:pt idx="78">
                  <c:v>-0.21931000000000722</c:v>
                </c:pt>
                <c:pt idx="79">
                  <c:v>0.50833000000000084</c:v>
                </c:pt>
                <c:pt idx="80">
                  <c:v>0.1421100000000024</c:v>
                </c:pt>
                <c:pt idx="81">
                  <c:v>-0.22125999999998669</c:v>
                </c:pt>
                <c:pt idx="82">
                  <c:v>-2.0739100000000121</c:v>
                </c:pt>
                <c:pt idx="83">
                  <c:v>-1.8046800000000047</c:v>
                </c:pt>
                <c:pt idx="84">
                  <c:v>-0.49603000000000463</c:v>
                </c:pt>
                <c:pt idx="85">
                  <c:v>-1.940189999999987</c:v>
                </c:pt>
                <c:pt idx="86">
                  <c:v>-2.0513499999999851</c:v>
                </c:pt>
                <c:pt idx="87">
                  <c:v>-0.96677999999999997</c:v>
                </c:pt>
                <c:pt idx="88">
                  <c:v>3.674999999999784E-2</c:v>
                </c:pt>
                <c:pt idx="89">
                  <c:v>1.0966999999999985</c:v>
                </c:pt>
                <c:pt idx="90">
                  <c:v>-0.72963000000000022</c:v>
                </c:pt>
                <c:pt idx="91">
                  <c:v>0.54505000000000337</c:v>
                </c:pt>
                <c:pt idx="92">
                  <c:v>0.56297999999999604</c:v>
                </c:pt>
                <c:pt idx="93">
                  <c:v>0.76821999999999946</c:v>
                </c:pt>
                <c:pt idx="94">
                  <c:v>0.52154999999999063</c:v>
                </c:pt>
                <c:pt idx="95">
                  <c:v>-1.3791400000000067</c:v>
                </c:pt>
                <c:pt idx="96">
                  <c:v>-0.14591999999998961</c:v>
                </c:pt>
                <c:pt idx="97">
                  <c:v>-0.45374000000001047</c:v>
                </c:pt>
                <c:pt idx="98">
                  <c:v>-0.55261000000000138</c:v>
                </c:pt>
                <c:pt idx="99">
                  <c:v>-0.89248000000002037</c:v>
                </c:pt>
                <c:pt idx="100">
                  <c:v>-1.3329999999999984</c:v>
                </c:pt>
                <c:pt idx="101">
                  <c:v>-2.8712900000000019</c:v>
                </c:pt>
                <c:pt idx="102">
                  <c:v>-1.2201099999999911</c:v>
                </c:pt>
                <c:pt idx="103">
                  <c:v>-2.2313899999999904</c:v>
                </c:pt>
                <c:pt idx="104">
                  <c:v>-0.19193000000001348</c:v>
                </c:pt>
                <c:pt idx="105">
                  <c:v>3.3814799999999963</c:v>
                </c:pt>
                <c:pt idx="106">
                  <c:v>3.3436900000000094</c:v>
                </c:pt>
                <c:pt idx="107">
                  <c:v>1.4047699999999992</c:v>
                </c:pt>
                <c:pt idx="108">
                  <c:v>1.0648400000000038</c:v>
                </c:pt>
                <c:pt idx="109">
                  <c:v>-0.31622000000000128</c:v>
                </c:pt>
                <c:pt idx="110">
                  <c:v>0.44366000000000838</c:v>
                </c:pt>
                <c:pt idx="111">
                  <c:v>-0.44460999999999729</c:v>
                </c:pt>
                <c:pt idx="112">
                  <c:v>0.76085000000000491</c:v>
                </c:pt>
                <c:pt idx="113">
                  <c:v>0.21614999999999895</c:v>
                </c:pt>
                <c:pt idx="114">
                  <c:v>-1.0742699999999985</c:v>
                </c:pt>
                <c:pt idx="115">
                  <c:v>1.2659499999999895</c:v>
                </c:pt>
                <c:pt idx="116">
                  <c:v>0.1557899999999961</c:v>
                </c:pt>
                <c:pt idx="117">
                  <c:v>1.7908199999999965</c:v>
                </c:pt>
                <c:pt idx="118">
                  <c:v>1.2262400000000042</c:v>
                </c:pt>
                <c:pt idx="119">
                  <c:v>-0.41254000000000701</c:v>
                </c:pt>
                <c:pt idx="120">
                  <c:v>-2.3382799999999975</c:v>
                </c:pt>
                <c:pt idx="121">
                  <c:v>-1.4849200000000025</c:v>
                </c:pt>
                <c:pt idx="122">
                  <c:v>0.47572999999999865</c:v>
                </c:pt>
                <c:pt idx="123">
                  <c:v>0.88264999999999816</c:v>
                </c:pt>
                <c:pt idx="124">
                  <c:v>1.856819999999999</c:v>
                </c:pt>
                <c:pt idx="125">
                  <c:v>0.48425999999999192</c:v>
                </c:pt>
                <c:pt idx="126">
                  <c:v>1.3291799999999938</c:v>
                </c:pt>
                <c:pt idx="127">
                  <c:v>1.1602199999999954</c:v>
                </c:pt>
                <c:pt idx="128">
                  <c:v>2.2694599999999951</c:v>
                </c:pt>
                <c:pt idx="129">
                  <c:v>0.70045000000001778</c:v>
                </c:pt>
                <c:pt idx="130">
                  <c:v>-0.34550999999999021</c:v>
                </c:pt>
                <c:pt idx="131">
                  <c:v>0.33794000000000324</c:v>
                </c:pt>
                <c:pt idx="132">
                  <c:v>1.0951199999999943</c:v>
                </c:pt>
                <c:pt idx="133">
                  <c:v>1.0506799999999998</c:v>
                </c:pt>
                <c:pt idx="134">
                  <c:v>-0.39173999999998443</c:v>
                </c:pt>
                <c:pt idx="135">
                  <c:v>-1.4348800000000068</c:v>
                </c:pt>
                <c:pt idx="136">
                  <c:v>-0.92895000000000039</c:v>
                </c:pt>
                <c:pt idx="137">
                  <c:v>-1.1857399999999814</c:v>
                </c:pt>
                <c:pt idx="138">
                  <c:v>-1.0686299999999989</c:v>
                </c:pt>
                <c:pt idx="139">
                  <c:v>0.10853999999999075</c:v>
                </c:pt>
                <c:pt idx="140">
                  <c:v>0.24920999999999083</c:v>
                </c:pt>
                <c:pt idx="141">
                  <c:v>0.75433000000001016</c:v>
                </c:pt>
                <c:pt idx="142">
                  <c:v>0.57395999999998537</c:v>
                </c:pt>
                <c:pt idx="143">
                  <c:v>0.38701999999999259</c:v>
                </c:pt>
                <c:pt idx="144">
                  <c:v>-0.27747999999999706</c:v>
                </c:pt>
                <c:pt idx="145">
                  <c:v>-1.3197899999999976</c:v>
                </c:pt>
                <c:pt idx="146">
                  <c:v>-3.5287799999999976</c:v>
                </c:pt>
                <c:pt idx="147">
                  <c:v>-3.8487399999999923</c:v>
                </c:pt>
                <c:pt idx="148">
                  <c:v>-3.9940899999999999</c:v>
                </c:pt>
                <c:pt idx="149">
                  <c:v>0.40976999999999464</c:v>
                </c:pt>
                <c:pt idx="150">
                  <c:v>0.68630999999999176</c:v>
                </c:pt>
                <c:pt idx="151">
                  <c:v>2.2722399999999965</c:v>
                </c:pt>
                <c:pt idx="152">
                  <c:v>5.6499999999886086E-3</c:v>
                </c:pt>
                <c:pt idx="153">
                  <c:v>-0.40212999999999965</c:v>
                </c:pt>
                <c:pt idx="154">
                  <c:v>1.1007299999999987</c:v>
                </c:pt>
                <c:pt idx="155">
                  <c:v>-1.3093499999999949</c:v>
                </c:pt>
                <c:pt idx="156">
                  <c:v>-2.2590300000000099</c:v>
                </c:pt>
                <c:pt idx="157">
                  <c:v>-0.78267999999999915</c:v>
                </c:pt>
                <c:pt idx="158">
                  <c:v>0.8080099999999959</c:v>
                </c:pt>
                <c:pt idx="159">
                  <c:v>0.13317999999999586</c:v>
                </c:pt>
                <c:pt idx="160">
                  <c:v>1.9871399999999966</c:v>
                </c:pt>
                <c:pt idx="161">
                  <c:v>1.6199299999999965</c:v>
                </c:pt>
                <c:pt idx="162">
                  <c:v>-1.7605799999999903</c:v>
                </c:pt>
                <c:pt idx="163">
                  <c:v>0.24455000000000382</c:v>
                </c:pt>
                <c:pt idx="164">
                  <c:v>4.7300000000092268E-3</c:v>
                </c:pt>
                <c:pt idx="165">
                  <c:v>1.7567900000000094</c:v>
                </c:pt>
                <c:pt idx="166">
                  <c:v>2.5525700000000029</c:v>
                </c:pt>
                <c:pt idx="167">
                  <c:v>0.86220000000000141</c:v>
                </c:pt>
                <c:pt idx="168">
                  <c:v>0.32421999999999684</c:v>
                </c:pt>
                <c:pt idx="169">
                  <c:v>1.4991600000000034</c:v>
                </c:pt>
                <c:pt idx="170">
                  <c:v>2.9614699999999914</c:v>
                </c:pt>
                <c:pt idx="171">
                  <c:v>1.9080199999999934</c:v>
                </c:pt>
                <c:pt idx="172">
                  <c:v>0.72215999999998814</c:v>
                </c:pt>
                <c:pt idx="173">
                  <c:v>-1.6761900000000054</c:v>
                </c:pt>
                <c:pt idx="174">
                  <c:v>-1.1262700000000052</c:v>
                </c:pt>
                <c:pt idx="175">
                  <c:v>0.30283000000000015</c:v>
                </c:pt>
                <c:pt idx="176">
                  <c:v>0.16851000000001193</c:v>
                </c:pt>
                <c:pt idx="177">
                  <c:v>1.5090000000000714E-2</c:v>
                </c:pt>
                <c:pt idx="178">
                  <c:v>0.17510000000000048</c:v>
                </c:pt>
                <c:pt idx="179">
                  <c:v>0.63132000000000232</c:v>
                </c:pt>
                <c:pt idx="180">
                  <c:v>9.4500000000010687E-3</c:v>
                </c:pt>
                <c:pt idx="181">
                  <c:v>-1.0420799999999986</c:v>
                </c:pt>
                <c:pt idx="182">
                  <c:v>0.26885000000001469</c:v>
                </c:pt>
                <c:pt idx="183">
                  <c:v>-0.19871999999999446</c:v>
                </c:pt>
                <c:pt idx="184">
                  <c:v>3.4327799999999939</c:v>
                </c:pt>
                <c:pt idx="185">
                  <c:v>3.2037499999999994</c:v>
                </c:pt>
                <c:pt idx="186">
                  <c:v>1.9355000000000047</c:v>
                </c:pt>
                <c:pt idx="187">
                  <c:v>1.989459999999994</c:v>
                </c:pt>
                <c:pt idx="188">
                  <c:v>-0.59816999999999609</c:v>
                </c:pt>
                <c:pt idx="189">
                  <c:v>-1.221880000000013</c:v>
                </c:pt>
                <c:pt idx="190">
                  <c:v>-0.2233799999999917</c:v>
                </c:pt>
                <c:pt idx="191">
                  <c:v>0.9947299999999899</c:v>
                </c:pt>
                <c:pt idx="192">
                  <c:v>0.78467000000000553</c:v>
                </c:pt>
                <c:pt idx="193">
                  <c:v>-1.0458299999999952</c:v>
                </c:pt>
                <c:pt idx="194">
                  <c:v>-4.9190000000010059E-2</c:v>
                </c:pt>
                <c:pt idx="195">
                  <c:v>0.48828000000000316</c:v>
                </c:pt>
                <c:pt idx="196">
                  <c:v>1.3240600000000029</c:v>
                </c:pt>
                <c:pt idx="197">
                  <c:v>1.582499999999996</c:v>
                </c:pt>
                <c:pt idx="198">
                  <c:v>0.7325699999999955</c:v>
                </c:pt>
                <c:pt idx="199">
                  <c:v>0.31802999999999315</c:v>
                </c:pt>
                <c:pt idx="200">
                  <c:v>0.66916000000000508</c:v>
                </c:pt>
                <c:pt idx="201">
                  <c:v>0.92282000000000153</c:v>
                </c:pt>
                <c:pt idx="202">
                  <c:v>0.61323999999999046</c:v>
                </c:pt>
                <c:pt idx="203">
                  <c:v>-0.36527000000000953</c:v>
                </c:pt>
                <c:pt idx="204">
                  <c:v>-3.4223700000000008</c:v>
                </c:pt>
                <c:pt idx="205">
                  <c:v>-2.8147500000000036</c:v>
                </c:pt>
                <c:pt idx="206">
                  <c:v>-1.9459799999999916</c:v>
                </c:pt>
                <c:pt idx="207">
                  <c:v>-0.62842999999999449</c:v>
                </c:pt>
                <c:pt idx="208">
                  <c:v>-1.6904200000000031</c:v>
                </c:pt>
                <c:pt idx="209">
                  <c:v>-5.0159999999991101E-2</c:v>
                </c:pt>
                <c:pt idx="210">
                  <c:v>-0.53471999999999298</c:v>
                </c:pt>
                <c:pt idx="211">
                  <c:v>-0.45523000000000025</c:v>
                </c:pt>
                <c:pt idx="212">
                  <c:v>0.25176999999999339</c:v>
                </c:pt>
                <c:pt idx="213">
                  <c:v>0.29999999999999716</c:v>
                </c:pt>
                <c:pt idx="214">
                  <c:v>-0.17418000000000688</c:v>
                </c:pt>
                <c:pt idx="215">
                  <c:v>0.64930999999999983</c:v>
                </c:pt>
                <c:pt idx="216">
                  <c:v>-0.14949999999998909</c:v>
                </c:pt>
                <c:pt idx="217">
                  <c:v>0.15330000000000155</c:v>
                </c:pt>
                <c:pt idx="218">
                  <c:v>-0.5518600000000049</c:v>
                </c:pt>
                <c:pt idx="219">
                  <c:v>1.4499700000000075</c:v>
                </c:pt>
                <c:pt idx="220">
                  <c:v>0.84143999999999153</c:v>
                </c:pt>
                <c:pt idx="221">
                  <c:v>2.1721200000000067</c:v>
                </c:pt>
                <c:pt idx="222">
                  <c:v>2.0784499999999895</c:v>
                </c:pt>
                <c:pt idx="223">
                  <c:v>0.61046000000000333</c:v>
                </c:pt>
                <c:pt idx="224">
                  <c:v>-0.53000000000000114</c:v>
                </c:pt>
                <c:pt idx="225">
                  <c:v>-1.3222499999999968</c:v>
                </c:pt>
                <c:pt idx="226">
                  <c:v>0.45235999999999876</c:v>
                </c:pt>
                <c:pt idx="227">
                  <c:v>9.6000000000628916E-4</c:v>
                </c:pt>
                <c:pt idx="228">
                  <c:v>0.49219999999999686</c:v>
                </c:pt>
                <c:pt idx="229">
                  <c:v>0.88588000000001443</c:v>
                </c:pt>
                <c:pt idx="230">
                  <c:v>0.19776000000000238</c:v>
                </c:pt>
                <c:pt idx="231">
                  <c:v>6.5799999999995862E-2</c:v>
                </c:pt>
                <c:pt idx="232">
                  <c:v>-1.1192500000000081</c:v>
                </c:pt>
                <c:pt idx="233">
                  <c:v>0.58933999999999287</c:v>
                </c:pt>
                <c:pt idx="234">
                  <c:v>2.3684800000000052</c:v>
                </c:pt>
                <c:pt idx="235">
                  <c:v>2.6854300000000109</c:v>
                </c:pt>
                <c:pt idx="236">
                  <c:v>0.92708000000000368</c:v>
                </c:pt>
                <c:pt idx="237">
                  <c:v>0.49439999999999884</c:v>
                </c:pt>
                <c:pt idx="238">
                  <c:v>0.27232999999999663</c:v>
                </c:pt>
                <c:pt idx="239">
                  <c:v>0.71746000000000265</c:v>
                </c:pt>
                <c:pt idx="240">
                  <c:v>0.40328999999999837</c:v>
                </c:pt>
                <c:pt idx="241">
                  <c:v>1.1690899999999971</c:v>
                </c:pt>
                <c:pt idx="242">
                  <c:v>1.4034599999999955</c:v>
                </c:pt>
                <c:pt idx="243">
                  <c:v>1.6473299999999966</c:v>
                </c:pt>
                <c:pt idx="244">
                  <c:v>1.3133300000000077</c:v>
                </c:pt>
                <c:pt idx="245">
                  <c:v>-0.53705999999999676</c:v>
                </c:pt>
                <c:pt idx="246">
                  <c:v>-0.43649999999999523</c:v>
                </c:pt>
                <c:pt idx="247">
                  <c:v>-0.19831999999999539</c:v>
                </c:pt>
                <c:pt idx="248">
                  <c:v>0.62060999999999922</c:v>
                </c:pt>
                <c:pt idx="249">
                  <c:v>1.1690100000000001</c:v>
                </c:pt>
                <c:pt idx="250">
                  <c:v>-7.8729999999993083E-2</c:v>
                </c:pt>
                <c:pt idx="251">
                  <c:v>0.29034000000000049</c:v>
                </c:pt>
                <c:pt idx="252">
                  <c:v>0.91566000000000258</c:v>
                </c:pt>
                <c:pt idx="253">
                  <c:v>0.38626999999998191</c:v>
                </c:pt>
                <c:pt idx="254">
                  <c:v>8.59000000001231E-3</c:v>
                </c:pt>
                <c:pt idx="255">
                  <c:v>-0.17842000000000269</c:v>
                </c:pt>
                <c:pt idx="256">
                  <c:v>-0.27231999999999346</c:v>
                </c:pt>
                <c:pt idx="257">
                  <c:v>-0.21166999999999803</c:v>
                </c:pt>
                <c:pt idx="258">
                  <c:v>-0.65575999999998658</c:v>
                </c:pt>
                <c:pt idx="259">
                  <c:v>0.84551000000000442</c:v>
                </c:pt>
                <c:pt idx="260">
                  <c:v>1.2735000000000127</c:v>
                </c:pt>
                <c:pt idx="261">
                  <c:v>0.66802999999998747</c:v>
                </c:pt>
                <c:pt idx="262">
                  <c:v>0.69271999999998002</c:v>
                </c:pt>
                <c:pt idx="263">
                  <c:v>1.3939199999999943</c:v>
                </c:pt>
                <c:pt idx="264">
                  <c:v>0.87304000000000315</c:v>
                </c:pt>
                <c:pt idx="265">
                  <c:v>0.27331000000000927</c:v>
                </c:pt>
                <c:pt idx="266">
                  <c:v>-1.4318899999999957</c:v>
                </c:pt>
                <c:pt idx="267">
                  <c:v>-1.801959999999994</c:v>
                </c:pt>
                <c:pt idx="268">
                  <c:v>-2.6807100000000048</c:v>
                </c:pt>
                <c:pt idx="269">
                  <c:v>-1.1396799999999985</c:v>
                </c:pt>
                <c:pt idx="270">
                  <c:v>-0.95370000000001198</c:v>
                </c:pt>
                <c:pt idx="271">
                  <c:v>-1.841850000000008</c:v>
                </c:pt>
                <c:pt idx="272">
                  <c:v>-2.8951900000000137</c:v>
                </c:pt>
                <c:pt idx="273">
                  <c:v>1.2724900000000048</c:v>
                </c:pt>
                <c:pt idx="274">
                  <c:v>3.1551299999999998</c:v>
                </c:pt>
                <c:pt idx="275">
                  <c:v>1.2498099999999965</c:v>
                </c:pt>
                <c:pt idx="276">
                  <c:v>-0.1338400000000064</c:v>
                </c:pt>
                <c:pt idx="277">
                  <c:v>-1.1804799999999886</c:v>
                </c:pt>
                <c:pt idx="278">
                  <c:v>9.4999999998890416E-4</c:v>
                </c:pt>
                <c:pt idx="279">
                  <c:v>9.3959999999995603E-2</c:v>
                </c:pt>
                <c:pt idx="280">
                  <c:v>2.9929200000000122</c:v>
                </c:pt>
                <c:pt idx="281">
                  <c:v>2.0477799999999888</c:v>
                </c:pt>
                <c:pt idx="282">
                  <c:v>1.2203000000000088</c:v>
                </c:pt>
                <c:pt idx="283">
                  <c:v>-1.2591900000000038</c:v>
                </c:pt>
                <c:pt idx="284">
                  <c:v>-0.39189000000000362</c:v>
                </c:pt>
                <c:pt idx="285">
                  <c:v>-0.11009000000001379</c:v>
                </c:pt>
                <c:pt idx="286">
                  <c:v>-1.9928100000000057</c:v>
                </c:pt>
                <c:pt idx="287">
                  <c:v>-5.3965400000000017</c:v>
                </c:pt>
                <c:pt idx="288">
                  <c:v>-5.9763600000000139</c:v>
                </c:pt>
                <c:pt idx="289">
                  <c:v>-3.8032700000000119</c:v>
                </c:pt>
                <c:pt idx="290">
                  <c:v>-4.6430900000000008</c:v>
                </c:pt>
                <c:pt idx="291">
                  <c:v>-1.1975800000000021</c:v>
                </c:pt>
                <c:pt idx="292">
                  <c:v>2.7718000000000131</c:v>
                </c:pt>
                <c:pt idx="293">
                  <c:v>0.52569000000001154</c:v>
                </c:pt>
                <c:pt idx="294">
                  <c:v>2.6643799999999942</c:v>
                </c:pt>
                <c:pt idx="295">
                  <c:v>-1.9211900000000099</c:v>
                </c:pt>
                <c:pt idx="296">
                  <c:v>-3.1287499999999824</c:v>
                </c:pt>
                <c:pt idx="297">
                  <c:v>-6.2279499999999928</c:v>
                </c:pt>
                <c:pt idx="298">
                  <c:v>0.92678999999998268</c:v>
                </c:pt>
                <c:pt idx="299">
                  <c:v>-2.9127299999999963</c:v>
                </c:pt>
                <c:pt idx="300">
                  <c:v>-10.584220000000002</c:v>
                </c:pt>
                <c:pt idx="301">
                  <c:v>-5.5094900000000138</c:v>
                </c:pt>
                <c:pt idx="302">
                  <c:v>-10.373869999999997</c:v>
                </c:pt>
                <c:pt idx="303">
                  <c:v>-1.7223599999999948</c:v>
                </c:pt>
                <c:pt idx="304">
                  <c:v>-2.4807399999999973</c:v>
                </c:pt>
                <c:pt idx="305">
                  <c:v>2.0315800000000053</c:v>
                </c:pt>
                <c:pt idx="306">
                  <c:v>-1.9506800000000055</c:v>
                </c:pt>
                <c:pt idx="307">
                  <c:v>-5.4181199999999947</c:v>
                </c:pt>
                <c:pt idx="308">
                  <c:v>5.5884800000000041</c:v>
                </c:pt>
                <c:pt idx="309">
                  <c:v>10.470070000000007</c:v>
                </c:pt>
                <c:pt idx="310">
                  <c:v>11.568089999999984</c:v>
                </c:pt>
                <c:pt idx="311">
                  <c:v>3.909070000000014</c:v>
                </c:pt>
                <c:pt idx="312">
                  <c:v>2.945050000000009</c:v>
                </c:pt>
                <c:pt idx="313">
                  <c:v>-1.5900500000000051</c:v>
                </c:pt>
                <c:pt idx="314">
                  <c:v>-4.2335199999999986</c:v>
                </c:pt>
                <c:pt idx="315">
                  <c:v>-1.8917300000000097</c:v>
                </c:pt>
                <c:pt idx="316">
                  <c:v>-1.7004599999999925</c:v>
                </c:pt>
                <c:pt idx="317">
                  <c:v>5.0194699999999983</c:v>
                </c:pt>
                <c:pt idx="318">
                  <c:v>2.4816999999999894</c:v>
                </c:pt>
                <c:pt idx="319">
                  <c:v>2.4636299999999949</c:v>
                </c:pt>
                <c:pt idx="320">
                  <c:v>1.9345200000000062</c:v>
                </c:pt>
                <c:pt idx="321">
                  <c:v>-1.0410799999999938</c:v>
                </c:pt>
                <c:pt idx="322">
                  <c:v>1.9593200000000053</c:v>
                </c:pt>
                <c:pt idx="323">
                  <c:v>-1.2588800000000049</c:v>
                </c:pt>
                <c:pt idx="324">
                  <c:v>0.67081000000000301</c:v>
                </c:pt>
                <c:pt idx="325">
                  <c:v>3.4607499999999902</c:v>
                </c:pt>
                <c:pt idx="326">
                  <c:v>0.5081299999999942</c:v>
                </c:pt>
                <c:pt idx="327">
                  <c:v>-2.6862299999999948</c:v>
                </c:pt>
                <c:pt idx="328">
                  <c:v>1.281800000000004</c:v>
                </c:pt>
                <c:pt idx="329">
                  <c:v>-8.3700000000007435E-2</c:v>
                </c:pt>
                <c:pt idx="330">
                  <c:v>1.1789099999999877</c:v>
                </c:pt>
                <c:pt idx="331">
                  <c:v>1.128540000000001</c:v>
                </c:pt>
                <c:pt idx="332">
                  <c:v>0.31971000000001482</c:v>
                </c:pt>
                <c:pt idx="333">
                  <c:v>-0.73456000000000188</c:v>
                </c:pt>
                <c:pt idx="334">
                  <c:v>-1.4263800000000089</c:v>
                </c:pt>
                <c:pt idx="335">
                  <c:v>-2.2771199999999965</c:v>
                </c:pt>
                <c:pt idx="336">
                  <c:v>-0.99052999999999258</c:v>
                </c:pt>
                <c:pt idx="337">
                  <c:v>1.0314600000000098</c:v>
                </c:pt>
                <c:pt idx="338">
                  <c:v>2.0677900000000022</c:v>
                </c:pt>
                <c:pt idx="339">
                  <c:v>1.2360100000000074</c:v>
                </c:pt>
                <c:pt idx="340">
                  <c:v>2.2304600000000079</c:v>
                </c:pt>
                <c:pt idx="341">
                  <c:v>1.5662300000000045</c:v>
                </c:pt>
                <c:pt idx="342">
                  <c:v>-1.7298799999999943</c:v>
                </c:pt>
                <c:pt idx="343">
                  <c:v>-3.5217000000000098</c:v>
                </c:pt>
                <c:pt idx="344">
                  <c:v>-1.5367799999999932</c:v>
                </c:pt>
                <c:pt idx="345">
                  <c:v>8.1829999999996517E-2</c:v>
                </c:pt>
                <c:pt idx="346">
                  <c:v>4.2563099999999991</c:v>
                </c:pt>
                <c:pt idx="347">
                  <c:v>2.8851899999999944</c:v>
                </c:pt>
                <c:pt idx="348">
                  <c:v>2.7947200000000123</c:v>
                </c:pt>
                <c:pt idx="349">
                  <c:v>2.2028100000000137</c:v>
                </c:pt>
                <c:pt idx="350">
                  <c:v>0.67376000000000147</c:v>
                </c:pt>
                <c:pt idx="351">
                  <c:v>2.8137300000000067</c:v>
                </c:pt>
                <c:pt idx="352">
                  <c:v>4.5855800000000073</c:v>
                </c:pt>
                <c:pt idx="353">
                  <c:v>1.333129999999997</c:v>
                </c:pt>
                <c:pt idx="354">
                  <c:v>0.47095999999997673</c:v>
                </c:pt>
                <c:pt idx="355">
                  <c:v>0.7222099999999898</c:v>
                </c:pt>
                <c:pt idx="356">
                  <c:v>1.798640000000006</c:v>
                </c:pt>
                <c:pt idx="357">
                  <c:v>4.176259999999985</c:v>
                </c:pt>
                <c:pt idx="358">
                  <c:v>-0.42736999999999625</c:v>
                </c:pt>
                <c:pt idx="359">
                  <c:v>0.70874999999999488</c:v>
                </c:pt>
                <c:pt idx="360">
                  <c:v>1.5157799999999924</c:v>
                </c:pt>
                <c:pt idx="361">
                  <c:v>-0.26994999999999436</c:v>
                </c:pt>
                <c:pt idx="362">
                  <c:v>-0.98443999999999221</c:v>
                </c:pt>
                <c:pt idx="363">
                  <c:v>-7.3967499999999973</c:v>
                </c:pt>
                <c:pt idx="364">
                  <c:v>-2.9219300000000032</c:v>
                </c:pt>
                <c:pt idx="365">
                  <c:v>7.7299999999993929E-2</c:v>
                </c:pt>
                <c:pt idx="366">
                  <c:v>2.3123300000000029</c:v>
                </c:pt>
                <c:pt idx="367">
                  <c:v>1.2525499999999994</c:v>
                </c:pt>
                <c:pt idx="368">
                  <c:v>-0.28426999999999225</c:v>
                </c:pt>
                <c:pt idx="369">
                  <c:v>-2.933339999999987</c:v>
                </c:pt>
                <c:pt idx="370">
                  <c:v>1.8124000000000109</c:v>
                </c:pt>
                <c:pt idx="371">
                  <c:v>3.6697599999999966</c:v>
                </c:pt>
                <c:pt idx="372">
                  <c:v>0.69163000000000352</c:v>
                </c:pt>
                <c:pt idx="373">
                  <c:v>0.89577999999998781</c:v>
                </c:pt>
                <c:pt idx="374">
                  <c:v>-7.1449400000000054</c:v>
                </c:pt>
                <c:pt idx="375">
                  <c:v>-1.9479800000000154</c:v>
                </c:pt>
                <c:pt idx="376">
                  <c:v>1.1265899999999931</c:v>
                </c:pt>
                <c:pt idx="377">
                  <c:v>1.2572400000000101</c:v>
                </c:pt>
                <c:pt idx="378">
                  <c:v>1.2344200000000001</c:v>
                </c:pt>
                <c:pt idx="379">
                  <c:v>1.8535300000000063</c:v>
                </c:pt>
                <c:pt idx="380">
                  <c:v>-1.5826200000000057</c:v>
                </c:pt>
                <c:pt idx="381">
                  <c:v>0.47505999999999915</c:v>
                </c:pt>
                <c:pt idx="382">
                  <c:v>-1.5759199999999822</c:v>
                </c:pt>
                <c:pt idx="383">
                  <c:v>0.40167000000000996</c:v>
                </c:pt>
                <c:pt idx="384">
                  <c:v>-1.416640000000001</c:v>
                </c:pt>
                <c:pt idx="385">
                  <c:v>-0.30336000000001206</c:v>
                </c:pt>
                <c:pt idx="386">
                  <c:v>1.4318400000000082</c:v>
                </c:pt>
                <c:pt idx="387">
                  <c:v>-0.11633999999999389</c:v>
                </c:pt>
                <c:pt idx="388">
                  <c:v>-1.1581000000000046</c:v>
                </c:pt>
                <c:pt idx="389">
                  <c:v>-1.5282400000000109</c:v>
                </c:pt>
                <c:pt idx="390">
                  <c:v>1.9441300000000012</c:v>
                </c:pt>
                <c:pt idx="391">
                  <c:v>1.8955199999999905</c:v>
                </c:pt>
                <c:pt idx="392">
                  <c:v>0.50847999999999161</c:v>
                </c:pt>
                <c:pt idx="393">
                  <c:v>-6.7729999999983193E-2</c:v>
                </c:pt>
                <c:pt idx="394">
                  <c:v>-1.2639700000000005</c:v>
                </c:pt>
                <c:pt idx="395">
                  <c:v>-1.5577799999999939</c:v>
                </c:pt>
                <c:pt idx="396">
                  <c:v>-0.21936000000000888</c:v>
                </c:pt>
                <c:pt idx="397">
                  <c:v>-1.143000000000427E-2</c:v>
                </c:pt>
                <c:pt idx="398">
                  <c:v>0.86808000000000618</c:v>
                </c:pt>
                <c:pt idx="399">
                  <c:v>1.0960299999999847</c:v>
                </c:pt>
                <c:pt idx="400">
                  <c:v>-0.31574000000000524</c:v>
                </c:pt>
                <c:pt idx="401">
                  <c:v>3.0773999999999972</c:v>
                </c:pt>
                <c:pt idx="402">
                  <c:v>1.3125499999999874</c:v>
                </c:pt>
                <c:pt idx="403">
                  <c:v>2.0977099999999922</c:v>
                </c:pt>
                <c:pt idx="404">
                  <c:v>4.0532100000000071</c:v>
                </c:pt>
                <c:pt idx="405">
                  <c:v>2.1587700000000041</c:v>
                </c:pt>
                <c:pt idx="406">
                  <c:v>0.94536000000000797</c:v>
                </c:pt>
                <c:pt idx="407">
                  <c:v>1.2143599999999992</c:v>
                </c:pt>
                <c:pt idx="408">
                  <c:v>0.68688000000000216</c:v>
                </c:pt>
                <c:pt idx="409">
                  <c:v>-0.41405000000000314</c:v>
                </c:pt>
                <c:pt idx="410">
                  <c:v>0.78320000000000789</c:v>
                </c:pt>
                <c:pt idx="411">
                  <c:v>1.884040000000013</c:v>
                </c:pt>
                <c:pt idx="412">
                  <c:v>0.82516999999999996</c:v>
                </c:pt>
                <c:pt idx="413">
                  <c:v>1.8486799999999874</c:v>
                </c:pt>
                <c:pt idx="414">
                  <c:v>2.8713300000000004</c:v>
                </c:pt>
                <c:pt idx="415">
                  <c:v>1.3831599999999895</c:v>
                </c:pt>
                <c:pt idx="416">
                  <c:v>0.43118000000001189</c:v>
                </c:pt>
                <c:pt idx="417">
                  <c:v>-0.73833000000000482</c:v>
                </c:pt>
                <c:pt idx="418">
                  <c:v>1.2313100000000077</c:v>
                </c:pt>
                <c:pt idx="419">
                  <c:v>0.39243999999999346</c:v>
                </c:pt>
                <c:pt idx="420">
                  <c:v>3.0770099999999871</c:v>
                </c:pt>
                <c:pt idx="421">
                  <c:v>3.4513600000000082</c:v>
                </c:pt>
                <c:pt idx="422">
                  <c:v>-1.8059700000000021</c:v>
                </c:pt>
                <c:pt idx="423">
                  <c:v>-2.1338700000000017</c:v>
                </c:pt>
                <c:pt idx="424">
                  <c:v>-1.0851399999999956</c:v>
                </c:pt>
                <c:pt idx="425">
                  <c:v>2.1386799999999937</c:v>
                </c:pt>
                <c:pt idx="426">
                  <c:v>1.2370900000000091</c:v>
                </c:pt>
                <c:pt idx="427">
                  <c:v>3.6310400000000129</c:v>
                </c:pt>
                <c:pt idx="428">
                  <c:v>3.0335799999999864</c:v>
                </c:pt>
                <c:pt idx="429">
                  <c:v>1.6453499999999934</c:v>
                </c:pt>
                <c:pt idx="430">
                  <c:v>-0.28872000000001208</c:v>
                </c:pt>
                <c:pt idx="431">
                  <c:v>-2.5249400000000009</c:v>
                </c:pt>
                <c:pt idx="432">
                  <c:v>-3.0995300000000015</c:v>
                </c:pt>
                <c:pt idx="433">
                  <c:v>-2.8480800000000102</c:v>
                </c:pt>
                <c:pt idx="434">
                  <c:v>2.1186299999999818</c:v>
                </c:pt>
                <c:pt idx="435">
                  <c:v>11.427629999999994</c:v>
                </c:pt>
                <c:pt idx="436">
                  <c:v>4.6215000000000117</c:v>
                </c:pt>
                <c:pt idx="437">
                  <c:v>1.0860899999999987</c:v>
                </c:pt>
                <c:pt idx="438">
                  <c:v>-0.88915000000000077</c:v>
                </c:pt>
                <c:pt idx="439">
                  <c:v>1.8432699999999897</c:v>
                </c:pt>
                <c:pt idx="440">
                  <c:v>0.41587999999998715</c:v>
                </c:pt>
                <c:pt idx="441">
                  <c:v>1.1693000000000211</c:v>
                </c:pt>
                <c:pt idx="442">
                  <c:v>0.39870000000001937</c:v>
                </c:pt>
                <c:pt idx="443">
                  <c:v>1.5297100000000086</c:v>
                </c:pt>
                <c:pt idx="444">
                  <c:v>0.47992000000002122</c:v>
                </c:pt>
                <c:pt idx="445">
                  <c:v>2.5191000000000088</c:v>
                </c:pt>
                <c:pt idx="446">
                  <c:v>0.97321999999998354</c:v>
                </c:pt>
                <c:pt idx="447">
                  <c:v>1.7046399999999977</c:v>
                </c:pt>
                <c:pt idx="448">
                  <c:v>-0.82496000000000436</c:v>
                </c:pt>
                <c:pt idx="449">
                  <c:v>-0.75630000000001019</c:v>
                </c:pt>
                <c:pt idx="450">
                  <c:v>-2.0573499999999854</c:v>
                </c:pt>
                <c:pt idx="451">
                  <c:v>0.32306999999998709</c:v>
                </c:pt>
                <c:pt idx="452">
                  <c:v>-0.62905999999999551</c:v>
                </c:pt>
                <c:pt idx="453">
                  <c:v>-0.7342000000000013</c:v>
                </c:pt>
                <c:pt idx="454">
                  <c:v>0.39966000000001145</c:v>
                </c:pt>
                <c:pt idx="455">
                  <c:v>1.343270000000004</c:v>
                </c:pt>
                <c:pt idx="456">
                  <c:v>1.4072399999999874</c:v>
                </c:pt>
                <c:pt idx="457">
                  <c:v>0.57930999999999244</c:v>
                </c:pt>
                <c:pt idx="458">
                  <c:v>-1.3968200000000053</c:v>
                </c:pt>
                <c:pt idx="459">
                  <c:v>-1.3011900000000054</c:v>
                </c:pt>
                <c:pt idx="460">
                  <c:v>-6.3328199999999981</c:v>
                </c:pt>
                <c:pt idx="461">
                  <c:v>-2.7534100000000024</c:v>
                </c:pt>
                <c:pt idx="462">
                  <c:v>-3.9054399999999987</c:v>
                </c:pt>
                <c:pt idx="463">
                  <c:v>0.837530000000001</c:v>
                </c:pt>
                <c:pt idx="464">
                  <c:v>2.6310600000000193</c:v>
                </c:pt>
                <c:pt idx="465">
                  <c:v>4.5536299999999983</c:v>
                </c:pt>
                <c:pt idx="466">
                  <c:v>4.4647500000000093</c:v>
                </c:pt>
                <c:pt idx="467">
                  <c:v>1.3776099999999758</c:v>
                </c:pt>
                <c:pt idx="468">
                  <c:v>0.26575000000001125</c:v>
                </c:pt>
                <c:pt idx="469">
                  <c:v>-1.3862900000000025</c:v>
                </c:pt>
                <c:pt idx="470">
                  <c:v>-0.74465999999998189</c:v>
                </c:pt>
                <c:pt idx="471">
                  <c:v>-1.3594699999999875</c:v>
                </c:pt>
                <c:pt idx="472">
                  <c:v>0.9684700000000106</c:v>
                </c:pt>
                <c:pt idx="473">
                  <c:v>2.3977800000000116</c:v>
                </c:pt>
                <c:pt idx="474">
                  <c:v>3.5278299999999945</c:v>
                </c:pt>
                <c:pt idx="475">
                  <c:v>1.1749999999999972</c:v>
                </c:pt>
                <c:pt idx="476">
                  <c:v>0.53721000000001595</c:v>
                </c:pt>
                <c:pt idx="477">
                  <c:v>1.0172100000000057</c:v>
                </c:pt>
                <c:pt idx="478">
                  <c:v>1.7935800000000057</c:v>
                </c:pt>
                <c:pt idx="479">
                  <c:v>1.5115000000000123</c:v>
                </c:pt>
                <c:pt idx="480">
                  <c:v>1.4598900000000299</c:v>
                </c:pt>
                <c:pt idx="481">
                  <c:v>-0.58797000000001276</c:v>
                </c:pt>
                <c:pt idx="482">
                  <c:v>-6.8849999999997635E-2</c:v>
                </c:pt>
                <c:pt idx="483">
                  <c:v>0.59562999999999988</c:v>
                </c:pt>
                <c:pt idx="484">
                  <c:v>0.68735999999998398</c:v>
                </c:pt>
                <c:pt idx="485">
                  <c:v>1.611930000000001</c:v>
                </c:pt>
                <c:pt idx="486">
                  <c:v>1.3155800000000113</c:v>
                </c:pt>
                <c:pt idx="487">
                  <c:v>2.1804999999999666</c:v>
                </c:pt>
                <c:pt idx="488">
                  <c:v>1.3961799999999869</c:v>
                </c:pt>
                <c:pt idx="489">
                  <c:v>0.34486000000001127</c:v>
                </c:pt>
                <c:pt idx="490">
                  <c:v>-1.2424400000000162</c:v>
                </c:pt>
                <c:pt idx="491">
                  <c:v>-0.95319000000000642</c:v>
                </c:pt>
                <c:pt idx="492">
                  <c:v>-1.5279700000000105</c:v>
                </c:pt>
                <c:pt idx="493">
                  <c:v>2.2809299999999837</c:v>
                </c:pt>
                <c:pt idx="494">
                  <c:v>0.45692999999999984</c:v>
                </c:pt>
                <c:pt idx="495">
                  <c:v>2.3594499999999812</c:v>
                </c:pt>
                <c:pt idx="496">
                  <c:v>-2.144849999999991</c:v>
                </c:pt>
                <c:pt idx="497">
                  <c:v>5.2267000000000223</c:v>
                </c:pt>
                <c:pt idx="498">
                  <c:v>1.4446399999999926</c:v>
                </c:pt>
                <c:pt idx="499">
                  <c:v>0.37360999999998512</c:v>
                </c:pt>
                <c:pt idx="500">
                  <c:v>-1.0011000000000081</c:v>
                </c:pt>
                <c:pt idx="501">
                  <c:v>0.50482000000002358</c:v>
                </c:pt>
                <c:pt idx="502">
                  <c:v>-0.39273000000000025</c:v>
                </c:pt>
                <c:pt idx="503">
                  <c:v>-0.24615000000000009</c:v>
                </c:pt>
                <c:pt idx="504">
                  <c:v>-0.34687999999999874</c:v>
                </c:pt>
                <c:pt idx="505">
                  <c:v>-1.3727199999999868</c:v>
                </c:pt>
                <c:pt idx="506">
                  <c:v>0.26346999999998388</c:v>
                </c:pt>
                <c:pt idx="507">
                  <c:v>1.3287100000000009</c:v>
                </c:pt>
                <c:pt idx="508">
                  <c:v>3.4591900000000066</c:v>
                </c:pt>
                <c:pt idx="509">
                  <c:v>3.1574900000000241</c:v>
                </c:pt>
                <c:pt idx="510">
                  <c:v>2.2224300000000028</c:v>
                </c:pt>
                <c:pt idx="511">
                  <c:v>-1.1112400000000093</c:v>
                </c:pt>
                <c:pt idx="512">
                  <c:v>-2.8738899999999887</c:v>
                </c:pt>
                <c:pt idx="513">
                  <c:v>-3.3969700000000103</c:v>
                </c:pt>
                <c:pt idx="514">
                  <c:v>-2.1333899999999915</c:v>
                </c:pt>
                <c:pt idx="515">
                  <c:v>-2.2224300000000028</c:v>
                </c:pt>
                <c:pt idx="516">
                  <c:v>2.3815200000000232</c:v>
                </c:pt>
                <c:pt idx="517">
                  <c:v>0.47226000000000568</c:v>
                </c:pt>
                <c:pt idx="518">
                  <c:v>-1.8345199999999977</c:v>
                </c:pt>
                <c:pt idx="519">
                  <c:v>-3.365399999999994</c:v>
                </c:pt>
                <c:pt idx="520">
                  <c:v>-4.0311400000000219</c:v>
                </c:pt>
                <c:pt idx="521">
                  <c:v>-5.8340199999999953</c:v>
                </c:pt>
                <c:pt idx="522">
                  <c:v>0.49529999999998608</c:v>
                </c:pt>
                <c:pt idx="523">
                  <c:v>-0.12834999999998331</c:v>
                </c:pt>
                <c:pt idx="524">
                  <c:v>2.4447499999999991</c:v>
                </c:pt>
                <c:pt idx="525">
                  <c:v>4.6106899999999769</c:v>
                </c:pt>
                <c:pt idx="526">
                  <c:v>1.9197100000000091</c:v>
                </c:pt>
                <c:pt idx="527">
                  <c:v>2.4792500000000075</c:v>
                </c:pt>
                <c:pt idx="528">
                  <c:v>5.1653900000000021</c:v>
                </c:pt>
                <c:pt idx="529">
                  <c:v>1.5212199999999712</c:v>
                </c:pt>
                <c:pt idx="530">
                  <c:v>-1.2415499999999895</c:v>
                </c:pt>
                <c:pt idx="531">
                  <c:v>-0.7778199999999913</c:v>
                </c:pt>
                <c:pt idx="532">
                  <c:v>0.95407000000000153</c:v>
                </c:pt>
                <c:pt idx="533">
                  <c:v>-0.54703000000000657</c:v>
                </c:pt>
                <c:pt idx="534">
                  <c:v>-0.89853000000002226</c:v>
                </c:pt>
                <c:pt idx="535">
                  <c:v>1.5403899999999737</c:v>
                </c:pt>
                <c:pt idx="536">
                  <c:v>2.2464499999999816</c:v>
                </c:pt>
                <c:pt idx="537">
                  <c:v>-1.6533900000000017</c:v>
                </c:pt>
                <c:pt idx="538">
                  <c:v>-6.5735999999999706</c:v>
                </c:pt>
                <c:pt idx="539">
                  <c:v>-4.4746899999999812</c:v>
                </c:pt>
                <c:pt idx="540">
                  <c:v>-2.3077399999999955</c:v>
                </c:pt>
                <c:pt idx="541">
                  <c:v>-0.53647000000000844</c:v>
                </c:pt>
                <c:pt idx="542">
                  <c:v>-0.6667799999999886</c:v>
                </c:pt>
                <c:pt idx="543">
                  <c:v>2.4440199999999948</c:v>
                </c:pt>
                <c:pt idx="544">
                  <c:v>0.90861999999998488</c:v>
                </c:pt>
                <c:pt idx="545">
                  <c:v>-2.1857200000000034</c:v>
                </c:pt>
                <c:pt idx="546">
                  <c:v>-3.9020500000000027</c:v>
                </c:pt>
                <c:pt idx="547">
                  <c:v>-0.81592000000000553</c:v>
                </c:pt>
                <c:pt idx="548">
                  <c:v>1.276600000000002</c:v>
                </c:pt>
                <c:pt idx="549">
                  <c:v>2.4083899999999971</c:v>
                </c:pt>
                <c:pt idx="550">
                  <c:v>2.7232999999999663</c:v>
                </c:pt>
                <c:pt idx="551">
                  <c:v>4.8005699999999933</c:v>
                </c:pt>
                <c:pt idx="552">
                  <c:v>1.835409999999996</c:v>
                </c:pt>
                <c:pt idx="553">
                  <c:v>4.9205300000000136</c:v>
                </c:pt>
                <c:pt idx="554">
                  <c:v>2.0945100000000139</c:v>
                </c:pt>
                <c:pt idx="555">
                  <c:v>1.2891600000000096</c:v>
                </c:pt>
                <c:pt idx="556">
                  <c:v>-1.5694000000000017</c:v>
                </c:pt>
                <c:pt idx="557">
                  <c:v>-6.3537200000000098</c:v>
                </c:pt>
                <c:pt idx="558">
                  <c:v>-2.9977800000000059</c:v>
                </c:pt>
                <c:pt idx="559">
                  <c:v>-2.2903399999999863</c:v>
                </c:pt>
                <c:pt idx="560">
                  <c:v>-4.2390000000000043</c:v>
                </c:pt>
                <c:pt idx="561">
                  <c:v>-6.9508499999999742</c:v>
                </c:pt>
                <c:pt idx="562">
                  <c:v>0.43196999999999264</c:v>
                </c:pt>
                <c:pt idx="563">
                  <c:v>1.6837500000000034</c:v>
                </c:pt>
                <c:pt idx="564">
                  <c:v>1.0223099999999903</c:v>
                </c:pt>
                <c:pt idx="565">
                  <c:v>-0.22463999999997952</c:v>
                </c:pt>
                <c:pt idx="566">
                  <c:v>-0.53567999999999927</c:v>
                </c:pt>
                <c:pt idx="567">
                  <c:v>2.2615600000000029</c:v>
                </c:pt>
                <c:pt idx="568">
                  <c:v>3.3463399999999979</c:v>
                </c:pt>
                <c:pt idx="569">
                  <c:v>1.3256400000000212</c:v>
                </c:pt>
                <c:pt idx="570">
                  <c:v>-2.5150300000000243</c:v>
                </c:pt>
                <c:pt idx="571">
                  <c:v>-0.12669999999999959</c:v>
                </c:pt>
                <c:pt idx="572">
                  <c:v>1.3381399999999815</c:v>
                </c:pt>
                <c:pt idx="573">
                  <c:v>-1.7806900000000212</c:v>
                </c:pt>
                <c:pt idx="574">
                  <c:v>-2.6714900000000057</c:v>
                </c:pt>
                <c:pt idx="575">
                  <c:v>-0.27636000000001104</c:v>
                </c:pt>
                <c:pt idx="576">
                  <c:v>1.057850000000002</c:v>
                </c:pt>
                <c:pt idx="577">
                  <c:v>-0.89564000000000021</c:v>
                </c:pt>
                <c:pt idx="578">
                  <c:v>-6.0589899999999943</c:v>
                </c:pt>
                <c:pt idx="579">
                  <c:v>-0.96764999999999191</c:v>
                </c:pt>
                <c:pt idx="580">
                  <c:v>-0.65656999999998789</c:v>
                </c:pt>
                <c:pt idx="581">
                  <c:v>1.3582700000000045</c:v>
                </c:pt>
                <c:pt idx="582">
                  <c:v>1.7278699999999958</c:v>
                </c:pt>
                <c:pt idx="583">
                  <c:v>1.5925500000000028</c:v>
                </c:pt>
                <c:pt idx="584">
                  <c:v>-0.6440900000000056</c:v>
                </c:pt>
                <c:pt idx="585">
                  <c:v>1.7883400000000051</c:v>
                </c:pt>
                <c:pt idx="586">
                  <c:v>0.45110999999998569</c:v>
                </c:pt>
                <c:pt idx="587">
                  <c:v>0.75929999999999609</c:v>
                </c:pt>
                <c:pt idx="588">
                  <c:v>-1.3688600000000122</c:v>
                </c:pt>
                <c:pt idx="589">
                  <c:v>-0.10074000000000183</c:v>
                </c:pt>
                <c:pt idx="590">
                  <c:v>1.1826499999999953</c:v>
                </c:pt>
                <c:pt idx="591">
                  <c:v>5.0741000000000156</c:v>
                </c:pt>
                <c:pt idx="592">
                  <c:v>1.5031899999999894</c:v>
                </c:pt>
                <c:pt idx="593">
                  <c:v>1.1231400000000065</c:v>
                </c:pt>
                <c:pt idx="594">
                  <c:v>-3.5718300000000056</c:v>
                </c:pt>
                <c:pt idx="595">
                  <c:v>-1.7297399999999925</c:v>
                </c:pt>
                <c:pt idx="596">
                  <c:v>1.279469999999975</c:v>
                </c:pt>
                <c:pt idx="597">
                  <c:v>1.8602999999999952</c:v>
                </c:pt>
                <c:pt idx="598">
                  <c:v>0.12865000000002169</c:v>
                </c:pt>
                <c:pt idx="599">
                  <c:v>-2.8470999999999975</c:v>
                </c:pt>
                <c:pt idx="600">
                  <c:v>-1.44465000000001</c:v>
                </c:pt>
                <c:pt idx="601">
                  <c:v>-1.1557800000000071</c:v>
                </c:pt>
                <c:pt idx="602">
                  <c:v>1.0818199999999933</c:v>
                </c:pt>
                <c:pt idx="603">
                  <c:v>0.88026000000002114</c:v>
                </c:pt>
                <c:pt idx="604">
                  <c:v>3.019929999999988</c:v>
                </c:pt>
                <c:pt idx="605">
                  <c:v>1.2382800000000032</c:v>
                </c:pt>
                <c:pt idx="606">
                  <c:v>0.71832000000000562</c:v>
                </c:pt>
                <c:pt idx="607">
                  <c:v>-1.8696600000000103</c:v>
                </c:pt>
                <c:pt idx="608">
                  <c:v>-1.4018700000000024</c:v>
                </c:pt>
                <c:pt idx="609">
                  <c:v>-0.75888000000000488</c:v>
                </c:pt>
                <c:pt idx="610">
                  <c:v>-0.5116999999999905</c:v>
                </c:pt>
                <c:pt idx="611">
                  <c:v>-4.6160000000014634E-2</c:v>
                </c:pt>
                <c:pt idx="612">
                  <c:v>-0.57998000000000616</c:v>
                </c:pt>
                <c:pt idx="613">
                  <c:v>-1.7381599999999935</c:v>
                </c:pt>
                <c:pt idx="614">
                  <c:v>-1.871830000000017</c:v>
                </c:pt>
                <c:pt idx="615">
                  <c:v>-8.6700000000092814E-3</c:v>
                </c:pt>
                <c:pt idx="616">
                  <c:v>-0.25192000000001258</c:v>
                </c:pt>
                <c:pt idx="617">
                  <c:v>-1.0868600000000015</c:v>
                </c:pt>
                <c:pt idx="618">
                  <c:v>-0.67905999999999267</c:v>
                </c:pt>
                <c:pt idx="619">
                  <c:v>-1.6688799999999873</c:v>
                </c:pt>
                <c:pt idx="620">
                  <c:v>-1.3129200000000054</c:v>
                </c:pt>
                <c:pt idx="621">
                  <c:v>0.88491999999999393</c:v>
                </c:pt>
                <c:pt idx="622">
                  <c:v>3.1251299999999986</c:v>
                </c:pt>
                <c:pt idx="623">
                  <c:v>2.4632900000000006</c:v>
                </c:pt>
                <c:pt idx="624">
                  <c:v>1.5312300000000221</c:v>
                </c:pt>
                <c:pt idx="625">
                  <c:v>20.425929999999994</c:v>
                </c:pt>
                <c:pt idx="626">
                  <c:v>10.205270000000013</c:v>
                </c:pt>
                <c:pt idx="627">
                  <c:v>8.2921899999999766</c:v>
                </c:pt>
                <c:pt idx="628">
                  <c:v>9.3330000000008795E-2</c:v>
                </c:pt>
                <c:pt idx="629">
                  <c:v>3.5694499999999891</c:v>
                </c:pt>
                <c:pt idx="630">
                  <c:v>3.2779700000000105</c:v>
                </c:pt>
                <c:pt idx="631">
                  <c:v>2.372889999999984</c:v>
                </c:pt>
                <c:pt idx="632">
                  <c:v>0.76372000000000639</c:v>
                </c:pt>
                <c:pt idx="633">
                  <c:v>0.58772999999999342</c:v>
                </c:pt>
                <c:pt idx="634">
                  <c:v>0.64158999999997945</c:v>
                </c:pt>
                <c:pt idx="635">
                  <c:v>1.1378700000000208</c:v>
                </c:pt>
                <c:pt idx="636">
                  <c:v>0.35868999999999573</c:v>
                </c:pt>
                <c:pt idx="637">
                  <c:v>5.5829999999986057E-2</c:v>
                </c:pt>
                <c:pt idx="638">
                  <c:v>4.9010000000009768E-2</c:v>
                </c:pt>
                <c:pt idx="639">
                  <c:v>-1.6976799999999912</c:v>
                </c:pt>
                <c:pt idx="640">
                  <c:v>-2.9231199999999831</c:v>
                </c:pt>
                <c:pt idx="641">
                  <c:v>0.12506000000001904</c:v>
                </c:pt>
                <c:pt idx="642">
                  <c:v>1.7967700000000093</c:v>
                </c:pt>
                <c:pt idx="643">
                  <c:v>3.8137499999999704</c:v>
                </c:pt>
                <c:pt idx="644">
                  <c:v>4.4649499999999875</c:v>
                </c:pt>
                <c:pt idx="645">
                  <c:v>1.0753200000000049</c:v>
                </c:pt>
                <c:pt idx="646">
                  <c:v>-0.45972000000000435</c:v>
                </c:pt>
                <c:pt idx="647">
                  <c:v>0.18946000000002527</c:v>
                </c:pt>
                <c:pt idx="648">
                  <c:v>1.8352700000000084</c:v>
                </c:pt>
                <c:pt idx="649">
                  <c:v>1.6399199999999894</c:v>
                </c:pt>
                <c:pt idx="650">
                  <c:v>1.9342699999999695</c:v>
                </c:pt>
                <c:pt idx="651">
                  <c:v>3.2510499999999922</c:v>
                </c:pt>
                <c:pt idx="652">
                  <c:v>2.4431500000000028</c:v>
                </c:pt>
                <c:pt idx="653">
                  <c:v>2.9740800000000149</c:v>
                </c:pt>
                <c:pt idx="654">
                  <c:v>0.30583000000001448</c:v>
                </c:pt>
                <c:pt idx="655">
                  <c:v>-1.0369000000000028</c:v>
                </c:pt>
                <c:pt idx="656">
                  <c:v>-0.41651999999999134</c:v>
                </c:pt>
                <c:pt idx="657">
                  <c:v>-0.97047000000000594</c:v>
                </c:pt>
                <c:pt idx="658">
                  <c:v>-1.0388100000000122</c:v>
                </c:pt>
                <c:pt idx="659">
                  <c:v>0.35785999999998808</c:v>
                </c:pt>
                <c:pt idx="660">
                  <c:v>1.068600000000032</c:v>
                </c:pt>
                <c:pt idx="661">
                  <c:v>-0.94545999999999708</c:v>
                </c:pt>
                <c:pt idx="662">
                  <c:v>-2.5672399999999982</c:v>
                </c:pt>
                <c:pt idx="663">
                  <c:v>-4.6553300000000206</c:v>
                </c:pt>
                <c:pt idx="664">
                  <c:v>-0.27610999999998853</c:v>
                </c:pt>
                <c:pt idx="665">
                  <c:v>2.1968700000000183</c:v>
                </c:pt>
                <c:pt idx="666">
                  <c:v>1.998739999999998</c:v>
                </c:pt>
                <c:pt idx="667">
                  <c:v>0.57228000000000634</c:v>
                </c:pt>
                <c:pt idx="668">
                  <c:v>-2.8143900000000315</c:v>
                </c:pt>
                <c:pt idx="669">
                  <c:v>-0.82477000000000089</c:v>
                </c:pt>
                <c:pt idx="670">
                  <c:v>0.13150000000001683</c:v>
                </c:pt>
                <c:pt idx="671">
                  <c:v>-2.6392999999999915</c:v>
                </c:pt>
                <c:pt idx="672">
                  <c:v>-1.9451400000000092</c:v>
                </c:pt>
                <c:pt idx="673">
                  <c:v>-1.9124500000000069</c:v>
                </c:pt>
                <c:pt idx="674">
                  <c:v>-0.93271999999998911</c:v>
                </c:pt>
                <c:pt idx="675">
                  <c:v>-1.1031700000000058</c:v>
                </c:pt>
                <c:pt idx="676">
                  <c:v>-2.3449799999999925</c:v>
                </c:pt>
                <c:pt idx="677">
                  <c:v>1.2302999999999713</c:v>
                </c:pt>
                <c:pt idx="678">
                  <c:v>1.2033600000000035</c:v>
                </c:pt>
                <c:pt idx="679">
                  <c:v>-3.0165199999999857</c:v>
                </c:pt>
                <c:pt idx="680">
                  <c:v>-3.0126500000000078</c:v>
                </c:pt>
                <c:pt idx="681">
                  <c:v>-2.434679999999986</c:v>
                </c:pt>
                <c:pt idx="682">
                  <c:v>-1.0096599999999967</c:v>
                </c:pt>
                <c:pt idx="683">
                  <c:v>-1.5617599999999925</c:v>
                </c:pt>
                <c:pt idx="684">
                  <c:v>-2.8623200000000111</c:v>
                </c:pt>
                <c:pt idx="685">
                  <c:v>-0.85363000000000966</c:v>
                </c:pt>
                <c:pt idx="686">
                  <c:v>2.1494000000000142</c:v>
                </c:pt>
                <c:pt idx="687">
                  <c:v>3.6832400000000121</c:v>
                </c:pt>
                <c:pt idx="688">
                  <c:v>-7.688270000000017</c:v>
                </c:pt>
                <c:pt idx="689">
                  <c:v>-6.6496400000000335</c:v>
                </c:pt>
                <c:pt idx="690">
                  <c:v>-6.4232199999999864</c:v>
                </c:pt>
                <c:pt idx="691">
                  <c:v>-1.3382699999999943</c:v>
                </c:pt>
                <c:pt idx="692">
                  <c:v>-1.1368799999999908</c:v>
                </c:pt>
                <c:pt idx="693">
                  <c:v>1.5145199999999761</c:v>
                </c:pt>
                <c:pt idx="694">
                  <c:v>0.90662999999997851</c:v>
                </c:pt>
                <c:pt idx="695">
                  <c:v>2.8102900000000091</c:v>
                </c:pt>
                <c:pt idx="696">
                  <c:v>0.72838999999999032</c:v>
                </c:pt>
                <c:pt idx="697">
                  <c:v>3.2275500000000079</c:v>
                </c:pt>
                <c:pt idx="698">
                  <c:v>2.1793600000000026</c:v>
                </c:pt>
                <c:pt idx="699">
                  <c:v>-0.87385000000000446</c:v>
                </c:pt>
                <c:pt idx="700">
                  <c:v>1.8681399999999826</c:v>
                </c:pt>
                <c:pt idx="701">
                  <c:v>3.9809000000000196</c:v>
                </c:pt>
                <c:pt idx="702">
                  <c:v>3.4018999999999835</c:v>
                </c:pt>
                <c:pt idx="703">
                  <c:v>2.1764099999999758</c:v>
                </c:pt>
                <c:pt idx="704">
                  <c:v>2.1138100000000009</c:v>
                </c:pt>
                <c:pt idx="705">
                  <c:v>-0.47878000000000043</c:v>
                </c:pt>
                <c:pt idx="706">
                  <c:v>8.6669999999998026E-2</c:v>
                </c:pt>
                <c:pt idx="707">
                  <c:v>3.4924100000000067</c:v>
                </c:pt>
                <c:pt idx="708">
                  <c:v>3.5907300000000077</c:v>
                </c:pt>
                <c:pt idx="709">
                  <c:v>2.5425799999999867</c:v>
                </c:pt>
                <c:pt idx="710">
                  <c:v>0.38925000000000409</c:v>
                </c:pt>
                <c:pt idx="711">
                  <c:v>-1.4220799999999656</c:v>
                </c:pt>
                <c:pt idx="712">
                  <c:v>1.0761699999999905</c:v>
                </c:pt>
                <c:pt idx="713">
                  <c:v>3.5300200000000075</c:v>
                </c:pt>
                <c:pt idx="714">
                  <c:v>1.3208699999999851</c:v>
                </c:pt>
                <c:pt idx="715">
                  <c:v>1.7082100000000082</c:v>
                </c:pt>
                <c:pt idx="716">
                  <c:v>5.0889500000000112</c:v>
                </c:pt>
                <c:pt idx="717">
                  <c:v>5.9656399999999792</c:v>
                </c:pt>
                <c:pt idx="718">
                  <c:v>5.0435899999999947</c:v>
                </c:pt>
                <c:pt idx="719">
                  <c:v>-3.4066699999999912</c:v>
                </c:pt>
                <c:pt idx="720">
                  <c:v>-0.77561000000000035</c:v>
                </c:pt>
                <c:pt idx="721">
                  <c:v>-5.853859999999969</c:v>
                </c:pt>
                <c:pt idx="722">
                  <c:v>-3.8874499999999728</c:v>
                </c:pt>
                <c:pt idx="723">
                  <c:v>-0.31028999999998064</c:v>
                </c:pt>
                <c:pt idx="724">
                  <c:v>0.62139999999999418</c:v>
                </c:pt>
                <c:pt idx="725">
                  <c:v>3.3451000000000022</c:v>
                </c:pt>
                <c:pt idx="726">
                  <c:v>1.566599999999994</c:v>
                </c:pt>
                <c:pt idx="727">
                  <c:v>0.4335100000000125</c:v>
                </c:pt>
                <c:pt idx="728">
                  <c:v>3.1495099999999923</c:v>
                </c:pt>
                <c:pt idx="729">
                  <c:v>1.3112600000000043</c:v>
                </c:pt>
                <c:pt idx="730">
                  <c:v>-1.3632599999999968</c:v>
                </c:pt>
                <c:pt idx="731">
                  <c:v>-1.5087399999999889</c:v>
                </c:pt>
                <c:pt idx="732">
                  <c:v>-4.5369400000000155</c:v>
                </c:pt>
                <c:pt idx="733">
                  <c:v>-0.57038000000000011</c:v>
                </c:pt>
                <c:pt idx="734">
                  <c:v>-0.69660999999999262</c:v>
                </c:pt>
                <c:pt idx="735">
                  <c:v>-2.276580000000024</c:v>
                </c:pt>
                <c:pt idx="736">
                  <c:v>1.5290400000000091</c:v>
                </c:pt>
                <c:pt idx="737">
                  <c:v>1.6995100000000036</c:v>
                </c:pt>
                <c:pt idx="738">
                  <c:v>-1.4280000000013615E-2</c:v>
                </c:pt>
                <c:pt idx="739">
                  <c:v>1.6846800000000144</c:v>
                </c:pt>
                <c:pt idx="740">
                  <c:v>-1.0650000000026694E-2</c:v>
                </c:pt>
                <c:pt idx="741">
                  <c:v>-1.9882499999999936</c:v>
                </c:pt>
                <c:pt idx="742">
                  <c:v>-0.61959999999999127</c:v>
                </c:pt>
                <c:pt idx="743">
                  <c:v>-2.209270000000032</c:v>
                </c:pt>
                <c:pt idx="744">
                  <c:v>-2.3975399999999922</c:v>
                </c:pt>
                <c:pt idx="745">
                  <c:v>-2.9244499999999789</c:v>
                </c:pt>
                <c:pt idx="746">
                  <c:v>-2.4244899999999916</c:v>
                </c:pt>
                <c:pt idx="747">
                  <c:v>-2.4303500000000042</c:v>
                </c:pt>
                <c:pt idx="748">
                  <c:v>-5.3566899999999862</c:v>
                </c:pt>
                <c:pt idx="749">
                  <c:v>6.3836499999999887</c:v>
                </c:pt>
                <c:pt idx="750">
                  <c:v>3.1716200000000185</c:v>
                </c:pt>
                <c:pt idx="751">
                  <c:v>2.3269699999999887</c:v>
                </c:pt>
                <c:pt idx="752">
                  <c:v>1.6320899999999767</c:v>
                </c:pt>
                <c:pt idx="753">
                  <c:v>5.307000000001949E-2</c:v>
                </c:pt>
                <c:pt idx="754">
                  <c:v>2.159089999999992</c:v>
                </c:pt>
                <c:pt idx="755">
                  <c:v>-0.21419999999997685</c:v>
                </c:pt>
                <c:pt idx="756">
                  <c:v>-0.85516000000001213</c:v>
                </c:pt>
                <c:pt idx="757">
                  <c:v>-2.7786999999999864</c:v>
                </c:pt>
                <c:pt idx="758">
                  <c:v>0.26437000000001376</c:v>
                </c:pt>
                <c:pt idx="759">
                  <c:v>-3.5788900000000012</c:v>
                </c:pt>
                <c:pt idx="760">
                  <c:v>-3.0672799999999825</c:v>
                </c:pt>
                <c:pt idx="761">
                  <c:v>-5.827619999999996</c:v>
                </c:pt>
                <c:pt idx="762">
                  <c:v>-9.0099599999999782</c:v>
                </c:pt>
                <c:pt idx="763">
                  <c:v>-5.0951800000000276</c:v>
                </c:pt>
                <c:pt idx="764">
                  <c:v>-0.12837000000001808</c:v>
                </c:pt>
                <c:pt idx="765">
                  <c:v>-1.46323000000001</c:v>
                </c:pt>
                <c:pt idx="766">
                  <c:v>-2.3250299999999982</c:v>
                </c:pt>
                <c:pt idx="767">
                  <c:v>-2.7623199999999883</c:v>
                </c:pt>
                <c:pt idx="768">
                  <c:v>-2.8964599999999905</c:v>
                </c:pt>
                <c:pt idx="769">
                  <c:v>-3.7187999999999874</c:v>
                </c:pt>
                <c:pt idx="770">
                  <c:v>-1.6987300000000118</c:v>
                </c:pt>
                <c:pt idx="771">
                  <c:v>2.3820500000000209</c:v>
                </c:pt>
                <c:pt idx="772">
                  <c:v>1.3280699999999968</c:v>
                </c:pt>
                <c:pt idx="773">
                  <c:v>-0.85609999999999786</c:v>
                </c:pt>
                <c:pt idx="774">
                  <c:v>-0.38613000000000852</c:v>
                </c:pt>
                <c:pt idx="775">
                  <c:v>1.1707499999999698</c:v>
                </c:pt>
                <c:pt idx="776">
                  <c:v>3.0084699999999884</c:v>
                </c:pt>
                <c:pt idx="777">
                  <c:v>1.7633199999999931</c:v>
                </c:pt>
                <c:pt idx="778">
                  <c:v>1.185260000000028</c:v>
                </c:pt>
                <c:pt idx="779">
                  <c:v>-2.9543899999999894</c:v>
                </c:pt>
                <c:pt idx="780">
                  <c:v>-1.749859999999984</c:v>
                </c:pt>
                <c:pt idx="781">
                  <c:v>-1.1794600000000344</c:v>
                </c:pt>
                <c:pt idx="782">
                  <c:v>-1.6755200000000343</c:v>
                </c:pt>
                <c:pt idx="783">
                  <c:v>1.630170000000021</c:v>
                </c:pt>
                <c:pt idx="784">
                  <c:v>-0.27502999999998679</c:v>
                </c:pt>
                <c:pt idx="785">
                  <c:v>-4.5218099999999879</c:v>
                </c:pt>
                <c:pt idx="786">
                  <c:v>-1.7430800000000204</c:v>
                </c:pt>
                <c:pt idx="787">
                  <c:v>3.3240199999999902</c:v>
                </c:pt>
                <c:pt idx="788">
                  <c:v>3.5971700000000055</c:v>
                </c:pt>
                <c:pt idx="789">
                  <c:v>-1.8792199999999752</c:v>
                </c:pt>
                <c:pt idx="790">
                  <c:v>-1.7286100000000033</c:v>
                </c:pt>
                <c:pt idx="791">
                  <c:v>-5.5757700000000057</c:v>
                </c:pt>
                <c:pt idx="792">
                  <c:v>-4.0257799999999975</c:v>
                </c:pt>
                <c:pt idx="793">
                  <c:v>-1.837680000000006</c:v>
                </c:pt>
                <c:pt idx="794">
                  <c:v>1.3763100000000179</c:v>
                </c:pt>
                <c:pt idx="795">
                  <c:v>-1.1292200000000037</c:v>
                </c:pt>
                <c:pt idx="796">
                  <c:v>-5.0102000000000118</c:v>
                </c:pt>
                <c:pt idx="797">
                  <c:v>0.180499999999995</c:v>
                </c:pt>
                <c:pt idx="798">
                  <c:v>-0.90056000000001291</c:v>
                </c:pt>
                <c:pt idx="799">
                  <c:v>-2.3923500000000075</c:v>
                </c:pt>
                <c:pt idx="800">
                  <c:v>-8.4575900000000104</c:v>
                </c:pt>
                <c:pt idx="801">
                  <c:v>-7.7578299999999984</c:v>
                </c:pt>
                <c:pt idx="802">
                  <c:v>1.7219100000000083</c:v>
                </c:pt>
                <c:pt idx="803">
                  <c:v>1.5042399999999958</c:v>
                </c:pt>
                <c:pt idx="804">
                  <c:v>-2.1572900000000033</c:v>
                </c:pt>
                <c:pt idx="805">
                  <c:v>-7.1353600000000199</c:v>
                </c:pt>
                <c:pt idx="806">
                  <c:v>-2.1533699999999953</c:v>
                </c:pt>
                <c:pt idx="807">
                  <c:v>5.1948100000000039</c:v>
                </c:pt>
                <c:pt idx="808">
                  <c:v>6.0393500000000131</c:v>
                </c:pt>
                <c:pt idx="809">
                  <c:v>6.6738900000000001</c:v>
                </c:pt>
                <c:pt idx="810">
                  <c:v>1.8515800000000127</c:v>
                </c:pt>
                <c:pt idx="811">
                  <c:v>3.3074799999999982</c:v>
                </c:pt>
                <c:pt idx="812">
                  <c:v>1.2914300000000054</c:v>
                </c:pt>
                <c:pt idx="813">
                  <c:v>-0.10053999999999519</c:v>
                </c:pt>
                <c:pt idx="814">
                  <c:v>1.0070300000000145</c:v>
                </c:pt>
                <c:pt idx="815">
                  <c:v>1.7470900000000142</c:v>
                </c:pt>
                <c:pt idx="816">
                  <c:v>5.3031099999999753</c:v>
                </c:pt>
                <c:pt idx="817">
                  <c:v>2.2549599999999828</c:v>
                </c:pt>
                <c:pt idx="818">
                  <c:v>-2.9417300000000068</c:v>
                </c:pt>
                <c:pt idx="819">
                  <c:v>-3.4902800000000127</c:v>
                </c:pt>
                <c:pt idx="820">
                  <c:v>-0.96548999999998841</c:v>
                </c:pt>
                <c:pt idx="821">
                  <c:v>-1.7993099999999913</c:v>
                </c:pt>
                <c:pt idx="822">
                  <c:v>-4.7575800000000044</c:v>
                </c:pt>
                <c:pt idx="823">
                  <c:v>-1.8921200000000056</c:v>
                </c:pt>
                <c:pt idx="824">
                  <c:v>-1.7413700000000176</c:v>
                </c:pt>
                <c:pt idx="825">
                  <c:v>-3.4844599999999986</c:v>
                </c:pt>
                <c:pt idx="826">
                  <c:v>-2.1388999999999925</c:v>
                </c:pt>
                <c:pt idx="827">
                  <c:v>1.4849499999999978</c:v>
                </c:pt>
                <c:pt idx="828">
                  <c:v>7.214659999999995</c:v>
                </c:pt>
                <c:pt idx="829">
                  <c:v>2.4058500000000151</c:v>
                </c:pt>
                <c:pt idx="830">
                  <c:v>5.9135800000000103</c:v>
                </c:pt>
                <c:pt idx="831">
                  <c:v>1.4733300000000042</c:v>
                </c:pt>
                <c:pt idx="832">
                  <c:v>0.49145999999996093</c:v>
                </c:pt>
                <c:pt idx="833">
                  <c:v>-6.7619099999999861</c:v>
                </c:pt>
                <c:pt idx="834">
                  <c:v>-4.9210800000000177</c:v>
                </c:pt>
                <c:pt idx="835">
                  <c:v>-9.6882699999999886</c:v>
                </c:pt>
                <c:pt idx="836">
                  <c:v>-3.9381999999999948</c:v>
                </c:pt>
                <c:pt idx="837">
                  <c:v>3.8849299999999971</c:v>
                </c:pt>
                <c:pt idx="838">
                  <c:v>1.3078899999999862</c:v>
                </c:pt>
                <c:pt idx="839">
                  <c:v>1.6571399999999983</c:v>
                </c:pt>
                <c:pt idx="840">
                  <c:v>-2.9959900000000061</c:v>
                </c:pt>
                <c:pt idx="841">
                  <c:v>1.6270999999999987</c:v>
                </c:pt>
                <c:pt idx="842">
                  <c:v>-6.2647400000000033</c:v>
                </c:pt>
                <c:pt idx="843">
                  <c:v>-7.3887799999999828</c:v>
                </c:pt>
                <c:pt idx="844">
                  <c:v>-7.7322200000000123</c:v>
                </c:pt>
                <c:pt idx="845">
                  <c:v>-4.7691700000000026</c:v>
                </c:pt>
                <c:pt idx="846">
                  <c:v>-3.469040000000021</c:v>
                </c:pt>
                <c:pt idx="847">
                  <c:v>-1.4297499999999985</c:v>
                </c:pt>
                <c:pt idx="848">
                  <c:v>4.4760799999999961</c:v>
                </c:pt>
                <c:pt idx="849">
                  <c:v>2.5635899999999907</c:v>
                </c:pt>
                <c:pt idx="850">
                  <c:v>4.4373300000000029</c:v>
                </c:pt>
                <c:pt idx="851">
                  <c:v>-4.5206000000000017</c:v>
                </c:pt>
                <c:pt idx="852">
                  <c:v>-5.6669100000000014</c:v>
                </c:pt>
                <c:pt idx="853">
                  <c:v>-2.0866400000000027</c:v>
                </c:pt>
                <c:pt idx="854">
                  <c:v>0.66464000000000567</c:v>
                </c:pt>
                <c:pt idx="855">
                  <c:v>-0.4778699999999958</c:v>
                </c:pt>
                <c:pt idx="856">
                  <c:v>0.28537000000000035</c:v>
                </c:pt>
                <c:pt idx="857">
                  <c:v>4.7246899999999954</c:v>
                </c:pt>
                <c:pt idx="858">
                  <c:v>5.9658300000000111</c:v>
                </c:pt>
                <c:pt idx="859">
                  <c:v>5.912620000000004</c:v>
                </c:pt>
                <c:pt idx="860">
                  <c:v>2.3806700000000092</c:v>
                </c:pt>
                <c:pt idx="861">
                  <c:v>5.3070099999999911</c:v>
                </c:pt>
                <c:pt idx="862">
                  <c:v>0.60616999999999166</c:v>
                </c:pt>
                <c:pt idx="863">
                  <c:v>-0.5794299999999879</c:v>
                </c:pt>
                <c:pt idx="864">
                  <c:v>0.35061000000001741</c:v>
                </c:pt>
                <c:pt idx="865">
                  <c:v>1.336340000000007</c:v>
                </c:pt>
                <c:pt idx="866">
                  <c:v>-2.841409999999982</c:v>
                </c:pt>
                <c:pt idx="867">
                  <c:v>-5.7516899999999964</c:v>
                </c:pt>
                <c:pt idx="868">
                  <c:v>-7.5177300000000002</c:v>
                </c:pt>
                <c:pt idx="869">
                  <c:v>-3.3505400000000094</c:v>
                </c:pt>
                <c:pt idx="870">
                  <c:v>1.5525400000000076</c:v>
                </c:pt>
                <c:pt idx="871">
                  <c:v>-4.464800000000011</c:v>
                </c:pt>
                <c:pt idx="872">
                  <c:v>-2.6727300000000014</c:v>
                </c:pt>
                <c:pt idx="873">
                  <c:v>-0.41118999999997641</c:v>
                </c:pt>
                <c:pt idx="874">
                  <c:v>-2.8026100000000014</c:v>
                </c:pt>
                <c:pt idx="875">
                  <c:v>1.1889699999999834</c:v>
                </c:pt>
                <c:pt idx="876">
                  <c:v>5.459850000000003</c:v>
                </c:pt>
                <c:pt idx="877">
                  <c:v>1.4158299999999855</c:v>
                </c:pt>
                <c:pt idx="878">
                  <c:v>-7.4604399999999913</c:v>
                </c:pt>
                <c:pt idx="879">
                  <c:v>-4.7373200000000111</c:v>
                </c:pt>
                <c:pt idx="880">
                  <c:v>-2.990799999999993</c:v>
                </c:pt>
                <c:pt idx="881">
                  <c:v>-1.4634399999999914</c:v>
                </c:pt>
                <c:pt idx="882">
                  <c:v>2.1460900000000009</c:v>
                </c:pt>
                <c:pt idx="883">
                  <c:v>1.4430000000000121</c:v>
                </c:pt>
                <c:pt idx="884">
                  <c:v>4.6432499999999948</c:v>
                </c:pt>
                <c:pt idx="885">
                  <c:v>2.0491699999999895</c:v>
                </c:pt>
                <c:pt idx="886">
                  <c:v>-1.7165099999999995</c:v>
                </c:pt>
                <c:pt idx="887">
                  <c:v>-3.0082500000000039</c:v>
                </c:pt>
                <c:pt idx="888">
                  <c:v>-0.29675999999999192</c:v>
                </c:pt>
                <c:pt idx="889">
                  <c:v>-1.4400400000000104</c:v>
                </c:pt>
                <c:pt idx="890">
                  <c:v>0.72828000000001225</c:v>
                </c:pt>
                <c:pt idx="891">
                  <c:v>-0.42571999999999832</c:v>
                </c:pt>
                <c:pt idx="892">
                  <c:v>5.0796599999999899</c:v>
                </c:pt>
                <c:pt idx="893">
                  <c:v>4.6956799999999959</c:v>
                </c:pt>
                <c:pt idx="894">
                  <c:v>3.1391900000000135</c:v>
                </c:pt>
                <c:pt idx="895">
                  <c:v>-1.5691399999999902</c:v>
                </c:pt>
                <c:pt idx="896">
                  <c:v>-1.1511199999999917</c:v>
                </c:pt>
                <c:pt idx="897">
                  <c:v>-4.5909300000000002</c:v>
                </c:pt>
                <c:pt idx="898">
                  <c:v>0.25214000000001136</c:v>
                </c:pt>
                <c:pt idx="899">
                  <c:v>4.5986500000000063</c:v>
                </c:pt>
                <c:pt idx="900">
                  <c:v>5.925319999999985</c:v>
                </c:pt>
                <c:pt idx="901">
                  <c:v>2.2353900000000095</c:v>
                </c:pt>
                <c:pt idx="902">
                  <c:v>-2.0317100000000039</c:v>
                </c:pt>
                <c:pt idx="903">
                  <c:v>0.78158000000000527</c:v>
                </c:pt>
                <c:pt idx="904">
                  <c:v>0.91837999999999909</c:v>
                </c:pt>
                <c:pt idx="905">
                  <c:v>0.25503000000000497</c:v>
                </c:pt>
                <c:pt idx="906">
                  <c:v>-0.17065999999999804</c:v>
                </c:pt>
                <c:pt idx="907">
                  <c:v>-3.8742200000000082</c:v>
                </c:pt>
                <c:pt idx="908">
                  <c:v>0.71278999999999826</c:v>
                </c:pt>
                <c:pt idx="909">
                  <c:v>1.5623199999999997</c:v>
                </c:pt>
                <c:pt idx="910">
                  <c:v>3.3505200000000031</c:v>
                </c:pt>
                <c:pt idx="911">
                  <c:v>1.6680399999999906</c:v>
                </c:pt>
                <c:pt idx="912">
                  <c:v>2.406019999999998</c:v>
                </c:pt>
                <c:pt idx="913">
                  <c:v>9.5990000000014675E-2</c:v>
                </c:pt>
                <c:pt idx="914">
                  <c:v>-1.0861000000000018</c:v>
                </c:pt>
                <c:pt idx="915">
                  <c:v>-3.6599399999999918</c:v>
                </c:pt>
                <c:pt idx="916">
                  <c:v>-4.6927800000000133</c:v>
                </c:pt>
                <c:pt idx="917">
                  <c:v>-2.1402499999999947</c:v>
                </c:pt>
                <c:pt idx="918">
                  <c:v>8.5339999999987981E-2</c:v>
                </c:pt>
                <c:pt idx="919">
                  <c:v>2.2789800000000042</c:v>
                </c:pt>
                <c:pt idx="920">
                  <c:v>-3.5251500000000107</c:v>
                </c:pt>
                <c:pt idx="921">
                  <c:v>-2.735730000000018</c:v>
                </c:pt>
                <c:pt idx="922">
                  <c:v>-1.6893500000000046</c:v>
                </c:pt>
                <c:pt idx="923">
                  <c:v>-1.4954100000000068</c:v>
                </c:pt>
                <c:pt idx="924">
                  <c:v>-0.78745999999999583</c:v>
                </c:pt>
                <c:pt idx="925">
                  <c:v>-0.81973999999999592</c:v>
                </c:pt>
                <c:pt idx="926">
                  <c:v>-0.82184000000000879</c:v>
                </c:pt>
                <c:pt idx="927">
                  <c:v>2.764480000000006</c:v>
                </c:pt>
                <c:pt idx="928">
                  <c:v>2.0142199999999946</c:v>
                </c:pt>
                <c:pt idx="929">
                  <c:v>3.2960000000000065</c:v>
                </c:pt>
                <c:pt idx="930">
                  <c:v>2.7513599999999911</c:v>
                </c:pt>
                <c:pt idx="931">
                  <c:v>-5.0008699999999919</c:v>
                </c:pt>
                <c:pt idx="932">
                  <c:v>-2.2300300000000135</c:v>
                </c:pt>
                <c:pt idx="933">
                  <c:v>-2.6551199999999966</c:v>
                </c:pt>
                <c:pt idx="934">
                  <c:v>-1.8439699999999988</c:v>
                </c:pt>
                <c:pt idx="935">
                  <c:v>1.7622700000000009</c:v>
                </c:pt>
                <c:pt idx="936">
                  <c:v>-3.2581100000000021</c:v>
                </c:pt>
                <c:pt idx="937">
                  <c:v>-4.4514000000000067</c:v>
                </c:pt>
                <c:pt idx="938">
                  <c:v>-4.1382599999999883</c:v>
                </c:pt>
                <c:pt idx="939">
                  <c:v>-2.9789399999999944</c:v>
                </c:pt>
                <c:pt idx="940">
                  <c:v>-2.1881999999999948</c:v>
                </c:pt>
                <c:pt idx="941">
                  <c:v>-0.78286000000001366</c:v>
                </c:pt>
                <c:pt idx="942">
                  <c:v>2.1979400000000027</c:v>
                </c:pt>
                <c:pt idx="943">
                  <c:v>-1.8041100000000085</c:v>
                </c:pt>
                <c:pt idx="944">
                  <c:v>-13.138260000000002</c:v>
                </c:pt>
                <c:pt idx="945">
                  <c:v>-5.8907900000000097</c:v>
                </c:pt>
                <c:pt idx="946">
                  <c:v>0.91907000000000494</c:v>
                </c:pt>
                <c:pt idx="947">
                  <c:v>4.9483800000000002</c:v>
                </c:pt>
                <c:pt idx="948">
                  <c:v>1.4763300000000044</c:v>
                </c:pt>
                <c:pt idx="949">
                  <c:v>-2.752350000000007</c:v>
                </c:pt>
                <c:pt idx="950">
                  <c:v>-2.4848899999999929</c:v>
                </c:pt>
                <c:pt idx="951">
                  <c:v>0.11182000000000869</c:v>
                </c:pt>
                <c:pt idx="952">
                  <c:v>1.1272500000000036</c:v>
                </c:pt>
                <c:pt idx="953">
                  <c:v>1.7038700000000091</c:v>
                </c:pt>
                <c:pt idx="954">
                  <c:v>-1.190400000000011</c:v>
                </c:pt>
                <c:pt idx="955">
                  <c:v>1.4870499999999964</c:v>
                </c:pt>
                <c:pt idx="956">
                  <c:v>0.54362000000000421</c:v>
                </c:pt>
                <c:pt idx="957">
                  <c:v>-0.54267999999999006</c:v>
                </c:pt>
                <c:pt idx="958">
                  <c:v>-2.4245299999999901</c:v>
                </c:pt>
                <c:pt idx="959">
                  <c:v>0.28493000000000279</c:v>
                </c:pt>
                <c:pt idx="960">
                  <c:v>-9.6999999999951569E-3</c:v>
                </c:pt>
                <c:pt idx="961">
                  <c:v>3.8095299999999952</c:v>
                </c:pt>
                <c:pt idx="962">
                  <c:v>2.673569999999998</c:v>
                </c:pt>
                <c:pt idx="963">
                  <c:v>-0.32578000000000884</c:v>
                </c:pt>
                <c:pt idx="964">
                  <c:v>2.3156600000000083</c:v>
                </c:pt>
                <c:pt idx="965">
                  <c:v>0.26156000000001711</c:v>
                </c:pt>
                <c:pt idx="966">
                  <c:v>1.3489099999999894</c:v>
                </c:pt>
                <c:pt idx="967">
                  <c:v>-3.0742900000000049</c:v>
                </c:pt>
                <c:pt idx="968">
                  <c:v>-1.6095499999999987</c:v>
                </c:pt>
                <c:pt idx="969">
                  <c:v>4.2880400000000094</c:v>
                </c:pt>
                <c:pt idx="970">
                  <c:v>0.88894999999999413</c:v>
                </c:pt>
                <c:pt idx="971">
                  <c:v>0.50283000000001721</c:v>
                </c:pt>
                <c:pt idx="972">
                  <c:v>-2.1095500000000129</c:v>
                </c:pt>
                <c:pt idx="973">
                  <c:v>6.3147699999999958</c:v>
                </c:pt>
                <c:pt idx="974">
                  <c:v>10.249780000000001</c:v>
                </c:pt>
                <c:pt idx="975">
                  <c:v>4.3542000000000058</c:v>
                </c:pt>
                <c:pt idx="976">
                  <c:v>3.1899899999999946</c:v>
                </c:pt>
                <c:pt idx="977">
                  <c:v>-0.58161000000001195</c:v>
                </c:pt>
                <c:pt idx="978">
                  <c:v>-6.0249999999982151E-2</c:v>
                </c:pt>
                <c:pt idx="979">
                  <c:v>-0.2976200000000091</c:v>
                </c:pt>
                <c:pt idx="980">
                  <c:v>-1.4733700000000027</c:v>
                </c:pt>
                <c:pt idx="981">
                  <c:v>1.1709099999999921</c:v>
                </c:pt>
                <c:pt idx="982">
                  <c:v>1.4462299999999857</c:v>
                </c:pt>
                <c:pt idx="983">
                  <c:v>0.35009999999999764</c:v>
                </c:pt>
                <c:pt idx="984">
                  <c:v>-1.1768399999999986</c:v>
                </c:pt>
                <c:pt idx="985">
                  <c:v>0.46971000000000629</c:v>
                </c:pt>
                <c:pt idx="986">
                  <c:v>3.806580000000011</c:v>
                </c:pt>
                <c:pt idx="987">
                  <c:v>3.7648400000000066</c:v>
                </c:pt>
                <c:pt idx="988">
                  <c:v>3.2273399999999839</c:v>
                </c:pt>
                <c:pt idx="989">
                  <c:v>-1.2655700000000252</c:v>
                </c:pt>
                <c:pt idx="990">
                  <c:v>-2.7403399999999891</c:v>
                </c:pt>
                <c:pt idx="991">
                  <c:v>-1.3540899999999993</c:v>
                </c:pt>
                <c:pt idx="992">
                  <c:v>2.6955099999999987</c:v>
                </c:pt>
                <c:pt idx="993">
                  <c:v>-1.9400000000047157E-3</c:v>
                </c:pt>
                <c:pt idx="994">
                  <c:v>2.3364400000000103</c:v>
                </c:pt>
                <c:pt idx="995">
                  <c:v>1.7442400000000049</c:v>
                </c:pt>
                <c:pt idx="996">
                  <c:v>-0.13370000000000459</c:v>
                </c:pt>
                <c:pt idx="997">
                  <c:v>-3.4593100000000021</c:v>
                </c:pt>
                <c:pt idx="998">
                  <c:v>-4.6279999999999859</c:v>
                </c:pt>
                <c:pt idx="999">
                  <c:v>-5.1878700000000038</c:v>
                </c:pt>
                <c:pt idx="1000">
                  <c:v>-2.2905200000000008</c:v>
                </c:pt>
                <c:pt idx="1001">
                  <c:v>11.507460000000009</c:v>
                </c:pt>
                <c:pt idx="1002">
                  <c:v>8.3116299999999939</c:v>
                </c:pt>
                <c:pt idx="1003">
                  <c:v>3.7744299999999811</c:v>
                </c:pt>
                <c:pt idx="1004">
                  <c:v>1.2808699999999931</c:v>
                </c:pt>
                <c:pt idx="1005">
                  <c:v>-1.8847700000000032</c:v>
                </c:pt>
                <c:pt idx="1006">
                  <c:v>1.1852300000000042</c:v>
                </c:pt>
                <c:pt idx="1007">
                  <c:v>0.30052999999999486</c:v>
                </c:pt>
                <c:pt idx="1008">
                  <c:v>2.1920399999999916</c:v>
                </c:pt>
                <c:pt idx="1009">
                  <c:v>3.3187599999999975</c:v>
                </c:pt>
                <c:pt idx="1010">
                  <c:v>1.3736000000000104</c:v>
                </c:pt>
                <c:pt idx="1011">
                  <c:v>4.1890400000000056</c:v>
                </c:pt>
                <c:pt idx="1012">
                  <c:v>2.4280900000000116</c:v>
                </c:pt>
                <c:pt idx="1013">
                  <c:v>2.297380000000004</c:v>
                </c:pt>
                <c:pt idx="1014">
                  <c:v>2.7218099999999907</c:v>
                </c:pt>
                <c:pt idx="1015">
                  <c:v>1.4701599999999928</c:v>
                </c:pt>
                <c:pt idx="1016">
                  <c:v>1.5218299999999942</c:v>
                </c:pt>
                <c:pt idx="1017">
                  <c:v>-0.14534000000000447</c:v>
                </c:pt>
                <c:pt idx="1018">
                  <c:v>-1.8028099999999938</c:v>
                </c:pt>
                <c:pt idx="1019">
                  <c:v>-3.0622000000000185</c:v>
                </c:pt>
                <c:pt idx="1020">
                  <c:v>0.42624000000000706</c:v>
                </c:pt>
                <c:pt idx="1021">
                  <c:v>2.2964300000000151</c:v>
                </c:pt>
                <c:pt idx="1022">
                  <c:v>0.16485999999999024</c:v>
                </c:pt>
                <c:pt idx="1023">
                  <c:v>-0.37561999999999784</c:v>
                </c:pt>
                <c:pt idx="1024">
                  <c:v>0.25953000000001225</c:v>
                </c:pt>
                <c:pt idx="1025">
                  <c:v>0.41267999999999461</c:v>
                </c:pt>
                <c:pt idx="1026">
                  <c:v>-0.92389000000001431</c:v>
                </c:pt>
                <c:pt idx="1027">
                  <c:v>0.25758000000000436</c:v>
                </c:pt>
                <c:pt idx="1028">
                  <c:v>2.339349999999996</c:v>
                </c:pt>
                <c:pt idx="1029">
                  <c:v>1.1218200000000138</c:v>
                </c:pt>
                <c:pt idx="1030">
                  <c:v>-1.0370100000000093</c:v>
                </c:pt>
                <c:pt idx="1031">
                  <c:v>-2.8114899999999921</c:v>
                </c:pt>
                <c:pt idx="1032">
                  <c:v>-1.9149500000000046</c:v>
                </c:pt>
                <c:pt idx="1033">
                  <c:v>-3.1451199999999915</c:v>
                </c:pt>
                <c:pt idx="1034">
                  <c:v>-2.2457399999999836</c:v>
                </c:pt>
                <c:pt idx="1035">
                  <c:v>-1.086759999999984</c:v>
                </c:pt>
                <c:pt idx="1036">
                  <c:v>2.664219999999986</c:v>
                </c:pt>
                <c:pt idx="1037">
                  <c:v>2.7480999999999938</c:v>
                </c:pt>
                <c:pt idx="1038">
                  <c:v>2.7178600000000017</c:v>
                </c:pt>
                <c:pt idx="1039">
                  <c:v>-1.9676900000000046</c:v>
                </c:pt>
                <c:pt idx="1040">
                  <c:v>-0.99110999999999194</c:v>
                </c:pt>
                <c:pt idx="1041">
                  <c:v>-4.2865800000000007</c:v>
                </c:pt>
                <c:pt idx="1042">
                  <c:v>-3.2251200000000182</c:v>
                </c:pt>
                <c:pt idx="1043">
                  <c:v>-1.7384400000000113</c:v>
                </c:pt>
                <c:pt idx="1044">
                  <c:v>-2.1890800000000041</c:v>
                </c:pt>
                <c:pt idx="1045">
                  <c:v>-0.62824999999997999</c:v>
                </c:pt>
                <c:pt idx="1046">
                  <c:v>-2.1500000000003183E-2</c:v>
                </c:pt>
                <c:pt idx="1047">
                  <c:v>9.075999999998885E-2</c:v>
                </c:pt>
                <c:pt idx="1048">
                  <c:v>0.9287000000000063</c:v>
                </c:pt>
                <c:pt idx="1049">
                  <c:v>2.1870600000000024</c:v>
                </c:pt>
                <c:pt idx="1050">
                  <c:v>0.53726999999999236</c:v>
                </c:pt>
                <c:pt idx="1051">
                  <c:v>-0.52052000000000476</c:v>
                </c:pt>
                <c:pt idx="1052">
                  <c:v>-0.30228999999999928</c:v>
                </c:pt>
                <c:pt idx="1053">
                  <c:v>-1.9586299999999994</c:v>
                </c:pt>
                <c:pt idx="1054">
                  <c:v>-1.4606799999999964</c:v>
                </c:pt>
                <c:pt idx="1055">
                  <c:v>-1.4234500000000025</c:v>
                </c:pt>
                <c:pt idx="1056">
                  <c:v>1.6122799999999984</c:v>
                </c:pt>
                <c:pt idx="1057">
                  <c:v>0.25927000000000078</c:v>
                </c:pt>
                <c:pt idx="1058">
                  <c:v>2.56707999999999</c:v>
                </c:pt>
                <c:pt idx="1059">
                  <c:v>0.95782000000001233</c:v>
                </c:pt>
                <c:pt idx="1060">
                  <c:v>1.3676799999999929</c:v>
                </c:pt>
                <c:pt idx="1061">
                  <c:v>4.7135499999999837</c:v>
                </c:pt>
                <c:pt idx="1062">
                  <c:v>-3.1511400000000123</c:v>
                </c:pt>
                <c:pt idx="1063">
                  <c:v>-0.85407999999999618</c:v>
                </c:pt>
                <c:pt idx="1064">
                  <c:v>-1.1847900000000067</c:v>
                </c:pt>
                <c:pt idx="1065">
                  <c:v>-2.5583099999999916</c:v>
                </c:pt>
                <c:pt idx="1066">
                  <c:v>-1.7198799999999892</c:v>
                </c:pt>
                <c:pt idx="1067">
                  <c:v>1.7472900000000067</c:v>
                </c:pt>
                <c:pt idx="1068">
                  <c:v>1.1740299999999877</c:v>
                </c:pt>
                <c:pt idx="1069">
                  <c:v>3.0249600000000072</c:v>
                </c:pt>
                <c:pt idx="1070">
                  <c:v>0.42748999999999171</c:v>
                </c:pt>
                <c:pt idx="1071">
                  <c:v>2.1522700000000015</c:v>
                </c:pt>
                <c:pt idx="1072">
                  <c:v>-1.828479999999999</c:v>
                </c:pt>
                <c:pt idx="1073">
                  <c:v>-1.7100400000000064</c:v>
                </c:pt>
                <c:pt idx="1074">
                  <c:v>0.43532999999999333</c:v>
                </c:pt>
                <c:pt idx="1075">
                  <c:v>2.1523200000000031</c:v>
                </c:pt>
                <c:pt idx="1076">
                  <c:v>1.6641299999999859</c:v>
                </c:pt>
                <c:pt idx="1077">
                  <c:v>3.3292900000000003</c:v>
                </c:pt>
                <c:pt idx="1078">
                  <c:v>1.2620600000000053</c:v>
                </c:pt>
                <c:pt idx="1079">
                  <c:v>0.76604000000000383</c:v>
                </c:pt>
                <c:pt idx="1080">
                  <c:v>1.9500000000007844E-2</c:v>
                </c:pt>
                <c:pt idx="1081">
                  <c:v>-0.4461599999999919</c:v>
                </c:pt>
                <c:pt idx="1082">
                  <c:v>-1.5046299999999917</c:v>
                </c:pt>
                <c:pt idx="1083">
                  <c:v>0.18201000000001955</c:v>
                </c:pt>
                <c:pt idx="1084">
                  <c:v>1.8021100000000132</c:v>
                </c:pt>
                <c:pt idx="1085">
                  <c:v>-1.1447000000000003</c:v>
                </c:pt>
                <c:pt idx="1086">
                  <c:v>-1.770780000000002</c:v>
                </c:pt>
                <c:pt idx="1087">
                  <c:v>0.62515999999997973</c:v>
                </c:pt>
                <c:pt idx="1088">
                  <c:v>1.8490600000000086</c:v>
                </c:pt>
                <c:pt idx="1089">
                  <c:v>2.3186500000000052</c:v>
                </c:pt>
                <c:pt idx="1090">
                  <c:v>0.35806999999999789</c:v>
                </c:pt>
                <c:pt idx="1091">
                  <c:v>-0.54401999999998907</c:v>
                </c:pt>
                <c:pt idx="1092">
                  <c:v>-3.5023900000000054</c:v>
                </c:pt>
                <c:pt idx="1093">
                  <c:v>0.90201999999999316</c:v>
                </c:pt>
                <c:pt idx="1094">
                  <c:v>1.0967000000000127</c:v>
                </c:pt>
                <c:pt idx="1095">
                  <c:v>-0.71416999999999575</c:v>
                </c:pt>
                <c:pt idx="1096">
                  <c:v>-2.5152299999999883</c:v>
                </c:pt>
                <c:pt idx="1097">
                  <c:v>-2.7178200000000174</c:v>
                </c:pt>
                <c:pt idx="1098">
                  <c:v>-3.1903099999999966</c:v>
                </c:pt>
                <c:pt idx="1099">
                  <c:v>-1.9302700000000073</c:v>
                </c:pt>
                <c:pt idx="1100">
                  <c:v>-4.0904000000000025</c:v>
                </c:pt>
                <c:pt idx="1101">
                  <c:v>-1.5887799999999856</c:v>
                </c:pt>
                <c:pt idx="1102">
                  <c:v>1.1592999999999876</c:v>
                </c:pt>
                <c:pt idx="1103">
                  <c:v>-2.7647400000000033</c:v>
                </c:pt>
                <c:pt idx="1104">
                  <c:v>-6.3385399999999947</c:v>
                </c:pt>
                <c:pt idx="1105">
                  <c:v>-5.2643899999999917</c:v>
                </c:pt>
                <c:pt idx="1106">
                  <c:v>-2.6454300000000046</c:v>
                </c:pt>
                <c:pt idx="1107">
                  <c:v>-1.490949999999998</c:v>
                </c:pt>
                <c:pt idx="1108">
                  <c:v>-0.58986000000000161</c:v>
                </c:pt>
                <c:pt idx="1109">
                  <c:v>-1.1886799999999909</c:v>
                </c:pt>
                <c:pt idx="1110">
                  <c:v>-1.8050400000000053</c:v>
                </c:pt>
                <c:pt idx="1111">
                  <c:v>-2.6247999999999934</c:v>
                </c:pt>
                <c:pt idx="1112">
                  <c:v>3.0805299999999818</c:v>
                </c:pt>
                <c:pt idx="1113">
                  <c:v>-0.36652000000000839</c:v>
                </c:pt>
                <c:pt idx="1114">
                  <c:v>0.77439000000001101</c:v>
                </c:pt>
                <c:pt idx="1115">
                  <c:v>0.70669999999998367</c:v>
                </c:pt>
                <c:pt idx="1116">
                  <c:v>-5.1950000000005048E-2</c:v>
                </c:pt>
                <c:pt idx="1117">
                  <c:v>-0.59287999999999386</c:v>
                </c:pt>
                <c:pt idx="1118">
                  <c:v>0.48977000000000714</c:v>
                </c:pt>
                <c:pt idx="1119">
                  <c:v>0.42202000000000339</c:v>
                </c:pt>
                <c:pt idx="1120">
                  <c:v>6.2239699999999942</c:v>
                </c:pt>
                <c:pt idx="1121">
                  <c:v>3.1242500000000035</c:v>
                </c:pt>
                <c:pt idx="1122">
                  <c:v>2.6836200000000048</c:v>
                </c:pt>
                <c:pt idx="1123">
                  <c:v>-3.4128299999999996</c:v>
                </c:pt>
                <c:pt idx="1124">
                  <c:v>-1.6057899999999847</c:v>
                </c:pt>
                <c:pt idx="1125">
                  <c:v>-0.4623500000000007</c:v>
                </c:pt>
                <c:pt idx="1126">
                  <c:v>-0.51036999999999466</c:v>
                </c:pt>
                <c:pt idx="1127">
                  <c:v>1.766769999999994</c:v>
                </c:pt>
                <c:pt idx="1128">
                  <c:v>2.8661199999999951</c:v>
                </c:pt>
                <c:pt idx="1129">
                  <c:v>1.1857000000000113</c:v>
                </c:pt>
                <c:pt idx="1130">
                  <c:v>0.54277000000000442</c:v>
                </c:pt>
                <c:pt idx="1131">
                  <c:v>-2.9151700000000034</c:v>
                </c:pt>
                <c:pt idx="1132">
                  <c:v>-2.9034500000000065</c:v>
                </c:pt>
                <c:pt idx="1133">
                  <c:v>-3.5983599999999853</c:v>
                </c:pt>
                <c:pt idx="1134">
                  <c:v>-3.5178800000000194</c:v>
                </c:pt>
                <c:pt idx="1135">
                  <c:v>-2.3979299999999881</c:v>
                </c:pt>
                <c:pt idx="1136">
                  <c:v>0.32984999999999332</c:v>
                </c:pt>
                <c:pt idx="1137">
                  <c:v>2.1692600000000084</c:v>
                </c:pt>
                <c:pt idx="1138">
                  <c:v>1.700090000000003</c:v>
                </c:pt>
                <c:pt idx="1139">
                  <c:v>0.77051000000001579</c:v>
                </c:pt>
                <c:pt idx="1140">
                  <c:v>0.26406000000000063</c:v>
                </c:pt>
                <c:pt idx="1141">
                  <c:v>0.83424999999999727</c:v>
                </c:pt>
                <c:pt idx="1142">
                  <c:v>1.4713399999999979</c:v>
                </c:pt>
                <c:pt idx="1143">
                  <c:v>0.9756100000000032</c:v>
                </c:pt>
                <c:pt idx="1144">
                  <c:v>-1.9149800000000141</c:v>
                </c:pt>
                <c:pt idx="1145">
                  <c:v>0.16493999999998721</c:v>
                </c:pt>
                <c:pt idx="1146">
                  <c:v>-7.5600000000008549E-2</c:v>
                </c:pt>
                <c:pt idx="1147">
                  <c:v>-0.18157999999999674</c:v>
                </c:pt>
                <c:pt idx="1148">
                  <c:v>0.61930999999999869</c:v>
                </c:pt>
                <c:pt idx="1149">
                  <c:v>-1.1493899999999968</c:v>
                </c:pt>
                <c:pt idx="1150">
                  <c:v>0.26700999999999908</c:v>
                </c:pt>
                <c:pt idx="1151">
                  <c:v>1.8168300000000102</c:v>
                </c:pt>
                <c:pt idx="1152">
                  <c:v>0.35042999999998869</c:v>
                </c:pt>
                <c:pt idx="1153">
                  <c:v>-1.9169300000000078</c:v>
                </c:pt>
                <c:pt idx="1154">
                  <c:v>-0.29546999999999457</c:v>
                </c:pt>
                <c:pt idx="1155">
                  <c:v>0.27582999999999913</c:v>
                </c:pt>
                <c:pt idx="1156">
                  <c:v>2.0720699999999965</c:v>
                </c:pt>
                <c:pt idx="1157">
                  <c:v>0.25809000000000992</c:v>
                </c:pt>
                <c:pt idx="1158">
                  <c:v>2.646000000000015E-2</c:v>
                </c:pt>
                <c:pt idx="1159">
                  <c:v>-0.88045000000001039</c:v>
                </c:pt>
                <c:pt idx="1160">
                  <c:v>-1.3112799999999964</c:v>
                </c:pt>
                <c:pt idx="1161">
                  <c:v>-1.1895999999999987</c:v>
                </c:pt>
                <c:pt idx="1162">
                  <c:v>-1.6117000000000132</c:v>
                </c:pt>
                <c:pt idx="1163">
                  <c:v>-0.79404999999999859</c:v>
                </c:pt>
                <c:pt idx="1164">
                  <c:v>-1.785429999999991</c:v>
                </c:pt>
                <c:pt idx="1165">
                  <c:v>-1.1131000000000029</c:v>
                </c:pt>
                <c:pt idx="1166">
                  <c:v>-2.491170000000011</c:v>
                </c:pt>
                <c:pt idx="1167">
                  <c:v>-2.5932800000000071</c:v>
                </c:pt>
                <c:pt idx="1168">
                  <c:v>-4.0587200000000081</c:v>
                </c:pt>
                <c:pt idx="1169">
                  <c:v>-3.1075599999999923</c:v>
                </c:pt>
                <c:pt idx="1170">
                  <c:v>-0.26987999999998635</c:v>
                </c:pt>
                <c:pt idx="1171">
                  <c:v>1.158229999999989</c:v>
                </c:pt>
                <c:pt idx="1172">
                  <c:v>2.9220499999999987</c:v>
                </c:pt>
                <c:pt idx="1173">
                  <c:v>1.816820000000007</c:v>
                </c:pt>
                <c:pt idx="1174">
                  <c:v>0.44169000000000835</c:v>
                </c:pt>
                <c:pt idx="1175">
                  <c:v>0.84249000000001217</c:v>
                </c:pt>
                <c:pt idx="1176">
                  <c:v>-1.5389399999999966</c:v>
                </c:pt>
                <c:pt idx="1177">
                  <c:v>-1.0508600000000001</c:v>
                </c:pt>
                <c:pt idx="1178">
                  <c:v>-2.9012700000000109</c:v>
                </c:pt>
                <c:pt idx="1179">
                  <c:v>-1.6269499999999937</c:v>
                </c:pt>
                <c:pt idx="1180">
                  <c:v>-1.6849999999999881</c:v>
                </c:pt>
                <c:pt idx="1181">
                  <c:v>-1.0793900000000036</c:v>
                </c:pt>
                <c:pt idx="1182">
                  <c:v>-0.71694000000000813</c:v>
                </c:pt>
                <c:pt idx="1183">
                  <c:v>0.79867999999999029</c:v>
                </c:pt>
                <c:pt idx="1184">
                  <c:v>-0.33978000000000463</c:v>
                </c:pt>
                <c:pt idx="1185">
                  <c:v>-0.974969999999999</c:v>
                </c:pt>
                <c:pt idx="1186">
                  <c:v>-1.5945299999999918</c:v>
                </c:pt>
                <c:pt idx="1187">
                  <c:v>-1.318640000000002</c:v>
                </c:pt>
                <c:pt idx="1188">
                  <c:v>-3.0185399999999873</c:v>
                </c:pt>
                <c:pt idx="1189">
                  <c:v>-2.3478700000000003</c:v>
                </c:pt>
                <c:pt idx="1190">
                  <c:v>-1.4073500000000081</c:v>
                </c:pt>
                <c:pt idx="1191">
                  <c:v>-0.78985999999999024</c:v>
                </c:pt>
                <c:pt idx="1192">
                  <c:v>-1.0665600000000097</c:v>
                </c:pt>
                <c:pt idx="1193">
                  <c:v>-0.36341000000000179</c:v>
                </c:pt>
                <c:pt idx="1194">
                  <c:v>5.8016999999999967</c:v>
                </c:pt>
                <c:pt idx="1195">
                  <c:v>2.5576600000000127</c:v>
                </c:pt>
                <c:pt idx="1196">
                  <c:v>1.6653199999999941</c:v>
                </c:pt>
                <c:pt idx="1197">
                  <c:v>0.78786999999999807</c:v>
                </c:pt>
                <c:pt idx="1198">
                  <c:v>0.53081000000000245</c:v>
                </c:pt>
                <c:pt idx="1199">
                  <c:v>1.4772700000000185</c:v>
                </c:pt>
                <c:pt idx="1200">
                  <c:v>0.52395000000001346</c:v>
                </c:pt>
                <c:pt idx="1201">
                  <c:v>0.98289999999998656</c:v>
                </c:pt>
                <c:pt idx="1202">
                  <c:v>1.3837299999999999</c:v>
                </c:pt>
                <c:pt idx="1203">
                  <c:v>1.4180800000000033</c:v>
                </c:pt>
                <c:pt idx="1204">
                  <c:v>1.3088000000000051</c:v>
                </c:pt>
                <c:pt idx="1205">
                  <c:v>2.6650400000000189</c:v>
                </c:pt>
                <c:pt idx="1206">
                  <c:v>2.4088799999999964</c:v>
                </c:pt>
                <c:pt idx="1207">
                  <c:v>1.9509600000000091</c:v>
                </c:pt>
                <c:pt idx="1208">
                  <c:v>2.6559999999989259E-2</c:v>
                </c:pt>
                <c:pt idx="1209">
                  <c:v>-0.57511000000000934</c:v>
                </c:pt>
                <c:pt idx="1210">
                  <c:v>-0.299350000000004</c:v>
                </c:pt>
                <c:pt idx="1211">
                  <c:v>2.3044799999999981</c:v>
                </c:pt>
                <c:pt idx="1212">
                  <c:v>-0.17332999999999288</c:v>
                </c:pt>
                <c:pt idx="1213">
                  <c:v>-3.7354600000000033</c:v>
                </c:pt>
                <c:pt idx="1214">
                  <c:v>-4.5735899999999958</c:v>
                </c:pt>
                <c:pt idx="1215">
                  <c:v>1.5166600000000017</c:v>
                </c:pt>
                <c:pt idx="1216">
                  <c:v>2.6098299999999881</c:v>
                </c:pt>
                <c:pt idx="1217">
                  <c:v>-0.15959000000000856</c:v>
                </c:pt>
                <c:pt idx="1218">
                  <c:v>3.3061500000000024</c:v>
                </c:pt>
                <c:pt idx="1219">
                  <c:v>3.8733200000000068</c:v>
                </c:pt>
                <c:pt idx="1220">
                  <c:v>2.598060000000018</c:v>
                </c:pt>
                <c:pt idx="1221">
                  <c:v>2.775289999999984</c:v>
                </c:pt>
                <c:pt idx="1222">
                  <c:v>1.3324599999999833</c:v>
                </c:pt>
                <c:pt idx="1223">
                  <c:v>-1.7127000000000123</c:v>
                </c:pt>
                <c:pt idx="1224">
                  <c:v>-2.2799300000000073</c:v>
                </c:pt>
                <c:pt idx="1225">
                  <c:v>-3.113039999999998</c:v>
                </c:pt>
                <c:pt idx="1226">
                  <c:v>0.13495000000000346</c:v>
                </c:pt>
                <c:pt idx="1227">
                  <c:v>2.390199999999993</c:v>
                </c:pt>
                <c:pt idx="1228">
                  <c:v>1.4743099999999885</c:v>
                </c:pt>
                <c:pt idx="1229">
                  <c:v>-1.1374999999999886</c:v>
                </c:pt>
                <c:pt idx="1230">
                  <c:v>-0.68243999999999971</c:v>
                </c:pt>
                <c:pt idx="1231">
                  <c:v>-4.8240000000006944E-2</c:v>
                </c:pt>
                <c:pt idx="1232">
                  <c:v>1.5914800000000042</c:v>
                </c:pt>
                <c:pt idx="1233">
                  <c:v>0.60167000000001281</c:v>
                </c:pt>
                <c:pt idx="1234">
                  <c:v>0.55447999999998387</c:v>
                </c:pt>
                <c:pt idx="1235">
                  <c:v>0.88438000000000727</c:v>
                </c:pt>
                <c:pt idx="1236">
                  <c:v>2.1567600000000056</c:v>
                </c:pt>
                <c:pt idx="1237">
                  <c:v>1.0922400000000039</c:v>
                </c:pt>
                <c:pt idx="1238">
                  <c:v>3.9571799999999939</c:v>
                </c:pt>
                <c:pt idx="1239">
                  <c:v>3.7432399999999859</c:v>
                </c:pt>
                <c:pt idx="1240">
                  <c:v>2.3083000000000027</c:v>
                </c:pt>
                <c:pt idx="1241">
                  <c:v>1.3408999999999907</c:v>
                </c:pt>
                <c:pt idx="1242">
                  <c:v>-0.79251000000000715</c:v>
                </c:pt>
                <c:pt idx="1243">
                  <c:v>0.52375000000000682</c:v>
                </c:pt>
                <c:pt idx="1244">
                  <c:v>2.9348199999999878</c:v>
                </c:pt>
                <c:pt idx="1245">
                  <c:v>2.9446999999999974</c:v>
                </c:pt>
                <c:pt idx="1246">
                  <c:v>2.9229800000000097</c:v>
                </c:pt>
                <c:pt idx="1247">
                  <c:v>1.0641799999999932</c:v>
                </c:pt>
                <c:pt idx="1248">
                  <c:v>0.88839000000000112</c:v>
                </c:pt>
                <c:pt idx="1249">
                  <c:v>-0.13540999999999315</c:v>
                </c:pt>
                <c:pt idx="1250">
                  <c:v>1.3962200000000138</c:v>
                </c:pt>
                <c:pt idx="1251">
                  <c:v>-0.42783999999998912</c:v>
                </c:pt>
                <c:pt idx="1252">
                  <c:v>0.81419999999999959</c:v>
                </c:pt>
                <c:pt idx="1253">
                  <c:v>-14.024840000000012</c:v>
                </c:pt>
                <c:pt idx="1254">
                  <c:v>-8.2847099999999898</c:v>
                </c:pt>
                <c:pt idx="1255">
                  <c:v>-5.1867700000000099</c:v>
                </c:pt>
                <c:pt idx="1256">
                  <c:v>1.1364200000000153</c:v>
                </c:pt>
                <c:pt idx="1257">
                  <c:v>0.49107999999999663</c:v>
                </c:pt>
                <c:pt idx="1258">
                  <c:v>-1.6432599999999979</c:v>
                </c:pt>
                <c:pt idx="1259">
                  <c:v>-3.7520300000000049</c:v>
                </c:pt>
                <c:pt idx="1260">
                  <c:v>-3.8063799999999901</c:v>
                </c:pt>
                <c:pt idx="1261">
                  <c:v>-1.9931300000000078</c:v>
                </c:pt>
                <c:pt idx="1262">
                  <c:v>0.87553999999998666</c:v>
                </c:pt>
                <c:pt idx="1263">
                  <c:v>-2.1739999999994097E-2</c:v>
                </c:pt>
                <c:pt idx="1264">
                  <c:v>0.95257999999999754</c:v>
                </c:pt>
                <c:pt idx="1265">
                  <c:v>2.4544999999999959</c:v>
                </c:pt>
                <c:pt idx="1266">
                  <c:v>0.7381600000000077</c:v>
                </c:pt>
                <c:pt idx="1267">
                  <c:v>-3.1669899999999984</c:v>
                </c:pt>
                <c:pt idx="1268">
                  <c:v>-3.118639999999985</c:v>
                </c:pt>
                <c:pt idx="1269">
                  <c:v>-1.4051599999999951</c:v>
                </c:pt>
                <c:pt idx="1270">
                  <c:v>0.63443999999998368</c:v>
                </c:pt>
                <c:pt idx="1271">
                  <c:v>-0.67195999999999856</c:v>
                </c:pt>
                <c:pt idx="1272">
                  <c:v>0.84977000000000658</c:v>
                </c:pt>
                <c:pt idx="1273">
                  <c:v>-0.693719999999999</c:v>
                </c:pt>
                <c:pt idx="1274">
                  <c:v>-0.26877000000000351</c:v>
                </c:pt>
                <c:pt idx="1275">
                  <c:v>1.6245899999999978</c:v>
                </c:pt>
                <c:pt idx="1276">
                  <c:v>2.2935300000000041</c:v>
                </c:pt>
                <c:pt idx="1277">
                  <c:v>1.5533400000000057</c:v>
                </c:pt>
                <c:pt idx="1278">
                  <c:v>-2.1057799999999958</c:v>
                </c:pt>
                <c:pt idx="1279">
                  <c:v>-1.2549400000000048</c:v>
                </c:pt>
                <c:pt idx="1280">
                  <c:v>-1.6868000000000052</c:v>
                </c:pt>
                <c:pt idx="1281">
                  <c:v>-1.5721699999999998</c:v>
                </c:pt>
                <c:pt idx="1282">
                  <c:v>1.9733399999999932</c:v>
                </c:pt>
                <c:pt idx="1283">
                  <c:v>2.597840000000005</c:v>
                </c:pt>
                <c:pt idx="1284">
                  <c:v>1.548490000000001</c:v>
                </c:pt>
                <c:pt idx="1285">
                  <c:v>1.0592800000000011</c:v>
                </c:pt>
                <c:pt idx="1286">
                  <c:v>3.0751700000000142</c:v>
                </c:pt>
                <c:pt idx="1287">
                  <c:v>-0.34883000000000663</c:v>
                </c:pt>
                <c:pt idx="1288">
                  <c:v>0.81627000000000294</c:v>
                </c:pt>
                <c:pt idx="1289">
                  <c:v>-0.13437999999999306</c:v>
                </c:pt>
                <c:pt idx="1290">
                  <c:v>-2.2816300000000069</c:v>
                </c:pt>
                <c:pt idx="1291">
                  <c:v>-1.796449999999993</c:v>
                </c:pt>
                <c:pt idx="1292">
                  <c:v>1.0691300000000155</c:v>
                </c:pt>
                <c:pt idx="1293">
                  <c:v>0.91800999999999533</c:v>
                </c:pt>
                <c:pt idx="1294">
                  <c:v>1.0147600000000097</c:v>
                </c:pt>
                <c:pt idx="1295">
                  <c:v>-0.8072700000000026</c:v>
                </c:pt>
                <c:pt idx="1296">
                  <c:v>0.11952000000000851</c:v>
                </c:pt>
                <c:pt idx="1297">
                  <c:v>-0.7519800000000032</c:v>
                </c:pt>
                <c:pt idx="1298">
                  <c:v>-0.70848999999998341</c:v>
                </c:pt>
                <c:pt idx="1299">
                  <c:v>-2.152150000000006</c:v>
                </c:pt>
                <c:pt idx="1300">
                  <c:v>-3.4446999999999974</c:v>
                </c:pt>
                <c:pt idx="1301">
                  <c:v>-3.1119599999999963</c:v>
                </c:pt>
                <c:pt idx="1302">
                  <c:v>-2.1023599999999902</c:v>
                </c:pt>
                <c:pt idx="1303">
                  <c:v>-0.21511999999999887</c:v>
                </c:pt>
                <c:pt idx="1304">
                  <c:v>1.0928499999999985</c:v>
                </c:pt>
                <c:pt idx="1305">
                  <c:v>2.6477600000000052</c:v>
                </c:pt>
                <c:pt idx="1306">
                  <c:v>0.53846999999998957</c:v>
                </c:pt>
                <c:pt idx="1307">
                  <c:v>1.2058999999999997</c:v>
                </c:pt>
                <c:pt idx="1308">
                  <c:v>-0.65653000000000361</c:v>
                </c:pt>
                <c:pt idx="1309">
                  <c:v>-0.91827999999999577</c:v>
                </c:pt>
                <c:pt idx="1310">
                  <c:v>-1.5886500000000154</c:v>
                </c:pt>
                <c:pt idx="1311">
                  <c:v>0.48985999999999308</c:v>
                </c:pt>
                <c:pt idx="1312">
                  <c:v>0.76552999999999827</c:v>
                </c:pt>
                <c:pt idx="1313">
                  <c:v>1.0928800000000081</c:v>
                </c:pt>
                <c:pt idx="1314">
                  <c:v>-6.4825799999999987</c:v>
                </c:pt>
                <c:pt idx="1315">
                  <c:v>-4.0867099999999965</c:v>
                </c:pt>
                <c:pt idx="1316">
                  <c:v>-3.2963899999999882</c:v>
                </c:pt>
                <c:pt idx="1317">
                  <c:v>0.80818999999999619</c:v>
                </c:pt>
                <c:pt idx="1318">
                  <c:v>0.42546999999999002</c:v>
                </c:pt>
                <c:pt idx="1319">
                  <c:v>-1.0362899999999939</c:v>
                </c:pt>
                <c:pt idx="1320">
                  <c:v>-2.4862299999999919</c:v>
                </c:pt>
                <c:pt idx="1321">
                  <c:v>-1.9952799999999939</c:v>
                </c:pt>
                <c:pt idx="1322">
                  <c:v>-2.0973900000000043</c:v>
                </c:pt>
                <c:pt idx="1323">
                  <c:v>-1.1622399999999971</c:v>
                </c:pt>
                <c:pt idx="1324">
                  <c:v>0.63858999999999355</c:v>
                </c:pt>
                <c:pt idx="1325">
                  <c:v>1.6134500000000003</c:v>
                </c:pt>
                <c:pt idx="1326">
                  <c:v>-1.0431899999999956</c:v>
                </c:pt>
                <c:pt idx="1327">
                  <c:v>2.0825300000000055</c:v>
                </c:pt>
                <c:pt idx="1328">
                  <c:v>1.1900100000000009</c:v>
                </c:pt>
                <c:pt idx="1329">
                  <c:v>1.9834000000000032</c:v>
                </c:pt>
                <c:pt idx="1330">
                  <c:v>0.94213999999999487</c:v>
                </c:pt>
                <c:pt idx="1331">
                  <c:v>1.937730000000002</c:v>
                </c:pt>
                <c:pt idx="1332">
                  <c:v>1.8415200000000027</c:v>
                </c:pt>
                <c:pt idx="1333">
                  <c:v>-0.2330299999999994</c:v>
                </c:pt>
                <c:pt idx="1334">
                  <c:v>-0.78938999999999737</c:v>
                </c:pt>
                <c:pt idx="1335">
                  <c:v>-0.73088999999998805</c:v>
                </c:pt>
                <c:pt idx="1336">
                  <c:v>0.41257999999999129</c:v>
                </c:pt>
                <c:pt idx="1337">
                  <c:v>-0.37583999999999662</c:v>
                </c:pt>
                <c:pt idx="1338">
                  <c:v>-5.3550000000001319E-2</c:v>
                </c:pt>
                <c:pt idx="1339">
                  <c:v>-0.16066000000000713</c:v>
                </c:pt>
                <c:pt idx="1340">
                  <c:v>-1.7671500000000009</c:v>
                </c:pt>
                <c:pt idx="1341">
                  <c:v>-2.9929499999999933</c:v>
                </c:pt>
                <c:pt idx="1342">
                  <c:v>0.37483999999999185</c:v>
                </c:pt>
                <c:pt idx="1343">
                  <c:v>0.40265000000000839</c:v>
                </c:pt>
                <c:pt idx="1344">
                  <c:v>1.6610600000000062</c:v>
                </c:pt>
                <c:pt idx="1345">
                  <c:v>1.0591000000000008</c:v>
                </c:pt>
                <c:pt idx="1346">
                  <c:v>0.42146999999999935</c:v>
                </c:pt>
                <c:pt idx="1347">
                  <c:v>-0.18639000000000294</c:v>
                </c:pt>
                <c:pt idx="1348">
                  <c:v>-2.6051999999999964</c:v>
                </c:pt>
                <c:pt idx="1349">
                  <c:v>0.24788999999999817</c:v>
                </c:pt>
                <c:pt idx="1350">
                  <c:v>0.39961000000000979</c:v>
                </c:pt>
                <c:pt idx="1351">
                  <c:v>-0.53939999999998633</c:v>
                </c:pt>
                <c:pt idx="1352">
                  <c:v>-0.54644000000000403</c:v>
                </c:pt>
                <c:pt idx="1353">
                  <c:v>0.1328799999999859</c:v>
                </c:pt>
                <c:pt idx="1354">
                  <c:v>-0.13290999999999542</c:v>
                </c:pt>
                <c:pt idx="1355">
                  <c:v>0.91931999999999903</c:v>
                </c:pt>
                <c:pt idx="1356">
                  <c:v>0.18550000000000466</c:v>
                </c:pt>
                <c:pt idx="1357">
                  <c:v>-0.96889000000000181</c:v>
                </c:pt>
                <c:pt idx="1358">
                  <c:v>-0.40263000000000204</c:v>
                </c:pt>
                <c:pt idx="1359">
                  <c:v>0.12888999999999839</c:v>
                </c:pt>
                <c:pt idx="1360">
                  <c:v>-7.4329999999989127E-2</c:v>
                </c:pt>
                <c:pt idx="1361">
                  <c:v>1.6432499999999948</c:v>
                </c:pt>
                <c:pt idx="1362">
                  <c:v>2.5476600000000076</c:v>
                </c:pt>
                <c:pt idx="1363">
                  <c:v>1.20277999999999</c:v>
                </c:pt>
                <c:pt idx="1364">
                  <c:v>0.64723000000000752</c:v>
                </c:pt>
                <c:pt idx="1365">
                  <c:v>-0.2986399999999918</c:v>
                </c:pt>
                <c:pt idx="1366">
                  <c:v>1.2443899999999957</c:v>
                </c:pt>
                <c:pt idx="1367">
                  <c:v>1.5371900000000096</c:v>
                </c:pt>
                <c:pt idx="1368">
                  <c:v>0.36634999999999707</c:v>
                </c:pt>
                <c:pt idx="1369">
                  <c:v>-0.21004000000000644</c:v>
                </c:pt>
                <c:pt idx="1370">
                  <c:v>-2.4222199999999958</c:v>
                </c:pt>
                <c:pt idx="1371">
                  <c:v>-0.84920000000001039</c:v>
                </c:pt>
                <c:pt idx="1372">
                  <c:v>-1.1419099999999958</c:v>
                </c:pt>
                <c:pt idx="1373">
                  <c:v>1.2802400000000205</c:v>
                </c:pt>
                <c:pt idx="1374">
                  <c:v>0.50672999999999035</c:v>
                </c:pt>
                <c:pt idx="1375">
                  <c:v>1.1359400000000051</c:v>
                </c:pt>
                <c:pt idx="1376">
                  <c:v>2.0091000000000037</c:v>
                </c:pt>
                <c:pt idx="1377">
                  <c:v>1.1876899999999893</c:v>
                </c:pt>
                <c:pt idx="1378">
                  <c:v>-1.9344300000000061</c:v>
                </c:pt>
                <c:pt idx="1379">
                  <c:v>-2.1354800000000012</c:v>
                </c:pt>
                <c:pt idx="1380">
                  <c:v>-1.0055300000000074</c:v>
                </c:pt>
                <c:pt idx="1381">
                  <c:v>-18.864829999999998</c:v>
                </c:pt>
                <c:pt idx="1382">
                  <c:v>-9.749520000000004</c:v>
                </c:pt>
                <c:pt idx="1383">
                  <c:v>-5.5353199999999987</c:v>
                </c:pt>
                <c:pt idx="1384">
                  <c:v>-0.83224999999998772</c:v>
                </c:pt>
                <c:pt idx="1385">
                  <c:v>-0.52469000000000676</c:v>
                </c:pt>
                <c:pt idx="1386">
                  <c:v>-2.4948600000000027</c:v>
                </c:pt>
                <c:pt idx="1387">
                  <c:v>-1.9523099999999971</c:v>
                </c:pt>
                <c:pt idx="1388">
                  <c:v>-0.9835599999999971</c:v>
                </c:pt>
                <c:pt idx="1389">
                  <c:v>0.71779999999999688</c:v>
                </c:pt>
                <c:pt idx="1390">
                  <c:v>0.56153000000000475</c:v>
                </c:pt>
                <c:pt idx="1391">
                  <c:v>-1.8288999999999902</c:v>
                </c:pt>
                <c:pt idx="1392">
                  <c:v>0.24195000000000277</c:v>
                </c:pt>
                <c:pt idx="1393">
                  <c:v>0.52463000000001614</c:v>
                </c:pt>
                <c:pt idx="1394">
                  <c:v>-8.3600000000004115E-2</c:v>
                </c:pt>
                <c:pt idx="1395">
                  <c:v>-1.5900000000002024E-2</c:v>
                </c:pt>
                <c:pt idx="1396">
                  <c:v>2.1354900000000043</c:v>
                </c:pt>
                <c:pt idx="1397">
                  <c:v>-6.7680000000009954E-2</c:v>
                </c:pt>
                <c:pt idx="1398">
                  <c:v>-2.5267800000000022</c:v>
                </c:pt>
                <c:pt idx="1399">
                  <c:v>-1.4973299999999909</c:v>
                </c:pt>
                <c:pt idx="1400">
                  <c:v>0.64611999999999625</c:v>
                </c:pt>
                <c:pt idx="1401">
                  <c:v>1.7681200000000104</c:v>
                </c:pt>
                <c:pt idx="1402">
                  <c:v>1.7014299999999878</c:v>
                </c:pt>
                <c:pt idx="1403">
                  <c:v>1.2932400000000115</c:v>
                </c:pt>
                <c:pt idx="1404">
                  <c:v>-0.45306000000000779</c:v>
                </c:pt>
                <c:pt idx="1405">
                  <c:v>-0.28278000000001668</c:v>
                </c:pt>
                <c:pt idx="1406">
                  <c:v>-2.7845999999999975</c:v>
                </c:pt>
                <c:pt idx="1407">
                  <c:v>-0.42410999999999888</c:v>
                </c:pt>
                <c:pt idx="1408">
                  <c:v>-8.929999999992333E-3</c:v>
                </c:pt>
                <c:pt idx="1409">
                  <c:v>1.9572600000000051</c:v>
                </c:pt>
                <c:pt idx="1410">
                  <c:v>1.1230499999999921</c:v>
                </c:pt>
                <c:pt idx="1411">
                  <c:v>0.85714000000000112</c:v>
                </c:pt>
                <c:pt idx="1412">
                  <c:v>4.0668799999999976</c:v>
                </c:pt>
                <c:pt idx="1413">
                  <c:v>2.415220000000005</c:v>
                </c:pt>
                <c:pt idx="1414">
                  <c:v>5.1271100000000018</c:v>
                </c:pt>
                <c:pt idx="1415">
                  <c:v>3.1101500000000044</c:v>
                </c:pt>
                <c:pt idx="1416">
                  <c:v>1.6745700000000028</c:v>
                </c:pt>
                <c:pt idx="1417">
                  <c:v>0.52661999999999409</c:v>
                </c:pt>
                <c:pt idx="1418">
                  <c:v>0.6202599999999876</c:v>
                </c:pt>
                <c:pt idx="1419">
                  <c:v>-0.24093000000000586</c:v>
                </c:pt>
                <c:pt idx="1420">
                  <c:v>0.41619000000000028</c:v>
                </c:pt>
                <c:pt idx="1421">
                  <c:v>0.43500000000000227</c:v>
                </c:pt>
                <c:pt idx="1422">
                  <c:v>1.3340999999999923</c:v>
                </c:pt>
                <c:pt idx="1423">
                  <c:v>-1.8168700000000086</c:v>
                </c:pt>
                <c:pt idx="1424">
                  <c:v>-0.72375999999999863</c:v>
                </c:pt>
                <c:pt idx="1425">
                  <c:v>-0.40622999999999365</c:v>
                </c:pt>
                <c:pt idx="1426">
                  <c:v>-1.4538100000000043</c:v>
                </c:pt>
                <c:pt idx="1427">
                  <c:v>-1.2600900000000053</c:v>
                </c:pt>
                <c:pt idx="1428">
                  <c:v>-0.85900000000000887</c:v>
                </c:pt>
                <c:pt idx="1429">
                  <c:v>-0.40399999999999636</c:v>
                </c:pt>
                <c:pt idx="1430">
                  <c:v>-1.3170000000000073</c:v>
                </c:pt>
                <c:pt idx="1431">
                  <c:v>-2.1439999999999912</c:v>
                </c:pt>
                <c:pt idx="1432">
                  <c:v>-0.87199999999998568</c:v>
                </c:pt>
                <c:pt idx="1433">
                  <c:v>-0.23399999999999466</c:v>
                </c:pt>
                <c:pt idx="1434">
                  <c:v>0.70300000000000296</c:v>
                </c:pt>
                <c:pt idx="1435">
                  <c:v>1.1559999999999917</c:v>
                </c:pt>
                <c:pt idx="1436">
                  <c:v>1.4969999999999999</c:v>
                </c:pt>
                <c:pt idx="1437">
                  <c:v>1.0010000000000048</c:v>
                </c:pt>
                <c:pt idx="1438">
                  <c:v>0.48799999999999955</c:v>
                </c:pt>
                <c:pt idx="1439">
                  <c:v>5.6659999999999826</c:v>
                </c:pt>
                <c:pt idx="1440">
                  <c:v>3.0280000000000058</c:v>
                </c:pt>
                <c:pt idx="1441">
                  <c:v>2.7299999999999898</c:v>
                </c:pt>
                <c:pt idx="1442">
                  <c:v>1.2000000000000028</c:v>
                </c:pt>
                <c:pt idx="1443">
                  <c:v>2.0919999999999987</c:v>
                </c:pt>
                <c:pt idx="1444">
                  <c:v>1.0460000000000065</c:v>
                </c:pt>
                <c:pt idx="1445">
                  <c:v>-0.59299999999998931</c:v>
                </c:pt>
                <c:pt idx="1446">
                  <c:v>0.1209999999999809</c:v>
                </c:pt>
                <c:pt idx="1447">
                  <c:v>-5.9039999999999964</c:v>
                </c:pt>
                <c:pt idx="1448">
                  <c:v>-4.3990000000000009</c:v>
                </c:pt>
                <c:pt idx="1449">
                  <c:v>-2.2589999999999861</c:v>
                </c:pt>
                <c:pt idx="1450">
                  <c:v>-1.6299999999999955</c:v>
                </c:pt>
                <c:pt idx="1451">
                  <c:v>-0.86700000000000443</c:v>
                </c:pt>
                <c:pt idx="1452">
                  <c:v>1.2180000000000035</c:v>
                </c:pt>
                <c:pt idx="1453">
                  <c:v>0.64000000000000057</c:v>
                </c:pt>
                <c:pt idx="1454">
                  <c:v>0.3440000000000083</c:v>
                </c:pt>
                <c:pt idx="1455">
                  <c:v>-0.62500000000001421</c:v>
                </c:pt>
                <c:pt idx="1456">
                  <c:v>0.20500000000001251</c:v>
                </c:pt>
                <c:pt idx="1457">
                  <c:v>1.9669999999999987</c:v>
                </c:pt>
                <c:pt idx="1458">
                  <c:v>0.70799999999999841</c:v>
                </c:pt>
                <c:pt idx="1459">
                  <c:v>-0.25799999999999557</c:v>
                </c:pt>
                <c:pt idx="1460">
                  <c:v>-1.8900000000000006</c:v>
                </c:pt>
                <c:pt idx="1461">
                  <c:v>-1.0679999999999978</c:v>
                </c:pt>
                <c:pt idx="1462">
                  <c:v>-1.8380000000000081</c:v>
                </c:pt>
                <c:pt idx="1463">
                  <c:v>-1.8499999999999943</c:v>
                </c:pt>
                <c:pt idx="1464">
                  <c:v>-1.2070000000000078</c:v>
                </c:pt>
                <c:pt idx="1465">
                  <c:v>-0.35699999999999932</c:v>
                </c:pt>
                <c:pt idx="1466">
                  <c:v>-0.5309999999999917</c:v>
                </c:pt>
                <c:pt idx="1467">
                  <c:v>-2.2379999999999995</c:v>
                </c:pt>
                <c:pt idx="1468">
                  <c:v>-0.64300000000000068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49-4612-8E95-DDAFF7160236}"/>
            </c:ext>
          </c:extLst>
        </c:ser>
        <c:ser>
          <c:idx val="1"/>
          <c:order val="1"/>
          <c:tx>
            <c:strRef>
              <c:f>'Weighted Moving Average'!$N$1</c:f>
              <c:strCache>
                <c:ptCount val="1"/>
                <c:pt idx="0">
                  <c:v>Erorr 2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'Weighted Moving Average'!$F$2:$F$1470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'Weighted Moving Average'!$N$2:$N$1470</c:f>
              <c:numCache>
                <c:formatCode>#,##0.00</c:formatCode>
                <c:ptCount val="1469"/>
                <c:pt idx="6">
                  <c:v>0.93992999999998972</c:v>
                </c:pt>
                <c:pt idx="7">
                  <c:v>0.19532999999998424</c:v>
                </c:pt>
                <c:pt idx="8">
                  <c:v>-9.6750000000000114E-2</c:v>
                </c:pt>
                <c:pt idx="9">
                  <c:v>1.5089400000000097</c:v>
                </c:pt>
                <c:pt idx="10">
                  <c:v>0.99719000000001756</c:v>
                </c:pt>
                <c:pt idx="11">
                  <c:v>2.1511799999999965</c:v>
                </c:pt>
                <c:pt idx="12">
                  <c:v>2.8620400000000075</c:v>
                </c:pt>
                <c:pt idx="13">
                  <c:v>2.3558299999999974</c:v>
                </c:pt>
                <c:pt idx="14">
                  <c:v>1.4094000000000051</c:v>
                </c:pt>
                <c:pt idx="15">
                  <c:v>0.67422000000000537</c:v>
                </c:pt>
                <c:pt idx="16">
                  <c:v>0.47042999999999324</c:v>
                </c:pt>
                <c:pt idx="17">
                  <c:v>-9.2010000000016134E-2</c:v>
                </c:pt>
                <c:pt idx="18">
                  <c:v>-0.25728000000000861</c:v>
                </c:pt>
                <c:pt idx="19">
                  <c:v>0.78591000000000122</c:v>
                </c:pt>
                <c:pt idx="20">
                  <c:v>1.2206699999999984</c:v>
                </c:pt>
                <c:pt idx="21">
                  <c:v>0.62444000000000699</c:v>
                </c:pt>
                <c:pt idx="22">
                  <c:v>0.86292999999999154</c:v>
                </c:pt>
                <c:pt idx="23">
                  <c:v>1.384050000000002</c:v>
                </c:pt>
                <c:pt idx="24">
                  <c:v>0.85638999999999044</c:v>
                </c:pt>
                <c:pt idx="25">
                  <c:v>0.24413999999998737</c:v>
                </c:pt>
                <c:pt idx="26">
                  <c:v>2.9079999999993333E-2</c:v>
                </c:pt>
                <c:pt idx="27">
                  <c:v>1.1887700000000052</c:v>
                </c:pt>
                <c:pt idx="28">
                  <c:v>1.8751100000000065</c:v>
                </c:pt>
                <c:pt idx="29">
                  <c:v>2.0798199999999838</c:v>
                </c:pt>
                <c:pt idx="30">
                  <c:v>0.88268999999999664</c:v>
                </c:pt>
                <c:pt idx="31">
                  <c:v>1.1370600000000053</c:v>
                </c:pt>
                <c:pt idx="32">
                  <c:v>-6.3809999999989486E-2</c:v>
                </c:pt>
                <c:pt idx="33">
                  <c:v>-4.6899999999965303E-3</c:v>
                </c:pt>
                <c:pt idx="34">
                  <c:v>-0.89673000000000513</c:v>
                </c:pt>
                <c:pt idx="35">
                  <c:v>3.7799999999776901E-3</c:v>
                </c:pt>
                <c:pt idx="36">
                  <c:v>0.50698000000001286</c:v>
                </c:pt>
                <c:pt idx="37">
                  <c:v>0.9962499999999892</c:v>
                </c:pt>
                <c:pt idx="38">
                  <c:v>1.2140699999999924</c:v>
                </c:pt>
                <c:pt idx="39">
                  <c:v>0.44228999999998564</c:v>
                </c:pt>
                <c:pt idx="40">
                  <c:v>1.8209399999999931</c:v>
                </c:pt>
                <c:pt idx="41">
                  <c:v>-0.14035000000001219</c:v>
                </c:pt>
                <c:pt idx="42">
                  <c:v>-0.43764000000000181</c:v>
                </c:pt>
                <c:pt idx="43">
                  <c:v>-0.72754000000000474</c:v>
                </c:pt>
                <c:pt idx="44">
                  <c:v>-0.52712999999999965</c:v>
                </c:pt>
                <c:pt idx="45">
                  <c:v>-0.71640999999998201</c:v>
                </c:pt>
                <c:pt idx="46">
                  <c:v>0.38971000000000799</c:v>
                </c:pt>
                <c:pt idx="47">
                  <c:v>0.11298999999998216</c:v>
                </c:pt>
                <c:pt idx="48">
                  <c:v>0.57522000000000162</c:v>
                </c:pt>
                <c:pt idx="49">
                  <c:v>1.3509100000000132</c:v>
                </c:pt>
                <c:pt idx="50">
                  <c:v>0.92633999999998196</c:v>
                </c:pt>
                <c:pt idx="51">
                  <c:v>1.6492999999999967</c:v>
                </c:pt>
                <c:pt idx="52">
                  <c:v>1.0176099999999764</c:v>
                </c:pt>
                <c:pt idx="53">
                  <c:v>-0.26551000000000613</c:v>
                </c:pt>
                <c:pt idx="54">
                  <c:v>0.87553000000001191</c:v>
                </c:pt>
                <c:pt idx="55">
                  <c:v>-4.9130900000000111</c:v>
                </c:pt>
                <c:pt idx="56">
                  <c:v>-3.8107200000000034</c:v>
                </c:pt>
                <c:pt idx="57">
                  <c:v>-1.8969400000000149</c:v>
                </c:pt>
                <c:pt idx="58">
                  <c:v>-1.4403600000000125</c:v>
                </c:pt>
                <c:pt idx="59">
                  <c:v>0.3501499999999993</c:v>
                </c:pt>
                <c:pt idx="60">
                  <c:v>0.58556999999998993</c:v>
                </c:pt>
                <c:pt idx="61">
                  <c:v>1.7265200000000078</c:v>
                </c:pt>
                <c:pt idx="62">
                  <c:v>0.45657999999998822</c:v>
                </c:pt>
                <c:pt idx="63">
                  <c:v>0.23824000000000467</c:v>
                </c:pt>
                <c:pt idx="64">
                  <c:v>0.85763000000000034</c:v>
                </c:pt>
                <c:pt idx="65">
                  <c:v>0.66363000000001193</c:v>
                </c:pt>
                <c:pt idx="66">
                  <c:v>-0.11109999999999332</c:v>
                </c:pt>
                <c:pt idx="67">
                  <c:v>-0.61754000000000531</c:v>
                </c:pt>
                <c:pt idx="68">
                  <c:v>5.4579999999987194E-2</c:v>
                </c:pt>
                <c:pt idx="69">
                  <c:v>0.15722999999999843</c:v>
                </c:pt>
                <c:pt idx="70">
                  <c:v>1.3122899999999902</c:v>
                </c:pt>
                <c:pt idx="71">
                  <c:v>1.635169999999988</c:v>
                </c:pt>
                <c:pt idx="72">
                  <c:v>2.1736999999999682</c:v>
                </c:pt>
                <c:pt idx="73">
                  <c:v>2.4852999999999952</c:v>
                </c:pt>
                <c:pt idx="74">
                  <c:v>2.1576400000000007</c:v>
                </c:pt>
                <c:pt idx="75">
                  <c:v>-0.25979000000000951</c:v>
                </c:pt>
                <c:pt idx="76">
                  <c:v>-0.46595999999999549</c:v>
                </c:pt>
                <c:pt idx="77">
                  <c:v>0.3605400000000003</c:v>
                </c:pt>
                <c:pt idx="78">
                  <c:v>-0.53561000000000547</c:v>
                </c:pt>
                <c:pt idx="79">
                  <c:v>0.34735999999999478</c:v>
                </c:pt>
                <c:pt idx="80">
                  <c:v>0.25036999999998955</c:v>
                </c:pt>
                <c:pt idx="81">
                  <c:v>-0.14406999999999925</c:v>
                </c:pt>
                <c:pt idx="82">
                  <c:v>-1.9524900000000116</c:v>
                </c:pt>
                <c:pt idx="83">
                  <c:v>-2.2452700000000192</c:v>
                </c:pt>
                <c:pt idx="84">
                  <c:v>-1.260460000000009</c:v>
                </c:pt>
                <c:pt idx="85">
                  <c:v>-2.8495699999999999</c:v>
                </c:pt>
                <c:pt idx="86">
                  <c:v>-2.9720200000000006</c:v>
                </c:pt>
                <c:pt idx="87">
                  <c:v>-1.9006299999999925</c:v>
                </c:pt>
                <c:pt idx="88">
                  <c:v>-0.99125000000000796</c:v>
                </c:pt>
                <c:pt idx="89">
                  <c:v>0.45279000000000735</c:v>
                </c:pt>
                <c:pt idx="90">
                  <c:v>-0.79552000000001044</c:v>
                </c:pt>
                <c:pt idx="91">
                  <c:v>0.57704999999999984</c:v>
                </c:pt>
                <c:pt idx="92">
                  <c:v>0.80301999999998941</c:v>
                </c:pt>
                <c:pt idx="93">
                  <c:v>0.82186999999998989</c:v>
                </c:pt>
                <c:pt idx="94">
                  <c:v>0.92164999999998543</c:v>
                </c:pt>
                <c:pt idx="95">
                  <c:v>-1.0392800000000051</c:v>
                </c:pt>
                <c:pt idx="96">
                  <c:v>-0.11484000000000094</c:v>
                </c:pt>
                <c:pt idx="97">
                  <c:v>-0.59871000000001118</c:v>
                </c:pt>
                <c:pt idx="98">
                  <c:v>-0.97999999999998977</c:v>
                </c:pt>
                <c:pt idx="99">
                  <c:v>-1.1212400000000144</c:v>
                </c:pt>
                <c:pt idx="100">
                  <c:v>-1.7604000000000184</c:v>
                </c:pt>
                <c:pt idx="101">
                  <c:v>-3.406950000000009</c:v>
                </c:pt>
                <c:pt idx="102">
                  <c:v>-2.2575399999999917</c:v>
                </c:pt>
                <c:pt idx="103">
                  <c:v>-3.3205999999999989</c:v>
                </c:pt>
                <c:pt idx="104">
                  <c:v>-1.5438500000000062</c:v>
                </c:pt>
                <c:pt idx="105">
                  <c:v>2.6159899999999965</c:v>
                </c:pt>
                <c:pt idx="106">
                  <c:v>3.403570000000002</c:v>
                </c:pt>
                <c:pt idx="107">
                  <c:v>2.6366100000000046</c:v>
                </c:pt>
                <c:pt idx="108">
                  <c:v>2.6828999999999894</c:v>
                </c:pt>
                <c:pt idx="109">
                  <c:v>0.97236999999999796</c:v>
                </c:pt>
                <c:pt idx="110">
                  <c:v>1.0100900000000053</c:v>
                </c:pt>
                <c:pt idx="111">
                  <c:v>-0.13591999999999871</c:v>
                </c:pt>
                <c:pt idx="112">
                  <c:v>0.67683999999999855</c:v>
                </c:pt>
                <c:pt idx="113">
                  <c:v>0.41343999999999426</c:v>
                </c:pt>
                <c:pt idx="114">
                  <c:v>-1.016689999999997</c:v>
                </c:pt>
                <c:pt idx="115">
                  <c:v>1.2819899999999933</c:v>
                </c:pt>
                <c:pt idx="116">
                  <c:v>0.25396999999999537</c:v>
                </c:pt>
                <c:pt idx="117">
                  <c:v>1.8276499999999913</c:v>
                </c:pt>
                <c:pt idx="118">
                  <c:v>1.8927300000000002</c:v>
                </c:pt>
                <c:pt idx="119">
                  <c:v>0.16708999999998753</c:v>
                </c:pt>
                <c:pt idx="120">
                  <c:v>-1.7265599999999921</c:v>
                </c:pt>
                <c:pt idx="121">
                  <c:v>-1.7530200000000065</c:v>
                </c:pt>
                <c:pt idx="122">
                  <c:v>-0.28607999999999834</c:v>
                </c:pt>
                <c:pt idx="123">
                  <c:v>0.17463999999999658</c:v>
                </c:pt>
                <c:pt idx="124">
                  <c:v>1.72654</c:v>
                </c:pt>
                <c:pt idx="125">
                  <c:v>1.070469999999986</c:v>
                </c:pt>
                <c:pt idx="126">
                  <c:v>1.9701499999999754</c:v>
                </c:pt>
                <c:pt idx="127">
                  <c:v>1.9777199999999908</c:v>
                </c:pt>
                <c:pt idx="128">
                  <c:v>2.8707999999999885</c:v>
                </c:pt>
                <c:pt idx="129">
                  <c:v>1.710560000000001</c:v>
                </c:pt>
                <c:pt idx="130">
                  <c:v>0.4672999999999945</c:v>
                </c:pt>
                <c:pt idx="131">
                  <c:v>0.96099999999998431</c:v>
                </c:pt>
                <c:pt idx="132">
                  <c:v>1.2914700000000039</c:v>
                </c:pt>
                <c:pt idx="133">
                  <c:v>1.2951900000000052</c:v>
                </c:pt>
                <c:pt idx="134">
                  <c:v>7.7440000000009945E-2</c:v>
                </c:pt>
                <c:pt idx="135">
                  <c:v>-1.0818000000000154</c:v>
                </c:pt>
                <c:pt idx="136">
                  <c:v>-1.0129600000000067</c:v>
                </c:pt>
                <c:pt idx="137">
                  <c:v>-1.6945599999999956</c:v>
                </c:pt>
                <c:pt idx="138">
                  <c:v>-1.8011999999999944</c:v>
                </c:pt>
                <c:pt idx="139">
                  <c:v>-0.56645000000001744</c:v>
                </c:pt>
                <c:pt idx="140">
                  <c:v>-0.22848000000000468</c:v>
                </c:pt>
                <c:pt idx="141">
                  <c:v>0.56834999999999525</c:v>
                </c:pt>
                <c:pt idx="142">
                  <c:v>0.76560000000000628</c:v>
                </c:pt>
                <c:pt idx="143">
                  <c:v>0.68344999999999345</c:v>
                </c:pt>
                <c:pt idx="144">
                  <c:v>9.9189999999993006E-2</c:v>
                </c:pt>
                <c:pt idx="145">
                  <c:v>-1.1687400000000139</c:v>
                </c:pt>
                <c:pt idx="146">
                  <c:v>-3.734579999999994</c:v>
                </c:pt>
                <c:pt idx="147">
                  <c:v>-4.8484600000000029</c:v>
                </c:pt>
                <c:pt idx="148">
                  <c:v>-5.7056100000000072</c:v>
                </c:pt>
                <c:pt idx="149">
                  <c:v>-1.9200599999999923</c:v>
                </c:pt>
                <c:pt idx="150">
                  <c:v>-0.89584000000000685</c:v>
                </c:pt>
                <c:pt idx="151">
                  <c:v>1.4604099999999818</c:v>
                </c:pt>
                <c:pt idx="152">
                  <c:v>0.60794999999998822</c:v>
                </c:pt>
                <c:pt idx="153">
                  <c:v>0.1199100000000044</c:v>
                </c:pt>
                <c:pt idx="154">
                  <c:v>1.6152199999999937</c:v>
                </c:pt>
                <c:pt idx="155">
                  <c:v>-1.1498100000000022</c:v>
                </c:pt>
                <c:pt idx="156">
                  <c:v>-2.3732499999999987</c:v>
                </c:pt>
                <c:pt idx="157">
                  <c:v>-1.2461899999999986</c:v>
                </c:pt>
                <c:pt idx="158">
                  <c:v>-5.7670000000001664E-2</c:v>
                </c:pt>
                <c:pt idx="159">
                  <c:v>-0.33697000000000799</c:v>
                </c:pt>
                <c:pt idx="160">
                  <c:v>1.9021599999999808</c:v>
                </c:pt>
                <c:pt idx="161">
                  <c:v>2.19010999999999</c:v>
                </c:pt>
                <c:pt idx="162">
                  <c:v>-1.0204599999999999</c:v>
                </c:pt>
                <c:pt idx="163">
                  <c:v>0.6655799999999914</c:v>
                </c:pt>
                <c:pt idx="164">
                  <c:v>0.10952999999999236</c:v>
                </c:pt>
                <c:pt idx="165">
                  <c:v>1.4603800000000149</c:v>
                </c:pt>
                <c:pt idx="166">
                  <c:v>2.9594500000000039</c:v>
                </c:pt>
                <c:pt idx="167">
                  <c:v>1.6192899999999923</c:v>
                </c:pt>
                <c:pt idx="168">
                  <c:v>1.4142300000000034</c:v>
                </c:pt>
                <c:pt idx="169">
                  <c:v>2.3143899999999888</c:v>
                </c:pt>
                <c:pt idx="170">
                  <c:v>3.5734999999999957</c:v>
                </c:pt>
                <c:pt idx="171">
                  <c:v>2.8956599999999924</c:v>
                </c:pt>
                <c:pt idx="172">
                  <c:v>1.9667400000000015</c:v>
                </c:pt>
                <c:pt idx="173">
                  <c:v>-0.48555000000000348</c:v>
                </c:pt>
                <c:pt idx="174">
                  <c:v>-0.82719999999999061</c:v>
                </c:pt>
                <c:pt idx="175">
                  <c:v>4.7000000000139153E-3</c:v>
                </c:pt>
                <c:pt idx="176">
                  <c:v>-0.35488999999999749</c:v>
                </c:pt>
                <c:pt idx="177">
                  <c:v>-0.17041000000001816</c:v>
                </c:pt>
                <c:pt idx="178">
                  <c:v>0.2252499999999884</c:v>
                </c:pt>
                <c:pt idx="179">
                  <c:v>0.71176999999998714</c:v>
                </c:pt>
                <c:pt idx="180">
                  <c:v>0.19494999999999152</c:v>
                </c:pt>
                <c:pt idx="181">
                  <c:v>-0.8963200000000171</c:v>
                </c:pt>
                <c:pt idx="182">
                  <c:v>0.20921999999998775</c:v>
                </c:pt>
                <c:pt idx="183">
                  <c:v>-0.31796999999998832</c:v>
                </c:pt>
                <c:pt idx="184">
                  <c:v>3.2113200000000006</c:v>
                </c:pt>
                <c:pt idx="185">
                  <c:v>3.8994099999999889</c:v>
                </c:pt>
                <c:pt idx="186">
                  <c:v>3.1251999999999924</c:v>
                </c:pt>
                <c:pt idx="187">
                  <c:v>3.7754199999999827</c:v>
                </c:pt>
                <c:pt idx="188">
                  <c:v>0.90006999999998527</c:v>
                </c:pt>
                <c:pt idx="189">
                  <c:v>-0.42118000000000677</c:v>
                </c:pt>
                <c:pt idx="190">
                  <c:v>-7.3839999999989914E-2</c:v>
                </c:pt>
                <c:pt idx="191">
                  <c:v>0.60572999999999411</c:v>
                </c:pt>
                <c:pt idx="192">
                  <c:v>0.69570000000000221</c:v>
                </c:pt>
                <c:pt idx="193">
                  <c:v>-0.81393999999998812</c:v>
                </c:pt>
                <c:pt idx="194">
                  <c:v>9.5629999999999882E-2</c:v>
                </c:pt>
                <c:pt idx="195">
                  <c:v>0.49871000000000265</c:v>
                </c:pt>
                <c:pt idx="196">
                  <c:v>1.1953299999999984</c:v>
                </c:pt>
                <c:pt idx="197">
                  <c:v>1.9175299999999851</c:v>
                </c:pt>
                <c:pt idx="198">
                  <c:v>1.3647799999999819</c:v>
                </c:pt>
                <c:pt idx="199">
                  <c:v>1.0818199999999933</c:v>
                </c:pt>
                <c:pt idx="200">
                  <c:v>1.2512400000000099</c:v>
                </c:pt>
                <c:pt idx="201">
                  <c:v>1.3156100000000066</c:v>
                </c:pt>
                <c:pt idx="202">
                  <c:v>1.0202300000000122</c:v>
                </c:pt>
                <c:pt idx="203">
                  <c:v>7.671999999999457E-2</c:v>
                </c:pt>
                <c:pt idx="204">
                  <c:v>-3.1639800000000093</c:v>
                </c:pt>
                <c:pt idx="205">
                  <c:v>-3.3996600000000115</c:v>
                </c:pt>
                <c:pt idx="206">
                  <c:v>-3.1933899999999937</c:v>
                </c:pt>
                <c:pt idx="207">
                  <c:v>-2.3188099999999991</c:v>
                </c:pt>
                <c:pt idx="208">
                  <c:v>-2.8583500000000015</c:v>
                </c:pt>
                <c:pt idx="209">
                  <c:v>-1.052480000000017</c:v>
                </c:pt>
                <c:pt idx="210">
                  <c:v>-1.0221499999999963</c:v>
                </c:pt>
                <c:pt idx="211">
                  <c:v>-0.98052000000001271</c:v>
                </c:pt>
                <c:pt idx="212">
                  <c:v>4.0719999999993206E-2</c:v>
                </c:pt>
                <c:pt idx="213">
                  <c:v>0.10504000000000246</c:v>
                </c:pt>
                <c:pt idx="214">
                  <c:v>-0.15241000000000327</c:v>
                </c:pt>
                <c:pt idx="215">
                  <c:v>0.706089999999989</c:v>
                </c:pt>
                <c:pt idx="216">
                  <c:v>1.2339999999994689E-2</c:v>
                </c:pt>
                <c:pt idx="217">
                  <c:v>0.21956000000000131</c:v>
                </c:pt>
                <c:pt idx="218">
                  <c:v>-0.39946999999999377</c:v>
                </c:pt>
                <c:pt idx="219">
                  <c:v>1.3269200000000012</c:v>
                </c:pt>
                <c:pt idx="220">
                  <c:v>1.0903399999999834</c:v>
                </c:pt>
                <c:pt idx="221">
                  <c:v>2.4579399999999936</c:v>
                </c:pt>
                <c:pt idx="222">
                  <c:v>3.0040899999999766</c:v>
                </c:pt>
                <c:pt idx="223">
                  <c:v>1.6080399999999884</c:v>
                </c:pt>
                <c:pt idx="224">
                  <c:v>0.52151999999999532</c:v>
                </c:pt>
                <c:pt idx="225">
                  <c:v>-0.82535000000000025</c:v>
                </c:pt>
                <c:pt idx="226">
                  <c:v>0.29239999999998645</c:v>
                </c:pt>
                <c:pt idx="227">
                  <c:v>-0.24040000000000816</c:v>
                </c:pt>
                <c:pt idx="228">
                  <c:v>0.24704999999998734</c:v>
                </c:pt>
                <c:pt idx="229">
                  <c:v>1.0675999999999988</c:v>
                </c:pt>
                <c:pt idx="230">
                  <c:v>0.44573999999998648</c:v>
                </c:pt>
                <c:pt idx="231">
                  <c:v>0.41012000000000626</c:v>
                </c:pt>
                <c:pt idx="232">
                  <c:v>-0.87486000000001241</c:v>
                </c:pt>
                <c:pt idx="233">
                  <c:v>0.44079999999998165</c:v>
                </c:pt>
                <c:pt idx="234">
                  <c:v>2.320840000000004</c:v>
                </c:pt>
                <c:pt idx="235">
                  <c:v>2.9943099999999987</c:v>
                </c:pt>
                <c:pt idx="236">
                  <c:v>2.0221399999999932</c:v>
                </c:pt>
                <c:pt idx="237">
                  <c:v>1.6890800000000041</c:v>
                </c:pt>
                <c:pt idx="238">
                  <c:v>1.2108099999999951</c:v>
                </c:pt>
                <c:pt idx="239">
                  <c:v>1.1435199999999952</c:v>
                </c:pt>
                <c:pt idx="240">
                  <c:v>0.74302000000000135</c:v>
                </c:pt>
                <c:pt idx="241">
                  <c:v>1.4338499999999783</c:v>
                </c:pt>
                <c:pt idx="242">
                  <c:v>1.8883799999999837</c:v>
                </c:pt>
                <c:pt idx="243">
                  <c:v>2.2404099999999971</c:v>
                </c:pt>
                <c:pt idx="244">
                  <c:v>2.182549999999992</c:v>
                </c:pt>
                <c:pt idx="245">
                  <c:v>0.35587999999999909</c:v>
                </c:pt>
                <c:pt idx="246">
                  <c:v>0.11008999999999958</c:v>
                </c:pt>
                <c:pt idx="247">
                  <c:v>-4.7430000000005634E-2</c:v>
                </c:pt>
                <c:pt idx="248">
                  <c:v>0.40806000000000608</c:v>
                </c:pt>
                <c:pt idx="249">
                  <c:v>1.1652199999999766</c:v>
                </c:pt>
                <c:pt idx="250">
                  <c:v>0.18695999999999913</c:v>
                </c:pt>
                <c:pt idx="251">
                  <c:v>0.63195000000000334</c:v>
                </c:pt>
                <c:pt idx="252">
                  <c:v>1.2373299999999858</c:v>
                </c:pt>
                <c:pt idx="253">
                  <c:v>0.62538999999998168</c:v>
                </c:pt>
                <c:pt idx="254">
                  <c:v>0.33785999999999206</c:v>
                </c:pt>
                <c:pt idx="255">
                  <c:v>8.6339999999992756E-2</c:v>
                </c:pt>
                <c:pt idx="256">
                  <c:v>-0.19639000000000806</c:v>
                </c:pt>
                <c:pt idx="257">
                  <c:v>-0.27239000000001568</c:v>
                </c:pt>
                <c:pt idx="258">
                  <c:v>-0.7971600000000052</c:v>
                </c:pt>
                <c:pt idx="259">
                  <c:v>0.61015999999999337</c:v>
                </c:pt>
                <c:pt idx="260">
                  <c:v>1.2725299999999891</c:v>
                </c:pt>
                <c:pt idx="261">
                  <c:v>0.91570000000000107</c:v>
                </c:pt>
                <c:pt idx="262">
                  <c:v>1.2459499999999792</c:v>
                </c:pt>
                <c:pt idx="263">
                  <c:v>1.9395600000000002</c:v>
                </c:pt>
                <c:pt idx="264">
                  <c:v>1.4727499999999907</c:v>
                </c:pt>
                <c:pt idx="265">
                  <c:v>0.8806199999999933</c:v>
                </c:pt>
                <c:pt idx="266">
                  <c:v>-0.89670000000000982</c:v>
                </c:pt>
                <c:pt idx="267">
                  <c:v>-1.8123799999999903</c:v>
                </c:pt>
                <c:pt idx="268">
                  <c:v>-3.2016500000000008</c:v>
                </c:pt>
                <c:pt idx="269">
                  <c:v>-2.3315099999999944</c:v>
                </c:pt>
                <c:pt idx="270">
                  <c:v>-2.094300000000004</c:v>
                </c:pt>
                <c:pt idx="271">
                  <c:v>-2.9084500000000162</c:v>
                </c:pt>
                <c:pt idx="272">
                  <c:v>-3.7397400000000118</c:v>
                </c:pt>
                <c:pt idx="273">
                  <c:v>9.0119999999998868E-2</c:v>
                </c:pt>
                <c:pt idx="274">
                  <c:v>2.4624100000000055</c:v>
                </c:pt>
                <c:pt idx="275">
                  <c:v>1.4111099999999794</c:v>
                </c:pt>
                <c:pt idx="276">
                  <c:v>0.9194699999999898</c:v>
                </c:pt>
                <c:pt idx="277">
                  <c:v>-0.28565000000000396</c:v>
                </c:pt>
                <c:pt idx="278">
                  <c:v>0.13000999999998442</c:v>
                </c:pt>
                <c:pt idx="279">
                  <c:v>-9.3940000000017676E-2</c:v>
                </c:pt>
                <c:pt idx="280">
                  <c:v>2.7120400000000018</c:v>
                </c:pt>
                <c:pt idx="281">
                  <c:v>2.6503499999999889</c:v>
                </c:pt>
                <c:pt idx="282">
                  <c:v>2.170180000000002</c:v>
                </c:pt>
                <c:pt idx="283">
                  <c:v>6.4559999999985962E-2</c:v>
                </c:pt>
                <c:pt idx="284">
                  <c:v>7.0239999999998304E-2</c:v>
                </c:pt>
                <c:pt idx="285">
                  <c:v>-4.3660000000002697E-2</c:v>
                </c:pt>
                <c:pt idx="286">
                  <c:v>-2.3657299999999992</c:v>
                </c:pt>
                <c:pt idx="287">
                  <c:v>-5.9108700000000027</c:v>
                </c:pt>
                <c:pt idx="288">
                  <c:v>-7.4813699999999983</c:v>
                </c:pt>
                <c:pt idx="289">
                  <c:v>-6.4185300000000041</c:v>
                </c:pt>
                <c:pt idx="290">
                  <c:v>-7.7441800000000001</c:v>
                </c:pt>
                <c:pt idx="291">
                  <c:v>-4.291080000000008</c:v>
                </c:pt>
                <c:pt idx="292">
                  <c:v>0.66955000000000098</c:v>
                </c:pt>
                <c:pt idx="293">
                  <c:v>-0.30534999999999002</c:v>
                </c:pt>
                <c:pt idx="294">
                  <c:v>2.94238</c:v>
                </c:pt>
                <c:pt idx="295">
                  <c:v>-0.74320000000000164</c:v>
                </c:pt>
                <c:pt idx="296">
                  <c:v>-2.8589899999999915</c:v>
                </c:pt>
                <c:pt idx="297">
                  <c:v>-6.4972399999999766</c:v>
                </c:pt>
                <c:pt idx="298">
                  <c:v>-1.359809999999996</c:v>
                </c:pt>
                <c:pt idx="299">
                  <c:v>-4.5123099999999994</c:v>
                </c:pt>
                <c:pt idx="300">
                  <c:v>-12.552050000000008</c:v>
                </c:pt>
                <c:pt idx="301">
                  <c:v>-8.0273300000000063</c:v>
                </c:pt>
                <c:pt idx="302">
                  <c:v>-14.152509999999992</c:v>
                </c:pt>
                <c:pt idx="303">
                  <c:v>-7.1509999999999962</c:v>
                </c:pt>
                <c:pt idx="304">
                  <c:v>-6.1585100000000068</c:v>
                </c:pt>
                <c:pt idx="305">
                  <c:v>-1.4558900000000108</c:v>
                </c:pt>
                <c:pt idx="306">
                  <c:v>-2.4074400000000082</c:v>
                </c:pt>
                <c:pt idx="307">
                  <c:v>-6.2526400000000066</c:v>
                </c:pt>
                <c:pt idx="308">
                  <c:v>4.7016400000000118</c:v>
                </c:pt>
                <c:pt idx="309">
                  <c:v>10.12276</c:v>
                </c:pt>
                <c:pt idx="310">
                  <c:v>13.458859999999987</c:v>
                </c:pt>
                <c:pt idx="311">
                  <c:v>9.2901400000000081</c:v>
                </c:pt>
                <c:pt idx="312">
                  <c:v>8.1653300000000115</c:v>
                </c:pt>
                <c:pt idx="313">
                  <c:v>2.7052899999999909</c:v>
                </c:pt>
                <c:pt idx="314">
                  <c:v>-2.8870500000000163</c:v>
                </c:pt>
                <c:pt idx="315">
                  <c:v>-2.1952900000000142</c:v>
                </c:pt>
                <c:pt idx="316">
                  <c:v>-3.2267700000000019</c:v>
                </c:pt>
                <c:pt idx="317">
                  <c:v>3.4017999999999944</c:v>
                </c:pt>
                <c:pt idx="318">
                  <c:v>2.6415499999999952</c:v>
                </c:pt>
                <c:pt idx="319">
                  <c:v>3.3733199999999925</c:v>
                </c:pt>
                <c:pt idx="320">
                  <c:v>4.0565099999999887</c:v>
                </c:pt>
                <c:pt idx="321">
                  <c:v>0.36534000000000333</c:v>
                </c:pt>
                <c:pt idx="322">
                  <c:v>2.8347499999999997</c:v>
                </c:pt>
                <c:pt idx="323">
                  <c:v>-0.61182000000000869</c:v>
                </c:pt>
                <c:pt idx="324">
                  <c:v>0.57280000000000086</c:v>
                </c:pt>
                <c:pt idx="325">
                  <c:v>3.8508999999999958</c:v>
                </c:pt>
                <c:pt idx="326">
                  <c:v>0.98104000000000724</c:v>
                </c:pt>
                <c:pt idx="327">
                  <c:v>-1.7346900000000005</c:v>
                </c:pt>
                <c:pt idx="328">
                  <c:v>1.5767699999999962</c:v>
                </c:pt>
                <c:pt idx="329">
                  <c:v>-0.13317000000000689</c:v>
                </c:pt>
                <c:pt idx="330">
                  <c:v>0.86110999999998228</c:v>
                </c:pt>
                <c:pt idx="331">
                  <c:v>1.5710199999999901</c:v>
                </c:pt>
                <c:pt idx="332">
                  <c:v>0.68319999999999936</c:v>
                </c:pt>
                <c:pt idx="333">
                  <c:v>-9.9890000000016244E-2</c:v>
                </c:pt>
                <c:pt idx="334">
                  <c:v>-1.28840000000001</c:v>
                </c:pt>
                <c:pt idx="335">
                  <c:v>-2.5844700000000103</c:v>
                </c:pt>
                <c:pt idx="336">
                  <c:v>-1.8478800000000035</c:v>
                </c:pt>
                <c:pt idx="337">
                  <c:v>7.1339999999992187E-2</c:v>
                </c:pt>
                <c:pt idx="338">
                  <c:v>1.5406199999999899</c:v>
                </c:pt>
                <c:pt idx="339">
                  <c:v>1.5690699999999964</c:v>
                </c:pt>
                <c:pt idx="340">
                  <c:v>3.0430800000000033</c:v>
                </c:pt>
                <c:pt idx="341">
                  <c:v>2.7299899999999866</c:v>
                </c:pt>
                <c:pt idx="342">
                  <c:v>-0.67843000000002007</c:v>
                </c:pt>
                <c:pt idx="343">
                  <c:v>-3.0316400000000101</c:v>
                </c:pt>
                <c:pt idx="344">
                  <c:v>-2.1733699999999914</c:v>
                </c:pt>
                <c:pt idx="345">
                  <c:v>-1.2027599999999978</c:v>
                </c:pt>
                <c:pt idx="346">
                  <c:v>3.1753399999999914</c:v>
                </c:pt>
                <c:pt idx="347">
                  <c:v>3.3029199999999719</c:v>
                </c:pt>
                <c:pt idx="348">
                  <c:v>4.0955099999999902</c:v>
                </c:pt>
                <c:pt idx="349">
                  <c:v>4.2867299999999915</c:v>
                </c:pt>
                <c:pt idx="350">
                  <c:v>2.3256699999999881</c:v>
                </c:pt>
                <c:pt idx="351">
                  <c:v>4.1135600000000068</c:v>
                </c:pt>
                <c:pt idx="352">
                  <c:v>5.8035700000000077</c:v>
                </c:pt>
                <c:pt idx="353">
                  <c:v>2.963160000000002</c:v>
                </c:pt>
                <c:pt idx="354">
                  <c:v>2.2503699999999895</c:v>
                </c:pt>
                <c:pt idx="355">
                  <c:v>2.1240400000000079</c:v>
                </c:pt>
                <c:pt idx="356">
                  <c:v>2.4411899999999918</c:v>
                </c:pt>
                <c:pt idx="357">
                  <c:v>4.8601399999999728</c:v>
                </c:pt>
                <c:pt idx="358">
                  <c:v>0.86076999999998804</c:v>
                </c:pt>
                <c:pt idx="359">
                  <c:v>1.8090999999999866</c:v>
                </c:pt>
                <c:pt idx="360">
                  <c:v>2.5851199999999892</c:v>
                </c:pt>
                <c:pt idx="361">
                  <c:v>0.11829000000000178</c:v>
                </c:pt>
                <c:pt idx="362">
                  <c:v>-0.52179000000000997</c:v>
                </c:pt>
                <c:pt idx="363">
                  <c:v>-7.3633600000000001</c:v>
                </c:pt>
                <c:pt idx="364">
                  <c:v>-4.5893899999999945</c:v>
                </c:pt>
                <c:pt idx="365">
                  <c:v>-2.0318400000000025</c:v>
                </c:pt>
                <c:pt idx="366">
                  <c:v>3.4349999999989222E-2</c:v>
                </c:pt>
                <c:pt idx="367">
                  <c:v>0.99116999999999678</c:v>
                </c:pt>
                <c:pt idx="368">
                  <c:v>0.20701999999999998</c:v>
                </c:pt>
                <c:pt idx="369">
                  <c:v>-2.1825900000000047</c:v>
                </c:pt>
                <c:pt idx="370">
                  <c:v>1.5138299999999987</c:v>
                </c:pt>
                <c:pt idx="371">
                  <c:v>3.474189999999993</c:v>
                </c:pt>
                <c:pt idx="372">
                  <c:v>1.0712800000000016</c:v>
                </c:pt>
                <c:pt idx="373">
                  <c:v>2.0757799999999946</c:v>
                </c:pt>
                <c:pt idx="374">
                  <c:v>-6.043139999999994</c:v>
                </c:pt>
                <c:pt idx="375">
                  <c:v>-2.9314700000000045</c:v>
                </c:pt>
                <c:pt idx="376">
                  <c:v>-0.28332000000003177</c:v>
                </c:pt>
                <c:pt idx="377">
                  <c:v>-0.57049999999999557</c:v>
                </c:pt>
                <c:pt idx="378">
                  <c:v>1.2248600000000067</c:v>
                </c:pt>
                <c:pt idx="379">
                  <c:v>2.3781899999999894</c:v>
                </c:pt>
                <c:pt idx="380">
                  <c:v>-0.62010000000000787</c:v>
                </c:pt>
                <c:pt idx="381">
                  <c:v>0.83755999999999631</c:v>
                </c:pt>
                <c:pt idx="382">
                  <c:v>-1.347929999999991</c:v>
                </c:pt>
                <c:pt idx="383">
                  <c:v>-0.1554400000000129</c:v>
                </c:pt>
                <c:pt idx="384">
                  <c:v>-1.4843600000000094</c:v>
                </c:pt>
                <c:pt idx="385">
                  <c:v>-0.95203999999999667</c:v>
                </c:pt>
                <c:pt idx="386">
                  <c:v>1.2486900000000105</c:v>
                </c:pt>
                <c:pt idx="387">
                  <c:v>-0.26040000000000418</c:v>
                </c:pt>
                <c:pt idx="388">
                  <c:v>-0.97494000000000369</c:v>
                </c:pt>
                <c:pt idx="389">
                  <c:v>-1.4910399999999981</c:v>
                </c:pt>
                <c:pt idx="390">
                  <c:v>1.4232799999999912</c:v>
                </c:pt>
                <c:pt idx="391">
                  <c:v>1.7839000000000027</c:v>
                </c:pt>
                <c:pt idx="392">
                  <c:v>0.8394999999999726</c:v>
                </c:pt>
                <c:pt idx="393">
                  <c:v>0.79368999999999801</c:v>
                </c:pt>
                <c:pt idx="394">
                  <c:v>-0.74692000000001713</c:v>
                </c:pt>
                <c:pt idx="395">
                  <c:v>-1.6226400000000041</c:v>
                </c:pt>
                <c:pt idx="396">
                  <c:v>-0.76215000000000543</c:v>
                </c:pt>
                <c:pt idx="397">
                  <c:v>-0.6457900000000194</c:v>
                </c:pt>
                <c:pt idx="398">
                  <c:v>0.46076000000000761</c:v>
                </c:pt>
                <c:pt idx="399">
                  <c:v>1.1752199999999817</c:v>
                </c:pt>
                <c:pt idx="400">
                  <c:v>3.4349999999989222E-2</c:v>
                </c:pt>
                <c:pt idx="401">
                  <c:v>3.4322599999999994</c:v>
                </c:pt>
                <c:pt idx="402">
                  <c:v>2.1262499999999989</c:v>
                </c:pt>
                <c:pt idx="403">
                  <c:v>2.868479999999991</c:v>
                </c:pt>
                <c:pt idx="404">
                  <c:v>5.437359999999984</c:v>
                </c:pt>
                <c:pt idx="405">
                  <c:v>3.6459299999999928</c:v>
                </c:pt>
                <c:pt idx="406">
                  <c:v>2.6948699999999945</c:v>
                </c:pt>
                <c:pt idx="407">
                  <c:v>2.7272899999999822</c:v>
                </c:pt>
                <c:pt idx="408">
                  <c:v>1.6646699999999868</c:v>
                </c:pt>
                <c:pt idx="409">
                  <c:v>0.26230000000001041</c:v>
                </c:pt>
                <c:pt idx="410">
                  <c:v>1.097999999999999</c:v>
                </c:pt>
                <c:pt idx="411">
                  <c:v>2.1368400000000065</c:v>
                </c:pt>
                <c:pt idx="412">
                  <c:v>1.2840100000000092</c:v>
                </c:pt>
                <c:pt idx="413">
                  <c:v>2.5269399999999962</c:v>
                </c:pt>
                <c:pt idx="414">
                  <c:v>3.8128599999999864</c:v>
                </c:pt>
                <c:pt idx="415">
                  <c:v>2.5288299999999992</c:v>
                </c:pt>
                <c:pt idx="416">
                  <c:v>1.6922600000000045</c:v>
                </c:pt>
                <c:pt idx="417">
                  <c:v>0.26328999999998359</c:v>
                </c:pt>
                <c:pt idx="418">
                  <c:v>1.5460999999999956</c:v>
                </c:pt>
                <c:pt idx="419">
                  <c:v>0.66407999999999845</c:v>
                </c:pt>
                <c:pt idx="420">
                  <c:v>3.1966900000000038</c:v>
                </c:pt>
                <c:pt idx="421">
                  <c:v>4.419169999999994</c:v>
                </c:pt>
                <c:pt idx="422">
                  <c:v>-0.47977999999999099</c:v>
                </c:pt>
                <c:pt idx="423">
                  <c:v>-1.1132900000000063</c:v>
                </c:pt>
                <c:pt idx="424">
                  <c:v>-1.0287199999999928</c:v>
                </c:pt>
                <c:pt idx="425">
                  <c:v>1.2170500000000004</c:v>
                </c:pt>
                <c:pt idx="426">
                  <c:v>1.0057299999999998</c:v>
                </c:pt>
                <c:pt idx="427">
                  <c:v>3.8939400000000006</c:v>
                </c:pt>
                <c:pt idx="428">
                  <c:v>4.4676399999999887</c:v>
                </c:pt>
                <c:pt idx="429">
                  <c:v>3.2161299999999784</c:v>
                </c:pt>
                <c:pt idx="430">
                  <c:v>1.4914399999999972</c:v>
                </c:pt>
                <c:pt idx="431">
                  <c:v>-1.5650600000000168</c:v>
                </c:pt>
                <c:pt idx="432">
                  <c:v>-3.1731500000000068</c:v>
                </c:pt>
                <c:pt idx="433">
                  <c:v>-3.9523200000000145</c:v>
                </c:pt>
                <c:pt idx="434">
                  <c:v>0.40059999999998297</c:v>
                </c:pt>
                <c:pt idx="435">
                  <c:v>10.585349999999991</c:v>
                </c:pt>
                <c:pt idx="436">
                  <c:v>6.5517600000000016</c:v>
                </c:pt>
                <c:pt idx="437">
                  <c:v>4.5010899999999907</c:v>
                </c:pt>
                <c:pt idx="438">
                  <c:v>2.7964099999999803</c:v>
                </c:pt>
                <c:pt idx="439">
                  <c:v>3.1014199999999761</c:v>
                </c:pt>
                <c:pt idx="440">
                  <c:v>1.1587299999999772</c:v>
                </c:pt>
                <c:pt idx="441">
                  <c:v>1.3060100000000006</c:v>
                </c:pt>
                <c:pt idx="442">
                  <c:v>1.1205300000000022</c:v>
                </c:pt>
                <c:pt idx="443">
                  <c:v>1.9322199999999867</c:v>
                </c:pt>
                <c:pt idx="444">
                  <c:v>1.1826400000000064</c:v>
                </c:pt>
                <c:pt idx="445">
                  <c:v>2.9665399999999948</c:v>
                </c:pt>
                <c:pt idx="446">
                  <c:v>1.9502899999999812</c:v>
                </c:pt>
                <c:pt idx="447">
                  <c:v>2.4723199999999821</c:v>
                </c:pt>
                <c:pt idx="448">
                  <c:v>0.31080000000000041</c:v>
                </c:pt>
                <c:pt idx="449">
                  <c:v>-0.38056000000000267</c:v>
                </c:pt>
                <c:pt idx="450">
                  <c:v>-1.8938600000000037</c:v>
                </c:pt>
                <c:pt idx="451">
                  <c:v>-0.41784000000001242</c:v>
                </c:pt>
                <c:pt idx="452">
                  <c:v>-1.083200000000005</c:v>
                </c:pt>
                <c:pt idx="453">
                  <c:v>-1.3250300000000124</c:v>
                </c:pt>
                <c:pt idx="454">
                  <c:v>0.19696999999999321</c:v>
                </c:pt>
                <c:pt idx="455">
                  <c:v>1.1090599999999995</c:v>
                </c:pt>
                <c:pt idx="456">
                  <c:v>1.6099400000000088</c:v>
                </c:pt>
                <c:pt idx="457">
                  <c:v>1.1624999999999943</c:v>
                </c:pt>
                <c:pt idx="458">
                  <c:v>-0.72569000000001438</c:v>
                </c:pt>
                <c:pt idx="459">
                  <c:v>-1.1128800000000041</c:v>
                </c:pt>
                <c:pt idx="460">
                  <c:v>-6.6789300000000082</c:v>
                </c:pt>
                <c:pt idx="461">
                  <c:v>-4.561300000000017</c:v>
                </c:pt>
                <c:pt idx="462">
                  <c:v>-5.9093100000000192</c:v>
                </c:pt>
                <c:pt idx="463">
                  <c:v>-1.957940000000022</c:v>
                </c:pt>
                <c:pt idx="464">
                  <c:v>1.4073300000000017</c:v>
                </c:pt>
                <c:pt idx="465">
                  <c:v>4.1578399999999931</c:v>
                </c:pt>
                <c:pt idx="466">
                  <c:v>6.0479700000000065</c:v>
                </c:pt>
                <c:pt idx="467">
                  <c:v>3.634839999999997</c:v>
                </c:pt>
                <c:pt idx="468">
                  <c:v>2.4828100000000006</c:v>
                </c:pt>
                <c:pt idx="469">
                  <c:v>3.2469999999989341E-2</c:v>
                </c:pt>
                <c:pt idx="470">
                  <c:v>-0.55921000000000731</c:v>
                </c:pt>
                <c:pt idx="471">
                  <c:v>-1.6328900000000033</c:v>
                </c:pt>
                <c:pt idx="472">
                  <c:v>0.21798999999998614</c:v>
                </c:pt>
                <c:pt idx="473">
                  <c:v>2.1673999999999864</c:v>
                </c:pt>
                <c:pt idx="474">
                  <c:v>3.8299499999999966</c:v>
                </c:pt>
                <c:pt idx="475">
                  <c:v>2.5287699999999802</c:v>
                </c:pt>
                <c:pt idx="476">
                  <c:v>1.9445199999999829</c:v>
                </c:pt>
                <c:pt idx="477">
                  <c:v>2.2141699999999958</c:v>
                </c:pt>
                <c:pt idx="478">
                  <c:v>2.4331599999999867</c:v>
                </c:pt>
                <c:pt idx="479">
                  <c:v>2.2352100000000092</c:v>
                </c:pt>
                <c:pt idx="480">
                  <c:v>2.3059900000000084</c:v>
                </c:pt>
                <c:pt idx="481">
                  <c:v>0.40727999999998588</c:v>
                </c:pt>
                <c:pt idx="482">
                  <c:v>0.46558000000001698</c:v>
                </c:pt>
                <c:pt idx="483">
                  <c:v>0.85184999999998468</c:v>
                </c:pt>
                <c:pt idx="484">
                  <c:v>0.67971000000000004</c:v>
                </c:pt>
                <c:pt idx="485">
                  <c:v>1.8566700000000083</c:v>
                </c:pt>
                <c:pt idx="486">
                  <c:v>1.8653099999999938</c:v>
                </c:pt>
                <c:pt idx="487">
                  <c:v>2.9111199999999826</c:v>
                </c:pt>
                <c:pt idx="488">
                  <c:v>2.4654699999999821</c:v>
                </c:pt>
                <c:pt idx="489">
                  <c:v>1.334840000000014</c:v>
                </c:pt>
                <c:pt idx="490">
                  <c:v>-0.3728800000000092</c:v>
                </c:pt>
                <c:pt idx="491">
                  <c:v>-0.79081999999999653</c:v>
                </c:pt>
                <c:pt idx="492">
                  <c:v>-1.8144000000000347</c:v>
                </c:pt>
                <c:pt idx="493">
                  <c:v>1.5241399999999885</c:v>
                </c:pt>
                <c:pt idx="494">
                  <c:v>0.39945000000000164</c:v>
                </c:pt>
                <c:pt idx="495">
                  <c:v>2.4705699999999808</c:v>
                </c:pt>
                <c:pt idx="496">
                  <c:v>-1.0738499999999931</c:v>
                </c:pt>
                <c:pt idx="497">
                  <c:v>5.3157899999999927</c:v>
                </c:pt>
                <c:pt idx="498">
                  <c:v>2.7350299999999947</c:v>
                </c:pt>
                <c:pt idx="499">
                  <c:v>1.0892299999999864</c:v>
                </c:pt>
                <c:pt idx="500">
                  <c:v>0.58817999999996573</c:v>
                </c:pt>
                <c:pt idx="501">
                  <c:v>0.65713999999999828</c:v>
                </c:pt>
                <c:pt idx="502">
                  <c:v>-0.19923000000000002</c:v>
                </c:pt>
                <c:pt idx="503">
                  <c:v>-0.51630000000000109</c:v>
                </c:pt>
                <c:pt idx="504">
                  <c:v>-0.37082000000000903</c:v>
                </c:pt>
                <c:pt idx="505">
                  <c:v>-1.576769999999982</c:v>
                </c:pt>
                <c:pt idx="506">
                  <c:v>-0.11205000000003906</c:v>
                </c:pt>
                <c:pt idx="507">
                  <c:v>1.0288599999999803</c:v>
                </c:pt>
                <c:pt idx="508">
                  <c:v>3.4534599999999784</c:v>
                </c:pt>
                <c:pt idx="509">
                  <c:v>4.1374900000000139</c:v>
                </c:pt>
                <c:pt idx="510">
                  <c:v>3.7523099999999658</c:v>
                </c:pt>
                <c:pt idx="511">
                  <c:v>0.74432999999999083</c:v>
                </c:pt>
                <c:pt idx="512">
                  <c:v>-1.9140099999999904</c:v>
                </c:pt>
                <c:pt idx="513">
                  <c:v>-3.571329999999989</c:v>
                </c:pt>
                <c:pt idx="514">
                  <c:v>-3.5425600000000088</c:v>
                </c:pt>
                <c:pt idx="515">
                  <c:v>-3.9199500000000285</c:v>
                </c:pt>
                <c:pt idx="516">
                  <c:v>0.69359000000002879</c:v>
                </c:pt>
                <c:pt idx="517">
                  <c:v>-1.6290000000026339E-2</c:v>
                </c:pt>
                <c:pt idx="518">
                  <c:v>-1.8814499999999725</c:v>
                </c:pt>
                <c:pt idx="519">
                  <c:v>-3.1211199999999906</c:v>
                </c:pt>
                <c:pt idx="520">
                  <c:v>-4.9441000000000201</c:v>
                </c:pt>
                <c:pt idx="521">
                  <c:v>-7.5765800000000212</c:v>
                </c:pt>
                <c:pt idx="522">
                  <c:v>-2.2272600000000011</c:v>
                </c:pt>
                <c:pt idx="523">
                  <c:v>-2.0921800000000133</c:v>
                </c:pt>
                <c:pt idx="524">
                  <c:v>1.0863600000000133</c:v>
                </c:pt>
                <c:pt idx="525">
                  <c:v>5.0935199999999838</c:v>
                </c:pt>
                <c:pt idx="526">
                  <c:v>3.1574099999999987</c:v>
                </c:pt>
                <c:pt idx="527">
                  <c:v>4.3606899999999769</c:v>
                </c:pt>
                <c:pt idx="528">
                  <c:v>7.0573699999999917</c:v>
                </c:pt>
                <c:pt idx="529">
                  <c:v>3.5329499999999996</c:v>
                </c:pt>
                <c:pt idx="530">
                  <c:v>0.67438999999998828</c:v>
                </c:pt>
                <c:pt idx="531">
                  <c:v>0.43112999999996759</c:v>
                </c:pt>
                <c:pt idx="532">
                  <c:v>1.0153799999999933</c:v>
                </c:pt>
                <c:pt idx="533">
                  <c:v>-0.66487000000000762</c:v>
                </c:pt>
                <c:pt idx="534">
                  <c:v>-1.076720000000023</c:v>
                </c:pt>
                <c:pt idx="535">
                  <c:v>1.44074999999998</c:v>
                </c:pt>
                <c:pt idx="536">
                  <c:v>2.2924299999999675</c:v>
                </c:pt>
                <c:pt idx="537">
                  <c:v>-1.1130899999999997</c:v>
                </c:pt>
                <c:pt idx="538">
                  <c:v>-6.186569999999989</c:v>
                </c:pt>
                <c:pt idx="539">
                  <c:v>-5.5629299999999944</c:v>
                </c:pt>
                <c:pt idx="540">
                  <c:v>-4.6959500000000105</c:v>
                </c:pt>
                <c:pt idx="541">
                  <c:v>-3.3165000000000191</c:v>
                </c:pt>
                <c:pt idx="542">
                  <c:v>-2.3518499999999847</c:v>
                </c:pt>
                <c:pt idx="543">
                  <c:v>1.5193800000000124</c:v>
                </c:pt>
                <c:pt idx="544">
                  <c:v>1.1340899999999863</c:v>
                </c:pt>
                <c:pt idx="545">
                  <c:v>-1.733460000000008</c:v>
                </c:pt>
                <c:pt idx="546">
                  <c:v>-3.6150000000000091</c:v>
                </c:pt>
                <c:pt idx="547">
                  <c:v>-1.7743800000000078</c:v>
                </c:pt>
                <c:pt idx="548">
                  <c:v>-1.6400000000004411E-2</c:v>
                </c:pt>
                <c:pt idx="549">
                  <c:v>1.5751699999999857</c:v>
                </c:pt>
                <c:pt idx="550">
                  <c:v>3.1504399999999748</c:v>
                </c:pt>
                <c:pt idx="551">
                  <c:v>6.0186799999999891</c:v>
                </c:pt>
                <c:pt idx="552">
                  <c:v>3.8905900000000031</c:v>
                </c:pt>
                <c:pt idx="553">
                  <c:v>6.8278999999999996</c:v>
                </c:pt>
                <c:pt idx="554">
                  <c:v>4.5739899999999807</c:v>
                </c:pt>
                <c:pt idx="555">
                  <c:v>3.090929999999986</c:v>
                </c:pt>
                <c:pt idx="556">
                  <c:v>0.30722999999997569</c:v>
                </c:pt>
                <c:pt idx="557">
                  <c:v>-5.9419100000000356</c:v>
                </c:pt>
                <c:pt idx="558">
                  <c:v>-4.1228000000000122</c:v>
                </c:pt>
                <c:pt idx="559">
                  <c:v>-4.4050200000000075</c:v>
                </c:pt>
                <c:pt idx="560">
                  <c:v>-6.7165400000000091</c:v>
                </c:pt>
                <c:pt idx="561">
                  <c:v>-8.9916200000000117</c:v>
                </c:pt>
                <c:pt idx="562">
                  <c:v>-2.413240000000016</c:v>
                </c:pt>
                <c:pt idx="563">
                  <c:v>-0.44920000000001892</c:v>
                </c:pt>
                <c:pt idx="564">
                  <c:v>-0.2351900000000029</c:v>
                </c:pt>
                <c:pt idx="565">
                  <c:v>0.23805000000000121</c:v>
                </c:pt>
                <c:pt idx="566">
                  <c:v>-0.10947000000000173</c:v>
                </c:pt>
                <c:pt idx="567">
                  <c:v>2.4813699999999983</c:v>
                </c:pt>
                <c:pt idx="568">
                  <c:v>3.6611800000000017</c:v>
                </c:pt>
                <c:pt idx="569">
                  <c:v>2.2615600000000029</c:v>
                </c:pt>
                <c:pt idx="570">
                  <c:v>-1.1269800000000032</c:v>
                </c:pt>
                <c:pt idx="571">
                  <c:v>0.39166000000000167</c:v>
                </c:pt>
                <c:pt idx="572">
                  <c:v>1.2565399999999727</c:v>
                </c:pt>
                <c:pt idx="573">
                  <c:v>-2.063870000000037</c:v>
                </c:pt>
                <c:pt idx="574">
                  <c:v>-2.8529200000000117</c:v>
                </c:pt>
                <c:pt idx="575">
                  <c:v>-0.8926400000000001</c:v>
                </c:pt>
                <c:pt idx="576">
                  <c:v>0.16801000000000954</c:v>
                </c:pt>
                <c:pt idx="577">
                  <c:v>-1.3391099999999909</c:v>
                </c:pt>
                <c:pt idx="578">
                  <c:v>-6.2106400000000122</c:v>
                </c:pt>
                <c:pt idx="579">
                  <c:v>-2.1233900000000148</c:v>
                </c:pt>
                <c:pt idx="580">
                  <c:v>-2.1031800000000089</c:v>
                </c:pt>
                <c:pt idx="581">
                  <c:v>-0.34559000000001561</c:v>
                </c:pt>
                <c:pt idx="582">
                  <c:v>1.5704299999999876</c:v>
                </c:pt>
                <c:pt idx="583">
                  <c:v>1.8891700000000071</c:v>
                </c:pt>
                <c:pt idx="584">
                  <c:v>0.37726999999998156</c:v>
                </c:pt>
                <c:pt idx="585">
                  <c:v>2.3326299999999947</c:v>
                </c:pt>
                <c:pt idx="586">
                  <c:v>1.1009899999999959</c:v>
                </c:pt>
                <c:pt idx="587">
                  <c:v>1.0664700000000096</c:v>
                </c:pt>
                <c:pt idx="588">
                  <c:v>-0.71515999999999735</c:v>
                </c:pt>
                <c:pt idx="589">
                  <c:v>-0.15739000000002079</c:v>
                </c:pt>
                <c:pt idx="590">
                  <c:v>1.1625000000000085</c:v>
                </c:pt>
                <c:pt idx="591">
                  <c:v>4.9589200000000062</c:v>
                </c:pt>
                <c:pt idx="592">
                  <c:v>2.7098199999999792</c:v>
                </c:pt>
                <c:pt idx="593">
                  <c:v>2.5726099999999974</c:v>
                </c:pt>
                <c:pt idx="594">
                  <c:v>-1.8718200000000138</c:v>
                </c:pt>
                <c:pt idx="595">
                  <c:v>-1.8276500000000055</c:v>
                </c:pt>
                <c:pt idx="596">
                  <c:v>0.66801999999998429</c:v>
                </c:pt>
                <c:pt idx="597">
                  <c:v>0.93972999999996887</c:v>
                </c:pt>
                <c:pt idx="598">
                  <c:v>0.32637999999997191</c:v>
                </c:pt>
                <c:pt idx="599">
                  <c:v>-2.2970900000000114</c:v>
                </c:pt>
                <c:pt idx="600">
                  <c:v>-1.5377600000000058</c:v>
                </c:pt>
                <c:pt idx="601">
                  <c:v>-1.8565100000000001</c:v>
                </c:pt>
                <c:pt idx="602">
                  <c:v>-6.1440000000004602E-2</c:v>
                </c:pt>
                <c:pt idx="603">
                  <c:v>0.51165000000000305</c:v>
                </c:pt>
                <c:pt idx="604">
                  <c:v>3.0487199999999746</c:v>
                </c:pt>
                <c:pt idx="605">
                  <c:v>2.2567599999999857</c:v>
                </c:pt>
                <c:pt idx="606">
                  <c:v>1.7051199999999938</c:v>
                </c:pt>
                <c:pt idx="607">
                  <c:v>-0.75993000000002553</c:v>
                </c:pt>
                <c:pt idx="608">
                  <c:v>-1.3348600000000204</c:v>
                </c:pt>
                <c:pt idx="609">
                  <c:v>-1.1363000000000056</c:v>
                </c:pt>
                <c:pt idx="610">
                  <c:v>-1.3580600000000231</c:v>
                </c:pt>
                <c:pt idx="611">
                  <c:v>-0.6179700000000139</c:v>
                </c:pt>
                <c:pt idx="612">
                  <c:v>-0.91661999999999466</c:v>
                </c:pt>
                <c:pt idx="613">
                  <c:v>-1.9911199999999951</c:v>
                </c:pt>
                <c:pt idx="614">
                  <c:v>-2.337379999999996</c:v>
                </c:pt>
                <c:pt idx="615">
                  <c:v>-0.84166000000000452</c:v>
                </c:pt>
                <c:pt idx="616">
                  <c:v>-0.99162000000001171</c:v>
                </c:pt>
                <c:pt idx="617">
                  <c:v>-1.600490000000022</c:v>
                </c:pt>
                <c:pt idx="618">
                  <c:v>-0.99357000000000539</c:v>
                </c:pt>
                <c:pt idx="619">
                  <c:v>-2.0776400000000024</c:v>
                </c:pt>
                <c:pt idx="620">
                  <c:v>-1.9967999999999932</c:v>
                </c:pt>
                <c:pt idx="621">
                  <c:v>0.14044000000001233</c:v>
                </c:pt>
                <c:pt idx="622">
                  <c:v>2.6480399999999804</c:v>
                </c:pt>
                <c:pt idx="623">
                  <c:v>2.9365399999999937</c:v>
                </c:pt>
                <c:pt idx="624">
                  <c:v>2.7451000000000221</c:v>
                </c:pt>
                <c:pt idx="625">
                  <c:v>21.89661000000001</c:v>
                </c:pt>
                <c:pt idx="626">
                  <c:v>15.202089999999998</c:v>
                </c:pt>
                <c:pt idx="627">
                  <c:v>14.439389999999975</c:v>
                </c:pt>
                <c:pt idx="628">
                  <c:v>8.3489300000000242</c:v>
                </c:pt>
                <c:pt idx="629">
                  <c:v>7.5986699999999985</c:v>
                </c:pt>
                <c:pt idx="630">
                  <c:v>6.5261700000000076</c:v>
                </c:pt>
                <c:pt idx="631">
                  <c:v>3.6579299999999932</c:v>
                </c:pt>
                <c:pt idx="632">
                  <c:v>2.7518699999999967</c:v>
                </c:pt>
                <c:pt idx="633">
                  <c:v>1.9083500000000129</c:v>
                </c:pt>
                <c:pt idx="634">
                  <c:v>1.5611299999999915</c:v>
                </c:pt>
                <c:pt idx="635">
                  <c:v>1.6024600000000078</c:v>
                </c:pt>
                <c:pt idx="636">
                  <c:v>0.84925000000001205</c:v>
                </c:pt>
                <c:pt idx="637">
                  <c:v>0.48576999999997383</c:v>
                </c:pt>
                <c:pt idx="638">
                  <c:v>0.40488999999999464</c:v>
                </c:pt>
                <c:pt idx="639">
                  <c:v>-1.5784299999999973</c:v>
                </c:pt>
                <c:pt idx="640">
                  <c:v>-3.2184100000000058</c:v>
                </c:pt>
                <c:pt idx="641">
                  <c:v>-0.76082999999999856</c:v>
                </c:pt>
                <c:pt idx="642">
                  <c:v>0.90127999999998565</c:v>
                </c:pt>
                <c:pt idx="643">
                  <c:v>3.5097999999999843</c:v>
                </c:pt>
                <c:pt idx="644">
                  <c:v>5.5133799999999553</c:v>
                </c:pt>
                <c:pt idx="645">
                  <c:v>3.0259700000000009</c:v>
                </c:pt>
                <c:pt idx="646">
                  <c:v>1.5072700000000054</c:v>
                </c:pt>
                <c:pt idx="647">
                  <c:v>1.3831300000000226</c:v>
                </c:pt>
                <c:pt idx="648">
                  <c:v>2.1334400000000073</c:v>
                </c:pt>
                <c:pt idx="649">
                  <c:v>2.0044799999999725</c:v>
                </c:pt>
                <c:pt idx="650">
                  <c:v>2.5960199999999816</c:v>
                </c:pt>
                <c:pt idx="651">
                  <c:v>4.349490000000003</c:v>
                </c:pt>
                <c:pt idx="652">
                  <c:v>3.858019999999982</c:v>
                </c:pt>
                <c:pt idx="653">
                  <c:v>4.5447900000000061</c:v>
                </c:pt>
                <c:pt idx="654">
                  <c:v>2.1179699999999855</c:v>
                </c:pt>
                <c:pt idx="655">
                  <c:v>0.17888999999999555</c:v>
                </c:pt>
                <c:pt idx="656">
                  <c:v>0.1980999999999824</c:v>
                </c:pt>
                <c:pt idx="657">
                  <c:v>-1.1368900000000224</c:v>
                </c:pt>
                <c:pt idx="658">
                  <c:v>-1.498580000000004</c:v>
                </c:pt>
                <c:pt idx="659">
                  <c:v>-0.15865999999999758</c:v>
                </c:pt>
                <c:pt idx="660">
                  <c:v>0.70118999999999687</c:v>
                </c:pt>
                <c:pt idx="661">
                  <c:v>-0.90024999999999977</c:v>
                </c:pt>
                <c:pt idx="662">
                  <c:v>-2.5143199999999979</c:v>
                </c:pt>
                <c:pt idx="663">
                  <c:v>-5.1026000000000238</c:v>
                </c:pt>
                <c:pt idx="664">
                  <c:v>-1.8535400000000095</c:v>
                </c:pt>
                <c:pt idx="665">
                  <c:v>0.71655999999998699</c:v>
                </c:pt>
                <c:pt idx="666">
                  <c:v>1.2465700000000197</c:v>
                </c:pt>
                <c:pt idx="667">
                  <c:v>1.2282500000000027</c:v>
                </c:pt>
                <c:pt idx="668">
                  <c:v>-1.9102499999999907</c:v>
                </c:pt>
                <c:pt idx="669">
                  <c:v>-0.74397999999999342</c:v>
                </c:pt>
                <c:pt idx="670">
                  <c:v>-0.34914000000000556</c:v>
                </c:pt>
                <c:pt idx="671">
                  <c:v>-3.4077100000000087</c:v>
                </c:pt>
                <c:pt idx="672">
                  <c:v>-2.6638700000000313</c:v>
                </c:pt>
                <c:pt idx="673">
                  <c:v>-2.8252999999999986</c:v>
                </c:pt>
                <c:pt idx="674">
                  <c:v>-2.247320000000002</c:v>
                </c:pt>
                <c:pt idx="675">
                  <c:v>-2.0936000000000092</c:v>
                </c:pt>
                <c:pt idx="676">
                  <c:v>-3.2747299999999768</c:v>
                </c:pt>
                <c:pt idx="677">
                  <c:v>0.33523999999999887</c:v>
                </c:pt>
                <c:pt idx="678">
                  <c:v>0.74282999999996946</c:v>
                </c:pt>
                <c:pt idx="679">
                  <c:v>-3.1138200000000325</c:v>
                </c:pt>
                <c:pt idx="680">
                  <c:v>-3.1456000000000301</c:v>
                </c:pt>
                <c:pt idx="681">
                  <c:v>-3.3402999999999849</c:v>
                </c:pt>
                <c:pt idx="682">
                  <c:v>-2.6600399999999809</c:v>
                </c:pt>
                <c:pt idx="683">
                  <c:v>-2.9202099999999973</c:v>
                </c:pt>
                <c:pt idx="684">
                  <c:v>-4.0454400000000135</c:v>
                </c:pt>
                <c:pt idx="685">
                  <c:v>-1.9692799999999977</c:v>
                </c:pt>
                <c:pt idx="686">
                  <c:v>1.0741999999999905</c:v>
                </c:pt>
                <c:pt idx="687">
                  <c:v>3.2786000000000115</c:v>
                </c:pt>
                <c:pt idx="688">
                  <c:v>-6.8115500000000395</c:v>
                </c:pt>
                <c:pt idx="689">
                  <c:v>-7.0841599999999971</c:v>
                </c:pt>
                <c:pt idx="690">
                  <c:v>-8.244119999999981</c:v>
                </c:pt>
                <c:pt idx="691">
                  <c:v>-5.5186300000000017</c:v>
                </c:pt>
                <c:pt idx="692">
                  <c:v>-4.1062000000000012</c:v>
                </c:pt>
                <c:pt idx="693">
                  <c:v>-0.74668000000002621</c:v>
                </c:pt>
                <c:pt idx="694">
                  <c:v>0.63106999999999402</c:v>
                </c:pt>
                <c:pt idx="695">
                  <c:v>2.9249400000000207</c:v>
                </c:pt>
                <c:pt idx="696">
                  <c:v>1.8209199999999726</c:v>
                </c:pt>
                <c:pt idx="697">
                  <c:v>4.078269999999975</c:v>
                </c:pt>
                <c:pt idx="698">
                  <c:v>3.6620899999999779</c:v>
                </c:pt>
                <c:pt idx="699">
                  <c:v>0.32950999999999908</c:v>
                </c:pt>
                <c:pt idx="700">
                  <c:v>2.8980699999999899</c:v>
                </c:pt>
                <c:pt idx="701">
                  <c:v>4.7035000000000196</c:v>
                </c:pt>
                <c:pt idx="702">
                  <c:v>4.4250699999999767</c:v>
                </c:pt>
                <c:pt idx="703">
                  <c:v>4.0107999999999606</c:v>
                </c:pt>
                <c:pt idx="704">
                  <c:v>4.0406799999999805</c:v>
                </c:pt>
                <c:pt idx="705">
                  <c:v>1.2342199999999934</c:v>
                </c:pt>
                <c:pt idx="706">
                  <c:v>0.96822999999997705</c:v>
                </c:pt>
                <c:pt idx="707">
                  <c:v>3.9442699999999888</c:v>
                </c:pt>
                <c:pt idx="708">
                  <c:v>4.2285199999999747</c:v>
                </c:pt>
                <c:pt idx="709">
                  <c:v>3.9405099999999891</c:v>
                </c:pt>
                <c:pt idx="710">
                  <c:v>2.3113099999999633</c:v>
                </c:pt>
                <c:pt idx="711">
                  <c:v>-1.0629999999991924E-2</c:v>
                </c:pt>
                <c:pt idx="712">
                  <c:v>1.5694599999999923</c:v>
                </c:pt>
                <c:pt idx="713">
                  <c:v>3.6225100000000054</c:v>
                </c:pt>
                <c:pt idx="714">
                  <c:v>1.9095199999999863</c:v>
                </c:pt>
                <c:pt idx="715">
                  <c:v>2.8354300000000023</c:v>
                </c:pt>
                <c:pt idx="716">
                  <c:v>6.4589599999999905</c:v>
                </c:pt>
                <c:pt idx="717">
                  <c:v>7.6776899999999557</c:v>
                </c:pt>
                <c:pt idx="718">
                  <c:v>7.6256299999999726</c:v>
                </c:pt>
                <c:pt idx="719">
                  <c:v>-0.16179000000002475</c:v>
                </c:pt>
                <c:pt idx="720">
                  <c:v>0.90945999999993887</c:v>
                </c:pt>
                <c:pt idx="721">
                  <c:v>-5.2960300000000018</c:v>
                </c:pt>
                <c:pt idx="722">
                  <c:v>-5.8885099999999966</c:v>
                </c:pt>
                <c:pt idx="723">
                  <c:v>-2.297869999999989</c:v>
                </c:pt>
                <c:pt idx="724">
                  <c:v>-1.6513599999999826</c:v>
                </c:pt>
                <c:pt idx="725">
                  <c:v>2.5329099999999869</c:v>
                </c:pt>
                <c:pt idx="726">
                  <c:v>2.1041899999999885</c:v>
                </c:pt>
                <c:pt idx="727">
                  <c:v>1.4692199999999787</c:v>
                </c:pt>
                <c:pt idx="728">
                  <c:v>4.3547799999999768</c:v>
                </c:pt>
                <c:pt idx="729">
                  <c:v>2.3951400000000262</c:v>
                </c:pt>
                <c:pt idx="730">
                  <c:v>-0.3468300000000113</c:v>
                </c:pt>
                <c:pt idx="731">
                  <c:v>-0.81986999999998034</c:v>
                </c:pt>
                <c:pt idx="732">
                  <c:v>-4.768160000000023</c:v>
                </c:pt>
                <c:pt idx="733">
                  <c:v>-1.9664199999999994</c:v>
                </c:pt>
                <c:pt idx="734">
                  <c:v>-2.0098000000000411</c:v>
                </c:pt>
                <c:pt idx="735">
                  <c:v>-3.6331400000000258</c:v>
                </c:pt>
                <c:pt idx="736">
                  <c:v>0.78622000000001435</c:v>
                </c:pt>
                <c:pt idx="737">
                  <c:v>1.3285900000000481</c:v>
                </c:pt>
                <c:pt idx="738">
                  <c:v>0.12273999999999319</c:v>
                </c:pt>
                <c:pt idx="739">
                  <c:v>2.3073799999999949</c:v>
                </c:pt>
                <c:pt idx="740">
                  <c:v>0.66522999999997978</c:v>
                </c:pt>
                <c:pt idx="741">
                  <c:v>-1.5902200000000164</c:v>
                </c:pt>
                <c:pt idx="742">
                  <c:v>-0.62105999999999995</c:v>
                </c:pt>
                <c:pt idx="743">
                  <c:v>-2.7169499999999971</c:v>
                </c:pt>
                <c:pt idx="744">
                  <c:v>-3.3491900000000214</c:v>
                </c:pt>
                <c:pt idx="745">
                  <c:v>-3.9900000000000091</c:v>
                </c:pt>
                <c:pt idx="746">
                  <c:v>-4.0102700000000198</c:v>
                </c:pt>
                <c:pt idx="747">
                  <c:v>-3.9842800000000125</c:v>
                </c:pt>
                <c:pt idx="748">
                  <c:v>-7.0322299999999984</c:v>
                </c:pt>
                <c:pt idx="749">
                  <c:v>4.2602699999999913</c:v>
                </c:pt>
                <c:pt idx="750">
                  <c:v>2.8685500000000275</c:v>
                </c:pt>
                <c:pt idx="751">
                  <c:v>2.8240499999999997</c:v>
                </c:pt>
                <c:pt idx="752">
                  <c:v>4.0807299999999884</c:v>
                </c:pt>
                <c:pt idx="753">
                  <c:v>1.4689800000000162</c:v>
                </c:pt>
                <c:pt idx="754">
                  <c:v>3.2786699999999769</c:v>
                </c:pt>
                <c:pt idx="755">
                  <c:v>0.57241000000001918</c:v>
                </c:pt>
                <c:pt idx="756">
                  <c:v>-0.47776999999999248</c:v>
                </c:pt>
                <c:pt idx="757">
                  <c:v>-2.4389499999999771</c:v>
                </c:pt>
                <c:pt idx="758">
                  <c:v>-0.5135400000000061</c:v>
                </c:pt>
                <c:pt idx="759">
                  <c:v>-4.163800000000009</c:v>
                </c:pt>
                <c:pt idx="760">
                  <c:v>-4.4233600000000308</c:v>
                </c:pt>
                <c:pt idx="761">
                  <c:v>-7.0611299999999915</c:v>
                </c:pt>
                <c:pt idx="762">
                  <c:v>-11.605289999999968</c:v>
                </c:pt>
                <c:pt idx="763">
                  <c:v>-8.6344600000000185</c:v>
                </c:pt>
                <c:pt idx="764">
                  <c:v>-4.2506199999999978</c:v>
                </c:pt>
                <c:pt idx="765">
                  <c:v>-4.5585600000000284</c:v>
                </c:pt>
                <c:pt idx="766">
                  <c:v>-3.9851400000000012</c:v>
                </c:pt>
                <c:pt idx="767">
                  <c:v>-3.713009999999997</c:v>
                </c:pt>
                <c:pt idx="768">
                  <c:v>-4.1984700000000146</c:v>
                </c:pt>
                <c:pt idx="769">
                  <c:v>-5.2958700000000078</c:v>
                </c:pt>
                <c:pt idx="770">
                  <c:v>-3.6908400000000086</c:v>
                </c:pt>
                <c:pt idx="771">
                  <c:v>0.65149999999999864</c:v>
                </c:pt>
                <c:pt idx="772">
                  <c:v>0.58777999999998087</c:v>
                </c:pt>
                <c:pt idx="773">
                  <c:v>-0.62542999999999438</c:v>
                </c:pt>
                <c:pt idx="774">
                  <c:v>0.16594999999998095</c:v>
                </c:pt>
                <c:pt idx="775">
                  <c:v>1.2740099999999757</c:v>
                </c:pt>
                <c:pt idx="776">
                  <c:v>3.0605799999999874</c:v>
                </c:pt>
                <c:pt idx="777">
                  <c:v>2.4611299999999687</c:v>
                </c:pt>
                <c:pt idx="778">
                  <c:v>2.3116100000000017</c:v>
                </c:pt>
                <c:pt idx="779">
                  <c:v>-1.6745699999999886</c:v>
                </c:pt>
                <c:pt idx="780">
                  <c:v>-1.666860000000014</c:v>
                </c:pt>
                <c:pt idx="781">
                  <c:v>-1.7218800000000272</c:v>
                </c:pt>
                <c:pt idx="782">
                  <c:v>-2.9041899999999998</c:v>
                </c:pt>
                <c:pt idx="783">
                  <c:v>0.66885999999999513</c:v>
                </c:pt>
                <c:pt idx="784">
                  <c:v>-0.62346000000002277</c:v>
                </c:pt>
                <c:pt idx="785">
                  <c:v>-4.6714000000000055</c:v>
                </c:pt>
                <c:pt idx="786">
                  <c:v>-2.3366500000000201</c:v>
                </c:pt>
                <c:pt idx="787">
                  <c:v>2.068349999999981</c:v>
                </c:pt>
                <c:pt idx="788">
                  <c:v>2.969809999999967</c:v>
                </c:pt>
                <c:pt idx="789">
                  <c:v>-1.0385600000000181</c:v>
                </c:pt>
                <c:pt idx="790">
                  <c:v>-0.81268000000000029</c:v>
                </c:pt>
                <c:pt idx="791">
                  <c:v>-5.3576500000000067</c:v>
                </c:pt>
                <c:pt idx="792">
                  <c:v>-5.7650200000000211</c:v>
                </c:pt>
                <c:pt idx="793">
                  <c:v>-4.045029999999997</c:v>
                </c:pt>
                <c:pt idx="794">
                  <c:v>-1.1167299999999898</c:v>
                </c:pt>
                <c:pt idx="795">
                  <c:v>-2.1455600000000175</c:v>
                </c:pt>
                <c:pt idx="796">
                  <c:v>-5.5632399999999933</c:v>
                </c:pt>
                <c:pt idx="797">
                  <c:v>-0.74316999999999211</c:v>
                </c:pt>
                <c:pt idx="798">
                  <c:v>-2.0075999999999965</c:v>
                </c:pt>
                <c:pt idx="799">
                  <c:v>-3.669280000000029</c:v>
                </c:pt>
                <c:pt idx="800">
                  <c:v>-9.1507200000000068</c:v>
                </c:pt>
                <c:pt idx="801">
                  <c:v>-10.193240000000017</c:v>
                </c:pt>
                <c:pt idx="802">
                  <c:v>-1.8167500000000132</c:v>
                </c:pt>
                <c:pt idx="803">
                  <c:v>-1.5764700000000147</c:v>
                </c:pt>
                <c:pt idx="804">
                  <c:v>-3.4637299999999982</c:v>
                </c:pt>
                <c:pt idx="805">
                  <c:v>-7.1160300000000234</c:v>
                </c:pt>
                <c:pt idx="806">
                  <c:v>-3.6770000000000209</c:v>
                </c:pt>
                <c:pt idx="807">
                  <c:v>3.1420300000000054</c:v>
                </c:pt>
                <c:pt idx="808">
                  <c:v>4.9858799999999945</c:v>
                </c:pt>
                <c:pt idx="809">
                  <c:v>8.183969999999988</c:v>
                </c:pt>
                <c:pt idx="810">
                  <c:v>5.3418699999999859</c:v>
                </c:pt>
                <c:pt idx="811">
                  <c:v>6.3721299999999843</c:v>
                </c:pt>
                <c:pt idx="812">
                  <c:v>4.0194299999999856</c:v>
                </c:pt>
                <c:pt idx="813">
                  <c:v>1.2731400000000122</c:v>
                </c:pt>
                <c:pt idx="814">
                  <c:v>2.0924399999999821</c:v>
                </c:pt>
                <c:pt idx="815">
                  <c:v>2.2182099999999991</c:v>
                </c:pt>
                <c:pt idx="816">
                  <c:v>5.8951599999999758</c:v>
                </c:pt>
                <c:pt idx="817">
                  <c:v>3.8549899999999866</c:v>
                </c:pt>
                <c:pt idx="818">
                  <c:v>-1.1472499999999854</c:v>
                </c:pt>
                <c:pt idx="819">
                  <c:v>-2.3874700000000075</c:v>
                </c:pt>
                <c:pt idx="820">
                  <c:v>-1.6087799999999959</c:v>
                </c:pt>
                <c:pt idx="821">
                  <c:v>-3.1797500000000127</c:v>
                </c:pt>
                <c:pt idx="822">
                  <c:v>-6.1448000000000178</c:v>
                </c:pt>
                <c:pt idx="823">
                  <c:v>-3.5153899999999965</c:v>
                </c:pt>
                <c:pt idx="824">
                  <c:v>-3.4187900000000013</c:v>
                </c:pt>
                <c:pt idx="825">
                  <c:v>-5.2663800000000265</c:v>
                </c:pt>
                <c:pt idx="826">
                  <c:v>-3.6741200000000163</c:v>
                </c:pt>
                <c:pt idx="827">
                  <c:v>-8.3190000000001874E-2</c:v>
                </c:pt>
                <c:pt idx="828">
                  <c:v>6.3401599999999974</c:v>
                </c:pt>
                <c:pt idx="829">
                  <c:v>3.5628200000000163</c:v>
                </c:pt>
                <c:pt idx="830">
                  <c:v>7.945069999999987</c:v>
                </c:pt>
                <c:pt idx="831">
                  <c:v>4.7807799999999787</c:v>
                </c:pt>
                <c:pt idx="832">
                  <c:v>2.5200499999999693</c:v>
                </c:pt>
                <c:pt idx="833">
                  <c:v>-4.8629399999999947</c:v>
                </c:pt>
                <c:pt idx="834">
                  <c:v>-5.8613500000000158</c:v>
                </c:pt>
                <c:pt idx="835">
                  <c:v>-11.623980000000017</c:v>
                </c:pt>
                <c:pt idx="836">
                  <c:v>-8.3678100000000057</c:v>
                </c:pt>
                <c:pt idx="837">
                  <c:v>0.15762000000000853</c:v>
                </c:pt>
                <c:pt idx="838">
                  <c:v>-1.0670300000000026</c:v>
                </c:pt>
                <c:pt idx="839">
                  <c:v>1.6223000000000098</c:v>
                </c:pt>
                <c:pt idx="840">
                  <c:v>-1.7413100000000128</c:v>
                </c:pt>
                <c:pt idx="841">
                  <c:v>1.6890099999999819</c:v>
                </c:pt>
                <c:pt idx="842">
                  <c:v>-5.9387400000000099</c:v>
                </c:pt>
                <c:pt idx="843">
                  <c:v>-9.1039499999999975</c:v>
                </c:pt>
                <c:pt idx="844">
                  <c:v>-9.9407400000000052</c:v>
                </c:pt>
                <c:pt idx="845">
                  <c:v>-9.1726600000000076</c:v>
                </c:pt>
                <c:pt idx="846">
                  <c:v>-7.4836400000000225</c:v>
                </c:pt>
                <c:pt idx="847">
                  <c:v>-5.0216199999999986</c:v>
                </c:pt>
                <c:pt idx="848">
                  <c:v>2.3159299999999945</c:v>
                </c:pt>
                <c:pt idx="849">
                  <c:v>2.2888599999999855</c:v>
                </c:pt>
                <c:pt idx="850">
                  <c:v>5.363129999999984</c:v>
                </c:pt>
                <c:pt idx="851">
                  <c:v>-2.1795400000000029</c:v>
                </c:pt>
                <c:pt idx="852">
                  <c:v>-5.1445300000000174</c:v>
                </c:pt>
                <c:pt idx="853">
                  <c:v>-2.8566900000000004</c:v>
                </c:pt>
                <c:pt idx="854">
                  <c:v>-1.81186000000001</c:v>
                </c:pt>
                <c:pt idx="855">
                  <c:v>-1.9811700000000059</c:v>
                </c:pt>
                <c:pt idx="856">
                  <c:v>-0.38598000000000354</c:v>
                </c:pt>
                <c:pt idx="857">
                  <c:v>4.7740399999999852</c:v>
                </c:pt>
                <c:pt idx="858">
                  <c:v>6.9012899999999888</c:v>
                </c:pt>
                <c:pt idx="859">
                  <c:v>8.0321499999999872</c:v>
                </c:pt>
                <c:pt idx="860">
                  <c:v>5.6997499999999803</c:v>
                </c:pt>
                <c:pt idx="861">
                  <c:v>8.2894299999999959</c:v>
                </c:pt>
                <c:pt idx="862">
                  <c:v>3.6272799999999989</c:v>
                </c:pt>
                <c:pt idx="863">
                  <c:v>1.1578899999999805</c:v>
                </c:pt>
                <c:pt idx="864">
                  <c:v>1.6580499999999887</c:v>
                </c:pt>
                <c:pt idx="865">
                  <c:v>1.4689100000000082</c:v>
                </c:pt>
                <c:pt idx="866">
                  <c:v>-2.5205700000000064</c:v>
                </c:pt>
                <c:pt idx="867">
                  <c:v>-6.066369999999992</c:v>
                </c:pt>
                <c:pt idx="868">
                  <c:v>-8.8812200000000274</c:v>
                </c:pt>
                <c:pt idx="869">
                  <c:v>-6.5013299999999958</c:v>
                </c:pt>
                <c:pt idx="870">
                  <c:v>-1.8086900000000128</c:v>
                </c:pt>
                <c:pt idx="871">
                  <c:v>-6.6390499999999975</c:v>
                </c:pt>
                <c:pt idx="872">
                  <c:v>-4.2059399999999982</c:v>
                </c:pt>
                <c:pt idx="873">
                  <c:v>-1.5138400000000019</c:v>
                </c:pt>
                <c:pt idx="874">
                  <c:v>-4.3755800000000136</c:v>
                </c:pt>
                <c:pt idx="875">
                  <c:v>-2.7130000000013865E-2</c:v>
                </c:pt>
                <c:pt idx="876">
                  <c:v>4.9129099999999966</c:v>
                </c:pt>
                <c:pt idx="877">
                  <c:v>2.0869299999999811</c:v>
                </c:pt>
                <c:pt idx="878">
                  <c:v>-5.9039500000000231</c:v>
                </c:pt>
                <c:pt idx="879">
                  <c:v>-4.7984100000000183</c:v>
                </c:pt>
                <c:pt idx="880">
                  <c:v>-4.8294900000000069</c:v>
                </c:pt>
                <c:pt idx="881">
                  <c:v>-4.5162799999999947</c:v>
                </c:pt>
                <c:pt idx="882">
                  <c:v>9.4040000000006785E-2</c:v>
                </c:pt>
                <c:pt idx="883">
                  <c:v>0.69043999999999528</c:v>
                </c:pt>
                <c:pt idx="884">
                  <c:v>4.9855599999999924</c:v>
                </c:pt>
                <c:pt idx="885">
                  <c:v>3.6977699999999913</c:v>
                </c:pt>
                <c:pt idx="886">
                  <c:v>-0.14548000000000627</c:v>
                </c:pt>
                <c:pt idx="887">
                  <c:v>-1.8134900000000158</c:v>
                </c:pt>
                <c:pt idx="888">
                  <c:v>-0.70891000000000304</c:v>
                </c:pt>
                <c:pt idx="889">
                  <c:v>-2.3254500000000036</c:v>
                </c:pt>
                <c:pt idx="890">
                  <c:v>-0.33555000000001201</c:v>
                </c:pt>
                <c:pt idx="891">
                  <c:v>-0.70015999999999678</c:v>
                </c:pt>
                <c:pt idx="892">
                  <c:v>4.760620000000003</c:v>
                </c:pt>
                <c:pt idx="893">
                  <c:v>5.8312799999999925</c:v>
                </c:pt>
                <c:pt idx="894">
                  <c:v>4.8479399999999941</c:v>
                </c:pt>
                <c:pt idx="895">
                  <c:v>1.1210200000000015</c:v>
                </c:pt>
                <c:pt idx="896">
                  <c:v>0.20171999999999457</c:v>
                </c:pt>
                <c:pt idx="897">
                  <c:v>-4.2078699999999998</c:v>
                </c:pt>
                <c:pt idx="898">
                  <c:v>-1.1773200000000088</c:v>
                </c:pt>
                <c:pt idx="899">
                  <c:v>3.5541999999999945</c:v>
                </c:pt>
                <c:pt idx="900">
                  <c:v>5.752689999999987</c:v>
                </c:pt>
                <c:pt idx="901">
                  <c:v>4.2845200000000006</c:v>
                </c:pt>
                <c:pt idx="902">
                  <c:v>0.44606999999999175</c:v>
                </c:pt>
                <c:pt idx="903">
                  <c:v>2.2595199999999807</c:v>
                </c:pt>
                <c:pt idx="904">
                  <c:v>1.3741700000000066</c:v>
                </c:pt>
                <c:pt idx="905">
                  <c:v>0.18325000000001523</c:v>
                </c:pt>
                <c:pt idx="906">
                  <c:v>0.19202000000001362</c:v>
                </c:pt>
                <c:pt idx="907">
                  <c:v>-3.7074200000000133</c:v>
                </c:pt>
                <c:pt idx="908">
                  <c:v>4.1709999999994807E-2</c:v>
                </c:pt>
                <c:pt idx="909">
                  <c:v>0.96979999999999222</c:v>
                </c:pt>
                <c:pt idx="910">
                  <c:v>2.87533999999998</c:v>
                </c:pt>
                <c:pt idx="911">
                  <c:v>2.7629099999999767</c:v>
                </c:pt>
                <c:pt idx="912">
                  <c:v>3.6104800000000239</c:v>
                </c:pt>
                <c:pt idx="913">
                  <c:v>1.7504200000000054</c:v>
                </c:pt>
                <c:pt idx="914">
                  <c:v>-0.20553999999999917</c:v>
                </c:pt>
                <c:pt idx="915">
                  <c:v>-3.2419600000000059</c:v>
                </c:pt>
                <c:pt idx="916">
                  <c:v>-5.5791500000000127</c:v>
                </c:pt>
                <c:pt idx="917">
                  <c:v>-3.9450000000000074</c:v>
                </c:pt>
                <c:pt idx="918">
                  <c:v>-2.0733800000000002</c:v>
                </c:pt>
                <c:pt idx="919">
                  <c:v>0.77291999999998495</c:v>
                </c:pt>
                <c:pt idx="920">
                  <c:v>-3.6531500000000108</c:v>
                </c:pt>
                <c:pt idx="921">
                  <c:v>-3.0916400000000124</c:v>
                </c:pt>
                <c:pt idx="922">
                  <c:v>-2.3274600000000163</c:v>
                </c:pt>
                <c:pt idx="923">
                  <c:v>-3.110090000000028</c:v>
                </c:pt>
                <c:pt idx="924">
                  <c:v>-2.0045300000000026</c:v>
                </c:pt>
                <c:pt idx="925">
                  <c:v>-1.786609999999996</c:v>
                </c:pt>
                <c:pt idx="926">
                  <c:v>-1.4863900000000001</c:v>
                </c:pt>
                <c:pt idx="927">
                  <c:v>2.2599799999999988</c:v>
                </c:pt>
                <c:pt idx="928">
                  <c:v>2.1876999999999924</c:v>
                </c:pt>
                <c:pt idx="929">
                  <c:v>4.004019999999997</c:v>
                </c:pt>
                <c:pt idx="930">
                  <c:v>4.3974199999999826</c:v>
                </c:pt>
                <c:pt idx="931">
                  <c:v>-3.3854400000000027</c:v>
                </c:pt>
                <c:pt idx="932">
                  <c:v>-1.8701799999999906</c:v>
                </c:pt>
                <c:pt idx="933">
                  <c:v>-3.3407600000000031</c:v>
                </c:pt>
                <c:pt idx="934">
                  <c:v>-3.8610500000000059</c:v>
                </c:pt>
                <c:pt idx="935">
                  <c:v>0.39583000000000368</c:v>
                </c:pt>
                <c:pt idx="936">
                  <c:v>-4.0420000000000158</c:v>
                </c:pt>
                <c:pt idx="937">
                  <c:v>-5.1856900000000223</c:v>
                </c:pt>
                <c:pt idx="938">
                  <c:v>-5.2596300000000014</c:v>
                </c:pt>
                <c:pt idx="939">
                  <c:v>-5.3840900000000005</c:v>
                </c:pt>
                <c:pt idx="940">
                  <c:v>-4.5019199999999842</c:v>
                </c:pt>
                <c:pt idx="941">
                  <c:v>-2.8757999999999981</c:v>
                </c:pt>
                <c:pt idx="942">
                  <c:v>0.87041999999999575</c:v>
                </c:pt>
                <c:pt idx="943">
                  <c:v>-2.0598799999999926</c:v>
                </c:pt>
                <c:pt idx="944">
                  <c:v>-13.336659999999995</c:v>
                </c:pt>
                <c:pt idx="945">
                  <c:v>-8.3601200000000091</c:v>
                </c:pt>
                <c:pt idx="946">
                  <c:v>-3.0197900000000146</c:v>
                </c:pt>
                <c:pt idx="947">
                  <c:v>1.0727400000000102</c:v>
                </c:pt>
                <c:pt idx="948">
                  <c:v>1.0843899999999991</c:v>
                </c:pt>
                <c:pt idx="949">
                  <c:v>-1.6990700000000203</c:v>
                </c:pt>
                <c:pt idx="950">
                  <c:v>-1.5327600000000245</c:v>
                </c:pt>
                <c:pt idx="951">
                  <c:v>-0.42601000000000511</c:v>
                </c:pt>
                <c:pt idx="952">
                  <c:v>0.130369999999985</c:v>
                </c:pt>
                <c:pt idx="953">
                  <c:v>1.3255499999999927</c:v>
                </c:pt>
                <c:pt idx="954">
                  <c:v>-0.71288000000001261</c:v>
                </c:pt>
                <c:pt idx="955">
                  <c:v>1.8118899999999769</c:v>
                </c:pt>
                <c:pt idx="956">
                  <c:v>1.0639299999999849</c:v>
                </c:pt>
                <c:pt idx="957">
                  <c:v>-0.42014000000000351</c:v>
                </c:pt>
                <c:pt idx="958">
                  <c:v>-2.0724699999999956</c:v>
                </c:pt>
                <c:pt idx="959">
                  <c:v>-0.21496000000000492</c:v>
                </c:pt>
                <c:pt idx="960">
                  <c:v>-0.44540000000000646</c:v>
                </c:pt>
                <c:pt idx="961">
                  <c:v>3.2804700000000082</c:v>
                </c:pt>
                <c:pt idx="962">
                  <c:v>3.4555099999999896</c:v>
                </c:pt>
                <c:pt idx="963">
                  <c:v>0.85199999999998965</c:v>
                </c:pt>
                <c:pt idx="964">
                  <c:v>3.661689999999993</c:v>
                </c:pt>
                <c:pt idx="965">
                  <c:v>1.2963700000000102</c:v>
                </c:pt>
                <c:pt idx="966">
                  <c:v>1.8565799999999939</c:v>
                </c:pt>
                <c:pt idx="967">
                  <c:v>-2.2126199999999869</c:v>
                </c:pt>
                <c:pt idx="968">
                  <c:v>-1.9538600000000059</c:v>
                </c:pt>
                <c:pt idx="969">
                  <c:v>3.8153700000000015</c:v>
                </c:pt>
                <c:pt idx="970">
                  <c:v>0.71680999999999528</c:v>
                </c:pt>
                <c:pt idx="971">
                  <c:v>1.0883299999999849</c:v>
                </c:pt>
                <c:pt idx="972">
                  <c:v>-0.95608000000001425</c:v>
                </c:pt>
                <c:pt idx="973">
                  <c:v>6.22820999999999</c:v>
                </c:pt>
                <c:pt idx="974">
                  <c:v>11.39349</c:v>
                </c:pt>
                <c:pt idx="975">
                  <c:v>6.9839699999999993</c:v>
                </c:pt>
                <c:pt idx="976">
                  <c:v>7.3690699999999936</c:v>
                </c:pt>
                <c:pt idx="977">
                  <c:v>3.2181799999999754</c:v>
                </c:pt>
                <c:pt idx="978">
                  <c:v>1.6699399999999969</c:v>
                </c:pt>
                <c:pt idx="979">
                  <c:v>0.50961000000000922</c:v>
                </c:pt>
                <c:pt idx="980">
                  <c:v>-1.7135900000000106</c:v>
                </c:pt>
                <c:pt idx="981">
                  <c:v>0.86748999999998944</c:v>
                </c:pt>
                <c:pt idx="982">
                  <c:v>1.3032600000000087</c:v>
                </c:pt>
                <c:pt idx="983">
                  <c:v>0.51252999999999815</c:v>
                </c:pt>
                <c:pt idx="984">
                  <c:v>-0.58359000000001515</c:v>
                </c:pt>
                <c:pt idx="985">
                  <c:v>0.60002999999998963</c:v>
                </c:pt>
                <c:pt idx="986">
                  <c:v>3.8376799999999918</c:v>
                </c:pt>
                <c:pt idx="987">
                  <c:v>4.353219999999979</c:v>
                </c:pt>
                <c:pt idx="988">
                  <c:v>4.7474499999999722</c:v>
                </c:pt>
                <c:pt idx="989">
                  <c:v>0.91965999999999326</c:v>
                </c:pt>
                <c:pt idx="990">
                  <c:v>-1.4782000000000011</c:v>
                </c:pt>
                <c:pt idx="991">
                  <c:v>-1.2701200000000199</c:v>
                </c:pt>
                <c:pt idx="992">
                  <c:v>1.6892899999999855</c:v>
                </c:pt>
                <c:pt idx="993">
                  <c:v>-0.31704000000000576</c:v>
                </c:pt>
                <c:pt idx="994">
                  <c:v>2.4193699999999865</c:v>
                </c:pt>
                <c:pt idx="995">
                  <c:v>2.7890699999999953</c:v>
                </c:pt>
                <c:pt idx="996">
                  <c:v>0.66721999999998616</c:v>
                </c:pt>
                <c:pt idx="997">
                  <c:v>-2.55304000000001</c:v>
                </c:pt>
                <c:pt idx="998">
                  <c:v>-4.9792200000000122</c:v>
                </c:pt>
                <c:pt idx="999">
                  <c:v>-6.6834000000000202</c:v>
                </c:pt>
                <c:pt idx="1000">
                  <c:v>-4.9498499999999979</c:v>
                </c:pt>
                <c:pt idx="1001">
                  <c:v>8.9808199999999943</c:v>
                </c:pt>
                <c:pt idx="1002">
                  <c:v>8.8930699999999803</c:v>
                </c:pt>
                <c:pt idx="1003">
                  <c:v>6.8815399999999869</c:v>
                </c:pt>
                <c:pt idx="1004">
                  <c:v>6.1166399999999896</c:v>
                </c:pt>
                <c:pt idx="1005">
                  <c:v>1.067229999999995</c:v>
                </c:pt>
                <c:pt idx="1006">
                  <c:v>2.2934499999999929</c:v>
                </c:pt>
                <c:pt idx="1007">
                  <c:v>0.5200099999999992</c:v>
                </c:pt>
                <c:pt idx="1008">
                  <c:v>2.0232699999999966</c:v>
                </c:pt>
                <c:pt idx="1009">
                  <c:v>4.1079699999999946</c:v>
                </c:pt>
                <c:pt idx="1010">
                  <c:v>2.4408499999999975</c:v>
                </c:pt>
                <c:pt idx="1011">
                  <c:v>5.6377200000000016</c:v>
                </c:pt>
                <c:pt idx="1012">
                  <c:v>4.2845599999999848</c:v>
                </c:pt>
                <c:pt idx="1013">
                  <c:v>3.9236199999999997</c:v>
                </c:pt>
                <c:pt idx="1014">
                  <c:v>4.6592399999999969</c:v>
                </c:pt>
                <c:pt idx="1015">
                  <c:v>2.9998099999999965</c:v>
                </c:pt>
                <c:pt idx="1016">
                  <c:v>2.956860000000006</c:v>
                </c:pt>
                <c:pt idx="1017">
                  <c:v>1.0711700000000093</c:v>
                </c:pt>
                <c:pt idx="1018">
                  <c:v>-1.1735800000000154</c:v>
                </c:pt>
                <c:pt idx="1019">
                  <c:v>-3.0339100000000201</c:v>
                </c:pt>
                <c:pt idx="1020">
                  <c:v>-0.53954000000000235</c:v>
                </c:pt>
                <c:pt idx="1021">
                  <c:v>1.4359900000000039</c:v>
                </c:pt>
                <c:pt idx="1022">
                  <c:v>-4.1959999999988895E-2</c:v>
                </c:pt>
                <c:pt idx="1023">
                  <c:v>0.10627999999999815</c:v>
                </c:pt>
                <c:pt idx="1024">
                  <c:v>0.70436999999999728</c:v>
                </c:pt>
                <c:pt idx="1025">
                  <c:v>0.50827999999998497</c:v>
                </c:pt>
                <c:pt idx="1026">
                  <c:v>-0.84194000000000813</c:v>
                </c:pt>
                <c:pt idx="1027">
                  <c:v>0.16392999999997926</c:v>
                </c:pt>
                <c:pt idx="1028">
                  <c:v>2.3247199999999708</c:v>
                </c:pt>
                <c:pt idx="1029">
                  <c:v>1.4427699999999959</c:v>
                </c:pt>
                <c:pt idx="1030">
                  <c:v>-0.33950000000000102</c:v>
                </c:pt>
                <c:pt idx="1031">
                  <c:v>-2.3022699999999929</c:v>
                </c:pt>
                <c:pt idx="1032">
                  <c:v>-2.3607800000000054</c:v>
                </c:pt>
                <c:pt idx="1033">
                  <c:v>-4.2133300000000133</c:v>
                </c:pt>
                <c:pt idx="1034">
                  <c:v>-3.8943900000000014</c:v>
                </c:pt>
                <c:pt idx="1035">
                  <c:v>-2.6017700000000019</c:v>
                </c:pt>
                <c:pt idx="1036">
                  <c:v>1.2545599999999979</c:v>
                </c:pt>
                <c:pt idx="1037">
                  <c:v>2.5363999999999862</c:v>
                </c:pt>
                <c:pt idx="1038">
                  <c:v>3.4183000000000021</c:v>
                </c:pt>
                <c:pt idx="1039">
                  <c:v>-0.33268000000001052</c:v>
                </c:pt>
                <c:pt idx="1040">
                  <c:v>-0.23702000000000112</c:v>
                </c:pt>
                <c:pt idx="1041">
                  <c:v>-4.1148799999999994</c:v>
                </c:pt>
                <c:pt idx="1042">
                  <c:v>-4.6777100000000189</c:v>
                </c:pt>
                <c:pt idx="1043">
                  <c:v>-3.3675900000000212</c:v>
                </c:pt>
                <c:pt idx="1044">
                  <c:v>-4.2006600000000276</c:v>
                </c:pt>
                <c:pt idx="1045">
                  <c:v>-2.1383799999999979</c:v>
                </c:pt>
                <c:pt idx="1046">
                  <c:v>-1.0633800000000093</c:v>
                </c:pt>
                <c:pt idx="1047">
                  <c:v>-0.56968000000000529</c:v>
                </c:pt>
                <c:pt idx="1048">
                  <c:v>0.7862700000000018</c:v>
                </c:pt>
                <c:pt idx="1049">
                  <c:v>2.3304600000000164</c:v>
                </c:pt>
                <c:pt idx="1050">
                  <c:v>1.1791599999999818</c:v>
                </c:pt>
                <c:pt idx="1051">
                  <c:v>0.2023799999999909</c:v>
                </c:pt>
                <c:pt idx="1052">
                  <c:v>0.19811999999998875</c:v>
                </c:pt>
                <c:pt idx="1053">
                  <c:v>-1.9471699999999998</c:v>
                </c:pt>
                <c:pt idx="1054">
                  <c:v>-1.9821400000000153</c:v>
                </c:pt>
                <c:pt idx="1055">
                  <c:v>-2.1650300000000016</c:v>
                </c:pt>
                <c:pt idx="1056">
                  <c:v>0.59480999999998119</c:v>
                </c:pt>
                <c:pt idx="1057">
                  <c:v>-1.8580000000014252E-2</c:v>
                </c:pt>
                <c:pt idx="1058">
                  <c:v>2.5171899999999994</c:v>
                </c:pt>
                <c:pt idx="1059">
                  <c:v>1.8764599999999945</c:v>
                </c:pt>
                <c:pt idx="1060">
                  <c:v>2.0769699999999744</c:v>
                </c:pt>
                <c:pt idx="1061">
                  <c:v>5.8131799999999885</c:v>
                </c:pt>
                <c:pt idx="1062">
                  <c:v>-1.7482200000000176</c:v>
                </c:pt>
                <c:pt idx="1063">
                  <c:v>-0.24653999999999598</c:v>
                </c:pt>
                <c:pt idx="1064">
                  <c:v>-0.83161000000001195</c:v>
                </c:pt>
                <c:pt idx="1065">
                  <c:v>-3.6266399999999948</c:v>
                </c:pt>
                <c:pt idx="1066">
                  <c:v>-2.5524399999999901</c:v>
                </c:pt>
                <c:pt idx="1067">
                  <c:v>0.49600999999999829</c:v>
                </c:pt>
                <c:pt idx="1068">
                  <c:v>0.66236999999999568</c:v>
                </c:pt>
                <c:pt idx="1069">
                  <c:v>3.1482400000000013</c:v>
                </c:pt>
                <c:pt idx="1070">
                  <c:v>1.5633299999999934</c:v>
                </c:pt>
                <c:pt idx="1071">
                  <c:v>3.0738499999999931</c:v>
                </c:pt>
                <c:pt idx="1072">
                  <c:v>-0.54396000000001266</c:v>
                </c:pt>
                <c:pt idx="1073">
                  <c:v>-1.5838500000000266</c:v>
                </c:pt>
                <c:pt idx="1074">
                  <c:v>0.3326099999999883</c:v>
                </c:pt>
                <c:pt idx="1075">
                  <c:v>1.4919599999999775</c:v>
                </c:pt>
                <c:pt idx="1076">
                  <c:v>1.8177400000000006</c:v>
                </c:pt>
                <c:pt idx="1077">
                  <c:v>4.0630299999999977</c:v>
                </c:pt>
                <c:pt idx="1078">
                  <c:v>2.717819999999989</c:v>
                </c:pt>
                <c:pt idx="1079">
                  <c:v>2.0633099999999871</c:v>
                </c:pt>
                <c:pt idx="1080">
                  <c:v>1.2160100000000114</c:v>
                </c:pt>
                <c:pt idx="1081">
                  <c:v>1.7560000000003129E-2</c:v>
                </c:pt>
                <c:pt idx="1082">
                  <c:v>-1.3334400000000102</c:v>
                </c:pt>
                <c:pt idx="1083">
                  <c:v>-0.20738000000000056</c:v>
                </c:pt>
                <c:pt idx="1084">
                  <c:v>1.4714400000000012</c:v>
                </c:pt>
                <c:pt idx="1085">
                  <c:v>-1.1035900000000112</c:v>
                </c:pt>
                <c:pt idx="1086">
                  <c:v>-1.6572900000000175</c:v>
                </c:pt>
                <c:pt idx="1087">
                  <c:v>0.45394999999997765</c:v>
                </c:pt>
                <c:pt idx="1088">
                  <c:v>1.4322799999999916</c:v>
                </c:pt>
                <c:pt idx="1089">
                  <c:v>2.4204000000000008</c:v>
                </c:pt>
                <c:pt idx="1090">
                  <c:v>1.2219399999999894</c:v>
                </c:pt>
                <c:pt idx="1091">
                  <c:v>0.3619199999999978</c:v>
                </c:pt>
                <c:pt idx="1092">
                  <c:v>-2.9467100000000102</c:v>
                </c:pt>
                <c:pt idx="1093">
                  <c:v>0.22500999999998328</c:v>
                </c:pt>
                <c:pt idx="1094">
                  <c:v>0.55176000000000158</c:v>
                </c:pt>
                <c:pt idx="1095">
                  <c:v>-1.1681100000000129</c:v>
                </c:pt>
                <c:pt idx="1096">
                  <c:v>-2.2872799999999955</c:v>
                </c:pt>
                <c:pt idx="1097">
                  <c:v>-3.166860000000014</c:v>
                </c:pt>
                <c:pt idx="1098">
                  <c:v>-4.2635300000000029</c:v>
                </c:pt>
                <c:pt idx="1099">
                  <c:v>-3.644289999999998</c:v>
                </c:pt>
                <c:pt idx="1100">
                  <c:v>-5.7447600000000136</c:v>
                </c:pt>
                <c:pt idx="1101">
                  <c:v>-3.5503299999999882</c:v>
                </c:pt>
                <c:pt idx="1102">
                  <c:v>-0.39429000000001224</c:v>
                </c:pt>
                <c:pt idx="1103">
                  <c:v>-3.8301400000000143</c:v>
                </c:pt>
                <c:pt idx="1104">
                  <c:v>-7.0850000000000222</c:v>
                </c:pt>
                <c:pt idx="1105">
                  <c:v>-6.8571000000000168</c:v>
                </c:pt>
                <c:pt idx="1106">
                  <c:v>-5.4532200000000159</c:v>
                </c:pt>
                <c:pt idx="1107">
                  <c:v>-4.409300000000016</c:v>
                </c:pt>
                <c:pt idx="1108">
                  <c:v>-2.7382700000000142</c:v>
                </c:pt>
                <c:pt idx="1109">
                  <c:v>-2.3342899999999958</c:v>
                </c:pt>
                <c:pt idx="1110">
                  <c:v>-2.5397500000000264</c:v>
                </c:pt>
                <c:pt idx="1111">
                  <c:v>-3.3565800000000223</c:v>
                </c:pt>
                <c:pt idx="1112">
                  <c:v>1.9309999999999832</c:v>
                </c:pt>
                <c:pt idx="1113">
                  <c:v>-0.64734000000001402</c:v>
                </c:pt>
                <c:pt idx="1114">
                  <c:v>0.60880000000000223</c:v>
                </c:pt>
                <c:pt idx="1115">
                  <c:v>1.4619699999999938</c:v>
                </c:pt>
                <c:pt idx="1116">
                  <c:v>0.12524000000000513</c:v>
                </c:pt>
                <c:pt idx="1117">
                  <c:v>-0.1796499999999952</c:v>
                </c:pt>
                <c:pt idx="1118">
                  <c:v>0.45542000000000371</c:v>
                </c:pt>
                <c:pt idx="1119">
                  <c:v>0.43674999999998931</c:v>
                </c:pt>
                <c:pt idx="1120">
                  <c:v>6.2798999999999836</c:v>
                </c:pt>
                <c:pt idx="1121">
                  <c:v>4.5298099999999835</c:v>
                </c:pt>
                <c:pt idx="1122">
                  <c:v>4.5230200000000025</c:v>
                </c:pt>
                <c:pt idx="1123">
                  <c:v>-0.8411700000000053</c:v>
                </c:pt>
                <c:pt idx="1124">
                  <c:v>-1.0413900000000069</c:v>
                </c:pt>
                <c:pt idx="1125">
                  <c:v>-0.59680000000000177</c:v>
                </c:pt>
                <c:pt idx="1126">
                  <c:v>-1.6892100000000028</c:v>
                </c:pt>
                <c:pt idx="1127">
                  <c:v>1.2171099999999768</c:v>
                </c:pt>
                <c:pt idx="1128">
                  <c:v>2.9024299999999954</c:v>
                </c:pt>
                <c:pt idx="1129">
                  <c:v>1.9748699999999815</c:v>
                </c:pt>
                <c:pt idx="1130">
                  <c:v>1.7137499999999903</c:v>
                </c:pt>
                <c:pt idx="1131">
                  <c:v>-1.9414800000000128</c:v>
                </c:pt>
                <c:pt idx="1132">
                  <c:v>-3.0349800000000045</c:v>
                </c:pt>
                <c:pt idx="1133">
                  <c:v>-4.5259300000000167</c:v>
                </c:pt>
                <c:pt idx="1134">
                  <c:v>-5.4515300000000195</c:v>
                </c:pt>
                <c:pt idx="1135">
                  <c:v>-4.432690000000008</c:v>
                </c:pt>
                <c:pt idx="1136">
                  <c:v>-1.7157000000000124</c:v>
                </c:pt>
                <c:pt idx="1137">
                  <c:v>0.93643999999999039</c:v>
                </c:pt>
                <c:pt idx="1138">
                  <c:v>1.5636700000000019</c:v>
                </c:pt>
                <c:pt idx="1139">
                  <c:v>1.5135700000000014</c:v>
                </c:pt>
                <c:pt idx="1140">
                  <c:v>1.2171599999999927</c:v>
                </c:pt>
                <c:pt idx="1141">
                  <c:v>1.4703099999999978</c:v>
                </c:pt>
                <c:pt idx="1142">
                  <c:v>1.9149899999999889</c:v>
                </c:pt>
                <c:pt idx="1143">
                  <c:v>1.4928799999999853</c:v>
                </c:pt>
                <c:pt idx="1144">
                  <c:v>-1.2583500000000214</c:v>
                </c:pt>
                <c:pt idx="1145">
                  <c:v>0.307259999999971</c:v>
                </c:pt>
                <c:pt idx="1146">
                  <c:v>-0.13155000000000427</c:v>
                </c:pt>
                <c:pt idx="1147">
                  <c:v>-0.58008000000000948</c:v>
                </c:pt>
                <c:pt idx="1148">
                  <c:v>0.59673999999999694</c:v>
                </c:pt>
                <c:pt idx="1149">
                  <c:v>-1.1356599999999872</c:v>
                </c:pt>
                <c:pt idx="1150">
                  <c:v>0.15019999999999811</c:v>
                </c:pt>
                <c:pt idx="1151">
                  <c:v>1.7952300000000037</c:v>
                </c:pt>
                <c:pt idx="1152">
                  <c:v>0.48784999999999457</c:v>
                </c:pt>
                <c:pt idx="1153">
                  <c:v>-1.438910000000007</c:v>
                </c:pt>
                <c:pt idx="1154">
                  <c:v>-0.2365700000000146</c:v>
                </c:pt>
                <c:pt idx="1155">
                  <c:v>-6.8500000000000227E-3</c:v>
                </c:pt>
                <c:pt idx="1156">
                  <c:v>1.6755299999999949</c:v>
                </c:pt>
                <c:pt idx="1157">
                  <c:v>0.61144999999999072</c:v>
                </c:pt>
                <c:pt idx="1158">
                  <c:v>0.46618999999998323</c:v>
                </c:pt>
                <c:pt idx="1159">
                  <c:v>-0.31313000000001523</c:v>
                </c:pt>
                <c:pt idx="1160">
                  <c:v>-1.4065100000000257</c:v>
                </c:pt>
                <c:pt idx="1161">
                  <c:v>-1.5596400000000159</c:v>
                </c:pt>
                <c:pt idx="1162">
                  <c:v>-2.3134900000000158</c:v>
                </c:pt>
                <c:pt idx="1163">
                  <c:v>-1.6391400000000118</c:v>
                </c:pt>
                <c:pt idx="1164">
                  <c:v>-2.5362999999999971</c:v>
                </c:pt>
                <c:pt idx="1165">
                  <c:v>-2.0180800000000119</c:v>
                </c:pt>
                <c:pt idx="1166">
                  <c:v>-3.240089999999995</c:v>
                </c:pt>
                <c:pt idx="1167">
                  <c:v>-3.7387500000000102</c:v>
                </c:pt>
                <c:pt idx="1168">
                  <c:v>-5.2945000000000135</c:v>
                </c:pt>
                <c:pt idx="1169">
                  <c:v>-5.0098100000000017</c:v>
                </c:pt>
                <c:pt idx="1170">
                  <c:v>-2.243780000000001</c:v>
                </c:pt>
                <c:pt idx="1171">
                  <c:v>-0.46426000000001011</c:v>
                </c:pt>
                <c:pt idx="1172">
                  <c:v>2.324300000000008</c:v>
                </c:pt>
                <c:pt idx="1173">
                  <c:v>2.4587599999999981</c:v>
                </c:pt>
                <c:pt idx="1174">
                  <c:v>1.574389999999994</c:v>
                </c:pt>
                <c:pt idx="1175">
                  <c:v>1.9771500000000088</c:v>
                </c:pt>
                <c:pt idx="1176">
                  <c:v>-0.83158000000000243</c:v>
                </c:pt>
                <c:pt idx="1177">
                  <c:v>-1.0384700000000038</c:v>
                </c:pt>
                <c:pt idx="1178">
                  <c:v>-3.185750000000013</c:v>
                </c:pt>
                <c:pt idx="1179">
                  <c:v>-2.7584000000000231</c:v>
                </c:pt>
                <c:pt idx="1180">
                  <c:v>-2.7604400000000027</c:v>
                </c:pt>
                <c:pt idx="1181">
                  <c:v>-2.44435</c:v>
                </c:pt>
                <c:pt idx="1182">
                  <c:v>-1.6328300000000127</c:v>
                </c:pt>
                <c:pt idx="1183">
                  <c:v>9.7999999998421572E-4</c:v>
                </c:pt>
                <c:pt idx="1184">
                  <c:v>-0.57319000000001097</c:v>
                </c:pt>
                <c:pt idx="1185">
                  <c:v>-1.0951200000000085</c:v>
                </c:pt>
                <c:pt idx="1186">
                  <c:v>-1.6812000000000182</c:v>
                </c:pt>
                <c:pt idx="1187">
                  <c:v>-1.889860000000013</c:v>
                </c:pt>
                <c:pt idx="1188">
                  <c:v>-3.7699700000000007</c:v>
                </c:pt>
                <c:pt idx="1189">
                  <c:v>-3.5917300000000125</c:v>
                </c:pt>
                <c:pt idx="1190">
                  <c:v>-2.7546000000000106</c:v>
                </c:pt>
                <c:pt idx="1191">
                  <c:v>-2.2247799999999955</c:v>
                </c:pt>
                <c:pt idx="1192">
                  <c:v>-2.0563300000000027</c:v>
                </c:pt>
                <c:pt idx="1193">
                  <c:v>-1.1237099999999884</c:v>
                </c:pt>
                <c:pt idx="1194">
                  <c:v>5.3299599999999998</c:v>
                </c:pt>
                <c:pt idx="1195">
                  <c:v>3.3947800000000115</c:v>
                </c:pt>
                <c:pt idx="1196">
                  <c:v>3.1189499999999981</c:v>
                </c:pt>
                <c:pt idx="1197">
                  <c:v>2.906259999999989</c:v>
                </c:pt>
                <c:pt idx="1198">
                  <c:v>1.6279199999999889</c:v>
                </c:pt>
                <c:pt idx="1199">
                  <c:v>2.2838400000000121</c:v>
                </c:pt>
                <c:pt idx="1200">
                  <c:v>1.0695500000000067</c:v>
                </c:pt>
                <c:pt idx="1201">
                  <c:v>1.4979699999999951</c:v>
                </c:pt>
                <c:pt idx="1202">
                  <c:v>2.0406300000000073</c:v>
                </c:pt>
                <c:pt idx="1203">
                  <c:v>1.9991499999999718</c:v>
                </c:pt>
                <c:pt idx="1204">
                  <c:v>2.1075000000000017</c:v>
                </c:pt>
                <c:pt idx="1205">
                  <c:v>3.5011499999999955</c:v>
                </c:pt>
                <c:pt idx="1206">
                  <c:v>3.5355199999999769</c:v>
                </c:pt>
                <c:pt idx="1207">
                  <c:v>3.2509399999999999</c:v>
                </c:pt>
                <c:pt idx="1208">
                  <c:v>1.491020000000006</c:v>
                </c:pt>
                <c:pt idx="1209">
                  <c:v>0.37425999999997828</c:v>
                </c:pt>
                <c:pt idx="1210">
                  <c:v>0.11329999999999529</c:v>
                </c:pt>
                <c:pt idx="1211">
                  <c:v>2.1813799999999901</c:v>
                </c:pt>
                <c:pt idx="1212">
                  <c:v>0.11818999999999846</c:v>
                </c:pt>
                <c:pt idx="1213">
                  <c:v>-3.4488699999999994</c:v>
                </c:pt>
                <c:pt idx="1214">
                  <c:v>-4.8276800000000009</c:v>
                </c:pt>
                <c:pt idx="1215">
                  <c:v>-9.0589999999991733E-2</c:v>
                </c:pt>
                <c:pt idx="1216">
                  <c:v>1.2832599999999985</c:v>
                </c:pt>
                <c:pt idx="1217">
                  <c:v>-0.49837000000000842</c:v>
                </c:pt>
                <c:pt idx="1218">
                  <c:v>3.9768199999999894</c:v>
                </c:pt>
                <c:pt idx="1219">
                  <c:v>5.0758099999999899</c:v>
                </c:pt>
                <c:pt idx="1220">
                  <c:v>4.0516700000000014</c:v>
                </c:pt>
                <c:pt idx="1221">
                  <c:v>4.775509999999997</c:v>
                </c:pt>
                <c:pt idx="1222">
                  <c:v>3.2253199999999964</c:v>
                </c:pt>
                <c:pt idx="1223">
                  <c:v>-0.20489999999999498</c:v>
                </c:pt>
                <c:pt idx="1224">
                  <c:v>-1.6782100000000213</c:v>
                </c:pt>
                <c:pt idx="1225">
                  <c:v>-3.5483600000000024</c:v>
                </c:pt>
                <c:pt idx="1226">
                  <c:v>-1.2320199999999772</c:v>
                </c:pt>
                <c:pt idx="1227">
                  <c:v>1.3127899999999926</c:v>
                </c:pt>
                <c:pt idx="1228">
                  <c:v>1.1768999999999892</c:v>
                </c:pt>
                <c:pt idx="1229">
                  <c:v>-0.42053000000001362</c:v>
                </c:pt>
                <c:pt idx="1230">
                  <c:v>-0.13684000000000651</c:v>
                </c:pt>
                <c:pt idx="1231">
                  <c:v>1.2829999999993902E-2</c:v>
                </c:pt>
                <c:pt idx="1232">
                  <c:v>1.2556599999999918</c:v>
                </c:pt>
                <c:pt idx="1233">
                  <c:v>0.73561999999999728</c:v>
                </c:pt>
                <c:pt idx="1234">
                  <c:v>0.90309999999999491</c:v>
                </c:pt>
                <c:pt idx="1235">
                  <c:v>1.4851200000000091</c:v>
                </c:pt>
                <c:pt idx="1236">
                  <c:v>2.589090000000013</c:v>
                </c:pt>
                <c:pt idx="1237">
                  <c:v>1.8505600000000015</c:v>
                </c:pt>
                <c:pt idx="1238">
                  <c:v>4.762779999999978</c:v>
                </c:pt>
                <c:pt idx="1239">
                  <c:v>5.2465199999999896</c:v>
                </c:pt>
                <c:pt idx="1240">
                  <c:v>4.0571399999999898</c:v>
                </c:pt>
                <c:pt idx="1241">
                  <c:v>3.442239999999984</c:v>
                </c:pt>
                <c:pt idx="1242">
                  <c:v>0.78065999999999747</c:v>
                </c:pt>
                <c:pt idx="1243">
                  <c:v>1.2608999999999924</c:v>
                </c:pt>
                <c:pt idx="1244">
                  <c:v>3.2599199999999797</c:v>
                </c:pt>
                <c:pt idx="1245">
                  <c:v>3.4545899999999961</c:v>
                </c:pt>
                <c:pt idx="1246">
                  <c:v>4.1739899999999892</c:v>
                </c:pt>
                <c:pt idx="1247">
                  <c:v>2.8280399999999872</c:v>
                </c:pt>
                <c:pt idx="1248">
                  <c:v>2.3617200000000054</c:v>
                </c:pt>
                <c:pt idx="1249">
                  <c:v>0.99997999999997944</c:v>
                </c:pt>
                <c:pt idx="1250">
                  <c:v>1.8171600000000012</c:v>
                </c:pt>
                <c:pt idx="1251">
                  <c:v>7.8090000000003101E-2</c:v>
                </c:pt>
                <c:pt idx="1252">
                  <c:v>0.94759000000000526</c:v>
                </c:pt>
                <c:pt idx="1253">
                  <c:v>-13.601920000000007</c:v>
                </c:pt>
                <c:pt idx="1254">
                  <c:v>-11.044619999999995</c:v>
                </c:pt>
                <c:pt idx="1255">
                  <c:v>-9.1423599999999965</c:v>
                </c:pt>
                <c:pt idx="1256">
                  <c:v>-4.674900000000008</c:v>
                </c:pt>
                <c:pt idx="1257">
                  <c:v>-2.2016299999999944</c:v>
                </c:pt>
                <c:pt idx="1258">
                  <c:v>-2.9792300000000012</c:v>
                </c:pt>
                <c:pt idx="1259">
                  <c:v>-3.7352199999999982</c:v>
                </c:pt>
                <c:pt idx="1260">
                  <c:v>-4.7540200000000112</c:v>
                </c:pt>
                <c:pt idx="1261">
                  <c:v>-3.7619200000000035</c:v>
                </c:pt>
                <c:pt idx="1262">
                  <c:v>-1.0997900000000129</c:v>
                </c:pt>
                <c:pt idx="1263">
                  <c:v>-1.166019999999989</c:v>
                </c:pt>
                <c:pt idx="1264">
                  <c:v>0.55633000000000266</c:v>
                </c:pt>
                <c:pt idx="1265">
                  <c:v>2.7904799999999881</c:v>
                </c:pt>
                <c:pt idx="1266">
                  <c:v>1.3992199999999997</c:v>
                </c:pt>
                <c:pt idx="1267">
                  <c:v>-2.3161999999999949</c:v>
                </c:pt>
                <c:pt idx="1268">
                  <c:v>-3.0692399999999935</c:v>
                </c:pt>
                <c:pt idx="1269">
                  <c:v>-2.3824400000000026</c:v>
                </c:pt>
                <c:pt idx="1270">
                  <c:v>-0.88435000000002617</c:v>
                </c:pt>
                <c:pt idx="1271">
                  <c:v>-1.5692000000000093</c:v>
                </c:pt>
                <c:pt idx="1272">
                  <c:v>0.39719999999998379</c:v>
                </c:pt>
                <c:pt idx="1273">
                  <c:v>-0.52376000000001</c:v>
                </c:pt>
                <c:pt idx="1274">
                  <c:v>-0.4012000000000171</c:v>
                </c:pt>
                <c:pt idx="1275">
                  <c:v>1.6601500000000016</c:v>
                </c:pt>
                <c:pt idx="1276">
                  <c:v>2.3814799999999963</c:v>
                </c:pt>
                <c:pt idx="1277">
                  <c:v>2.2747099999999989</c:v>
                </c:pt>
                <c:pt idx="1278">
                  <c:v>-1.0395500000000055</c:v>
                </c:pt>
                <c:pt idx="1279">
                  <c:v>-0.8507900000000177</c:v>
                </c:pt>
                <c:pt idx="1280">
                  <c:v>-1.8893800000000027</c:v>
                </c:pt>
                <c:pt idx="1281">
                  <c:v>-2.5879999999999939</c:v>
                </c:pt>
                <c:pt idx="1282">
                  <c:v>1.0553400000000153</c:v>
                </c:pt>
                <c:pt idx="1283">
                  <c:v>2.2401200000000046</c:v>
                </c:pt>
                <c:pt idx="1284">
                  <c:v>2.0583699999999965</c:v>
                </c:pt>
                <c:pt idx="1285">
                  <c:v>2.2559400000000096</c:v>
                </c:pt>
                <c:pt idx="1286">
                  <c:v>4.1572000000000031</c:v>
                </c:pt>
                <c:pt idx="1287">
                  <c:v>0.91206999999999994</c:v>
                </c:pt>
                <c:pt idx="1288">
                  <c:v>1.5810999999999922</c:v>
                </c:pt>
                <c:pt idx="1289">
                  <c:v>0.68382999999998617</c:v>
                </c:pt>
                <c:pt idx="1290">
                  <c:v>-2.2025700000000086</c:v>
                </c:pt>
                <c:pt idx="1291">
                  <c:v>-2.0217300000000193</c:v>
                </c:pt>
                <c:pt idx="1292">
                  <c:v>0.21141999999997552</c:v>
                </c:pt>
                <c:pt idx="1293">
                  <c:v>0.31720999999997446</c:v>
                </c:pt>
                <c:pt idx="1294">
                  <c:v>0.94854999999998313</c:v>
                </c:pt>
                <c:pt idx="1295">
                  <c:v>-0.26875000000002558</c:v>
                </c:pt>
                <c:pt idx="1296">
                  <c:v>0.36063000000000045</c:v>
                </c:pt>
                <c:pt idx="1297">
                  <c:v>-0.58006000000000313</c:v>
                </c:pt>
                <c:pt idx="1298">
                  <c:v>-1.0266699999999958</c:v>
                </c:pt>
                <c:pt idx="1299">
                  <c:v>-2.3922800000000137</c:v>
                </c:pt>
                <c:pt idx="1300">
                  <c:v>-4.2057599999999979</c:v>
                </c:pt>
                <c:pt idx="1301">
                  <c:v>-4.3397099999999966</c:v>
                </c:pt>
                <c:pt idx="1302">
                  <c:v>-3.8709500000000077</c:v>
                </c:pt>
                <c:pt idx="1303">
                  <c:v>-2.0188599999999894</c:v>
                </c:pt>
                <c:pt idx="1304">
                  <c:v>-0.11699999999999022</c:v>
                </c:pt>
                <c:pt idx="1305">
                  <c:v>2.261020000000002</c:v>
                </c:pt>
                <c:pt idx="1306">
                  <c:v>1.1731599999999958</c:v>
                </c:pt>
                <c:pt idx="1307">
                  <c:v>2.02700999999999</c:v>
                </c:pt>
                <c:pt idx="1308">
                  <c:v>0.3192799999999778</c:v>
                </c:pt>
                <c:pt idx="1309">
                  <c:v>-0.66541000000000849</c:v>
                </c:pt>
                <c:pt idx="1310">
                  <c:v>-1.5589000000000084</c:v>
                </c:pt>
                <c:pt idx="1311">
                  <c:v>-0.16465000000000884</c:v>
                </c:pt>
                <c:pt idx="1312">
                  <c:v>0.39265999999999224</c:v>
                </c:pt>
                <c:pt idx="1313">
                  <c:v>0.92824999999999136</c:v>
                </c:pt>
                <c:pt idx="1314">
                  <c:v>-6.0373200000000082</c:v>
                </c:pt>
                <c:pt idx="1315">
                  <c:v>-5.0278100000000023</c:v>
                </c:pt>
                <c:pt idx="1316">
                  <c:v>-4.9881799999999856</c:v>
                </c:pt>
                <c:pt idx="1317">
                  <c:v>-2.0776000000000039</c:v>
                </c:pt>
                <c:pt idx="1318">
                  <c:v>-0.98471000000000686</c:v>
                </c:pt>
                <c:pt idx="1319">
                  <c:v>-1.7810500000000076</c:v>
                </c:pt>
                <c:pt idx="1320">
                  <c:v>-2.4406100000000066</c:v>
                </c:pt>
                <c:pt idx="1321">
                  <c:v>-2.6051700000000153</c:v>
                </c:pt>
                <c:pt idx="1322">
                  <c:v>-3.1386700000000047</c:v>
                </c:pt>
                <c:pt idx="1323">
                  <c:v>-2.5317699999999945</c:v>
                </c:pt>
                <c:pt idx="1324">
                  <c:v>-0.48796000000001527</c:v>
                </c:pt>
                <c:pt idx="1325">
                  <c:v>0.99264999999999759</c:v>
                </c:pt>
                <c:pt idx="1326">
                  <c:v>-0.90238000000002216</c:v>
                </c:pt>
                <c:pt idx="1327">
                  <c:v>2.2729299999999739</c:v>
                </c:pt>
                <c:pt idx="1328">
                  <c:v>1.7939499999999811</c:v>
                </c:pt>
                <c:pt idx="1329">
                  <c:v>2.3959499999999991</c:v>
                </c:pt>
                <c:pt idx="1330">
                  <c:v>2.0528299999999859</c:v>
                </c:pt>
                <c:pt idx="1331">
                  <c:v>2.7191899999999833</c:v>
                </c:pt>
                <c:pt idx="1332">
                  <c:v>2.9492399999999748</c:v>
                </c:pt>
                <c:pt idx="1333">
                  <c:v>0.71005999999998437</c:v>
                </c:pt>
                <c:pt idx="1334">
                  <c:v>-1.9850000000005252E-2</c:v>
                </c:pt>
                <c:pt idx="1335">
                  <c:v>-0.48496000000000095</c:v>
                </c:pt>
                <c:pt idx="1336">
                  <c:v>0.12002999999998565</c:v>
                </c:pt>
                <c:pt idx="1337">
                  <c:v>-0.58904999999998608</c:v>
                </c:pt>
                <c:pt idx="1338">
                  <c:v>-0.26279000000002384</c:v>
                </c:pt>
                <c:pt idx="1339">
                  <c:v>-0.1547000000000196</c:v>
                </c:pt>
                <c:pt idx="1340">
                  <c:v>-1.8970599999999962</c:v>
                </c:pt>
                <c:pt idx="1341">
                  <c:v>-3.3737500000000011</c:v>
                </c:pt>
                <c:pt idx="1342">
                  <c:v>-0.59900000000000375</c:v>
                </c:pt>
                <c:pt idx="1343">
                  <c:v>-0.46607000000000198</c:v>
                </c:pt>
                <c:pt idx="1344">
                  <c:v>1.1007499999999908</c:v>
                </c:pt>
                <c:pt idx="1345">
                  <c:v>1.4835399999999908</c:v>
                </c:pt>
                <c:pt idx="1346">
                  <c:v>0.98176999999998316</c:v>
                </c:pt>
                <c:pt idx="1347">
                  <c:v>0.53455999999997061</c:v>
                </c:pt>
                <c:pt idx="1348">
                  <c:v>-2.3205799999999925</c:v>
                </c:pt>
                <c:pt idx="1349">
                  <c:v>-0.16961000000000581</c:v>
                </c:pt>
                <c:pt idx="1350">
                  <c:v>-5.1609999999996603E-2</c:v>
                </c:pt>
                <c:pt idx="1351">
                  <c:v>-1.0263399999999905</c:v>
                </c:pt>
                <c:pt idx="1352">
                  <c:v>-0.54743000000000563</c:v>
                </c:pt>
                <c:pt idx="1353">
                  <c:v>-4.2650000000023169E-2</c:v>
                </c:pt>
                <c:pt idx="1354">
                  <c:v>-0.27570000000001471</c:v>
                </c:pt>
                <c:pt idx="1355">
                  <c:v>0.78444000000000358</c:v>
                </c:pt>
                <c:pt idx="1356">
                  <c:v>0.3431799999999896</c:v>
                </c:pt>
                <c:pt idx="1357">
                  <c:v>-0.79137000000001478</c:v>
                </c:pt>
                <c:pt idx="1358">
                  <c:v>-0.34014000000001943</c:v>
                </c:pt>
                <c:pt idx="1359">
                  <c:v>-8.8279999999997472E-2</c:v>
                </c:pt>
                <c:pt idx="1360">
                  <c:v>-0.31630999999998721</c:v>
                </c:pt>
                <c:pt idx="1361">
                  <c:v>1.5411099999999891</c:v>
                </c:pt>
                <c:pt idx="1362">
                  <c:v>2.8620300000000043</c:v>
                </c:pt>
                <c:pt idx="1363">
                  <c:v>2.0030900000000003</c:v>
                </c:pt>
                <c:pt idx="1364">
                  <c:v>1.7329099999999897</c:v>
                </c:pt>
                <c:pt idx="1365">
                  <c:v>0.64041999999997756</c:v>
                </c:pt>
                <c:pt idx="1366">
                  <c:v>1.6446599999999876</c:v>
                </c:pt>
                <c:pt idx="1367">
                  <c:v>1.9288099999999986</c:v>
                </c:pt>
                <c:pt idx="1368">
                  <c:v>0.82231999999999061</c:v>
                </c:pt>
                <c:pt idx="1369">
                  <c:v>0.43607000000000085</c:v>
                </c:pt>
                <c:pt idx="1370">
                  <c:v>-2.0448899999999952</c:v>
                </c:pt>
                <c:pt idx="1371">
                  <c:v>-1.2384699999999924</c:v>
                </c:pt>
                <c:pt idx="1372">
                  <c:v>-1.7750799999999884</c:v>
                </c:pt>
                <c:pt idx="1373">
                  <c:v>0.31952000000001135</c:v>
                </c:pt>
                <c:pt idx="1374">
                  <c:v>0.34145999999998367</c:v>
                </c:pt>
                <c:pt idx="1375">
                  <c:v>1.1399099999999862</c:v>
                </c:pt>
                <c:pt idx="1376">
                  <c:v>2.6342999999999961</c:v>
                </c:pt>
                <c:pt idx="1377">
                  <c:v>1.8985299999999938</c:v>
                </c:pt>
                <c:pt idx="1378">
                  <c:v>-1.0244799999999969</c:v>
                </c:pt>
                <c:pt idx="1379">
                  <c:v>-1.8437800000000095</c:v>
                </c:pt>
                <c:pt idx="1380">
                  <c:v>-1.4704700000000201</c:v>
                </c:pt>
                <c:pt idx="1381">
                  <c:v>-19.850450000000009</c:v>
                </c:pt>
                <c:pt idx="1382">
                  <c:v>-14.215600000000023</c:v>
                </c:pt>
                <c:pt idx="1383">
                  <c:v>-11.192090000000007</c:v>
                </c:pt>
                <c:pt idx="1384">
                  <c:v>-8.0908700000000096</c:v>
                </c:pt>
                <c:pt idx="1385">
                  <c:v>-4.0728600000000057</c:v>
                </c:pt>
                <c:pt idx="1386">
                  <c:v>-4.5934999999999917</c:v>
                </c:pt>
                <c:pt idx="1387">
                  <c:v>-2.6999700000000075</c:v>
                </c:pt>
                <c:pt idx="1388">
                  <c:v>-1.9741500000000087</c:v>
                </c:pt>
                <c:pt idx="1389">
                  <c:v>-0.43206000000000699</c:v>
                </c:pt>
                <c:pt idx="1390">
                  <c:v>6.4749999999989427E-2</c:v>
                </c:pt>
                <c:pt idx="1391">
                  <c:v>-1.8915999999999968</c:v>
                </c:pt>
                <c:pt idx="1392">
                  <c:v>0.12645999999999447</c:v>
                </c:pt>
                <c:pt idx="1393">
                  <c:v>0.38227000000000544</c:v>
                </c:pt>
                <c:pt idx="1394">
                  <c:v>-0.3335000000000008</c:v>
                </c:pt>
                <c:pt idx="1395">
                  <c:v>0.10456999999999539</c:v>
                </c:pt>
                <c:pt idx="1396">
                  <c:v>2.1852700000000027</c:v>
                </c:pt>
                <c:pt idx="1397">
                  <c:v>0.38432000000000244</c:v>
                </c:pt>
                <c:pt idx="1398">
                  <c:v>-2.1564200000000113</c:v>
                </c:pt>
                <c:pt idx="1399">
                  <c:v>-1.5381500000000017</c:v>
                </c:pt>
                <c:pt idx="1400">
                  <c:v>-9.9560000000010973E-2</c:v>
                </c:pt>
                <c:pt idx="1401">
                  <c:v>1.0970999999999975</c:v>
                </c:pt>
                <c:pt idx="1402">
                  <c:v>1.7641500000000008</c:v>
                </c:pt>
                <c:pt idx="1403">
                  <c:v>2.0339400000000012</c:v>
                </c:pt>
                <c:pt idx="1404">
                  <c:v>0.539519999999996</c:v>
                </c:pt>
                <c:pt idx="1405">
                  <c:v>0.29562999999998851</c:v>
                </c:pt>
                <c:pt idx="1406">
                  <c:v>-2.5875000000000057</c:v>
                </c:pt>
                <c:pt idx="1407">
                  <c:v>-1.1100799999999964</c:v>
                </c:pt>
                <c:pt idx="1408">
                  <c:v>-0.65108000000000743</c:v>
                </c:pt>
                <c:pt idx="1409">
                  <c:v>1.2036200000000008</c:v>
                </c:pt>
                <c:pt idx="1410">
                  <c:v>1.4018100000000118</c:v>
                </c:pt>
                <c:pt idx="1411">
                  <c:v>1.3609100000000041</c:v>
                </c:pt>
                <c:pt idx="1412">
                  <c:v>4.9280399999999958</c:v>
                </c:pt>
                <c:pt idx="1413">
                  <c:v>3.6576900000000023</c:v>
                </c:pt>
                <c:pt idx="1414">
                  <c:v>6.5895800000000122</c:v>
                </c:pt>
                <c:pt idx="1415">
                  <c:v>5.5204000000000093</c:v>
                </c:pt>
                <c:pt idx="1416">
                  <c:v>3.8150200000000041</c:v>
                </c:pt>
                <c:pt idx="1417">
                  <c:v>2.727809999999991</c:v>
                </c:pt>
                <c:pt idx="1418">
                  <c:v>1.7761099999999885</c:v>
                </c:pt>
                <c:pt idx="1419">
                  <c:v>0.49180999999998676</c:v>
                </c:pt>
                <c:pt idx="1420">
                  <c:v>0.62425999999999249</c:v>
                </c:pt>
                <c:pt idx="1421">
                  <c:v>0.62217999999998597</c:v>
                </c:pt>
                <c:pt idx="1422">
                  <c:v>1.4515700000000038</c:v>
                </c:pt>
                <c:pt idx="1423">
                  <c:v>-1.3658700000000152</c:v>
                </c:pt>
                <c:pt idx="1424">
                  <c:v>-0.75960000000000605</c:v>
                </c:pt>
                <c:pt idx="1425">
                  <c:v>-0.54758000000001061</c:v>
                </c:pt>
                <c:pt idx="1426">
                  <c:v>-2.073049999999995</c:v>
                </c:pt>
                <c:pt idx="1427">
                  <c:v>-1.7782399999999967</c:v>
                </c:pt>
                <c:pt idx="1428">
                  <c:v>-1.5394300000000101</c:v>
                </c:pt>
                <c:pt idx="1429">
                  <c:v>-1.1252700000000004</c:v>
                </c:pt>
                <c:pt idx="1430">
                  <c:v>-1.8540300000000087</c:v>
                </c:pt>
                <c:pt idx="1431">
                  <c:v>-2.7310000000000088</c:v>
                </c:pt>
                <c:pt idx="1432">
                  <c:v>-1.6420000000000101</c:v>
                </c:pt>
                <c:pt idx="1433">
                  <c:v>-1.1069999999999993</c:v>
                </c:pt>
                <c:pt idx="1434">
                  <c:v>-1.2000000000000455E-2</c:v>
                </c:pt>
                <c:pt idx="1435">
                  <c:v>1.0079999999999814</c:v>
                </c:pt>
                <c:pt idx="1436">
                  <c:v>1.7600000000000051</c:v>
                </c:pt>
                <c:pt idx="1437">
                  <c:v>1.6810000000000116</c:v>
                </c:pt>
                <c:pt idx="1438">
                  <c:v>1.2299999999999898</c:v>
                </c:pt>
                <c:pt idx="1439">
                  <c:v>6.3149999999999977</c:v>
                </c:pt>
                <c:pt idx="1440">
                  <c:v>4.5109999999999957</c:v>
                </c:pt>
                <c:pt idx="1441">
                  <c:v>4.4959999999999809</c:v>
                </c:pt>
                <c:pt idx="1442">
                  <c:v>3.6140000000000043</c:v>
                </c:pt>
                <c:pt idx="1443">
                  <c:v>3.5660000000000025</c:v>
                </c:pt>
                <c:pt idx="1444">
                  <c:v>2.4799999999999898</c:v>
                </c:pt>
                <c:pt idx="1445">
                  <c:v>0.26999999999999602</c:v>
                </c:pt>
                <c:pt idx="1446">
                  <c:v>0.71799999999998931</c:v>
                </c:pt>
                <c:pt idx="1447">
                  <c:v>-5.7180000000000035</c:v>
                </c:pt>
                <c:pt idx="1448">
                  <c:v>-5.6530000000000058</c:v>
                </c:pt>
                <c:pt idx="1449">
                  <c:v>-4.179000000000002</c:v>
                </c:pt>
                <c:pt idx="1450">
                  <c:v>-4.2700000000000102</c:v>
                </c:pt>
                <c:pt idx="1451">
                  <c:v>-2.63900000000001</c:v>
                </c:pt>
                <c:pt idx="1452">
                  <c:v>3.7000000000006139E-2</c:v>
                </c:pt>
                <c:pt idx="1453">
                  <c:v>0.31999999999999318</c:v>
                </c:pt>
                <c:pt idx="1454">
                  <c:v>0.48500000000002785</c:v>
                </c:pt>
                <c:pt idx="1455">
                  <c:v>-0.20199999999999818</c:v>
                </c:pt>
                <c:pt idx="1456">
                  <c:v>0.30000000000001137</c:v>
                </c:pt>
                <c:pt idx="1457">
                  <c:v>2.0239999999999867</c:v>
                </c:pt>
                <c:pt idx="1458">
                  <c:v>0.98300000000000409</c:v>
                </c:pt>
                <c:pt idx="1459">
                  <c:v>0.28299999999998704</c:v>
                </c:pt>
                <c:pt idx="1460">
                  <c:v>-1.3710000000000093</c:v>
                </c:pt>
                <c:pt idx="1461">
                  <c:v>-1.2999999999999972</c:v>
                </c:pt>
                <c:pt idx="1462">
                  <c:v>-2.4000000000000199</c:v>
                </c:pt>
                <c:pt idx="1463">
                  <c:v>-2.8680000000000092</c:v>
                </c:pt>
                <c:pt idx="1464">
                  <c:v>-2.180000000000021</c:v>
                </c:pt>
                <c:pt idx="1465">
                  <c:v>-1.4020000000000152</c:v>
                </c:pt>
                <c:pt idx="1466">
                  <c:v>-1.2599999999999909</c:v>
                </c:pt>
                <c:pt idx="1467">
                  <c:v>-2.7369999999999948</c:v>
                </c:pt>
                <c:pt idx="1468">
                  <c:v>-1.3010000000000019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49-4612-8E95-DDAFF7160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797055"/>
        <c:axId val="139803295"/>
      </c:lineChart>
      <c:dateAx>
        <c:axId val="1397970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3295"/>
        <c:crosses val="autoZero"/>
        <c:auto val="1"/>
        <c:lblOffset val="100"/>
        <c:baseTimeUnit val="days"/>
      </c:dateAx>
      <c:valAx>
        <c:axId val="1398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9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Smoothing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Exponential Smoothing by Day'!$H$4</c:f>
              <c:strCache>
                <c:ptCount val="1"/>
                <c:pt idx="0">
                  <c:v> Adj Close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 Exponential Smoothing by Day'!$G$5:$G$1474</c:f>
              <c:numCache>
                <c:formatCode>m/d/yyyy</c:formatCode>
                <c:ptCount val="1470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Day'!$H$5:$H$1474</c:f>
              <c:numCache>
                <c:formatCode>General</c:formatCode>
                <c:ptCount val="1470"/>
                <c:pt idx="0">
                  <c:v>69.5411</c:v>
                </c:pt>
                <c:pt idx="1">
                  <c:v>68.311000000000007</c:v>
                </c:pt>
                <c:pt idx="2">
                  <c:v>70.095100000000002</c:v>
                </c:pt>
                <c:pt idx="3">
                  <c:v>71.099800000000002</c:v>
                </c:pt>
                <c:pt idx="4">
                  <c:v>72.048199999999994</c:v>
                </c:pt>
                <c:pt idx="5">
                  <c:v>71.916700000000006</c:v>
                </c:pt>
                <c:pt idx="6">
                  <c:v>71.757099999999994</c:v>
                </c:pt>
                <c:pt idx="7">
                  <c:v>71.400300000000001</c:v>
                </c:pt>
                <c:pt idx="8">
                  <c:v>71.447199999999995</c:v>
                </c:pt>
                <c:pt idx="9">
                  <c:v>73.128</c:v>
                </c:pt>
                <c:pt idx="10">
                  <c:v>72.940200000000004</c:v>
                </c:pt>
                <c:pt idx="11">
                  <c:v>74.301699999999997</c:v>
                </c:pt>
                <c:pt idx="12">
                  <c:v>75.541200000000003</c:v>
                </c:pt>
                <c:pt idx="13">
                  <c:v>75.822800000000001</c:v>
                </c:pt>
                <c:pt idx="14">
                  <c:v>75.588099999999997</c:v>
                </c:pt>
                <c:pt idx="15">
                  <c:v>75.531800000000004</c:v>
                </c:pt>
                <c:pt idx="16">
                  <c:v>75.691400000000002</c:v>
                </c:pt>
                <c:pt idx="17">
                  <c:v>75.4191</c:v>
                </c:pt>
                <c:pt idx="18">
                  <c:v>75.325199999999995</c:v>
                </c:pt>
                <c:pt idx="19">
                  <c:v>76.320499999999996</c:v>
                </c:pt>
                <c:pt idx="20">
                  <c:v>76.883899999999997</c:v>
                </c:pt>
                <c:pt idx="21">
                  <c:v>76.536500000000004</c:v>
                </c:pt>
                <c:pt idx="22">
                  <c:v>76.987200000000001</c:v>
                </c:pt>
                <c:pt idx="23">
                  <c:v>77.804100000000005</c:v>
                </c:pt>
                <c:pt idx="24">
                  <c:v>77.663300000000007</c:v>
                </c:pt>
                <c:pt idx="25">
                  <c:v>77.362799999999993</c:v>
                </c:pt>
                <c:pt idx="26">
                  <c:v>77.334599999999995</c:v>
                </c:pt>
                <c:pt idx="27">
                  <c:v>78.574100000000001</c:v>
                </c:pt>
                <c:pt idx="28">
                  <c:v>79.541200000000003</c:v>
                </c:pt>
                <c:pt idx="29">
                  <c:v>80.189099999999996</c:v>
                </c:pt>
                <c:pt idx="30">
                  <c:v>79.513099999999994</c:v>
                </c:pt>
                <c:pt idx="31">
                  <c:v>80.170299999999997</c:v>
                </c:pt>
                <c:pt idx="32">
                  <c:v>79.409800000000004</c:v>
                </c:pt>
                <c:pt idx="33">
                  <c:v>79.663300000000007</c:v>
                </c:pt>
                <c:pt idx="34">
                  <c:v>78.827600000000004</c:v>
                </c:pt>
                <c:pt idx="35">
                  <c:v>79.588200000000001</c:v>
                </c:pt>
                <c:pt idx="36">
                  <c:v>79.973100000000002</c:v>
                </c:pt>
                <c:pt idx="37">
                  <c:v>80.564700000000002</c:v>
                </c:pt>
                <c:pt idx="38">
                  <c:v>80.912099999999995</c:v>
                </c:pt>
                <c:pt idx="39">
                  <c:v>80.498999999999995</c:v>
                </c:pt>
                <c:pt idx="40">
                  <c:v>82.052300000000002</c:v>
                </c:pt>
                <c:pt idx="41">
                  <c:v>80.621399999999994</c:v>
                </c:pt>
                <c:pt idx="42">
                  <c:v>80.433099999999996</c:v>
                </c:pt>
                <c:pt idx="43">
                  <c:v>80.141300000000001</c:v>
                </c:pt>
                <c:pt idx="44">
                  <c:v>80.263599999999997</c:v>
                </c:pt>
                <c:pt idx="45">
                  <c:v>79.830600000000004</c:v>
                </c:pt>
                <c:pt idx="46">
                  <c:v>80.790800000000004</c:v>
                </c:pt>
                <c:pt idx="47">
                  <c:v>80.423699999999997</c:v>
                </c:pt>
                <c:pt idx="48">
                  <c:v>80.894400000000005</c:v>
                </c:pt>
                <c:pt idx="49">
                  <c:v>81.779300000000006</c:v>
                </c:pt>
                <c:pt idx="50">
                  <c:v>81.713399999999993</c:v>
                </c:pt>
                <c:pt idx="51">
                  <c:v>82.673599999999993</c:v>
                </c:pt>
                <c:pt idx="52">
                  <c:v>82.551199999999994</c:v>
                </c:pt>
                <c:pt idx="53">
                  <c:v>81.609800000000007</c:v>
                </c:pt>
                <c:pt idx="54">
                  <c:v>82.852500000000006</c:v>
                </c:pt>
                <c:pt idx="55">
                  <c:v>77.373599999999996</c:v>
                </c:pt>
                <c:pt idx="56">
                  <c:v>77.505399999999995</c:v>
                </c:pt>
                <c:pt idx="57">
                  <c:v>78.493799999999993</c:v>
                </c:pt>
                <c:pt idx="58">
                  <c:v>78.220799999999997</c:v>
                </c:pt>
                <c:pt idx="59">
                  <c:v>79.115099999999998</c:v>
                </c:pt>
                <c:pt idx="60">
                  <c:v>79.275199999999998</c:v>
                </c:pt>
                <c:pt idx="61">
                  <c:v>80.235399999999998</c:v>
                </c:pt>
                <c:pt idx="62">
                  <c:v>79.425799999999995</c:v>
                </c:pt>
                <c:pt idx="63">
                  <c:v>79.52</c:v>
                </c:pt>
                <c:pt idx="64">
                  <c:v>80.282499999999999</c:v>
                </c:pt>
                <c:pt idx="65">
                  <c:v>80.395399999999995</c:v>
                </c:pt>
                <c:pt idx="66">
                  <c:v>79.764700000000005</c:v>
                </c:pt>
                <c:pt idx="67">
                  <c:v>79.341099999999997</c:v>
                </c:pt>
                <c:pt idx="68">
                  <c:v>79.905900000000003</c:v>
                </c:pt>
                <c:pt idx="69">
                  <c:v>80.018900000000002</c:v>
                </c:pt>
                <c:pt idx="70">
                  <c:v>81.186199999999999</c:v>
                </c:pt>
                <c:pt idx="71">
                  <c:v>81.741600000000005</c:v>
                </c:pt>
                <c:pt idx="72">
                  <c:v>82.654799999999994</c:v>
                </c:pt>
                <c:pt idx="73">
                  <c:v>83.530299999999997</c:v>
                </c:pt>
                <c:pt idx="74">
                  <c:v>83.972700000000003</c:v>
                </c:pt>
                <c:pt idx="75">
                  <c:v>82.240600000000001</c:v>
                </c:pt>
                <c:pt idx="76">
                  <c:v>82.3065</c:v>
                </c:pt>
                <c:pt idx="77">
                  <c:v>83.2102</c:v>
                </c:pt>
                <c:pt idx="78">
                  <c:v>82.428899999999999</c:v>
                </c:pt>
                <c:pt idx="79">
                  <c:v>83.134900000000002</c:v>
                </c:pt>
                <c:pt idx="80">
                  <c:v>83.087800000000001</c:v>
                </c:pt>
                <c:pt idx="81">
                  <c:v>82.683000000000007</c:v>
                </c:pt>
                <c:pt idx="82">
                  <c:v>80.866100000000003</c:v>
                </c:pt>
                <c:pt idx="83">
                  <c:v>80.272999999999996</c:v>
                </c:pt>
                <c:pt idx="84">
                  <c:v>80.677899999999994</c:v>
                </c:pt>
                <c:pt idx="85">
                  <c:v>78.672700000000006</c:v>
                </c:pt>
                <c:pt idx="86">
                  <c:v>77.703000000000003</c:v>
                </c:pt>
                <c:pt idx="87">
                  <c:v>77.919600000000003</c:v>
                </c:pt>
                <c:pt idx="88">
                  <c:v>78.1173</c:v>
                </c:pt>
                <c:pt idx="89">
                  <c:v>79.0304</c:v>
                </c:pt>
                <c:pt idx="90">
                  <c:v>77.693600000000004</c:v>
                </c:pt>
                <c:pt idx="91">
                  <c:v>78.766800000000003</c:v>
                </c:pt>
                <c:pt idx="92">
                  <c:v>79.0869</c:v>
                </c:pt>
                <c:pt idx="93">
                  <c:v>79.341099999999997</c:v>
                </c:pt>
                <c:pt idx="94">
                  <c:v>79.614099999999993</c:v>
                </c:pt>
                <c:pt idx="95">
                  <c:v>77.994900000000001</c:v>
                </c:pt>
                <c:pt idx="96">
                  <c:v>78.738600000000005</c:v>
                </c:pt>
                <c:pt idx="97">
                  <c:v>78.324399999999997</c:v>
                </c:pt>
                <c:pt idx="98">
                  <c:v>77.797200000000004</c:v>
                </c:pt>
                <c:pt idx="99">
                  <c:v>77.345299999999995</c:v>
                </c:pt>
                <c:pt idx="100">
                  <c:v>76.441599999999994</c:v>
                </c:pt>
                <c:pt idx="101">
                  <c:v>74.248099999999994</c:v>
                </c:pt>
                <c:pt idx="102">
                  <c:v>74.615200000000002</c:v>
                </c:pt>
                <c:pt idx="103">
                  <c:v>72.821600000000004</c:v>
                </c:pt>
                <c:pt idx="104">
                  <c:v>73.595699999999994</c:v>
                </c:pt>
                <c:pt idx="105">
                  <c:v>77.050799999999995</c:v>
                </c:pt>
                <c:pt idx="106">
                  <c:v>78.089200000000005</c:v>
                </c:pt>
                <c:pt idx="107">
                  <c:v>77.834400000000002</c:v>
                </c:pt>
                <c:pt idx="108">
                  <c:v>78.740600000000001</c:v>
                </c:pt>
                <c:pt idx="109">
                  <c:v>77.957099999999997</c:v>
                </c:pt>
                <c:pt idx="110">
                  <c:v>78.599000000000004</c:v>
                </c:pt>
                <c:pt idx="111">
                  <c:v>78.004300000000001</c:v>
                </c:pt>
                <c:pt idx="112">
                  <c:v>78.929400000000001</c:v>
                </c:pt>
                <c:pt idx="113">
                  <c:v>78.768900000000002</c:v>
                </c:pt>
                <c:pt idx="114">
                  <c:v>77.513400000000004</c:v>
                </c:pt>
                <c:pt idx="115">
                  <c:v>79.580799999999996</c:v>
                </c:pt>
                <c:pt idx="116">
                  <c:v>78.872799999999998</c:v>
                </c:pt>
                <c:pt idx="117">
                  <c:v>80.468199999999996</c:v>
                </c:pt>
                <c:pt idx="118">
                  <c:v>80.949600000000004</c:v>
                </c:pt>
                <c:pt idx="119">
                  <c:v>79.769599999999997</c:v>
                </c:pt>
                <c:pt idx="120">
                  <c:v>77.994900000000001</c:v>
                </c:pt>
                <c:pt idx="121">
                  <c:v>77.928799999999995</c:v>
                </c:pt>
                <c:pt idx="122">
                  <c:v>78.976600000000005</c:v>
                </c:pt>
                <c:pt idx="123">
                  <c:v>79.250399999999999</c:v>
                </c:pt>
                <c:pt idx="124">
                  <c:v>80.628600000000006</c:v>
                </c:pt>
                <c:pt idx="125">
                  <c:v>80.203800000000001</c:v>
                </c:pt>
                <c:pt idx="126">
                  <c:v>81.374399999999994</c:v>
                </c:pt>
                <c:pt idx="127">
                  <c:v>81.959699999999998</c:v>
                </c:pt>
                <c:pt idx="128">
                  <c:v>83.526799999999994</c:v>
                </c:pt>
                <c:pt idx="129">
                  <c:v>83.111400000000003</c:v>
                </c:pt>
                <c:pt idx="130">
                  <c:v>82.545000000000002</c:v>
                </c:pt>
                <c:pt idx="131">
                  <c:v>83.347399999999993</c:v>
                </c:pt>
                <c:pt idx="132">
                  <c:v>84.131</c:v>
                </c:pt>
                <c:pt idx="133">
                  <c:v>84.470799999999997</c:v>
                </c:pt>
                <c:pt idx="134">
                  <c:v>83.640100000000004</c:v>
                </c:pt>
                <c:pt idx="135">
                  <c:v>82.601699999999994</c:v>
                </c:pt>
                <c:pt idx="136">
                  <c:v>82.545000000000002</c:v>
                </c:pt>
                <c:pt idx="137">
                  <c:v>81.704800000000006</c:v>
                </c:pt>
                <c:pt idx="138">
                  <c:v>81.157300000000006</c:v>
                </c:pt>
                <c:pt idx="139">
                  <c:v>81.846400000000003</c:v>
                </c:pt>
                <c:pt idx="140">
                  <c:v>81.846400000000003</c:v>
                </c:pt>
                <c:pt idx="141">
                  <c:v>82.394000000000005</c:v>
                </c:pt>
                <c:pt idx="142">
                  <c:v>82.639399999999995</c:v>
                </c:pt>
                <c:pt idx="143">
                  <c:v>82.7149</c:v>
                </c:pt>
                <c:pt idx="144">
                  <c:v>82.3185</c:v>
                </c:pt>
                <c:pt idx="145">
                  <c:v>81.213899999999995</c:v>
                </c:pt>
                <c:pt idx="146">
                  <c:v>78.466800000000006</c:v>
                </c:pt>
                <c:pt idx="147">
                  <c:v>76.597700000000003</c:v>
                </c:pt>
                <c:pt idx="148">
                  <c:v>74.549199999999999</c:v>
                </c:pt>
                <c:pt idx="149">
                  <c:v>76.748800000000003</c:v>
                </c:pt>
                <c:pt idx="150">
                  <c:v>76.729900000000001</c:v>
                </c:pt>
                <c:pt idx="151">
                  <c:v>78.3536</c:v>
                </c:pt>
                <c:pt idx="152">
                  <c:v>77.390699999999995</c:v>
                </c:pt>
                <c:pt idx="153">
                  <c:v>77.0792</c:v>
                </c:pt>
                <c:pt idx="154">
                  <c:v>78.655699999999996</c:v>
                </c:pt>
                <c:pt idx="155">
                  <c:v>76.493899999999996</c:v>
                </c:pt>
                <c:pt idx="156">
                  <c:v>75.058999999999997</c:v>
                </c:pt>
                <c:pt idx="157">
                  <c:v>75.785799999999995</c:v>
                </c:pt>
                <c:pt idx="158">
                  <c:v>76.588200000000001</c:v>
                </c:pt>
                <c:pt idx="159">
                  <c:v>76.021900000000002</c:v>
                </c:pt>
                <c:pt idx="160">
                  <c:v>78.108099999999993</c:v>
                </c:pt>
                <c:pt idx="161">
                  <c:v>78.646199999999993</c:v>
                </c:pt>
                <c:pt idx="162">
                  <c:v>75.936899999999994</c:v>
                </c:pt>
                <c:pt idx="163">
                  <c:v>77.645600000000002</c:v>
                </c:pt>
                <c:pt idx="164">
                  <c:v>77.437899999999999</c:v>
                </c:pt>
                <c:pt idx="165">
                  <c:v>78.806700000000006</c:v>
                </c:pt>
                <c:pt idx="166">
                  <c:v>80.600300000000004</c:v>
                </c:pt>
                <c:pt idx="167">
                  <c:v>79.975700000000003</c:v>
                </c:pt>
                <c:pt idx="168">
                  <c:v>80.136600000000001</c:v>
                </c:pt>
                <c:pt idx="169">
                  <c:v>81.726600000000005</c:v>
                </c:pt>
                <c:pt idx="170">
                  <c:v>83.6858</c:v>
                </c:pt>
                <c:pt idx="171">
                  <c:v>83.941299999999998</c:v>
                </c:pt>
                <c:pt idx="172">
                  <c:v>83.922399999999996</c:v>
                </c:pt>
                <c:pt idx="173">
                  <c:v>82.180899999999994</c:v>
                </c:pt>
                <c:pt idx="174">
                  <c:v>82.105199999999996</c:v>
                </c:pt>
                <c:pt idx="175">
                  <c:v>82.975899999999996</c:v>
                </c:pt>
                <c:pt idx="176">
                  <c:v>82.6447</c:v>
                </c:pt>
                <c:pt idx="177">
                  <c:v>82.597300000000004</c:v>
                </c:pt>
                <c:pt idx="178">
                  <c:v>82.900199999999998</c:v>
                </c:pt>
                <c:pt idx="179">
                  <c:v>83.364000000000004</c:v>
                </c:pt>
                <c:pt idx="180">
                  <c:v>83.004300000000001</c:v>
                </c:pt>
                <c:pt idx="181">
                  <c:v>82.038899999999998</c:v>
                </c:pt>
                <c:pt idx="182">
                  <c:v>82.994900000000001</c:v>
                </c:pt>
                <c:pt idx="183">
                  <c:v>82.512200000000007</c:v>
                </c:pt>
                <c:pt idx="184">
                  <c:v>85.947800000000001</c:v>
                </c:pt>
                <c:pt idx="185">
                  <c:v>87.234999999999999</c:v>
                </c:pt>
                <c:pt idx="186">
                  <c:v>87.367500000000007</c:v>
                </c:pt>
                <c:pt idx="187">
                  <c:v>88.891300000000001</c:v>
                </c:pt>
                <c:pt idx="188">
                  <c:v>87.339100000000002</c:v>
                </c:pt>
                <c:pt idx="189">
                  <c:v>86.591399999999993</c:v>
                </c:pt>
                <c:pt idx="190">
                  <c:v>87.282300000000006</c:v>
                </c:pt>
                <c:pt idx="191">
                  <c:v>88.086799999999997</c:v>
                </c:pt>
                <c:pt idx="192">
                  <c:v>88.1815</c:v>
                </c:pt>
                <c:pt idx="193">
                  <c:v>86.837500000000006</c:v>
                </c:pt>
                <c:pt idx="194">
                  <c:v>87.566299999999998</c:v>
                </c:pt>
                <c:pt idx="195">
                  <c:v>88.020499999999998</c:v>
                </c:pt>
                <c:pt idx="196">
                  <c:v>88.853399999999993</c:v>
                </c:pt>
                <c:pt idx="197">
                  <c:v>89.799899999999994</c:v>
                </c:pt>
                <c:pt idx="198">
                  <c:v>89.714699999999993</c:v>
                </c:pt>
                <c:pt idx="199">
                  <c:v>89.799899999999994</c:v>
                </c:pt>
                <c:pt idx="200">
                  <c:v>90.4435</c:v>
                </c:pt>
                <c:pt idx="201">
                  <c:v>90.954599999999999</c:v>
                </c:pt>
                <c:pt idx="202">
                  <c:v>91.068100000000001</c:v>
                </c:pt>
                <c:pt idx="203">
                  <c:v>90.481399999999994</c:v>
                </c:pt>
                <c:pt idx="204">
                  <c:v>87.376999999999995</c:v>
                </c:pt>
                <c:pt idx="205">
                  <c:v>86.600899999999996</c:v>
                </c:pt>
                <c:pt idx="206">
                  <c:v>86.051900000000003</c:v>
                </c:pt>
                <c:pt idx="207">
                  <c:v>85.985699999999994</c:v>
                </c:pt>
                <c:pt idx="208">
                  <c:v>84.499700000000004</c:v>
                </c:pt>
                <c:pt idx="209">
                  <c:v>85.361000000000004</c:v>
                </c:pt>
                <c:pt idx="210">
                  <c:v>84.755300000000005</c:v>
                </c:pt>
                <c:pt idx="211">
                  <c:v>84.405100000000004</c:v>
                </c:pt>
                <c:pt idx="212">
                  <c:v>85.048699999999997</c:v>
                </c:pt>
                <c:pt idx="213">
                  <c:v>85.067599999999999</c:v>
                </c:pt>
                <c:pt idx="214">
                  <c:v>84.688999999999993</c:v>
                </c:pt>
                <c:pt idx="215">
                  <c:v>85.559799999999996</c:v>
                </c:pt>
                <c:pt idx="216">
                  <c:v>85.001400000000004</c:v>
                </c:pt>
                <c:pt idx="217">
                  <c:v>85.228499999999997</c:v>
                </c:pt>
                <c:pt idx="218">
                  <c:v>84.707899999999995</c:v>
                </c:pt>
                <c:pt idx="219">
                  <c:v>86.402100000000004</c:v>
                </c:pt>
                <c:pt idx="220">
                  <c:v>86.383200000000002</c:v>
                </c:pt>
                <c:pt idx="221">
                  <c:v>88.058400000000006</c:v>
                </c:pt>
                <c:pt idx="222">
                  <c:v>89.1374</c:v>
                </c:pt>
                <c:pt idx="223">
                  <c:v>88.597899999999996</c:v>
                </c:pt>
                <c:pt idx="224">
                  <c:v>88.067899999999995</c:v>
                </c:pt>
                <c:pt idx="225">
                  <c:v>87.225499999999997</c:v>
                </c:pt>
                <c:pt idx="226">
                  <c:v>88.342299999999994</c:v>
                </c:pt>
                <c:pt idx="227">
                  <c:v>87.925899999999999</c:v>
                </c:pt>
                <c:pt idx="228">
                  <c:v>88.332899999999995</c:v>
                </c:pt>
                <c:pt idx="229">
                  <c:v>89.099500000000006</c:v>
                </c:pt>
                <c:pt idx="230">
                  <c:v>88.715199999999996</c:v>
                </c:pt>
                <c:pt idx="231">
                  <c:v>88.781599999999997</c:v>
                </c:pt>
                <c:pt idx="232">
                  <c:v>87.737799999999993</c:v>
                </c:pt>
                <c:pt idx="233">
                  <c:v>88.933499999999995</c:v>
                </c:pt>
                <c:pt idx="234">
                  <c:v>90.8977</c:v>
                </c:pt>
                <c:pt idx="235">
                  <c:v>92.045900000000003</c:v>
                </c:pt>
                <c:pt idx="236">
                  <c:v>91.694800000000001</c:v>
                </c:pt>
                <c:pt idx="237">
                  <c:v>92.055400000000006</c:v>
                </c:pt>
                <c:pt idx="238">
                  <c:v>92.216700000000003</c:v>
                </c:pt>
                <c:pt idx="239">
                  <c:v>92.729200000000006</c:v>
                </c:pt>
                <c:pt idx="240">
                  <c:v>92.776600000000002</c:v>
                </c:pt>
                <c:pt idx="241">
                  <c:v>93.763499999999993</c:v>
                </c:pt>
                <c:pt idx="242">
                  <c:v>94.560599999999994</c:v>
                </c:pt>
                <c:pt idx="243">
                  <c:v>95.433599999999998</c:v>
                </c:pt>
                <c:pt idx="244">
                  <c:v>95.983999999999995</c:v>
                </c:pt>
                <c:pt idx="245">
                  <c:v>94.854799999999997</c:v>
                </c:pt>
                <c:pt idx="246">
                  <c:v>94.930700000000002</c:v>
                </c:pt>
                <c:pt idx="247">
                  <c:v>95.025599999999997</c:v>
                </c:pt>
                <c:pt idx="248">
                  <c:v>95.566500000000005</c:v>
                </c:pt>
                <c:pt idx="249">
                  <c:v>96.382499999999993</c:v>
                </c:pt>
                <c:pt idx="250">
                  <c:v>95.651899999999998</c:v>
                </c:pt>
                <c:pt idx="251">
                  <c:v>96.135800000000003</c:v>
                </c:pt>
                <c:pt idx="252">
                  <c:v>96.9803</c:v>
                </c:pt>
                <c:pt idx="253">
                  <c:v>96.714699999999993</c:v>
                </c:pt>
                <c:pt idx="254">
                  <c:v>96.629300000000001</c:v>
                </c:pt>
                <c:pt idx="255">
                  <c:v>96.581800000000001</c:v>
                </c:pt>
                <c:pt idx="256">
                  <c:v>96.363600000000005</c:v>
                </c:pt>
                <c:pt idx="257">
                  <c:v>96.2971</c:v>
                </c:pt>
                <c:pt idx="258">
                  <c:v>95.746700000000004</c:v>
                </c:pt>
                <c:pt idx="259">
                  <c:v>96.942400000000006</c:v>
                </c:pt>
                <c:pt idx="260">
                  <c:v>97.663600000000002</c:v>
                </c:pt>
                <c:pt idx="261">
                  <c:v>97.540199999999999</c:v>
                </c:pt>
                <c:pt idx="262">
                  <c:v>98.090599999999995</c:v>
                </c:pt>
                <c:pt idx="263">
                  <c:v>99.191299999999998</c:v>
                </c:pt>
                <c:pt idx="264">
                  <c:v>99.238799999999998</c:v>
                </c:pt>
                <c:pt idx="265">
                  <c:v>99.153400000000005</c:v>
                </c:pt>
                <c:pt idx="266">
                  <c:v>97.758499999999998</c:v>
                </c:pt>
                <c:pt idx="267">
                  <c:v>96.819100000000006</c:v>
                </c:pt>
                <c:pt idx="268">
                  <c:v>95.120500000000007</c:v>
                </c:pt>
                <c:pt idx="269">
                  <c:v>95.281800000000004</c:v>
                </c:pt>
                <c:pt idx="270">
                  <c:v>94.740899999999996</c:v>
                </c:pt>
                <c:pt idx="271">
                  <c:v>93.175200000000004</c:v>
                </c:pt>
                <c:pt idx="272">
                  <c:v>91.381699999999995</c:v>
                </c:pt>
                <c:pt idx="273">
                  <c:v>94.2</c:v>
                </c:pt>
                <c:pt idx="274">
                  <c:v>96.202200000000005</c:v>
                </c:pt>
                <c:pt idx="275">
                  <c:v>95.405199999999994</c:v>
                </c:pt>
                <c:pt idx="276">
                  <c:v>95.148899999999998</c:v>
                </c:pt>
                <c:pt idx="277">
                  <c:v>94.3613</c:v>
                </c:pt>
                <c:pt idx="278">
                  <c:v>94.911699999999996</c:v>
                </c:pt>
                <c:pt idx="279">
                  <c:v>94.911699999999996</c:v>
                </c:pt>
                <c:pt idx="280">
                  <c:v>97.739500000000007</c:v>
                </c:pt>
                <c:pt idx="281">
                  <c:v>98.090599999999995</c:v>
                </c:pt>
                <c:pt idx="282">
                  <c:v>98.251900000000006</c:v>
                </c:pt>
                <c:pt idx="283">
                  <c:v>96.790599999999998</c:v>
                </c:pt>
                <c:pt idx="284">
                  <c:v>97.227099999999993</c:v>
                </c:pt>
                <c:pt idx="285">
                  <c:v>97.293499999999995</c:v>
                </c:pt>
                <c:pt idx="286">
                  <c:v>95.129900000000006</c:v>
                </c:pt>
                <c:pt idx="287">
                  <c:v>91.011600000000001</c:v>
                </c:pt>
                <c:pt idx="288">
                  <c:v>88.155299999999997</c:v>
                </c:pt>
                <c:pt idx="289">
                  <c:v>87.301299999999998</c:v>
                </c:pt>
                <c:pt idx="290">
                  <c:v>84.027500000000003</c:v>
                </c:pt>
                <c:pt idx="291">
                  <c:v>85.050399999999996</c:v>
                </c:pt>
                <c:pt idx="292">
                  <c:v>88.190600000000003</c:v>
                </c:pt>
                <c:pt idx="293">
                  <c:v>86.525300000000001</c:v>
                </c:pt>
                <c:pt idx="294">
                  <c:v>89.246799999999993</c:v>
                </c:pt>
                <c:pt idx="295">
                  <c:v>86.192300000000003</c:v>
                </c:pt>
                <c:pt idx="296">
                  <c:v>84.079800000000006</c:v>
                </c:pt>
                <c:pt idx="297">
                  <c:v>80.035700000000006</c:v>
                </c:pt>
                <c:pt idx="298">
                  <c:v>84.0227</c:v>
                </c:pt>
                <c:pt idx="299">
                  <c:v>79.930999999999997</c:v>
                </c:pt>
                <c:pt idx="300">
                  <c:v>70.605699999999999</c:v>
                </c:pt>
                <c:pt idx="301">
                  <c:v>71.918899999999994</c:v>
                </c:pt>
                <c:pt idx="302">
                  <c:v>63.554699999999997</c:v>
                </c:pt>
                <c:pt idx="303">
                  <c:v>66.456900000000005</c:v>
                </c:pt>
                <c:pt idx="304">
                  <c:v>64.744100000000003</c:v>
                </c:pt>
                <c:pt idx="305">
                  <c:v>66.932699999999997</c:v>
                </c:pt>
                <c:pt idx="306">
                  <c:v>64.182699999999997</c:v>
                </c:pt>
                <c:pt idx="307">
                  <c:v>59.758000000000003</c:v>
                </c:pt>
                <c:pt idx="308">
                  <c:v>68.826300000000003</c:v>
                </c:pt>
                <c:pt idx="309">
                  <c:v>75.1828</c:v>
                </c:pt>
                <c:pt idx="310">
                  <c:v>80.216499999999996</c:v>
                </c:pt>
                <c:pt idx="311">
                  <c:v>79.198400000000007</c:v>
                </c:pt>
                <c:pt idx="312">
                  <c:v>81.244200000000006</c:v>
                </c:pt>
                <c:pt idx="313">
                  <c:v>78.732100000000003</c:v>
                </c:pt>
                <c:pt idx="314">
                  <c:v>75.392099999999999</c:v>
                </c:pt>
                <c:pt idx="315">
                  <c:v>76.257999999999996</c:v>
                </c:pt>
                <c:pt idx="316">
                  <c:v>75.040000000000006</c:v>
                </c:pt>
                <c:pt idx="317">
                  <c:v>80.530500000000004</c:v>
                </c:pt>
                <c:pt idx="318">
                  <c:v>80.083299999999994</c:v>
                </c:pt>
                <c:pt idx="319">
                  <c:v>81.168099999999995</c:v>
                </c:pt>
                <c:pt idx="320">
                  <c:v>82.585899999999995</c:v>
                </c:pt>
                <c:pt idx="321">
                  <c:v>80.368700000000004</c:v>
                </c:pt>
                <c:pt idx="322">
                  <c:v>83.233000000000004</c:v>
                </c:pt>
                <c:pt idx="323">
                  <c:v>80.920699999999997</c:v>
                </c:pt>
                <c:pt idx="324">
                  <c:v>82.119600000000005</c:v>
                </c:pt>
                <c:pt idx="325">
                  <c:v>85.554699999999997</c:v>
                </c:pt>
                <c:pt idx="326">
                  <c:v>83.642099999999999</c:v>
                </c:pt>
                <c:pt idx="327">
                  <c:v>81.072900000000004</c:v>
                </c:pt>
                <c:pt idx="328">
                  <c:v>84.47</c:v>
                </c:pt>
                <c:pt idx="329">
                  <c:v>83.118799999999993</c:v>
                </c:pt>
                <c:pt idx="330">
                  <c:v>84.089299999999994</c:v>
                </c:pt>
                <c:pt idx="331">
                  <c:v>85.040899999999993</c:v>
                </c:pt>
                <c:pt idx="332">
                  <c:v>84.498500000000007</c:v>
                </c:pt>
                <c:pt idx="333">
                  <c:v>83.803899999999999</c:v>
                </c:pt>
                <c:pt idx="334">
                  <c:v>82.956999999999994</c:v>
                </c:pt>
                <c:pt idx="335">
                  <c:v>81.3964</c:v>
                </c:pt>
                <c:pt idx="336">
                  <c:v>81.596299999999999</c:v>
                </c:pt>
                <c:pt idx="337">
                  <c:v>82.975999999999999</c:v>
                </c:pt>
                <c:pt idx="338">
                  <c:v>84.156000000000006</c:v>
                </c:pt>
                <c:pt idx="339">
                  <c:v>84.270099999999999</c:v>
                </c:pt>
                <c:pt idx="340">
                  <c:v>86.078100000000006</c:v>
                </c:pt>
                <c:pt idx="341">
                  <c:v>86.525300000000001</c:v>
                </c:pt>
                <c:pt idx="342">
                  <c:v>83.984700000000004</c:v>
                </c:pt>
                <c:pt idx="343">
                  <c:v>81.853200000000001</c:v>
                </c:pt>
                <c:pt idx="344">
                  <c:v>82.357500000000002</c:v>
                </c:pt>
                <c:pt idx="345">
                  <c:v>82.776200000000003</c:v>
                </c:pt>
                <c:pt idx="346">
                  <c:v>86.63</c:v>
                </c:pt>
                <c:pt idx="347">
                  <c:v>87.077299999999994</c:v>
                </c:pt>
                <c:pt idx="348">
                  <c:v>88.447500000000005</c:v>
                </c:pt>
                <c:pt idx="349">
                  <c:v>89.694000000000003</c:v>
                </c:pt>
                <c:pt idx="350">
                  <c:v>89.208799999999997</c:v>
                </c:pt>
                <c:pt idx="351">
                  <c:v>91.939700000000002</c:v>
                </c:pt>
                <c:pt idx="352">
                  <c:v>95.032300000000006</c:v>
                </c:pt>
                <c:pt idx="353">
                  <c:v>93.690600000000003</c:v>
                </c:pt>
                <c:pt idx="354">
                  <c:v>94.038799999999995</c:v>
                </c:pt>
                <c:pt idx="355">
                  <c:v>94.954599999999999</c:v>
                </c:pt>
                <c:pt idx="356">
                  <c:v>96.099299999999999</c:v>
                </c:pt>
                <c:pt idx="357">
                  <c:v>99.313999999999993</c:v>
                </c:pt>
                <c:pt idx="358">
                  <c:v>96.614400000000003</c:v>
                </c:pt>
                <c:pt idx="359">
                  <c:v>97.978499999999997</c:v>
                </c:pt>
                <c:pt idx="360">
                  <c:v>99.485699999999994</c:v>
                </c:pt>
                <c:pt idx="361">
                  <c:v>97.902199999999993</c:v>
                </c:pt>
                <c:pt idx="362">
                  <c:v>97.415700000000001</c:v>
                </c:pt>
                <c:pt idx="363">
                  <c:v>90.785899999999998</c:v>
                </c:pt>
                <c:pt idx="364">
                  <c:v>91.987799999999993</c:v>
                </c:pt>
                <c:pt idx="365">
                  <c:v>93.332899999999995</c:v>
                </c:pt>
                <c:pt idx="366">
                  <c:v>94.477599999999995</c:v>
                </c:pt>
                <c:pt idx="367">
                  <c:v>94.639799999999994</c:v>
                </c:pt>
                <c:pt idx="368">
                  <c:v>93.9148</c:v>
                </c:pt>
                <c:pt idx="369">
                  <c:v>91.367800000000003</c:v>
                </c:pt>
                <c:pt idx="370">
                  <c:v>94.925899999999999</c:v>
                </c:pt>
                <c:pt idx="371">
                  <c:v>97.224900000000005</c:v>
                </c:pt>
                <c:pt idx="372">
                  <c:v>95.469700000000003</c:v>
                </c:pt>
                <c:pt idx="373">
                  <c:v>96.728899999999996</c:v>
                </c:pt>
                <c:pt idx="374">
                  <c:v>89.355000000000004</c:v>
                </c:pt>
                <c:pt idx="375">
                  <c:v>91.453599999999994</c:v>
                </c:pt>
                <c:pt idx="376">
                  <c:v>93.533199999999994</c:v>
                </c:pt>
                <c:pt idx="377">
                  <c:v>92.9131</c:v>
                </c:pt>
                <c:pt idx="378">
                  <c:v>93.895700000000005</c:v>
                </c:pt>
                <c:pt idx="379">
                  <c:v>95.345699999999994</c:v>
                </c:pt>
                <c:pt idx="380">
                  <c:v>92.598299999999995</c:v>
                </c:pt>
                <c:pt idx="381">
                  <c:v>94.286799999999999</c:v>
                </c:pt>
                <c:pt idx="382">
                  <c:v>92.522000000000006</c:v>
                </c:pt>
                <c:pt idx="383">
                  <c:v>93.475999999999999</c:v>
                </c:pt>
                <c:pt idx="384">
                  <c:v>92.016400000000004</c:v>
                </c:pt>
                <c:pt idx="385">
                  <c:v>92.302599999999998</c:v>
                </c:pt>
                <c:pt idx="386">
                  <c:v>94.000600000000006</c:v>
                </c:pt>
                <c:pt idx="387">
                  <c:v>92.779600000000002</c:v>
                </c:pt>
                <c:pt idx="388">
                  <c:v>91.844700000000003</c:v>
                </c:pt>
                <c:pt idx="389">
                  <c:v>91.243700000000004</c:v>
                </c:pt>
                <c:pt idx="390">
                  <c:v>93.828900000000004</c:v>
                </c:pt>
                <c:pt idx="391">
                  <c:v>94.3536</c:v>
                </c:pt>
                <c:pt idx="392">
                  <c:v>93.771699999999996</c:v>
                </c:pt>
                <c:pt idx="393">
                  <c:v>93.895700000000005</c:v>
                </c:pt>
                <c:pt idx="394">
                  <c:v>92.731899999999996</c:v>
                </c:pt>
                <c:pt idx="395">
                  <c:v>91.8352</c:v>
                </c:pt>
                <c:pt idx="396">
                  <c:v>92.503</c:v>
                </c:pt>
                <c:pt idx="397">
                  <c:v>92.359899999999996</c:v>
                </c:pt>
                <c:pt idx="398">
                  <c:v>93.113500000000002</c:v>
                </c:pt>
                <c:pt idx="399">
                  <c:v>93.800299999999993</c:v>
                </c:pt>
                <c:pt idx="400">
                  <c:v>92.846400000000003</c:v>
                </c:pt>
                <c:pt idx="401">
                  <c:v>96.290099999999995</c:v>
                </c:pt>
                <c:pt idx="402">
                  <c:v>95.822599999999994</c:v>
                </c:pt>
                <c:pt idx="403">
                  <c:v>97.167699999999996</c:v>
                </c:pt>
                <c:pt idx="404">
                  <c:v>100.55410000000001</c:v>
                </c:pt>
                <c:pt idx="405">
                  <c:v>100.2775</c:v>
                </c:pt>
                <c:pt idx="406">
                  <c:v>100.3729</c:v>
                </c:pt>
                <c:pt idx="407">
                  <c:v>101.613</c:v>
                </c:pt>
                <c:pt idx="408">
                  <c:v>101.52719999999999</c:v>
                </c:pt>
                <c:pt idx="409">
                  <c:v>100.79259999999999</c:v>
                </c:pt>
                <c:pt idx="410">
                  <c:v>102.0423</c:v>
                </c:pt>
                <c:pt idx="411">
                  <c:v>103.3969</c:v>
                </c:pt>
                <c:pt idx="412">
                  <c:v>103.03440000000001</c:v>
                </c:pt>
                <c:pt idx="413">
                  <c:v>104.6942</c:v>
                </c:pt>
                <c:pt idx="414">
                  <c:v>106.6784</c:v>
                </c:pt>
                <c:pt idx="415">
                  <c:v>106.37309999999999</c:v>
                </c:pt>
                <c:pt idx="416">
                  <c:v>106.3922</c:v>
                </c:pt>
                <c:pt idx="417">
                  <c:v>105.73399999999999</c:v>
                </c:pt>
                <c:pt idx="418">
                  <c:v>107.3545</c:v>
                </c:pt>
                <c:pt idx="419">
                  <c:v>106.9721</c:v>
                </c:pt>
                <c:pt idx="420">
                  <c:v>109.7924</c:v>
                </c:pt>
                <c:pt idx="421">
                  <c:v>111.66630000000001</c:v>
                </c:pt>
                <c:pt idx="422">
                  <c:v>107.8899</c:v>
                </c:pt>
                <c:pt idx="423">
                  <c:v>107.4597</c:v>
                </c:pt>
                <c:pt idx="424">
                  <c:v>107.76560000000001</c:v>
                </c:pt>
                <c:pt idx="425">
                  <c:v>109.8498</c:v>
                </c:pt>
                <c:pt idx="426">
                  <c:v>109.74460000000001</c:v>
                </c:pt>
                <c:pt idx="427">
                  <c:v>112.8135</c:v>
                </c:pt>
                <c:pt idx="428">
                  <c:v>114.0373</c:v>
                </c:pt>
                <c:pt idx="429">
                  <c:v>114.0277</c:v>
                </c:pt>
                <c:pt idx="430">
                  <c:v>113.3776</c:v>
                </c:pt>
                <c:pt idx="431">
                  <c:v>111.2456</c:v>
                </c:pt>
                <c:pt idx="432">
                  <c:v>109.6203</c:v>
                </c:pt>
                <c:pt idx="433">
                  <c:v>108.387</c:v>
                </c:pt>
                <c:pt idx="434">
                  <c:v>111.7332</c:v>
                </c:pt>
                <c:pt idx="435">
                  <c:v>121.5231</c:v>
                </c:pt>
                <c:pt idx="436">
                  <c:v>119.2668</c:v>
                </c:pt>
                <c:pt idx="437">
                  <c:v>118.7697</c:v>
                </c:pt>
                <c:pt idx="438">
                  <c:v>118.8557</c:v>
                </c:pt>
                <c:pt idx="439">
                  <c:v>120.79649999999999</c:v>
                </c:pt>
                <c:pt idx="440">
                  <c:v>120.02209999999999</c:v>
                </c:pt>
                <c:pt idx="441">
                  <c:v>121.07380000000001</c:v>
                </c:pt>
                <c:pt idx="442">
                  <c:v>121.07380000000001</c:v>
                </c:pt>
                <c:pt idx="443">
                  <c:v>122.288</c:v>
                </c:pt>
                <c:pt idx="444">
                  <c:v>122.0394</c:v>
                </c:pt>
                <c:pt idx="445">
                  <c:v>124.3434</c:v>
                </c:pt>
                <c:pt idx="446">
                  <c:v>124.00879999999999</c:v>
                </c:pt>
                <c:pt idx="447">
                  <c:v>125.223</c:v>
                </c:pt>
                <c:pt idx="448">
                  <c:v>123.76990000000001</c:v>
                </c:pt>
                <c:pt idx="449">
                  <c:v>123.52119999999999</c:v>
                </c:pt>
                <c:pt idx="450">
                  <c:v>122.04900000000001</c:v>
                </c:pt>
                <c:pt idx="451">
                  <c:v>123.33</c:v>
                </c:pt>
                <c:pt idx="452">
                  <c:v>122.374</c:v>
                </c:pt>
                <c:pt idx="453">
                  <c:v>121.8291</c:v>
                </c:pt>
                <c:pt idx="454">
                  <c:v>122.8425</c:v>
                </c:pt>
                <c:pt idx="455">
                  <c:v>123.74120000000001</c:v>
                </c:pt>
                <c:pt idx="456">
                  <c:v>124.3052</c:v>
                </c:pt>
                <c:pt idx="457">
                  <c:v>124.2765</c:v>
                </c:pt>
                <c:pt idx="458">
                  <c:v>122.7277</c:v>
                </c:pt>
                <c:pt idx="459">
                  <c:v>122.3644</c:v>
                </c:pt>
                <c:pt idx="460">
                  <c:v>116.71420000000001</c:v>
                </c:pt>
                <c:pt idx="461">
                  <c:v>117.4599</c:v>
                </c:pt>
                <c:pt idx="462">
                  <c:v>114.8021</c:v>
                </c:pt>
                <c:pt idx="463">
                  <c:v>117.0106</c:v>
                </c:pt>
                <c:pt idx="464">
                  <c:v>119.1139</c:v>
                </c:pt>
                <c:pt idx="465">
                  <c:v>121.74299999999999</c:v>
                </c:pt>
                <c:pt idx="466">
                  <c:v>123.99930000000001</c:v>
                </c:pt>
                <c:pt idx="467">
                  <c:v>123.23439999999999</c:v>
                </c:pt>
                <c:pt idx="468">
                  <c:v>123.2822</c:v>
                </c:pt>
                <c:pt idx="469">
                  <c:v>122.0967</c:v>
                </c:pt>
                <c:pt idx="470">
                  <c:v>122.04900000000001</c:v>
                </c:pt>
                <c:pt idx="471">
                  <c:v>121.07380000000001</c:v>
                </c:pt>
                <c:pt idx="472">
                  <c:v>122.6417</c:v>
                </c:pt>
                <c:pt idx="473">
                  <c:v>124.3913</c:v>
                </c:pt>
                <c:pt idx="474">
                  <c:v>126.399</c:v>
                </c:pt>
                <c:pt idx="475">
                  <c:v>125.8445</c:v>
                </c:pt>
                <c:pt idx="476">
                  <c:v>126.1121</c:v>
                </c:pt>
                <c:pt idx="477">
                  <c:v>127.13509999999999</c:v>
                </c:pt>
                <c:pt idx="478">
                  <c:v>128.2346</c:v>
                </c:pt>
                <c:pt idx="479">
                  <c:v>128.77950000000001</c:v>
                </c:pt>
                <c:pt idx="480">
                  <c:v>129.58260000000001</c:v>
                </c:pt>
                <c:pt idx="481">
                  <c:v>128.3493</c:v>
                </c:pt>
                <c:pt idx="482">
                  <c:v>128.77950000000001</c:v>
                </c:pt>
                <c:pt idx="483">
                  <c:v>129.48699999999999</c:v>
                </c:pt>
                <c:pt idx="484">
                  <c:v>129.6208</c:v>
                </c:pt>
                <c:pt idx="485">
                  <c:v>130.9402</c:v>
                </c:pt>
                <c:pt idx="486">
                  <c:v>131.42400000000001</c:v>
                </c:pt>
                <c:pt idx="487">
                  <c:v>132.91839999999999</c:v>
                </c:pt>
                <c:pt idx="488">
                  <c:v>133.27279999999999</c:v>
                </c:pt>
                <c:pt idx="489">
                  <c:v>132.95670000000001</c:v>
                </c:pt>
                <c:pt idx="490">
                  <c:v>131.79759999999999</c:v>
                </c:pt>
                <c:pt idx="491">
                  <c:v>131.63470000000001</c:v>
                </c:pt>
                <c:pt idx="492">
                  <c:v>130.5522</c:v>
                </c:pt>
                <c:pt idx="493">
                  <c:v>133.53149999999999</c:v>
                </c:pt>
                <c:pt idx="494">
                  <c:v>132.5256</c:v>
                </c:pt>
                <c:pt idx="495">
                  <c:v>134.59479999999999</c:v>
                </c:pt>
                <c:pt idx="496">
                  <c:v>131.5102</c:v>
                </c:pt>
                <c:pt idx="497">
                  <c:v>137.96690000000001</c:v>
                </c:pt>
                <c:pt idx="498">
                  <c:v>136.46289999999999</c:v>
                </c:pt>
                <c:pt idx="499">
                  <c:v>135.80189999999999</c:v>
                </c:pt>
                <c:pt idx="500">
                  <c:v>135.64859999999999</c:v>
                </c:pt>
                <c:pt idx="501">
                  <c:v>136.44370000000001</c:v>
                </c:pt>
                <c:pt idx="502">
                  <c:v>135.6199</c:v>
                </c:pt>
                <c:pt idx="503">
                  <c:v>135.62950000000001</c:v>
                </c:pt>
                <c:pt idx="504">
                  <c:v>135.524</c:v>
                </c:pt>
                <c:pt idx="505">
                  <c:v>134.21170000000001</c:v>
                </c:pt>
                <c:pt idx="506">
                  <c:v>135.29419999999999</c:v>
                </c:pt>
                <c:pt idx="507">
                  <c:v>136.36709999999999</c:v>
                </c:pt>
                <c:pt idx="508">
                  <c:v>138.8578</c:v>
                </c:pt>
                <c:pt idx="509">
                  <c:v>140.19900000000001</c:v>
                </c:pt>
                <c:pt idx="510">
                  <c:v>140.86949999999999</c:v>
                </c:pt>
                <c:pt idx="511">
                  <c:v>138.95359999999999</c:v>
                </c:pt>
                <c:pt idx="512">
                  <c:v>137.02809999999999</c:v>
                </c:pt>
                <c:pt idx="513">
                  <c:v>135.3612</c:v>
                </c:pt>
                <c:pt idx="514">
                  <c:v>134.8056</c:v>
                </c:pt>
                <c:pt idx="515">
                  <c:v>133.41659999999999</c:v>
                </c:pt>
                <c:pt idx="516">
                  <c:v>136.79820000000001</c:v>
                </c:pt>
                <c:pt idx="517">
                  <c:v>135.65819999999999</c:v>
                </c:pt>
                <c:pt idx="518">
                  <c:v>133.4932</c:v>
                </c:pt>
                <c:pt idx="519">
                  <c:v>131.7688</c:v>
                </c:pt>
                <c:pt idx="520">
                  <c:v>129.42179999999999</c:v>
                </c:pt>
                <c:pt idx="521">
                  <c:v>125.5133</c:v>
                </c:pt>
                <c:pt idx="522">
                  <c:v>129.05779999999999</c:v>
                </c:pt>
                <c:pt idx="523">
                  <c:v>127.9753</c:v>
                </c:pt>
                <c:pt idx="524">
                  <c:v>130.00620000000001</c:v>
                </c:pt>
                <c:pt idx="525">
                  <c:v>133.72309999999999</c:v>
                </c:pt>
                <c:pt idx="526">
                  <c:v>132.80340000000001</c:v>
                </c:pt>
                <c:pt idx="527">
                  <c:v>134.71940000000001</c:v>
                </c:pt>
                <c:pt idx="528">
                  <c:v>139.0111</c:v>
                </c:pt>
                <c:pt idx="529">
                  <c:v>137.38249999999999</c:v>
                </c:pt>
                <c:pt idx="530">
                  <c:v>135.8306</c:v>
                </c:pt>
                <c:pt idx="531">
                  <c:v>136.4725</c:v>
                </c:pt>
                <c:pt idx="532">
                  <c:v>137.50700000000001</c:v>
                </c:pt>
                <c:pt idx="533">
                  <c:v>136.14670000000001</c:v>
                </c:pt>
                <c:pt idx="534">
                  <c:v>135.75399999999999</c:v>
                </c:pt>
                <c:pt idx="535">
                  <c:v>137.93809999999999</c:v>
                </c:pt>
                <c:pt idx="536">
                  <c:v>138.99189999999999</c:v>
                </c:pt>
                <c:pt idx="537">
                  <c:v>136.05099999999999</c:v>
                </c:pt>
                <c:pt idx="538">
                  <c:v>130.92580000000001</c:v>
                </c:pt>
                <c:pt idx="539">
                  <c:v>130.4085</c:v>
                </c:pt>
                <c:pt idx="540">
                  <c:v>129.9487</c:v>
                </c:pt>
                <c:pt idx="541">
                  <c:v>129.8433</c:v>
                </c:pt>
                <c:pt idx="542">
                  <c:v>129.3777</c:v>
                </c:pt>
                <c:pt idx="543">
                  <c:v>132.1327</c:v>
                </c:pt>
                <c:pt idx="544">
                  <c:v>131.52799999999999</c:v>
                </c:pt>
                <c:pt idx="545">
                  <c:v>128.87860000000001</c:v>
                </c:pt>
                <c:pt idx="546">
                  <c:v>126.74760000000001</c:v>
                </c:pt>
                <c:pt idx="547">
                  <c:v>128.0051</c:v>
                </c:pt>
                <c:pt idx="548">
                  <c:v>129.16650000000001</c:v>
                </c:pt>
                <c:pt idx="549">
                  <c:v>130.5008</c:v>
                </c:pt>
                <c:pt idx="550">
                  <c:v>132.07509999999999</c:v>
                </c:pt>
                <c:pt idx="551">
                  <c:v>135.5308</c:v>
                </c:pt>
                <c:pt idx="552">
                  <c:v>134.82050000000001</c:v>
                </c:pt>
                <c:pt idx="553">
                  <c:v>139.13050000000001</c:v>
                </c:pt>
                <c:pt idx="554">
                  <c:v>138.85210000000001</c:v>
                </c:pt>
                <c:pt idx="555">
                  <c:v>139.0153</c:v>
                </c:pt>
                <c:pt idx="556">
                  <c:v>137.4315</c:v>
                </c:pt>
                <c:pt idx="557">
                  <c:v>131.97909999999999</c:v>
                </c:pt>
                <c:pt idx="558">
                  <c:v>132.72790000000001</c:v>
                </c:pt>
                <c:pt idx="559">
                  <c:v>131.624</c:v>
                </c:pt>
                <c:pt idx="560">
                  <c:v>127.8227</c:v>
                </c:pt>
                <c:pt idx="561">
                  <c:v>123.4838</c:v>
                </c:pt>
                <c:pt idx="562">
                  <c:v>127.65949999999999</c:v>
                </c:pt>
                <c:pt idx="563">
                  <c:v>128.1395</c:v>
                </c:pt>
                <c:pt idx="564">
                  <c:v>127.6211</c:v>
                </c:pt>
                <c:pt idx="565">
                  <c:v>127.5635</c:v>
                </c:pt>
                <c:pt idx="566">
                  <c:v>127.2179</c:v>
                </c:pt>
                <c:pt idx="567">
                  <c:v>129.70410000000001</c:v>
                </c:pt>
                <c:pt idx="568">
                  <c:v>131.66239999999999</c:v>
                </c:pt>
                <c:pt idx="569">
                  <c:v>131.06720000000001</c:v>
                </c:pt>
                <c:pt idx="570">
                  <c:v>128.3218</c:v>
                </c:pt>
                <c:pt idx="571">
                  <c:v>130.02090000000001</c:v>
                </c:pt>
                <c:pt idx="572">
                  <c:v>131.16319999999999</c:v>
                </c:pt>
                <c:pt idx="573">
                  <c:v>128.1874</c:v>
                </c:pt>
                <c:pt idx="574">
                  <c:v>126.95869999999999</c:v>
                </c:pt>
                <c:pt idx="575">
                  <c:v>128.31229999999999</c:v>
                </c:pt>
                <c:pt idx="576">
                  <c:v>128.92660000000001</c:v>
                </c:pt>
                <c:pt idx="577">
                  <c:v>127.2563</c:v>
                </c:pt>
                <c:pt idx="578">
                  <c:v>122.01519999999999</c:v>
                </c:pt>
                <c:pt idx="579">
                  <c:v>124.69329999999999</c:v>
                </c:pt>
                <c:pt idx="580">
                  <c:v>124.0022</c:v>
                </c:pt>
                <c:pt idx="581">
                  <c:v>124.9717</c:v>
                </c:pt>
                <c:pt idx="582">
                  <c:v>126.3252</c:v>
                </c:pt>
                <c:pt idx="583">
                  <c:v>126.81480000000001</c:v>
                </c:pt>
                <c:pt idx="584">
                  <c:v>125.4709</c:v>
                </c:pt>
                <c:pt idx="585">
                  <c:v>127.9187</c:v>
                </c:pt>
                <c:pt idx="586">
                  <c:v>127.3043</c:v>
                </c:pt>
                <c:pt idx="587">
                  <c:v>127.6979</c:v>
                </c:pt>
                <c:pt idx="588">
                  <c:v>126.27719999999999</c:v>
                </c:pt>
                <c:pt idx="589">
                  <c:v>126.91079999999999</c:v>
                </c:pt>
                <c:pt idx="590">
                  <c:v>128.1395</c:v>
                </c:pt>
                <c:pt idx="591">
                  <c:v>132.28630000000001</c:v>
                </c:pt>
                <c:pt idx="592">
                  <c:v>130.93279999999999</c:v>
                </c:pt>
                <c:pt idx="593">
                  <c:v>131.624</c:v>
                </c:pt>
                <c:pt idx="594">
                  <c:v>128.04349999999999</c:v>
                </c:pt>
                <c:pt idx="595">
                  <c:v>128.25470000000001</c:v>
                </c:pt>
                <c:pt idx="596">
                  <c:v>130.48159999999999</c:v>
                </c:pt>
                <c:pt idx="597">
                  <c:v>130.94239999999999</c:v>
                </c:pt>
                <c:pt idx="598">
                  <c:v>130.12649999999999</c:v>
                </c:pt>
                <c:pt idx="599">
                  <c:v>127.6307</c:v>
                </c:pt>
                <c:pt idx="600">
                  <c:v>127.92829999999999</c:v>
                </c:pt>
                <c:pt idx="601">
                  <c:v>127.34269999999999</c:v>
                </c:pt>
                <c:pt idx="602">
                  <c:v>128.6866</c:v>
                </c:pt>
                <c:pt idx="603">
                  <c:v>128.93620000000001</c:v>
                </c:pt>
                <c:pt idx="604">
                  <c:v>131.4032</c:v>
                </c:pt>
                <c:pt idx="605">
                  <c:v>131.0864</c:v>
                </c:pt>
                <c:pt idx="606">
                  <c:v>131.25470000000001</c:v>
                </c:pt>
                <c:pt idx="607">
                  <c:v>129.37909999999999</c:v>
                </c:pt>
                <c:pt idx="608">
                  <c:v>129.0521</c:v>
                </c:pt>
                <c:pt idx="609">
                  <c:v>129.0521</c:v>
                </c:pt>
                <c:pt idx="610">
                  <c:v>128.63849999999999</c:v>
                </c:pt>
                <c:pt idx="611">
                  <c:v>128.84049999999999</c:v>
                </c:pt>
                <c:pt idx="612">
                  <c:v>128.26339999999999</c:v>
                </c:pt>
                <c:pt idx="613">
                  <c:v>126.8109</c:v>
                </c:pt>
                <c:pt idx="614">
                  <c:v>125.9837</c:v>
                </c:pt>
                <c:pt idx="615">
                  <c:v>126.9071</c:v>
                </c:pt>
                <c:pt idx="616">
                  <c:v>126.3493</c:v>
                </c:pt>
                <c:pt idx="617">
                  <c:v>125.3201</c:v>
                </c:pt>
                <c:pt idx="618">
                  <c:v>125.4259</c:v>
                </c:pt>
                <c:pt idx="619">
                  <c:v>124.00230000000001</c:v>
                </c:pt>
                <c:pt idx="620">
                  <c:v>123.51179999999999</c:v>
                </c:pt>
                <c:pt idx="621">
                  <c:v>125.1181</c:v>
                </c:pt>
                <c:pt idx="622">
                  <c:v>127.42659999999999</c:v>
                </c:pt>
                <c:pt idx="623">
                  <c:v>128.02289999999999</c:v>
                </c:pt>
                <c:pt idx="624">
                  <c:v>128.50380000000001</c:v>
                </c:pt>
                <c:pt idx="625">
                  <c:v>148.4623</c:v>
                </c:pt>
                <c:pt idx="626">
                  <c:v>146.54820000000001</c:v>
                </c:pt>
                <c:pt idx="627">
                  <c:v>150.00129999999999</c:v>
                </c:pt>
                <c:pt idx="628">
                  <c:v>148.59700000000001</c:v>
                </c:pt>
                <c:pt idx="629">
                  <c:v>151.97309999999999</c:v>
                </c:pt>
                <c:pt idx="630">
                  <c:v>153.64670000000001</c:v>
                </c:pt>
                <c:pt idx="631">
                  <c:v>154.0026</c:v>
                </c:pt>
                <c:pt idx="632">
                  <c:v>154.05070000000001</c:v>
                </c:pt>
                <c:pt idx="633">
                  <c:v>154.50280000000001</c:v>
                </c:pt>
                <c:pt idx="634">
                  <c:v>154.8587</c:v>
                </c:pt>
                <c:pt idx="635">
                  <c:v>155.6474</c:v>
                </c:pt>
                <c:pt idx="636">
                  <c:v>155.42609999999999</c:v>
                </c:pt>
                <c:pt idx="637">
                  <c:v>155.37809999999999</c:v>
                </c:pt>
                <c:pt idx="638">
                  <c:v>155.5223</c:v>
                </c:pt>
                <c:pt idx="639">
                  <c:v>153.7525</c:v>
                </c:pt>
                <c:pt idx="640">
                  <c:v>151.84800000000001</c:v>
                </c:pt>
                <c:pt idx="641">
                  <c:v>153.64670000000001</c:v>
                </c:pt>
                <c:pt idx="642">
                  <c:v>154.93559999999999</c:v>
                </c:pt>
                <c:pt idx="643">
                  <c:v>157.43639999999999</c:v>
                </c:pt>
                <c:pt idx="644">
                  <c:v>160.01419999999999</c:v>
                </c:pt>
                <c:pt idx="645">
                  <c:v>158.79259999999999</c:v>
                </c:pt>
                <c:pt idx="646">
                  <c:v>158.29249999999999</c:v>
                </c:pt>
                <c:pt idx="647">
                  <c:v>159.14850000000001</c:v>
                </c:pt>
                <c:pt idx="648">
                  <c:v>160.62020000000001</c:v>
                </c:pt>
                <c:pt idx="649">
                  <c:v>161.12029999999999</c:v>
                </c:pt>
                <c:pt idx="650">
                  <c:v>162.31299999999999</c:v>
                </c:pt>
                <c:pt idx="651">
                  <c:v>164.69839999999999</c:v>
                </c:pt>
                <c:pt idx="652">
                  <c:v>165.35249999999999</c:v>
                </c:pt>
                <c:pt idx="653">
                  <c:v>167.21850000000001</c:v>
                </c:pt>
                <c:pt idx="654">
                  <c:v>166.20849999999999</c:v>
                </c:pt>
                <c:pt idx="655">
                  <c:v>165.21780000000001</c:v>
                </c:pt>
                <c:pt idx="656">
                  <c:v>165.6987</c:v>
                </c:pt>
                <c:pt idx="657">
                  <c:v>164.73689999999999</c:v>
                </c:pt>
                <c:pt idx="658">
                  <c:v>164.1309</c:v>
                </c:pt>
                <c:pt idx="659">
                  <c:v>165.14089999999999</c:v>
                </c:pt>
                <c:pt idx="660">
                  <c:v>165.78530000000001</c:v>
                </c:pt>
                <c:pt idx="661">
                  <c:v>164.15020000000001</c:v>
                </c:pt>
                <c:pt idx="662">
                  <c:v>162.3707</c:v>
                </c:pt>
                <c:pt idx="663">
                  <c:v>159.27359999999999</c:v>
                </c:pt>
                <c:pt idx="664">
                  <c:v>161.3896</c:v>
                </c:pt>
                <c:pt idx="665">
                  <c:v>163.24600000000001</c:v>
                </c:pt>
                <c:pt idx="666">
                  <c:v>163.49610000000001</c:v>
                </c:pt>
                <c:pt idx="667">
                  <c:v>163.3614</c:v>
                </c:pt>
                <c:pt idx="668">
                  <c:v>160.55279999999999</c:v>
                </c:pt>
                <c:pt idx="669">
                  <c:v>161.45359999999999</c:v>
                </c:pt>
                <c:pt idx="670">
                  <c:v>161.88720000000001</c:v>
                </c:pt>
                <c:pt idx="671">
                  <c:v>158.7175</c:v>
                </c:pt>
                <c:pt idx="672">
                  <c:v>158.54409999999999</c:v>
                </c:pt>
                <c:pt idx="673">
                  <c:v>157.6866</c:v>
                </c:pt>
                <c:pt idx="674">
                  <c:v>157.32040000000001</c:v>
                </c:pt>
                <c:pt idx="675">
                  <c:v>156.6942</c:v>
                </c:pt>
                <c:pt idx="676">
                  <c:v>154.8348</c:v>
                </c:pt>
                <c:pt idx="677">
                  <c:v>157.36859999999999</c:v>
                </c:pt>
                <c:pt idx="678">
                  <c:v>157.6095</c:v>
                </c:pt>
                <c:pt idx="679">
                  <c:v>153.6883</c:v>
                </c:pt>
                <c:pt idx="680">
                  <c:v>152.95609999999999</c:v>
                </c:pt>
                <c:pt idx="681">
                  <c:v>152.1371</c:v>
                </c:pt>
                <c:pt idx="682">
                  <c:v>151.83850000000001</c:v>
                </c:pt>
                <c:pt idx="683">
                  <c:v>150.70160000000001</c:v>
                </c:pt>
                <c:pt idx="684">
                  <c:v>148.61099999999999</c:v>
                </c:pt>
                <c:pt idx="685">
                  <c:v>149.3528</c:v>
                </c:pt>
                <c:pt idx="686">
                  <c:v>151.68430000000001</c:v>
                </c:pt>
                <c:pt idx="687">
                  <c:v>153.74610000000001</c:v>
                </c:pt>
                <c:pt idx="688">
                  <c:v>144.12129999999999</c:v>
                </c:pt>
                <c:pt idx="689">
                  <c:v>142.62799999999999</c:v>
                </c:pt>
                <c:pt idx="690">
                  <c:v>139.98820000000001</c:v>
                </c:pt>
                <c:pt idx="691">
                  <c:v>140.68180000000001</c:v>
                </c:pt>
                <c:pt idx="692">
                  <c:v>139.92070000000001</c:v>
                </c:pt>
                <c:pt idx="693">
                  <c:v>141.68379999999999</c:v>
                </c:pt>
                <c:pt idx="694">
                  <c:v>141.76089999999999</c:v>
                </c:pt>
                <c:pt idx="695">
                  <c:v>143.99600000000001</c:v>
                </c:pt>
                <c:pt idx="696">
                  <c:v>143.36019999999999</c:v>
                </c:pt>
                <c:pt idx="697">
                  <c:v>146.2987</c:v>
                </c:pt>
                <c:pt idx="698">
                  <c:v>146.9057</c:v>
                </c:pt>
                <c:pt idx="699">
                  <c:v>144.7861</c:v>
                </c:pt>
                <c:pt idx="700">
                  <c:v>147.7439</c:v>
                </c:pt>
                <c:pt idx="701">
                  <c:v>150.58600000000001</c:v>
                </c:pt>
                <c:pt idx="702">
                  <c:v>151.39529999999999</c:v>
                </c:pt>
                <c:pt idx="703">
                  <c:v>152.23349999999999</c:v>
                </c:pt>
                <c:pt idx="704">
                  <c:v>153.60159999999999</c:v>
                </c:pt>
                <c:pt idx="705">
                  <c:v>152.0505</c:v>
                </c:pt>
                <c:pt idx="706">
                  <c:v>152.6574</c:v>
                </c:pt>
                <c:pt idx="707">
                  <c:v>156.251</c:v>
                </c:pt>
                <c:pt idx="708">
                  <c:v>157.5035</c:v>
                </c:pt>
                <c:pt idx="709">
                  <c:v>158.2165</c:v>
                </c:pt>
                <c:pt idx="710">
                  <c:v>157.8022</c:v>
                </c:pt>
                <c:pt idx="711">
                  <c:v>156.41480000000001</c:v>
                </c:pt>
                <c:pt idx="712">
                  <c:v>158.4477</c:v>
                </c:pt>
                <c:pt idx="713">
                  <c:v>161.17420000000001</c:v>
                </c:pt>
                <c:pt idx="714">
                  <c:v>160.24930000000001</c:v>
                </c:pt>
                <c:pt idx="715">
                  <c:v>161.69450000000001</c:v>
                </c:pt>
                <c:pt idx="716">
                  <c:v>166.19380000000001</c:v>
                </c:pt>
                <c:pt idx="717">
                  <c:v>169.02629999999999</c:v>
                </c:pt>
                <c:pt idx="718">
                  <c:v>171.0206</c:v>
                </c:pt>
                <c:pt idx="719">
                  <c:v>165.5676</c:v>
                </c:pt>
                <c:pt idx="720">
                  <c:v>167.46549999999999</c:v>
                </c:pt>
                <c:pt idx="721">
                  <c:v>162.1088</c:v>
                </c:pt>
                <c:pt idx="722">
                  <c:v>160.86600000000001</c:v>
                </c:pt>
                <c:pt idx="723">
                  <c:v>162.9084</c:v>
                </c:pt>
                <c:pt idx="724">
                  <c:v>162.6772</c:v>
                </c:pt>
                <c:pt idx="725">
                  <c:v>165.54830000000001</c:v>
                </c:pt>
                <c:pt idx="726">
                  <c:v>165.4616</c:v>
                </c:pt>
                <c:pt idx="727">
                  <c:v>165.08580000000001</c:v>
                </c:pt>
                <c:pt idx="728">
                  <c:v>168.48679999999999</c:v>
                </c:pt>
                <c:pt idx="729">
                  <c:v>167.87020000000001</c:v>
                </c:pt>
                <c:pt idx="730">
                  <c:v>165.85659999999999</c:v>
                </c:pt>
                <c:pt idx="731">
                  <c:v>165.74100000000001</c:v>
                </c:pt>
                <c:pt idx="732">
                  <c:v>161.8775</c:v>
                </c:pt>
                <c:pt idx="733">
                  <c:v>163.65989999999999</c:v>
                </c:pt>
                <c:pt idx="734">
                  <c:v>163.05289999999999</c:v>
                </c:pt>
                <c:pt idx="735">
                  <c:v>160.60579999999999</c:v>
                </c:pt>
                <c:pt idx="736">
                  <c:v>163.7852</c:v>
                </c:pt>
                <c:pt idx="737">
                  <c:v>164.31120000000001</c:v>
                </c:pt>
                <c:pt idx="738">
                  <c:v>163.0275</c:v>
                </c:pt>
                <c:pt idx="739">
                  <c:v>165.3246</c:v>
                </c:pt>
                <c:pt idx="740">
                  <c:v>164.32079999999999</c:v>
                </c:pt>
                <c:pt idx="741">
                  <c:v>162.2457</c:v>
                </c:pt>
                <c:pt idx="742">
                  <c:v>163.17230000000001</c:v>
                </c:pt>
                <c:pt idx="743">
                  <c:v>161.02959999999999</c:v>
                </c:pt>
                <c:pt idx="744">
                  <c:v>159.6397</c:v>
                </c:pt>
                <c:pt idx="745">
                  <c:v>158.19200000000001</c:v>
                </c:pt>
                <c:pt idx="746">
                  <c:v>157.0531</c:v>
                </c:pt>
                <c:pt idx="747">
                  <c:v>155.74039999999999</c:v>
                </c:pt>
                <c:pt idx="748">
                  <c:v>151.51300000000001</c:v>
                </c:pt>
                <c:pt idx="749">
                  <c:v>160.82689999999999</c:v>
                </c:pt>
                <c:pt idx="750">
                  <c:v>159.67840000000001</c:v>
                </c:pt>
                <c:pt idx="751">
                  <c:v>159.90029999999999</c:v>
                </c:pt>
                <c:pt idx="752">
                  <c:v>161.74379999999999</c:v>
                </c:pt>
                <c:pt idx="753">
                  <c:v>160.6242</c:v>
                </c:pt>
                <c:pt idx="754">
                  <c:v>162.90199999999999</c:v>
                </c:pt>
                <c:pt idx="755">
                  <c:v>161.65700000000001</c:v>
                </c:pt>
                <c:pt idx="756">
                  <c:v>160.8655</c:v>
                </c:pt>
                <c:pt idx="757">
                  <c:v>158.93520000000001</c:v>
                </c:pt>
                <c:pt idx="758">
                  <c:v>160.59520000000001</c:v>
                </c:pt>
                <c:pt idx="759">
                  <c:v>156.5994</c:v>
                </c:pt>
                <c:pt idx="760">
                  <c:v>155.4316</c:v>
                </c:pt>
                <c:pt idx="761">
                  <c:v>151.5034</c:v>
                </c:pt>
                <c:pt idx="762">
                  <c:v>145.20070000000001</c:v>
                </c:pt>
                <c:pt idx="763">
                  <c:v>145.06559999999999</c:v>
                </c:pt>
                <c:pt idx="764">
                  <c:v>146.9091</c:v>
                </c:pt>
                <c:pt idx="765">
                  <c:v>144.38030000000001</c:v>
                </c:pt>
                <c:pt idx="766">
                  <c:v>143.01949999999999</c:v>
                </c:pt>
                <c:pt idx="767">
                  <c:v>141.8323</c:v>
                </c:pt>
                <c:pt idx="768">
                  <c:v>140.0564</c:v>
                </c:pt>
                <c:pt idx="769">
                  <c:v>137.7593</c:v>
                </c:pt>
                <c:pt idx="770">
                  <c:v>137.9716</c:v>
                </c:pt>
                <c:pt idx="771">
                  <c:v>140.91540000000001</c:v>
                </c:pt>
                <c:pt idx="772">
                  <c:v>140.4135</c:v>
                </c:pt>
                <c:pt idx="773">
                  <c:v>138.97540000000001</c:v>
                </c:pt>
                <c:pt idx="774">
                  <c:v>139.6027</c:v>
                </c:pt>
                <c:pt idx="775">
                  <c:v>140.82849999999999</c:v>
                </c:pt>
                <c:pt idx="776">
                  <c:v>142.91329999999999</c:v>
                </c:pt>
                <c:pt idx="777">
                  <c:v>143.05799999999999</c:v>
                </c:pt>
                <c:pt idx="778">
                  <c:v>143.53100000000001</c:v>
                </c:pt>
                <c:pt idx="779">
                  <c:v>140.24940000000001</c:v>
                </c:pt>
                <c:pt idx="780">
                  <c:v>140.32660000000001</c:v>
                </c:pt>
                <c:pt idx="781">
                  <c:v>140.08529999999999</c:v>
                </c:pt>
                <c:pt idx="782">
                  <c:v>138.53139999999999</c:v>
                </c:pt>
                <c:pt idx="783">
                  <c:v>141.16630000000001</c:v>
                </c:pt>
                <c:pt idx="784">
                  <c:v>139.7765</c:v>
                </c:pt>
                <c:pt idx="785">
                  <c:v>135.29810000000001</c:v>
                </c:pt>
                <c:pt idx="786">
                  <c:v>136.65899999999999</c:v>
                </c:pt>
                <c:pt idx="787">
                  <c:v>140.51</c:v>
                </c:pt>
                <c:pt idx="788">
                  <c:v>141.38829999999999</c:v>
                </c:pt>
                <c:pt idx="789">
                  <c:v>137.82679999999999</c:v>
                </c:pt>
                <c:pt idx="790">
                  <c:v>137.9716</c:v>
                </c:pt>
                <c:pt idx="791">
                  <c:v>133.37739999999999</c:v>
                </c:pt>
                <c:pt idx="792">
                  <c:v>132.06469999999999</c:v>
                </c:pt>
                <c:pt idx="793">
                  <c:v>132.3929</c:v>
                </c:pt>
                <c:pt idx="794">
                  <c:v>133.96610000000001</c:v>
                </c:pt>
                <c:pt idx="795">
                  <c:v>131.7945</c:v>
                </c:pt>
                <c:pt idx="796">
                  <c:v>127.6153</c:v>
                </c:pt>
                <c:pt idx="797">
                  <c:v>130.95480000000001</c:v>
                </c:pt>
                <c:pt idx="798">
                  <c:v>129.30430000000001</c:v>
                </c:pt>
                <c:pt idx="799">
                  <c:v>126.9004</c:v>
                </c:pt>
                <c:pt idx="800">
                  <c:v>120.38030000000001</c:v>
                </c:pt>
                <c:pt idx="801">
                  <c:v>117.2557</c:v>
                </c:pt>
                <c:pt idx="802">
                  <c:v>122.80840000000001</c:v>
                </c:pt>
                <c:pt idx="803">
                  <c:v>121.91840000000001</c:v>
                </c:pt>
                <c:pt idx="804">
                  <c:v>118.6293</c:v>
                </c:pt>
                <c:pt idx="805">
                  <c:v>113.73439999999999</c:v>
                </c:pt>
                <c:pt idx="806">
                  <c:v>115.5047</c:v>
                </c:pt>
                <c:pt idx="807">
                  <c:v>121.1058</c:v>
                </c:pt>
                <c:pt idx="808">
                  <c:v>123.2534</c:v>
                </c:pt>
                <c:pt idx="809">
                  <c:v>126.9584</c:v>
                </c:pt>
                <c:pt idx="810">
                  <c:v>125.9427</c:v>
                </c:pt>
                <c:pt idx="811">
                  <c:v>128.74809999999999</c:v>
                </c:pt>
                <c:pt idx="812">
                  <c:v>128.661</c:v>
                </c:pt>
                <c:pt idx="813">
                  <c:v>127.7711</c:v>
                </c:pt>
                <c:pt idx="814">
                  <c:v>129.3382</c:v>
                </c:pt>
                <c:pt idx="815">
                  <c:v>130.41200000000001</c:v>
                </c:pt>
                <c:pt idx="816">
                  <c:v>134.60069999999999</c:v>
                </c:pt>
                <c:pt idx="817">
                  <c:v>134.02029999999999</c:v>
                </c:pt>
                <c:pt idx="818">
                  <c:v>130.17019999999999</c:v>
                </c:pt>
                <c:pt idx="819">
                  <c:v>129.16409999999999</c:v>
                </c:pt>
                <c:pt idx="820">
                  <c:v>129.9573</c:v>
                </c:pt>
                <c:pt idx="821">
                  <c:v>127.98390000000001</c:v>
                </c:pt>
                <c:pt idx="822">
                  <c:v>124.1724</c:v>
                </c:pt>
                <c:pt idx="823">
                  <c:v>125.1592</c:v>
                </c:pt>
                <c:pt idx="824">
                  <c:v>123.9692</c:v>
                </c:pt>
                <c:pt idx="825">
                  <c:v>120.9027</c:v>
                </c:pt>
                <c:pt idx="826">
                  <c:v>120.9607</c:v>
                </c:pt>
                <c:pt idx="827">
                  <c:v>123.3308</c:v>
                </c:pt>
                <c:pt idx="828">
                  <c:v>129.10599999999999</c:v>
                </c:pt>
                <c:pt idx="829">
                  <c:v>127.3357</c:v>
                </c:pt>
                <c:pt idx="830">
                  <c:v>132.5789</c:v>
                </c:pt>
                <c:pt idx="831">
                  <c:v>131.4374</c:v>
                </c:pt>
                <c:pt idx="832">
                  <c:v>131.04079999999999</c:v>
                </c:pt>
                <c:pt idx="833">
                  <c:v>124.8593</c:v>
                </c:pt>
                <c:pt idx="834">
                  <c:v>123.76609999999999</c:v>
                </c:pt>
                <c:pt idx="835">
                  <c:v>116.5882</c:v>
                </c:pt>
                <c:pt idx="836">
                  <c:v>117.2847</c:v>
                </c:pt>
                <c:pt idx="837">
                  <c:v>122.9051</c:v>
                </c:pt>
                <c:pt idx="838">
                  <c:v>120.6318</c:v>
                </c:pt>
                <c:pt idx="839">
                  <c:v>121.96680000000001</c:v>
                </c:pt>
                <c:pt idx="840">
                  <c:v>118.8518</c:v>
                </c:pt>
                <c:pt idx="841">
                  <c:v>121.9474</c:v>
                </c:pt>
                <c:pt idx="842">
                  <c:v>114.7598</c:v>
                </c:pt>
                <c:pt idx="843">
                  <c:v>110.75490000000001</c:v>
                </c:pt>
                <c:pt idx="844">
                  <c:v>107.5819</c:v>
                </c:pt>
                <c:pt idx="845">
                  <c:v>105.91800000000001</c:v>
                </c:pt>
                <c:pt idx="846">
                  <c:v>104.39919999999999</c:v>
                </c:pt>
                <c:pt idx="847">
                  <c:v>104.37990000000001</c:v>
                </c:pt>
                <c:pt idx="848">
                  <c:v>109.3232</c:v>
                </c:pt>
                <c:pt idx="849">
                  <c:v>108.92659999999999</c:v>
                </c:pt>
                <c:pt idx="850">
                  <c:v>112.1189</c:v>
                </c:pt>
                <c:pt idx="851">
                  <c:v>105.8019</c:v>
                </c:pt>
                <c:pt idx="852">
                  <c:v>102.9675</c:v>
                </c:pt>
                <c:pt idx="853">
                  <c:v>104.4766</c:v>
                </c:pt>
                <c:pt idx="854">
                  <c:v>105.0861</c:v>
                </c:pt>
                <c:pt idx="855">
                  <c:v>103.7898</c:v>
                </c:pt>
                <c:pt idx="856">
                  <c:v>104.67010000000001</c:v>
                </c:pt>
                <c:pt idx="857">
                  <c:v>109.2555</c:v>
                </c:pt>
                <c:pt idx="858">
                  <c:v>112.206</c:v>
                </c:pt>
                <c:pt idx="859">
                  <c:v>114.9727</c:v>
                </c:pt>
                <c:pt idx="860">
                  <c:v>114.8082</c:v>
                </c:pt>
                <c:pt idx="861">
                  <c:v>119.3839</c:v>
                </c:pt>
                <c:pt idx="862">
                  <c:v>117.294</c:v>
                </c:pt>
                <c:pt idx="863">
                  <c:v>116.5958</c:v>
                </c:pt>
                <c:pt idx="864">
                  <c:v>117.9923</c:v>
                </c:pt>
                <c:pt idx="865">
                  <c:v>118.7002</c:v>
                </c:pt>
                <c:pt idx="866">
                  <c:v>115.0151</c:v>
                </c:pt>
                <c:pt idx="867">
                  <c:v>111.2621</c:v>
                </c:pt>
                <c:pt idx="868">
                  <c:v>107.10169999999999</c:v>
                </c:pt>
                <c:pt idx="869">
                  <c:v>107.3733</c:v>
                </c:pt>
                <c:pt idx="870">
                  <c:v>110.011</c:v>
                </c:pt>
                <c:pt idx="871">
                  <c:v>103.88209999999999</c:v>
                </c:pt>
                <c:pt idx="872">
                  <c:v>104.0954</c:v>
                </c:pt>
                <c:pt idx="873">
                  <c:v>105.39490000000001</c:v>
                </c:pt>
                <c:pt idx="874">
                  <c:v>101.7486</c:v>
                </c:pt>
                <c:pt idx="875">
                  <c:v>104.7355</c:v>
                </c:pt>
                <c:pt idx="876">
                  <c:v>109.4971</c:v>
                </c:pt>
                <c:pt idx="877">
                  <c:v>107.15989999999999</c:v>
                </c:pt>
                <c:pt idx="878">
                  <c:v>99.673299999999998</c:v>
                </c:pt>
                <c:pt idx="879">
                  <c:v>100.12909999999999</c:v>
                </c:pt>
                <c:pt idx="880">
                  <c:v>99.110799999999998</c:v>
                </c:pt>
                <c:pt idx="881">
                  <c:v>98.121600000000001</c:v>
                </c:pt>
                <c:pt idx="882">
                  <c:v>101.16670000000001</c:v>
                </c:pt>
                <c:pt idx="883">
                  <c:v>101.07940000000001</c:v>
                </c:pt>
                <c:pt idx="884">
                  <c:v>104.86150000000001</c:v>
                </c:pt>
                <c:pt idx="885">
                  <c:v>104.66759999999999</c:v>
                </c:pt>
                <c:pt idx="886">
                  <c:v>101.9328</c:v>
                </c:pt>
                <c:pt idx="887">
                  <c:v>100.6236</c:v>
                </c:pt>
                <c:pt idx="888">
                  <c:v>101.9328</c:v>
                </c:pt>
                <c:pt idx="889">
                  <c:v>100.1</c:v>
                </c:pt>
                <c:pt idx="890">
                  <c:v>101.5352</c:v>
                </c:pt>
                <c:pt idx="891">
                  <c:v>100.79819999999999</c:v>
                </c:pt>
                <c:pt idx="892">
                  <c:v>105.8895</c:v>
                </c:pt>
                <c:pt idx="893">
                  <c:v>107.75149999999999</c:v>
                </c:pt>
                <c:pt idx="894">
                  <c:v>108.2461</c:v>
                </c:pt>
                <c:pt idx="895">
                  <c:v>105.8216</c:v>
                </c:pt>
                <c:pt idx="896">
                  <c:v>105.9768</c:v>
                </c:pt>
                <c:pt idx="897">
                  <c:v>102.0201</c:v>
                </c:pt>
                <c:pt idx="898">
                  <c:v>104.5997</c:v>
                </c:pt>
                <c:pt idx="899">
                  <c:v>108.83759999999999</c:v>
                </c:pt>
                <c:pt idx="900">
                  <c:v>111.44629999999999</c:v>
                </c:pt>
                <c:pt idx="901">
                  <c:v>110.8451</c:v>
                </c:pt>
                <c:pt idx="902">
                  <c:v>108.39149999999999</c:v>
                </c:pt>
                <c:pt idx="903">
                  <c:v>110.82559999999999</c:v>
                </c:pt>
                <c:pt idx="904">
                  <c:v>111.0196</c:v>
                </c:pt>
                <c:pt idx="905">
                  <c:v>110.428</c:v>
                </c:pt>
                <c:pt idx="906">
                  <c:v>110.55410000000001</c:v>
                </c:pt>
                <c:pt idx="907">
                  <c:v>106.7817</c:v>
                </c:pt>
                <c:pt idx="908">
                  <c:v>109.7201</c:v>
                </c:pt>
                <c:pt idx="909">
                  <c:v>110.6511</c:v>
                </c:pt>
                <c:pt idx="910">
                  <c:v>112.5615</c:v>
                </c:pt>
                <c:pt idx="911">
                  <c:v>112.804</c:v>
                </c:pt>
                <c:pt idx="912">
                  <c:v>114.4914</c:v>
                </c:pt>
                <c:pt idx="913">
                  <c:v>113.5022</c:v>
                </c:pt>
                <c:pt idx="914">
                  <c:v>112.5034</c:v>
                </c:pt>
                <c:pt idx="915">
                  <c:v>109.73950000000001</c:v>
                </c:pt>
                <c:pt idx="916">
                  <c:v>107.0047</c:v>
                </c:pt>
                <c:pt idx="917">
                  <c:v>107.33450000000001</c:v>
                </c:pt>
                <c:pt idx="918">
                  <c:v>108.0424</c:v>
                </c:pt>
                <c:pt idx="919">
                  <c:v>109.79770000000001</c:v>
                </c:pt>
                <c:pt idx="920">
                  <c:v>105.00700000000001</c:v>
                </c:pt>
                <c:pt idx="921">
                  <c:v>104.6191</c:v>
                </c:pt>
                <c:pt idx="922">
                  <c:v>104.5997</c:v>
                </c:pt>
                <c:pt idx="923">
                  <c:v>103.2323</c:v>
                </c:pt>
                <c:pt idx="924">
                  <c:v>103.2711</c:v>
                </c:pt>
                <c:pt idx="925">
                  <c:v>102.8383</c:v>
                </c:pt>
                <c:pt idx="926">
                  <c:v>102.2645</c:v>
                </c:pt>
                <c:pt idx="927">
                  <c:v>105.5031</c:v>
                </c:pt>
                <c:pt idx="928">
                  <c:v>105.74630000000001</c:v>
                </c:pt>
                <c:pt idx="929">
                  <c:v>107.9248</c:v>
                </c:pt>
                <c:pt idx="930">
                  <c:v>109.2961</c:v>
                </c:pt>
                <c:pt idx="931">
                  <c:v>102.8189</c:v>
                </c:pt>
                <c:pt idx="932">
                  <c:v>104.0638</c:v>
                </c:pt>
                <c:pt idx="933">
                  <c:v>102.6049</c:v>
                </c:pt>
                <c:pt idx="934">
                  <c:v>101.2628</c:v>
                </c:pt>
                <c:pt idx="935">
                  <c:v>104.268</c:v>
                </c:pt>
                <c:pt idx="936">
                  <c:v>99.609399999999994</c:v>
                </c:pt>
                <c:pt idx="937">
                  <c:v>97.051599999999993</c:v>
                </c:pt>
                <c:pt idx="938">
                  <c:v>95.845600000000005</c:v>
                </c:pt>
                <c:pt idx="939">
                  <c:v>94.357600000000005</c:v>
                </c:pt>
                <c:pt idx="940">
                  <c:v>93.424000000000007</c:v>
                </c:pt>
                <c:pt idx="941">
                  <c:v>93.6477</c:v>
                </c:pt>
                <c:pt idx="942">
                  <c:v>95.991500000000002</c:v>
                </c:pt>
                <c:pt idx="943">
                  <c:v>92.713999999999999</c:v>
                </c:pt>
                <c:pt idx="944">
                  <c:v>80.839100000000002</c:v>
                </c:pt>
                <c:pt idx="945">
                  <c:v>83.0565</c:v>
                </c:pt>
                <c:pt idx="946">
                  <c:v>86.207599999999999</c:v>
                </c:pt>
                <c:pt idx="947">
                  <c:v>88.600099999999998</c:v>
                </c:pt>
                <c:pt idx="948">
                  <c:v>87.695599999999999</c:v>
                </c:pt>
                <c:pt idx="949">
                  <c:v>84.768199999999993</c:v>
                </c:pt>
                <c:pt idx="950">
                  <c:v>84.311099999999996</c:v>
                </c:pt>
                <c:pt idx="951">
                  <c:v>85.575400000000002</c:v>
                </c:pt>
                <c:pt idx="952">
                  <c:v>86.081199999999995</c:v>
                </c:pt>
                <c:pt idx="953">
                  <c:v>87.1023</c:v>
                </c:pt>
                <c:pt idx="954">
                  <c:v>85.147499999999994</c:v>
                </c:pt>
                <c:pt idx="955">
                  <c:v>87.501099999999994</c:v>
                </c:pt>
                <c:pt idx="956">
                  <c:v>87.218999999999994</c:v>
                </c:pt>
                <c:pt idx="957">
                  <c:v>86.139499999999998</c:v>
                </c:pt>
                <c:pt idx="958">
                  <c:v>84.447299999999998</c:v>
                </c:pt>
                <c:pt idx="959">
                  <c:v>86.071399999999997</c:v>
                </c:pt>
                <c:pt idx="960">
                  <c:v>85.594899999999996</c:v>
                </c:pt>
                <c:pt idx="961">
                  <c:v>89.203100000000006</c:v>
                </c:pt>
                <c:pt idx="962">
                  <c:v>89.854699999999994</c:v>
                </c:pt>
                <c:pt idx="963">
                  <c:v>88.055499999999995</c:v>
                </c:pt>
                <c:pt idx="964">
                  <c:v>91.255200000000002</c:v>
                </c:pt>
                <c:pt idx="965">
                  <c:v>90.136700000000005</c:v>
                </c:pt>
                <c:pt idx="966">
                  <c:v>91.196799999999996</c:v>
                </c:pt>
                <c:pt idx="967">
                  <c:v>87.822000000000003</c:v>
                </c:pt>
                <c:pt idx="968">
                  <c:v>87.919300000000007</c:v>
                </c:pt>
                <c:pt idx="969">
                  <c:v>93.1614</c:v>
                </c:pt>
                <c:pt idx="970">
                  <c:v>90.875900000000001</c:v>
                </c:pt>
                <c:pt idx="971">
                  <c:v>91.177400000000006</c:v>
                </c:pt>
                <c:pt idx="972">
                  <c:v>89.572599999999994</c:v>
                </c:pt>
                <c:pt idx="973">
                  <c:v>96.759799999999998</c:v>
                </c:pt>
                <c:pt idx="974">
                  <c:v>103.17870000000001</c:v>
                </c:pt>
                <c:pt idx="975">
                  <c:v>101.5254</c:v>
                </c:pt>
                <c:pt idx="976">
                  <c:v>103.7817</c:v>
                </c:pt>
                <c:pt idx="977">
                  <c:v>102.34229999999999</c:v>
                </c:pt>
                <c:pt idx="978">
                  <c:v>102.4688</c:v>
                </c:pt>
                <c:pt idx="979">
                  <c:v>102.5271</c:v>
                </c:pt>
                <c:pt idx="980">
                  <c:v>100.9808</c:v>
                </c:pt>
                <c:pt idx="981">
                  <c:v>103.062</c:v>
                </c:pt>
                <c:pt idx="982">
                  <c:v>103.7234</c:v>
                </c:pt>
                <c:pt idx="983">
                  <c:v>103.0523</c:v>
                </c:pt>
                <c:pt idx="984">
                  <c:v>102.0797</c:v>
                </c:pt>
                <c:pt idx="985">
                  <c:v>103.3343</c:v>
                </c:pt>
                <c:pt idx="986">
                  <c:v>106.6799</c:v>
                </c:pt>
                <c:pt idx="987">
                  <c:v>108.06100000000001</c:v>
                </c:pt>
                <c:pt idx="988">
                  <c:v>109.456</c:v>
                </c:pt>
                <c:pt idx="989">
                  <c:v>106.9391</c:v>
                </c:pt>
                <c:pt idx="990">
                  <c:v>105.29040000000001</c:v>
                </c:pt>
                <c:pt idx="991">
                  <c:v>105.6806</c:v>
                </c:pt>
                <c:pt idx="992">
                  <c:v>108.6366</c:v>
                </c:pt>
                <c:pt idx="993">
                  <c:v>106.744</c:v>
                </c:pt>
                <c:pt idx="994">
                  <c:v>109.3292</c:v>
                </c:pt>
                <c:pt idx="995">
                  <c:v>110.09010000000001</c:v>
                </c:pt>
                <c:pt idx="996">
                  <c:v>108.7243</c:v>
                </c:pt>
                <c:pt idx="997">
                  <c:v>105.8562</c:v>
                </c:pt>
                <c:pt idx="998">
                  <c:v>103.3588</c:v>
                </c:pt>
                <c:pt idx="999">
                  <c:v>100.52979999999999</c:v>
                </c:pt>
                <c:pt idx="1000">
                  <c:v>100.6859</c:v>
                </c:pt>
                <c:pt idx="1001">
                  <c:v>112.94840000000001</c:v>
                </c:pt>
                <c:pt idx="1002">
                  <c:v>113.8557</c:v>
                </c:pt>
                <c:pt idx="1003">
                  <c:v>113.407</c:v>
                </c:pt>
                <c:pt idx="1004">
                  <c:v>114.6849</c:v>
                </c:pt>
                <c:pt idx="1005">
                  <c:v>112.16800000000001</c:v>
                </c:pt>
                <c:pt idx="1006">
                  <c:v>114.48</c:v>
                </c:pt>
                <c:pt idx="1007">
                  <c:v>114.1484</c:v>
                </c:pt>
                <c:pt idx="1008">
                  <c:v>115.8458</c:v>
                </c:pt>
                <c:pt idx="1009">
                  <c:v>118.2456</c:v>
                </c:pt>
                <c:pt idx="1010">
                  <c:v>117.67010000000001</c:v>
                </c:pt>
                <c:pt idx="1011">
                  <c:v>121.4845</c:v>
                </c:pt>
                <c:pt idx="1012">
                  <c:v>121.7966</c:v>
                </c:pt>
                <c:pt idx="1013">
                  <c:v>122.7624</c:v>
                </c:pt>
                <c:pt idx="1014">
                  <c:v>124.8111</c:v>
                </c:pt>
                <c:pt idx="1015">
                  <c:v>124.7623</c:v>
                </c:pt>
                <c:pt idx="1016">
                  <c:v>125.69880000000001</c:v>
                </c:pt>
                <c:pt idx="1017">
                  <c:v>125.00620000000001</c:v>
                </c:pt>
                <c:pt idx="1018">
                  <c:v>123.33799999999999</c:v>
                </c:pt>
                <c:pt idx="1019">
                  <c:v>121.4845</c:v>
                </c:pt>
                <c:pt idx="1020">
                  <c:v>123.52330000000001</c:v>
                </c:pt>
                <c:pt idx="1021">
                  <c:v>125.1525</c:v>
                </c:pt>
                <c:pt idx="1022">
                  <c:v>123.7282</c:v>
                </c:pt>
                <c:pt idx="1023">
                  <c:v>123.7184</c:v>
                </c:pt>
                <c:pt idx="1024">
                  <c:v>124.4111</c:v>
                </c:pt>
                <c:pt idx="1025">
                  <c:v>124.4111</c:v>
                </c:pt>
                <c:pt idx="1026">
                  <c:v>123.2794</c:v>
                </c:pt>
                <c:pt idx="1027">
                  <c:v>124.21599999999999</c:v>
                </c:pt>
                <c:pt idx="1028">
                  <c:v>126.3329</c:v>
                </c:pt>
                <c:pt idx="1029">
                  <c:v>125.9036</c:v>
                </c:pt>
                <c:pt idx="1030">
                  <c:v>124.48909999999999</c:v>
                </c:pt>
                <c:pt idx="1031">
                  <c:v>122.6551</c:v>
                </c:pt>
                <c:pt idx="1032">
                  <c:v>122.2649</c:v>
                </c:pt>
                <c:pt idx="1033">
                  <c:v>119.9041</c:v>
                </c:pt>
                <c:pt idx="1034">
                  <c:v>119.1919</c:v>
                </c:pt>
                <c:pt idx="1035">
                  <c:v>119.2407</c:v>
                </c:pt>
                <c:pt idx="1036">
                  <c:v>122.08929999999999</c:v>
                </c:pt>
                <c:pt idx="1037">
                  <c:v>123.11360000000001</c:v>
                </c:pt>
                <c:pt idx="1038">
                  <c:v>124.3623</c:v>
                </c:pt>
                <c:pt idx="1039">
                  <c:v>121.3381</c:v>
                </c:pt>
                <c:pt idx="1040">
                  <c:v>121.7869</c:v>
                </c:pt>
                <c:pt idx="1041">
                  <c:v>118.1383</c:v>
                </c:pt>
                <c:pt idx="1042">
                  <c:v>116.96769999999999</c:v>
                </c:pt>
                <c:pt idx="1043">
                  <c:v>117.0262</c:v>
                </c:pt>
                <c:pt idx="1044">
                  <c:v>115.1532</c:v>
                </c:pt>
                <c:pt idx="1045">
                  <c:v>115.63120000000001</c:v>
                </c:pt>
                <c:pt idx="1046">
                  <c:v>115.8848</c:v>
                </c:pt>
                <c:pt idx="1047">
                  <c:v>115.68</c:v>
                </c:pt>
                <c:pt idx="1048">
                  <c:v>116.6555</c:v>
                </c:pt>
                <c:pt idx="1049">
                  <c:v>118.31870000000001</c:v>
                </c:pt>
                <c:pt idx="1050">
                  <c:v>117.5654</c:v>
                </c:pt>
                <c:pt idx="1051">
                  <c:v>116.9979</c:v>
                </c:pt>
                <c:pt idx="1052">
                  <c:v>117.2621</c:v>
                </c:pt>
                <c:pt idx="1053">
                  <c:v>115.3152</c:v>
                </c:pt>
                <c:pt idx="1054">
                  <c:v>114.9434</c:v>
                </c:pt>
                <c:pt idx="1055">
                  <c:v>114.3271</c:v>
                </c:pt>
                <c:pt idx="1056">
                  <c:v>116.4207</c:v>
                </c:pt>
                <c:pt idx="1057">
                  <c:v>115.6087</c:v>
                </c:pt>
                <c:pt idx="1058">
                  <c:v>118.03489999999999</c:v>
                </c:pt>
                <c:pt idx="1059">
                  <c:v>117.78060000000001</c:v>
                </c:pt>
                <c:pt idx="1060">
                  <c:v>118.57299999999999</c:v>
                </c:pt>
                <c:pt idx="1061">
                  <c:v>122.8874</c:v>
                </c:pt>
                <c:pt idx="1062">
                  <c:v>116.90989999999999</c:v>
                </c:pt>
                <c:pt idx="1063">
                  <c:v>118.348</c:v>
                </c:pt>
                <c:pt idx="1064">
                  <c:v>118.0936</c:v>
                </c:pt>
                <c:pt idx="1065">
                  <c:v>115.2565</c:v>
                </c:pt>
                <c:pt idx="1066">
                  <c:v>115.3152</c:v>
                </c:pt>
                <c:pt idx="1067">
                  <c:v>117.8784</c:v>
                </c:pt>
                <c:pt idx="1068">
                  <c:v>117.4969</c:v>
                </c:pt>
                <c:pt idx="1069">
                  <c:v>119.98180000000001</c:v>
                </c:pt>
                <c:pt idx="1070">
                  <c:v>119.03279999999999</c:v>
                </c:pt>
                <c:pt idx="1071">
                  <c:v>121.009</c:v>
                </c:pt>
                <c:pt idx="1072">
                  <c:v>118.2795</c:v>
                </c:pt>
                <c:pt idx="1073">
                  <c:v>117.6143</c:v>
                </c:pt>
                <c:pt idx="1074">
                  <c:v>119.2676</c:v>
                </c:pt>
                <c:pt idx="1075">
                  <c:v>120.6275</c:v>
                </c:pt>
                <c:pt idx="1076">
                  <c:v>120.97969999999999</c:v>
                </c:pt>
                <c:pt idx="1077">
                  <c:v>123.6897</c:v>
                </c:pt>
                <c:pt idx="1078">
                  <c:v>123.2201</c:v>
                </c:pt>
                <c:pt idx="1079">
                  <c:v>123.45489999999999</c:v>
                </c:pt>
                <c:pt idx="1080">
                  <c:v>123.4744</c:v>
                </c:pt>
                <c:pt idx="1081">
                  <c:v>122.9461</c:v>
                </c:pt>
                <c:pt idx="1082">
                  <c:v>121.7526</c:v>
                </c:pt>
                <c:pt idx="1083">
                  <c:v>122.8092</c:v>
                </c:pt>
                <c:pt idx="1084">
                  <c:v>124.33540000000001</c:v>
                </c:pt>
                <c:pt idx="1085">
                  <c:v>121.958</c:v>
                </c:pt>
                <c:pt idx="1086">
                  <c:v>121.1558</c:v>
                </c:pt>
                <c:pt idx="1087">
                  <c:v>122.9755</c:v>
                </c:pt>
                <c:pt idx="1088">
                  <c:v>123.9734</c:v>
                </c:pt>
                <c:pt idx="1089">
                  <c:v>125.1474</c:v>
                </c:pt>
                <c:pt idx="1090">
                  <c:v>124.5017</c:v>
                </c:pt>
                <c:pt idx="1091">
                  <c:v>123.99290000000001</c:v>
                </c:pt>
                <c:pt idx="1092">
                  <c:v>120.98950000000001</c:v>
                </c:pt>
                <c:pt idx="1093">
                  <c:v>123.8462</c:v>
                </c:pt>
                <c:pt idx="1094">
                  <c:v>124.12990000000001</c:v>
                </c:pt>
                <c:pt idx="1095">
                  <c:v>122.38849999999999</c:v>
                </c:pt>
                <c:pt idx="1096">
                  <c:v>120.833</c:v>
                </c:pt>
                <c:pt idx="1097">
                  <c:v>119.57089999999999</c:v>
                </c:pt>
                <c:pt idx="1098">
                  <c:v>117.6045</c:v>
                </c:pt>
                <c:pt idx="1099">
                  <c:v>117.23269999999999</c:v>
                </c:pt>
                <c:pt idx="1100">
                  <c:v>113.95529999999999</c:v>
                </c:pt>
                <c:pt idx="1101">
                  <c:v>114.44450000000001</c:v>
                </c:pt>
                <c:pt idx="1102">
                  <c:v>116.29349999999999</c:v>
                </c:pt>
                <c:pt idx="1103">
                  <c:v>112.2726</c:v>
                </c:pt>
                <c:pt idx="1104">
                  <c:v>107.7919</c:v>
                </c:pt>
                <c:pt idx="1105">
                  <c:v>106.4222</c:v>
                </c:pt>
                <c:pt idx="1106">
                  <c:v>105.94280000000001</c:v>
                </c:pt>
                <c:pt idx="1107">
                  <c:v>105.1504</c:v>
                </c:pt>
                <c:pt idx="1108">
                  <c:v>105.1798</c:v>
                </c:pt>
                <c:pt idx="1109">
                  <c:v>104.21120000000001</c:v>
                </c:pt>
                <c:pt idx="1110">
                  <c:v>102.9785</c:v>
                </c:pt>
                <c:pt idx="1111">
                  <c:v>101.3839</c:v>
                </c:pt>
                <c:pt idx="1112">
                  <c:v>105.791</c:v>
                </c:pt>
                <c:pt idx="1113">
                  <c:v>103.2586</c:v>
                </c:pt>
                <c:pt idx="1114">
                  <c:v>104.2303</c:v>
                </c:pt>
                <c:pt idx="1115">
                  <c:v>105.11369999999999</c:v>
                </c:pt>
                <c:pt idx="1116">
                  <c:v>104.2402</c:v>
                </c:pt>
                <c:pt idx="1117">
                  <c:v>103.9064</c:v>
                </c:pt>
                <c:pt idx="1118">
                  <c:v>104.85850000000001</c:v>
                </c:pt>
                <c:pt idx="1119">
                  <c:v>104.8094</c:v>
                </c:pt>
                <c:pt idx="1120">
                  <c:v>110.77719999999999</c:v>
                </c:pt>
                <c:pt idx="1121">
                  <c:v>110.3355</c:v>
                </c:pt>
                <c:pt idx="1122">
                  <c:v>111.49379999999999</c:v>
                </c:pt>
                <c:pt idx="1123">
                  <c:v>107.5185</c:v>
                </c:pt>
                <c:pt idx="1124">
                  <c:v>107.9504</c:v>
                </c:pt>
                <c:pt idx="1125">
                  <c:v>108.42149999999999</c:v>
                </c:pt>
                <c:pt idx="1126">
                  <c:v>107.49890000000001</c:v>
                </c:pt>
                <c:pt idx="1127">
                  <c:v>109.67789999999999</c:v>
                </c:pt>
                <c:pt idx="1128">
                  <c:v>111.5134</c:v>
                </c:pt>
                <c:pt idx="1129">
                  <c:v>110.94410000000001</c:v>
                </c:pt>
                <c:pt idx="1130">
                  <c:v>111.2778</c:v>
                </c:pt>
                <c:pt idx="1131">
                  <c:v>108.33320000000001</c:v>
                </c:pt>
                <c:pt idx="1132">
                  <c:v>107.0964</c:v>
                </c:pt>
                <c:pt idx="1133">
                  <c:v>105.12350000000001</c:v>
                </c:pt>
                <c:pt idx="1134">
                  <c:v>103.1604</c:v>
                </c:pt>
                <c:pt idx="1135">
                  <c:v>102.5322</c:v>
                </c:pt>
                <c:pt idx="1136">
                  <c:v>103.8279</c:v>
                </c:pt>
                <c:pt idx="1137">
                  <c:v>105.40819999999999</c:v>
                </c:pt>
                <c:pt idx="1138">
                  <c:v>105.7714</c:v>
                </c:pt>
                <c:pt idx="1139">
                  <c:v>105.84990000000001</c:v>
                </c:pt>
                <c:pt idx="1140">
                  <c:v>105.9579</c:v>
                </c:pt>
                <c:pt idx="1141">
                  <c:v>106.7038</c:v>
                </c:pt>
                <c:pt idx="1142">
                  <c:v>107.6952</c:v>
                </c:pt>
                <c:pt idx="1143">
                  <c:v>107.8522</c:v>
                </c:pt>
                <c:pt idx="1144">
                  <c:v>105.54559999999999</c:v>
                </c:pt>
                <c:pt idx="1145">
                  <c:v>107.0474</c:v>
                </c:pt>
                <c:pt idx="1146">
                  <c:v>106.7627</c:v>
                </c:pt>
                <c:pt idx="1147">
                  <c:v>106.3014</c:v>
                </c:pt>
                <c:pt idx="1148">
                  <c:v>107.2829</c:v>
                </c:pt>
                <c:pt idx="1149">
                  <c:v>105.68300000000001</c:v>
                </c:pt>
                <c:pt idx="1150">
                  <c:v>106.6155</c:v>
                </c:pt>
                <c:pt idx="1151">
                  <c:v>108.3528</c:v>
                </c:pt>
                <c:pt idx="1152">
                  <c:v>107.3811</c:v>
                </c:pt>
                <c:pt idx="1153">
                  <c:v>105.526</c:v>
                </c:pt>
                <c:pt idx="1154">
                  <c:v>106.63509999999999</c:v>
                </c:pt>
                <c:pt idx="1155">
                  <c:v>106.80200000000001</c:v>
                </c:pt>
                <c:pt idx="1156">
                  <c:v>108.44119999999999</c:v>
                </c:pt>
                <c:pt idx="1157">
                  <c:v>107.6657</c:v>
                </c:pt>
                <c:pt idx="1158">
                  <c:v>107.6657</c:v>
                </c:pt>
                <c:pt idx="1159">
                  <c:v>107.0179</c:v>
                </c:pt>
                <c:pt idx="1160">
                  <c:v>106.09529999999999</c:v>
                </c:pt>
                <c:pt idx="1161">
                  <c:v>105.6536</c:v>
                </c:pt>
                <c:pt idx="1162">
                  <c:v>104.58369999999999</c:v>
                </c:pt>
                <c:pt idx="1163">
                  <c:v>104.5641</c:v>
                </c:pt>
                <c:pt idx="1164">
                  <c:v>103.1114</c:v>
                </c:pt>
                <c:pt idx="1165">
                  <c:v>102.8758</c:v>
                </c:pt>
                <c:pt idx="1166">
                  <c:v>100.9618</c:v>
                </c:pt>
                <c:pt idx="1167">
                  <c:v>99.587599999999995</c:v>
                </c:pt>
                <c:pt idx="1168">
                  <c:v>96.927599999999998</c:v>
                </c:pt>
                <c:pt idx="1169">
                  <c:v>95.828299999999999</c:v>
                </c:pt>
                <c:pt idx="1170">
                  <c:v>97.016000000000005</c:v>
                </c:pt>
                <c:pt idx="1171">
                  <c:v>97.791399999999996</c:v>
                </c:pt>
                <c:pt idx="1172">
                  <c:v>99.891900000000007</c:v>
                </c:pt>
                <c:pt idx="1173">
                  <c:v>100.2158</c:v>
                </c:pt>
                <c:pt idx="1174">
                  <c:v>99.832999999999998</c:v>
                </c:pt>
                <c:pt idx="1175">
                  <c:v>100.80800000000001</c:v>
                </c:pt>
                <c:pt idx="1176">
                  <c:v>98.798900000000003</c:v>
                </c:pt>
                <c:pt idx="1177">
                  <c:v>98.661000000000001</c:v>
                </c:pt>
                <c:pt idx="1178">
                  <c:v>96.4452</c:v>
                </c:pt>
                <c:pt idx="1179">
                  <c:v>96.189099999999996</c:v>
                </c:pt>
                <c:pt idx="1180">
                  <c:v>95.322500000000005</c:v>
                </c:pt>
                <c:pt idx="1181">
                  <c:v>94.8399</c:v>
                </c:pt>
                <c:pt idx="1182">
                  <c:v>94.672499999999999</c:v>
                </c:pt>
                <c:pt idx="1183">
                  <c:v>95.716399999999993</c:v>
                </c:pt>
                <c:pt idx="1184">
                  <c:v>94.8005</c:v>
                </c:pt>
                <c:pt idx="1185">
                  <c:v>94.061899999999994</c:v>
                </c:pt>
                <c:pt idx="1186">
                  <c:v>93.185299999999998</c:v>
                </c:pt>
                <c:pt idx="1187">
                  <c:v>92.614199999999997</c:v>
                </c:pt>
                <c:pt idx="1188">
                  <c:v>90.201300000000003</c:v>
                </c:pt>
                <c:pt idx="1189">
                  <c:v>89.472499999999997</c:v>
                </c:pt>
                <c:pt idx="1190">
                  <c:v>89.226299999999995</c:v>
                </c:pt>
                <c:pt idx="1191">
                  <c:v>88.802800000000005</c:v>
                </c:pt>
                <c:pt idx="1192">
                  <c:v>88.0642</c:v>
                </c:pt>
                <c:pt idx="1193">
                  <c:v>88.271000000000001</c:v>
                </c:pt>
                <c:pt idx="1194">
                  <c:v>94.170199999999994</c:v>
                </c:pt>
                <c:pt idx="1195">
                  <c:v>93.126300000000001</c:v>
                </c:pt>
                <c:pt idx="1196">
                  <c:v>93.648200000000003</c:v>
                </c:pt>
                <c:pt idx="1197">
                  <c:v>94.436099999999996</c:v>
                </c:pt>
                <c:pt idx="1198">
                  <c:v>94.337599999999995</c:v>
                </c:pt>
                <c:pt idx="1199">
                  <c:v>95.637600000000006</c:v>
                </c:pt>
                <c:pt idx="1200">
                  <c:v>95.411100000000005</c:v>
                </c:pt>
                <c:pt idx="1201">
                  <c:v>96.139899999999997</c:v>
                </c:pt>
                <c:pt idx="1202">
                  <c:v>97.154300000000006</c:v>
                </c:pt>
                <c:pt idx="1203">
                  <c:v>97.745099999999994</c:v>
                </c:pt>
                <c:pt idx="1204">
                  <c:v>98.395099999999999</c:v>
                </c:pt>
                <c:pt idx="1205">
                  <c:v>100.49290000000001</c:v>
                </c:pt>
                <c:pt idx="1206">
                  <c:v>101.4481</c:v>
                </c:pt>
                <c:pt idx="1207">
                  <c:v>102.1966</c:v>
                </c:pt>
                <c:pt idx="1208">
                  <c:v>101.4875</c:v>
                </c:pt>
                <c:pt idx="1209">
                  <c:v>101.1133</c:v>
                </c:pt>
                <c:pt idx="1210">
                  <c:v>101.2512</c:v>
                </c:pt>
                <c:pt idx="1211">
                  <c:v>103.5852</c:v>
                </c:pt>
                <c:pt idx="1212">
                  <c:v>101.9701</c:v>
                </c:pt>
                <c:pt idx="1213">
                  <c:v>98.503500000000003</c:v>
                </c:pt>
                <c:pt idx="1214">
                  <c:v>96.494399999999999</c:v>
                </c:pt>
                <c:pt idx="1215">
                  <c:v>100.2565</c:v>
                </c:pt>
                <c:pt idx="1216">
                  <c:v>101.2118</c:v>
                </c:pt>
                <c:pt idx="1217">
                  <c:v>99.350399999999993</c:v>
                </c:pt>
                <c:pt idx="1218">
                  <c:v>103.4868</c:v>
                </c:pt>
                <c:pt idx="1219">
                  <c:v>105.4367</c:v>
                </c:pt>
                <c:pt idx="1220">
                  <c:v>105.62390000000001</c:v>
                </c:pt>
                <c:pt idx="1221">
                  <c:v>107.70189999999999</c:v>
                </c:pt>
                <c:pt idx="1222">
                  <c:v>107.73139999999999</c:v>
                </c:pt>
                <c:pt idx="1223">
                  <c:v>105.3776</c:v>
                </c:pt>
                <c:pt idx="1224">
                  <c:v>104.50109999999999</c:v>
                </c:pt>
                <c:pt idx="1225">
                  <c:v>102.62009999999999</c:v>
                </c:pt>
                <c:pt idx="1226">
                  <c:v>104.14660000000001</c:v>
                </c:pt>
                <c:pt idx="1227">
                  <c:v>106.18519999999999</c:v>
                </c:pt>
                <c:pt idx="1228">
                  <c:v>105.97839999999999</c:v>
                </c:pt>
                <c:pt idx="1229">
                  <c:v>104.35339999999999</c:v>
                </c:pt>
                <c:pt idx="1230">
                  <c:v>104.708</c:v>
                </c:pt>
                <c:pt idx="1231">
                  <c:v>104.9345</c:v>
                </c:pt>
                <c:pt idx="1232">
                  <c:v>106.2837</c:v>
                </c:pt>
                <c:pt idx="1233">
                  <c:v>106.00790000000001</c:v>
                </c:pt>
                <c:pt idx="1234">
                  <c:v>106.3231</c:v>
                </c:pt>
                <c:pt idx="1235">
                  <c:v>107.1011</c:v>
                </c:pt>
                <c:pt idx="1236">
                  <c:v>108.6965</c:v>
                </c:pt>
                <c:pt idx="1237">
                  <c:v>108.5981</c:v>
                </c:pt>
                <c:pt idx="1238">
                  <c:v>112.1357</c:v>
                </c:pt>
                <c:pt idx="1239">
                  <c:v>113.7859</c:v>
                </c:pt>
                <c:pt idx="1240">
                  <c:v>114.0428</c:v>
                </c:pt>
                <c:pt idx="1241">
                  <c:v>114.7345</c:v>
                </c:pt>
                <c:pt idx="1242">
                  <c:v>113.4499</c:v>
                </c:pt>
                <c:pt idx="1243">
                  <c:v>114.5369</c:v>
                </c:pt>
                <c:pt idx="1244">
                  <c:v>117.20489999999999</c:v>
                </c:pt>
                <c:pt idx="1245">
                  <c:v>118.2227</c:v>
                </c:pt>
                <c:pt idx="1246">
                  <c:v>119.7346</c:v>
                </c:pt>
                <c:pt idx="1247">
                  <c:v>119.58629999999999</c:v>
                </c:pt>
                <c:pt idx="1248">
                  <c:v>120.1101</c:v>
                </c:pt>
                <c:pt idx="1249">
                  <c:v>119.70489999999999</c:v>
                </c:pt>
                <c:pt idx="1250">
                  <c:v>121.1871</c:v>
                </c:pt>
                <c:pt idx="1251">
                  <c:v>119.9915</c:v>
                </c:pt>
                <c:pt idx="1252">
                  <c:v>121.0784</c:v>
                </c:pt>
                <c:pt idx="1253">
                  <c:v>106.76009999999999</c:v>
                </c:pt>
                <c:pt idx="1254">
                  <c:v>106.7403</c:v>
                </c:pt>
                <c:pt idx="1255">
                  <c:v>105.8609</c:v>
                </c:pt>
                <c:pt idx="1256">
                  <c:v>107.5309</c:v>
                </c:pt>
                <c:pt idx="1257">
                  <c:v>107.2838</c:v>
                </c:pt>
                <c:pt idx="1258">
                  <c:v>105.2878</c:v>
                </c:pt>
                <c:pt idx="1259">
                  <c:v>102.8075</c:v>
                </c:pt>
                <c:pt idx="1260">
                  <c:v>101.0881</c:v>
                </c:pt>
                <c:pt idx="1261">
                  <c:v>100.8707</c:v>
                </c:pt>
                <c:pt idx="1262">
                  <c:v>102.3925</c:v>
                </c:pt>
                <c:pt idx="1263">
                  <c:v>101.52290000000001</c:v>
                </c:pt>
                <c:pt idx="1264">
                  <c:v>102.5407</c:v>
                </c:pt>
                <c:pt idx="1265">
                  <c:v>104.6454</c:v>
                </c:pt>
                <c:pt idx="1266">
                  <c:v>103.8154</c:v>
                </c:pt>
                <c:pt idx="1267">
                  <c:v>100.515</c:v>
                </c:pt>
                <c:pt idx="1268">
                  <c:v>99.625600000000006</c:v>
                </c:pt>
                <c:pt idx="1269">
                  <c:v>99.744200000000006</c:v>
                </c:pt>
                <c:pt idx="1270">
                  <c:v>100.57429999999999</c:v>
                </c:pt>
                <c:pt idx="1271">
                  <c:v>99.368700000000004</c:v>
                </c:pt>
                <c:pt idx="1272">
                  <c:v>100.69280000000001</c:v>
                </c:pt>
                <c:pt idx="1273">
                  <c:v>99.566299999999998</c:v>
                </c:pt>
                <c:pt idx="1274">
                  <c:v>99.5762</c:v>
                </c:pt>
                <c:pt idx="1275">
                  <c:v>101.53279999999999</c:v>
                </c:pt>
                <c:pt idx="1276">
                  <c:v>102.6494</c:v>
                </c:pt>
                <c:pt idx="1277">
                  <c:v>102.94580000000001</c:v>
                </c:pt>
                <c:pt idx="1278">
                  <c:v>100.3272</c:v>
                </c:pt>
                <c:pt idx="1279">
                  <c:v>100.5545</c:v>
                </c:pt>
                <c:pt idx="1280">
                  <c:v>99.516900000000007</c:v>
                </c:pt>
                <c:pt idx="1281">
                  <c:v>98.499099999999999</c:v>
                </c:pt>
                <c:pt idx="1282">
                  <c:v>101.3944</c:v>
                </c:pt>
                <c:pt idx="1283">
                  <c:v>102.5604</c:v>
                </c:pt>
                <c:pt idx="1284">
                  <c:v>102.5407</c:v>
                </c:pt>
                <c:pt idx="1285">
                  <c:v>103.262</c:v>
                </c:pt>
                <c:pt idx="1286">
                  <c:v>105.91030000000001</c:v>
                </c:pt>
                <c:pt idx="1287">
                  <c:v>103.7561</c:v>
                </c:pt>
                <c:pt idx="1288">
                  <c:v>105.07040000000001</c:v>
                </c:pt>
                <c:pt idx="1289">
                  <c:v>104.7937</c:v>
                </c:pt>
                <c:pt idx="1290">
                  <c:v>102.2838</c:v>
                </c:pt>
                <c:pt idx="1291">
                  <c:v>102.0763</c:v>
                </c:pt>
                <c:pt idx="1292">
                  <c:v>104.02290000000001</c:v>
                </c:pt>
                <c:pt idx="1293">
                  <c:v>103.8352</c:v>
                </c:pt>
                <c:pt idx="1294">
                  <c:v>104.37860000000001</c:v>
                </c:pt>
                <c:pt idx="1295">
                  <c:v>103.30159999999999</c:v>
                </c:pt>
                <c:pt idx="1296">
                  <c:v>103.90430000000001</c:v>
                </c:pt>
                <c:pt idx="1297">
                  <c:v>103.1138</c:v>
                </c:pt>
                <c:pt idx="1298">
                  <c:v>102.69880000000001</c:v>
                </c:pt>
                <c:pt idx="1299">
                  <c:v>101.03279999999999</c:v>
                </c:pt>
                <c:pt idx="1300">
                  <c:v>98.712199999999996</c:v>
                </c:pt>
                <c:pt idx="1301">
                  <c:v>97.492400000000004</c:v>
                </c:pt>
                <c:pt idx="1302">
                  <c:v>96.818100000000001</c:v>
                </c:pt>
                <c:pt idx="1303">
                  <c:v>97.373500000000007</c:v>
                </c:pt>
                <c:pt idx="1304">
                  <c:v>98.335400000000007</c:v>
                </c:pt>
                <c:pt idx="1305">
                  <c:v>100.2394</c:v>
                </c:pt>
                <c:pt idx="1306">
                  <c:v>99.346900000000005</c:v>
                </c:pt>
                <c:pt idx="1307">
                  <c:v>100.5171</c:v>
                </c:pt>
                <c:pt idx="1308">
                  <c:v>99.426199999999994</c:v>
                </c:pt>
                <c:pt idx="1309">
                  <c:v>98.811400000000006</c:v>
                </c:pt>
                <c:pt idx="1310">
                  <c:v>97.918899999999994</c:v>
                </c:pt>
                <c:pt idx="1311">
                  <c:v>99.128699999999995</c:v>
                </c:pt>
                <c:pt idx="1312">
                  <c:v>99.436099999999996</c:v>
                </c:pt>
                <c:pt idx="1313">
                  <c:v>99.9816</c:v>
                </c:pt>
                <c:pt idx="1314">
                  <c:v>93.079499999999996</c:v>
                </c:pt>
                <c:pt idx="1315">
                  <c:v>92.970399999999998</c:v>
                </c:pt>
                <c:pt idx="1316">
                  <c:v>91.810100000000006</c:v>
                </c:pt>
                <c:pt idx="1317">
                  <c:v>93.347200000000001</c:v>
                </c:pt>
                <c:pt idx="1318">
                  <c:v>93.198499999999996</c:v>
                </c:pt>
                <c:pt idx="1319">
                  <c:v>91.790300000000002</c:v>
                </c:pt>
                <c:pt idx="1320">
                  <c:v>90.193600000000004</c:v>
                </c:pt>
                <c:pt idx="1321">
                  <c:v>89.578800000000001</c:v>
                </c:pt>
                <c:pt idx="1322">
                  <c:v>88.329300000000003</c:v>
                </c:pt>
                <c:pt idx="1323">
                  <c:v>88.101200000000006</c:v>
                </c:pt>
                <c:pt idx="1324">
                  <c:v>89.251499999999993</c:v>
                </c:pt>
                <c:pt idx="1325">
                  <c:v>90.243200000000002</c:v>
                </c:pt>
                <c:pt idx="1326">
                  <c:v>88.259900000000002</c:v>
                </c:pt>
                <c:pt idx="1327">
                  <c:v>91.234899999999996</c:v>
                </c:pt>
                <c:pt idx="1328">
                  <c:v>91.234899999999996</c:v>
                </c:pt>
                <c:pt idx="1329">
                  <c:v>92.325800000000001</c:v>
                </c:pt>
                <c:pt idx="1330">
                  <c:v>92.613399999999999</c:v>
                </c:pt>
                <c:pt idx="1331">
                  <c:v>94.051299999999998</c:v>
                </c:pt>
                <c:pt idx="1332">
                  <c:v>94.943799999999996</c:v>
                </c:pt>
                <c:pt idx="1333">
                  <c:v>93.743899999999996</c:v>
                </c:pt>
                <c:pt idx="1334">
                  <c:v>93.406700000000001</c:v>
                </c:pt>
                <c:pt idx="1335">
                  <c:v>93.238100000000003</c:v>
                </c:pt>
                <c:pt idx="1336">
                  <c:v>93.852999999999994</c:v>
                </c:pt>
                <c:pt idx="1337">
                  <c:v>93.158799999999999</c:v>
                </c:pt>
                <c:pt idx="1338">
                  <c:v>93.337299999999999</c:v>
                </c:pt>
                <c:pt idx="1339">
                  <c:v>93.277799999999999</c:v>
                </c:pt>
                <c:pt idx="1340">
                  <c:v>91.492800000000003</c:v>
                </c:pt>
                <c:pt idx="1341">
                  <c:v>89.588700000000003</c:v>
                </c:pt>
                <c:pt idx="1342">
                  <c:v>91.641499999999994</c:v>
                </c:pt>
                <c:pt idx="1343">
                  <c:v>91.383700000000005</c:v>
                </c:pt>
                <c:pt idx="1344">
                  <c:v>92.583600000000004</c:v>
                </c:pt>
                <c:pt idx="1345">
                  <c:v>93.000100000000003</c:v>
                </c:pt>
                <c:pt idx="1346">
                  <c:v>92.811700000000002</c:v>
                </c:pt>
                <c:pt idx="1347">
                  <c:v>92.613399999999999</c:v>
                </c:pt>
                <c:pt idx="1348">
                  <c:v>90.183700000000002</c:v>
                </c:pt>
                <c:pt idx="1349">
                  <c:v>91.948899999999995</c:v>
                </c:pt>
                <c:pt idx="1350">
                  <c:v>92.018299999999996</c:v>
                </c:pt>
                <c:pt idx="1351">
                  <c:v>90.907700000000006</c:v>
                </c:pt>
                <c:pt idx="1352">
                  <c:v>91.006799999999998</c:v>
                </c:pt>
                <c:pt idx="1353">
                  <c:v>91.413399999999996</c:v>
                </c:pt>
                <c:pt idx="1354">
                  <c:v>91.006799999999998</c:v>
                </c:pt>
                <c:pt idx="1355">
                  <c:v>92.048100000000005</c:v>
                </c:pt>
                <c:pt idx="1356">
                  <c:v>91.730800000000002</c:v>
                </c:pt>
                <c:pt idx="1357">
                  <c:v>90.639899999999997</c:v>
                </c:pt>
                <c:pt idx="1358">
                  <c:v>90.986999999999995</c:v>
                </c:pt>
                <c:pt idx="1359">
                  <c:v>91.234899999999996</c:v>
                </c:pt>
                <c:pt idx="1360">
                  <c:v>90.907700000000006</c:v>
                </c:pt>
                <c:pt idx="1361">
                  <c:v>92.672899999999998</c:v>
                </c:pt>
                <c:pt idx="1362">
                  <c:v>94.259600000000006</c:v>
                </c:pt>
                <c:pt idx="1363">
                  <c:v>93.980800000000002</c:v>
                </c:pt>
                <c:pt idx="1364">
                  <c:v>94.319299999999998</c:v>
                </c:pt>
                <c:pt idx="1365">
                  <c:v>93.901200000000003</c:v>
                </c:pt>
                <c:pt idx="1366">
                  <c:v>95.294899999999998</c:v>
                </c:pt>
                <c:pt idx="1367">
                  <c:v>96.121300000000005</c:v>
                </c:pt>
                <c:pt idx="1368">
                  <c:v>95.573700000000002</c:v>
                </c:pt>
                <c:pt idx="1369">
                  <c:v>95.444299999999998</c:v>
                </c:pt>
                <c:pt idx="1370">
                  <c:v>93.263999999999996</c:v>
                </c:pt>
                <c:pt idx="1371">
                  <c:v>93.761799999999994</c:v>
                </c:pt>
                <c:pt idx="1372">
                  <c:v>92.975300000000004</c:v>
                </c:pt>
                <c:pt idx="1373">
                  <c:v>94.578100000000006</c:v>
                </c:pt>
                <c:pt idx="1374">
                  <c:v>94.359099999999998</c:v>
                </c:pt>
                <c:pt idx="1375">
                  <c:v>95.145600000000002</c:v>
                </c:pt>
                <c:pt idx="1376">
                  <c:v>96.748500000000007</c:v>
                </c:pt>
                <c:pt idx="1377">
                  <c:v>96.738500000000002</c:v>
                </c:pt>
                <c:pt idx="1378">
                  <c:v>94.3292</c:v>
                </c:pt>
                <c:pt idx="1379">
                  <c:v>93.642300000000006</c:v>
                </c:pt>
                <c:pt idx="1380">
                  <c:v>93.771699999999996</c:v>
                </c:pt>
                <c:pt idx="1381">
                  <c:v>75.035300000000007</c:v>
                </c:pt>
                <c:pt idx="1382">
                  <c:v>76.488799999999998</c:v>
                </c:pt>
                <c:pt idx="1383">
                  <c:v>75.702299999999994</c:v>
                </c:pt>
                <c:pt idx="1384">
                  <c:v>74.905900000000003</c:v>
                </c:pt>
                <c:pt idx="1385">
                  <c:v>75.094999999999999</c:v>
                </c:pt>
                <c:pt idx="1386">
                  <c:v>72.7256</c:v>
                </c:pt>
                <c:pt idx="1387">
                  <c:v>72.138199999999998</c:v>
                </c:pt>
                <c:pt idx="1388">
                  <c:v>72.2179</c:v>
                </c:pt>
                <c:pt idx="1389">
                  <c:v>73.064099999999996</c:v>
                </c:pt>
                <c:pt idx="1390">
                  <c:v>73.093999999999994</c:v>
                </c:pt>
                <c:pt idx="1391">
                  <c:v>70.993300000000005</c:v>
                </c:pt>
                <c:pt idx="1392">
                  <c:v>72.486699999999999</c:v>
                </c:pt>
                <c:pt idx="1393">
                  <c:v>72.745500000000007</c:v>
                </c:pt>
                <c:pt idx="1394">
                  <c:v>72.058599999999998</c:v>
                </c:pt>
                <c:pt idx="1395">
                  <c:v>72.377200000000002</c:v>
                </c:pt>
                <c:pt idx="1396">
                  <c:v>74.527600000000007</c:v>
                </c:pt>
                <c:pt idx="1397">
                  <c:v>73.074100000000001</c:v>
                </c:pt>
                <c:pt idx="1398">
                  <c:v>70.774299999999997</c:v>
                </c:pt>
                <c:pt idx="1399">
                  <c:v>71.0929</c:v>
                </c:pt>
                <c:pt idx="1400">
                  <c:v>72.237799999999993</c:v>
                </c:pt>
                <c:pt idx="1401">
                  <c:v>73.223399999999998</c:v>
                </c:pt>
                <c:pt idx="1402">
                  <c:v>73.989999999999995</c:v>
                </c:pt>
                <c:pt idx="1403">
                  <c:v>74.527600000000007</c:v>
                </c:pt>
                <c:pt idx="1404">
                  <c:v>73.522000000000006</c:v>
                </c:pt>
                <c:pt idx="1405">
                  <c:v>73.681299999999993</c:v>
                </c:pt>
                <c:pt idx="1406">
                  <c:v>71.102800000000002</c:v>
                </c:pt>
                <c:pt idx="1407">
                  <c:v>72.177999999999997</c:v>
                </c:pt>
                <c:pt idx="1408">
                  <c:v>72.297499999999999</c:v>
                </c:pt>
                <c:pt idx="1409">
                  <c:v>73.860500000000002</c:v>
                </c:pt>
                <c:pt idx="1410">
                  <c:v>74.009900000000002</c:v>
                </c:pt>
                <c:pt idx="1411">
                  <c:v>74.308499999999995</c:v>
                </c:pt>
                <c:pt idx="1412">
                  <c:v>78.151399999999995</c:v>
                </c:pt>
                <c:pt idx="1413">
                  <c:v>78.171300000000002</c:v>
                </c:pt>
                <c:pt idx="1414">
                  <c:v>82.133600000000001</c:v>
                </c:pt>
                <c:pt idx="1415">
                  <c:v>82.860399999999998</c:v>
                </c:pt>
                <c:pt idx="1416">
                  <c:v>82.910200000000003</c:v>
                </c:pt>
                <c:pt idx="1417">
                  <c:v>83.188900000000004</c:v>
                </c:pt>
                <c:pt idx="1418">
                  <c:v>83.626999999999995</c:v>
                </c:pt>
                <c:pt idx="1419">
                  <c:v>83.039599999999993</c:v>
                </c:pt>
                <c:pt idx="1420">
                  <c:v>83.6768</c:v>
                </c:pt>
                <c:pt idx="1421">
                  <c:v>83.905699999999996</c:v>
                </c:pt>
                <c:pt idx="1422">
                  <c:v>84.911299999999997</c:v>
                </c:pt>
                <c:pt idx="1423">
                  <c:v>82.422399999999996</c:v>
                </c:pt>
                <c:pt idx="1424">
                  <c:v>82.890299999999996</c:v>
                </c:pt>
                <c:pt idx="1425">
                  <c:v>82.95</c:v>
                </c:pt>
                <c:pt idx="1426">
                  <c:v>81.319999999999993</c:v>
                </c:pt>
                <c:pt idx="1427">
                  <c:v>81.02</c:v>
                </c:pt>
                <c:pt idx="1428">
                  <c:v>80.83</c:v>
                </c:pt>
                <c:pt idx="1429">
                  <c:v>80.63</c:v>
                </c:pt>
                <c:pt idx="1430">
                  <c:v>79.489999999999995</c:v>
                </c:pt>
                <c:pt idx="1431">
                  <c:v>78.09</c:v>
                </c:pt>
                <c:pt idx="1432">
                  <c:v>78.400000000000006</c:v>
                </c:pt>
                <c:pt idx="1433">
                  <c:v>78.400000000000006</c:v>
                </c:pt>
                <c:pt idx="1434">
                  <c:v>79.010000000000005</c:v>
                </c:pt>
                <c:pt idx="1435">
                  <c:v>79.8</c:v>
                </c:pt>
                <c:pt idx="1436">
                  <c:v>80.64</c:v>
                </c:pt>
                <c:pt idx="1437">
                  <c:v>80.900000000000006</c:v>
                </c:pt>
                <c:pt idx="1438">
                  <c:v>80.98</c:v>
                </c:pt>
                <c:pt idx="1439">
                  <c:v>86.52</c:v>
                </c:pt>
                <c:pt idx="1440">
                  <c:v>86.2</c:v>
                </c:pt>
                <c:pt idx="1441">
                  <c:v>87.46</c:v>
                </c:pt>
                <c:pt idx="1442">
                  <c:v>88</c:v>
                </c:pt>
                <c:pt idx="1443">
                  <c:v>89.39</c:v>
                </c:pt>
                <c:pt idx="1444">
                  <c:v>89.44</c:v>
                </c:pt>
                <c:pt idx="1445">
                  <c:v>88.4</c:v>
                </c:pt>
                <c:pt idx="1446">
                  <c:v>89.13</c:v>
                </c:pt>
                <c:pt idx="1447">
                  <c:v>83.1</c:v>
                </c:pt>
                <c:pt idx="1448">
                  <c:v>82.1</c:v>
                </c:pt>
                <c:pt idx="1449">
                  <c:v>82.25</c:v>
                </c:pt>
                <c:pt idx="1450">
                  <c:v>80.83</c:v>
                </c:pt>
                <c:pt idx="1451">
                  <c:v>80.77</c:v>
                </c:pt>
                <c:pt idx="1452">
                  <c:v>82.45</c:v>
                </c:pt>
                <c:pt idx="1453">
                  <c:v>82.1</c:v>
                </c:pt>
                <c:pt idx="1454">
                  <c:v>82.15</c:v>
                </c:pt>
                <c:pt idx="1455">
                  <c:v>81.599999999999994</c:v>
                </c:pt>
                <c:pt idx="1456">
                  <c:v>82.12</c:v>
                </c:pt>
                <c:pt idx="1457">
                  <c:v>83.94</c:v>
                </c:pt>
                <c:pt idx="1458">
                  <c:v>83.4</c:v>
                </c:pt>
                <c:pt idx="1459">
                  <c:v>82.92</c:v>
                </c:pt>
                <c:pt idx="1460">
                  <c:v>81.48</c:v>
                </c:pt>
                <c:pt idx="1461">
                  <c:v>81.42</c:v>
                </c:pt>
                <c:pt idx="1462">
                  <c:v>80.05</c:v>
                </c:pt>
                <c:pt idx="1463">
                  <c:v>79.040000000000006</c:v>
                </c:pt>
                <c:pt idx="1464">
                  <c:v>78.849999999999994</c:v>
                </c:pt>
                <c:pt idx="1465">
                  <c:v>78.91</c:v>
                </c:pt>
                <c:pt idx="1466">
                  <c:v>78.400000000000006</c:v>
                </c:pt>
                <c:pt idx="1467">
                  <c:v>76.45</c:v>
                </c:pt>
                <c:pt idx="1468">
                  <c:v>77.13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E-4C99-9F00-700DA8E1FB12}"/>
            </c:ext>
          </c:extLst>
        </c:ser>
        <c:ser>
          <c:idx val="1"/>
          <c:order val="1"/>
          <c:tx>
            <c:strRef>
              <c:f>' Exponential Smoothing by Day'!$I$4</c:f>
              <c:strCache>
                <c:ptCount val="1"/>
                <c:pt idx="0">
                  <c:v>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 Exponential Smoothing by Day'!$G$5:$G$1474</c:f>
              <c:numCache>
                <c:formatCode>m/d/yyyy</c:formatCode>
                <c:ptCount val="1470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Day'!$I$5:$I$1474</c:f>
              <c:numCache>
                <c:formatCode>_(* #,##0.00_);_(* \(#,##0.00\);_(* "-"??_);_(@_)</c:formatCode>
                <c:ptCount val="1470"/>
                <c:pt idx="0">
                  <c:v>69.5411</c:v>
                </c:pt>
                <c:pt idx="1">
                  <c:v>69.5411</c:v>
                </c:pt>
                <c:pt idx="2">
                  <c:v>69.418090000000007</c:v>
                </c:pt>
                <c:pt idx="3">
                  <c:v>69.485791000000006</c:v>
                </c:pt>
                <c:pt idx="4">
                  <c:v>69.64719190000001</c:v>
                </c:pt>
                <c:pt idx="5">
                  <c:v>69.887292710000011</c:v>
                </c:pt>
                <c:pt idx="6">
                  <c:v>70.090233439000016</c:v>
                </c:pt>
                <c:pt idx="7">
                  <c:v>70.256920095100014</c:v>
                </c:pt>
                <c:pt idx="8">
                  <c:v>70.371258085590014</c:v>
                </c:pt>
                <c:pt idx="9">
                  <c:v>70.478852277031024</c:v>
                </c:pt>
                <c:pt idx="10">
                  <c:v>70.743767049327928</c:v>
                </c:pt>
                <c:pt idx="11">
                  <c:v>70.963410344395143</c:v>
                </c:pt>
                <c:pt idx="12">
                  <c:v>71.297239309955629</c:v>
                </c:pt>
                <c:pt idx="13">
                  <c:v>71.721635378960059</c:v>
                </c:pt>
                <c:pt idx="14">
                  <c:v>72.131751841064059</c:v>
                </c:pt>
                <c:pt idx="15">
                  <c:v>72.477386656957648</c:v>
                </c:pt>
                <c:pt idx="16">
                  <c:v>72.782827991261883</c:v>
                </c:pt>
                <c:pt idx="17">
                  <c:v>73.073685192135699</c:v>
                </c:pt>
                <c:pt idx="18">
                  <c:v>73.308226672922132</c:v>
                </c:pt>
                <c:pt idx="19">
                  <c:v>73.509924005629927</c:v>
                </c:pt>
                <c:pt idx="20">
                  <c:v>73.790981605066946</c:v>
                </c:pt>
                <c:pt idx="21">
                  <c:v>74.100273444560258</c:v>
                </c:pt>
                <c:pt idx="22">
                  <c:v>74.343896100104232</c:v>
                </c:pt>
                <c:pt idx="23">
                  <c:v>74.608226490093799</c:v>
                </c:pt>
                <c:pt idx="24">
                  <c:v>74.927813841084429</c:v>
                </c:pt>
                <c:pt idx="25">
                  <c:v>75.201362456975986</c:v>
                </c:pt>
                <c:pt idx="26">
                  <c:v>75.417506211278379</c:v>
                </c:pt>
                <c:pt idx="27">
                  <c:v>75.609215590150541</c:v>
                </c:pt>
                <c:pt idx="28">
                  <c:v>75.905704031135485</c:v>
                </c:pt>
                <c:pt idx="29">
                  <c:v>76.269253628021943</c:v>
                </c:pt>
                <c:pt idx="30">
                  <c:v>76.661238265219751</c:v>
                </c:pt>
                <c:pt idx="31">
                  <c:v>76.94642443869779</c:v>
                </c:pt>
                <c:pt idx="32">
                  <c:v>77.268811994828013</c:v>
                </c:pt>
                <c:pt idx="33">
                  <c:v>77.482910795345205</c:v>
                </c:pt>
                <c:pt idx="34">
                  <c:v>77.70094971581068</c:v>
                </c:pt>
                <c:pt idx="35">
                  <c:v>77.813614744229625</c:v>
                </c:pt>
                <c:pt idx="36">
                  <c:v>77.991073269806662</c:v>
                </c:pt>
                <c:pt idx="37">
                  <c:v>78.189275942826001</c:v>
                </c:pt>
                <c:pt idx="38">
                  <c:v>78.426818348543407</c:v>
                </c:pt>
                <c:pt idx="39">
                  <c:v>78.675346513689078</c:v>
                </c:pt>
                <c:pt idx="40">
                  <c:v>78.857711862320173</c:v>
                </c:pt>
                <c:pt idx="41">
                  <c:v>79.177170676088153</c:v>
                </c:pt>
                <c:pt idx="42">
                  <c:v>79.321593608479333</c:v>
                </c:pt>
                <c:pt idx="43">
                  <c:v>79.432744247631405</c:v>
                </c:pt>
                <c:pt idx="44">
                  <c:v>79.503599822868267</c:v>
                </c:pt>
                <c:pt idx="45">
                  <c:v>79.579599840581437</c:v>
                </c:pt>
                <c:pt idx="46">
                  <c:v>79.604699856523297</c:v>
                </c:pt>
                <c:pt idx="47">
                  <c:v>79.723309870870978</c:v>
                </c:pt>
                <c:pt idx="48">
                  <c:v>79.793348883783892</c:v>
                </c:pt>
                <c:pt idx="49">
                  <c:v>79.903453995405499</c:v>
                </c:pt>
                <c:pt idx="50">
                  <c:v>80.091038595864958</c:v>
                </c:pt>
                <c:pt idx="51">
                  <c:v>80.25327473627847</c:v>
                </c:pt>
                <c:pt idx="52">
                  <c:v>80.495307262650627</c:v>
                </c:pt>
                <c:pt idx="53">
                  <c:v>80.700896536385571</c:v>
                </c:pt>
                <c:pt idx="54">
                  <c:v>80.791786882747004</c:v>
                </c:pt>
                <c:pt idx="55">
                  <c:v>80.997858194472315</c:v>
                </c:pt>
                <c:pt idx="56">
                  <c:v>80.635432375025076</c:v>
                </c:pt>
                <c:pt idx="57">
                  <c:v>80.322429137522576</c:v>
                </c:pt>
                <c:pt idx="58">
                  <c:v>80.139566223770316</c:v>
                </c:pt>
                <c:pt idx="59">
                  <c:v>79.947689601393293</c:v>
                </c:pt>
                <c:pt idx="60">
                  <c:v>79.864430641253961</c:v>
                </c:pt>
                <c:pt idx="61">
                  <c:v>79.805507577128566</c:v>
                </c:pt>
                <c:pt idx="62">
                  <c:v>79.848496819415715</c:v>
                </c:pt>
                <c:pt idx="63">
                  <c:v>79.806227137474139</c:v>
                </c:pt>
                <c:pt idx="64">
                  <c:v>79.777604423726729</c:v>
                </c:pt>
                <c:pt idx="65">
                  <c:v>79.828093981354058</c:v>
                </c:pt>
                <c:pt idx="66">
                  <c:v>79.884824583218659</c:v>
                </c:pt>
                <c:pt idx="67">
                  <c:v>79.872812124896797</c:v>
                </c:pt>
                <c:pt idx="68">
                  <c:v>79.819640912407124</c:v>
                </c:pt>
                <c:pt idx="69">
                  <c:v>79.828266821166409</c:v>
                </c:pt>
                <c:pt idx="70">
                  <c:v>79.847330139049774</c:v>
                </c:pt>
                <c:pt idx="71">
                  <c:v>79.981217125144809</c:v>
                </c:pt>
                <c:pt idx="72">
                  <c:v>80.157255412630334</c:v>
                </c:pt>
                <c:pt idx="73">
                  <c:v>80.407009871367293</c:v>
                </c:pt>
                <c:pt idx="74">
                  <c:v>80.719338884230567</c:v>
                </c:pt>
                <c:pt idx="75">
                  <c:v>81.044674995807512</c:v>
                </c:pt>
                <c:pt idx="76">
                  <c:v>81.164267496226756</c:v>
                </c:pt>
                <c:pt idx="77">
                  <c:v>81.278490746604078</c:v>
                </c:pt>
                <c:pt idx="78">
                  <c:v>81.471661671943679</c:v>
                </c:pt>
                <c:pt idx="79">
                  <c:v>81.567385504749311</c:v>
                </c:pt>
                <c:pt idx="80">
                  <c:v>81.724136954274385</c:v>
                </c:pt>
                <c:pt idx="81">
                  <c:v>81.860503258846947</c:v>
                </c:pt>
                <c:pt idx="82">
                  <c:v>81.94275293296225</c:v>
                </c:pt>
                <c:pt idx="83">
                  <c:v>81.835087639666028</c:v>
                </c:pt>
                <c:pt idx="84">
                  <c:v>81.678878875699425</c:v>
                </c:pt>
                <c:pt idx="85">
                  <c:v>81.578780988129481</c:v>
                </c:pt>
                <c:pt idx="86">
                  <c:v>81.288172889316542</c:v>
                </c:pt>
                <c:pt idx="87">
                  <c:v>80.929655600384891</c:v>
                </c:pt>
                <c:pt idx="88">
                  <c:v>80.6286500403464</c:v>
                </c:pt>
                <c:pt idx="89">
                  <c:v>80.377515036311763</c:v>
                </c:pt>
                <c:pt idx="90">
                  <c:v>80.242803532680597</c:v>
                </c:pt>
                <c:pt idx="91">
                  <c:v>79.987883179412549</c:v>
                </c:pt>
                <c:pt idx="92">
                  <c:v>79.865774861471294</c:v>
                </c:pt>
                <c:pt idx="93">
                  <c:v>79.787887375324175</c:v>
                </c:pt>
                <c:pt idx="94">
                  <c:v>79.743208637791767</c:v>
                </c:pt>
                <c:pt idx="95">
                  <c:v>79.730297774012598</c:v>
                </c:pt>
                <c:pt idx="96">
                  <c:v>79.556757996611353</c:v>
                </c:pt>
                <c:pt idx="97">
                  <c:v>79.474942196950224</c:v>
                </c:pt>
                <c:pt idx="98">
                  <c:v>79.359887977255212</c:v>
                </c:pt>
                <c:pt idx="99">
                  <c:v>79.203619179529696</c:v>
                </c:pt>
                <c:pt idx="100">
                  <c:v>79.017787261576728</c:v>
                </c:pt>
                <c:pt idx="101">
                  <c:v>78.760168535419055</c:v>
                </c:pt>
                <c:pt idx="102">
                  <c:v>78.30896168187715</c:v>
                </c:pt>
                <c:pt idx="103">
                  <c:v>77.939585513689451</c:v>
                </c:pt>
                <c:pt idx="104">
                  <c:v>77.427786962320511</c:v>
                </c:pt>
                <c:pt idx="105">
                  <c:v>77.044578266088465</c:v>
                </c:pt>
                <c:pt idx="106">
                  <c:v>77.045200439479615</c:v>
                </c:pt>
                <c:pt idx="107">
                  <c:v>77.14960039553165</c:v>
                </c:pt>
                <c:pt idx="108">
                  <c:v>77.218080355978486</c:v>
                </c:pt>
                <c:pt idx="109">
                  <c:v>77.370332320380641</c:v>
                </c:pt>
                <c:pt idx="110">
                  <c:v>77.429009088342582</c:v>
                </c:pt>
                <c:pt idx="111">
                  <c:v>77.54600817950832</c:v>
                </c:pt>
                <c:pt idx="112">
                  <c:v>77.591837361557495</c:v>
                </c:pt>
                <c:pt idx="113">
                  <c:v>77.725593625401743</c:v>
                </c:pt>
                <c:pt idx="114">
                  <c:v>77.829924262861567</c:v>
                </c:pt>
                <c:pt idx="115">
                  <c:v>77.79827183657541</c:v>
                </c:pt>
                <c:pt idx="116">
                  <c:v>77.97652465291786</c:v>
                </c:pt>
                <c:pt idx="117">
                  <c:v>78.066152187626074</c:v>
                </c:pt>
                <c:pt idx="118">
                  <c:v>78.306356968863469</c:v>
                </c:pt>
                <c:pt idx="119">
                  <c:v>78.570681271977122</c:v>
                </c:pt>
                <c:pt idx="120">
                  <c:v>78.690573144779421</c:v>
                </c:pt>
                <c:pt idx="121">
                  <c:v>78.621005830301485</c:v>
                </c:pt>
                <c:pt idx="122">
                  <c:v>78.55178524727134</c:v>
                </c:pt>
                <c:pt idx="123">
                  <c:v>78.594266722544205</c:v>
                </c:pt>
                <c:pt idx="124">
                  <c:v>78.659880050289786</c:v>
                </c:pt>
                <c:pt idx="125">
                  <c:v>78.856752045260805</c:v>
                </c:pt>
                <c:pt idx="126">
                  <c:v>78.991456840734728</c:v>
                </c:pt>
                <c:pt idx="127">
                  <c:v>79.229751156661251</c:v>
                </c:pt>
                <c:pt idx="128">
                  <c:v>79.502746040995135</c:v>
                </c:pt>
                <c:pt idx="129">
                  <c:v>79.905151436895636</c:v>
                </c:pt>
                <c:pt idx="130">
                  <c:v>80.225776293206067</c:v>
                </c:pt>
                <c:pt idx="131">
                  <c:v>80.457698663885452</c:v>
                </c:pt>
                <c:pt idx="132">
                  <c:v>80.746668797496909</c:v>
                </c:pt>
                <c:pt idx="133">
                  <c:v>81.085101917747224</c:v>
                </c:pt>
                <c:pt idx="134">
                  <c:v>81.423671725972497</c:v>
                </c:pt>
                <c:pt idx="135">
                  <c:v>81.645314553375243</c:v>
                </c:pt>
                <c:pt idx="136">
                  <c:v>81.740953098037721</c:v>
                </c:pt>
                <c:pt idx="137">
                  <c:v>81.821357788233939</c:v>
                </c:pt>
                <c:pt idx="138">
                  <c:v>81.809702009410543</c:v>
                </c:pt>
                <c:pt idx="139">
                  <c:v>81.744461808469495</c:v>
                </c:pt>
                <c:pt idx="140">
                  <c:v>81.754655627622554</c:v>
                </c:pt>
                <c:pt idx="141">
                  <c:v>81.763830064860301</c:v>
                </c:pt>
                <c:pt idx="142">
                  <c:v>81.82684705837427</c:v>
                </c:pt>
                <c:pt idx="143">
                  <c:v>81.908102352536844</c:v>
                </c:pt>
                <c:pt idx="144">
                  <c:v>81.988782117283165</c:v>
                </c:pt>
                <c:pt idx="145">
                  <c:v>82.021753905554846</c:v>
                </c:pt>
                <c:pt idx="146">
                  <c:v>81.940968514999369</c:v>
                </c:pt>
                <c:pt idx="147">
                  <c:v>81.59355166349944</c:v>
                </c:pt>
                <c:pt idx="148">
                  <c:v>81.093966497149495</c:v>
                </c:pt>
                <c:pt idx="149">
                  <c:v>80.439489847434544</c:v>
                </c:pt>
                <c:pt idx="150">
                  <c:v>80.070420862691094</c:v>
                </c:pt>
                <c:pt idx="151">
                  <c:v>79.736368776421983</c:v>
                </c:pt>
                <c:pt idx="152">
                  <c:v>79.598091898779785</c:v>
                </c:pt>
                <c:pt idx="153">
                  <c:v>79.37735270890181</c:v>
                </c:pt>
                <c:pt idx="154">
                  <c:v>79.147537438011639</c:v>
                </c:pt>
                <c:pt idx="155">
                  <c:v>79.098353694210488</c:v>
                </c:pt>
                <c:pt idx="156">
                  <c:v>78.837908324789439</c:v>
                </c:pt>
                <c:pt idx="157">
                  <c:v>78.460017492310499</c:v>
                </c:pt>
                <c:pt idx="158">
                  <c:v>78.192595743079451</c:v>
                </c:pt>
                <c:pt idx="159">
                  <c:v>78.032156168771508</c:v>
                </c:pt>
                <c:pt idx="160">
                  <c:v>77.831130551894347</c:v>
                </c:pt>
                <c:pt idx="161">
                  <c:v>77.858827496704919</c:v>
                </c:pt>
                <c:pt idx="162">
                  <c:v>77.937564747034429</c:v>
                </c:pt>
                <c:pt idx="163">
                  <c:v>77.737498272330981</c:v>
                </c:pt>
                <c:pt idx="164">
                  <c:v>77.728308445097895</c:v>
                </c:pt>
                <c:pt idx="165">
                  <c:v>77.699267600588115</c:v>
                </c:pt>
                <c:pt idx="166">
                  <c:v>77.810010840529301</c:v>
                </c:pt>
                <c:pt idx="167">
                  <c:v>78.089039756476367</c:v>
                </c:pt>
                <c:pt idx="168">
                  <c:v>78.277705780828725</c:v>
                </c:pt>
                <c:pt idx="169">
                  <c:v>78.46359520274585</c:v>
                </c:pt>
                <c:pt idx="170">
                  <c:v>78.789895682471268</c:v>
                </c:pt>
                <c:pt idx="171">
                  <c:v>79.279486114224142</c:v>
                </c:pt>
                <c:pt idx="172">
                  <c:v>79.745667502801737</c:v>
                </c:pt>
                <c:pt idx="173">
                  <c:v>80.163340752521563</c:v>
                </c:pt>
                <c:pt idx="174">
                  <c:v>80.365096677269406</c:v>
                </c:pt>
                <c:pt idx="175">
                  <c:v>80.539107009542477</c:v>
                </c:pt>
                <c:pt idx="176">
                  <c:v>80.782786308588229</c:v>
                </c:pt>
                <c:pt idx="177">
                  <c:v>80.968977677729413</c:v>
                </c:pt>
                <c:pt idx="178">
                  <c:v>81.131809909956473</c:v>
                </c:pt>
                <c:pt idx="179">
                  <c:v>81.308648918960827</c:v>
                </c:pt>
                <c:pt idx="180">
                  <c:v>81.514184027064744</c:v>
                </c:pt>
                <c:pt idx="181">
                  <c:v>81.663195624358281</c:v>
                </c:pt>
                <c:pt idx="182">
                  <c:v>81.700766061922451</c:v>
                </c:pt>
                <c:pt idx="183">
                  <c:v>81.830179455730217</c:v>
                </c:pt>
                <c:pt idx="184">
                  <c:v>81.898381510157208</c:v>
                </c:pt>
                <c:pt idx="185">
                  <c:v>82.303323359141487</c:v>
                </c:pt>
                <c:pt idx="186">
                  <c:v>82.796491023227347</c:v>
                </c:pt>
                <c:pt idx="187">
                  <c:v>83.253591920904611</c:v>
                </c:pt>
                <c:pt idx="188">
                  <c:v>83.817362728814146</c:v>
                </c:pt>
                <c:pt idx="189">
                  <c:v>84.169536455932729</c:v>
                </c:pt>
                <c:pt idx="190">
                  <c:v>84.411722810339455</c:v>
                </c:pt>
                <c:pt idx="191">
                  <c:v>84.698780529305509</c:v>
                </c:pt>
                <c:pt idx="192">
                  <c:v>85.037582476374951</c:v>
                </c:pt>
                <c:pt idx="193">
                  <c:v>85.351974228737461</c:v>
                </c:pt>
                <c:pt idx="194">
                  <c:v>85.500526805863714</c:v>
                </c:pt>
                <c:pt idx="195">
                  <c:v>85.70710412527734</c:v>
                </c:pt>
                <c:pt idx="196">
                  <c:v>85.938443712749603</c:v>
                </c:pt>
                <c:pt idx="197">
                  <c:v>86.229939341474648</c:v>
                </c:pt>
                <c:pt idx="198">
                  <c:v>86.586935407327189</c:v>
                </c:pt>
                <c:pt idx="199">
                  <c:v>86.899711866594473</c:v>
                </c:pt>
                <c:pt idx="200">
                  <c:v>87.189730679935025</c:v>
                </c:pt>
                <c:pt idx="201">
                  <c:v>87.515107611941517</c:v>
                </c:pt>
                <c:pt idx="202">
                  <c:v>87.859056850747365</c:v>
                </c:pt>
                <c:pt idx="203">
                  <c:v>88.179961165672623</c:v>
                </c:pt>
                <c:pt idx="204">
                  <c:v>88.410105049105368</c:v>
                </c:pt>
                <c:pt idx="205">
                  <c:v>88.306794544194844</c:v>
                </c:pt>
                <c:pt idx="206">
                  <c:v>88.136205089775359</c:v>
                </c:pt>
                <c:pt idx="207">
                  <c:v>87.927774580797831</c:v>
                </c:pt>
                <c:pt idx="208">
                  <c:v>87.733567122718043</c:v>
                </c:pt>
                <c:pt idx="209">
                  <c:v>87.41018041044623</c:v>
                </c:pt>
                <c:pt idx="210">
                  <c:v>87.205262369401609</c:v>
                </c:pt>
                <c:pt idx="211">
                  <c:v>86.960266132461456</c:v>
                </c:pt>
                <c:pt idx="212">
                  <c:v>86.704749519215312</c:v>
                </c:pt>
                <c:pt idx="213">
                  <c:v>86.539144567293775</c:v>
                </c:pt>
                <c:pt idx="214">
                  <c:v>86.391990110564393</c:v>
                </c:pt>
                <c:pt idx="215">
                  <c:v>86.221691099507964</c:v>
                </c:pt>
                <c:pt idx="216">
                  <c:v>86.15550198955718</c:v>
                </c:pt>
                <c:pt idx="217">
                  <c:v>86.040091790601466</c:v>
                </c:pt>
                <c:pt idx="218">
                  <c:v>85.958932611541329</c:v>
                </c:pt>
                <c:pt idx="219">
                  <c:v>85.833829350387191</c:v>
                </c:pt>
                <c:pt idx="220">
                  <c:v>85.890656415348474</c:v>
                </c:pt>
                <c:pt idx="221">
                  <c:v>85.939910773813637</c:v>
                </c:pt>
                <c:pt idx="222">
                  <c:v>86.151759696432279</c:v>
                </c:pt>
                <c:pt idx="223">
                  <c:v>86.450323726789051</c:v>
                </c:pt>
                <c:pt idx="224">
                  <c:v>86.665081354110157</c:v>
                </c:pt>
                <c:pt idx="225">
                  <c:v>86.805363218699142</c:v>
                </c:pt>
                <c:pt idx="226">
                  <c:v>86.847376896829232</c:v>
                </c:pt>
                <c:pt idx="227">
                  <c:v>86.996869207146318</c:v>
                </c:pt>
                <c:pt idx="228">
                  <c:v>87.089772286431696</c:v>
                </c:pt>
                <c:pt idx="229">
                  <c:v>87.214085057788537</c:v>
                </c:pt>
                <c:pt idx="230">
                  <c:v>87.402626552009679</c:v>
                </c:pt>
                <c:pt idx="231">
                  <c:v>87.533883896808717</c:v>
                </c:pt>
                <c:pt idx="232">
                  <c:v>87.658655507127847</c:v>
                </c:pt>
                <c:pt idx="233">
                  <c:v>87.66656995641506</c:v>
                </c:pt>
                <c:pt idx="234">
                  <c:v>87.793262960773561</c:v>
                </c:pt>
                <c:pt idx="235">
                  <c:v>88.103706664696205</c:v>
                </c:pt>
                <c:pt idx="236">
                  <c:v>88.497925998226577</c:v>
                </c:pt>
                <c:pt idx="237">
                  <c:v>88.817613398403921</c:v>
                </c:pt>
                <c:pt idx="238">
                  <c:v>89.141392058563525</c:v>
                </c:pt>
                <c:pt idx="239">
                  <c:v>89.448922852707184</c:v>
                </c:pt>
                <c:pt idx="240">
                  <c:v>89.776950567436472</c:v>
                </c:pt>
                <c:pt idx="241">
                  <c:v>90.076915510692828</c:v>
                </c:pt>
                <c:pt idx="242">
                  <c:v>90.445573959623545</c:v>
                </c:pt>
                <c:pt idx="243">
                  <c:v>90.857076563661181</c:v>
                </c:pt>
                <c:pt idx="244">
                  <c:v>91.314728907295063</c:v>
                </c:pt>
                <c:pt idx="245">
                  <c:v>91.781656016565563</c:v>
                </c:pt>
                <c:pt idx="246">
                  <c:v>92.088970414908999</c:v>
                </c:pt>
                <c:pt idx="247">
                  <c:v>92.373143373418102</c:v>
                </c:pt>
                <c:pt idx="248">
                  <c:v>92.63838903607629</c:v>
                </c:pt>
                <c:pt idx="249">
                  <c:v>92.931200132468675</c:v>
                </c:pt>
                <c:pt idx="250">
                  <c:v>93.276330119221811</c:v>
                </c:pt>
                <c:pt idx="251">
                  <c:v>93.513887107299638</c:v>
                </c:pt>
                <c:pt idx="252">
                  <c:v>93.776078396569673</c:v>
                </c:pt>
                <c:pt idx="253">
                  <c:v>94.096500556912716</c:v>
                </c:pt>
                <c:pt idx="254">
                  <c:v>94.358320501221442</c:v>
                </c:pt>
                <c:pt idx="255">
                  <c:v>94.585418451099301</c:v>
                </c:pt>
                <c:pt idx="256">
                  <c:v>94.785056605989368</c:v>
                </c:pt>
                <c:pt idx="257">
                  <c:v>94.942910945390423</c:v>
                </c:pt>
                <c:pt idx="258">
                  <c:v>95.078329850851389</c:v>
                </c:pt>
                <c:pt idx="259">
                  <c:v>95.145166865766257</c:v>
                </c:pt>
                <c:pt idx="260">
                  <c:v>95.324890179189623</c:v>
                </c:pt>
                <c:pt idx="261">
                  <c:v>95.558761161270667</c:v>
                </c:pt>
                <c:pt idx="262">
                  <c:v>95.756905045143597</c:v>
                </c:pt>
                <c:pt idx="263">
                  <c:v>95.990274540629244</c:v>
                </c:pt>
                <c:pt idx="264">
                  <c:v>96.310377086566319</c:v>
                </c:pt>
                <c:pt idx="265">
                  <c:v>96.603219377909681</c:v>
                </c:pt>
                <c:pt idx="266">
                  <c:v>96.858237440118714</c:v>
                </c:pt>
                <c:pt idx="267">
                  <c:v>96.948263696106849</c:v>
                </c:pt>
                <c:pt idx="268">
                  <c:v>96.935347326496171</c:v>
                </c:pt>
                <c:pt idx="269">
                  <c:v>96.753862593846563</c:v>
                </c:pt>
                <c:pt idx="270">
                  <c:v>96.606656334461917</c:v>
                </c:pt>
                <c:pt idx="271">
                  <c:v>96.420080701015735</c:v>
                </c:pt>
                <c:pt idx="272">
                  <c:v>96.095592630914169</c:v>
                </c:pt>
                <c:pt idx="273">
                  <c:v>95.624203367822759</c:v>
                </c:pt>
                <c:pt idx="274">
                  <c:v>95.481783031040493</c:v>
                </c:pt>
                <c:pt idx="275">
                  <c:v>95.553824727936444</c:v>
                </c:pt>
                <c:pt idx="276">
                  <c:v>95.538962255142806</c:v>
                </c:pt>
                <c:pt idx="277">
                  <c:v>95.499956029628521</c:v>
                </c:pt>
                <c:pt idx="278">
                  <c:v>95.386090426665675</c:v>
                </c:pt>
                <c:pt idx="279">
                  <c:v>95.338651383999107</c:v>
                </c:pt>
                <c:pt idx="280">
                  <c:v>95.2959562455992</c:v>
                </c:pt>
                <c:pt idx="281">
                  <c:v>95.540310621039282</c:v>
                </c:pt>
                <c:pt idx="282">
                  <c:v>95.795339558935353</c:v>
                </c:pt>
                <c:pt idx="283">
                  <c:v>96.040995603041821</c:v>
                </c:pt>
                <c:pt idx="284">
                  <c:v>96.11595604273765</c:v>
                </c:pt>
                <c:pt idx="285">
                  <c:v>96.227070438463898</c:v>
                </c:pt>
                <c:pt idx="286">
                  <c:v>96.333713394617504</c:v>
                </c:pt>
                <c:pt idx="287">
                  <c:v>96.21333205515576</c:v>
                </c:pt>
                <c:pt idx="288">
                  <c:v>95.693158849640184</c:v>
                </c:pt>
                <c:pt idx="289">
                  <c:v>94.939372964676167</c:v>
                </c:pt>
                <c:pt idx="290">
                  <c:v>94.175565668208549</c:v>
                </c:pt>
                <c:pt idx="291">
                  <c:v>93.160759101387697</c:v>
                </c:pt>
                <c:pt idx="292">
                  <c:v>92.349723191248927</c:v>
                </c:pt>
                <c:pt idx="293">
                  <c:v>91.933810872124042</c:v>
                </c:pt>
                <c:pt idx="294">
                  <c:v>91.392959784911639</c:v>
                </c:pt>
                <c:pt idx="295">
                  <c:v>91.178343806420472</c:v>
                </c:pt>
                <c:pt idx="296">
                  <c:v>90.679739425778422</c:v>
                </c:pt>
                <c:pt idx="297">
                  <c:v>90.01974548320058</c:v>
                </c:pt>
                <c:pt idx="298">
                  <c:v>89.021340934880527</c:v>
                </c:pt>
                <c:pt idx="299">
                  <c:v>88.521476841392484</c:v>
                </c:pt>
                <c:pt idx="300">
                  <c:v>87.662429157253243</c:v>
                </c:pt>
                <c:pt idx="301">
                  <c:v>85.956756241527913</c:v>
                </c:pt>
                <c:pt idx="302">
                  <c:v>84.552970617375124</c:v>
                </c:pt>
                <c:pt idx="303">
                  <c:v>82.45314355563761</c:v>
                </c:pt>
                <c:pt idx="304">
                  <c:v>80.853519200073848</c:v>
                </c:pt>
                <c:pt idx="305">
                  <c:v>79.24257728006647</c:v>
                </c:pt>
                <c:pt idx="306">
                  <c:v>78.011589552059817</c:v>
                </c:pt>
                <c:pt idx="307">
                  <c:v>76.628700596853832</c:v>
                </c:pt>
                <c:pt idx="308">
                  <c:v>74.941630537168464</c:v>
                </c:pt>
                <c:pt idx="309">
                  <c:v>74.330097483451624</c:v>
                </c:pt>
                <c:pt idx="310">
                  <c:v>74.415367735106472</c:v>
                </c:pt>
                <c:pt idx="311">
                  <c:v>74.995480961595817</c:v>
                </c:pt>
                <c:pt idx="312">
                  <c:v>75.415772865436224</c:v>
                </c:pt>
                <c:pt idx="313">
                  <c:v>75.998615578892611</c:v>
                </c:pt>
                <c:pt idx="314">
                  <c:v>76.271964021003356</c:v>
                </c:pt>
                <c:pt idx="315">
                  <c:v>76.183977618903015</c:v>
                </c:pt>
                <c:pt idx="316">
                  <c:v>76.19137985701272</c:v>
                </c:pt>
                <c:pt idx="317">
                  <c:v>76.076241871311453</c:v>
                </c:pt>
                <c:pt idx="318">
                  <c:v>76.521667684180315</c:v>
                </c:pt>
                <c:pt idx="319">
                  <c:v>76.877830915762289</c:v>
                </c:pt>
                <c:pt idx="320">
                  <c:v>77.306857824186068</c:v>
                </c:pt>
                <c:pt idx="321">
                  <c:v>77.834762041767462</c:v>
                </c:pt>
                <c:pt idx="322">
                  <c:v>78.088155837590705</c:v>
                </c:pt>
                <c:pt idx="323">
                  <c:v>78.602640253831638</c:v>
                </c:pt>
                <c:pt idx="324">
                  <c:v>78.834446228448485</c:v>
                </c:pt>
                <c:pt idx="325">
                  <c:v>79.162961605603641</c:v>
                </c:pt>
                <c:pt idx="326">
                  <c:v>79.802135445043277</c:v>
                </c:pt>
                <c:pt idx="327">
                  <c:v>80.186131900538953</c:v>
                </c:pt>
                <c:pt idx="328">
                  <c:v>80.274808710485061</c:v>
                </c:pt>
                <c:pt idx="329">
                  <c:v>80.694327839436554</c:v>
                </c:pt>
                <c:pt idx="330">
                  <c:v>80.936775055492902</c:v>
                </c:pt>
                <c:pt idx="331">
                  <c:v>81.252027549943605</c:v>
                </c:pt>
                <c:pt idx="332">
                  <c:v>81.630914794949248</c:v>
                </c:pt>
                <c:pt idx="333">
                  <c:v>81.917673315454323</c:v>
                </c:pt>
                <c:pt idx="334">
                  <c:v>82.106295983908893</c:v>
                </c:pt>
                <c:pt idx="335">
                  <c:v>82.191366385518009</c:v>
                </c:pt>
                <c:pt idx="336">
                  <c:v>82.111869746966207</c:v>
                </c:pt>
                <c:pt idx="337">
                  <c:v>82.060312772269583</c:v>
                </c:pt>
                <c:pt idx="338">
                  <c:v>82.15188149504263</c:v>
                </c:pt>
                <c:pt idx="339">
                  <c:v>82.352293345538371</c:v>
                </c:pt>
                <c:pt idx="340">
                  <c:v>82.544074010984531</c:v>
                </c:pt>
                <c:pt idx="341">
                  <c:v>82.897476609886084</c:v>
                </c:pt>
                <c:pt idx="342">
                  <c:v>83.260258948897473</c:v>
                </c:pt>
                <c:pt idx="343">
                  <c:v>83.332703054007737</c:v>
                </c:pt>
                <c:pt idx="344">
                  <c:v>83.184752748606968</c:v>
                </c:pt>
                <c:pt idx="345">
                  <c:v>83.102027473746276</c:v>
                </c:pt>
                <c:pt idx="346">
                  <c:v>83.069444726371643</c:v>
                </c:pt>
                <c:pt idx="347">
                  <c:v>83.425500253734484</c:v>
                </c:pt>
                <c:pt idx="348">
                  <c:v>83.79068022836104</c:v>
                </c:pt>
                <c:pt idx="349">
                  <c:v>84.256362205524937</c:v>
                </c:pt>
                <c:pt idx="350">
                  <c:v>84.800125984972453</c:v>
                </c:pt>
                <c:pt idx="351">
                  <c:v>85.240993386475211</c:v>
                </c:pt>
                <c:pt idx="352">
                  <c:v>85.910864047827687</c:v>
                </c:pt>
                <c:pt idx="353">
                  <c:v>86.823007643044917</c:v>
                </c:pt>
                <c:pt idx="354">
                  <c:v>87.509766878740436</c:v>
                </c:pt>
                <c:pt idx="355">
                  <c:v>88.162670190866393</c:v>
                </c:pt>
                <c:pt idx="356">
                  <c:v>88.84186317177975</c:v>
                </c:pt>
                <c:pt idx="357">
                  <c:v>89.567606854601777</c:v>
                </c:pt>
                <c:pt idx="358">
                  <c:v>90.542246169141592</c:v>
                </c:pt>
                <c:pt idx="359">
                  <c:v>91.149461552227436</c:v>
                </c:pt>
                <c:pt idx="360">
                  <c:v>91.832365397004693</c:v>
                </c:pt>
                <c:pt idx="361">
                  <c:v>92.597698857304223</c:v>
                </c:pt>
                <c:pt idx="362">
                  <c:v>93.128148971573808</c:v>
                </c:pt>
                <c:pt idx="363">
                  <c:v>93.556904074416423</c:v>
                </c:pt>
                <c:pt idx="364">
                  <c:v>93.279803666974786</c:v>
                </c:pt>
                <c:pt idx="365">
                  <c:v>93.150603300277311</c:v>
                </c:pt>
                <c:pt idx="366">
                  <c:v>93.168832970249582</c:v>
                </c:pt>
                <c:pt idx="367">
                  <c:v>93.299709673224626</c:v>
                </c:pt>
                <c:pt idx="368">
                  <c:v>93.433718705902152</c:v>
                </c:pt>
                <c:pt idx="369">
                  <c:v>93.481826835311935</c:v>
                </c:pt>
                <c:pt idx="370">
                  <c:v>93.270424151780745</c:v>
                </c:pt>
                <c:pt idx="371">
                  <c:v>93.435971736602681</c:v>
                </c:pt>
                <c:pt idx="372">
                  <c:v>93.814864562942404</c:v>
                </c:pt>
                <c:pt idx="373">
                  <c:v>93.980348106648165</c:v>
                </c:pt>
                <c:pt idx="374">
                  <c:v>94.25520329598335</c:v>
                </c:pt>
                <c:pt idx="375">
                  <c:v>93.765182966385026</c:v>
                </c:pt>
                <c:pt idx="376">
                  <c:v>93.534024669746529</c:v>
                </c:pt>
                <c:pt idx="377">
                  <c:v>93.533942202771868</c:v>
                </c:pt>
                <c:pt idx="378">
                  <c:v>93.471857982494683</c:v>
                </c:pt>
                <c:pt idx="379">
                  <c:v>93.514242184245219</c:v>
                </c:pt>
                <c:pt idx="380">
                  <c:v>93.697387965820695</c:v>
                </c:pt>
                <c:pt idx="381">
                  <c:v>93.58747916923862</c:v>
                </c:pt>
                <c:pt idx="382">
                  <c:v>93.657411252314759</c:v>
                </c:pt>
                <c:pt idx="383">
                  <c:v>93.543870127083281</c:v>
                </c:pt>
                <c:pt idx="384">
                  <c:v>93.537083114374951</c:v>
                </c:pt>
                <c:pt idx="385">
                  <c:v>93.385014802937462</c:v>
                </c:pt>
                <c:pt idx="386">
                  <c:v>93.27677332264372</c:v>
                </c:pt>
                <c:pt idx="387">
                  <c:v>93.349155990379344</c:v>
                </c:pt>
                <c:pt idx="388">
                  <c:v>93.292200391341424</c:v>
                </c:pt>
                <c:pt idx="389">
                  <c:v>93.147450352207287</c:v>
                </c:pt>
                <c:pt idx="390">
                  <c:v>92.957075316986561</c:v>
                </c:pt>
                <c:pt idx="391">
                  <c:v>93.044257785287911</c:v>
                </c:pt>
                <c:pt idx="392">
                  <c:v>93.175192006759119</c:v>
                </c:pt>
                <c:pt idx="393">
                  <c:v>93.234842806083208</c:v>
                </c:pt>
                <c:pt idx="394">
                  <c:v>93.300928525474902</c:v>
                </c:pt>
                <c:pt idx="395">
                  <c:v>93.244025672927407</c:v>
                </c:pt>
                <c:pt idx="396">
                  <c:v>93.103143105634672</c:v>
                </c:pt>
                <c:pt idx="397">
                  <c:v>93.043128795071198</c:v>
                </c:pt>
                <c:pt idx="398">
                  <c:v>92.974805915564076</c:v>
                </c:pt>
                <c:pt idx="399">
                  <c:v>92.988675324007673</c:v>
                </c:pt>
                <c:pt idx="400">
                  <c:v>93.069837791606915</c:v>
                </c:pt>
                <c:pt idx="401">
                  <c:v>93.047494012446222</c:v>
                </c:pt>
                <c:pt idx="402">
                  <c:v>93.371754611201595</c:v>
                </c:pt>
                <c:pt idx="403">
                  <c:v>93.616839150081447</c:v>
                </c:pt>
                <c:pt idx="404">
                  <c:v>93.9719252350733</c:v>
                </c:pt>
                <c:pt idx="405">
                  <c:v>94.630142711565981</c:v>
                </c:pt>
                <c:pt idx="406">
                  <c:v>95.194878440409383</c:v>
                </c:pt>
                <c:pt idx="407">
                  <c:v>95.712680596368443</c:v>
                </c:pt>
                <c:pt idx="408">
                  <c:v>96.302712536731605</c:v>
                </c:pt>
                <c:pt idx="409">
                  <c:v>96.825161283058449</c:v>
                </c:pt>
                <c:pt idx="410">
                  <c:v>97.221905154752605</c:v>
                </c:pt>
                <c:pt idx="411">
                  <c:v>97.703944639277339</c:v>
                </c:pt>
                <c:pt idx="412">
                  <c:v>98.273240175349613</c:v>
                </c:pt>
                <c:pt idx="413">
                  <c:v>98.749356157814645</c:v>
                </c:pt>
                <c:pt idx="414">
                  <c:v>99.343840542033178</c:v>
                </c:pt>
                <c:pt idx="415">
                  <c:v>100.07729648782986</c:v>
                </c:pt>
                <c:pt idx="416">
                  <c:v>100.70687683904687</c:v>
                </c:pt>
                <c:pt idx="417">
                  <c:v>101.2754091551422</c:v>
                </c:pt>
                <c:pt idx="418">
                  <c:v>101.72126823962799</c:v>
                </c:pt>
                <c:pt idx="419">
                  <c:v>102.28459141566519</c:v>
                </c:pt>
                <c:pt idx="420">
                  <c:v>102.75334227409867</c:v>
                </c:pt>
                <c:pt idx="421">
                  <c:v>103.4572480466888</c:v>
                </c:pt>
                <c:pt idx="422">
                  <c:v>104.27815324201993</c:v>
                </c:pt>
                <c:pt idx="423">
                  <c:v>104.63932791781794</c:v>
                </c:pt>
                <c:pt idx="424">
                  <c:v>104.92136512603615</c:v>
                </c:pt>
                <c:pt idx="425">
                  <c:v>105.20578861343255</c:v>
                </c:pt>
                <c:pt idx="426">
                  <c:v>105.6701897520893</c:v>
                </c:pt>
                <c:pt idx="427">
                  <c:v>106.07763077688037</c:v>
                </c:pt>
                <c:pt idx="428">
                  <c:v>106.75121769919234</c:v>
                </c:pt>
                <c:pt idx="429">
                  <c:v>107.4798259292731</c:v>
                </c:pt>
                <c:pt idx="430">
                  <c:v>108.13461333634579</c:v>
                </c:pt>
                <c:pt idx="431">
                  <c:v>108.65891200271122</c:v>
                </c:pt>
                <c:pt idx="432">
                  <c:v>108.9175808024401</c:v>
                </c:pt>
                <c:pt idx="433">
                  <c:v>108.9878527221961</c:v>
                </c:pt>
                <c:pt idx="434">
                  <c:v>108.92776744997649</c:v>
                </c:pt>
                <c:pt idx="435">
                  <c:v>109.20831070497884</c:v>
                </c:pt>
                <c:pt idx="436">
                  <c:v>110.43978963448096</c:v>
                </c:pt>
                <c:pt idx="437">
                  <c:v>111.32249067103287</c:v>
                </c:pt>
                <c:pt idx="438">
                  <c:v>112.06721160392958</c:v>
                </c:pt>
                <c:pt idx="439">
                  <c:v>112.74606044353662</c:v>
                </c:pt>
                <c:pt idx="440">
                  <c:v>113.55110439918296</c:v>
                </c:pt>
                <c:pt idx="441">
                  <c:v>114.19820395926467</c:v>
                </c:pt>
                <c:pt idx="442">
                  <c:v>114.88576356333822</c:v>
                </c:pt>
                <c:pt idx="443">
                  <c:v>115.5045672070044</c:v>
                </c:pt>
                <c:pt idx="444">
                  <c:v>116.18291048630397</c:v>
                </c:pt>
                <c:pt idx="445">
                  <c:v>116.76855943767357</c:v>
                </c:pt>
                <c:pt idx="446">
                  <c:v>117.52604349390623</c:v>
                </c:pt>
                <c:pt idx="447">
                  <c:v>118.17431914451561</c:v>
                </c:pt>
                <c:pt idx="448">
                  <c:v>118.87918723006405</c:v>
                </c:pt>
                <c:pt idx="449">
                  <c:v>119.36825850705765</c:v>
                </c:pt>
                <c:pt idx="450">
                  <c:v>119.78355265635189</c:v>
                </c:pt>
                <c:pt idx="451">
                  <c:v>120.01009739071671</c:v>
                </c:pt>
                <c:pt idx="452">
                  <c:v>120.34208765164504</c:v>
                </c:pt>
                <c:pt idx="453">
                  <c:v>120.54527888648053</c:v>
                </c:pt>
                <c:pt idx="454">
                  <c:v>120.67366099783249</c:v>
                </c:pt>
                <c:pt idx="455">
                  <c:v>120.89054489804924</c:v>
                </c:pt>
                <c:pt idx="456">
                  <c:v>121.17561040824432</c:v>
                </c:pt>
                <c:pt idx="457">
                  <c:v>121.4885693674199</c:v>
                </c:pt>
                <c:pt idx="458">
                  <c:v>121.76736243067791</c:v>
                </c:pt>
                <c:pt idx="459">
                  <c:v>121.86339618761011</c:v>
                </c:pt>
                <c:pt idx="460">
                  <c:v>121.9134965688491</c:v>
                </c:pt>
                <c:pt idx="461">
                  <c:v>121.39356691196419</c:v>
                </c:pt>
                <c:pt idx="462">
                  <c:v>121.00020022076778</c:v>
                </c:pt>
                <c:pt idx="463">
                  <c:v>120.380390198691</c:v>
                </c:pt>
                <c:pt idx="464">
                  <c:v>120.0434111788219</c:v>
                </c:pt>
                <c:pt idx="465">
                  <c:v>119.9504600609397</c:v>
                </c:pt>
                <c:pt idx="466">
                  <c:v>120.12971405484573</c:v>
                </c:pt>
                <c:pt idx="467">
                  <c:v>120.51667264936115</c:v>
                </c:pt>
                <c:pt idx="468">
                  <c:v>120.78844538442505</c:v>
                </c:pt>
                <c:pt idx="469">
                  <c:v>121.03782084598255</c:v>
                </c:pt>
                <c:pt idx="470">
                  <c:v>121.1437087613843</c:v>
                </c:pt>
                <c:pt idx="471">
                  <c:v>121.23423788524588</c:v>
                </c:pt>
                <c:pt idx="472">
                  <c:v>121.21819409672129</c:v>
                </c:pt>
                <c:pt idx="473">
                  <c:v>121.36054468704916</c:v>
                </c:pt>
                <c:pt idx="474">
                  <c:v>121.66362021834425</c:v>
                </c:pt>
                <c:pt idx="475">
                  <c:v>122.13715819650983</c:v>
                </c:pt>
                <c:pt idx="476">
                  <c:v>122.50789237685885</c:v>
                </c:pt>
                <c:pt idx="477">
                  <c:v>122.86831313917297</c:v>
                </c:pt>
                <c:pt idx="478">
                  <c:v>123.29499182525568</c:v>
                </c:pt>
                <c:pt idx="479">
                  <c:v>123.78895264273011</c:v>
                </c:pt>
                <c:pt idx="480">
                  <c:v>124.2880073784571</c:v>
                </c:pt>
                <c:pt idx="481">
                  <c:v>124.8174666406114</c:v>
                </c:pt>
                <c:pt idx="482">
                  <c:v>125.17064997655027</c:v>
                </c:pt>
                <c:pt idx="483">
                  <c:v>125.53153497889524</c:v>
                </c:pt>
                <c:pt idx="484">
                  <c:v>125.92708148100571</c:v>
                </c:pt>
                <c:pt idx="485">
                  <c:v>126.29645333290514</c:v>
                </c:pt>
                <c:pt idx="486">
                  <c:v>126.76082799961463</c:v>
                </c:pt>
                <c:pt idx="487">
                  <c:v>127.22714519965317</c:v>
                </c:pt>
                <c:pt idx="488">
                  <c:v>127.79627067968786</c:v>
                </c:pt>
                <c:pt idx="489">
                  <c:v>128.34392361171908</c:v>
                </c:pt>
                <c:pt idx="490">
                  <c:v>128.80520125054716</c:v>
                </c:pt>
                <c:pt idx="491">
                  <c:v>129.10444112549243</c:v>
                </c:pt>
                <c:pt idx="492">
                  <c:v>129.35746701294318</c:v>
                </c:pt>
                <c:pt idx="493">
                  <c:v>129.47694031164886</c:v>
                </c:pt>
                <c:pt idx="494">
                  <c:v>129.88239628048399</c:v>
                </c:pt>
                <c:pt idx="495">
                  <c:v>130.1467166524356</c:v>
                </c:pt>
                <c:pt idx="496">
                  <c:v>130.59152498719203</c:v>
                </c:pt>
                <c:pt idx="497">
                  <c:v>130.68339248847283</c:v>
                </c:pt>
                <c:pt idx="498">
                  <c:v>131.41174323962557</c:v>
                </c:pt>
                <c:pt idx="499">
                  <c:v>131.916858915663</c:v>
                </c:pt>
                <c:pt idx="500">
                  <c:v>132.30536302409669</c:v>
                </c:pt>
                <c:pt idx="501">
                  <c:v>132.63968672168704</c:v>
                </c:pt>
                <c:pt idx="502">
                  <c:v>133.02008804951834</c:v>
                </c:pt>
                <c:pt idx="503">
                  <c:v>133.2800692445665</c:v>
                </c:pt>
                <c:pt idx="504">
                  <c:v>133.51501232010986</c:v>
                </c:pt>
                <c:pt idx="505">
                  <c:v>133.71591108809886</c:v>
                </c:pt>
                <c:pt idx="506">
                  <c:v>133.76548997928899</c:v>
                </c:pt>
                <c:pt idx="507">
                  <c:v>133.91836098136008</c:v>
                </c:pt>
                <c:pt idx="508">
                  <c:v>134.16323488322408</c:v>
                </c:pt>
                <c:pt idx="509">
                  <c:v>134.63269139490168</c:v>
                </c:pt>
                <c:pt idx="510">
                  <c:v>135.18932225541153</c:v>
                </c:pt>
                <c:pt idx="511">
                  <c:v>135.75734002987036</c:v>
                </c:pt>
                <c:pt idx="512">
                  <c:v>136.07696602688333</c:v>
                </c:pt>
                <c:pt idx="513">
                  <c:v>136.17207942419498</c:v>
                </c:pt>
                <c:pt idx="514">
                  <c:v>136.09099148177549</c:v>
                </c:pt>
                <c:pt idx="515">
                  <c:v>135.96245233359795</c:v>
                </c:pt>
                <c:pt idx="516">
                  <c:v>135.70786710023816</c:v>
                </c:pt>
                <c:pt idx="517">
                  <c:v>135.81690039021436</c:v>
                </c:pt>
                <c:pt idx="518">
                  <c:v>135.80103035119291</c:v>
                </c:pt>
                <c:pt idx="519">
                  <c:v>135.57024731607362</c:v>
                </c:pt>
                <c:pt idx="520">
                  <c:v>135.19010258446627</c:v>
                </c:pt>
                <c:pt idx="521">
                  <c:v>134.61327232601965</c:v>
                </c:pt>
                <c:pt idx="522">
                  <c:v>133.70327509341769</c:v>
                </c:pt>
                <c:pt idx="523">
                  <c:v>133.23872758407592</c:v>
                </c:pt>
                <c:pt idx="524">
                  <c:v>132.71238482566832</c:v>
                </c:pt>
                <c:pt idx="525">
                  <c:v>132.44176634310151</c:v>
                </c:pt>
                <c:pt idx="526">
                  <c:v>132.56989970879135</c:v>
                </c:pt>
                <c:pt idx="527">
                  <c:v>132.59324973791223</c:v>
                </c:pt>
                <c:pt idx="528">
                  <c:v>132.805864764121</c:v>
                </c:pt>
                <c:pt idx="529">
                  <c:v>133.4263882877089</c:v>
                </c:pt>
                <c:pt idx="530">
                  <c:v>133.82199945893802</c:v>
                </c:pt>
                <c:pt idx="531">
                  <c:v>134.02285951304421</c:v>
                </c:pt>
                <c:pt idx="532">
                  <c:v>134.26782356173979</c:v>
                </c:pt>
                <c:pt idx="533">
                  <c:v>134.59174120556582</c:v>
                </c:pt>
                <c:pt idx="534">
                  <c:v>134.74723708500923</c:v>
                </c:pt>
                <c:pt idx="535">
                  <c:v>134.8479133765083</c:v>
                </c:pt>
                <c:pt idx="536">
                  <c:v>135.15693203885746</c:v>
                </c:pt>
                <c:pt idx="537">
                  <c:v>135.54042883497172</c:v>
                </c:pt>
                <c:pt idx="538">
                  <c:v>135.59148595147454</c:v>
                </c:pt>
                <c:pt idx="539">
                  <c:v>135.1249173563271</c:v>
                </c:pt>
                <c:pt idx="540">
                  <c:v>134.65327562069439</c:v>
                </c:pt>
                <c:pt idx="541">
                  <c:v>134.18281805862495</c:v>
                </c:pt>
                <c:pt idx="542">
                  <c:v>133.74886625276247</c:v>
                </c:pt>
                <c:pt idx="543">
                  <c:v>133.31174962748622</c:v>
                </c:pt>
                <c:pt idx="544">
                  <c:v>133.19384466473761</c:v>
                </c:pt>
                <c:pt idx="545">
                  <c:v>133.02726019826383</c:v>
                </c:pt>
                <c:pt idx="546">
                  <c:v>132.61239417843746</c:v>
                </c:pt>
                <c:pt idx="547">
                  <c:v>132.02591476059371</c:v>
                </c:pt>
                <c:pt idx="548">
                  <c:v>131.62383328453433</c:v>
                </c:pt>
                <c:pt idx="549">
                  <c:v>131.37809995608089</c:v>
                </c:pt>
                <c:pt idx="550">
                  <c:v>131.29036996047282</c:v>
                </c:pt>
                <c:pt idx="551">
                  <c:v>131.36884296442554</c:v>
                </c:pt>
                <c:pt idx="552">
                  <c:v>131.785038667983</c:v>
                </c:pt>
                <c:pt idx="553">
                  <c:v>132.08858480118471</c:v>
                </c:pt>
                <c:pt idx="554">
                  <c:v>132.79277632106624</c:v>
                </c:pt>
                <c:pt idx="555">
                  <c:v>133.39870868895963</c:v>
                </c:pt>
                <c:pt idx="556">
                  <c:v>133.96036782006368</c:v>
                </c:pt>
                <c:pt idx="557">
                  <c:v>134.30748103805732</c:v>
                </c:pt>
                <c:pt idx="558">
                  <c:v>134.07464293425159</c:v>
                </c:pt>
                <c:pt idx="559">
                  <c:v>133.93996864082644</c:v>
                </c:pt>
                <c:pt idx="560">
                  <c:v>133.7083717767438</c:v>
                </c:pt>
                <c:pt idx="561">
                  <c:v>133.11980459906943</c:v>
                </c:pt>
                <c:pt idx="562">
                  <c:v>132.1562041391625</c:v>
                </c:pt>
                <c:pt idx="563">
                  <c:v>131.70653372524626</c:v>
                </c:pt>
                <c:pt idx="564">
                  <c:v>131.34983035272163</c:v>
                </c:pt>
                <c:pt idx="565">
                  <c:v>130.97695731744946</c:v>
                </c:pt>
                <c:pt idx="566">
                  <c:v>130.63561158570451</c:v>
                </c:pt>
                <c:pt idx="567">
                  <c:v>130.29384042713406</c:v>
                </c:pt>
                <c:pt idx="568">
                  <c:v>130.23486638442066</c:v>
                </c:pt>
                <c:pt idx="569">
                  <c:v>130.37761974597859</c:v>
                </c:pt>
                <c:pt idx="570">
                  <c:v>130.44657777138073</c:v>
                </c:pt>
                <c:pt idx="571">
                  <c:v>130.23409999424265</c:v>
                </c:pt>
                <c:pt idx="572">
                  <c:v>130.21277999481839</c:v>
                </c:pt>
                <c:pt idx="573">
                  <c:v>130.30782199533655</c:v>
                </c:pt>
                <c:pt idx="574">
                  <c:v>130.09577979580291</c:v>
                </c:pt>
                <c:pt idx="575">
                  <c:v>129.78207181622264</c:v>
                </c:pt>
                <c:pt idx="576">
                  <c:v>129.63509463460036</c:v>
                </c:pt>
                <c:pt idx="577">
                  <c:v>129.56424517114033</c:v>
                </c:pt>
                <c:pt idx="578">
                  <c:v>129.33345065402631</c:v>
                </c:pt>
                <c:pt idx="579">
                  <c:v>128.60162558862368</c:v>
                </c:pt>
                <c:pt idx="580">
                  <c:v>128.21079302976131</c:v>
                </c:pt>
                <c:pt idx="581">
                  <c:v>127.78993372678518</c:v>
                </c:pt>
                <c:pt idx="582">
                  <c:v>127.50811035410666</c:v>
                </c:pt>
                <c:pt idx="583">
                  <c:v>127.389819318696</c:v>
                </c:pt>
                <c:pt idx="584">
                  <c:v>127.33231738682639</c:v>
                </c:pt>
                <c:pt idx="585">
                  <c:v>127.14617564814375</c:v>
                </c:pt>
                <c:pt idx="586">
                  <c:v>127.22342808332938</c:v>
                </c:pt>
                <c:pt idx="587">
                  <c:v>127.23151527499644</c:v>
                </c:pt>
                <c:pt idx="588">
                  <c:v>127.2781537474968</c:v>
                </c:pt>
                <c:pt idx="589">
                  <c:v>127.17805837274712</c:v>
                </c:pt>
                <c:pt idx="590">
                  <c:v>127.15133253547241</c:v>
                </c:pt>
                <c:pt idx="591">
                  <c:v>127.25014928192518</c:v>
                </c:pt>
                <c:pt idx="592">
                  <c:v>127.75376435373266</c:v>
                </c:pt>
                <c:pt idx="593">
                  <c:v>128.0716679183594</c:v>
                </c:pt>
                <c:pt idx="594">
                  <c:v>128.42690112652346</c:v>
                </c:pt>
                <c:pt idx="595">
                  <c:v>128.38856101387111</c:v>
                </c:pt>
                <c:pt idx="596">
                  <c:v>128.375174912484</c:v>
                </c:pt>
                <c:pt idx="597">
                  <c:v>128.58581742123562</c:v>
                </c:pt>
                <c:pt idx="598">
                  <c:v>128.82147567911204</c:v>
                </c:pt>
                <c:pt idx="599">
                  <c:v>128.95197811120084</c:v>
                </c:pt>
                <c:pt idx="600">
                  <c:v>128.81985030008076</c:v>
                </c:pt>
                <c:pt idx="601">
                  <c:v>128.73069527007269</c:v>
                </c:pt>
                <c:pt idx="602">
                  <c:v>128.59189574306544</c:v>
                </c:pt>
                <c:pt idx="603">
                  <c:v>128.60136616875889</c:v>
                </c:pt>
                <c:pt idx="604">
                  <c:v>128.63484955188301</c:v>
                </c:pt>
                <c:pt idx="605">
                  <c:v>128.9116845966947</c:v>
                </c:pt>
                <c:pt idx="606">
                  <c:v>129.12915613702523</c:v>
                </c:pt>
                <c:pt idx="607">
                  <c:v>129.34171052332272</c:v>
                </c:pt>
                <c:pt idx="608">
                  <c:v>129.34544947099045</c:v>
                </c:pt>
                <c:pt idx="609">
                  <c:v>129.3161145238914</c:v>
                </c:pt>
                <c:pt idx="610">
                  <c:v>129.28971307150226</c:v>
                </c:pt>
                <c:pt idx="611">
                  <c:v>129.22459176435206</c:v>
                </c:pt>
                <c:pt idx="612">
                  <c:v>129.18618258791685</c:v>
                </c:pt>
                <c:pt idx="613">
                  <c:v>129.09390432912517</c:v>
                </c:pt>
                <c:pt idx="614">
                  <c:v>128.86560389621266</c:v>
                </c:pt>
                <c:pt idx="615">
                  <c:v>128.5774135065914</c:v>
                </c:pt>
                <c:pt idx="616">
                  <c:v>128.41038215593227</c:v>
                </c:pt>
                <c:pt idx="617">
                  <c:v>128.20427394033905</c:v>
                </c:pt>
                <c:pt idx="618">
                  <c:v>127.91585654630515</c:v>
                </c:pt>
                <c:pt idx="619">
                  <c:v>127.66686089167465</c:v>
                </c:pt>
                <c:pt idx="620">
                  <c:v>127.30040480250719</c:v>
                </c:pt>
                <c:pt idx="621">
                  <c:v>126.92154432225647</c:v>
                </c:pt>
                <c:pt idx="622">
                  <c:v>126.74119989003081</c:v>
                </c:pt>
                <c:pt idx="623">
                  <c:v>126.80973990102774</c:v>
                </c:pt>
                <c:pt idx="624">
                  <c:v>126.93105591092497</c:v>
                </c:pt>
                <c:pt idx="625">
                  <c:v>127.08833031983248</c:v>
                </c:pt>
                <c:pt idx="626">
                  <c:v>129.22572728784922</c:v>
                </c:pt>
                <c:pt idx="627">
                  <c:v>130.95797455906433</c:v>
                </c:pt>
                <c:pt idx="628">
                  <c:v>132.86230710315789</c:v>
                </c:pt>
                <c:pt idx="629">
                  <c:v>134.43577639284209</c:v>
                </c:pt>
                <c:pt idx="630">
                  <c:v>136.18950875355787</c:v>
                </c:pt>
                <c:pt idx="631">
                  <c:v>137.93522787820208</c:v>
                </c:pt>
                <c:pt idx="632">
                  <c:v>139.54196509038186</c:v>
                </c:pt>
                <c:pt idx="633">
                  <c:v>140.99283858134368</c:v>
                </c:pt>
                <c:pt idx="634">
                  <c:v>142.34383472320931</c:v>
                </c:pt>
                <c:pt idx="635">
                  <c:v>143.59532125088839</c:v>
                </c:pt>
                <c:pt idx="636">
                  <c:v>144.80052912579956</c:v>
                </c:pt>
                <c:pt idx="637">
                  <c:v>145.86308621321959</c:v>
                </c:pt>
                <c:pt idx="638">
                  <c:v>146.81458759189763</c:v>
                </c:pt>
                <c:pt idx="639">
                  <c:v>147.68535883270789</c:v>
                </c:pt>
                <c:pt idx="640">
                  <c:v>148.29207294943711</c:v>
                </c:pt>
                <c:pt idx="641">
                  <c:v>148.64766565449341</c:v>
                </c:pt>
                <c:pt idx="642">
                  <c:v>149.14756908904405</c:v>
                </c:pt>
                <c:pt idx="643">
                  <c:v>149.72637218013966</c:v>
                </c:pt>
                <c:pt idx="644">
                  <c:v>150.49737496212569</c:v>
                </c:pt>
                <c:pt idx="645">
                  <c:v>151.44905746591311</c:v>
                </c:pt>
                <c:pt idx="646">
                  <c:v>152.18341171932178</c:v>
                </c:pt>
                <c:pt idx="647">
                  <c:v>152.79432054738962</c:v>
                </c:pt>
                <c:pt idx="648">
                  <c:v>153.42973849265067</c:v>
                </c:pt>
                <c:pt idx="649">
                  <c:v>154.1487846433856</c:v>
                </c:pt>
                <c:pt idx="650">
                  <c:v>154.84593617904704</c:v>
                </c:pt>
                <c:pt idx="651">
                  <c:v>155.59264256114236</c:v>
                </c:pt>
                <c:pt idx="652">
                  <c:v>156.50321830502813</c:v>
                </c:pt>
                <c:pt idx="653">
                  <c:v>157.38814647452531</c:v>
                </c:pt>
                <c:pt idx="654">
                  <c:v>158.37118182707277</c:v>
                </c:pt>
                <c:pt idx="655">
                  <c:v>159.15491364436548</c:v>
                </c:pt>
                <c:pt idx="656">
                  <c:v>159.76120227992894</c:v>
                </c:pt>
                <c:pt idx="657">
                  <c:v>160.35495205193607</c:v>
                </c:pt>
                <c:pt idx="658">
                  <c:v>160.79314684674247</c:v>
                </c:pt>
                <c:pt idx="659">
                  <c:v>161.12692216206824</c:v>
                </c:pt>
                <c:pt idx="660">
                  <c:v>161.52831994586143</c:v>
                </c:pt>
                <c:pt idx="661">
                  <c:v>161.95401795127529</c:v>
                </c:pt>
                <c:pt idx="662">
                  <c:v>162.17363615614775</c:v>
                </c:pt>
                <c:pt idx="663">
                  <c:v>162.19334254053297</c:v>
                </c:pt>
                <c:pt idx="664">
                  <c:v>161.90136828647968</c:v>
                </c:pt>
                <c:pt idx="665">
                  <c:v>161.85019145783173</c:v>
                </c:pt>
                <c:pt idx="666">
                  <c:v>161.98977231204856</c:v>
                </c:pt>
                <c:pt idx="667">
                  <c:v>162.14040508084372</c:v>
                </c:pt>
                <c:pt idx="668">
                  <c:v>162.26250457275935</c:v>
                </c:pt>
                <c:pt idx="669">
                  <c:v>162.09153411548343</c:v>
                </c:pt>
                <c:pt idx="670">
                  <c:v>162.02774070393511</c:v>
                </c:pt>
                <c:pt idx="671">
                  <c:v>162.0136866335416</c:v>
                </c:pt>
                <c:pt idx="672">
                  <c:v>161.68406797018744</c:v>
                </c:pt>
                <c:pt idx="673">
                  <c:v>161.3700711731687</c:v>
                </c:pt>
                <c:pt idx="674">
                  <c:v>161.00172405585184</c:v>
                </c:pt>
                <c:pt idx="675">
                  <c:v>160.63359165026668</c:v>
                </c:pt>
                <c:pt idx="676">
                  <c:v>160.23965248524001</c:v>
                </c:pt>
                <c:pt idx="677">
                  <c:v>159.69916723671599</c:v>
                </c:pt>
                <c:pt idx="678">
                  <c:v>159.46611051304441</c:v>
                </c:pt>
                <c:pt idx="679">
                  <c:v>159.28044946173998</c:v>
                </c:pt>
                <c:pt idx="680">
                  <c:v>158.72123451556598</c:v>
                </c:pt>
                <c:pt idx="681">
                  <c:v>158.14472106400939</c:v>
                </c:pt>
                <c:pt idx="682">
                  <c:v>157.54395895760845</c:v>
                </c:pt>
                <c:pt idx="683">
                  <c:v>156.97341306184762</c:v>
                </c:pt>
                <c:pt idx="684">
                  <c:v>156.34623175566287</c:v>
                </c:pt>
                <c:pt idx="685">
                  <c:v>155.57270858009659</c:v>
                </c:pt>
                <c:pt idx="686">
                  <c:v>154.95071772208695</c:v>
                </c:pt>
                <c:pt idx="687">
                  <c:v>154.62407594987826</c:v>
                </c:pt>
                <c:pt idx="688">
                  <c:v>154.53627835489044</c:v>
                </c:pt>
                <c:pt idx="689">
                  <c:v>153.49478051940139</c:v>
                </c:pt>
                <c:pt idx="690">
                  <c:v>152.40810246746125</c:v>
                </c:pt>
                <c:pt idx="691">
                  <c:v>151.16611222071512</c:v>
                </c:pt>
                <c:pt idx="692">
                  <c:v>150.11768099864364</c:v>
                </c:pt>
                <c:pt idx="693">
                  <c:v>149.09798289877929</c:v>
                </c:pt>
                <c:pt idx="694">
                  <c:v>148.35656460890135</c:v>
                </c:pt>
                <c:pt idx="695">
                  <c:v>147.6969981480112</c:v>
                </c:pt>
                <c:pt idx="696">
                  <c:v>147.32689833321007</c:v>
                </c:pt>
                <c:pt idx="697">
                  <c:v>146.93022849988907</c:v>
                </c:pt>
                <c:pt idx="698">
                  <c:v>146.86707564990019</c:v>
                </c:pt>
                <c:pt idx="699">
                  <c:v>146.87093808491019</c:v>
                </c:pt>
                <c:pt idx="700">
                  <c:v>146.66245427641917</c:v>
                </c:pt>
                <c:pt idx="701">
                  <c:v>146.77059884877727</c:v>
                </c:pt>
                <c:pt idx="702">
                  <c:v>147.15213896389955</c:v>
                </c:pt>
                <c:pt idx="703">
                  <c:v>147.57645506750961</c:v>
                </c:pt>
                <c:pt idx="704">
                  <c:v>148.04215956075868</c:v>
                </c:pt>
                <c:pt idx="705">
                  <c:v>148.59810360468282</c:v>
                </c:pt>
                <c:pt idx="706">
                  <c:v>148.94334324421453</c:v>
                </c:pt>
                <c:pt idx="707">
                  <c:v>149.31474891979309</c:v>
                </c:pt>
                <c:pt idx="708">
                  <c:v>150.0083740278138</c:v>
                </c:pt>
                <c:pt idx="709">
                  <c:v>150.75788662503243</c:v>
                </c:pt>
                <c:pt idx="710">
                  <c:v>151.50374796252919</c:v>
                </c:pt>
                <c:pt idx="711">
                  <c:v>152.13359316627628</c:v>
                </c:pt>
                <c:pt idx="712">
                  <c:v>152.56171384964867</c:v>
                </c:pt>
                <c:pt idx="713">
                  <c:v>153.15031246468382</c:v>
                </c:pt>
                <c:pt idx="714">
                  <c:v>153.95270121821545</c:v>
                </c:pt>
                <c:pt idx="715">
                  <c:v>154.58236109639392</c:v>
                </c:pt>
                <c:pt idx="716">
                  <c:v>155.29357498675455</c:v>
                </c:pt>
                <c:pt idx="717">
                  <c:v>156.38359748807912</c:v>
                </c:pt>
                <c:pt idx="718">
                  <c:v>157.64786773927119</c:v>
                </c:pt>
                <c:pt idx="719">
                  <c:v>158.98514096534407</c:v>
                </c:pt>
                <c:pt idx="720">
                  <c:v>159.64338686880967</c:v>
                </c:pt>
                <c:pt idx="721">
                  <c:v>160.42559818192871</c:v>
                </c:pt>
                <c:pt idx="722">
                  <c:v>160.59391836373584</c:v>
                </c:pt>
                <c:pt idx="723">
                  <c:v>160.62112652736226</c:v>
                </c:pt>
                <c:pt idx="724">
                  <c:v>160.84985387462604</c:v>
                </c:pt>
                <c:pt idx="725">
                  <c:v>161.03258848716342</c:v>
                </c:pt>
                <c:pt idx="726">
                  <c:v>161.4841596384471</c:v>
                </c:pt>
                <c:pt idx="727">
                  <c:v>161.88190367460237</c:v>
                </c:pt>
                <c:pt idx="728">
                  <c:v>162.20229330714213</c:v>
                </c:pt>
                <c:pt idx="729">
                  <c:v>162.83074397642793</c:v>
                </c:pt>
                <c:pt idx="730">
                  <c:v>163.33468957878515</c:v>
                </c:pt>
                <c:pt idx="731">
                  <c:v>163.58688062090661</c:v>
                </c:pt>
                <c:pt idx="732">
                  <c:v>163.80229255881596</c:v>
                </c:pt>
                <c:pt idx="733">
                  <c:v>163.60981330293436</c:v>
                </c:pt>
                <c:pt idx="734">
                  <c:v>163.61482197264093</c:v>
                </c:pt>
                <c:pt idx="735">
                  <c:v>163.55862977537686</c:v>
                </c:pt>
                <c:pt idx="736">
                  <c:v>163.26334679783918</c:v>
                </c:pt>
                <c:pt idx="737">
                  <c:v>163.31553211805527</c:v>
                </c:pt>
                <c:pt idx="738">
                  <c:v>163.41509890624974</c:v>
                </c:pt>
                <c:pt idx="739">
                  <c:v>163.37633901562478</c:v>
                </c:pt>
                <c:pt idx="740">
                  <c:v>163.5711651140623</c:v>
                </c:pt>
                <c:pt idx="741">
                  <c:v>163.64612860265606</c:v>
                </c:pt>
                <c:pt idx="742">
                  <c:v>163.50608574239047</c:v>
                </c:pt>
                <c:pt idx="743">
                  <c:v>163.47270716815143</c:v>
                </c:pt>
                <c:pt idx="744">
                  <c:v>163.22839645133629</c:v>
                </c:pt>
                <c:pt idx="745">
                  <c:v>162.86952680620266</c:v>
                </c:pt>
                <c:pt idx="746">
                  <c:v>162.40177412558239</c:v>
                </c:pt>
                <c:pt idx="747">
                  <c:v>161.86690671302415</c:v>
                </c:pt>
                <c:pt idx="748">
                  <c:v>161.25425604172173</c:v>
                </c:pt>
                <c:pt idx="749">
                  <c:v>160.28013043754956</c:v>
                </c:pt>
                <c:pt idx="750">
                  <c:v>160.33480739379462</c:v>
                </c:pt>
                <c:pt idx="751">
                  <c:v>160.26916665441516</c:v>
                </c:pt>
                <c:pt idx="752">
                  <c:v>160.23227998897363</c:v>
                </c:pt>
                <c:pt idx="753">
                  <c:v>160.38343199007625</c:v>
                </c:pt>
                <c:pt idx="754">
                  <c:v>160.40750879106864</c:v>
                </c:pt>
                <c:pt idx="755">
                  <c:v>160.65695791196177</c:v>
                </c:pt>
                <c:pt idx="756">
                  <c:v>160.75696212076559</c:v>
                </c:pt>
                <c:pt idx="757">
                  <c:v>160.76781590868902</c:v>
                </c:pt>
                <c:pt idx="758">
                  <c:v>160.58455431782011</c:v>
                </c:pt>
                <c:pt idx="759">
                  <c:v>160.58561888603811</c:v>
                </c:pt>
                <c:pt idx="760">
                  <c:v>160.18699699743431</c:v>
                </c:pt>
                <c:pt idx="761">
                  <c:v>159.71145729769088</c:v>
                </c:pt>
                <c:pt idx="762">
                  <c:v>158.89065156792179</c:v>
                </c:pt>
                <c:pt idx="763">
                  <c:v>157.52165641112961</c:v>
                </c:pt>
                <c:pt idx="764">
                  <c:v>156.27605077001667</c:v>
                </c:pt>
                <c:pt idx="765">
                  <c:v>155.33935569301499</c:v>
                </c:pt>
                <c:pt idx="766">
                  <c:v>154.2434501237135</c:v>
                </c:pt>
                <c:pt idx="767">
                  <c:v>153.12105511134217</c:v>
                </c:pt>
                <c:pt idx="768">
                  <c:v>151.99217960020798</c:v>
                </c:pt>
                <c:pt idx="769">
                  <c:v>150.79860164018717</c:v>
                </c:pt>
                <c:pt idx="770">
                  <c:v>149.49467147616843</c:v>
                </c:pt>
                <c:pt idx="771">
                  <c:v>148.34236432855158</c:v>
                </c:pt>
                <c:pt idx="772">
                  <c:v>147.59966789569643</c:v>
                </c:pt>
                <c:pt idx="773">
                  <c:v>146.88105110612679</c:v>
                </c:pt>
                <c:pt idx="774">
                  <c:v>146.09048599551411</c:v>
                </c:pt>
                <c:pt idx="775">
                  <c:v>145.44170739596271</c:v>
                </c:pt>
                <c:pt idx="776">
                  <c:v>144.98038665636645</c:v>
                </c:pt>
                <c:pt idx="777">
                  <c:v>144.77367799072979</c:v>
                </c:pt>
                <c:pt idx="778">
                  <c:v>144.60211019165683</c:v>
                </c:pt>
                <c:pt idx="779">
                  <c:v>144.49499917249116</c:v>
                </c:pt>
                <c:pt idx="780">
                  <c:v>144.07043925524204</c:v>
                </c:pt>
                <c:pt idx="781">
                  <c:v>143.69605532971784</c:v>
                </c:pt>
                <c:pt idx="782">
                  <c:v>143.33497979674607</c:v>
                </c:pt>
                <c:pt idx="783">
                  <c:v>142.85462181707146</c:v>
                </c:pt>
                <c:pt idx="784">
                  <c:v>142.6857896353643</c:v>
                </c:pt>
                <c:pt idx="785">
                  <c:v>142.3948606718279</c:v>
                </c:pt>
                <c:pt idx="786">
                  <c:v>141.68518460464512</c:v>
                </c:pt>
                <c:pt idx="787">
                  <c:v>141.18256614418061</c:v>
                </c:pt>
                <c:pt idx="788">
                  <c:v>141.11530952976256</c:v>
                </c:pt>
                <c:pt idx="789">
                  <c:v>141.1426085767863</c:v>
                </c:pt>
                <c:pt idx="790">
                  <c:v>140.81102771910767</c:v>
                </c:pt>
                <c:pt idx="791">
                  <c:v>140.5270849471969</c:v>
                </c:pt>
                <c:pt idx="792">
                  <c:v>139.81211645247723</c:v>
                </c:pt>
                <c:pt idx="793">
                  <c:v>139.0373748072295</c:v>
                </c:pt>
                <c:pt idx="794">
                  <c:v>138.37292732650656</c:v>
                </c:pt>
                <c:pt idx="795">
                  <c:v>137.9322445938559</c:v>
                </c:pt>
                <c:pt idx="796">
                  <c:v>137.31847013447032</c:v>
                </c:pt>
                <c:pt idx="797">
                  <c:v>136.3481531210233</c:v>
                </c:pt>
                <c:pt idx="798">
                  <c:v>135.80881780892096</c:v>
                </c:pt>
                <c:pt idx="799">
                  <c:v>135.15836602802887</c:v>
                </c:pt>
                <c:pt idx="800">
                  <c:v>134.33256942522598</c:v>
                </c:pt>
                <c:pt idx="801">
                  <c:v>132.9373424827034</c:v>
                </c:pt>
                <c:pt idx="802">
                  <c:v>131.36917823443306</c:v>
                </c:pt>
                <c:pt idx="803">
                  <c:v>130.51310041098978</c:v>
                </c:pt>
                <c:pt idx="804">
                  <c:v>129.65363036989081</c:v>
                </c:pt>
                <c:pt idx="805">
                  <c:v>128.55119733290172</c:v>
                </c:pt>
                <c:pt idx="806">
                  <c:v>127.06951759961156</c:v>
                </c:pt>
                <c:pt idx="807">
                  <c:v>125.91303583965041</c:v>
                </c:pt>
                <c:pt idx="808">
                  <c:v>125.43231225568536</c:v>
                </c:pt>
                <c:pt idx="809">
                  <c:v>125.21442103011682</c:v>
                </c:pt>
                <c:pt idx="810">
                  <c:v>125.38881892710515</c:v>
                </c:pt>
                <c:pt idx="811">
                  <c:v>125.44420703439465</c:v>
                </c:pt>
                <c:pt idx="812">
                  <c:v>125.77459633095519</c:v>
                </c:pt>
                <c:pt idx="813">
                  <c:v>126.06323669785968</c:v>
                </c:pt>
                <c:pt idx="814">
                  <c:v>126.23402302807372</c:v>
                </c:pt>
                <c:pt idx="815">
                  <c:v>126.54444072526636</c:v>
                </c:pt>
                <c:pt idx="816">
                  <c:v>126.93119665273973</c:v>
                </c:pt>
                <c:pt idx="817">
                  <c:v>127.69814698746576</c:v>
                </c:pt>
                <c:pt idx="818">
                  <c:v>128.33036228871919</c:v>
                </c:pt>
                <c:pt idx="819">
                  <c:v>128.51434605984727</c:v>
                </c:pt>
                <c:pt idx="820">
                  <c:v>128.57932145386255</c:v>
                </c:pt>
                <c:pt idx="821">
                  <c:v>128.7171193084763</c:v>
                </c:pt>
                <c:pt idx="822">
                  <c:v>128.64379737762869</c:v>
                </c:pt>
                <c:pt idx="823">
                  <c:v>128.19665763986583</c:v>
                </c:pt>
                <c:pt idx="824">
                  <c:v>127.89291187587926</c:v>
                </c:pt>
                <c:pt idx="825">
                  <c:v>127.50054068829135</c:v>
                </c:pt>
                <c:pt idx="826">
                  <c:v>126.84075661946223</c:v>
                </c:pt>
                <c:pt idx="827">
                  <c:v>126.252750957516</c:v>
                </c:pt>
                <c:pt idx="828">
                  <c:v>125.96055586176439</c:v>
                </c:pt>
                <c:pt idx="829">
                  <c:v>126.27510027558796</c:v>
                </c:pt>
                <c:pt idx="830">
                  <c:v>126.38116024802916</c:v>
                </c:pt>
                <c:pt idx="831">
                  <c:v>127.00093422322625</c:v>
                </c:pt>
                <c:pt idx="832">
                  <c:v>127.44458080090362</c:v>
                </c:pt>
                <c:pt idx="833">
                  <c:v>127.80420272081327</c:v>
                </c:pt>
                <c:pt idx="834">
                  <c:v>127.50971244873193</c:v>
                </c:pt>
                <c:pt idx="835">
                  <c:v>127.13535120385875</c:v>
                </c:pt>
                <c:pt idx="836">
                  <c:v>126.08063608347288</c:v>
                </c:pt>
                <c:pt idx="837">
                  <c:v>125.2010424751256</c:v>
                </c:pt>
                <c:pt idx="838">
                  <c:v>124.97144822761304</c:v>
                </c:pt>
                <c:pt idx="839">
                  <c:v>124.53748340485174</c:v>
                </c:pt>
                <c:pt idx="840">
                  <c:v>124.28041506436657</c:v>
                </c:pt>
                <c:pt idx="841">
                  <c:v>123.73755355792991</c:v>
                </c:pt>
                <c:pt idx="842">
                  <c:v>123.55853820213692</c:v>
                </c:pt>
                <c:pt idx="843">
                  <c:v>122.67866438192323</c:v>
                </c:pt>
                <c:pt idx="844">
                  <c:v>121.48628794373091</c:v>
                </c:pt>
                <c:pt idx="845">
                  <c:v>120.09584914935782</c:v>
                </c:pt>
                <c:pt idx="846">
                  <c:v>118.67806423442204</c:v>
                </c:pt>
                <c:pt idx="847">
                  <c:v>117.25017781097984</c:v>
                </c:pt>
                <c:pt idx="848">
                  <c:v>115.96315002988186</c:v>
                </c:pt>
                <c:pt idx="849">
                  <c:v>115.29915502689369</c:v>
                </c:pt>
                <c:pt idx="850">
                  <c:v>114.66189952420433</c:v>
                </c:pt>
                <c:pt idx="851">
                  <c:v>114.40759957178389</c:v>
                </c:pt>
                <c:pt idx="852">
                  <c:v>113.54702961460551</c:v>
                </c:pt>
                <c:pt idx="853">
                  <c:v>112.48907665314496</c:v>
                </c:pt>
                <c:pt idx="854">
                  <c:v>111.68782898783047</c:v>
                </c:pt>
                <c:pt idx="855">
                  <c:v>111.02765608904743</c:v>
                </c:pt>
                <c:pt idx="856">
                  <c:v>110.30387048014268</c:v>
                </c:pt>
                <c:pt idx="857">
                  <c:v>109.74049343212842</c:v>
                </c:pt>
                <c:pt idx="858">
                  <c:v>109.69199408891558</c:v>
                </c:pt>
                <c:pt idx="859">
                  <c:v>109.94339468002403</c:v>
                </c:pt>
                <c:pt idx="860">
                  <c:v>110.44632521202163</c:v>
                </c:pt>
                <c:pt idx="861">
                  <c:v>110.88251269081948</c:v>
                </c:pt>
                <c:pt idx="862">
                  <c:v>111.73265142173753</c:v>
                </c:pt>
                <c:pt idx="863">
                  <c:v>112.28878627956378</c:v>
                </c:pt>
                <c:pt idx="864">
                  <c:v>112.71948765160741</c:v>
                </c:pt>
                <c:pt idx="865">
                  <c:v>113.24676888644666</c:v>
                </c:pt>
                <c:pt idx="866">
                  <c:v>113.792111997802</c:v>
                </c:pt>
                <c:pt idx="867">
                  <c:v>113.91441079802179</c:v>
                </c:pt>
                <c:pt idx="868">
                  <c:v>113.64917971821961</c:v>
                </c:pt>
                <c:pt idx="869">
                  <c:v>112.99443174639767</c:v>
                </c:pt>
                <c:pt idx="870">
                  <c:v>112.4323185717579</c:v>
                </c:pt>
                <c:pt idx="871">
                  <c:v>112.19018671458213</c:v>
                </c:pt>
                <c:pt idx="872">
                  <c:v>111.35937804312391</c:v>
                </c:pt>
                <c:pt idx="873">
                  <c:v>110.63298023881151</c:v>
                </c:pt>
                <c:pt idx="874">
                  <c:v>110.10917221493037</c:v>
                </c:pt>
                <c:pt idx="875">
                  <c:v>109.27311499343733</c:v>
                </c:pt>
                <c:pt idx="876">
                  <c:v>108.8193534940936</c:v>
                </c:pt>
                <c:pt idx="877">
                  <c:v>108.88712814468424</c:v>
                </c:pt>
                <c:pt idx="878">
                  <c:v>108.71440533021583</c:v>
                </c:pt>
                <c:pt idx="879">
                  <c:v>107.81029479719425</c:v>
                </c:pt>
                <c:pt idx="880">
                  <c:v>107.04217531747483</c:v>
                </c:pt>
                <c:pt idx="881">
                  <c:v>106.24903778572735</c:v>
                </c:pt>
                <c:pt idx="882">
                  <c:v>105.43629400715463</c:v>
                </c:pt>
                <c:pt idx="883">
                  <c:v>105.00933460643917</c:v>
                </c:pt>
                <c:pt idx="884">
                  <c:v>104.61634114579525</c:v>
                </c:pt>
                <c:pt idx="885">
                  <c:v>104.64085703121572</c:v>
                </c:pt>
                <c:pt idx="886">
                  <c:v>104.64353132809416</c:v>
                </c:pt>
                <c:pt idx="887">
                  <c:v>104.37245819528475</c:v>
                </c:pt>
                <c:pt idx="888">
                  <c:v>103.99757237575628</c:v>
                </c:pt>
                <c:pt idx="889">
                  <c:v>103.79109513818065</c:v>
                </c:pt>
                <c:pt idx="890">
                  <c:v>103.42198562436259</c:v>
                </c:pt>
                <c:pt idx="891">
                  <c:v>103.23330706192634</c:v>
                </c:pt>
                <c:pt idx="892">
                  <c:v>102.9897963557337</c:v>
                </c:pt>
                <c:pt idx="893">
                  <c:v>103.27976672016032</c:v>
                </c:pt>
                <c:pt idx="894">
                  <c:v>103.72694004814429</c:v>
                </c:pt>
                <c:pt idx="895">
                  <c:v>104.17885604332986</c:v>
                </c:pt>
                <c:pt idx="896">
                  <c:v>104.34313043899688</c:v>
                </c:pt>
                <c:pt idx="897">
                  <c:v>104.50649739509718</c:v>
                </c:pt>
                <c:pt idx="898">
                  <c:v>104.25785765558747</c:v>
                </c:pt>
                <c:pt idx="899">
                  <c:v>104.29204189002873</c:v>
                </c:pt>
                <c:pt idx="900">
                  <c:v>104.74659770102585</c:v>
                </c:pt>
                <c:pt idx="901">
                  <c:v>105.41656793092326</c:v>
                </c:pt>
                <c:pt idx="902">
                  <c:v>105.95942113783093</c:v>
                </c:pt>
                <c:pt idx="903">
                  <c:v>106.20262902404784</c:v>
                </c:pt>
                <c:pt idx="904">
                  <c:v>106.66492612164306</c:v>
                </c:pt>
                <c:pt idx="905">
                  <c:v>107.10039350947876</c:v>
                </c:pt>
                <c:pt idx="906">
                  <c:v>107.43315415853088</c:v>
                </c:pt>
                <c:pt idx="907">
                  <c:v>107.7452487426778</c:v>
                </c:pt>
                <c:pt idx="908">
                  <c:v>107.64889386841003</c:v>
                </c:pt>
                <c:pt idx="909">
                  <c:v>107.85601448156902</c:v>
                </c:pt>
                <c:pt idx="910">
                  <c:v>108.13552303341213</c:v>
                </c:pt>
                <c:pt idx="911">
                  <c:v>108.57812073007092</c:v>
                </c:pt>
                <c:pt idx="912">
                  <c:v>109.00070865706383</c:v>
                </c:pt>
                <c:pt idx="913">
                  <c:v>109.54977779135744</c:v>
                </c:pt>
                <c:pt idx="914">
                  <c:v>109.9450200122217</c:v>
                </c:pt>
                <c:pt idx="915">
                  <c:v>110.20085801099953</c:v>
                </c:pt>
                <c:pt idx="916">
                  <c:v>110.15472220989957</c:v>
                </c:pt>
                <c:pt idx="917">
                  <c:v>109.83971998890962</c:v>
                </c:pt>
                <c:pt idx="918">
                  <c:v>109.58919799001866</c:v>
                </c:pt>
                <c:pt idx="919">
                  <c:v>109.43451819101679</c:v>
                </c:pt>
                <c:pt idx="920">
                  <c:v>109.47083637191511</c:v>
                </c:pt>
                <c:pt idx="921">
                  <c:v>109.02445273472361</c:v>
                </c:pt>
                <c:pt idx="922">
                  <c:v>108.58391746125126</c:v>
                </c:pt>
                <c:pt idx="923">
                  <c:v>108.18549571512614</c:v>
                </c:pt>
                <c:pt idx="924">
                  <c:v>107.69017614361353</c:v>
                </c:pt>
                <c:pt idx="925">
                  <c:v>107.24826852925219</c:v>
                </c:pt>
                <c:pt idx="926">
                  <c:v>106.80727167632696</c:v>
                </c:pt>
                <c:pt idx="927">
                  <c:v>106.35299450869427</c:v>
                </c:pt>
                <c:pt idx="928">
                  <c:v>106.26800505782484</c:v>
                </c:pt>
                <c:pt idx="929">
                  <c:v>106.21583455204235</c:v>
                </c:pt>
                <c:pt idx="930">
                  <c:v>106.38673109683812</c:v>
                </c:pt>
                <c:pt idx="931">
                  <c:v>106.67766798715431</c:v>
                </c:pt>
                <c:pt idx="932">
                  <c:v>106.29179118843888</c:v>
                </c:pt>
                <c:pt idx="933">
                  <c:v>106.068992069595</c:v>
                </c:pt>
                <c:pt idx="934">
                  <c:v>105.72258286263551</c:v>
                </c:pt>
                <c:pt idx="935">
                  <c:v>105.27660457637197</c:v>
                </c:pt>
                <c:pt idx="936">
                  <c:v>105.17574411873477</c:v>
                </c:pt>
                <c:pt idx="937">
                  <c:v>104.61910970686131</c:v>
                </c:pt>
                <c:pt idx="938">
                  <c:v>103.86235873617517</c:v>
                </c:pt>
                <c:pt idx="939">
                  <c:v>103.06068286255766</c:v>
                </c:pt>
                <c:pt idx="940">
                  <c:v>102.19037457630189</c:v>
                </c:pt>
                <c:pt idx="941">
                  <c:v>101.3137371186717</c:v>
                </c:pt>
                <c:pt idx="942">
                  <c:v>100.54713340680453</c:v>
                </c:pt>
                <c:pt idx="943">
                  <c:v>100.09157006612409</c:v>
                </c:pt>
                <c:pt idx="944">
                  <c:v>99.35381305951168</c:v>
                </c:pt>
                <c:pt idx="945">
                  <c:v>97.502341753560515</c:v>
                </c:pt>
                <c:pt idx="946">
                  <c:v>96.057757578204459</c:v>
                </c:pt>
                <c:pt idx="947">
                  <c:v>95.072741820384024</c:v>
                </c:pt>
                <c:pt idx="948">
                  <c:v>94.425477638345626</c:v>
                </c:pt>
                <c:pt idx="949">
                  <c:v>93.75248987451107</c:v>
                </c:pt>
                <c:pt idx="950">
                  <c:v>92.854060887059973</c:v>
                </c:pt>
                <c:pt idx="951">
                  <c:v>91.999764798353979</c:v>
                </c:pt>
                <c:pt idx="952">
                  <c:v>91.357328318518583</c:v>
                </c:pt>
                <c:pt idx="953">
                  <c:v>90.829715486666728</c:v>
                </c:pt>
                <c:pt idx="954">
                  <c:v>90.456973938000047</c:v>
                </c:pt>
                <c:pt idx="955">
                  <c:v>89.926026544200056</c:v>
                </c:pt>
                <c:pt idx="956">
                  <c:v>89.683533889780051</c:v>
                </c:pt>
                <c:pt idx="957">
                  <c:v>89.437080500802054</c:v>
                </c:pt>
                <c:pt idx="958">
                  <c:v>89.107322450721853</c:v>
                </c:pt>
                <c:pt idx="959">
                  <c:v>88.641320205649663</c:v>
                </c:pt>
                <c:pt idx="960">
                  <c:v>88.384328185084698</c:v>
                </c:pt>
                <c:pt idx="961">
                  <c:v>88.105385366576229</c:v>
                </c:pt>
                <c:pt idx="962">
                  <c:v>88.215156829918612</c:v>
                </c:pt>
                <c:pt idx="963">
                  <c:v>88.379111146926761</c:v>
                </c:pt>
                <c:pt idx="964">
                  <c:v>88.346750032234084</c:v>
                </c:pt>
                <c:pt idx="965">
                  <c:v>88.637595029010669</c:v>
                </c:pt>
                <c:pt idx="966">
                  <c:v>88.787505526109612</c:v>
                </c:pt>
                <c:pt idx="967">
                  <c:v>89.028434973498662</c:v>
                </c:pt>
                <c:pt idx="968">
                  <c:v>88.907791476148802</c:v>
                </c:pt>
                <c:pt idx="969">
                  <c:v>88.808942328533931</c:v>
                </c:pt>
                <c:pt idx="970">
                  <c:v>89.244188095680542</c:v>
                </c:pt>
                <c:pt idx="971">
                  <c:v>89.407359286112495</c:v>
                </c:pt>
                <c:pt idx="972">
                  <c:v>89.584363357501246</c:v>
                </c:pt>
                <c:pt idx="973">
                  <c:v>89.583187021751129</c:v>
                </c:pt>
                <c:pt idx="974">
                  <c:v>90.300848319576019</c:v>
                </c:pt>
                <c:pt idx="975">
                  <c:v>91.588633487618424</c:v>
                </c:pt>
                <c:pt idx="976">
                  <c:v>92.582310138856585</c:v>
                </c:pt>
                <c:pt idx="977">
                  <c:v>93.702249124970919</c:v>
                </c:pt>
                <c:pt idx="978">
                  <c:v>94.566254212473822</c:v>
                </c:pt>
                <c:pt idx="979">
                  <c:v>95.356508791226446</c:v>
                </c:pt>
                <c:pt idx="980">
                  <c:v>96.073567912103812</c:v>
                </c:pt>
                <c:pt idx="981">
                  <c:v>96.564291120893429</c:v>
                </c:pt>
                <c:pt idx="982">
                  <c:v>97.214062008804092</c:v>
                </c:pt>
                <c:pt idx="983">
                  <c:v>97.864995807923691</c:v>
                </c:pt>
                <c:pt idx="984">
                  <c:v>98.383726227131319</c:v>
                </c:pt>
                <c:pt idx="985">
                  <c:v>98.753323604418199</c:v>
                </c:pt>
                <c:pt idx="986">
                  <c:v>99.211421243976389</c:v>
                </c:pt>
                <c:pt idx="987">
                  <c:v>99.958269119578759</c:v>
                </c:pt>
                <c:pt idx="988">
                  <c:v>100.76854220762088</c:v>
                </c:pt>
                <c:pt idx="989">
                  <c:v>101.63728798685879</c:v>
                </c:pt>
                <c:pt idx="990">
                  <c:v>102.16746918817292</c:v>
                </c:pt>
                <c:pt idx="991">
                  <c:v>102.47976226935563</c:v>
                </c:pt>
                <c:pt idx="992">
                  <c:v>102.79984604242007</c:v>
                </c:pt>
                <c:pt idx="993">
                  <c:v>103.38352143817806</c:v>
                </c:pt>
                <c:pt idx="994">
                  <c:v>103.71956929436027</c:v>
                </c:pt>
                <c:pt idx="995">
                  <c:v>104.28053236492424</c:v>
                </c:pt>
                <c:pt idx="996">
                  <c:v>104.86148912843183</c:v>
                </c:pt>
                <c:pt idx="997">
                  <c:v>105.24777021558864</c:v>
                </c:pt>
                <c:pt idx="998">
                  <c:v>105.30861319402979</c:v>
                </c:pt>
                <c:pt idx="999">
                  <c:v>105.11363187462682</c:v>
                </c:pt>
                <c:pt idx="1000">
                  <c:v>104.65524868716415</c:v>
                </c:pt>
                <c:pt idx="1001">
                  <c:v>104.25831381844773</c:v>
                </c:pt>
                <c:pt idx="1002">
                  <c:v>105.12732243660295</c:v>
                </c:pt>
                <c:pt idx="1003">
                  <c:v>106.00016019294266</c:v>
                </c:pt>
                <c:pt idx="1004">
                  <c:v>106.7408441736484</c:v>
                </c:pt>
                <c:pt idx="1005">
                  <c:v>107.53524975628356</c:v>
                </c:pt>
                <c:pt idx="1006">
                  <c:v>107.99852478065522</c:v>
                </c:pt>
                <c:pt idx="1007">
                  <c:v>108.64667230258971</c:v>
                </c:pt>
                <c:pt idx="1008">
                  <c:v>109.19684507233073</c:v>
                </c:pt>
                <c:pt idx="1009">
                  <c:v>109.86174056509766</c:v>
                </c:pt>
                <c:pt idx="1010">
                  <c:v>110.7001265085879</c:v>
                </c:pt>
                <c:pt idx="1011">
                  <c:v>111.39712385772911</c:v>
                </c:pt>
                <c:pt idx="1012">
                  <c:v>112.4058614719562</c:v>
                </c:pt>
                <c:pt idx="1013">
                  <c:v>113.34493532476058</c:v>
                </c:pt>
                <c:pt idx="1014">
                  <c:v>114.28668179228453</c:v>
                </c:pt>
                <c:pt idx="1015">
                  <c:v>115.33912361305607</c:v>
                </c:pt>
                <c:pt idx="1016">
                  <c:v>116.28144125175046</c:v>
                </c:pt>
                <c:pt idx="1017">
                  <c:v>117.22317712657542</c:v>
                </c:pt>
                <c:pt idx="1018">
                  <c:v>118.00147941391788</c:v>
                </c:pt>
                <c:pt idx="1019">
                  <c:v>118.53513147252609</c:v>
                </c:pt>
                <c:pt idx="1020">
                  <c:v>118.83006832527347</c:v>
                </c:pt>
                <c:pt idx="1021">
                  <c:v>119.29939149274614</c:v>
                </c:pt>
                <c:pt idx="1022">
                  <c:v>119.88470234347153</c:v>
                </c:pt>
                <c:pt idx="1023">
                  <c:v>120.26905210912439</c:v>
                </c:pt>
                <c:pt idx="1024">
                  <c:v>120.61398689821196</c:v>
                </c:pt>
                <c:pt idx="1025">
                  <c:v>120.99369820839078</c:v>
                </c:pt>
                <c:pt idx="1026">
                  <c:v>121.3354383875517</c:v>
                </c:pt>
                <c:pt idx="1027">
                  <c:v>121.52983454879653</c:v>
                </c:pt>
                <c:pt idx="1028">
                  <c:v>121.79845109391688</c:v>
                </c:pt>
                <c:pt idx="1029">
                  <c:v>122.25189598452519</c:v>
                </c:pt>
                <c:pt idx="1030">
                  <c:v>122.61706638607268</c:v>
                </c:pt>
                <c:pt idx="1031">
                  <c:v>122.80426974746541</c:v>
                </c:pt>
                <c:pt idx="1032">
                  <c:v>122.78935277271889</c:v>
                </c:pt>
                <c:pt idx="1033">
                  <c:v>122.736907495447</c:v>
                </c:pt>
                <c:pt idx="1034">
                  <c:v>122.4536267459023</c:v>
                </c:pt>
                <c:pt idx="1035">
                  <c:v>122.12745407131207</c:v>
                </c:pt>
                <c:pt idx="1036">
                  <c:v>121.83877866418086</c:v>
                </c:pt>
                <c:pt idx="1037">
                  <c:v>121.86383079776277</c:v>
                </c:pt>
                <c:pt idx="1038">
                  <c:v>121.9888077179865</c:v>
                </c:pt>
                <c:pt idx="1039">
                  <c:v>122.22615694618787</c:v>
                </c:pt>
                <c:pt idx="1040">
                  <c:v>122.13735125156909</c:v>
                </c:pt>
                <c:pt idx="1041">
                  <c:v>122.10230612641219</c:v>
                </c:pt>
                <c:pt idx="1042">
                  <c:v>121.70590551377097</c:v>
                </c:pt>
                <c:pt idx="1043">
                  <c:v>121.23208496239388</c:v>
                </c:pt>
                <c:pt idx="1044">
                  <c:v>120.81149646615449</c:v>
                </c:pt>
                <c:pt idx="1045">
                  <c:v>120.24566681953905</c:v>
                </c:pt>
                <c:pt idx="1046">
                  <c:v>119.78422013758515</c:v>
                </c:pt>
                <c:pt idx="1047">
                  <c:v>119.39427812382664</c:v>
                </c:pt>
                <c:pt idx="1048">
                  <c:v>119.02285031144397</c:v>
                </c:pt>
                <c:pt idx="1049">
                  <c:v>118.78611528029957</c:v>
                </c:pt>
                <c:pt idx="1050">
                  <c:v>118.73937375226961</c:v>
                </c:pt>
                <c:pt idx="1051">
                  <c:v>118.62197637704266</c:v>
                </c:pt>
                <c:pt idx="1052">
                  <c:v>118.45956873933838</c:v>
                </c:pt>
                <c:pt idx="1053">
                  <c:v>118.33982186540456</c:v>
                </c:pt>
                <c:pt idx="1054">
                  <c:v>118.03735967886411</c:v>
                </c:pt>
                <c:pt idx="1055">
                  <c:v>117.72796371097769</c:v>
                </c:pt>
                <c:pt idx="1056">
                  <c:v>117.38787733987992</c:v>
                </c:pt>
                <c:pt idx="1057">
                  <c:v>117.29115960589193</c:v>
                </c:pt>
                <c:pt idx="1058">
                  <c:v>117.12291364530273</c:v>
                </c:pt>
                <c:pt idx="1059">
                  <c:v>117.21411228077245</c:v>
                </c:pt>
                <c:pt idx="1060">
                  <c:v>117.27076105269521</c:v>
                </c:pt>
                <c:pt idx="1061">
                  <c:v>117.40098494742568</c:v>
                </c:pt>
                <c:pt idx="1062">
                  <c:v>117.94962645268312</c:v>
                </c:pt>
                <c:pt idx="1063">
                  <c:v>117.84565380741481</c:v>
                </c:pt>
                <c:pt idx="1064">
                  <c:v>117.89588842667332</c:v>
                </c:pt>
                <c:pt idx="1065">
                  <c:v>117.91565958400599</c:v>
                </c:pt>
                <c:pt idx="1066">
                  <c:v>117.6497436256054</c:v>
                </c:pt>
                <c:pt idx="1067">
                  <c:v>117.41628926304486</c:v>
                </c:pt>
                <c:pt idx="1068">
                  <c:v>117.46250033674038</c:v>
                </c:pt>
                <c:pt idx="1069">
                  <c:v>117.46594030306635</c:v>
                </c:pt>
                <c:pt idx="1070">
                  <c:v>117.71752627275971</c:v>
                </c:pt>
                <c:pt idx="1071">
                  <c:v>117.84905364548374</c:v>
                </c:pt>
                <c:pt idx="1072">
                  <c:v>118.16504828093537</c:v>
                </c:pt>
                <c:pt idx="1073">
                  <c:v>118.17649345284184</c:v>
                </c:pt>
                <c:pt idx="1074">
                  <c:v>118.12027410755766</c:v>
                </c:pt>
                <c:pt idx="1075">
                  <c:v>118.2350066968019</c:v>
                </c:pt>
                <c:pt idx="1076">
                  <c:v>118.47425602712173</c:v>
                </c:pt>
                <c:pt idx="1077">
                  <c:v>118.72480042440957</c:v>
                </c:pt>
                <c:pt idx="1078">
                  <c:v>119.22129038196861</c:v>
                </c:pt>
                <c:pt idx="1079">
                  <c:v>119.62117134377176</c:v>
                </c:pt>
                <c:pt idx="1080">
                  <c:v>120.00454420939458</c:v>
                </c:pt>
                <c:pt idx="1081">
                  <c:v>120.35152978845512</c:v>
                </c:pt>
                <c:pt idx="1082">
                  <c:v>120.61098680960961</c:v>
                </c:pt>
                <c:pt idx="1083">
                  <c:v>120.72514812864867</c:v>
                </c:pt>
                <c:pt idx="1084">
                  <c:v>120.9335533157838</c:v>
                </c:pt>
                <c:pt idx="1085">
                  <c:v>121.27373798420541</c:v>
                </c:pt>
                <c:pt idx="1086">
                  <c:v>121.34216418578488</c:v>
                </c:pt>
                <c:pt idx="1087">
                  <c:v>121.3235277672064</c:v>
                </c:pt>
                <c:pt idx="1088">
                  <c:v>121.48872499048576</c:v>
                </c:pt>
                <c:pt idx="1089">
                  <c:v>121.73719249143718</c:v>
                </c:pt>
                <c:pt idx="1090">
                  <c:v>122.07821324229347</c:v>
                </c:pt>
                <c:pt idx="1091">
                  <c:v>122.32056191806413</c:v>
                </c:pt>
                <c:pt idx="1092">
                  <c:v>122.48779572625773</c:v>
                </c:pt>
                <c:pt idx="1093">
                  <c:v>122.33796615363197</c:v>
                </c:pt>
                <c:pt idx="1094">
                  <c:v>122.48878953826878</c:v>
                </c:pt>
                <c:pt idx="1095">
                  <c:v>122.65290058444191</c:v>
                </c:pt>
                <c:pt idx="1096">
                  <c:v>122.62646052599771</c:v>
                </c:pt>
                <c:pt idx="1097">
                  <c:v>122.44711447339796</c:v>
                </c:pt>
                <c:pt idx="1098">
                  <c:v>122.15949302605816</c:v>
                </c:pt>
                <c:pt idx="1099">
                  <c:v>121.70399372345236</c:v>
                </c:pt>
                <c:pt idx="1100">
                  <c:v>121.25686435110713</c:v>
                </c:pt>
                <c:pt idx="1101">
                  <c:v>120.52670791599641</c:v>
                </c:pt>
                <c:pt idx="1102">
                  <c:v>119.91848712439678</c:v>
                </c:pt>
                <c:pt idx="1103">
                  <c:v>119.5559884119571</c:v>
                </c:pt>
                <c:pt idx="1104">
                  <c:v>118.82764957076139</c:v>
                </c:pt>
                <c:pt idx="1105">
                  <c:v>117.72407461368526</c:v>
                </c:pt>
                <c:pt idx="1106">
                  <c:v>116.59388715231674</c:v>
                </c:pt>
                <c:pt idx="1107">
                  <c:v>115.52877843708507</c:v>
                </c:pt>
                <c:pt idx="1108">
                  <c:v>114.49094059337656</c:v>
                </c:pt>
                <c:pt idx="1109">
                  <c:v>113.5598265340389</c:v>
                </c:pt>
                <c:pt idx="1110">
                  <c:v>112.62496388063502</c:v>
                </c:pt>
                <c:pt idx="1111">
                  <c:v>111.66031749257152</c:v>
                </c:pt>
                <c:pt idx="1112">
                  <c:v>110.63267574331438</c:v>
                </c:pt>
                <c:pt idx="1113">
                  <c:v>110.14850816898294</c:v>
                </c:pt>
                <c:pt idx="1114">
                  <c:v>109.45951735208466</c:v>
                </c:pt>
                <c:pt idx="1115">
                  <c:v>108.93659561687619</c:v>
                </c:pt>
                <c:pt idx="1116">
                  <c:v>108.55430605518858</c:v>
                </c:pt>
                <c:pt idx="1117">
                  <c:v>108.12289544966971</c:v>
                </c:pt>
                <c:pt idx="1118">
                  <c:v>107.70124590470274</c:v>
                </c:pt>
                <c:pt idx="1119">
                  <c:v>107.41697131423247</c:v>
                </c:pt>
                <c:pt idx="1120">
                  <c:v>107.15621418280922</c:v>
                </c:pt>
                <c:pt idx="1121">
                  <c:v>107.5183127645283</c:v>
                </c:pt>
                <c:pt idx="1122">
                  <c:v>107.80003148807548</c:v>
                </c:pt>
                <c:pt idx="1123">
                  <c:v>108.16940833926793</c:v>
                </c:pt>
                <c:pt idx="1124">
                  <c:v>108.10431750534114</c:v>
                </c:pt>
                <c:pt idx="1125">
                  <c:v>108.08892575480704</c:v>
                </c:pt>
                <c:pt idx="1126">
                  <c:v>108.12218317932634</c:v>
                </c:pt>
                <c:pt idx="1127">
                  <c:v>108.05985486139372</c:v>
                </c:pt>
                <c:pt idx="1128">
                  <c:v>108.22165937525435</c:v>
                </c:pt>
                <c:pt idx="1129">
                  <c:v>108.55083343772893</c:v>
                </c:pt>
                <c:pt idx="1130">
                  <c:v>108.79016009395603</c:v>
                </c:pt>
                <c:pt idx="1131">
                  <c:v>109.03892408456043</c:v>
                </c:pt>
                <c:pt idx="1132">
                  <c:v>108.96835167610439</c:v>
                </c:pt>
                <c:pt idx="1133">
                  <c:v>108.78115650849395</c:v>
                </c:pt>
                <c:pt idx="1134">
                  <c:v>108.41539085764455</c:v>
                </c:pt>
                <c:pt idx="1135">
                  <c:v>107.8898917718801</c:v>
                </c:pt>
                <c:pt idx="1136">
                  <c:v>107.35412259469209</c:v>
                </c:pt>
                <c:pt idx="1137">
                  <c:v>107.00150033522289</c:v>
                </c:pt>
                <c:pt idx="1138">
                  <c:v>106.84217030170059</c:v>
                </c:pt>
                <c:pt idx="1139">
                  <c:v>106.73509327153053</c:v>
                </c:pt>
                <c:pt idx="1140">
                  <c:v>106.64657394437748</c:v>
                </c:pt>
                <c:pt idx="1141">
                  <c:v>106.57770654993973</c:v>
                </c:pt>
                <c:pt idx="1142">
                  <c:v>106.59031589494577</c:v>
                </c:pt>
                <c:pt idx="1143">
                  <c:v>106.7008043054512</c:v>
                </c:pt>
                <c:pt idx="1144">
                  <c:v>106.81594387490608</c:v>
                </c:pt>
                <c:pt idx="1145">
                  <c:v>106.68890948741547</c:v>
                </c:pt>
                <c:pt idx="1146">
                  <c:v>106.72475853867392</c:v>
                </c:pt>
                <c:pt idx="1147">
                  <c:v>106.72855268480653</c:v>
                </c:pt>
                <c:pt idx="1148">
                  <c:v>106.68583741632588</c:v>
                </c:pt>
                <c:pt idx="1149">
                  <c:v>106.74554367469329</c:v>
                </c:pt>
                <c:pt idx="1150">
                  <c:v>106.63928930722398</c:v>
                </c:pt>
                <c:pt idx="1151">
                  <c:v>106.63691037650159</c:v>
                </c:pt>
                <c:pt idx="1152">
                  <c:v>106.80849933885143</c:v>
                </c:pt>
                <c:pt idx="1153">
                  <c:v>106.8657594049663</c:v>
                </c:pt>
                <c:pt idx="1154">
                  <c:v>106.73178346446967</c:v>
                </c:pt>
                <c:pt idx="1155">
                  <c:v>106.72211511802271</c:v>
                </c:pt>
                <c:pt idx="1156">
                  <c:v>106.73010360622044</c:v>
                </c:pt>
                <c:pt idx="1157">
                  <c:v>106.9012132455984</c:v>
                </c:pt>
                <c:pt idx="1158">
                  <c:v>106.97766192103856</c:v>
                </c:pt>
                <c:pt idx="1159">
                  <c:v>107.04646572893471</c:v>
                </c:pt>
                <c:pt idx="1160">
                  <c:v>107.04360915604124</c:v>
                </c:pt>
                <c:pt idx="1161">
                  <c:v>106.94877824043712</c:v>
                </c:pt>
                <c:pt idx="1162">
                  <c:v>106.8192604163934</c:v>
                </c:pt>
                <c:pt idx="1163">
                  <c:v>106.59570437475406</c:v>
                </c:pt>
                <c:pt idx="1164">
                  <c:v>106.39254393727866</c:v>
                </c:pt>
                <c:pt idx="1165">
                  <c:v>106.0644295435508</c:v>
                </c:pt>
                <c:pt idx="1166">
                  <c:v>105.74556658919573</c:v>
                </c:pt>
                <c:pt idx="1167">
                  <c:v>105.26718993027616</c:v>
                </c:pt>
                <c:pt idx="1168">
                  <c:v>104.69923093724854</c:v>
                </c:pt>
                <c:pt idx="1169">
                  <c:v>103.92206784352368</c:v>
                </c:pt>
                <c:pt idx="1170">
                  <c:v>103.11269105917131</c:v>
                </c:pt>
                <c:pt idx="1171">
                  <c:v>102.50302195325418</c:v>
                </c:pt>
                <c:pt idx="1172">
                  <c:v>102.03185975792876</c:v>
                </c:pt>
                <c:pt idx="1173">
                  <c:v>101.81786378213587</c:v>
                </c:pt>
                <c:pt idx="1174">
                  <c:v>101.65765740392229</c:v>
                </c:pt>
                <c:pt idx="1175">
                  <c:v>101.47519166353005</c:v>
                </c:pt>
                <c:pt idx="1176">
                  <c:v>101.40847249717704</c:v>
                </c:pt>
                <c:pt idx="1177">
                  <c:v>101.14751524745934</c:v>
                </c:pt>
                <c:pt idx="1178">
                  <c:v>100.89886372271341</c:v>
                </c:pt>
                <c:pt idx="1179">
                  <c:v>100.45349735044208</c:v>
                </c:pt>
                <c:pt idx="1180">
                  <c:v>100.02705761539787</c:v>
                </c:pt>
                <c:pt idx="1181">
                  <c:v>99.556601853858083</c:v>
                </c:pt>
                <c:pt idx="1182">
                  <c:v>99.084931668472279</c:v>
                </c:pt>
                <c:pt idx="1183">
                  <c:v>98.643688501625064</c:v>
                </c:pt>
                <c:pt idx="1184">
                  <c:v>98.35095965146256</c:v>
                </c:pt>
                <c:pt idx="1185">
                  <c:v>97.995913686316314</c:v>
                </c:pt>
                <c:pt idx="1186">
                  <c:v>97.602512317684685</c:v>
                </c:pt>
                <c:pt idx="1187">
                  <c:v>97.160791085916216</c:v>
                </c:pt>
                <c:pt idx="1188">
                  <c:v>96.706131977324603</c:v>
                </c:pt>
                <c:pt idx="1189">
                  <c:v>96.055648779592133</c:v>
                </c:pt>
                <c:pt idx="1190">
                  <c:v>95.397333901632919</c:v>
                </c:pt>
                <c:pt idx="1191">
                  <c:v>94.780230511469625</c:v>
                </c:pt>
                <c:pt idx="1192">
                  <c:v>94.182487460322662</c:v>
                </c:pt>
                <c:pt idx="1193">
                  <c:v>93.570658714290403</c:v>
                </c:pt>
                <c:pt idx="1194">
                  <c:v>93.040692842861361</c:v>
                </c:pt>
                <c:pt idx="1195">
                  <c:v>93.153643558575226</c:v>
                </c:pt>
                <c:pt idx="1196">
                  <c:v>93.150909202717699</c:v>
                </c:pt>
                <c:pt idx="1197">
                  <c:v>93.200638282445922</c:v>
                </c:pt>
                <c:pt idx="1198">
                  <c:v>93.324184454201344</c:v>
                </c:pt>
                <c:pt idx="1199">
                  <c:v>93.425526008781219</c:v>
                </c:pt>
                <c:pt idx="1200">
                  <c:v>93.646733407903099</c:v>
                </c:pt>
                <c:pt idx="1201">
                  <c:v>93.823170067112798</c:v>
                </c:pt>
                <c:pt idx="1202">
                  <c:v>94.054843060401524</c:v>
                </c:pt>
                <c:pt idx="1203">
                  <c:v>94.364788754361371</c:v>
                </c:pt>
                <c:pt idx="1204">
                  <c:v>94.702819878925226</c:v>
                </c:pt>
                <c:pt idx="1205">
                  <c:v>95.07204789103271</c:v>
                </c:pt>
                <c:pt idx="1206">
                  <c:v>95.61413310192944</c:v>
                </c:pt>
                <c:pt idx="1207">
                  <c:v>96.197529791736486</c:v>
                </c:pt>
                <c:pt idx="1208">
                  <c:v>96.79743681256285</c:v>
                </c:pt>
                <c:pt idx="1209">
                  <c:v>97.266443131306573</c:v>
                </c:pt>
                <c:pt idx="1210">
                  <c:v>97.65112881817592</c:v>
                </c:pt>
                <c:pt idx="1211">
                  <c:v>98.011135936358329</c:v>
                </c:pt>
                <c:pt idx="1212">
                  <c:v>98.568542342722495</c:v>
                </c:pt>
                <c:pt idx="1213">
                  <c:v>98.908698108450253</c:v>
                </c:pt>
                <c:pt idx="1214">
                  <c:v>98.86817829760524</c:v>
                </c:pt>
                <c:pt idx="1215">
                  <c:v>98.630800467844722</c:v>
                </c:pt>
                <c:pt idx="1216">
                  <c:v>98.793370421060246</c:v>
                </c:pt>
                <c:pt idx="1217">
                  <c:v>99.035213378954225</c:v>
                </c:pt>
                <c:pt idx="1218">
                  <c:v>99.066732041058799</c:v>
                </c:pt>
                <c:pt idx="1219">
                  <c:v>99.508738836952929</c:v>
                </c:pt>
                <c:pt idx="1220">
                  <c:v>100.10153495325764</c:v>
                </c:pt>
                <c:pt idx="1221">
                  <c:v>100.65377145793187</c:v>
                </c:pt>
                <c:pt idx="1222">
                  <c:v>101.35858431213869</c:v>
                </c:pt>
                <c:pt idx="1223">
                  <c:v>101.99586588092482</c:v>
                </c:pt>
                <c:pt idx="1224">
                  <c:v>102.33403929283234</c:v>
                </c:pt>
                <c:pt idx="1225">
                  <c:v>102.55074536354911</c:v>
                </c:pt>
                <c:pt idx="1226">
                  <c:v>102.5576808271942</c:v>
                </c:pt>
                <c:pt idx="1227">
                  <c:v>102.71657274447479</c:v>
                </c:pt>
                <c:pt idx="1228">
                  <c:v>103.06343547002731</c:v>
                </c:pt>
                <c:pt idx="1229">
                  <c:v>103.35493192302459</c:v>
                </c:pt>
                <c:pt idx="1230">
                  <c:v>103.45477873072214</c:v>
                </c:pt>
                <c:pt idx="1231">
                  <c:v>103.58010085764992</c:v>
                </c:pt>
                <c:pt idx="1232">
                  <c:v>103.71554077188493</c:v>
                </c:pt>
                <c:pt idx="1233">
                  <c:v>103.97235669469644</c:v>
                </c:pt>
                <c:pt idx="1234">
                  <c:v>104.17591102522681</c:v>
                </c:pt>
                <c:pt idx="1235">
                  <c:v>104.39062992270414</c:v>
                </c:pt>
                <c:pt idx="1236">
                  <c:v>104.66167693043373</c:v>
                </c:pt>
                <c:pt idx="1237">
                  <c:v>105.06515923739036</c:v>
                </c:pt>
                <c:pt idx="1238">
                  <c:v>105.41845331365133</c:v>
                </c:pt>
                <c:pt idx="1239">
                  <c:v>106.09017798228621</c:v>
                </c:pt>
                <c:pt idx="1240">
                  <c:v>106.85975018405759</c:v>
                </c:pt>
                <c:pt idx="1241">
                  <c:v>107.57805516565183</c:v>
                </c:pt>
                <c:pt idx="1242">
                  <c:v>108.29369964908665</c:v>
                </c:pt>
                <c:pt idx="1243">
                  <c:v>108.80931968417798</c:v>
                </c:pt>
                <c:pt idx="1244">
                  <c:v>109.38207771576018</c:v>
                </c:pt>
                <c:pt idx="1245">
                  <c:v>110.16435994418416</c:v>
                </c:pt>
                <c:pt idx="1246">
                  <c:v>110.97019394976574</c:v>
                </c:pt>
                <c:pt idx="1247">
                  <c:v>111.84663455478918</c:v>
                </c:pt>
                <c:pt idx="1248">
                  <c:v>112.62060109931026</c:v>
                </c:pt>
                <c:pt idx="1249">
                  <c:v>113.36955098937923</c:v>
                </c:pt>
                <c:pt idx="1250">
                  <c:v>114.00308589044131</c:v>
                </c:pt>
                <c:pt idx="1251">
                  <c:v>114.72148730139719</c:v>
                </c:pt>
                <c:pt idx="1252">
                  <c:v>115.24848857125747</c:v>
                </c:pt>
                <c:pt idx="1253">
                  <c:v>115.83147971413172</c:v>
                </c:pt>
                <c:pt idx="1254">
                  <c:v>114.92434174271855</c:v>
                </c:pt>
                <c:pt idx="1255">
                  <c:v>114.10593756844671</c:v>
                </c:pt>
                <c:pt idx="1256">
                  <c:v>113.28143381160204</c:v>
                </c:pt>
                <c:pt idx="1257">
                  <c:v>112.70638043044184</c:v>
                </c:pt>
                <c:pt idx="1258">
                  <c:v>112.16412238739765</c:v>
                </c:pt>
                <c:pt idx="1259">
                  <c:v>111.47649014865789</c:v>
                </c:pt>
                <c:pt idx="1260">
                  <c:v>110.60959113379209</c:v>
                </c:pt>
                <c:pt idx="1261">
                  <c:v>109.65744202041289</c:v>
                </c:pt>
                <c:pt idx="1262">
                  <c:v>108.77876781837159</c:v>
                </c:pt>
                <c:pt idx="1263">
                  <c:v>108.14014103653443</c:v>
                </c:pt>
                <c:pt idx="1264">
                  <c:v>107.478416932881</c:v>
                </c:pt>
                <c:pt idx="1265">
                  <c:v>106.98464523959291</c:v>
                </c:pt>
                <c:pt idx="1266">
                  <c:v>106.75072071563362</c:v>
                </c:pt>
                <c:pt idx="1267">
                  <c:v>106.45718864407026</c:v>
                </c:pt>
                <c:pt idx="1268">
                  <c:v>105.86296977966323</c:v>
                </c:pt>
                <c:pt idx="1269">
                  <c:v>105.2392328016969</c:v>
                </c:pt>
                <c:pt idx="1270">
                  <c:v>104.68972952152723</c:v>
                </c:pt>
                <c:pt idx="1271">
                  <c:v>104.2781865693745</c:v>
                </c:pt>
                <c:pt idx="1272">
                  <c:v>103.78723791243705</c:v>
                </c:pt>
                <c:pt idx="1273">
                  <c:v>103.47779412119336</c:v>
                </c:pt>
                <c:pt idx="1274">
                  <c:v>103.08664470907402</c:v>
                </c:pt>
                <c:pt idx="1275">
                  <c:v>102.73560023816663</c:v>
                </c:pt>
                <c:pt idx="1276">
                  <c:v>102.61532021434996</c:v>
                </c:pt>
                <c:pt idx="1277">
                  <c:v>102.61872819291497</c:v>
                </c:pt>
                <c:pt idx="1278">
                  <c:v>102.65143537362347</c:v>
                </c:pt>
                <c:pt idx="1279">
                  <c:v>102.41901183626112</c:v>
                </c:pt>
                <c:pt idx="1280">
                  <c:v>102.23256065263502</c:v>
                </c:pt>
                <c:pt idx="1281">
                  <c:v>101.96099458737152</c:v>
                </c:pt>
                <c:pt idx="1282">
                  <c:v>101.61480512863437</c:v>
                </c:pt>
                <c:pt idx="1283">
                  <c:v>101.59276461577093</c:v>
                </c:pt>
                <c:pt idx="1284">
                  <c:v>101.68952815419384</c:v>
                </c:pt>
                <c:pt idx="1285">
                  <c:v>101.77464533877445</c:v>
                </c:pt>
                <c:pt idx="1286">
                  <c:v>101.92338080489701</c:v>
                </c:pt>
                <c:pt idx="1287">
                  <c:v>102.32207272440731</c:v>
                </c:pt>
                <c:pt idx="1288">
                  <c:v>102.46547545196657</c:v>
                </c:pt>
                <c:pt idx="1289">
                  <c:v>102.72596790676992</c:v>
                </c:pt>
                <c:pt idx="1290">
                  <c:v>102.93274111609294</c:v>
                </c:pt>
                <c:pt idx="1291">
                  <c:v>102.86784700448365</c:v>
                </c:pt>
                <c:pt idx="1292">
                  <c:v>102.78869230403529</c:v>
                </c:pt>
                <c:pt idx="1293">
                  <c:v>102.91211307363176</c:v>
                </c:pt>
                <c:pt idx="1294">
                  <c:v>103.00442176626859</c:v>
                </c:pt>
                <c:pt idx="1295">
                  <c:v>103.14183958964173</c:v>
                </c:pt>
                <c:pt idx="1296">
                  <c:v>103.15781563067756</c:v>
                </c:pt>
                <c:pt idx="1297">
                  <c:v>103.23246406760981</c:v>
                </c:pt>
                <c:pt idx="1298">
                  <c:v>103.22059766084884</c:v>
                </c:pt>
                <c:pt idx="1299">
                  <c:v>103.16841789476396</c:v>
                </c:pt>
                <c:pt idx="1300">
                  <c:v>102.95485610528756</c:v>
                </c:pt>
                <c:pt idx="1301">
                  <c:v>102.5305904947588</c:v>
                </c:pt>
                <c:pt idx="1302">
                  <c:v>102.02677144528292</c:v>
                </c:pt>
                <c:pt idx="1303">
                  <c:v>101.50590430075462</c:v>
                </c:pt>
                <c:pt idx="1304">
                  <c:v>101.09266387067917</c:v>
                </c:pt>
                <c:pt idx="1305">
                  <c:v>100.81693748361126</c:v>
                </c:pt>
                <c:pt idx="1306">
                  <c:v>100.75918373525013</c:v>
                </c:pt>
                <c:pt idx="1307">
                  <c:v>100.61795536172512</c:v>
                </c:pt>
                <c:pt idx="1308">
                  <c:v>100.60786982555261</c:v>
                </c:pt>
                <c:pt idx="1309">
                  <c:v>100.48970284299736</c:v>
                </c:pt>
                <c:pt idx="1310">
                  <c:v>100.32187255869763</c:v>
                </c:pt>
                <c:pt idx="1311">
                  <c:v>100.08157530282787</c:v>
                </c:pt>
                <c:pt idx="1312">
                  <c:v>99.986287772545083</c:v>
                </c:pt>
                <c:pt idx="1313">
                  <c:v>99.931268995290566</c:v>
                </c:pt>
                <c:pt idx="1314">
                  <c:v>99.936302095761505</c:v>
                </c:pt>
                <c:pt idx="1315">
                  <c:v>99.250621886185357</c:v>
                </c:pt>
                <c:pt idx="1316">
                  <c:v>98.622599697566812</c:v>
                </c:pt>
                <c:pt idx="1317">
                  <c:v>97.941349727810135</c:v>
                </c:pt>
                <c:pt idx="1318">
                  <c:v>97.48193475502913</c:v>
                </c:pt>
                <c:pt idx="1319">
                  <c:v>97.053591279526216</c:v>
                </c:pt>
                <c:pt idx="1320">
                  <c:v>96.527262151573595</c:v>
                </c:pt>
                <c:pt idx="1321">
                  <c:v>95.893895936416243</c:v>
                </c:pt>
                <c:pt idx="1322">
                  <c:v>95.262386342774619</c:v>
                </c:pt>
                <c:pt idx="1323">
                  <c:v>94.569077708497161</c:v>
                </c:pt>
                <c:pt idx="1324">
                  <c:v>93.922289937647449</c:v>
                </c:pt>
                <c:pt idx="1325">
                  <c:v>93.455210943882705</c:v>
                </c:pt>
                <c:pt idx="1326">
                  <c:v>93.134009849494433</c:v>
                </c:pt>
                <c:pt idx="1327">
                  <c:v>92.646598864544998</c:v>
                </c:pt>
                <c:pt idx="1328">
                  <c:v>92.505428978090507</c:v>
                </c:pt>
                <c:pt idx="1329">
                  <c:v>92.378376080281456</c:v>
                </c:pt>
                <c:pt idx="1330">
                  <c:v>92.37311847225331</c:v>
                </c:pt>
                <c:pt idx="1331">
                  <c:v>92.397146625027986</c:v>
                </c:pt>
                <c:pt idx="1332">
                  <c:v>92.562561962525194</c:v>
                </c:pt>
                <c:pt idx="1333">
                  <c:v>92.800685766272665</c:v>
                </c:pt>
                <c:pt idx="1334">
                  <c:v>92.895007189645412</c:v>
                </c:pt>
                <c:pt idx="1335">
                  <c:v>92.946176470680882</c:v>
                </c:pt>
                <c:pt idx="1336">
                  <c:v>92.975368823612797</c:v>
                </c:pt>
                <c:pt idx="1337">
                  <c:v>93.063131941251527</c:v>
                </c:pt>
                <c:pt idx="1338">
                  <c:v>93.072698747126367</c:v>
                </c:pt>
                <c:pt idx="1339">
                  <c:v>93.099158872413739</c:v>
                </c:pt>
                <c:pt idx="1340">
                  <c:v>93.117022985172369</c:v>
                </c:pt>
                <c:pt idx="1341">
                  <c:v>92.954600686655141</c:v>
                </c:pt>
                <c:pt idx="1342">
                  <c:v>92.61801061798964</c:v>
                </c:pt>
                <c:pt idx="1343">
                  <c:v>92.52035955619067</c:v>
                </c:pt>
                <c:pt idx="1344">
                  <c:v>92.4066936005716</c:v>
                </c:pt>
                <c:pt idx="1345">
                  <c:v>92.424384240514442</c:v>
                </c:pt>
                <c:pt idx="1346">
                  <c:v>92.481955816463</c:v>
                </c:pt>
                <c:pt idx="1347">
                  <c:v>92.514930234816703</c:v>
                </c:pt>
                <c:pt idx="1348">
                  <c:v>92.524777211335035</c:v>
                </c:pt>
                <c:pt idx="1349">
                  <c:v>92.290669490201537</c:v>
                </c:pt>
                <c:pt idx="1350">
                  <c:v>92.256492541181387</c:v>
                </c:pt>
                <c:pt idx="1351">
                  <c:v>92.23267328706325</c:v>
                </c:pt>
                <c:pt idx="1352">
                  <c:v>92.100175958356928</c:v>
                </c:pt>
                <c:pt idx="1353">
                  <c:v>91.990838362521231</c:v>
                </c:pt>
                <c:pt idx="1354">
                  <c:v>91.933094526269116</c:v>
                </c:pt>
                <c:pt idx="1355">
                  <c:v>91.840465073642207</c:v>
                </c:pt>
                <c:pt idx="1356">
                  <c:v>91.861228566277987</c:v>
                </c:pt>
                <c:pt idx="1357">
                  <c:v>91.848185709650195</c:v>
                </c:pt>
                <c:pt idx="1358">
                  <c:v>91.727357138685178</c:v>
                </c:pt>
                <c:pt idx="1359">
                  <c:v>91.653321424816653</c:v>
                </c:pt>
                <c:pt idx="1360">
                  <c:v>91.611479282334997</c:v>
                </c:pt>
                <c:pt idx="1361">
                  <c:v>91.5411013541015</c:v>
                </c:pt>
                <c:pt idx="1362">
                  <c:v>91.654281218691352</c:v>
                </c:pt>
                <c:pt idx="1363">
                  <c:v>91.914813096822229</c:v>
                </c:pt>
                <c:pt idx="1364">
                  <c:v>92.121411787140005</c:v>
                </c:pt>
                <c:pt idx="1365">
                  <c:v>92.341200608426007</c:v>
                </c:pt>
                <c:pt idx="1366">
                  <c:v>92.497200547583404</c:v>
                </c:pt>
                <c:pt idx="1367">
                  <c:v>92.776970492825058</c:v>
                </c:pt>
                <c:pt idx="1368">
                  <c:v>93.111403443542542</c:v>
                </c:pt>
                <c:pt idx="1369">
                  <c:v>93.357633099188291</c:v>
                </c:pt>
                <c:pt idx="1370">
                  <c:v>93.566299789269465</c:v>
                </c:pt>
                <c:pt idx="1371">
                  <c:v>93.536069810342525</c:v>
                </c:pt>
                <c:pt idx="1372">
                  <c:v>93.558642829308283</c:v>
                </c:pt>
                <c:pt idx="1373">
                  <c:v>93.500308546377454</c:v>
                </c:pt>
                <c:pt idx="1374">
                  <c:v>93.608087691739712</c:v>
                </c:pt>
                <c:pt idx="1375">
                  <c:v>93.683188922565733</c:v>
                </c:pt>
                <c:pt idx="1376">
                  <c:v>93.829430030309169</c:v>
                </c:pt>
                <c:pt idx="1377">
                  <c:v>94.121337027278258</c:v>
                </c:pt>
                <c:pt idx="1378">
                  <c:v>94.383053324550431</c:v>
                </c:pt>
                <c:pt idx="1379">
                  <c:v>94.377667992095382</c:v>
                </c:pt>
                <c:pt idx="1380">
                  <c:v>94.304131192885848</c:v>
                </c:pt>
                <c:pt idx="1381">
                  <c:v>94.250888073597253</c:v>
                </c:pt>
                <c:pt idx="1382">
                  <c:v>92.329329266237522</c:v>
                </c:pt>
                <c:pt idx="1383">
                  <c:v>90.745276339613781</c:v>
                </c:pt>
                <c:pt idx="1384">
                  <c:v>89.240978705652395</c:v>
                </c:pt>
                <c:pt idx="1385">
                  <c:v>87.807470835087159</c:v>
                </c:pt>
                <c:pt idx="1386">
                  <c:v>86.536223751578447</c:v>
                </c:pt>
                <c:pt idx="1387">
                  <c:v>85.155161376420608</c:v>
                </c:pt>
                <c:pt idx="1388">
                  <c:v>83.853465238778554</c:v>
                </c:pt>
                <c:pt idx="1389">
                  <c:v>82.689908714900696</c:v>
                </c:pt>
                <c:pt idx="1390">
                  <c:v>81.727327843410635</c:v>
                </c:pt>
                <c:pt idx="1391">
                  <c:v>80.863995059069566</c:v>
                </c:pt>
                <c:pt idx="1392">
                  <c:v>79.876925553162607</c:v>
                </c:pt>
                <c:pt idx="1393">
                  <c:v>79.137902997846354</c:v>
                </c:pt>
                <c:pt idx="1394">
                  <c:v>78.498662698061722</c:v>
                </c:pt>
                <c:pt idx="1395">
                  <c:v>77.854656428255552</c:v>
                </c:pt>
                <c:pt idx="1396">
                  <c:v>77.306910785429992</c:v>
                </c:pt>
                <c:pt idx="1397">
                  <c:v>77.028979706886986</c:v>
                </c:pt>
                <c:pt idx="1398">
                  <c:v>76.633491736198295</c:v>
                </c:pt>
                <c:pt idx="1399">
                  <c:v>76.047572562578466</c:v>
                </c:pt>
                <c:pt idx="1400">
                  <c:v>75.552105306320627</c:v>
                </c:pt>
                <c:pt idx="1401">
                  <c:v>75.220674775688565</c:v>
                </c:pt>
                <c:pt idx="1402">
                  <c:v>75.020947298119708</c:v>
                </c:pt>
                <c:pt idx="1403">
                  <c:v>74.917852568307737</c:v>
                </c:pt>
                <c:pt idx="1404">
                  <c:v>74.878827311476968</c:v>
                </c:pt>
                <c:pt idx="1405">
                  <c:v>74.743144580329272</c:v>
                </c:pt>
                <c:pt idx="1406">
                  <c:v>74.636960122296344</c:v>
                </c:pt>
                <c:pt idx="1407">
                  <c:v>74.283544110066714</c:v>
                </c:pt>
                <c:pt idx="1408">
                  <c:v>74.072989699060045</c:v>
                </c:pt>
                <c:pt idx="1409">
                  <c:v>73.895440729154032</c:v>
                </c:pt>
                <c:pt idx="1410">
                  <c:v>73.89194665623863</c:v>
                </c:pt>
                <c:pt idx="1411">
                  <c:v>73.903741990614776</c:v>
                </c:pt>
                <c:pt idx="1412">
                  <c:v>73.944217791553314</c:v>
                </c:pt>
                <c:pt idx="1413">
                  <c:v>74.36493601239799</c:v>
                </c:pt>
                <c:pt idx="1414">
                  <c:v>74.745572411158193</c:v>
                </c:pt>
                <c:pt idx="1415">
                  <c:v>75.48437517004237</c:v>
                </c:pt>
                <c:pt idx="1416">
                  <c:v>76.221977653038138</c:v>
                </c:pt>
                <c:pt idx="1417">
                  <c:v>76.890799887734332</c:v>
                </c:pt>
                <c:pt idx="1418">
                  <c:v>77.520609898960899</c:v>
                </c:pt>
                <c:pt idx="1419">
                  <c:v>78.131248909064809</c:v>
                </c:pt>
                <c:pt idx="1420">
                  <c:v>78.622084018158333</c:v>
                </c:pt>
                <c:pt idx="1421">
                  <c:v>79.127555616342505</c:v>
                </c:pt>
                <c:pt idx="1422">
                  <c:v>79.60537005470826</c:v>
                </c:pt>
                <c:pt idx="1423">
                  <c:v>80.135963049237432</c:v>
                </c:pt>
                <c:pt idx="1424">
                  <c:v>80.36460674431369</c:v>
                </c:pt>
                <c:pt idx="1425">
                  <c:v>80.617176069882319</c:v>
                </c:pt>
                <c:pt idx="1426">
                  <c:v>80.850458462894096</c:v>
                </c:pt>
                <c:pt idx="1427">
                  <c:v>80.897412616604697</c:v>
                </c:pt>
                <c:pt idx="1428">
                  <c:v>80.909671354944237</c:v>
                </c:pt>
                <c:pt idx="1429">
                  <c:v>80.901704219449812</c:v>
                </c:pt>
                <c:pt idx="1430">
                  <c:v>80.874533797504839</c:v>
                </c:pt>
                <c:pt idx="1431">
                  <c:v>80.736080417754351</c:v>
                </c:pt>
                <c:pt idx="1432">
                  <c:v>80.471472375978919</c:v>
                </c:pt>
                <c:pt idx="1433">
                  <c:v>80.264325138381039</c:v>
                </c:pt>
                <c:pt idx="1434">
                  <c:v>80.07789262454294</c:v>
                </c:pt>
                <c:pt idx="1435">
                  <c:v>79.971103362088641</c:v>
                </c:pt>
                <c:pt idx="1436">
                  <c:v>79.953993025879782</c:v>
                </c:pt>
                <c:pt idx="1437">
                  <c:v>80.022593723291806</c:v>
                </c:pt>
                <c:pt idx="1438">
                  <c:v>80.110334350962631</c:v>
                </c:pt>
                <c:pt idx="1439">
                  <c:v>80.197300915866364</c:v>
                </c:pt>
                <c:pt idx="1440">
                  <c:v>80.829570824279728</c:v>
                </c:pt>
                <c:pt idx="1441">
                  <c:v>81.366613741851765</c:v>
                </c:pt>
                <c:pt idx="1442">
                  <c:v>81.975952367666579</c:v>
                </c:pt>
                <c:pt idx="1443">
                  <c:v>82.578357130899917</c:v>
                </c:pt>
                <c:pt idx="1444">
                  <c:v>83.259521417809935</c:v>
                </c:pt>
                <c:pt idx="1445">
                  <c:v>83.87756927602895</c:v>
                </c:pt>
                <c:pt idx="1446">
                  <c:v>84.32981234842606</c:v>
                </c:pt>
                <c:pt idx="1447">
                  <c:v>84.809831113583456</c:v>
                </c:pt>
                <c:pt idx="1448">
                  <c:v>84.638848002225117</c:v>
                </c:pt>
                <c:pt idx="1449">
                  <c:v>84.384963202002595</c:v>
                </c:pt>
                <c:pt idx="1450">
                  <c:v>84.171466881802331</c:v>
                </c:pt>
                <c:pt idx="1451">
                  <c:v>83.837320193622105</c:v>
                </c:pt>
                <c:pt idx="1452">
                  <c:v>83.53058817425989</c:v>
                </c:pt>
                <c:pt idx="1453">
                  <c:v>83.422529356833905</c:v>
                </c:pt>
                <c:pt idx="1454">
                  <c:v>83.290276421150509</c:v>
                </c:pt>
                <c:pt idx="1455">
                  <c:v>83.176248779035461</c:v>
                </c:pt>
                <c:pt idx="1456">
                  <c:v>83.018623901131917</c:v>
                </c:pt>
                <c:pt idx="1457">
                  <c:v>82.928761511018735</c:v>
                </c:pt>
                <c:pt idx="1458">
                  <c:v>83.029885359916875</c:v>
                </c:pt>
                <c:pt idx="1459">
                  <c:v>83.066896823925191</c:v>
                </c:pt>
                <c:pt idx="1460">
                  <c:v>83.052207141532676</c:v>
                </c:pt>
                <c:pt idx="1461">
                  <c:v>82.894986427379408</c:v>
                </c:pt>
                <c:pt idx="1462">
                  <c:v>82.747487784641464</c:v>
                </c:pt>
                <c:pt idx="1463">
                  <c:v>82.477739006177316</c:v>
                </c:pt>
                <c:pt idx="1464">
                  <c:v>82.133965105559582</c:v>
                </c:pt>
                <c:pt idx="1465">
                  <c:v>81.805568595003635</c:v>
                </c:pt>
                <c:pt idx="1466">
                  <c:v>81.516011735503284</c:v>
                </c:pt>
                <c:pt idx="1467">
                  <c:v>81.204410561952955</c:v>
                </c:pt>
                <c:pt idx="1468">
                  <c:v>80.728969505757661</c:v>
                </c:pt>
                <c:pt idx="1469">
                  <c:v>80.369072555181887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E-4C99-9F00-700DA8E1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151135"/>
        <c:axId val="1797131455"/>
      </c:lineChart>
      <c:dateAx>
        <c:axId val="17971511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31455"/>
        <c:crosses val="autoZero"/>
        <c:auto val="1"/>
        <c:lblOffset val="100"/>
        <c:baseTimeUnit val="days"/>
      </c:dateAx>
      <c:valAx>
        <c:axId val="17971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5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Exponential Smoothing by Day'!$J$4</c:f>
              <c:strCache>
                <c:ptCount val="1"/>
                <c:pt idx="0">
                  <c:v>Error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 Exponential Smoothing by Day'!$G$5:$G$1474</c:f>
              <c:numCache>
                <c:formatCode>m/d/yyyy</c:formatCode>
                <c:ptCount val="1470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  <c:pt idx="1469">
                  <c:v>45597</c:v>
                </c:pt>
              </c:numCache>
            </c:numRef>
          </c:cat>
          <c:val>
            <c:numRef>
              <c:f>' Exponential Smoothing by Day'!$J$5:$J$1474</c:f>
              <c:numCache>
                <c:formatCode>General</c:formatCode>
                <c:ptCount val="1470"/>
                <c:pt idx="0">
                  <c:v>0</c:v>
                </c:pt>
                <c:pt idx="1">
                  <c:v>-1.2300999999999931</c:v>
                </c:pt>
                <c:pt idx="2">
                  <c:v>0.67700999999999567</c:v>
                </c:pt>
                <c:pt idx="3">
                  <c:v>1.6140089999999958</c:v>
                </c:pt>
                <c:pt idx="4">
                  <c:v>2.4010080999999843</c:v>
                </c:pt>
                <c:pt idx="5">
                  <c:v>2.0294072899999946</c:v>
                </c:pt>
                <c:pt idx="6">
                  <c:v>1.6668665609999778</c:v>
                </c:pt>
                <c:pt idx="7">
                  <c:v>1.1433799048999873</c:v>
                </c:pt>
                <c:pt idx="8">
                  <c:v>1.0759419144099809</c:v>
                </c:pt>
                <c:pt idx="9">
                  <c:v>2.6491477229689764</c:v>
                </c:pt>
                <c:pt idx="10">
                  <c:v>2.1964329506720759</c:v>
                </c:pt>
                <c:pt idx="11">
                  <c:v>3.3382896556048536</c:v>
                </c:pt>
                <c:pt idx="12">
                  <c:v>4.2439606900443749</c:v>
                </c:pt>
                <c:pt idx="13">
                  <c:v>4.1011646210399419</c:v>
                </c:pt>
                <c:pt idx="14">
                  <c:v>3.4563481589359384</c:v>
                </c:pt>
                <c:pt idx="15">
                  <c:v>3.0544133430423557</c:v>
                </c:pt>
                <c:pt idx="16">
                  <c:v>2.9085720087381191</c:v>
                </c:pt>
                <c:pt idx="17">
                  <c:v>2.3454148078643016</c:v>
                </c:pt>
                <c:pt idx="18">
                  <c:v>2.0169733270778636</c:v>
                </c:pt>
                <c:pt idx="19">
                  <c:v>2.810575994370069</c:v>
                </c:pt>
                <c:pt idx="20">
                  <c:v>3.0929183949330508</c:v>
                </c:pt>
                <c:pt idx="21">
                  <c:v>2.4362265554397453</c:v>
                </c:pt>
                <c:pt idx="22">
                  <c:v>2.6433038998957699</c:v>
                </c:pt>
                <c:pt idx="23">
                  <c:v>3.1958735099062068</c:v>
                </c:pt>
                <c:pt idx="24">
                  <c:v>2.7354861589155774</c:v>
                </c:pt>
                <c:pt idx="25">
                  <c:v>2.1614375430240074</c:v>
                </c:pt>
                <c:pt idx="26">
                  <c:v>1.9170937887216155</c:v>
                </c:pt>
                <c:pt idx="27">
                  <c:v>2.9648844098494607</c:v>
                </c:pt>
                <c:pt idx="28">
                  <c:v>3.6354959688645181</c:v>
                </c:pt>
                <c:pt idx="29">
                  <c:v>3.9198463719780534</c:v>
                </c:pt>
                <c:pt idx="30">
                  <c:v>2.8518617347802433</c:v>
                </c:pt>
                <c:pt idx="31">
                  <c:v>3.2238755613022079</c:v>
                </c:pt>
                <c:pt idx="32">
                  <c:v>2.1409880051719909</c:v>
                </c:pt>
                <c:pt idx="33">
                  <c:v>2.1803892046548015</c:v>
                </c:pt>
                <c:pt idx="34">
                  <c:v>1.1266502841893242</c:v>
                </c:pt>
                <c:pt idx="35">
                  <c:v>1.7745852557703756</c:v>
                </c:pt>
                <c:pt idx="36">
                  <c:v>1.9820267301933399</c:v>
                </c:pt>
                <c:pt idx="37">
                  <c:v>2.3754240571740013</c:v>
                </c:pt>
                <c:pt idx="38">
                  <c:v>2.4852816514565887</c:v>
                </c:pt>
                <c:pt idx="39">
                  <c:v>1.8236534863109171</c:v>
                </c:pt>
                <c:pt idx="40">
                  <c:v>3.1945881376798297</c:v>
                </c:pt>
                <c:pt idx="41">
                  <c:v>1.4442293239118413</c:v>
                </c:pt>
                <c:pt idx="42">
                  <c:v>1.1115063915206633</c:v>
                </c:pt>
                <c:pt idx="43">
                  <c:v>0.70855575236859636</c:v>
                </c:pt>
                <c:pt idx="44">
                  <c:v>0.76000017713172952</c:v>
                </c:pt>
                <c:pt idx="45">
                  <c:v>0.25100015941856668</c:v>
                </c:pt>
                <c:pt idx="46">
                  <c:v>1.1861001434767076</c:v>
                </c:pt>
                <c:pt idx="47">
                  <c:v>0.7003901291290191</c:v>
                </c:pt>
                <c:pt idx="48">
                  <c:v>1.1010511162161123</c:v>
                </c:pt>
                <c:pt idx="49">
                  <c:v>1.8758460045945071</c:v>
                </c:pt>
                <c:pt idx="50">
                  <c:v>1.6223614041350345</c:v>
                </c:pt>
                <c:pt idx="51">
                  <c:v>2.4203252637215229</c:v>
                </c:pt>
                <c:pt idx="52">
                  <c:v>2.0558927373493674</c:v>
                </c:pt>
                <c:pt idx="53">
                  <c:v>0.90890346361443619</c:v>
                </c:pt>
                <c:pt idx="54">
                  <c:v>2.0607131172530018</c:v>
                </c:pt>
                <c:pt idx="55">
                  <c:v>-3.6242581944723185</c:v>
                </c:pt>
                <c:pt idx="56">
                  <c:v>-3.1300323750250811</c:v>
                </c:pt>
                <c:pt idx="57">
                  <c:v>-1.8286291375225829</c:v>
                </c:pt>
                <c:pt idx="58">
                  <c:v>-1.9187662237703194</c:v>
                </c:pt>
                <c:pt idx="59">
                  <c:v>-0.83258960139329474</c:v>
                </c:pt>
                <c:pt idx="60">
                  <c:v>-0.58923064125396252</c:v>
                </c:pt>
                <c:pt idx="61">
                  <c:v>0.4298924228714327</c:v>
                </c:pt>
                <c:pt idx="62">
                  <c:v>-0.42269681941571946</c:v>
                </c:pt>
                <c:pt idx="63">
                  <c:v>-0.28622713747414252</c:v>
                </c:pt>
                <c:pt idx="64">
                  <c:v>0.50489557627327031</c:v>
                </c:pt>
                <c:pt idx="65">
                  <c:v>0.56730601864593666</c:v>
                </c:pt>
                <c:pt idx="66">
                  <c:v>-0.12012458321865438</c:v>
                </c:pt>
                <c:pt idx="67">
                  <c:v>-0.53171212489679931</c:v>
                </c:pt>
                <c:pt idx="68">
                  <c:v>8.6259087592878814E-2</c:v>
                </c:pt>
                <c:pt idx="69">
                  <c:v>0.19063317883359332</c:v>
                </c:pt>
                <c:pt idx="70">
                  <c:v>1.3388698609502256</c:v>
                </c:pt>
                <c:pt idx="71">
                  <c:v>1.7603828748551962</c:v>
                </c:pt>
                <c:pt idx="72">
                  <c:v>2.49754458736966</c:v>
                </c:pt>
                <c:pt idx="73">
                  <c:v>3.1232901286327035</c:v>
                </c:pt>
                <c:pt idx="74">
                  <c:v>3.2533611157694367</c:v>
                </c:pt>
                <c:pt idx="75">
                  <c:v>1.1959250041924889</c:v>
                </c:pt>
                <c:pt idx="76">
                  <c:v>1.1422325037732435</c:v>
                </c:pt>
                <c:pt idx="77">
                  <c:v>1.9317092533959226</c:v>
                </c:pt>
                <c:pt idx="78">
                  <c:v>0.95723832805632014</c:v>
                </c:pt>
                <c:pt idx="79">
                  <c:v>1.5675144952506912</c:v>
                </c:pt>
                <c:pt idx="80">
                  <c:v>1.363663045725616</c:v>
                </c:pt>
                <c:pt idx="81">
                  <c:v>0.82249674115305993</c:v>
                </c:pt>
                <c:pt idx="82">
                  <c:v>-1.0766529329622472</c:v>
                </c:pt>
                <c:pt idx="83">
                  <c:v>-1.5620876396660321</c:v>
                </c:pt>
                <c:pt idx="84">
                  <c:v>-1.0009788756994311</c:v>
                </c:pt>
                <c:pt idx="85">
                  <c:v>-2.9060809881294745</c:v>
                </c:pt>
                <c:pt idx="86">
                  <c:v>-3.5851728893165387</c:v>
                </c:pt>
                <c:pt idx="87">
                  <c:v>-3.010055600384888</c:v>
                </c:pt>
                <c:pt idx="88">
                  <c:v>-2.5113500403464002</c:v>
                </c:pt>
                <c:pt idx="89">
                  <c:v>-1.347115036311763</c:v>
                </c:pt>
                <c:pt idx="90">
                  <c:v>-2.5492035326805933</c:v>
                </c:pt>
                <c:pt idx="91">
                  <c:v>-1.2210831794125454</c:v>
                </c:pt>
                <c:pt idx="92">
                  <c:v>-0.77887486147129437</c:v>
                </c:pt>
                <c:pt idx="93">
                  <c:v>-0.44678737532417756</c:v>
                </c:pt>
                <c:pt idx="94">
                  <c:v>-0.12910863779177362</c:v>
                </c:pt>
                <c:pt idx="95">
                  <c:v>-1.735397774012597</c:v>
                </c:pt>
                <c:pt idx="96">
                  <c:v>-0.81815799661134747</c:v>
                </c:pt>
                <c:pt idx="97">
                  <c:v>-1.1505421969502265</c:v>
                </c:pt>
                <c:pt idx="98">
                  <c:v>-1.5626879772552087</c:v>
                </c:pt>
                <c:pt idx="99">
                  <c:v>-1.8583191795297012</c:v>
                </c:pt>
                <c:pt idx="100">
                  <c:v>-2.5761872615767345</c:v>
                </c:pt>
                <c:pt idx="101">
                  <c:v>-4.5120685354190613</c:v>
                </c:pt>
                <c:pt idx="102">
                  <c:v>-3.6937616818771488</c:v>
                </c:pt>
                <c:pt idx="103">
                  <c:v>-5.1179855136894474</c:v>
                </c:pt>
                <c:pt idx="104">
                  <c:v>-3.8320869623205169</c:v>
                </c:pt>
                <c:pt idx="105">
                  <c:v>6.2217339115306913E-3</c:v>
                </c:pt>
                <c:pt idx="106">
                  <c:v>1.0439995605203904</c:v>
                </c:pt>
                <c:pt idx="107">
                  <c:v>0.68479960446835264</c:v>
                </c:pt>
                <c:pt idx="108">
                  <c:v>1.5225196440215143</c:v>
                </c:pt>
                <c:pt idx="109">
                  <c:v>0.58676767961935639</c:v>
                </c:pt>
                <c:pt idx="110">
                  <c:v>1.1699909116574219</c:v>
                </c:pt>
                <c:pt idx="111">
                  <c:v>0.45829182049168082</c:v>
                </c:pt>
                <c:pt idx="112">
                  <c:v>1.3375626384425061</c:v>
                </c:pt>
                <c:pt idx="113">
                  <c:v>1.0433063745982594</c:v>
                </c:pt>
                <c:pt idx="114">
                  <c:v>-0.31652426286156299</c:v>
                </c:pt>
                <c:pt idx="115">
                  <c:v>1.7825281634245869</c:v>
                </c:pt>
                <c:pt idx="116">
                  <c:v>0.8962753470821383</c:v>
                </c:pt>
                <c:pt idx="117">
                  <c:v>2.4020478123739224</c:v>
                </c:pt>
                <c:pt idx="118">
                  <c:v>2.6432430311365351</c:v>
                </c:pt>
                <c:pt idx="119">
                  <c:v>1.1989187280228748</c:v>
                </c:pt>
                <c:pt idx="120">
                  <c:v>-0.69567314477941977</c:v>
                </c:pt>
                <c:pt idx="121">
                  <c:v>-0.6922058303014893</c:v>
                </c:pt>
                <c:pt idx="122">
                  <c:v>0.42481475272866476</c:v>
                </c:pt>
                <c:pt idx="123">
                  <c:v>0.65613327745579397</c:v>
                </c:pt>
                <c:pt idx="124">
                  <c:v>1.9687199497102199</c:v>
                </c:pt>
                <c:pt idx="125">
                  <c:v>1.347047954739196</c:v>
                </c:pt>
                <c:pt idx="126">
                  <c:v>2.3829431592652668</c:v>
                </c:pt>
                <c:pt idx="127">
                  <c:v>2.7299488433387467</c:v>
                </c:pt>
                <c:pt idx="128">
                  <c:v>4.0240539590048598</c:v>
                </c:pt>
                <c:pt idx="129">
                  <c:v>3.2062485631043671</c:v>
                </c:pt>
                <c:pt idx="130">
                  <c:v>2.3192237067939345</c:v>
                </c:pt>
                <c:pt idx="131">
                  <c:v>2.8897013361145412</c:v>
                </c:pt>
                <c:pt idx="132">
                  <c:v>3.3843312025030912</c:v>
                </c:pt>
                <c:pt idx="133">
                  <c:v>3.3856980822527731</c:v>
                </c:pt>
                <c:pt idx="134">
                  <c:v>2.216428274027507</c:v>
                </c:pt>
                <c:pt idx="135">
                  <c:v>0.95638544662475056</c:v>
                </c:pt>
                <c:pt idx="136">
                  <c:v>0.80404690196228046</c:v>
                </c:pt>
                <c:pt idx="137">
                  <c:v>-0.11655778823393348</c:v>
                </c:pt>
                <c:pt idx="138">
                  <c:v>-0.65240200941053672</c:v>
                </c:pt>
                <c:pt idx="139">
                  <c:v>0.10193819153050754</c:v>
                </c:pt>
                <c:pt idx="140">
                  <c:v>9.1744372377448258E-2</c:v>
                </c:pt>
                <c:pt idx="141">
                  <c:v>0.63016993513970476</c:v>
                </c:pt>
                <c:pt idx="142">
                  <c:v>0.81255294162572511</c:v>
                </c:pt>
                <c:pt idx="143">
                  <c:v>0.80679764746315641</c:v>
                </c:pt>
                <c:pt idx="144">
                  <c:v>0.32971788271683522</c:v>
                </c:pt>
                <c:pt idx="145">
                  <c:v>-0.80785390555485037</c:v>
                </c:pt>
                <c:pt idx="146">
                  <c:v>-3.4741685149993629</c:v>
                </c:pt>
                <c:pt idx="147">
                  <c:v>-4.9958516634994368</c:v>
                </c:pt>
                <c:pt idx="148">
                  <c:v>-6.5447664971494959</c:v>
                </c:pt>
                <c:pt idx="149">
                  <c:v>-3.6906898474345411</c:v>
                </c:pt>
                <c:pt idx="150">
                  <c:v>-3.3405208626910934</c:v>
                </c:pt>
                <c:pt idx="151">
                  <c:v>-1.3827687764219831</c:v>
                </c:pt>
                <c:pt idx="152">
                  <c:v>-2.2073918987797896</c:v>
                </c:pt>
                <c:pt idx="153">
                  <c:v>-2.2981527089018101</c:v>
                </c:pt>
                <c:pt idx="154">
                  <c:v>-0.49183743801164326</c:v>
                </c:pt>
                <c:pt idx="155">
                  <c:v>-2.6044536942104912</c:v>
                </c:pt>
                <c:pt idx="156">
                  <c:v>-3.7789083247894411</c:v>
                </c:pt>
                <c:pt idx="157">
                  <c:v>-2.674217492310504</c:v>
                </c:pt>
                <c:pt idx="158">
                  <c:v>-1.6043957430794507</c:v>
                </c:pt>
                <c:pt idx="159">
                  <c:v>-2.0102561687715053</c:v>
                </c:pt>
                <c:pt idx="160">
                  <c:v>0.27696944810564617</c:v>
                </c:pt>
                <c:pt idx="161">
                  <c:v>0.78737250329507447</c:v>
                </c:pt>
                <c:pt idx="162">
                  <c:v>-2.0006647470344348</c:v>
                </c:pt>
                <c:pt idx="163">
                  <c:v>-9.189827233097958E-2</c:v>
                </c:pt>
                <c:pt idx="164">
                  <c:v>-0.29040844509789565</c:v>
                </c:pt>
                <c:pt idx="165">
                  <c:v>1.1074323994118913</c:v>
                </c:pt>
                <c:pt idx="166">
                  <c:v>2.7902891594707029</c:v>
                </c:pt>
                <c:pt idx="167">
                  <c:v>1.8866602435236359</c:v>
                </c:pt>
                <c:pt idx="168">
                  <c:v>1.8588942191712761</c:v>
                </c:pt>
                <c:pt idx="169">
                  <c:v>3.2630047972541547</c:v>
                </c:pt>
                <c:pt idx="170">
                  <c:v>4.895904317528732</c:v>
                </c:pt>
                <c:pt idx="171">
                  <c:v>4.6618138857758566</c:v>
                </c:pt>
                <c:pt idx="172">
                  <c:v>4.1767324971982589</c:v>
                </c:pt>
                <c:pt idx="173">
                  <c:v>2.017559247478431</c:v>
                </c:pt>
                <c:pt idx="174">
                  <c:v>1.7401033227305902</c:v>
                </c:pt>
                <c:pt idx="175">
                  <c:v>2.4367929904575192</c:v>
                </c:pt>
                <c:pt idx="176">
                  <c:v>1.8619136914117718</c:v>
                </c:pt>
                <c:pt idx="177">
                  <c:v>1.6283223222705914</c:v>
                </c:pt>
                <c:pt idx="178">
                  <c:v>1.7683900900435248</c:v>
                </c:pt>
                <c:pt idx="179">
                  <c:v>2.0553510810391771</c:v>
                </c:pt>
                <c:pt idx="180">
                  <c:v>1.4901159729352571</c:v>
                </c:pt>
                <c:pt idx="181">
                  <c:v>0.37570437564171755</c:v>
                </c:pt>
                <c:pt idx="182">
                  <c:v>1.2941339380775503</c:v>
                </c:pt>
                <c:pt idx="183">
                  <c:v>0.68202054426978975</c:v>
                </c:pt>
                <c:pt idx="184">
                  <c:v>4.0494184898427932</c:v>
                </c:pt>
                <c:pt idx="185">
                  <c:v>4.9316766408585124</c:v>
                </c:pt>
                <c:pt idx="186">
                  <c:v>4.57100897677266</c:v>
                </c:pt>
                <c:pt idx="187">
                  <c:v>5.6377080790953897</c:v>
                </c:pt>
                <c:pt idx="188">
                  <c:v>3.5217372711858559</c:v>
                </c:pt>
                <c:pt idx="189">
                  <c:v>2.4218635440672642</c:v>
                </c:pt>
                <c:pt idx="190">
                  <c:v>2.8705771896605512</c:v>
                </c:pt>
                <c:pt idx="191">
                  <c:v>3.3880194706944877</c:v>
                </c:pt>
                <c:pt idx="192">
                  <c:v>3.1439175236250492</c:v>
                </c:pt>
                <c:pt idx="193">
                  <c:v>1.4855257712625445</c:v>
                </c:pt>
                <c:pt idx="194">
                  <c:v>2.065773194136284</c:v>
                </c:pt>
                <c:pt idx="195">
                  <c:v>2.3133958747226586</c:v>
                </c:pt>
                <c:pt idx="196">
                  <c:v>2.9149562872503907</c:v>
                </c:pt>
                <c:pt idx="197">
                  <c:v>3.5699606585253463</c:v>
                </c:pt>
                <c:pt idx="198">
                  <c:v>3.1277645926728042</c:v>
                </c:pt>
                <c:pt idx="199">
                  <c:v>2.9001881334055213</c:v>
                </c:pt>
                <c:pt idx="200">
                  <c:v>3.2537693200649755</c:v>
                </c:pt>
                <c:pt idx="201">
                  <c:v>3.4394923880584827</c:v>
                </c:pt>
                <c:pt idx="202">
                  <c:v>3.2090431492526363</c:v>
                </c:pt>
                <c:pt idx="203">
                  <c:v>2.3014388343273708</c:v>
                </c:pt>
                <c:pt idx="204">
                  <c:v>-1.033105049105373</c:v>
                </c:pt>
                <c:pt idx="205">
                  <c:v>-1.7058945441948481</c:v>
                </c:pt>
                <c:pt idx="206">
                  <c:v>-2.0843050897753557</c:v>
                </c:pt>
                <c:pt idx="207">
                  <c:v>-1.9420745807978363</c:v>
                </c:pt>
                <c:pt idx="208">
                  <c:v>-3.2338671227180384</c:v>
                </c:pt>
                <c:pt idx="209">
                  <c:v>-2.0491804104462261</c:v>
                </c:pt>
                <c:pt idx="210">
                  <c:v>-2.4499623694016037</c:v>
                </c:pt>
                <c:pt idx="211">
                  <c:v>-2.5551661324614514</c:v>
                </c:pt>
                <c:pt idx="212">
                  <c:v>-1.6560495192153155</c:v>
                </c:pt>
                <c:pt idx="213">
                  <c:v>-1.4715445672937761</c:v>
                </c:pt>
                <c:pt idx="214">
                  <c:v>-1.7029901105644001</c:v>
                </c:pt>
                <c:pt idx="215">
                  <c:v>-0.66189109950796876</c:v>
                </c:pt>
                <c:pt idx="216">
                  <c:v>-1.1541019895571765</c:v>
                </c:pt>
                <c:pt idx="217">
                  <c:v>-0.81159179060146869</c:v>
                </c:pt>
                <c:pt idx="218">
                  <c:v>-1.2510326115413335</c:v>
                </c:pt>
                <c:pt idx="219">
                  <c:v>0.56827064961281337</c:v>
                </c:pt>
                <c:pt idx="220">
                  <c:v>0.49254358465152848</c:v>
                </c:pt>
                <c:pt idx="221">
                  <c:v>2.1184892261863695</c:v>
                </c:pt>
                <c:pt idx="222">
                  <c:v>2.9856403035677204</c:v>
                </c:pt>
                <c:pt idx="223">
                  <c:v>2.1475762732109445</c:v>
                </c:pt>
                <c:pt idx="224">
                  <c:v>1.4028186458898375</c:v>
                </c:pt>
                <c:pt idx="225">
                  <c:v>0.42013678130085452</c:v>
                </c:pt>
                <c:pt idx="226">
                  <c:v>1.4949231031707626</c:v>
                </c:pt>
                <c:pt idx="227">
                  <c:v>0.92903079285368051</c:v>
                </c:pt>
                <c:pt idx="228">
                  <c:v>1.243127713568299</c:v>
                </c:pt>
                <c:pt idx="229">
                  <c:v>1.8854149422114688</c:v>
                </c:pt>
                <c:pt idx="230">
                  <c:v>1.3125734479903173</c:v>
                </c:pt>
                <c:pt idx="231">
                  <c:v>1.24771610319128</c:v>
                </c:pt>
                <c:pt idx="232">
                  <c:v>7.9144492872146088E-2</c:v>
                </c:pt>
                <c:pt idx="233">
                  <c:v>1.2669300435849351</c:v>
                </c:pt>
                <c:pt idx="234">
                  <c:v>3.1044370392264398</c:v>
                </c:pt>
                <c:pt idx="235">
                  <c:v>3.9421933353037986</c:v>
                </c:pt>
                <c:pt idx="236">
                  <c:v>3.1968740017734234</c:v>
                </c:pt>
                <c:pt idx="237">
                  <c:v>3.2377866015960848</c:v>
                </c:pt>
                <c:pt idx="238">
                  <c:v>3.0753079414364777</c:v>
                </c:pt>
                <c:pt idx="239">
                  <c:v>3.2802771472928214</c:v>
                </c:pt>
                <c:pt idx="240">
                  <c:v>2.9996494325635297</c:v>
                </c:pt>
                <c:pt idx="241">
                  <c:v>3.6865844893071653</c:v>
                </c:pt>
                <c:pt idx="242">
                  <c:v>4.1150260403764491</c:v>
                </c:pt>
                <c:pt idx="243">
                  <c:v>4.5765234363388174</c:v>
                </c:pt>
                <c:pt idx="244">
                  <c:v>4.6692710927049319</c:v>
                </c:pt>
                <c:pt idx="245">
                  <c:v>3.0731439834344343</c:v>
                </c:pt>
                <c:pt idx="246">
                  <c:v>2.8417295850910023</c:v>
                </c:pt>
                <c:pt idx="247">
                  <c:v>2.6524566265818947</c:v>
                </c:pt>
                <c:pt idx="248">
                  <c:v>2.9281109639237144</c:v>
                </c:pt>
                <c:pt idx="249">
                  <c:v>3.4512998675313185</c:v>
                </c:pt>
                <c:pt idx="250">
                  <c:v>2.3755698807781869</c:v>
                </c:pt>
                <c:pt idx="251">
                  <c:v>2.6219128927003652</c:v>
                </c:pt>
                <c:pt idx="252">
                  <c:v>3.2042216034303266</c:v>
                </c:pt>
                <c:pt idx="253">
                  <c:v>2.6181994430872777</c:v>
                </c:pt>
                <c:pt idx="254">
                  <c:v>2.2709794987785585</c:v>
                </c:pt>
                <c:pt idx="255">
                  <c:v>1.9963815489007004</c:v>
                </c:pt>
                <c:pt idx="256">
                  <c:v>1.5785433940106373</c:v>
                </c:pt>
                <c:pt idx="257">
                  <c:v>1.3541890546095772</c:v>
                </c:pt>
                <c:pt idx="258">
                  <c:v>0.6683701491486147</c:v>
                </c:pt>
                <c:pt idx="259">
                  <c:v>1.7972331342337498</c:v>
                </c:pt>
                <c:pt idx="260">
                  <c:v>2.3387098208103794</c:v>
                </c:pt>
                <c:pt idx="261">
                  <c:v>1.981438838729332</c:v>
                </c:pt>
                <c:pt idx="262">
                  <c:v>2.3336949548563979</c:v>
                </c:pt>
                <c:pt idx="263">
                  <c:v>3.2010254593707543</c:v>
                </c:pt>
                <c:pt idx="264">
                  <c:v>2.9284229134336783</c:v>
                </c:pt>
                <c:pt idx="265">
                  <c:v>2.5501806220903234</c:v>
                </c:pt>
                <c:pt idx="266">
                  <c:v>0.90026255988128412</c:v>
                </c:pt>
                <c:pt idx="267">
                  <c:v>-0.12916369610684342</c:v>
                </c:pt>
                <c:pt idx="268">
                  <c:v>-1.8148473264961638</c:v>
                </c:pt>
                <c:pt idx="269">
                  <c:v>-1.4720625938465588</c:v>
                </c:pt>
                <c:pt idx="270">
                  <c:v>-1.8657563344619206</c:v>
                </c:pt>
                <c:pt idx="271">
                  <c:v>-3.244880701015731</c:v>
                </c:pt>
                <c:pt idx="272">
                  <c:v>-4.7138926309141738</c:v>
                </c:pt>
                <c:pt idx="273">
                  <c:v>-1.4242033678227557</c:v>
                </c:pt>
                <c:pt idx="274">
                  <c:v>0.72041696895951191</c:v>
                </c:pt>
                <c:pt idx="275">
                  <c:v>-0.14862472793645054</c:v>
                </c:pt>
                <c:pt idx="276">
                  <c:v>-0.39006225514280857</c:v>
                </c:pt>
                <c:pt idx="277">
                  <c:v>-1.1386560296285211</c:v>
                </c:pt>
                <c:pt idx="278">
                  <c:v>-0.47439042666567843</c:v>
                </c:pt>
                <c:pt idx="279">
                  <c:v>-0.42695138399911059</c:v>
                </c:pt>
                <c:pt idx="280">
                  <c:v>2.4435437544008067</c:v>
                </c:pt>
                <c:pt idx="281">
                  <c:v>2.5502893789607128</c:v>
                </c:pt>
                <c:pt idx="282">
                  <c:v>2.4565604410646529</c:v>
                </c:pt>
                <c:pt idx="283">
                  <c:v>0.74960439695817627</c:v>
                </c:pt>
                <c:pt idx="284">
                  <c:v>1.1111439572623425</c:v>
                </c:pt>
                <c:pt idx="285">
                  <c:v>1.066429561536097</c:v>
                </c:pt>
                <c:pt idx="286">
                  <c:v>-1.203813394617498</c:v>
                </c:pt>
                <c:pt idx="287">
                  <c:v>-5.2017320551557589</c:v>
                </c:pt>
                <c:pt idx="288">
                  <c:v>-7.5378588496401875</c:v>
                </c:pt>
                <c:pt idx="289">
                  <c:v>-7.6380729646761694</c:v>
                </c:pt>
                <c:pt idx="290">
                  <c:v>-10.148065668208545</c:v>
                </c:pt>
                <c:pt idx="291">
                  <c:v>-8.1103591013877008</c:v>
                </c:pt>
                <c:pt idx="292">
                  <c:v>-4.1591231912489235</c:v>
                </c:pt>
                <c:pt idx="293">
                  <c:v>-5.4085108721240402</c:v>
                </c:pt>
                <c:pt idx="294">
                  <c:v>-2.1461597849116458</c:v>
                </c:pt>
                <c:pt idx="295">
                  <c:v>-4.9860438064204686</c:v>
                </c:pt>
                <c:pt idx="296">
                  <c:v>-6.5999394257784161</c:v>
                </c:pt>
                <c:pt idx="297">
                  <c:v>-9.9840454832005747</c:v>
                </c:pt>
                <c:pt idx="298">
                  <c:v>-4.9986409348805267</c:v>
                </c:pt>
                <c:pt idx="299">
                  <c:v>-8.590476841392487</c:v>
                </c:pt>
                <c:pt idx="300">
                  <c:v>-17.056729157253244</c:v>
                </c:pt>
                <c:pt idx="301">
                  <c:v>-14.037856241527919</c:v>
                </c:pt>
                <c:pt idx="302">
                  <c:v>-20.998270617375127</c:v>
                </c:pt>
                <c:pt idx="303">
                  <c:v>-15.996243555637605</c:v>
                </c:pt>
                <c:pt idx="304">
                  <c:v>-16.109419200073845</c:v>
                </c:pt>
                <c:pt idx="305">
                  <c:v>-12.309877280066473</c:v>
                </c:pt>
                <c:pt idx="306">
                  <c:v>-13.82888955205982</c:v>
                </c:pt>
                <c:pt idx="307">
                  <c:v>-16.87070059685383</c:v>
                </c:pt>
                <c:pt idx="308">
                  <c:v>-6.115330537168461</c:v>
                </c:pt>
                <c:pt idx="309">
                  <c:v>0.85270251654837637</c:v>
                </c:pt>
                <c:pt idx="310">
                  <c:v>5.8011322648935248</c:v>
                </c:pt>
                <c:pt idx="311">
                  <c:v>4.2029190384041897</c:v>
                </c:pt>
                <c:pt idx="312">
                  <c:v>5.8284271345637819</c:v>
                </c:pt>
                <c:pt idx="313">
                  <c:v>2.7334844211073914</c:v>
                </c:pt>
                <c:pt idx="314">
                  <c:v>-0.87986402100335681</c:v>
                </c:pt>
                <c:pt idx="315">
                  <c:v>7.4022381096980894E-2</c:v>
                </c:pt>
                <c:pt idx="316">
                  <c:v>-1.1513798570127136</c:v>
                </c:pt>
                <c:pt idx="317">
                  <c:v>4.4542581286885508</c:v>
                </c:pt>
                <c:pt idx="318">
                  <c:v>3.5616323158196792</c:v>
                </c:pt>
                <c:pt idx="319">
                  <c:v>4.2902690842377069</c:v>
                </c:pt>
                <c:pt idx="320">
                  <c:v>5.2790421758139274</c:v>
                </c:pt>
                <c:pt idx="321">
                  <c:v>2.5339379582325421</c:v>
                </c:pt>
                <c:pt idx="322">
                  <c:v>5.1448441624092993</c:v>
                </c:pt>
                <c:pt idx="323">
                  <c:v>2.318059746168359</c:v>
                </c:pt>
                <c:pt idx="324">
                  <c:v>3.2851537715515207</c:v>
                </c:pt>
                <c:pt idx="325">
                  <c:v>6.3917383943963557</c:v>
                </c:pt>
                <c:pt idx="326">
                  <c:v>3.8399645549567225</c:v>
                </c:pt>
                <c:pt idx="327">
                  <c:v>0.88676809946105095</c:v>
                </c:pt>
                <c:pt idx="328">
                  <c:v>4.1951912895149377</c:v>
                </c:pt>
                <c:pt idx="329">
                  <c:v>2.4244721605634396</c:v>
                </c:pt>
                <c:pt idx="330">
                  <c:v>3.1525249445070926</c:v>
                </c:pt>
                <c:pt idx="331">
                  <c:v>3.7888724500563882</c:v>
                </c:pt>
                <c:pt idx="332">
                  <c:v>2.8675852050507586</c:v>
                </c:pt>
                <c:pt idx="333">
                  <c:v>1.8862266845456759</c:v>
                </c:pt>
                <c:pt idx="334">
                  <c:v>0.85070401609110036</c:v>
                </c:pt>
                <c:pt idx="335">
                  <c:v>-0.79496638551800913</c:v>
                </c:pt>
                <c:pt idx="336">
                  <c:v>-0.51556974696620728</c:v>
                </c:pt>
                <c:pt idx="337">
                  <c:v>0.915687227730416</c:v>
                </c:pt>
                <c:pt idx="338">
                  <c:v>2.0041185049573755</c:v>
                </c:pt>
                <c:pt idx="339">
                  <c:v>1.9178066544616286</c:v>
                </c:pt>
                <c:pt idx="340">
                  <c:v>3.5340259890154755</c:v>
                </c:pt>
                <c:pt idx="341">
                  <c:v>3.6278233901139174</c:v>
                </c:pt>
                <c:pt idx="342">
                  <c:v>0.72444105110253076</c:v>
                </c:pt>
                <c:pt idx="343">
                  <c:v>-1.4795030540077363</c:v>
                </c:pt>
                <c:pt idx="344">
                  <c:v>-0.82725274860696629</c:v>
                </c:pt>
                <c:pt idx="345">
                  <c:v>-0.32582747374627274</c:v>
                </c:pt>
                <c:pt idx="346">
                  <c:v>3.5605552736283528</c:v>
                </c:pt>
                <c:pt idx="347">
                  <c:v>3.6517997462655103</c:v>
                </c:pt>
                <c:pt idx="348">
                  <c:v>4.6568197716389648</c:v>
                </c:pt>
                <c:pt idx="349">
                  <c:v>5.4376377944750658</c:v>
                </c:pt>
                <c:pt idx="350">
                  <c:v>4.4086740150275432</c:v>
                </c:pt>
                <c:pt idx="351">
                  <c:v>6.6987066135247915</c:v>
                </c:pt>
                <c:pt idx="352">
                  <c:v>9.1214359521723196</c:v>
                </c:pt>
                <c:pt idx="353">
                  <c:v>6.8675923569550861</c:v>
                </c:pt>
                <c:pt idx="354">
                  <c:v>6.5290331212595589</c:v>
                </c:pt>
                <c:pt idx="355">
                  <c:v>6.791929809133606</c:v>
                </c:pt>
                <c:pt idx="356">
                  <c:v>7.2574368282202499</c:v>
                </c:pt>
                <c:pt idx="357">
                  <c:v>9.7463931453982156</c:v>
                </c:pt>
                <c:pt idx="358">
                  <c:v>6.0721538308584115</c:v>
                </c:pt>
                <c:pt idx="359">
                  <c:v>6.829038447772561</c:v>
                </c:pt>
                <c:pt idx="360">
                  <c:v>7.6533346029953009</c:v>
                </c:pt>
                <c:pt idx="361">
                  <c:v>5.30450114269577</c:v>
                </c:pt>
                <c:pt idx="362">
                  <c:v>4.2875510284261935</c:v>
                </c:pt>
                <c:pt idx="363">
                  <c:v>-2.7710040744164246</c:v>
                </c:pt>
                <c:pt idx="364">
                  <c:v>-1.292003666974793</c:v>
                </c:pt>
                <c:pt idx="365">
                  <c:v>0.18229669972268425</c:v>
                </c:pt>
                <c:pt idx="366">
                  <c:v>1.3087670297504133</c:v>
                </c:pt>
                <c:pt idx="367">
                  <c:v>1.3400903267753677</c:v>
                </c:pt>
                <c:pt idx="368">
                  <c:v>0.48108129409784794</c:v>
                </c:pt>
                <c:pt idx="369">
                  <c:v>-2.1140268353119325</c:v>
                </c:pt>
                <c:pt idx="370">
                  <c:v>1.655475848219254</c:v>
                </c:pt>
                <c:pt idx="371">
                  <c:v>3.7889282633973238</c:v>
                </c:pt>
                <c:pt idx="372">
                  <c:v>1.6548354370575993</c:v>
                </c:pt>
                <c:pt idx="373">
                  <c:v>2.7485518933518307</c:v>
                </c:pt>
                <c:pt idx="374">
                  <c:v>-4.9002032959833457</c:v>
                </c:pt>
                <c:pt idx="375">
                  <c:v>-2.311582966385032</c:v>
                </c:pt>
                <c:pt idx="376">
                  <c:v>-8.2466974653527814E-4</c:v>
                </c:pt>
                <c:pt idx="377">
                  <c:v>-0.6208422027718683</c:v>
                </c:pt>
                <c:pt idx="378">
                  <c:v>0.42384201750532213</c:v>
                </c:pt>
                <c:pt idx="379">
                  <c:v>1.8314578157547743</c:v>
                </c:pt>
                <c:pt idx="380">
                  <c:v>-1.0990879658207007</c:v>
                </c:pt>
                <c:pt idx="381">
                  <c:v>0.69932083076137985</c:v>
                </c:pt>
                <c:pt idx="382">
                  <c:v>-1.1354112523147535</c:v>
                </c:pt>
                <c:pt idx="383">
                  <c:v>-6.7870127083281773E-2</c:v>
                </c:pt>
                <c:pt idx="384">
                  <c:v>-1.5206831143749469</c:v>
                </c:pt>
                <c:pt idx="385">
                  <c:v>-1.0824148029374641</c:v>
                </c:pt>
                <c:pt idx="386">
                  <c:v>0.72382667735628559</c:v>
                </c:pt>
                <c:pt idx="387">
                  <c:v>-0.56955599037934235</c:v>
                </c:pt>
                <c:pt idx="388">
                  <c:v>-1.4475003913414213</c:v>
                </c:pt>
                <c:pt idx="389">
                  <c:v>-1.9037503522072825</c:v>
                </c:pt>
                <c:pt idx="390">
                  <c:v>0.87182468301344329</c:v>
                </c:pt>
                <c:pt idx="391">
                  <c:v>1.309342214712089</c:v>
                </c:pt>
                <c:pt idx="392">
                  <c:v>0.596507993240877</c:v>
                </c:pt>
                <c:pt idx="393">
                  <c:v>0.66085719391679731</c:v>
                </c:pt>
                <c:pt idx="394">
                  <c:v>-0.56902852547490568</c:v>
                </c:pt>
                <c:pt idx="395">
                  <c:v>-1.4088256729274065</c:v>
                </c:pt>
                <c:pt idx="396">
                  <c:v>-0.60014310563467177</c:v>
                </c:pt>
                <c:pt idx="397">
                  <c:v>-0.68322879507120149</c:v>
                </c:pt>
                <c:pt idx="398">
                  <c:v>0.1386940844359259</c:v>
                </c:pt>
                <c:pt idx="399">
                  <c:v>0.81162467599232002</c:v>
                </c:pt>
                <c:pt idx="400">
                  <c:v>-0.22343779160691213</c:v>
                </c:pt>
                <c:pt idx="401">
                  <c:v>3.2426059875537732</c:v>
                </c:pt>
                <c:pt idx="402">
                  <c:v>2.450845388798399</c:v>
                </c:pt>
                <c:pt idx="403">
                  <c:v>3.5508608499185499</c:v>
                </c:pt>
                <c:pt idx="404">
                  <c:v>6.5821747649267053</c:v>
                </c:pt>
                <c:pt idx="405">
                  <c:v>5.6473572884340228</c:v>
                </c:pt>
                <c:pt idx="406">
                  <c:v>5.1780215595906185</c:v>
                </c:pt>
                <c:pt idx="407">
                  <c:v>5.9003194036315563</c:v>
                </c:pt>
                <c:pt idx="408">
                  <c:v>5.2244874632683889</c:v>
                </c:pt>
                <c:pt idx="409">
                  <c:v>3.9674387169415439</c:v>
                </c:pt>
                <c:pt idx="410">
                  <c:v>4.8203948452473924</c:v>
                </c:pt>
                <c:pt idx="411">
                  <c:v>5.6929553607226637</c:v>
                </c:pt>
                <c:pt idx="412">
                  <c:v>4.7611598246503917</c:v>
                </c:pt>
                <c:pt idx="413">
                  <c:v>5.9448438421853496</c:v>
                </c:pt>
                <c:pt idx="414">
                  <c:v>7.3345594579668187</c:v>
                </c:pt>
                <c:pt idx="415">
                  <c:v>6.2958035121701386</c:v>
                </c:pt>
                <c:pt idx="416">
                  <c:v>5.6853231609531321</c:v>
                </c:pt>
                <c:pt idx="417">
                  <c:v>4.4585908448577953</c:v>
                </c:pt>
                <c:pt idx="418">
                  <c:v>5.6332317603720128</c:v>
                </c:pt>
                <c:pt idx="419">
                  <c:v>4.6875085843348074</c:v>
                </c:pt>
                <c:pt idx="420">
                  <c:v>7.0390577259013298</c:v>
                </c:pt>
                <c:pt idx="421">
                  <c:v>8.209051953311203</c:v>
                </c:pt>
                <c:pt idx="422">
                  <c:v>3.6117467579800717</c:v>
                </c:pt>
                <c:pt idx="423">
                  <c:v>2.820372082182061</c:v>
                </c:pt>
                <c:pt idx="424">
                  <c:v>2.8442348739638561</c:v>
                </c:pt>
                <c:pt idx="425">
                  <c:v>4.6440113865674562</c:v>
                </c:pt>
                <c:pt idx="426">
                  <c:v>4.0744102479107056</c:v>
                </c:pt>
                <c:pt idx="427">
                  <c:v>6.7358692231196358</c:v>
                </c:pt>
                <c:pt idx="428">
                  <c:v>7.2860823008076636</c:v>
                </c:pt>
                <c:pt idx="429">
                  <c:v>6.5478740707268912</c:v>
                </c:pt>
                <c:pt idx="430">
                  <c:v>5.2429866636542073</c:v>
                </c:pt>
                <c:pt idx="431">
                  <c:v>2.5866879972887773</c:v>
                </c:pt>
                <c:pt idx="432">
                  <c:v>0.70271919755990098</c:v>
                </c:pt>
                <c:pt idx="433">
                  <c:v>-0.60085272219609465</c:v>
                </c:pt>
                <c:pt idx="434">
                  <c:v>2.8054325500235109</c:v>
                </c:pt>
                <c:pt idx="435">
                  <c:v>12.314789295021157</c:v>
                </c:pt>
                <c:pt idx="436">
                  <c:v>8.8270103655190439</c:v>
                </c:pt>
                <c:pt idx="437">
                  <c:v>7.4472093289671335</c:v>
                </c:pt>
                <c:pt idx="438">
                  <c:v>6.7884883960704201</c:v>
                </c:pt>
                <c:pt idx="439">
                  <c:v>8.0504395564633739</c:v>
                </c:pt>
                <c:pt idx="440">
                  <c:v>6.4709956008170337</c:v>
                </c:pt>
                <c:pt idx="441">
                  <c:v>6.8755960407353314</c:v>
                </c:pt>
                <c:pt idx="442">
                  <c:v>6.1880364366617897</c:v>
                </c:pt>
                <c:pt idx="443">
                  <c:v>6.7834327929955975</c:v>
                </c:pt>
                <c:pt idx="444">
                  <c:v>5.8564895136960331</c:v>
                </c:pt>
                <c:pt idx="445">
                  <c:v>7.574840562326429</c:v>
                </c:pt>
                <c:pt idx="446">
                  <c:v>6.4827565060937644</c:v>
                </c:pt>
                <c:pt idx="447">
                  <c:v>7.0486808554843918</c:v>
                </c:pt>
                <c:pt idx="448">
                  <c:v>4.8907127699359592</c:v>
                </c:pt>
                <c:pt idx="449">
                  <c:v>4.1529414929423467</c:v>
                </c:pt>
                <c:pt idx="450">
                  <c:v>2.2654473436481197</c:v>
                </c:pt>
                <c:pt idx="451">
                  <c:v>3.3199026092832895</c:v>
                </c:pt>
                <c:pt idx="452">
                  <c:v>2.0319123483549504</c:v>
                </c:pt>
                <c:pt idx="453">
                  <c:v>1.2838211135194655</c:v>
                </c:pt>
                <c:pt idx="454">
                  <c:v>2.1688390021675161</c:v>
                </c:pt>
                <c:pt idx="455">
                  <c:v>2.850655101950764</c:v>
                </c:pt>
                <c:pt idx="456">
                  <c:v>3.1295895917556749</c:v>
                </c:pt>
                <c:pt idx="457">
                  <c:v>2.7879306325800997</c:v>
                </c:pt>
                <c:pt idx="458">
                  <c:v>0.96033756932209258</c:v>
                </c:pt>
                <c:pt idx="459">
                  <c:v>0.50100381238989655</c:v>
                </c:pt>
                <c:pt idx="460">
                  <c:v>-5.1992965688490926</c:v>
                </c:pt>
                <c:pt idx="461">
                  <c:v>-3.9336669119641812</c:v>
                </c:pt>
                <c:pt idx="462">
                  <c:v>-6.1981002207677847</c:v>
                </c:pt>
                <c:pt idx="463">
                  <c:v>-3.3697901986910068</c:v>
                </c:pt>
                <c:pt idx="464">
                  <c:v>-0.92951117882189749</c:v>
                </c:pt>
                <c:pt idx="465">
                  <c:v>1.7925399390602905</c:v>
                </c:pt>
                <c:pt idx="466">
                  <c:v>3.8695859451542702</c:v>
                </c:pt>
                <c:pt idx="467">
                  <c:v>2.7177273506388389</c:v>
                </c:pt>
                <c:pt idx="468">
                  <c:v>2.4937546155749573</c:v>
                </c:pt>
                <c:pt idx="469">
                  <c:v>1.0588791540174469</c:v>
                </c:pt>
                <c:pt idx="470">
                  <c:v>0.90529123861570326</c:v>
                </c:pt>
                <c:pt idx="471">
                  <c:v>-0.16043788524586944</c:v>
                </c:pt>
                <c:pt idx="472">
                  <c:v>1.4235059032787092</c:v>
                </c:pt>
                <c:pt idx="473">
                  <c:v>3.0307553129508449</c:v>
                </c:pt>
                <c:pt idx="474">
                  <c:v>4.7353797816557517</c:v>
                </c:pt>
                <c:pt idx="475">
                  <c:v>3.7073418034901664</c:v>
                </c:pt>
                <c:pt idx="476">
                  <c:v>3.60420762314115</c:v>
                </c:pt>
                <c:pt idx="477">
                  <c:v>4.2667868608270254</c:v>
                </c:pt>
                <c:pt idx="478">
                  <c:v>4.9396081747443219</c:v>
                </c:pt>
                <c:pt idx="479">
                  <c:v>4.9905473572699037</c:v>
                </c:pt>
                <c:pt idx="480">
                  <c:v>5.2945926215429182</c:v>
                </c:pt>
                <c:pt idx="481">
                  <c:v>3.5318333593885995</c:v>
                </c:pt>
                <c:pt idx="482">
                  <c:v>3.6088500234497474</c:v>
                </c:pt>
                <c:pt idx="483">
                  <c:v>3.9554650211047573</c:v>
                </c:pt>
                <c:pt idx="484">
                  <c:v>3.693718518994288</c:v>
                </c:pt>
                <c:pt idx="485">
                  <c:v>4.6437466670948595</c:v>
                </c:pt>
                <c:pt idx="486">
                  <c:v>4.6631720003853729</c:v>
                </c:pt>
                <c:pt idx="487">
                  <c:v>5.691254800346826</c:v>
                </c:pt>
                <c:pt idx="488">
                  <c:v>5.4765293203121246</c:v>
                </c:pt>
                <c:pt idx="489">
                  <c:v>4.6127763882809347</c:v>
                </c:pt>
                <c:pt idx="490">
                  <c:v>2.9923987494528319</c:v>
                </c:pt>
                <c:pt idx="491">
                  <c:v>2.5302588745075809</c:v>
                </c:pt>
                <c:pt idx="492">
                  <c:v>1.194732987056824</c:v>
                </c:pt>
                <c:pt idx="493">
                  <c:v>4.0545596883511337</c:v>
                </c:pt>
                <c:pt idx="494">
                  <c:v>2.6432037195160092</c:v>
                </c:pt>
                <c:pt idx="495">
                  <c:v>4.4480833475643919</c:v>
                </c:pt>
                <c:pt idx="496">
                  <c:v>0.9186750128079666</c:v>
                </c:pt>
                <c:pt idx="497">
                  <c:v>7.2835075115271763</c:v>
                </c:pt>
                <c:pt idx="498">
                  <c:v>5.0511567603744254</c:v>
                </c:pt>
                <c:pt idx="499">
                  <c:v>3.88504108433699</c:v>
                </c:pt>
                <c:pt idx="500">
                  <c:v>3.3432369759032952</c:v>
                </c:pt>
                <c:pt idx="501">
                  <c:v>3.804013278312965</c:v>
                </c:pt>
                <c:pt idx="502">
                  <c:v>2.5998119504816657</c:v>
                </c:pt>
                <c:pt idx="503">
                  <c:v>2.3494307554335023</c:v>
                </c:pt>
                <c:pt idx="504">
                  <c:v>2.00898767989014</c:v>
                </c:pt>
                <c:pt idx="505">
                  <c:v>0.49578891190114405</c:v>
                </c:pt>
                <c:pt idx="506">
                  <c:v>1.5287100207110029</c:v>
                </c:pt>
                <c:pt idx="507">
                  <c:v>2.4487390186399125</c:v>
                </c:pt>
                <c:pt idx="508">
                  <c:v>4.6945651167759195</c:v>
                </c:pt>
                <c:pt idx="509">
                  <c:v>5.5663086050983281</c:v>
                </c:pt>
                <c:pt idx="510">
                  <c:v>5.6801777445884625</c:v>
                </c:pt>
                <c:pt idx="511">
                  <c:v>3.1962599701296313</c:v>
                </c:pt>
                <c:pt idx="512">
                  <c:v>0.95113397311666859</c:v>
                </c:pt>
                <c:pt idx="513">
                  <c:v>-0.81087942419497949</c:v>
                </c:pt>
                <c:pt idx="514">
                  <c:v>-1.2853914817754912</c:v>
                </c:pt>
                <c:pt idx="515">
                  <c:v>-2.5458523335979635</c:v>
                </c:pt>
                <c:pt idx="516">
                  <c:v>1.0903328997618473</c:v>
                </c:pt>
                <c:pt idx="517">
                  <c:v>-0.15870039021436355</c:v>
                </c:pt>
                <c:pt idx="518">
                  <c:v>-2.307830351192905</c:v>
                </c:pt>
                <c:pt idx="519">
                  <c:v>-3.8014473160736202</c:v>
                </c:pt>
                <c:pt idx="520">
                  <c:v>-5.7683025844662836</c:v>
                </c:pt>
                <c:pt idx="521">
                  <c:v>-9.0999723260196532</c:v>
                </c:pt>
                <c:pt idx="522">
                  <c:v>-4.6454750934177014</c:v>
                </c:pt>
                <c:pt idx="523">
                  <c:v>-5.263427584075913</c:v>
                </c:pt>
                <c:pt idx="524">
                  <c:v>-2.7061848256683163</c:v>
                </c:pt>
                <c:pt idx="525">
                  <c:v>1.2813336568984823</c:v>
                </c:pt>
                <c:pt idx="526">
                  <c:v>0.23350029120865656</c:v>
                </c:pt>
                <c:pt idx="527">
                  <c:v>2.1261502620877764</c:v>
                </c:pt>
                <c:pt idx="528">
                  <c:v>6.2052352358790017</c:v>
                </c:pt>
                <c:pt idx="529">
                  <c:v>3.95611171229109</c:v>
                </c:pt>
                <c:pt idx="530">
                  <c:v>2.0086005410619805</c:v>
                </c:pt>
                <c:pt idx="531">
                  <c:v>2.4496404869557864</c:v>
                </c:pt>
                <c:pt idx="532">
                  <c:v>3.2391764382602162</c:v>
                </c:pt>
                <c:pt idx="533">
                  <c:v>1.5549587944341852</c:v>
                </c:pt>
                <c:pt idx="534">
                  <c:v>1.0067629149907589</c:v>
                </c:pt>
                <c:pt idx="535">
                  <c:v>3.0901866234916895</c:v>
                </c:pt>
                <c:pt idx="536">
                  <c:v>3.8349679611425245</c:v>
                </c:pt>
                <c:pt idx="537">
                  <c:v>0.51057116502826716</c:v>
                </c:pt>
                <c:pt idx="538">
                  <c:v>-4.6656859514745292</c:v>
                </c:pt>
                <c:pt idx="539">
                  <c:v>-4.7164173563270992</c:v>
                </c:pt>
                <c:pt idx="540">
                  <c:v>-4.704575620694385</c:v>
                </c:pt>
                <c:pt idx="541">
                  <c:v>-4.3395180586249467</c:v>
                </c:pt>
                <c:pt idx="542">
                  <c:v>-4.371166252762464</c:v>
                </c:pt>
                <c:pt idx="543">
                  <c:v>-1.1790496274862221</c:v>
                </c:pt>
                <c:pt idx="544">
                  <c:v>-1.6658446647376195</c:v>
                </c:pt>
                <c:pt idx="545">
                  <c:v>-4.1486601982638263</c:v>
                </c:pt>
                <c:pt idx="546">
                  <c:v>-5.8647941784374495</c:v>
                </c:pt>
                <c:pt idx="547">
                  <c:v>-4.0208147605937086</c:v>
                </c:pt>
                <c:pt idx="548">
                  <c:v>-2.4573332845343145</c:v>
                </c:pt>
                <c:pt idx="549">
                  <c:v>-0.87729995608088984</c:v>
                </c:pt>
                <c:pt idx="550">
                  <c:v>0.7847300395271759</c:v>
                </c:pt>
                <c:pt idx="551">
                  <c:v>4.16195703557446</c:v>
                </c:pt>
                <c:pt idx="552">
                  <c:v>3.0354613320170074</c:v>
                </c:pt>
                <c:pt idx="553">
                  <c:v>7.0419151988153033</c:v>
                </c:pt>
                <c:pt idx="554">
                  <c:v>6.0593236789337652</c:v>
                </c:pt>
                <c:pt idx="555">
                  <c:v>5.6165913110403665</c:v>
                </c:pt>
                <c:pt idx="556">
                  <c:v>3.4711321799363191</c:v>
                </c:pt>
                <c:pt idx="557">
                  <c:v>-2.32838103805733</c:v>
                </c:pt>
                <c:pt idx="558">
                  <c:v>-1.34674293425158</c:v>
                </c:pt>
                <c:pt idx="559">
                  <c:v>-2.3159686408264406</c:v>
                </c:pt>
                <c:pt idx="560">
                  <c:v>-5.8856717767438056</c:v>
                </c:pt>
                <c:pt idx="561">
                  <c:v>-9.6360045990694232</c:v>
                </c:pt>
                <c:pt idx="562">
                  <c:v>-4.4967041391625031</c:v>
                </c:pt>
                <c:pt idx="563">
                  <c:v>-3.5670337252462616</c:v>
                </c:pt>
                <c:pt idx="564">
                  <c:v>-3.7287303527216267</c:v>
                </c:pt>
                <c:pt idx="565">
                  <c:v>-3.4134573174494562</c:v>
                </c:pt>
                <c:pt idx="566">
                  <c:v>-3.4177115857045095</c:v>
                </c:pt>
                <c:pt idx="567">
                  <c:v>-0.58974042713404629</c:v>
                </c:pt>
                <c:pt idx="568">
                  <c:v>1.4275336155793354</c:v>
                </c:pt>
                <c:pt idx="569">
                  <c:v>0.68958025402142198</c:v>
                </c:pt>
                <c:pt idx="570">
                  <c:v>-2.1247777713807352</c:v>
                </c:pt>
                <c:pt idx="571">
                  <c:v>-0.21319999424264324</c:v>
                </c:pt>
                <c:pt idx="572">
                  <c:v>0.95042000518159853</c:v>
                </c:pt>
                <c:pt idx="573">
                  <c:v>-2.1204219953365566</c:v>
                </c:pt>
                <c:pt idx="574">
                  <c:v>-3.1370797958029186</c:v>
                </c:pt>
                <c:pt idx="575">
                  <c:v>-1.4697718162226465</c:v>
                </c:pt>
                <c:pt idx="576">
                  <c:v>-0.70849463460035622</c:v>
                </c:pt>
                <c:pt idx="577">
                  <c:v>-2.3079451711403323</c:v>
                </c:pt>
                <c:pt idx="578">
                  <c:v>-7.3182506540263148</c:v>
                </c:pt>
                <c:pt idx="579">
                  <c:v>-3.9083255886236827</c:v>
                </c:pt>
                <c:pt idx="580">
                  <c:v>-4.2085930297613032</c:v>
                </c:pt>
                <c:pt idx="581">
                  <c:v>-2.8182337267851807</c:v>
                </c:pt>
                <c:pt idx="582">
                  <c:v>-1.1829103541066672</c:v>
                </c:pt>
                <c:pt idx="583">
                  <c:v>-0.57501931869599332</c:v>
                </c:pt>
                <c:pt idx="584">
                  <c:v>-1.861417386826389</c:v>
                </c:pt>
                <c:pt idx="585">
                  <c:v>0.7725243518562479</c:v>
                </c:pt>
                <c:pt idx="586">
                  <c:v>8.0871916670616883E-2</c:v>
                </c:pt>
                <c:pt idx="587">
                  <c:v>0.46638472500356443</c:v>
                </c:pt>
                <c:pt idx="588">
                  <c:v>-1.0009537474968084</c:v>
                </c:pt>
                <c:pt idx="589">
                  <c:v>-0.26725837274712205</c:v>
                </c:pt>
                <c:pt idx="590">
                  <c:v>0.98816746452759219</c:v>
                </c:pt>
                <c:pt idx="591">
                  <c:v>5.0361507180748362</c:v>
                </c:pt>
                <c:pt idx="592">
                  <c:v>3.179035646267323</c:v>
                </c:pt>
                <c:pt idx="593">
                  <c:v>3.5523320816405999</c:v>
                </c:pt>
                <c:pt idx="594">
                  <c:v>-0.38340112652346647</c:v>
                </c:pt>
                <c:pt idx="595">
                  <c:v>-0.13386101387109761</c:v>
                </c:pt>
                <c:pt idx="596">
                  <c:v>2.1064250875159871</c:v>
                </c:pt>
                <c:pt idx="597">
                  <c:v>2.3565825787643746</c:v>
                </c:pt>
                <c:pt idx="598">
                  <c:v>1.3050243208879522</c:v>
                </c:pt>
                <c:pt idx="599">
                  <c:v>-1.32127811120084</c:v>
                </c:pt>
                <c:pt idx="600">
                  <c:v>-0.89155030008076608</c:v>
                </c:pt>
                <c:pt idx="601">
                  <c:v>-1.3879952700726932</c:v>
                </c:pt>
                <c:pt idx="602">
                  <c:v>9.4704256934562636E-2</c:v>
                </c:pt>
                <c:pt idx="603">
                  <c:v>0.3348338312411272</c:v>
                </c:pt>
                <c:pt idx="604">
                  <c:v>2.7683504481169905</c:v>
                </c:pt>
                <c:pt idx="605">
                  <c:v>2.1747154033052993</c:v>
                </c:pt>
                <c:pt idx="606">
                  <c:v>2.12554386297478</c:v>
                </c:pt>
                <c:pt idx="607">
                  <c:v>3.7389476677276434E-2</c:v>
                </c:pt>
                <c:pt idx="608">
                  <c:v>-0.29334947099044939</c:v>
                </c:pt>
                <c:pt idx="609">
                  <c:v>-0.26401452389140445</c:v>
                </c:pt>
                <c:pt idx="610">
                  <c:v>-0.65121307150226926</c:v>
                </c:pt>
                <c:pt idx="611">
                  <c:v>-0.38409176435206405</c:v>
                </c:pt>
                <c:pt idx="612">
                  <c:v>-0.9227825879168563</c:v>
                </c:pt>
                <c:pt idx="613">
                  <c:v>-2.2830043291251627</c:v>
                </c:pt>
                <c:pt idx="614">
                  <c:v>-2.8819038962126626</c:v>
                </c:pt>
                <c:pt idx="615">
                  <c:v>-1.6703135065913983</c:v>
                </c:pt>
                <c:pt idx="616">
                  <c:v>-2.0610821559322687</c:v>
                </c:pt>
                <c:pt idx="617">
                  <c:v>-2.8841739403390534</c:v>
                </c:pt>
                <c:pt idx="618">
                  <c:v>-2.4899565463051516</c:v>
                </c:pt>
                <c:pt idx="619">
                  <c:v>-3.6645608916746397</c:v>
                </c:pt>
                <c:pt idx="620">
                  <c:v>-3.7886048025071943</c:v>
                </c:pt>
                <c:pt idx="621">
                  <c:v>-1.8034443222564676</c:v>
                </c:pt>
                <c:pt idx="622">
                  <c:v>0.68540010996917999</c:v>
                </c:pt>
                <c:pt idx="623">
                  <c:v>1.2131600989722529</c:v>
                </c:pt>
                <c:pt idx="624">
                  <c:v>1.5727440890750444</c:v>
                </c:pt>
                <c:pt idx="625">
                  <c:v>21.373969680167519</c:v>
                </c:pt>
                <c:pt idx="626">
                  <c:v>17.322472712150784</c:v>
                </c:pt>
                <c:pt idx="627">
                  <c:v>19.043325440935661</c:v>
                </c:pt>
                <c:pt idx="628">
                  <c:v>15.73469289684212</c:v>
                </c:pt>
                <c:pt idx="629">
                  <c:v>17.537323607157902</c:v>
                </c:pt>
                <c:pt idx="630">
                  <c:v>17.457191246442136</c:v>
                </c:pt>
                <c:pt idx="631">
                  <c:v>16.067372121797916</c:v>
                </c:pt>
                <c:pt idx="632">
                  <c:v>14.508734909618141</c:v>
                </c:pt>
                <c:pt idx="633">
                  <c:v>13.509961418656331</c:v>
                </c:pt>
                <c:pt idx="634">
                  <c:v>12.514865276790687</c:v>
                </c:pt>
                <c:pt idx="635">
                  <c:v>12.052078749111615</c:v>
                </c:pt>
                <c:pt idx="636">
                  <c:v>10.625570874200434</c:v>
                </c:pt>
                <c:pt idx="637">
                  <c:v>9.5150137867804006</c:v>
                </c:pt>
                <c:pt idx="638">
                  <c:v>8.7077124081023669</c:v>
                </c:pt>
                <c:pt idx="639">
                  <c:v>6.0671411672921067</c:v>
                </c:pt>
                <c:pt idx="640">
                  <c:v>3.5559270505629001</c:v>
                </c:pt>
                <c:pt idx="641">
                  <c:v>4.9990343455066011</c:v>
                </c:pt>
                <c:pt idx="642">
                  <c:v>5.7880309109559391</c:v>
                </c:pt>
                <c:pt idx="643">
                  <c:v>7.7100278198603291</c:v>
                </c:pt>
                <c:pt idx="644">
                  <c:v>9.5168250378742982</c:v>
                </c:pt>
                <c:pt idx="645">
                  <c:v>7.343542534086879</c:v>
                </c:pt>
                <c:pt idx="646">
                  <c:v>6.1090882806782076</c:v>
                </c:pt>
                <c:pt idx="647">
                  <c:v>6.3541794526103956</c:v>
                </c:pt>
                <c:pt idx="648">
                  <c:v>7.1904615073493403</c:v>
                </c:pt>
                <c:pt idx="649">
                  <c:v>6.9715153566143897</c:v>
                </c:pt>
                <c:pt idx="650">
                  <c:v>7.4670638209529443</c:v>
                </c:pt>
                <c:pt idx="651">
                  <c:v>9.105757438857637</c:v>
                </c:pt>
                <c:pt idx="652">
                  <c:v>8.8492816949718645</c:v>
                </c:pt>
                <c:pt idx="653">
                  <c:v>9.8303535254746919</c:v>
                </c:pt>
                <c:pt idx="654">
                  <c:v>7.8373181729272119</c:v>
                </c:pt>
                <c:pt idx="655">
                  <c:v>6.0628863556345323</c:v>
                </c:pt>
                <c:pt idx="656">
                  <c:v>5.9374977200710646</c:v>
                </c:pt>
                <c:pt idx="657">
                  <c:v>4.3819479480639245</c:v>
                </c:pt>
                <c:pt idx="658">
                  <c:v>3.3377531532575233</c:v>
                </c:pt>
                <c:pt idx="659">
                  <c:v>4.0139778379317477</c:v>
                </c:pt>
                <c:pt idx="660">
                  <c:v>4.2569800541385803</c:v>
                </c:pt>
                <c:pt idx="661">
                  <c:v>2.1961820487247223</c:v>
                </c:pt>
                <c:pt idx="662">
                  <c:v>0.19706384385224851</c:v>
                </c:pt>
                <c:pt idx="663">
                  <c:v>-2.9197425405329795</c:v>
                </c:pt>
                <c:pt idx="664">
                  <c:v>-0.51176828647967909</c:v>
                </c:pt>
                <c:pt idx="665">
                  <c:v>1.3958085421682824</c:v>
                </c:pt>
                <c:pt idx="666">
                  <c:v>1.5063276879514547</c:v>
                </c:pt>
                <c:pt idx="667">
                  <c:v>1.2209949191562828</c:v>
                </c:pt>
                <c:pt idx="668">
                  <c:v>-1.7097045727593638</c:v>
                </c:pt>
                <c:pt idx="669">
                  <c:v>-0.63793411548343215</c:v>
                </c:pt>
                <c:pt idx="670">
                  <c:v>-0.14054070393510187</c:v>
                </c:pt>
                <c:pt idx="671">
                  <c:v>-3.2961866335415948</c:v>
                </c:pt>
                <c:pt idx="672">
                  <c:v>-3.1399679701874561</c:v>
                </c:pt>
                <c:pt idx="673">
                  <c:v>-3.683471173168698</c:v>
                </c:pt>
                <c:pt idx="674">
                  <c:v>-3.6813240558518316</c:v>
                </c:pt>
                <c:pt idx="675">
                  <c:v>-3.9393916502666855</c:v>
                </c:pt>
                <c:pt idx="676">
                  <c:v>-5.4048524852400135</c:v>
                </c:pt>
                <c:pt idx="677">
                  <c:v>-2.3305672367160071</c:v>
                </c:pt>
                <c:pt idx="678">
                  <c:v>-1.8566105130444157</c:v>
                </c:pt>
                <c:pt idx="679">
                  <c:v>-5.5921494617399787</c:v>
                </c:pt>
                <c:pt idx="680">
                  <c:v>-5.7651345155659897</c:v>
                </c:pt>
                <c:pt idx="681">
                  <c:v>-6.0076210640093848</c:v>
                </c:pt>
                <c:pt idx="682">
                  <c:v>-5.7054589576084425</c:v>
                </c:pt>
                <c:pt idx="683">
                  <c:v>-6.2718130618476096</c:v>
                </c:pt>
                <c:pt idx="684">
                  <c:v>-7.7352317556628805</c:v>
                </c:pt>
                <c:pt idx="685">
                  <c:v>-6.2199085800965861</c:v>
                </c:pt>
                <c:pt idx="686">
                  <c:v>-3.2664177220869419</c:v>
                </c:pt>
                <c:pt idx="687">
                  <c:v>-0.87797594987824823</c:v>
                </c:pt>
                <c:pt idx="688">
                  <c:v>-10.414978354890451</c:v>
                </c:pt>
                <c:pt idx="689">
                  <c:v>-10.866780519401402</c:v>
                </c:pt>
                <c:pt idx="690">
                  <c:v>-12.419902467461242</c:v>
                </c:pt>
                <c:pt idx="691">
                  <c:v>-10.484312220715111</c:v>
                </c:pt>
                <c:pt idx="692">
                  <c:v>-10.196980998643625</c:v>
                </c:pt>
                <c:pt idx="693">
                  <c:v>-7.4141828987793019</c:v>
                </c:pt>
                <c:pt idx="694">
                  <c:v>-6.5956646089013589</c:v>
                </c:pt>
                <c:pt idx="695">
                  <c:v>-3.7009981480111946</c:v>
                </c:pt>
                <c:pt idx="696">
                  <c:v>-3.9666983332100756</c:v>
                </c:pt>
                <c:pt idx="697">
                  <c:v>-0.63152849988907178</c:v>
                </c:pt>
                <c:pt idx="698">
                  <c:v>3.8624350099809135E-2</c:v>
                </c:pt>
                <c:pt idx="699">
                  <c:v>-2.0848380849101886</c:v>
                </c:pt>
                <c:pt idx="700">
                  <c:v>1.0814457235808277</c:v>
                </c:pt>
                <c:pt idx="701">
                  <c:v>3.8154011512227441</c:v>
                </c:pt>
                <c:pt idx="702">
                  <c:v>4.2431610361004459</c:v>
                </c:pt>
                <c:pt idx="703">
                  <c:v>4.6570449324903791</c:v>
                </c:pt>
                <c:pt idx="704">
                  <c:v>5.5594404392413139</c:v>
                </c:pt>
                <c:pt idx="705">
                  <c:v>3.4523963953171801</c:v>
                </c:pt>
                <c:pt idx="706">
                  <c:v>3.7140567557854638</c:v>
                </c:pt>
                <c:pt idx="707">
                  <c:v>6.9362510802069153</c:v>
                </c:pt>
                <c:pt idx="708">
                  <c:v>7.4951259721862016</c:v>
                </c:pt>
                <c:pt idx="709">
                  <c:v>7.4586133749675696</c:v>
                </c:pt>
                <c:pt idx="710">
                  <c:v>6.2984520374708097</c:v>
                </c:pt>
                <c:pt idx="711">
                  <c:v>4.2812068337237292</c:v>
                </c:pt>
                <c:pt idx="712">
                  <c:v>5.8859861503513287</c:v>
                </c:pt>
                <c:pt idx="713">
                  <c:v>8.0238875353161916</c:v>
                </c:pt>
                <c:pt idx="714">
                  <c:v>6.296598781784553</c:v>
                </c:pt>
                <c:pt idx="715">
                  <c:v>7.1121389036060805</c:v>
                </c:pt>
                <c:pt idx="716">
                  <c:v>10.900225013245461</c:v>
                </c:pt>
                <c:pt idx="717">
                  <c:v>12.642702511920874</c:v>
                </c:pt>
                <c:pt idx="718">
                  <c:v>13.37273226072881</c:v>
                </c:pt>
                <c:pt idx="719">
                  <c:v>6.5824590346559262</c:v>
                </c:pt>
                <c:pt idx="720">
                  <c:v>7.8221131311903207</c:v>
                </c:pt>
                <c:pt idx="721">
                  <c:v>1.6832018180712964</c:v>
                </c:pt>
                <c:pt idx="722">
                  <c:v>0.27208163626417559</c:v>
                </c:pt>
                <c:pt idx="723">
                  <c:v>2.2872734726377359</c:v>
                </c:pt>
                <c:pt idx="724">
                  <c:v>1.827346125373964</c:v>
                </c:pt>
                <c:pt idx="725">
                  <c:v>4.5157115128365888</c:v>
                </c:pt>
                <c:pt idx="726">
                  <c:v>3.9774403615529081</c:v>
                </c:pt>
                <c:pt idx="727">
                  <c:v>3.2038963253976362</c:v>
                </c:pt>
                <c:pt idx="728">
                  <c:v>6.2845066928578603</c:v>
                </c:pt>
                <c:pt idx="729">
                  <c:v>5.039456023572086</c:v>
                </c:pt>
                <c:pt idx="730">
                  <c:v>2.5219104212148409</c:v>
                </c:pt>
                <c:pt idx="731">
                  <c:v>2.1541193790934017</c:v>
                </c:pt>
                <c:pt idx="732">
                  <c:v>-1.924792558815966</c:v>
                </c:pt>
                <c:pt idx="733">
                  <c:v>5.0086697065637509E-2</c:v>
                </c:pt>
                <c:pt idx="734">
                  <c:v>-0.56192197264093124</c:v>
                </c:pt>
                <c:pt idx="735">
                  <c:v>-2.9528297753768697</c:v>
                </c:pt>
                <c:pt idx="736">
                  <c:v>0.52185320216082687</c:v>
                </c:pt>
                <c:pt idx="737">
                  <c:v>0.99566788194474043</c:v>
                </c:pt>
                <c:pt idx="738">
                  <c:v>-0.38759890624973536</c:v>
                </c:pt>
                <c:pt idx="739">
                  <c:v>1.9482609843752243</c:v>
                </c:pt>
                <c:pt idx="740">
                  <c:v>0.74963488593769512</c:v>
                </c:pt>
                <c:pt idx="741">
                  <c:v>-1.4004286026560635</c:v>
                </c:pt>
                <c:pt idx="742">
                  <c:v>-0.33378574239046088</c:v>
                </c:pt>
                <c:pt idx="743">
                  <c:v>-2.4431071681514425</c:v>
                </c:pt>
                <c:pt idx="744">
                  <c:v>-3.5886964513362898</c:v>
                </c:pt>
                <c:pt idx="745">
                  <c:v>-4.6775268062026498</c:v>
                </c:pt>
                <c:pt idx="746">
                  <c:v>-5.3486741255823915</c:v>
                </c:pt>
                <c:pt idx="747">
                  <c:v>-6.1265067130241562</c:v>
                </c:pt>
                <c:pt idx="748">
                  <c:v>-9.7412560417217264</c:v>
                </c:pt>
                <c:pt idx="749">
                  <c:v>0.54676956245043584</c:v>
                </c:pt>
                <c:pt idx="750">
                  <c:v>-0.65640739379460911</c:v>
                </c:pt>
                <c:pt idx="751">
                  <c:v>-0.36886665441517152</c:v>
                </c:pt>
                <c:pt idx="752">
                  <c:v>1.5115200110263629</c:v>
                </c:pt>
                <c:pt idx="753">
                  <c:v>0.24076800992375524</c:v>
                </c:pt>
                <c:pt idx="754">
                  <c:v>2.4944912089313505</c:v>
                </c:pt>
                <c:pt idx="755">
                  <c:v>1.0000420880382421</c:v>
                </c:pt>
                <c:pt idx="756">
                  <c:v>0.1085378792344045</c:v>
                </c:pt>
                <c:pt idx="757">
                  <c:v>-1.8326159086890073</c:v>
                </c:pt>
                <c:pt idx="758">
                  <c:v>1.0645682179898586E-2</c:v>
                </c:pt>
                <c:pt idx="759">
                  <c:v>-3.9862188860381025</c:v>
                </c:pt>
                <c:pt idx="760">
                  <c:v>-4.7553969974343033</c:v>
                </c:pt>
                <c:pt idx="761">
                  <c:v>-8.2080572976908854</c:v>
                </c:pt>
                <c:pt idx="762">
                  <c:v>-13.689951567921781</c:v>
                </c:pt>
                <c:pt idx="763">
                  <c:v>-12.456056411129623</c:v>
                </c:pt>
                <c:pt idx="764">
                  <c:v>-9.3669507700166719</c:v>
                </c:pt>
                <c:pt idx="765">
                  <c:v>-10.959055693014989</c:v>
                </c:pt>
                <c:pt idx="766">
                  <c:v>-11.223950123713507</c:v>
                </c:pt>
                <c:pt idx="767">
                  <c:v>-11.288755111342169</c:v>
                </c:pt>
                <c:pt idx="768">
                  <c:v>-11.935779600207979</c:v>
                </c:pt>
                <c:pt idx="769">
                  <c:v>-13.039301640187176</c:v>
                </c:pt>
                <c:pt idx="770">
                  <c:v>-11.52307147616844</c:v>
                </c:pt>
                <c:pt idx="771">
                  <c:v>-7.426964328551577</c:v>
                </c:pt>
                <c:pt idx="772">
                  <c:v>-7.1861678956964283</c:v>
                </c:pt>
                <c:pt idx="773">
                  <c:v>-7.9056511061267827</c:v>
                </c:pt>
                <c:pt idx="774">
                  <c:v>-6.4877859955141162</c:v>
                </c:pt>
                <c:pt idx="775">
                  <c:v>-4.6132073959627178</c:v>
                </c:pt>
                <c:pt idx="776">
                  <c:v>-2.0670866563664561</c:v>
                </c:pt>
                <c:pt idx="777">
                  <c:v>-1.7156779907298016</c:v>
                </c:pt>
                <c:pt idx="778">
                  <c:v>-1.0711101916568282</c:v>
                </c:pt>
                <c:pt idx="779">
                  <c:v>-4.2455991724911541</c:v>
                </c:pt>
                <c:pt idx="780">
                  <c:v>-3.7438392552420225</c:v>
                </c:pt>
                <c:pt idx="781">
                  <c:v>-3.610755329717847</c:v>
                </c:pt>
                <c:pt idx="782">
                  <c:v>-4.803579796746078</c:v>
                </c:pt>
                <c:pt idx="783">
                  <c:v>-1.6883218170714542</c:v>
                </c:pt>
                <c:pt idx="784">
                  <c:v>-2.9092896353643027</c:v>
                </c:pt>
                <c:pt idx="785">
                  <c:v>-7.0967606718278944</c:v>
                </c:pt>
                <c:pt idx="786">
                  <c:v>-5.026184604645124</c:v>
                </c:pt>
                <c:pt idx="787">
                  <c:v>-0.672566144180621</c:v>
                </c:pt>
                <c:pt idx="788">
                  <c:v>0.27299047023743128</c:v>
                </c:pt>
                <c:pt idx="789">
                  <c:v>-3.3158085767863099</c:v>
                </c:pt>
                <c:pt idx="790">
                  <c:v>-2.8394277191076753</c:v>
                </c:pt>
                <c:pt idx="791">
                  <c:v>-7.1496849471969028</c:v>
                </c:pt>
                <c:pt idx="792">
                  <c:v>-7.7474164524772391</c:v>
                </c:pt>
                <c:pt idx="793">
                  <c:v>-6.6444748072294999</c:v>
                </c:pt>
                <c:pt idx="794">
                  <c:v>-4.4068273265065443</c:v>
                </c:pt>
                <c:pt idx="795">
                  <c:v>-6.1377445938558992</c:v>
                </c:pt>
                <c:pt idx="796">
                  <c:v>-9.7031701344703123</c:v>
                </c:pt>
                <c:pt idx="797">
                  <c:v>-5.3933531210232957</c:v>
                </c:pt>
                <c:pt idx="798">
                  <c:v>-6.5045178089209514</c:v>
                </c:pt>
                <c:pt idx="799">
                  <c:v>-8.2579660280288607</c:v>
                </c:pt>
                <c:pt idx="800">
                  <c:v>-13.952269425225978</c:v>
                </c:pt>
                <c:pt idx="801">
                  <c:v>-15.681642482703396</c:v>
                </c:pt>
                <c:pt idx="802">
                  <c:v>-8.5607782344330587</c:v>
                </c:pt>
                <c:pt idx="803">
                  <c:v>-8.5947004109897733</c:v>
                </c:pt>
                <c:pt idx="804">
                  <c:v>-11.024330369890805</c:v>
                </c:pt>
                <c:pt idx="805">
                  <c:v>-14.816797332901729</c:v>
                </c:pt>
                <c:pt idx="806">
                  <c:v>-11.564817599611558</c:v>
                </c:pt>
                <c:pt idx="807">
                  <c:v>-4.8072358396504029</c:v>
                </c:pt>
                <c:pt idx="808">
                  <c:v>-2.1789122556853613</c:v>
                </c:pt>
                <c:pt idx="809">
                  <c:v>1.7439789698831731</c:v>
                </c:pt>
                <c:pt idx="810">
                  <c:v>0.55388107289485333</c:v>
                </c:pt>
                <c:pt idx="811">
                  <c:v>3.3038929656053426</c:v>
                </c:pt>
                <c:pt idx="812">
                  <c:v>2.8864036690448103</c:v>
                </c:pt>
                <c:pt idx="813">
                  <c:v>1.7078633021403249</c:v>
                </c:pt>
                <c:pt idx="814">
                  <c:v>3.1041769719262788</c:v>
                </c:pt>
                <c:pt idx="815">
                  <c:v>3.8675592747336509</c:v>
                </c:pt>
                <c:pt idx="816">
                  <c:v>7.6695033472602603</c:v>
                </c:pt>
                <c:pt idx="817">
                  <c:v>6.3221530125342298</c:v>
                </c:pt>
                <c:pt idx="818">
                  <c:v>1.8398377112808078</c:v>
                </c:pt>
                <c:pt idx="819">
                  <c:v>0.64975394015272059</c:v>
                </c:pt>
                <c:pt idx="820">
                  <c:v>1.3779785461374559</c:v>
                </c:pt>
                <c:pt idx="821">
                  <c:v>-0.73321930847629346</c:v>
                </c:pt>
                <c:pt idx="822">
                  <c:v>-4.4713973776286906</c:v>
                </c:pt>
                <c:pt idx="823">
                  <c:v>-3.0374576398658348</c:v>
                </c:pt>
                <c:pt idx="824">
                  <c:v>-3.9237118758792633</c:v>
                </c:pt>
                <c:pt idx="825">
                  <c:v>-6.5978406882913561</c:v>
                </c:pt>
                <c:pt idx="826">
                  <c:v>-5.8800566194622235</c:v>
                </c:pt>
                <c:pt idx="827">
                  <c:v>-2.9219509575160032</c:v>
                </c:pt>
                <c:pt idx="828">
                  <c:v>3.1454441382356038</c:v>
                </c:pt>
                <c:pt idx="829">
                  <c:v>1.0605997244120431</c:v>
                </c:pt>
                <c:pt idx="830">
                  <c:v>6.1977397519708433</c:v>
                </c:pt>
                <c:pt idx="831">
                  <c:v>4.4364657767737441</c:v>
                </c:pt>
                <c:pt idx="832">
                  <c:v>3.5962191990963674</c:v>
                </c:pt>
                <c:pt idx="833">
                  <c:v>-2.9449027208132605</c:v>
                </c:pt>
                <c:pt idx="834">
                  <c:v>-3.7436124487319375</c:v>
                </c:pt>
                <c:pt idx="835">
                  <c:v>-10.547151203858746</c:v>
                </c:pt>
                <c:pt idx="836">
                  <c:v>-8.7959360834728813</c:v>
                </c:pt>
                <c:pt idx="837">
                  <c:v>-2.2959424751255995</c:v>
                </c:pt>
                <c:pt idx="838">
                  <c:v>-4.3396482276130399</c:v>
                </c:pt>
                <c:pt idx="839">
                  <c:v>-2.5706834048517351</c:v>
                </c:pt>
                <c:pt idx="840">
                  <c:v>-5.4286150643665678</c:v>
                </c:pt>
                <c:pt idx="841">
                  <c:v>-1.7901535579299122</c:v>
                </c:pt>
                <c:pt idx="842">
                  <c:v>-8.7987382021369172</c:v>
                </c:pt>
                <c:pt idx="843">
                  <c:v>-11.92376438192322</c:v>
                </c:pt>
                <c:pt idx="844">
                  <c:v>-13.90438794373091</c:v>
                </c:pt>
                <c:pt idx="845">
                  <c:v>-14.177849149357812</c:v>
                </c:pt>
                <c:pt idx="846">
                  <c:v>-14.278864234422045</c:v>
                </c:pt>
                <c:pt idx="847">
                  <c:v>-12.870277810979829</c:v>
                </c:pt>
                <c:pt idx="848">
                  <c:v>-6.6399500298818595</c:v>
                </c:pt>
                <c:pt idx="849">
                  <c:v>-6.3725550268936928</c:v>
                </c:pt>
                <c:pt idx="850">
                  <c:v>-2.5429995242043333</c:v>
                </c:pt>
                <c:pt idx="851">
                  <c:v>-8.6056995717838873</c:v>
                </c:pt>
                <c:pt idx="852">
                  <c:v>-10.579529614605505</c:v>
                </c:pt>
                <c:pt idx="853">
                  <c:v>-8.012476653144958</c:v>
                </c:pt>
                <c:pt idx="854">
                  <c:v>-6.6017289878304695</c:v>
                </c:pt>
                <c:pt idx="855">
                  <c:v>-7.2378560890474262</c:v>
                </c:pt>
                <c:pt idx="856">
                  <c:v>-5.6337704801426725</c:v>
                </c:pt>
                <c:pt idx="857">
                  <c:v>-0.4849934321284195</c:v>
                </c:pt>
                <c:pt idx="858">
                  <c:v>2.5140059110844248</c:v>
                </c:pt>
                <c:pt idx="859">
                  <c:v>5.0293053199759754</c:v>
                </c:pt>
                <c:pt idx="860">
                  <c:v>4.3618747879783655</c:v>
                </c:pt>
                <c:pt idx="861">
                  <c:v>8.5013873091805152</c:v>
                </c:pt>
                <c:pt idx="862">
                  <c:v>5.5613485782624679</c:v>
                </c:pt>
                <c:pt idx="863">
                  <c:v>4.3070137204362169</c:v>
                </c:pt>
                <c:pt idx="864">
                  <c:v>5.2728123483925913</c:v>
                </c:pt>
                <c:pt idx="865">
                  <c:v>5.4534311135533358</c:v>
                </c:pt>
                <c:pt idx="866">
                  <c:v>1.222988002198008</c:v>
                </c:pt>
                <c:pt idx="867">
                  <c:v>-2.6523107980217873</c:v>
                </c:pt>
                <c:pt idx="868">
                  <c:v>-6.5474797182196198</c:v>
                </c:pt>
                <c:pt idx="869">
                  <c:v>-5.6211317463976656</c:v>
                </c:pt>
                <c:pt idx="870">
                  <c:v>-2.421318571757908</c:v>
                </c:pt>
                <c:pt idx="871">
                  <c:v>-8.3080867145821315</c:v>
                </c:pt>
                <c:pt idx="872">
                  <c:v>-7.2639780431239132</c:v>
                </c:pt>
                <c:pt idx="873">
                  <c:v>-5.2380802388115058</c:v>
                </c:pt>
                <c:pt idx="874">
                  <c:v>-8.3605722149303716</c:v>
                </c:pt>
                <c:pt idx="875">
                  <c:v>-4.5376149934373302</c:v>
                </c:pt>
                <c:pt idx="876">
                  <c:v>0.67774650590639851</c:v>
                </c:pt>
                <c:pt idx="877">
                  <c:v>-1.727228144684247</c:v>
                </c:pt>
                <c:pt idx="878">
                  <c:v>-9.041105330215828</c:v>
                </c:pt>
                <c:pt idx="879">
                  <c:v>-7.6811947971942516</c:v>
                </c:pt>
                <c:pt idx="880">
                  <c:v>-7.9313753174748314</c:v>
                </c:pt>
                <c:pt idx="881">
                  <c:v>-8.1274377857273521</c:v>
                </c:pt>
                <c:pt idx="882">
                  <c:v>-4.2695940071546232</c:v>
                </c:pt>
                <c:pt idx="883">
                  <c:v>-3.9299346064391614</c:v>
                </c:pt>
                <c:pt idx="884">
                  <c:v>0.24515885420476025</c:v>
                </c:pt>
                <c:pt idx="885">
                  <c:v>2.67429687842764E-2</c:v>
                </c:pt>
                <c:pt idx="886">
                  <c:v>-2.7107313280941554</c:v>
                </c:pt>
                <c:pt idx="887">
                  <c:v>-3.7488581952847539</c:v>
                </c:pt>
                <c:pt idx="888">
                  <c:v>-2.0647723757562773</c:v>
                </c:pt>
                <c:pt idx="889">
                  <c:v>-3.6910951381806569</c:v>
                </c:pt>
                <c:pt idx="890">
                  <c:v>-1.886785624362588</c:v>
                </c:pt>
                <c:pt idx="891">
                  <c:v>-2.4351070619263453</c:v>
                </c:pt>
                <c:pt idx="892">
                  <c:v>2.899703644266296</c:v>
                </c:pt>
                <c:pt idx="893">
                  <c:v>4.4717332798396683</c:v>
                </c:pt>
                <c:pt idx="894">
                  <c:v>4.5191599518557126</c:v>
                </c:pt>
                <c:pt idx="895">
                  <c:v>1.6427439566701452</c:v>
                </c:pt>
                <c:pt idx="896">
                  <c:v>1.6336695610031171</c:v>
                </c:pt>
                <c:pt idx="897">
                  <c:v>-2.4863973950971854</c:v>
                </c:pt>
                <c:pt idx="898">
                  <c:v>0.3418423444125267</c:v>
                </c:pt>
                <c:pt idx="899">
                  <c:v>4.5455581099712674</c:v>
                </c:pt>
                <c:pt idx="900">
                  <c:v>6.6997022989741453</c:v>
                </c:pt>
                <c:pt idx="901">
                  <c:v>5.4285320690767378</c:v>
                </c:pt>
                <c:pt idx="902">
                  <c:v>2.4320788621690639</c:v>
                </c:pt>
                <c:pt idx="903">
                  <c:v>4.6229709759521569</c:v>
                </c:pt>
                <c:pt idx="904">
                  <c:v>4.3546738783569339</c:v>
                </c:pt>
                <c:pt idx="905">
                  <c:v>3.3276064905212337</c:v>
                </c:pt>
                <c:pt idx="906">
                  <c:v>3.1209458414691227</c:v>
                </c:pt>
                <c:pt idx="907">
                  <c:v>-0.96354874267780133</c:v>
                </c:pt>
                <c:pt idx="908">
                  <c:v>2.0712061315899746</c:v>
                </c:pt>
                <c:pt idx="909">
                  <c:v>2.7950855184309802</c:v>
                </c:pt>
                <c:pt idx="910">
                  <c:v>4.4259769665878679</c:v>
                </c:pt>
                <c:pt idx="911">
                  <c:v>4.2258792699290808</c:v>
                </c:pt>
                <c:pt idx="912">
                  <c:v>5.4906913429361737</c:v>
                </c:pt>
                <c:pt idx="913">
                  <c:v>3.9524222086425596</c:v>
                </c:pt>
                <c:pt idx="914">
                  <c:v>2.5583799877782951</c:v>
                </c:pt>
                <c:pt idx="915">
                  <c:v>-0.46135801099951834</c:v>
                </c:pt>
                <c:pt idx="916">
                  <c:v>-3.1500222098995749</c:v>
                </c:pt>
                <c:pt idx="917">
                  <c:v>-2.5052199889096158</c:v>
                </c:pt>
                <c:pt idx="918">
                  <c:v>-1.5467979900186606</c:v>
                </c:pt>
                <c:pt idx="919">
                  <c:v>0.36318180898321373</c:v>
                </c:pt>
                <c:pt idx="920">
                  <c:v>-4.4638363719151073</c:v>
                </c:pt>
                <c:pt idx="921">
                  <c:v>-4.405352734723607</c:v>
                </c:pt>
                <c:pt idx="922">
                  <c:v>-3.9842174612512622</c:v>
                </c:pt>
                <c:pt idx="923">
                  <c:v>-4.9531957151261423</c:v>
                </c:pt>
                <c:pt idx="924">
                  <c:v>-4.4190761436135233</c:v>
                </c:pt>
                <c:pt idx="925">
                  <c:v>-4.4099685292521826</c:v>
                </c:pt>
                <c:pt idx="926">
                  <c:v>-4.5427716763269643</c:v>
                </c:pt>
                <c:pt idx="927">
                  <c:v>-0.84989450869426264</c:v>
                </c:pt>
                <c:pt idx="928">
                  <c:v>-0.5217050578248319</c:v>
                </c:pt>
                <c:pt idx="929">
                  <c:v>1.7089654479576524</c:v>
                </c:pt>
                <c:pt idx="930">
                  <c:v>2.9093689031618766</c:v>
                </c:pt>
                <c:pt idx="931">
                  <c:v>-3.8587679871543088</c:v>
                </c:pt>
                <c:pt idx="932">
                  <c:v>-2.2279911884388781</c:v>
                </c:pt>
                <c:pt idx="933">
                  <c:v>-3.4640920695949973</c:v>
                </c:pt>
                <c:pt idx="934">
                  <c:v>-4.4597828626355067</c:v>
                </c:pt>
                <c:pt idx="935">
                  <c:v>-1.0086045763719653</c:v>
                </c:pt>
                <c:pt idx="936">
                  <c:v>-5.5663441187347757</c:v>
                </c:pt>
                <c:pt idx="937">
                  <c:v>-7.5675097068613155</c:v>
                </c:pt>
                <c:pt idx="938">
                  <c:v>-8.0167587361751629</c:v>
                </c:pt>
                <c:pt idx="939">
                  <c:v>-8.7030828625576504</c:v>
                </c:pt>
                <c:pt idx="940">
                  <c:v>-8.7663745763018852</c:v>
                </c:pt>
                <c:pt idx="941">
                  <c:v>-7.6660371186716958</c:v>
                </c:pt>
                <c:pt idx="942">
                  <c:v>-4.5556334068045317</c:v>
                </c:pt>
                <c:pt idx="943">
                  <c:v>-7.3775700661240933</c:v>
                </c:pt>
                <c:pt idx="944">
                  <c:v>-18.514713059511678</c:v>
                </c:pt>
                <c:pt idx="945">
                  <c:v>-14.445841753560515</c:v>
                </c:pt>
                <c:pt idx="946">
                  <c:v>-9.8501575782044597</c:v>
                </c:pt>
                <c:pt idx="947">
                  <c:v>-6.4726418203840268</c:v>
                </c:pt>
                <c:pt idx="948">
                  <c:v>-6.7298776383456271</c:v>
                </c:pt>
                <c:pt idx="949">
                  <c:v>-8.9842898745110773</c:v>
                </c:pt>
                <c:pt idx="950">
                  <c:v>-8.5429608870599765</c:v>
                </c:pt>
                <c:pt idx="951">
                  <c:v>-6.4243647983539773</c:v>
                </c:pt>
                <c:pt idx="952">
                  <c:v>-5.2761283185185874</c:v>
                </c:pt>
                <c:pt idx="953">
                  <c:v>-3.7274154866667288</c:v>
                </c:pt>
                <c:pt idx="954">
                  <c:v>-5.3094739380000533</c:v>
                </c:pt>
                <c:pt idx="955">
                  <c:v>-2.424926544200062</c:v>
                </c:pt>
                <c:pt idx="956">
                  <c:v>-2.4645338897800571</c:v>
                </c:pt>
                <c:pt idx="957">
                  <c:v>-3.2975805008020558</c:v>
                </c:pt>
                <c:pt idx="958">
                  <c:v>-4.6600224507218542</c:v>
                </c:pt>
                <c:pt idx="959">
                  <c:v>-2.5699202056496659</c:v>
                </c:pt>
                <c:pt idx="960">
                  <c:v>-2.7894281850847022</c:v>
                </c:pt>
                <c:pt idx="961">
                  <c:v>1.0977146334237773</c:v>
                </c:pt>
                <c:pt idx="962">
                  <c:v>1.6395431700813816</c:v>
                </c:pt>
                <c:pt idx="963">
                  <c:v>-0.32361114692676551</c:v>
                </c:pt>
                <c:pt idx="964">
                  <c:v>2.9084499677659181</c:v>
                </c:pt>
                <c:pt idx="965">
                  <c:v>1.499104970989336</c:v>
                </c:pt>
                <c:pt idx="966">
                  <c:v>2.4092944738903839</c:v>
                </c:pt>
                <c:pt idx="967">
                  <c:v>-1.2064349734986592</c:v>
                </c:pt>
                <c:pt idx="968">
                  <c:v>-0.98849147614879485</c:v>
                </c:pt>
                <c:pt idx="969">
                  <c:v>4.3524576714660697</c:v>
                </c:pt>
                <c:pt idx="970">
                  <c:v>1.6317119043194594</c:v>
                </c:pt>
                <c:pt idx="971">
                  <c:v>1.7700407138875107</c:v>
                </c:pt>
                <c:pt idx="972">
                  <c:v>-1.1763357501251903E-2</c:v>
                </c:pt>
                <c:pt idx="973">
                  <c:v>7.176612978248869</c:v>
                </c:pt>
                <c:pt idx="974">
                  <c:v>12.877851680423987</c:v>
                </c:pt>
                <c:pt idx="975">
                  <c:v>9.9367665123815812</c:v>
                </c:pt>
                <c:pt idx="976">
                  <c:v>11.199389861143416</c:v>
                </c:pt>
                <c:pt idx="977">
                  <c:v>8.6400508750290754</c:v>
                </c:pt>
                <c:pt idx="978">
                  <c:v>7.9025457875261793</c:v>
                </c:pt>
                <c:pt idx="979">
                  <c:v>7.1705912087735584</c:v>
                </c:pt>
                <c:pt idx="980">
                  <c:v>4.9072320878961904</c:v>
                </c:pt>
                <c:pt idx="981">
                  <c:v>6.4977088791065682</c:v>
                </c:pt>
                <c:pt idx="982">
                  <c:v>6.5093379911959062</c:v>
                </c:pt>
                <c:pt idx="983">
                  <c:v>5.1873041920763114</c:v>
                </c:pt>
                <c:pt idx="984">
                  <c:v>3.6959737728686832</c:v>
                </c:pt>
                <c:pt idx="985">
                  <c:v>4.5809763955817999</c:v>
                </c:pt>
                <c:pt idx="986">
                  <c:v>7.4684787560236146</c:v>
                </c:pt>
                <c:pt idx="987">
                  <c:v>8.1027308804212481</c:v>
                </c:pt>
                <c:pt idx="988">
                  <c:v>8.6874577923791207</c:v>
                </c:pt>
                <c:pt idx="989">
                  <c:v>5.3018120131412019</c:v>
                </c:pt>
                <c:pt idx="990">
                  <c:v>3.1229308118270893</c:v>
                </c:pt>
                <c:pt idx="991">
                  <c:v>3.2008377306443663</c:v>
                </c:pt>
                <c:pt idx="992">
                  <c:v>5.8367539575799299</c:v>
                </c:pt>
                <c:pt idx="993">
                  <c:v>3.3604785618219353</c:v>
                </c:pt>
                <c:pt idx="994">
                  <c:v>5.6096307056397308</c:v>
                </c:pt>
                <c:pt idx="995">
                  <c:v>5.8095676350757657</c:v>
                </c:pt>
                <c:pt idx="996">
                  <c:v>3.8628108715681719</c:v>
                </c:pt>
                <c:pt idx="997">
                  <c:v>0.60842978441135642</c:v>
                </c:pt>
                <c:pt idx="998">
                  <c:v>-1.9498131940297867</c:v>
                </c:pt>
                <c:pt idx="999">
                  <c:v>-4.5838318746268243</c:v>
                </c:pt>
                <c:pt idx="1000">
                  <c:v>-3.9693486871641426</c:v>
                </c:pt>
                <c:pt idx="1001">
                  <c:v>8.6900861815522745</c:v>
                </c:pt>
                <c:pt idx="1002">
                  <c:v>8.7283775633970464</c:v>
                </c:pt>
                <c:pt idx="1003">
                  <c:v>7.406839807057338</c:v>
                </c:pt>
                <c:pt idx="1004">
                  <c:v>7.944055826351601</c:v>
                </c:pt>
                <c:pt idx="1005">
                  <c:v>4.6327502437164441</c:v>
                </c:pt>
                <c:pt idx="1006">
                  <c:v>6.4814752193447873</c:v>
                </c:pt>
                <c:pt idx="1007">
                  <c:v>5.5017276974102884</c:v>
                </c:pt>
                <c:pt idx="1008">
                  <c:v>6.6489549276692657</c:v>
                </c:pt>
                <c:pt idx="1009">
                  <c:v>8.3838594349023339</c:v>
                </c:pt>
                <c:pt idx="1010">
                  <c:v>6.9699734914121052</c:v>
                </c:pt>
                <c:pt idx="1011">
                  <c:v>10.087376142270884</c:v>
                </c:pt>
                <c:pt idx="1012">
                  <c:v>9.3907385280437978</c:v>
                </c:pt>
                <c:pt idx="1013">
                  <c:v>9.4174646752394153</c:v>
                </c:pt>
                <c:pt idx="1014">
                  <c:v>10.52441820771547</c:v>
                </c:pt>
                <c:pt idx="1015">
                  <c:v>9.423176386943922</c:v>
                </c:pt>
                <c:pt idx="1016">
                  <c:v>9.4173587482495407</c:v>
                </c:pt>
                <c:pt idx="1017">
                  <c:v>7.783022873424585</c:v>
                </c:pt>
                <c:pt idx="1018">
                  <c:v>5.3365205860821163</c:v>
                </c:pt>
                <c:pt idx="1019">
                  <c:v>2.9493685274739079</c:v>
                </c:pt>
                <c:pt idx="1020">
                  <c:v>4.6932316747265332</c:v>
                </c:pt>
                <c:pt idx="1021">
                  <c:v>5.8531085072538644</c:v>
                </c:pt>
                <c:pt idx="1022">
                  <c:v>3.84349765652847</c:v>
                </c:pt>
                <c:pt idx="1023">
                  <c:v>3.4493478908756146</c:v>
                </c:pt>
                <c:pt idx="1024">
                  <c:v>3.7971131017880424</c:v>
                </c:pt>
                <c:pt idx="1025">
                  <c:v>3.4174017916092225</c:v>
                </c:pt>
                <c:pt idx="1026">
                  <c:v>1.943961612448291</c:v>
                </c:pt>
                <c:pt idx="1027">
                  <c:v>2.6861654512034647</c:v>
                </c:pt>
                <c:pt idx="1028">
                  <c:v>4.5344489060831137</c:v>
                </c:pt>
                <c:pt idx="1029">
                  <c:v>3.6517040154748059</c:v>
                </c:pt>
                <c:pt idx="1030">
                  <c:v>1.8720336139273144</c:v>
                </c:pt>
                <c:pt idx="1031">
                  <c:v>-0.14916974746540745</c:v>
                </c:pt>
                <c:pt idx="1032">
                  <c:v>-0.52445277271888813</c:v>
                </c:pt>
                <c:pt idx="1033">
                  <c:v>-2.8328074954469997</c:v>
                </c:pt>
                <c:pt idx="1034">
                  <c:v>-3.2617267459022941</c:v>
                </c:pt>
                <c:pt idx="1035">
                  <c:v>-2.886754071312069</c:v>
                </c:pt>
                <c:pt idx="1036">
                  <c:v>0.25052133581912983</c:v>
                </c:pt>
                <c:pt idx="1037">
                  <c:v>1.249769202237232</c:v>
                </c:pt>
                <c:pt idx="1038">
                  <c:v>2.3734922820135012</c:v>
                </c:pt>
                <c:pt idx="1039">
                  <c:v>-0.88805694618787356</c:v>
                </c:pt>
                <c:pt idx="1040">
                  <c:v>-0.35045125156908341</c:v>
                </c:pt>
                <c:pt idx="1041">
                  <c:v>-3.9640061264121869</c:v>
                </c:pt>
                <c:pt idx="1042">
                  <c:v>-4.7382055137709784</c:v>
                </c:pt>
                <c:pt idx="1043">
                  <c:v>-4.2058849623938812</c:v>
                </c:pt>
                <c:pt idx="1044">
                  <c:v>-5.6582964661544963</c:v>
                </c:pt>
                <c:pt idx="1045">
                  <c:v>-4.6144668195390466</c:v>
                </c:pt>
                <c:pt idx="1046">
                  <c:v>-3.8994201375851532</c:v>
                </c:pt>
                <c:pt idx="1047">
                  <c:v>-3.7142781238266309</c:v>
                </c:pt>
                <c:pt idx="1048">
                  <c:v>-2.3673503114439711</c:v>
                </c:pt>
                <c:pt idx="1049">
                  <c:v>-0.46741528029956214</c:v>
                </c:pt>
                <c:pt idx="1050">
                  <c:v>-1.1739737522696174</c:v>
                </c:pt>
                <c:pt idx="1051">
                  <c:v>-1.6240763770426554</c:v>
                </c:pt>
                <c:pt idx="1052">
                  <c:v>-1.1974687393383761</c:v>
                </c:pt>
                <c:pt idx="1053">
                  <c:v>-3.0246218654045549</c:v>
                </c:pt>
                <c:pt idx="1054">
                  <c:v>-3.0939596788641097</c:v>
                </c:pt>
                <c:pt idx="1055">
                  <c:v>-3.4008637109776885</c:v>
                </c:pt>
                <c:pt idx="1056">
                  <c:v>-0.9671773398799246</c:v>
                </c:pt>
                <c:pt idx="1057">
                  <c:v>-1.6824596058919354</c:v>
                </c:pt>
                <c:pt idx="1058">
                  <c:v>0.91198635469726241</c:v>
                </c:pt>
                <c:pt idx="1059">
                  <c:v>0.56648771922755259</c:v>
                </c:pt>
                <c:pt idx="1060">
                  <c:v>1.3022389473047866</c:v>
                </c:pt>
                <c:pt idx="1061">
                  <c:v>5.4864150525743156</c:v>
                </c:pt>
                <c:pt idx="1062">
                  <c:v>-1.0397264526831265</c:v>
                </c:pt>
                <c:pt idx="1063">
                  <c:v>0.50234619258519331</c:v>
                </c:pt>
                <c:pt idx="1064">
                  <c:v>0.19771157332667144</c:v>
                </c:pt>
                <c:pt idx="1065">
                  <c:v>-2.659159584005991</c:v>
                </c:pt>
                <c:pt idx="1066">
                  <c:v>-2.3345436256053915</c:v>
                </c:pt>
                <c:pt idx="1067">
                  <c:v>0.4621107369551396</c:v>
                </c:pt>
                <c:pt idx="1068">
                  <c:v>3.4399663259620183E-2</c:v>
                </c:pt>
                <c:pt idx="1069">
                  <c:v>2.51585969693366</c:v>
                </c:pt>
                <c:pt idx="1070">
                  <c:v>1.3152737272402817</c:v>
                </c:pt>
                <c:pt idx="1071">
                  <c:v>3.1599463545162649</c:v>
                </c:pt>
                <c:pt idx="1072">
                  <c:v>0.11445171906463258</c:v>
                </c:pt>
                <c:pt idx="1073">
                  <c:v>-0.5621934528418393</c:v>
                </c:pt>
                <c:pt idx="1074">
                  <c:v>1.1473258924423391</c:v>
                </c:pt>
                <c:pt idx="1075">
                  <c:v>2.3924933031980942</c:v>
                </c:pt>
                <c:pt idx="1076">
                  <c:v>2.5054439728782683</c:v>
                </c:pt>
                <c:pt idx="1077">
                  <c:v>4.9648995755904366</c:v>
                </c:pt>
                <c:pt idx="1078">
                  <c:v>3.9988096180313875</c:v>
                </c:pt>
                <c:pt idx="1079">
                  <c:v>3.8337286562282316</c:v>
                </c:pt>
                <c:pt idx="1080">
                  <c:v>3.4698557906054219</c:v>
                </c:pt>
                <c:pt idx="1081">
                  <c:v>2.5945702115448768</c:v>
                </c:pt>
                <c:pt idx="1082">
                  <c:v>1.1416131903903874</c:v>
                </c:pt>
                <c:pt idx="1083">
                  <c:v>2.0840518713513347</c:v>
                </c:pt>
                <c:pt idx="1084">
                  <c:v>3.4018466842162098</c:v>
                </c:pt>
                <c:pt idx="1085">
                  <c:v>0.68426201579458734</c:v>
                </c:pt>
                <c:pt idx="1086">
                  <c:v>-0.1863641857848819</c:v>
                </c:pt>
                <c:pt idx="1087">
                  <c:v>1.6519722327935966</c:v>
                </c:pt>
                <c:pt idx="1088">
                  <c:v>2.484675009514234</c:v>
                </c:pt>
                <c:pt idx="1089">
                  <c:v>3.4102075085628201</c:v>
                </c:pt>
                <c:pt idx="1090">
                  <c:v>2.4234867577065273</c:v>
                </c:pt>
                <c:pt idx="1091">
                  <c:v>1.6723380819358766</c:v>
                </c:pt>
                <c:pt idx="1092">
                  <c:v>-1.498295726257723</c:v>
                </c:pt>
                <c:pt idx="1093">
                  <c:v>1.5082338463680287</c:v>
                </c:pt>
                <c:pt idx="1094">
                  <c:v>1.6411104617312304</c:v>
                </c:pt>
                <c:pt idx="1095">
                  <c:v>-0.2644005844419155</c:v>
                </c:pt>
                <c:pt idx="1096">
                  <c:v>-1.7934605259977161</c:v>
                </c:pt>
                <c:pt idx="1097">
                  <c:v>-2.8762144733979653</c:v>
                </c:pt>
                <c:pt idx="1098">
                  <c:v>-4.5549930260581561</c:v>
                </c:pt>
                <c:pt idx="1099">
                  <c:v>-4.4712937234523622</c:v>
                </c:pt>
                <c:pt idx="1100">
                  <c:v>-7.3015643511071318</c:v>
                </c:pt>
                <c:pt idx="1101">
                  <c:v>-6.0822079159964062</c:v>
                </c:pt>
                <c:pt idx="1102">
                  <c:v>-3.6249871243967817</c:v>
                </c:pt>
                <c:pt idx="1103">
                  <c:v>-7.2833884119571053</c:v>
                </c:pt>
                <c:pt idx="1104">
                  <c:v>-11.035749570761396</c:v>
                </c:pt>
                <c:pt idx="1105">
                  <c:v>-11.301874613685257</c:v>
                </c:pt>
                <c:pt idx="1106">
                  <c:v>-10.651087152316734</c:v>
                </c:pt>
                <c:pt idx="1107">
                  <c:v>-10.378378437085061</c:v>
                </c:pt>
                <c:pt idx="1108">
                  <c:v>-9.3111405933765639</c:v>
                </c:pt>
                <c:pt idx="1109">
                  <c:v>-9.3486265340388996</c:v>
                </c:pt>
                <c:pt idx="1110">
                  <c:v>-9.6464638806350251</c:v>
                </c:pt>
                <c:pt idx="1111">
                  <c:v>-10.276417492571525</c:v>
                </c:pt>
                <c:pt idx="1112">
                  <c:v>-4.8416757433143829</c:v>
                </c:pt>
                <c:pt idx="1113">
                  <c:v>-6.8899081689829416</c:v>
                </c:pt>
                <c:pt idx="1114">
                  <c:v>-5.2292173520846603</c:v>
                </c:pt>
                <c:pt idx="1115">
                  <c:v>-3.8228956168761954</c:v>
                </c:pt>
                <c:pt idx="1116">
                  <c:v>-4.3141060551885744</c:v>
                </c:pt>
                <c:pt idx="1117">
                  <c:v>-4.2164954496697078</c:v>
                </c:pt>
                <c:pt idx="1118">
                  <c:v>-2.8427459047027384</c:v>
                </c:pt>
                <c:pt idx="1119">
                  <c:v>-2.607571314232473</c:v>
                </c:pt>
                <c:pt idx="1120">
                  <c:v>3.6209858171907712</c:v>
                </c:pt>
                <c:pt idx="1121">
                  <c:v>2.8171872354716925</c:v>
                </c:pt>
                <c:pt idx="1122">
                  <c:v>3.6937685119245174</c:v>
                </c:pt>
                <c:pt idx="1123">
                  <c:v>-0.65090833926792868</c:v>
                </c:pt>
                <c:pt idx="1124">
                  <c:v>-0.15391750534114124</c:v>
                </c:pt>
                <c:pt idx="1125">
                  <c:v>0.33257424519295853</c:v>
                </c:pt>
                <c:pt idx="1126">
                  <c:v>-0.62328317932633581</c:v>
                </c:pt>
                <c:pt idx="1127">
                  <c:v>1.6180451386062771</c:v>
                </c:pt>
                <c:pt idx="1128">
                  <c:v>3.2917406247456569</c:v>
                </c:pt>
                <c:pt idx="1129">
                  <c:v>2.39326656227108</c:v>
                </c:pt>
                <c:pt idx="1130">
                  <c:v>2.4876399060439667</c:v>
                </c:pt>
                <c:pt idx="1131">
                  <c:v>-0.70572408456042979</c:v>
                </c:pt>
                <c:pt idx="1132">
                  <c:v>-1.8719516761043877</c:v>
                </c:pt>
                <c:pt idx="1133">
                  <c:v>-3.6576565084939432</c:v>
                </c:pt>
                <c:pt idx="1134">
                  <c:v>-5.2549908576445574</c:v>
                </c:pt>
                <c:pt idx="1135">
                  <c:v>-5.3576917718800985</c:v>
                </c:pt>
                <c:pt idx="1136">
                  <c:v>-3.5262225946920864</c:v>
                </c:pt>
                <c:pt idx="1137">
                  <c:v>-1.5933003352228923</c:v>
                </c:pt>
                <c:pt idx="1138">
                  <c:v>-1.0707703017005912</c:v>
                </c:pt>
                <c:pt idx="1139">
                  <c:v>-0.88519327153052529</c:v>
                </c:pt>
                <c:pt idx="1140">
                  <c:v>-0.6886739443774843</c:v>
                </c:pt>
                <c:pt idx="1141">
                  <c:v>0.12609345006026729</c:v>
                </c:pt>
                <c:pt idx="1142">
                  <c:v>1.1048841050542251</c:v>
                </c:pt>
                <c:pt idx="1143">
                  <c:v>1.1513956945487962</c:v>
                </c:pt>
                <c:pt idx="1144">
                  <c:v>-1.2703438749060894</c:v>
                </c:pt>
                <c:pt idx="1145">
                  <c:v>0.35849051258452391</c:v>
                </c:pt>
                <c:pt idx="1146">
                  <c:v>3.794146132607068E-2</c:v>
                </c:pt>
                <c:pt idx="1147">
                  <c:v>-0.42715268480652924</c:v>
                </c:pt>
                <c:pt idx="1148">
                  <c:v>0.59706258367411635</c:v>
                </c:pt>
                <c:pt idx="1149">
                  <c:v>-1.0625436746932877</c:v>
                </c:pt>
                <c:pt idx="1150">
                  <c:v>-2.378930722397854E-2</c:v>
                </c:pt>
                <c:pt idx="1151">
                  <c:v>1.7158896234984127</c:v>
                </c:pt>
                <c:pt idx="1152">
                  <c:v>0.57260066114857011</c:v>
                </c:pt>
                <c:pt idx="1153">
                  <c:v>-1.3397594049663013</c:v>
                </c:pt>
                <c:pt idx="1154">
                  <c:v>-9.668346446967746E-2</c:v>
                </c:pt>
                <c:pt idx="1155">
                  <c:v>7.9884881977292821E-2</c:v>
                </c:pt>
                <c:pt idx="1156">
                  <c:v>1.711096393779556</c:v>
                </c:pt>
                <c:pt idx="1157">
                  <c:v>0.7644867544016023</c:v>
                </c:pt>
                <c:pt idx="1158">
                  <c:v>0.68803807896144065</c:v>
                </c:pt>
                <c:pt idx="1159">
                  <c:v>-2.8565728934708545E-2</c:v>
                </c:pt>
                <c:pt idx="1160">
                  <c:v>-0.94830915604124755</c:v>
                </c:pt>
                <c:pt idx="1161">
                  <c:v>-1.2951782404371244</c:v>
                </c:pt>
                <c:pt idx="1162">
                  <c:v>-2.2355604163934117</c:v>
                </c:pt>
                <c:pt idx="1163">
                  <c:v>-2.0316043747540675</c:v>
                </c:pt>
                <c:pt idx="1164">
                  <c:v>-3.2811439372786566</c:v>
                </c:pt>
                <c:pt idx="1165">
                  <c:v>-3.1886295435508032</c:v>
                </c:pt>
                <c:pt idx="1166">
                  <c:v>-4.7837665891957357</c:v>
                </c:pt>
                <c:pt idx="1167">
                  <c:v>-5.6795899302761654</c:v>
                </c:pt>
                <c:pt idx="1168">
                  <c:v>-7.7716309372485455</c:v>
                </c:pt>
                <c:pt idx="1169">
                  <c:v>-8.0937678435236791</c:v>
                </c:pt>
                <c:pt idx="1170">
                  <c:v>-6.0966910591713059</c:v>
                </c:pt>
                <c:pt idx="1171">
                  <c:v>-4.7116219532541805</c:v>
                </c:pt>
                <c:pt idx="1172">
                  <c:v>-2.1399597579287502</c:v>
                </c:pt>
                <c:pt idx="1173">
                  <c:v>-1.6020637821358719</c:v>
                </c:pt>
                <c:pt idx="1174">
                  <c:v>-1.8246574039222878</c:v>
                </c:pt>
                <c:pt idx="1175">
                  <c:v>-0.66719166353004766</c:v>
                </c:pt>
                <c:pt idx="1176">
                  <c:v>-2.6095724971770409</c:v>
                </c:pt>
                <c:pt idx="1177">
                  <c:v>-2.4865152474593373</c:v>
                </c:pt>
                <c:pt idx="1178">
                  <c:v>-4.453663722713415</c:v>
                </c:pt>
                <c:pt idx="1179">
                  <c:v>-4.2643973504420813</c:v>
                </c:pt>
                <c:pt idx="1180">
                  <c:v>-4.7045576153978601</c:v>
                </c:pt>
                <c:pt idx="1181">
                  <c:v>-4.7167018538580834</c:v>
                </c:pt>
                <c:pt idx="1182">
                  <c:v>-4.41243166847228</c:v>
                </c:pt>
                <c:pt idx="1183">
                  <c:v>-2.9272885016250711</c:v>
                </c:pt>
                <c:pt idx="1184">
                  <c:v>-3.5504596514625604</c:v>
                </c:pt>
                <c:pt idx="1185">
                  <c:v>-3.9340136863163195</c:v>
                </c:pt>
                <c:pt idx="1186">
                  <c:v>-4.4172123176846867</c:v>
                </c:pt>
                <c:pt idx="1187">
                  <c:v>-4.5465910859162193</c:v>
                </c:pt>
                <c:pt idx="1188">
                  <c:v>-6.5048319773245993</c:v>
                </c:pt>
                <c:pt idx="1189">
                  <c:v>-6.5831487795921362</c:v>
                </c:pt>
                <c:pt idx="1190">
                  <c:v>-6.1710339016329243</c:v>
                </c:pt>
                <c:pt idx="1191">
                  <c:v>-5.9774305114696205</c:v>
                </c:pt>
                <c:pt idx="1192">
                  <c:v>-6.1182874603226622</c:v>
                </c:pt>
                <c:pt idx="1193">
                  <c:v>-5.2996587142904019</c:v>
                </c:pt>
                <c:pt idx="1194">
                  <c:v>1.129507157138633</c:v>
                </c:pt>
                <c:pt idx="1195">
                  <c:v>-2.7343558575225302E-2</c:v>
                </c:pt>
                <c:pt idx="1196">
                  <c:v>0.49729079728230374</c:v>
                </c:pt>
                <c:pt idx="1197">
                  <c:v>1.2354617175540739</c:v>
                </c:pt>
                <c:pt idx="1198">
                  <c:v>1.0134155457986509</c:v>
                </c:pt>
                <c:pt idx="1199">
                  <c:v>2.2120739912187872</c:v>
                </c:pt>
                <c:pt idx="1200">
                  <c:v>1.7643665920969056</c:v>
                </c:pt>
                <c:pt idx="1201">
                  <c:v>2.3167299328871991</c:v>
                </c:pt>
                <c:pt idx="1202">
                  <c:v>3.0994569395984826</c:v>
                </c:pt>
                <c:pt idx="1203">
                  <c:v>3.3803112456386231</c:v>
                </c:pt>
                <c:pt idx="1204">
                  <c:v>3.6922801210747735</c:v>
                </c:pt>
                <c:pt idx="1205">
                  <c:v>5.4208521089672956</c:v>
                </c:pt>
                <c:pt idx="1206">
                  <c:v>5.8339668980705568</c:v>
                </c:pt>
                <c:pt idx="1207">
                  <c:v>5.9990702082635181</c:v>
                </c:pt>
                <c:pt idx="1208">
                  <c:v>4.690063187437147</c:v>
                </c:pt>
                <c:pt idx="1209">
                  <c:v>3.8468568686934219</c:v>
                </c:pt>
                <c:pt idx="1210">
                  <c:v>3.6000711818240774</c:v>
                </c:pt>
                <c:pt idx="1211">
                  <c:v>5.5740640636416714</c:v>
                </c:pt>
                <c:pt idx="1212">
                  <c:v>3.4015576572775075</c:v>
                </c:pt>
                <c:pt idx="1213">
                  <c:v>-0.40519810845025006</c:v>
                </c:pt>
                <c:pt idx="1214">
                  <c:v>-2.3737782976052415</c:v>
                </c:pt>
                <c:pt idx="1215">
                  <c:v>1.6256995321552807</c:v>
                </c:pt>
                <c:pt idx="1216">
                  <c:v>2.418429578939751</c:v>
                </c:pt>
                <c:pt idx="1217">
                  <c:v>0.31518662104576833</c:v>
                </c:pt>
                <c:pt idx="1218">
                  <c:v>4.4200679589412033</c:v>
                </c:pt>
                <c:pt idx="1219">
                  <c:v>5.9279611630470725</c:v>
                </c:pt>
                <c:pt idx="1220">
                  <c:v>5.5223650467423653</c:v>
                </c:pt>
                <c:pt idx="1221">
                  <c:v>7.0481285420681274</c:v>
                </c:pt>
                <c:pt idx="1222">
                  <c:v>6.3728156878613049</c:v>
                </c:pt>
                <c:pt idx="1223">
                  <c:v>3.3817341190751762</c:v>
                </c:pt>
                <c:pt idx="1224">
                  <c:v>2.16706070716765</c:v>
                </c:pt>
                <c:pt idx="1225">
                  <c:v>6.9354636450881912E-2</c:v>
                </c:pt>
                <c:pt idx="1226">
                  <c:v>1.5889191728058023</c:v>
                </c:pt>
                <c:pt idx="1227">
                  <c:v>3.468627255525206</c:v>
                </c:pt>
                <c:pt idx="1228">
                  <c:v>2.9149645299726785</c:v>
                </c:pt>
                <c:pt idx="1229">
                  <c:v>0.9984680769753993</c:v>
                </c:pt>
                <c:pt idx="1230">
                  <c:v>1.2532212692778586</c:v>
                </c:pt>
                <c:pt idx="1231">
                  <c:v>1.3543991423500756</c:v>
                </c:pt>
                <c:pt idx="1232">
                  <c:v>2.5681592281150643</c:v>
                </c:pt>
                <c:pt idx="1233">
                  <c:v>2.0355433053035625</c:v>
                </c:pt>
                <c:pt idx="1234">
                  <c:v>2.1471889747731865</c:v>
                </c:pt>
                <c:pt idx="1235">
                  <c:v>2.7104700772958665</c:v>
                </c:pt>
                <c:pt idx="1236">
                  <c:v>4.0348230695662721</c:v>
                </c:pt>
                <c:pt idx="1237">
                  <c:v>3.5329407626096412</c:v>
                </c:pt>
                <c:pt idx="1238">
                  <c:v>6.7172466863486733</c:v>
                </c:pt>
                <c:pt idx="1239">
                  <c:v>7.6957220177137913</c:v>
                </c:pt>
                <c:pt idx="1240">
                  <c:v>7.183049815942411</c:v>
                </c:pt>
                <c:pt idx="1241">
                  <c:v>7.1564448343481644</c:v>
                </c:pt>
                <c:pt idx="1242">
                  <c:v>5.1562003509133518</c:v>
                </c:pt>
                <c:pt idx="1243">
                  <c:v>5.7275803158220242</c:v>
                </c:pt>
                <c:pt idx="1244">
                  <c:v>7.8228222842398196</c:v>
                </c:pt>
                <c:pt idx="1245">
                  <c:v>8.0583400558158473</c:v>
                </c:pt>
                <c:pt idx="1246">
                  <c:v>8.7644060502342569</c:v>
                </c:pt>
                <c:pt idx="1247">
                  <c:v>7.739665445210818</c:v>
                </c:pt>
                <c:pt idx="1248">
                  <c:v>7.489498900689739</c:v>
                </c:pt>
                <c:pt idx="1249">
                  <c:v>6.3353490106207602</c:v>
                </c:pt>
                <c:pt idx="1250">
                  <c:v>7.1840141095586887</c:v>
                </c:pt>
                <c:pt idx="1251">
                  <c:v>5.2700126986028124</c:v>
                </c:pt>
                <c:pt idx="1252">
                  <c:v>5.829911428742534</c:v>
                </c:pt>
                <c:pt idx="1253">
                  <c:v>-9.0713797141317229</c:v>
                </c:pt>
                <c:pt idx="1254">
                  <c:v>-8.1840417427185486</c:v>
                </c:pt>
                <c:pt idx="1255">
                  <c:v>-8.2450375684467048</c:v>
                </c:pt>
                <c:pt idx="1256">
                  <c:v>-5.7505338116020397</c:v>
                </c:pt>
                <c:pt idx="1257">
                  <c:v>-5.4225804304418403</c:v>
                </c:pt>
                <c:pt idx="1258">
                  <c:v>-6.87632238739765</c:v>
                </c:pt>
                <c:pt idx="1259">
                  <c:v>-8.6689901486578833</c:v>
                </c:pt>
                <c:pt idx="1260">
                  <c:v>-9.5214911337920967</c:v>
                </c:pt>
                <c:pt idx="1261">
                  <c:v>-8.7867420204128877</c:v>
                </c:pt>
                <c:pt idx="1262">
                  <c:v>-6.3862678183715929</c:v>
                </c:pt>
                <c:pt idx="1263">
                  <c:v>-6.6172410365344234</c:v>
                </c:pt>
                <c:pt idx="1264">
                  <c:v>-4.9377169328810027</c:v>
                </c:pt>
                <c:pt idx="1265">
                  <c:v>-2.3392452395929126</c:v>
                </c:pt>
                <c:pt idx="1266">
                  <c:v>-2.9353207156336225</c:v>
                </c:pt>
                <c:pt idx="1267">
                  <c:v>-5.9421886440702565</c:v>
                </c:pt>
                <c:pt idx="1268">
                  <c:v>-6.2373697796632257</c:v>
                </c:pt>
                <c:pt idx="1269">
                  <c:v>-5.4950328016968939</c:v>
                </c:pt>
                <c:pt idx="1270">
                  <c:v>-4.1154295215272327</c:v>
                </c:pt>
                <c:pt idx="1271">
                  <c:v>-4.9094865693744936</c:v>
                </c:pt>
                <c:pt idx="1272">
                  <c:v>-3.0944379124370442</c:v>
                </c:pt>
                <c:pt idx="1273">
                  <c:v>-3.9114941211933569</c:v>
                </c:pt>
                <c:pt idx="1274">
                  <c:v>-3.5104447090740223</c:v>
                </c:pt>
                <c:pt idx="1275">
                  <c:v>-1.2028002381666312</c:v>
                </c:pt>
                <c:pt idx="1276">
                  <c:v>3.4079785650035888E-2</c:v>
                </c:pt>
                <c:pt idx="1277">
                  <c:v>0.32707180708503358</c:v>
                </c:pt>
                <c:pt idx="1278">
                  <c:v>-2.3242353736234662</c:v>
                </c:pt>
                <c:pt idx="1279">
                  <c:v>-1.8645118362611157</c:v>
                </c:pt>
                <c:pt idx="1280">
                  <c:v>-2.7156606526350089</c:v>
                </c:pt>
                <c:pt idx="1281">
                  <c:v>-3.4618945873715177</c:v>
                </c:pt>
                <c:pt idx="1282">
                  <c:v>-0.22040512863436845</c:v>
                </c:pt>
                <c:pt idx="1283">
                  <c:v>0.96763538422906947</c:v>
                </c:pt>
                <c:pt idx="1284">
                  <c:v>0.85117184580616367</c:v>
                </c:pt>
                <c:pt idx="1285">
                  <c:v>1.4873546612255524</c:v>
                </c:pt>
                <c:pt idx="1286">
                  <c:v>3.986919195102999</c:v>
                </c:pt>
                <c:pt idx="1287">
                  <c:v>1.4340272755926975</c:v>
                </c:pt>
                <c:pt idx="1288">
                  <c:v>2.6049245480334378</c:v>
                </c:pt>
                <c:pt idx="1289">
                  <c:v>2.0677320932300773</c:v>
                </c:pt>
                <c:pt idx="1290">
                  <c:v>-0.64894111609294214</c:v>
                </c:pt>
                <c:pt idx="1291">
                  <c:v>-0.79154700448364679</c:v>
                </c:pt>
                <c:pt idx="1292">
                  <c:v>1.234207695964713</c:v>
                </c:pt>
                <c:pt idx="1293">
                  <c:v>0.92308692636824219</c:v>
                </c:pt>
                <c:pt idx="1294">
                  <c:v>1.3741782337314135</c:v>
                </c:pt>
                <c:pt idx="1295">
                  <c:v>0.15976041035825972</c:v>
                </c:pt>
                <c:pt idx="1296">
                  <c:v>0.74648436932244522</c:v>
                </c:pt>
                <c:pt idx="1297">
                  <c:v>-0.11866406760981363</c:v>
                </c:pt>
                <c:pt idx="1298">
                  <c:v>-0.52179766084883283</c:v>
                </c:pt>
                <c:pt idx="1299">
                  <c:v>-2.1356178947639677</c:v>
                </c:pt>
                <c:pt idx="1300">
                  <c:v>-4.2426561052875655</c:v>
                </c:pt>
                <c:pt idx="1301">
                  <c:v>-5.0381904947587941</c:v>
                </c:pt>
                <c:pt idx="1302">
                  <c:v>-5.208671445282917</c:v>
                </c:pt>
                <c:pt idx="1303">
                  <c:v>-4.1324043007546152</c:v>
                </c:pt>
                <c:pt idx="1304">
                  <c:v>-2.7572638706791679</c:v>
                </c:pt>
                <c:pt idx="1305">
                  <c:v>-0.5775374836112519</c:v>
                </c:pt>
                <c:pt idx="1306">
                  <c:v>-1.4122837352501278</c:v>
                </c:pt>
                <c:pt idx="1307">
                  <c:v>-0.10085536172512377</c:v>
                </c:pt>
                <c:pt idx="1308">
                  <c:v>-1.1816698255526177</c:v>
                </c:pt>
                <c:pt idx="1309">
                  <c:v>-1.6783028429973541</c:v>
                </c:pt>
                <c:pt idx="1310">
                  <c:v>-2.4029725586976411</c:v>
                </c:pt>
                <c:pt idx="1311">
                  <c:v>-0.95287530282787714</c:v>
                </c:pt>
                <c:pt idx="1312">
                  <c:v>-0.55018777254508677</c:v>
                </c:pt>
                <c:pt idx="1313">
                  <c:v>5.0331004709434524E-2</c:v>
                </c:pt>
                <c:pt idx="1314">
                  <c:v>-6.856802095761509</c:v>
                </c:pt>
                <c:pt idx="1315">
                  <c:v>-6.2802218861853589</c:v>
                </c:pt>
                <c:pt idx="1316">
                  <c:v>-6.8124996975668068</c:v>
                </c:pt>
                <c:pt idx="1317">
                  <c:v>-4.5941497278101338</c:v>
                </c:pt>
                <c:pt idx="1318">
                  <c:v>-4.2834347550291341</c:v>
                </c:pt>
                <c:pt idx="1319">
                  <c:v>-5.2632912795262143</c:v>
                </c:pt>
                <c:pt idx="1320">
                  <c:v>-6.3336621515735914</c:v>
                </c:pt>
                <c:pt idx="1321">
                  <c:v>-6.3150959364162418</c:v>
                </c:pt>
                <c:pt idx="1322">
                  <c:v>-6.9330863427746152</c:v>
                </c:pt>
                <c:pt idx="1323">
                  <c:v>-6.4678777084971557</c:v>
                </c:pt>
                <c:pt idx="1324">
                  <c:v>-4.6707899376474558</c:v>
                </c:pt>
                <c:pt idx="1325">
                  <c:v>-3.2120109438827029</c:v>
                </c:pt>
                <c:pt idx="1326">
                  <c:v>-4.874109849494431</c:v>
                </c:pt>
                <c:pt idx="1327">
                  <c:v>-1.4116988645450022</c:v>
                </c:pt>
                <c:pt idx="1328">
                  <c:v>-1.2705289780905105</c:v>
                </c:pt>
                <c:pt idx="1329">
                  <c:v>-5.2576080281454551E-2</c:v>
                </c:pt>
                <c:pt idx="1330">
                  <c:v>0.24028152774668854</c:v>
                </c:pt>
                <c:pt idx="1331">
                  <c:v>1.6541533749720116</c:v>
                </c:pt>
                <c:pt idx="1332">
                  <c:v>2.3812380374748017</c:v>
                </c:pt>
                <c:pt idx="1333">
                  <c:v>0.94321423372733193</c:v>
                </c:pt>
                <c:pt idx="1334">
                  <c:v>0.5116928103545888</c:v>
                </c:pt>
                <c:pt idx="1335">
                  <c:v>0.29192352931912069</c:v>
                </c:pt>
                <c:pt idx="1336">
                  <c:v>0.87763117638719734</c:v>
                </c:pt>
                <c:pt idx="1337">
                  <c:v>9.5668058748472617E-2</c:v>
                </c:pt>
                <c:pt idx="1338">
                  <c:v>0.26460125287363212</c:v>
                </c:pt>
                <c:pt idx="1339">
                  <c:v>0.1786411275862605</c:v>
                </c:pt>
                <c:pt idx="1340">
                  <c:v>-1.6242229851723664</c:v>
                </c:pt>
                <c:pt idx="1341">
                  <c:v>-3.365900686655138</c:v>
                </c:pt>
                <c:pt idx="1342">
                  <c:v>-0.97651061798964633</c:v>
                </c:pt>
                <c:pt idx="1343">
                  <c:v>-1.1366595561906649</c:v>
                </c:pt>
                <c:pt idx="1344">
                  <c:v>0.17690639942840392</c:v>
                </c:pt>
                <c:pt idx="1345">
                  <c:v>0.57571575948556131</c:v>
                </c:pt>
                <c:pt idx="1346">
                  <c:v>0.3297441835370023</c:v>
                </c:pt>
                <c:pt idx="1347">
                  <c:v>9.8469765183295976E-2</c:v>
                </c:pt>
                <c:pt idx="1348">
                  <c:v>-2.3410772113350333</c:v>
                </c:pt>
                <c:pt idx="1349">
                  <c:v>-0.34176949020154268</c:v>
                </c:pt>
                <c:pt idx="1350">
                  <c:v>-0.23819254118139099</c:v>
                </c:pt>
                <c:pt idx="1351">
                  <c:v>-1.3249732870632442</c:v>
                </c:pt>
                <c:pt idx="1352">
                  <c:v>-1.0933759583569298</c:v>
                </c:pt>
                <c:pt idx="1353">
                  <c:v>-0.57743836252123515</c:v>
                </c:pt>
                <c:pt idx="1354">
                  <c:v>-0.92629452626911757</c:v>
                </c:pt>
                <c:pt idx="1355">
                  <c:v>0.20763492635779812</c:v>
                </c:pt>
                <c:pt idx="1356">
                  <c:v>-0.13042856627798471</c:v>
                </c:pt>
                <c:pt idx="1357">
                  <c:v>-1.2082857096501982</c:v>
                </c:pt>
                <c:pt idx="1358">
                  <c:v>-0.74035713868518371</c:v>
                </c:pt>
                <c:pt idx="1359">
                  <c:v>-0.4184214248166569</c:v>
                </c:pt>
                <c:pt idx="1360">
                  <c:v>-0.70377928233499176</c:v>
                </c:pt>
                <c:pt idx="1361">
                  <c:v>1.131798645898499</c:v>
                </c:pt>
                <c:pt idx="1362">
                  <c:v>2.6053187813086538</c:v>
                </c:pt>
                <c:pt idx="1363">
                  <c:v>2.0659869031777731</c:v>
                </c:pt>
                <c:pt idx="1364">
                  <c:v>2.1978882128599935</c:v>
                </c:pt>
                <c:pt idx="1365">
                  <c:v>1.5599993915739958</c:v>
                </c:pt>
                <c:pt idx="1366">
                  <c:v>2.7976994524165946</c:v>
                </c:pt>
                <c:pt idx="1367">
                  <c:v>3.3443295071749475</c:v>
                </c:pt>
                <c:pt idx="1368">
                  <c:v>2.4622965564574599</c:v>
                </c:pt>
                <c:pt idx="1369">
                  <c:v>2.0866669008117071</c:v>
                </c:pt>
                <c:pt idx="1370">
                  <c:v>-0.30229978926946899</c:v>
                </c:pt>
                <c:pt idx="1371">
                  <c:v>0.22573018965746883</c:v>
                </c:pt>
                <c:pt idx="1372">
                  <c:v>-0.58334282930827897</c:v>
                </c:pt>
                <c:pt idx="1373">
                  <c:v>1.0777914536225524</c:v>
                </c:pt>
                <c:pt idx="1374">
                  <c:v>0.75101230826028598</c:v>
                </c:pt>
                <c:pt idx="1375">
                  <c:v>1.4624110774342682</c:v>
                </c:pt>
                <c:pt idx="1376">
                  <c:v>2.9190699696908382</c:v>
                </c:pt>
                <c:pt idx="1377">
                  <c:v>2.6171629727217436</c:v>
                </c:pt>
                <c:pt idx="1378">
                  <c:v>-5.3853324550431125E-2</c:v>
                </c:pt>
                <c:pt idx="1379">
                  <c:v>-0.73536799209537662</c:v>
                </c:pt>
                <c:pt idx="1380">
                  <c:v>-0.53243119288585206</c:v>
                </c:pt>
                <c:pt idx="1381">
                  <c:v>-19.215588073597246</c:v>
                </c:pt>
                <c:pt idx="1382">
                  <c:v>-15.840529266237525</c:v>
                </c:pt>
                <c:pt idx="1383">
                  <c:v>-15.042976339613787</c:v>
                </c:pt>
                <c:pt idx="1384">
                  <c:v>-14.335078705652393</c:v>
                </c:pt>
                <c:pt idx="1385">
                  <c:v>-12.71247083508716</c:v>
                </c:pt>
                <c:pt idx="1386">
                  <c:v>-13.810623751578447</c:v>
                </c:pt>
                <c:pt idx="1387">
                  <c:v>-13.01696137642061</c:v>
                </c:pt>
                <c:pt idx="1388">
                  <c:v>-11.635565238778554</c:v>
                </c:pt>
                <c:pt idx="1389">
                  <c:v>-9.6258087149006997</c:v>
                </c:pt>
                <c:pt idx="1390">
                  <c:v>-8.6333278434106404</c:v>
                </c:pt>
                <c:pt idx="1391">
                  <c:v>-9.8706950590695612</c:v>
                </c:pt>
                <c:pt idx="1392">
                  <c:v>-7.3902255531626082</c:v>
                </c:pt>
                <c:pt idx="1393">
                  <c:v>-6.3924029978463466</c:v>
                </c:pt>
                <c:pt idx="1394">
                  <c:v>-6.4400626980617233</c:v>
                </c:pt>
                <c:pt idx="1395">
                  <c:v>-5.4774564282555502</c:v>
                </c:pt>
                <c:pt idx="1396">
                  <c:v>-2.7793107854299848</c:v>
                </c:pt>
                <c:pt idx="1397">
                  <c:v>-3.9548797068869845</c:v>
                </c:pt>
                <c:pt idx="1398">
                  <c:v>-5.8591917361982979</c:v>
                </c:pt>
                <c:pt idx="1399">
                  <c:v>-4.954672562578466</c:v>
                </c:pt>
                <c:pt idx="1400">
                  <c:v>-3.3143053063206338</c:v>
                </c:pt>
                <c:pt idx="1401">
                  <c:v>-1.9972747756885667</c:v>
                </c:pt>
                <c:pt idx="1402">
                  <c:v>-1.0309472981197132</c:v>
                </c:pt>
                <c:pt idx="1403">
                  <c:v>-0.39025256830773003</c:v>
                </c:pt>
                <c:pt idx="1404">
                  <c:v>-1.3568273114769624</c:v>
                </c:pt>
                <c:pt idx="1405">
                  <c:v>-1.0618445803292786</c:v>
                </c:pt>
                <c:pt idx="1406">
                  <c:v>-3.5341601222963419</c:v>
                </c:pt>
                <c:pt idx="1407">
                  <c:v>-2.1055441100667167</c:v>
                </c:pt>
                <c:pt idx="1408">
                  <c:v>-1.7754896990600457</c:v>
                </c:pt>
                <c:pt idx="1409">
                  <c:v>-3.4940729154030237E-2</c:v>
                </c:pt>
                <c:pt idx="1410">
                  <c:v>0.11795334376137134</c:v>
                </c:pt>
                <c:pt idx="1411">
                  <c:v>0.404758009385219</c:v>
                </c:pt>
                <c:pt idx="1412">
                  <c:v>4.2071822084466817</c:v>
                </c:pt>
                <c:pt idx="1413">
                  <c:v>3.8063639876020119</c:v>
                </c:pt>
                <c:pt idx="1414">
                  <c:v>7.3880275888418083</c:v>
                </c:pt>
                <c:pt idx="1415">
                  <c:v>7.376024829957629</c:v>
                </c:pt>
                <c:pt idx="1416">
                  <c:v>6.6882223469618651</c:v>
                </c:pt>
                <c:pt idx="1417">
                  <c:v>6.2981001122656721</c:v>
                </c:pt>
                <c:pt idx="1418">
                  <c:v>6.1063901010390964</c:v>
                </c:pt>
                <c:pt idx="1419">
                  <c:v>4.9083510909351844</c:v>
                </c:pt>
                <c:pt idx="1420">
                  <c:v>5.0547159818416674</c:v>
                </c:pt>
                <c:pt idx="1421">
                  <c:v>4.7781443836574908</c:v>
                </c:pt>
                <c:pt idx="1422">
                  <c:v>5.3059299452917372</c:v>
                </c:pt>
                <c:pt idx="1423">
                  <c:v>2.2864369507625639</c:v>
                </c:pt>
                <c:pt idx="1424">
                  <c:v>2.5256932556863063</c:v>
                </c:pt>
                <c:pt idx="1425">
                  <c:v>2.3328239301176836</c:v>
                </c:pt>
                <c:pt idx="1426">
                  <c:v>0.46954153710589708</c:v>
                </c:pt>
                <c:pt idx="1427">
                  <c:v>0.12258738339529884</c:v>
                </c:pt>
                <c:pt idx="1428">
                  <c:v>-7.9671354944238715E-2</c:v>
                </c:pt>
                <c:pt idx="1429">
                  <c:v>-0.27170421944981626</c:v>
                </c:pt>
                <c:pt idx="1430">
                  <c:v>-1.3845337975048437</c:v>
                </c:pt>
                <c:pt idx="1431">
                  <c:v>-2.646080417754348</c:v>
                </c:pt>
                <c:pt idx="1432">
                  <c:v>-2.0714723759789138</c:v>
                </c:pt>
                <c:pt idx="1433">
                  <c:v>-1.8643251383810338</c:v>
                </c:pt>
                <c:pt idx="1434">
                  <c:v>-1.0678926245429352</c:v>
                </c:pt>
                <c:pt idx="1435">
                  <c:v>-0.17110336208864396</c:v>
                </c:pt>
                <c:pt idx="1436">
                  <c:v>0.68600697412021816</c:v>
                </c:pt>
                <c:pt idx="1437">
                  <c:v>0.87740627670820004</c:v>
                </c:pt>
                <c:pt idx="1438">
                  <c:v>0.86966564903737265</c:v>
                </c:pt>
                <c:pt idx="1439">
                  <c:v>6.3226990841336317</c:v>
                </c:pt>
                <c:pt idx="1440">
                  <c:v>5.3704291757202753</c:v>
                </c:pt>
                <c:pt idx="1441">
                  <c:v>6.0933862581482288</c:v>
                </c:pt>
                <c:pt idx="1442">
                  <c:v>6.0240476323334207</c:v>
                </c:pt>
                <c:pt idx="1443">
                  <c:v>6.8116428691000834</c:v>
                </c:pt>
                <c:pt idx="1444">
                  <c:v>6.1804785821900623</c:v>
                </c:pt>
                <c:pt idx="1445">
                  <c:v>4.5224307239710555</c:v>
                </c:pt>
                <c:pt idx="1446">
                  <c:v>4.8001876515739355</c:v>
                </c:pt>
                <c:pt idx="1447">
                  <c:v>-1.7098311135834621</c:v>
                </c:pt>
                <c:pt idx="1448">
                  <c:v>-2.538848002225123</c:v>
                </c:pt>
                <c:pt idx="1449">
                  <c:v>-2.134963202002595</c:v>
                </c:pt>
                <c:pt idx="1450">
                  <c:v>-3.341466881802333</c:v>
                </c:pt>
                <c:pt idx="1451">
                  <c:v>-3.0673201936221091</c:v>
                </c:pt>
                <c:pt idx="1452">
                  <c:v>-1.0805881742598871</c:v>
                </c:pt>
                <c:pt idx="1453">
                  <c:v>-1.3225293568339112</c:v>
                </c:pt>
                <c:pt idx="1454">
                  <c:v>-1.140276421150503</c:v>
                </c:pt>
                <c:pt idx="1455">
                  <c:v>-1.5762487790354669</c:v>
                </c:pt>
                <c:pt idx="1456">
                  <c:v>-0.89862390113191282</c:v>
                </c:pt>
                <c:pt idx="1457">
                  <c:v>1.0112384889812631</c:v>
                </c:pt>
                <c:pt idx="1458">
                  <c:v>0.37011464008313055</c:v>
                </c:pt>
                <c:pt idx="1459">
                  <c:v>-0.14689682392518932</c:v>
                </c:pt>
                <c:pt idx="1460">
                  <c:v>-1.5722071415326724</c:v>
                </c:pt>
                <c:pt idx="1461">
                  <c:v>-1.474986427379406</c:v>
                </c:pt>
                <c:pt idx="1462">
                  <c:v>-2.6974877846414671</c:v>
                </c:pt>
                <c:pt idx="1463">
                  <c:v>-3.4377390061773099</c:v>
                </c:pt>
                <c:pt idx="1464">
                  <c:v>-3.283965105559588</c:v>
                </c:pt>
                <c:pt idx="1465">
                  <c:v>-2.8955685950036383</c:v>
                </c:pt>
                <c:pt idx="1466">
                  <c:v>-3.1160117355032781</c:v>
                </c:pt>
                <c:pt idx="1467">
                  <c:v>-4.7544105619529518</c:v>
                </c:pt>
                <c:pt idx="1468">
                  <c:v>-3.5989695057576654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6-4557-AEC8-59D552C5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156895"/>
        <c:axId val="1482157855"/>
      </c:lineChart>
      <c:dateAx>
        <c:axId val="14821568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57855"/>
        <c:crosses val="autoZero"/>
        <c:auto val="1"/>
        <c:lblOffset val="100"/>
        <c:baseTimeUnit val="days"/>
      </c:dateAx>
      <c:valAx>
        <c:axId val="148215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5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NIKE's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'Exponential Smoothing by Month '!$I$3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'Exponential Smoothing by Month '!$H$4:$H$74</c:f>
              <c:numCache>
                <c:formatCode>[$-409]mmm\-yy;@</c:formatCode>
                <c:ptCount val="7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</c:numCache>
            </c:numRef>
          </c:cat>
          <c:val>
            <c:numRef>
              <c:f>'Exponential Smoothing by Month '!$I$4:$I$74</c:f>
              <c:numCache>
                <c:formatCode>_("$"* #,##0.00_);_("$"* \(#,##0.00\);_("$"* "-"??_);_(@_)</c:formatCode>
                <c:ptCount val="71"/>
                <c:pt idx="0">
                  <c:v>1540.1104</c:v>
                </c:pt>
                <c:pt idx="1">
                  <c:v>1501.1140999999998</c:v>
                </c:pt>
                <c:pt idx="2">
                  <c:v>1688.6149</c:v>
                </c:pt>
                <c:pt idx="3">
                  <c:v>1711.0672000000002</c:v>
                </c:pt>
                <c:pt idx="4">
                  <c:v>1716.0893999999996</c:v>
                </c:pt>
                <c:pt idx="5">
                  <c:v>1568.8744999999997</c:v>
                </c:pt>
                <c:pt idx="6">
                  <c:v>1811.9213</c:v>
                </c:pt>
                <c:pt idx="7">
                  <c:v>1701.6777999999999</c:v>
                </c:pt>
                <c:pt idx="8">
                  <c:v>1672.1728000000001</c:v>
                </c:pt>
                <c:pt idx="9">
                  <c:v>2021.6523999999997</c:v>
                </c:pt>
                <c:pt idx="10">
                  <c:v>1735.9962000000003</c:v>
                </c:pt>
                <c:pt idx="11">
                  <c:v>1958.1587</c:v>
                </c:pt>
                <c:pt idx="12">
                  <c:v>2027.4114999999997</c:v>
                </c:pt>
                <c:pt idx="13">
                  <c:v>1781.2102</c:v>
                </c:pt>
                <c:pt idx="14">
                  <c:v>1669.7782000000002</c:v>
                </c:pt>
                <c:pt idx="15">
                  <c:v>1715.9479999999999</c:v>
                </c:pt>
                <c:pt idx="16">
                  <c:v>1733.7287999999999</c:v>
                </c:pt>
                <c:pt idx="17">
                  <c:v>2088.9621999999999</c:v>
                </c:pt>
                <c:pt idx="18">
                  <c:v>2047.6185999999998</c:v>
                </c:pt>
                <c:pt idx="19">
                  <c:v>2133.7365</c:v>
                </c:pt>
                <c:pt idx="20">
                  <c:v>2378.6444000000001</c:v>
                </c:pt>
                <c:pt idx="21">
                  <c:v>2686.157099999999</c:v>
                </c:pt>
                <c:pt idx="22">
                  <c:v>2489.8520999999996</c:v>
                </c:pt>
                <c:pt idx="23">
                  <c:v>2935.8638999999998</c:v>
                </c:pt>
                <c:pt idx="24">
                  <c:v>2555.0510000000004</c:v>
                </c:pt>
                <c:pt idx="25">
                  <c:v>2552.8415</c:v>
                </c:pt>
                <c:pt idx="26">
                  <c:v>3022.4362000000006</c:v>
                </c:pt>
                <c:pt idx="27">
                  <c:v>2678.3150999999998</c:v>
                </c:pt>
                <c:pt idx="28">
                  <c:v>2585.9860000000003</c:v>
                </c:pt>
                <c:pt idx="29">
                  <c:v>2880.2170000000001</c:v>
                </c:pt>
                <c:pt idx="30">
                  <c:v>3274.616</c:v>
                </c:pt>
                <c:pt idx="31">
                  <c:v>3596.4000999999998</c:v>
                </c:pt>
                <c:pt idx="32">
                  <c:v>3172.1139999999996</c:v>
                </c:pt>
                <c:pt idx="33">
                  <c:v>3174.8695000000002</c:v>
                </c:pt>
                <c:pt idx="34">
                  <c:v>3462.4186</c:v>
                </c:pt>
                <c:pt idx="35">
                  <c:v>3538.1590000000001</c:v>
                </c:pt>
                <c:pt idx="36">
                  <c:v>2908.9084000000003</c:v>
                </c:pt>
                <c:pt idx="37">
                  <c:v>2619.9739</c:v>
                </c:pt>
                <c:pt idx="38">
                  <c:v>2885.9879000000001</c:v>
                </c:pt>
                <c:pt idx="39">
                  <c:v>2503.1343000000002</c:v>
                </c:pt>
                <c:pt idx="40">
                  <c:v>2304.1545999999998</c:v>
                </c:pt>
                <c:pt idx="41">
                  <c:v>2290.9642999999996</c:v>
                </c:pt>
                <c:pt idx="42">
                  <c:v>2077.4086000000002</c:v>
                </c:pt>
                <c:pt idx="43">
                  <c:v>2514.4562000000005</c:v>
                </c:pt>
                <c:pt idx="44">
                  <c:v>2095.3431</c:v>
                </c:pt>
                <c:pt idx="45">
                  <c:v>1824.0239000000001</c:v>
                </c:pt>
                <c:pt idx="46">
                  <c:v>2067.2216000000003</c:v>
                </c:pt>
                <c:pt idx="47">
                  <c:v>2285.0744</c:v>
                </c:pt>
                <c:pt idx="48">
                  <c:v>2455.3458999999993</c:v>
                </c:pt>
                <c:pt idx="49">
                  <c:v>2291.4738999999995</c:v>
                </c:pt>
                <c:pt idx="50">
                  <c:v>2695.6509000000005</c:v>
                </c:pt>
                <c:pt idx="51">
                  <c:v>2312.5554999999999</c:v>
                </c:pt>
                <c:pt idx="52">
                  <c:v>2534.8799000000004</c:v>
                </c:pt>
                <c:pt idx="53">
                  <c:v>2253.3341999999993</c:v>
                </c:pt>
                <c:pt idx="54">
                  <c:v>2120.5702999999999</c:v>
                </c:pt>
                <c:pt idx="55">
                  <c:v>2372.0720000000001</c:v>
                </c:pt>
                <c:pt idx="56">
                  <c:v>1874.3236999999999</c:v>
                </c:pt>
                <c:pt idx="57">
                  <c:v>2166.0424000000003</c:v>
                </c:pt>
                <c:pt idx="58">
                  <c:v>2215.1464000000001</c:v>
                </c:pt>
                <c:pt idx="59">
                  <c:v>2293.6822000000006</c:v>
                </c:pt>
                <c:pt idx="60">
                  <c:v>2132.0893000000001</c:v>
                </c:pt>
                <c:pt idx="61">
                  <c:v>2057.4737999999998</c:v>
                </c:pt>
                <c:pt idx="62">
                  <c:v>1948.9763999999998</c:v>
                </c:pt>
                <c:pt idx="63">
                  <c:v>2017.6603</c:v>
                </c:pt>
                <c:pt idx="64">
                  <c:v>2016.5891999999999</c:v>
                </c:pt>
                <c:pt idx="65">
                  <c:v>1778.9848999999997</c:v>
                </c:pt>
                <c:pt idx="66">
                  <c:v>1609.5408000000002</c:v>
                </c:pt>
                <c:pt idx="67">
                  <c:v>1739.7994000000001</c:v>
                </c:pt>
                <c:pt idx="68">
                  <c:v>1654.92</c:v>
                </c:pt>
                <c:pt idx="69">
                  <c:v>1870.5900000000001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8-4573-993A-2168F7CC02F4}"/>
            </c:ext>
          </c:extLst>
        </c:ser>
        <c:ser>
          <c:idx val="1"/>
          <c:order val="1"/>
          <c:tx>
            <c:strRef>
              <c:f>'Exponential Smoothing by Month '!$J$3</c:f>
              <c:strCache>
                <c:ptCount val="1"/>
                <c:pt idx="0">
                  <c:v>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'Exponential Smoothing by Month '!$H$4:$H$74</c:f>
              <c:numCache>
                <c:formatCode>[$-409]mmm\-yy;@</c:formatCode>
                <c:ptCount val="7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</c:numCache>
            </c:numRef>
          </c:cat>
          <c:val>
            <c:numRef>
              <c:f>'Exponential Smoothing by Month '!$J$4:$J$74</c:f>
              <c:numCache>
                <c:formatCode>_("$"* #,##0.00_);_("$"* \(#,##0.00\);_("$"* "-"??_);_(@_)</c:formatCode>
                <c:ptCount val="71"/>
                <c:pt idx="0">
                  <c:v>1540.1104</c:v>
                </c:pt>
                <c:pt idx="1">
                  <c:v>1540.1104000000003</c:v>
                </c:pt>
                <c:pt idx="2">
                  <c:v>1536.2107700000001</c:v>
                </c:pt>
                <c:pt idx="3">
                  <c:v>1551.4511830000001</c:v>
                </c:pt>
                <c:pt idx="4">
                  <c:v>1567.4127847000002</c:v>
                </c:pt>
                <c:pt idx="5">
                  <c:v>1582.2804462300001</c:v>
                </c:pt>
                <c:pt idx="6">
                  <c:v>1580.939851607</c:v>
                </c:pt>
                <c:pt idx="7">
                  <c:v>1604.0379964463</c:v>
                </c:pt>
                <c:pt idx="8">
                  <c:v>1613.80197680167</c:v>
                </c:pt>
                <c:pt idx="9">
                  <c:v>1619.6390591215031</c:v>
                </c:pt>
                <c:pt idx="10">
                  <c:v>1659.8403932093529</c:v>
                </c:pt>
                <c:pt idx="11">
                  <c:v>1667.4559738884177</c:v>
                </c:pt>
                <c:pt idx="12">
                  <c:v>1696.5262464995758</c:v>
                </c:pt>
                <c:pt idx="13">
                  <c:v>1729.6147718496184</c:v>
                </c:pt>
                <c:pt idx="14">
                  <c:v>1734.7743146646567</c:v>
                </c:pt>
                <c:pt idx="15">
                  <c:v>1728.2747031981912</c:v>
                </c:pt>
                <c:pt idx="16">
                  <c:v>1727.0420328783723</c:v>
                </c:pt>
                <c:pt idx="17">
                  <c:v>1727.7107095905353</c:v>
                </c:pt>
                <c:pt idx="18">
                  <c:v>1763.8358586314819</c:v>
                </c:pt>
                <c:pt idx="19">
                  <c:v>1792.2141327683337</c:v>
                </c:pt>
                <c:pt idx="20">
                  <c:v>1826.3663694915003</c:v>
                </c:pt>
                <c:pt idx="21">
                  <c:v>1881.5941725423504</c:v>
                </c:pt>
                <c:pt idx="22">
                  <c:v>1962.0504652881154</c:v>
                </c:pt>
                <c:pt idx="23">
                  <c:v>2014.8306287593041</c:v>
                </c:pt>
                <c:pt idx="24">
                  <c:v>2106.933955883374</c:v>
                </c:pt>
                <c:pt idx="25">
                  <c:v>2151.7456602950365</c:v>
                </c:pt>
                <c:pt idx="26">
                  <c:v>2191.8552442655327</c:v>
                </c:pt>
                <c:pt idx="27">
                  <c:v>2274.9133398389795</c:v>
                </c:pt>
                <c:pt idx="28">
                  <c:v>2315.2535158550818</c:v>
                </c:pt>
                <c:pt idx="29">
                  <c:v>2342.3267642695737</c:v>
                </c:pt>
                <c:pt idx="30">
                  <c:v>2396.1157878426166</c:v>
                </c:pt>
                <c:pt idx="31">
                  <c:v>2483.9658090583553</c:v>
                </c:pt>
                <c:pt idx="32">
                  <c:v>2595.2092381525199</c:v>
                </c:pt>
                <c:pt idx="33">
                  <c:v>2652.8997143372681</c:v>
                </c:pt>
                <c:pt idx="34">
                  <c:v>2705.0966929035412</c:v>
                </c:pt>
                <c:pt idx="35">
                  <c:v>2780.8288836131874</c:v>
                </c:pt>
                <c:pt idx="36">
                  <c:v>2856.5618952518689</c:v>
                </c:pt>
                <c:pt idx="37">
                  <c:v>2861.7965457266823</c:v>
                </c:pt>
                <c:pt idx="38">
                  <c:v>2837.614281154014</c:v>
                </c:pt>
                <c:pt idx="39">
                  <c:v>2842.4516430386125</c:v>
                </c:pt>
                <c:pt idx="40">
                  <c:v>2808.5199087347514</c:v>
                </c:pt>
                <c:pt idx="41">
                  <c:v>2758.0833778612764</c:v>
                </c:pt>
                <c:pt idx="42">
                  <c:v>2711.3714700751489</c:v>
                </c:pt>
                <c:pt idx="43">
                  <c:v>2647.9751830676341</c:v>
                </c:pt>
                <c:pt idx="44">
                  <c:v>2634.6232847608708</c:v>
                </c:pt>
                <c:pt idx="45">
                  <c:v>2580.6952662847839</c:v>
                </c:pt>
                <c:pt idx="46">
                  <c:v>2505.0281296563057</c:v>
                </c:pt>
                <c:pt idx="47">
                  <c:v>2461.2474766906753</c:v>
                </c:pt>
                <c:pt idx="48">
                  <c:v>2443.6301690216078</c:v>
                </c:pt>
                <c:pt idx="49">
                  <c:v>2444.8017421194468</c:v>
                </c:pt>
                <c:pt idx="50">
                  <c:v>2429.468957907502</c:v>
                </c:pt>
                <c:pt idx="51">
                  <c:v>2456.0871521167519</c:v>
                </c:pt>
                <c:pt idx="52">
                  <c:v>2441.7339869050766</c:v>
                </c:pt>
                <c:pt idx="53">
                  <c:v>2451.0485782145693</c:v>
                </c:pt>
                <c:pt idx="54">
                  <c:v>2431.2771403931124</c:v>
                </c:pt>
                <c:pt idx="55">
                  <c:v>2400.2064563538011</c:v>
                </c:pt>
                <c:pt idx="56">
                  <c:v>2397.393010718421</c:v>
                </c:pt>
                <c:pt idx="57">
                  <c:v>2345.086079646579</c:v>
                </c:pt>
                <c:pt idx="58">
                  <c:v>2327.1817116819211</c:v>
                </c:pt>
                <c:pt idx="59">
                  <c:v>2315.9781805137291</c:v>
                </c:pt>
                <c:pt idx="60">
                  <c:v>2313.7485824623564</c:v>
                </c:pt>
                <c:pt idx="61">
                  <c:v>2295.5826542161212</c:v>
                </c:pt>
                <c:pt idx="62">
                  <c:v>2271.7717687945092</c:v>
                </c:pt>
                <c:pt idx="63">
                  <c:v>2239.4922319150583</c:v>
                </c:pt>
                <c:pt idx="64">
                  <c:v>2217.3090387235525</c:v>
                </c:pt>
                <c:pt idx="65">
                  <c:v>2197.2370548511972</c:v>
                </c:pt>
                <c:pt idx="66">
                  <c:v>2155.4118393660774</c:v>
                </c:pt>
                <c:pt idx="67">
                  <c:v>2100.8247354294699</c:v>
                </c:pt>
                <c:pt idx="68">
                  <c:v>2064.7222018865232</c:v>
                </c:pt>
                <c:pt idx="69">
                  <c:v>2023.7419816978709</c:v>
                </c:pt>
                <c:pt idx="70">
                  <c:v>2008.4267835280839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8-4573-993A-2168F7CC0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202351"/>
        <c:axId val="1954184591"/>
      </c:lineChart>
      <c:dateAx>
        <c:axId val="1954202351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84591"/>
        <c:crosses val="autoZero"/>
        <c:auto val="1"/>
        <c:lblOffset val="100"/>
        <c:baseTimeUnit val="months"/>
      </c:dateAx>
      <c:valAx>
        <c:axId val="19541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20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NIKE's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'Exponential Smoothing by Month '!$K$3</c:f>
              <c:strCache>
                <c:ptCount val="1"/>
                <c:pt idx="0">
                  <c:v>Error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'Exponential Smoothing by Month '!$H$4:$H$73</c:f>
              <c:numCache>
                <c:formatCode>[$-409]mmm\-yy;@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xVal>
          <c:yVal>
            <c:numRef>
              <c:f>'Exponential Smoothing by Month '!$K$4:$K$73</c:f>
              <c:numCache>
                <c:formatCode>#,##0.00</c:formatCode>
                <c:ptCount val="70"/>
                <c:pt idx="0">
                  <c:v>0</c:v>
                </c:pt>
                <c:pt idx="1">
                  <c:v>-38.996300000000474</c:v>
                </c:pt>
                <c:pt idx="2">
                  <c:v>152.4041299999999</c:v>
                </c:pt>
                <c:pt idx="3">
                  <c:v>159.61601700000006</c:v>
                </c:pt>
                <c:pt idx="4">
                  <c:v>148.67661529999941</c:v>
                </c:pt>
                <c:pt idx="5">
                  <c:v>-13.405946230000382</c:v>
                </c:pt>
                <c:pt idx="6">
                  <c:v>230.98144839299994</c:v>
                </c:pt>
                <c:pt idx="7">
                  <c:v>97.639803553699949</c:v>
                </c:pt>
                <c:pt idx="8">
                  <c:v>58.370823198330072</c:v>
                </c:pt>
                <c:pt idx="9">
                  <c:v>402.01334087849659</c:v>
                </c:pt>
                <c:pt idx="10">
                  <c:v>76.155806790647375</c:v>
                </c:pt>
                <c:pt idx="11">
                  <c:v>290.70272611158225</c:v>
                </c:pt>
                <c:pt idx="12">
                  <c:v>330.88525350042391</c:v>
                </c:pt>
                <c:pt idx="13">
                  <c:v>51.595428150381622</c:v>
                </c:pt>
                <c:pt idx="14">
                  <c:v>-64.996114664656488</c:v>
                </c:pt>
                <c:pt idx="15">
                  <c:v>-12.326703198191353</c:v>
                </c:pt>
                <c:pt idx="16">
                  <c:v>6.6867671216275539</c:v>
                </c:pt>
                <c:pt idx="17">
                  <c:v>361.25149040946462</c:v>
                </c:pt>
                <c:pt idx="18">
                  <c:v>283.78274136851792</c:v>
                </c:pt>
                <c:pt idx="19">
                  <c:v>341.52236723166629</c:v>
                </c:pt>
                <c:pt idx="20">
                  <c:v>552.2780305084998</c:v>
                </c:pt>
                <c:pt idx="21">
                  <c:v>804.56292745764858</c:v>
                </c:pt>
                <c:pt idx="22">
                  <c:v>527.80163471188416</c:v>
                </c:pt>
                <c:pt idx="23">
                  <c:v>921.03327124069574</c:v>
                </c:pt>
                <c:pt idx="24">
                  <c:v>448.1170441166264</c:v>
                </c:pt>
                <c:pt idx="25">
                  <c:v>401.09583970496351</c:v>
                </c:pt>
                <c:pt idx="26">
                  <c:v>830.58095573446781</c:v>
                </c:pt>
                <c:pt idx="27">
                  <c:v>403.40176016102032</c:v>
                </c:pt>
                <c:pt idx="28">
                  <c:v>270.73248414491854</c:v>
                </c:pt>
                <c:pt idx="29">
                  <c:v>537.89023573042641</c:v>
                </c:pt>
                <c:pt idx="30">
                  <c:v>878.50021215738343</c:v>
                </c:pt>
                <c:pt idx="31">
                  <c:v>1112.4342909416446</c:v>
                </c:pt>
                <c:pt idx="32">
                  <c:v>576.90476184747968</c:v>
                </c:pt>
                <c:pt idx="33">
                  <c:v>521.96978566273219</c:v>
                </c:pt>
                <c:pt idx="34">
                  <c:v>757.32190709645874</c:v>
                </c:pt>
                <c:pt idx="35">
                  <c:v>757.33011638681273</c:v>
                </c:pt>
                <c:pt idx="36">
                  <c:v>52.346504748131338</c:v>
                </c:pt>
                <c:pt idx="37">
                  <c:v>-241.82264572668237</c:v>
                </c:pt>
                <c:pt idx="38">
                  <c:v>48.37361884598613</c:v>
                </c:pt>
                <c:pt idx="39">
                  <c:v>-339.31734303861231</c:v>
                </c:pt>
                <c:pt idx="40">
                  <c:v>-504.36530873475158</c:v>
                </c:pt>
                <c:pt idx="41">
                  <c:v>-467.11907786127676</c:v>
                </c:pt>
                <c:pt idx="42">
                  <c:v>-633.96287007514866</c:v>
                </c:pt>
                <c:pt idx="43">
                  <c:v>-133.5189830676336</c:v>
                </c:pt>
                <c:pt idx="44">
                  <c:v>-539.28018476087072</c:v>
                </c:pt>
                <c:pt idx="45">
                  <c:v>-756.67136628478374</c:v>
                </c:pt>
                <c:pt idx="46">
                  <c:v>-437.80652965630543</c:v>
                </c:pt>
                <c:pt idx="47">
                  <c:v>-176.17307669067532</c:v>
                </c:pt>
                <c:pt idx="48">
                  <c:v>11.715730978391548</c:v>
                </c:pt>
                <c:pt idx="49">
                  <c:v>-153.32784211944727</c:v>
                </c:pt>
                <c:pt idx="50">
                  <c:v>266.1819420924985</c:v>
                </c:pt>
                <c:pt idx="51">
                  <c:v>-143.53165211675196</c:v>
                </c:pt>
                <c:pt idx="52">
                  <c:v>93.145913094923799</c:v>
                </c:pt>
                <c:pt idx="53">
                  <c:v>-197.71437821456993</c:v>
                </c:pt>
                <c:pt idx="54">
                  <c:v>-310.70684039311254</c:v>
                </c:pt>
                <c:pt idx="55">
                  <c:v>-28.134456353800942</c:v>
                </c:pt>
                <c:pt idx="56">
                  <c:v>-523.06931071842109</c:v>
                </c:pt>
                <c:pt idx="57">
                  <c:v>-179.04367964657877</c:v>
                </c:pt>
                <c:pt idx="58">
                  <c:v>-112.03531168192103</c:v>
                </c:pt>
                <c:pt idx="59">
                  <c:v>-22.295980513728409</c:v>
                </c:pt>
                <c:pt idx="60">
                  <c:v>-181.65928246235626</c:v>
                </c:pt>
                <c:pt idx="61">
                  <c:v>-238.10885421612147</c:v>
                </c:pt>
                <c:pt idx="62">
                  <c:v>-322.79536879450939</c:v>
                </c:pt>
                <c:pt idx="63">
                  <c:v>-221.83193191505825</c:v>
                </c:pt>
                <c:pt idx="64">
                  <c:v>-200.71983872355258</c:v>
                </c:pt>
                <c:pt idx="65">
                  <c:v>-418.25215485119747</c:v>
                </c:pt>
                <c:pt idx="66">
                  <c:v>-545.87103936607718</c:v>
                </c:pt>
                <c:pt idx="67">
                  <c:v>-361.02533542946981</c:v>
                </c:pt>
                <c:pt idx="68">
                  <c:v>-409.80220188652311</c:v>
                </c:pt>
                <c:pt idx="69">
                  <c:v>-153.15198169787072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81-4194-89D5-CA3DD607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88911"/>
        <c:axId val="1954187951"/>
      </c:scatterChart>
      <c:valAx>
        <c:axId val="19541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87951"/>
        <c:crosses val="autoZero"/>
        <c:crossBetween val="midCat"/>
      </c:valAx>
      <c:valAx>
        <c:axId val="195418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NIKE's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Month'!$F$3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Month'!$E$4:$E$85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Exponential by Month'!$F$4:$F$73</c:f>
              <c:numCache>
                <c:formatCode>_("$"* #,##0.00_);_("$"* \(#,##0.00\);_("$"* "-"??_);_(@_)</c:formatCode>
                <c:ptCount val="70"/>
                <c:pt idx="0">
                  <c:v>1540.1104</c:v>
                </c:pt>
                <c:pt idx="1">
                  <c:v>1501.1140999999998</c:v>
                </c:pt>
                <c:pt idx="2">
                  <c:v>1688.6149</c:v>
                </c:pt>
                <c:pt idx="3">
                  <c:v>1711.0672000000002</c:v>
                </c:pt>
                <c:pt idx="4">
                  <c:v>1716.0893999999996</c:v>
                </c:pt>
                <c:pt idx="5">
                  <c:v>1568.8744999999997</c:v>
                </c:pt>
                <c:pt idx="6">
                  <c:v>1811.9213</c:v>
                </c:pt>
                <c:pt idx="7">
                  <c:v>1701.6777999999999</c:v>
                </c:pt>
                <c:pt idx="8">
                  <c:v>1672.1728000000001</c:v>
                </c:pt>
                <c:pt idx="9">
                  <c:v>2021.6523999999997</c:v>
                </c:pt>
                <c:pt idx="10">
                  <c:v>1735.9962000000003</c:v>
                </c:pt>
                <c:pt idx="11">
                  <c:v>1958.1587</c:v>
                </c:pt>
                <c:pt idx="12">
                  <c:v>2027.4114999999997</c:v>
                </c:pt>
                <c:pt idx="13">
                  <c:v>1781.2102</c:v>
                </c:pt>
                <c:pt idx="14">
                  <c:v>1669.7782000000002</c:v>
                </c:pt>
                <c:pt idx="15">
                  <c:v>1715.9479999999999</c:v>
                </c:pt>
                <c:pt idx="16">
                  <c:v>1733.7287999999999</c:v>
                </c:pt>
                <c:pt idx="17">
                  <c:v>2088.9621999999999</c:v>
                </c:pt>
                <c:pt idx="18">
                  <c:v>2047.6185999999998</c:v>
                </c:pt>
                <c:pt idx="19">
                  <c:v>2133.7365</c:v>
                </c:pt>
                <c:pt idx="20">
                  <c:v>2378.6444000000001</c:v>
                </c:pt>
                <c:pt idx="21">
                  <c:v>2686.157099999999</c:v>
                </c:pt>
                <c:pt idx="22">
                  <c:v>2489.8520999999996</c:v>
                </c:pt>
                <c:pt idx="23">
                  <c:v>2935.8638999999998</c:v>
                </c:pt>
                <c:pt idx="24">
                  <c:v>2555.0510000000004</c:v>
                </c:pt>
                <c:pt idx="25">
                  <c:v>2552.8415</c:v>
                </c:pt>
                <c:pt idx="26">
                  <c:v>3022.4362000000006</c:v>
                </c:pt>
                <c:pt idx="27">
                  <c:v>2678.3150999999998</c:v>
                </c:pt>
                <c:pt idx="28">
                  <c:v>2585.9860000000003</c:v>
                </c:pt>
                <c:pt idx="29">
                  <c:v>2880.2170000000001</c:v>
                </c:pt>
                <c:pt idx="30">
                  <c:v>3274.616</c:v>
                </c:pt>
                <c:pt idx="31">
                  <c:v>3596.4000999999998</c:v>
                </c:pt>
                <c:pt idx="32">
                  <c:v>3172.1139999999996</c:v>
                </c:pt>
                <c:pt idx="33">
                  <c:v>3174.8695000000002</c:v>
                </c:pt>
                <c:pt idx="34">
                  <c:v>3462.4186</c:v>
                </c:pt>
                <c:pt idx="35">
                  <c:v>3538.1590000000001</c:v>
                </c:pt>
                <c:pt idx="36">
                  <c:v>2908.9084000000003</c:v>
                </c:pt>
                <c:pt idx="37">
                  <c:v>2619.9739</c:v>
                </c:pt>
                <c:pt idx="38">
                  <c:v>2885.9879000000001</c:v>
                </c:pt>
                <c:pt idx="39">
                  <c:v>2503.1343000000002</c:v>
                </c:pt>
                <c:pt idx="40">
                  <c:v>2304.1545999999998</c:v>
                </c:pt>
                <c:pt idx="41">
                  <c:v>2290.9642999999996</c:v>
                </c:pt>
                <c:pt idx="42">
                  <c:v>2077.4086000000002</c:v>
                </c:pt>
                <c:pt idx="43">
                  <c:v>2514.4562000000005</c:v>
                </c:pt>
                <c:pt idx="44">
                  <c:v>2095.3431</c:v>
                </c:pt>
                <c:pt idx="45">
                  <c:v>1824.0239000000001</c:v>
                </c:pt>
                <c:pt idx="46">
                  <c:v>2067.2216000000003</c:v>
                </c:pt>
                <c:pt idx="47">
                  <c:v>2285.0744</c:v>
                </c:pt>
                <c:pt idx="48">
                  <c:v>2455.3458999999993</c:v>
                </c:pt>
                <c:pt idx="49">
                  <c:v>2291.4738999999995</c:v>
                </c:pt>
                <c:pt idx="50">
                  <c:v>2695.6509000000005</c:v>
                </c:pt>
                <c:pt idx="51">
                  <c:v>2312.5554999999999</c:v>
                </c:pt>
                <c:pt idx="52">
                  <c:v>2534.8799000000004</c:v>
                </c:pt>
                <c:pt idx="53">
                  <c:v>2253.3341999999993</c:v>
                </c:pt>
                <c:pt idx="54">
                  <c:v>2120.5702999999999</c:v>
                </c:pt>
                <c:pt idx="55">
                  <c:v>2372.0720000000001</c:v>
                </c:pt>
                <c:pt idx="56">
                  <c:v>1874.3236999999999</c:v>
                </c:pt>
                <c:pt idx="57">
                  <c:v>2166.0424000000003</c:v>
                </c:pt>
                <c:pt idx="58">
                  <c:v>2215.1464000000001</c:v>
                </c:pt>
                <c:pt idx="59">
                  <c:v>2293.6822000000006</c:v>
                </c:pt>
                <c:pt idx="60">
                  <c:v>2132.0893000000001</c:v>
                </c:pt>
                <c:pt idx="61">
                  <c:v>2057.4737999999998</c:v>
                </c:pt>
                <c:pt idx="62">
                  <c:v>1948.9763999999998</c:v>
                </c:pt>
                <c:pt idx="63">
                  <c:v>2017.6603</c:v>
                </c:pt>
                <c:pt idx="64">
                  <c:v>2016.5891999999999</c:v>
                </c:pt>
                <c:pt idx="65">
                  <c:v>1778.9848999999997</c:v>
                </c:pt>
                <c:pt idx="66">
                  <c:v>1609.5408000000002</c:v>
                </c:pt>
                <c:pt idx="67">
                  <c:v>1739.7994000000001</c:v>
                </c:pt>
                <c:pt idx="68">
                  <c:v>1654.92</c:v>
                </c:pt>
                <c:pt idx="69">
                  <c:v>1870.5900000000001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C-4371-B02D-BD8BE6889247}"/>
            </c:ext>
          </c:extLst>
        </c:ser>
        <c:ser>
          <c:idx val="1"/>
          <c:order val="1"/>
          <c:tx>
            <c:strRef>
              <c:f>'Holt Exponential by Month'!$I$3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by Month'!$E$4:$E$85</c:f>
              <c:numCache>
                <c:formatCode>[$-409]mmm\-yy;@</c:formatCode>
                <c:ptCount val="8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  <c:pt idx="70">
                  <c:v>45597</c:v>
                </c:pt>
                <c:pt idx="71">
                  <c:v>45627</c:v>
                </c:pt>
                <c:pt idx="72">
                  <c:v>45658</c:v>
                </c:pt>
                <c:pt idx="73">
                  <c:v>45689</c:v>
                </c:pt>
                <c:pt idx="74">
                  <c:v>45717</c:v>
                </c:pt>
                <c:pt idx="75">
                  <c:v>45748</c:v>
                </c:pt>
                <c:pt idx="76">
                  <c:v>45778</c:v>
                </c:pt>
                <c:pt idx="77">
                  <c:v>45809</c:v>
                </c:pt>
                <c:pt idx="78">
                  <c:v>45839</c:v>
                </c:pt>
                <c:pt idx="79">
                  <c:v>45870</c:v>
                </c:pt>
                <c:pt idx="80">
                  <c:v>45901</c:v>
                </c:pt>
                <c:pt idx="81">
                  <c:v>45931</c:v>
                </c:pt>
              </c:numCache>
            </c:numRef>
          </c:cat>
          <c:val>
            <c:numRef>
              <c:f>'Holt Exponential by Month'!$I$5:$I$85</c:f>
              <c:numCache>
                <c:formatCode>#,##0.00</c:formatCode>
                <c:ptCount val="81"/>
                <c:pt idx="0">
                  <c:v>1540.1104</c:v>
                </c:pt>
                <c:pt idx="1">
                  <c:v>1531.5312140000001</c:v>
                </c:pt>
                <c:pt idx="2">
                  <c:v>1537.8563037199999</c:v>
                </c:pt>
                <c:pt idx="3">
                  <c:v>1708.3783165256002</c:v>
                </c:pt>
                <c:pt idx="4">
                  <c:v>1741.3556898974882</c:v>
                </c:pt>
                <c:pt idx="5">
                  <c:v>1713.0977327774899</c:v>
                </c:pt>
                <c:pt idx="6">
                  <c:v>1632.1131489301413</c:v>
                </c:pt>
                <c:pt idx="7">
                  <c:v>1813.7990673293396</c:v>
                </c:pt>
                <c:pt idx="8">
                  <c:v>1722.4359140683412</c:v>
                </c:pt>
                <c:pt idx="9">
                  <c:v>1763.3820624006271</c:v>
                </c:pt>
                <c:pt idx="10">
                  <c:v>2009.2241040271474</c:v>
                </c:pt>
                <c:pt idx="11">
                  <c:v>1821.9194669545548</c:v>
                </c:pt>
                <c:pt idx="12">
                  <c:v>2013.5246352932913</c:v>
                </c:pt>
                <c:pt idx="13">
                  <c:v>2031.4796892310612</c:v>
                </c:pt>
                <c:pt idx="14">
                  <c:v>1786.4130646229769</c:v>
                </c:pt>
                <c:pt idx="15">
                  <c:v>1676.1560041920322</c:v>
                </c:pt>
                <c:pt idx="16">
                  <c:v>1712.1622549383535</c:v>
                </c:pt>
                <c:pt idx="17">
                  <c:v>1809.5753975042237</c:v>
                </c:pt>
                <c:pt idx="18">
                  <c:v>2120.3982571590714</c:v>
                </c:pt>
                <c:pt idx="19">
                  <c:v>2123.8571782155518</c:v>
                </c:pt>
                <c:pt idx="20">
                  <c:v>2247.8958820785151</c:v>
                </c:pt>
                <c:pt idx="21">
                  <c:v>2534.4729441797008</c:v>
                </c:pt>
                <c:pt idx="22">
                  <c:v>2775.3905847298242</c:v>
                </c:pt>
                <c:pt idx="23">
                  <c:v>2707.1887435008521</c:v>
                </c:pt>
                <c:pt idx="24">
                  <c:v>2997.6307138524498</c:v>
                </c:pt>
                <c:pt idx="25">
                  <c:v>2671.4716900953331</c:v>
                </c:pt>
                <c:pt idx="26">
                  <c:v>2735.0591831852303</c:v>
                </c:pt>
                <c:pt idx="27">
                  <c:v>3068.8530023138997</c:v>
                </c:pt>
                <c:pt idx="28">
                  <c:v>2760.8934356128025</c:v>
                </c:pt>
                <c:pt idx="29">
                  <c:v>2709.6334667154351</c:v>
                </c:pt>
                <c:pt idx="30">
                  <c:v>3044.7436025321022</c:v>
                </c:pt>
                <c:pt idx="31">
                  <c:v>3480.8513551442247</c:v>
                </c:pt>
                <c:pt idx="32">
                  <c:v>3691.3791878387719</c:v>
                </c:pt>
                <c:pt idx="33">
                  <c:v>3317.4722256704581</c:v>
                </c:pt>
                <c:pt idx="34">
                  <c:v>3338.7645981299484</c:v>
                </c:pt>
                <c:pt idx="35">
                  <c:v>3599.5355561137126</c:v>
                </c:pt>
                <c:pt idx="36">
                  <c:v>3536.4167651410421</c:v>
                </c:pt>
                <c:pt idx="37">
                  <c:v>2901.6503553491243</c:v>
                </c:pt>
                <c:pt idx="38">
                  <c:v>2650.0768770308582</c:v>
                </c:pt>
                <c:pt idx="39">
                  <c:v>2782.1255090623113</c:v>
                </c:pt>
                <c:pt idx="40">
                  <c:v>2414.7318647185962</c:v>
                </c:pt>
                <c:pt idx="41">
                  <c:v>2212.1970206992396</c:v>
                </c:pt>
                <c:pt idx="42">
                  <c:v>2146.336467107767</c:v>
                </c:pt>
                <c:pt idx="43">
                  <c:v>2059.4807481096732</c:v>
                </c:pt>
                <c:pt idx="44">
                  <c:v>2355.4630337788581</c:v>
                </c:pt>
                <c:pt idx="45">
                  <c:v>1958.1489192545068</c:v>
                </c:pt>
                <c:pt idx="46">
                  <c:v>1749.3994221671082</c:v>
                </c:pt>
                <c:pt idx="47">
                  <c:v>2006.9674561834058</c:v>
                </c:pt>
                <c:pt idx="48">
                  <c:v>2267.1255632863686</c:v>
                </c:pt>
                <c:pt idx="49">
                  <c:v>2406.925605525968</c:v>
                </c:pt>
                <c:pt idx="50">
                  <c:v>2364.38577835254</c:v>
                </c:pt>
                <c:pt idx="51">
                  <c:v>2633.1697163434123</c:v>
                </c:pt>
                <c:pt idx="52">
                  <c:v>2365.0460577483404</c:v>
                </c:pt>
                <c:pt idx="53">
                  <c:v>2476.4990152859009</c:v>
                </c:pt>
                <c:pt idx="54">
                  <c:v>2208.654152360315</c:v>
                </c:pt>
                <c:pt idx="55">
                  <c:v>2127.537432090237</c:v>
                </c:pt>
                <c:pt idx="56">
                  <c:v>2237.1982852596075</c:v>
                </c:pt>
                <c:pt idx="57">
                  <c:v>1875.6631689871958</c:v>
                </c:pt>
                <c:pt idx="58">
                  <c:v>2119.9561227866834</c:v>
                </c:pt>
                <c:pt idx="59">
                  <c:v>2205.5796628119742</c:v>
                </c:pt>
                <c:pt idx="60">
                  <c:v>2248.5180017328007</c:v>
                </c:pt>
                <c:pt idx="61">
                  <c:v>2094.6204686731862</c:v>
                </c:pt>
                <c:pt idx="62">
                  <c:v>1995.0321711610982</c:v>
                </c:pt>
                <c:pt idx="63">
                  <c:v>1910.7720682440213</c:v>
                </c:pt>
                <c:pt idx="64">
                  <c:v>1969.431561186253</c:v>
                </c:pt>
                <c:pt idx="65">
                  <c:v>1925.7102585030061</c:v>
                </c:pt>
                <c:pt idx="66">
                  <c:v>1680.1788764380458</c:v>
                </c:pt>
                <c:pt idx="67">
                  <c:v>1546.5741702290447</c:v>
                </c:pt>
                <c:pt idx="68">
                  <c:v>1640.7417287094199</c:v>
                </c:pt>
                <c:pt idx="69">
                  <c:v>1629.2368405169082</c:v>
                </c:pt>
                <c:pt idx="70">
                  <c:v>1592.142398741114</c:v>
                </c:pt>
                <c:pt idx="71">
                  <c:v>1555.0479569653201</c:v>
                </c:pt>
                <c:pt idx="72">
                  <c:v>1517.9535151895259</c:v>
                </c:pt>
                <c:pt idx="73">
                  <c:v>1480.8590734137317</c:v>
                </c:pt>
                <c:pt idx="74">
                  <c:v>1443.7646316379376</c:v>
                </c:pt>
                <c:pt idx="75">
                  <c:v>1406.6701898621434</c:v>
                </c:pt>
                <c:pt idx="76">
                  <c:v>1369.5757480863494</c:v>
                </c:pt>
                <c:pt idx="77">
                  <c:v>1332.4813063105553</c:v>
                </c:pt>
                <c:pt idx="78">
                  <c:v>1295.3868645347611</c:v>
                </c:pt>
                <c:pt idx="79">
                  <c:v>1258.2924227589669</c:v>
                </c:pt>
                <c:pt idx="80">
                  <c:v>1221.1979809831728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C-4371-B02D-BD8BE6889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056479"/>
        <c:axId val="1670058879"/>
      </c:lineChart>
      <c:dateAx>
        <c:axId val="1670056479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58879"/>
        <c:crosses val="autoZero"/>
        <c:auto val="1"/>
        <c:lblOffset val="100"/>
        <c:baseTimeUnit val="months"/>
      </c:dateAx>
      <c:valAx>
        <c:axId val="16700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5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'Holt Exponential by Month'!$J$3</c:f>
              <c:strCache>
                <c:ptCount val="1"/>
                <c:pt idx="0">
                  <c:v>Error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'Holt Exponential by Month'!$E$4:$E$73</c:f>
              <c:numCache>
                <c:formatCode>[$-409]mmm\-yy;@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xVal>
          <c:yVal>
            <c:numRef>
              <c:f>'Holt Exponential by Month'!$J$4:$J$73</c:f>
              <c:numCache>
                <c:formatCode>#,##0.00</c:formatCode>
                <c:ptCount val="70"/>
                <c:pt idx="0" formatCode="General">
                  <c:v>0</c:v>
                </c:pt>
                <c:pt idx="1">
                  <c:v>-38.996300000000247</c:v>
                </c:pt>
                <c:pt idx="2">
                  <c:v>157.08368599999994</c:v>
                </c:pt>
                <c:pt idx="3">
                  <c:v>173.21089628000027</c:v>
                </c:pt>
                <c:pt idx="4">
                  <c:v>7.7110834743994019</c:v>
                </c:pt>
                <c:pt idx="5">
                  <c:v>-172.48118989748855</c:v>
                </c:pt>
                <c:pt idx="6">
                  <c:v>98.823567222510064</c:v>
                </c:pt>
                <c:pt idx="7">
                  <c:v>69.564651069858655</c:v>
                </c:pt>
                <c:pt idx="8">
                  <c:v>-141.6262673293395</c:v>
                </c:pt>
                <c:pt idx="9">
                  <c:v>299.21648593165855</c:v>
                </c:pt>
                <c:pt idx="10">
                  <c:v>-27.38586240062682</c:v>
                </c:pt>
                <c:pt idx="11">
                  <c:v>-51.065404027147451</c:v>
                </c:pt>
                <c:pt idx="12">
                  <c:v>205.49203304544494</c:v>
                </c:pt>
                <c:pt idx="13">
                  <c:v>-232.31443529329135</c:v>
                </c:pt>
                <c:pt idx="14">
                  <c:v>-361.70148923106103</c:v>
                </c:pt>
                <c:pt idx="15">
                  <c:v>-70.465064622977025</c:v>
                </c:pt>
                <c:pt idx="16">
                  <c:v>57.572795807967623</c:v>
                </c:pt>
                <c:pt idx="17">
                  <c:v>376.79994506164644</c:v>
                </c:pt>
                <c:pt idx="18">
                  <c:v>238.04320249577609</c:v>
                </c:pt>
                <c:pt idx="19">
                  <c:v>13.338242840928615</c:v>
                </c:pt>
                <c:pt idx="20">
                  <c:v>254.78722178444832</c:v>
                </c:pt>
                <c:pt idx="21">
                  <c:v>438.26121792148388</c:v>
                </c:pt>
                <c:pt idx="22">
                  <c:v>-44.62084417970118</c:v>
                </c:pt>
                <c:pt idx="23">
                  <c:v>160.47331527017559</c:v>
                </c:pt>
                <c:pt idx="24">
                  <c:v>-152.13774350085168</c:v>
                </c:pt>
                <c:pt idx="25">
                  <c:v>-444.78921385244985</c:v>
                </c:pt>
                <c:pt idx="26">
                  <c:v>350.96450990466747</c:v>
                </c:pt>
                <c:pt idx="27">
                  <c:v>-56.744083185230465</c:v>
                </c:pt>
                <c:pt idx="28">
                  <c:v>-482.86700231389932</c:v>
                </c:pt>
                <c:pt idx="29">
                  <c:v>119.32356438719762</c:v>
                </c:pt>
                <c:pt idx="30">
                  <c:v>564.98253328456485</c:v>
                </c:pt>
                <c:pt idx="31">
                  <c:v>551.65649746789768</c:v>
                </c:pt>
                <c:pt idx="32">
                  <c:v>-308.73735514422515</c:v>
                </c:pt>
                <c:pt idx="33">
                  <c:v>-516.5096878387717</c:v>
                </c:pt>
                <c:pt idx="34">
                  <c:v>144.94637432954187</c:v>
                </c:pt>
                <c:pt idx="35">
                  <c:v>199.39440187005175</c:v>
                </c:pt>
                <c:pt idx="36">
                  <c:v>-690.62715611371232</c:v>
                </c:pt>
                <c:pt idx="37">
                  <c:v>-916.44286514104215</c:v>
                </c:pt>
                <c:pt idx="38">
                  <c:v>-15.66245534912423</c:v>
                </c:pt>
                <c:pt idx="39">
                  <c:v>-146.94257703085805</c:v>
                </c:pt>
                <c:pt idx="40">
                  <c:v>-477.97090906231142</c:v>
                </c:pt>
                <c:pt idx="41">
                  <c:v>-123.76756471859653</c:v>
                </c:pt>
                <c:pt idx="42">
                  <c:v>-134.7884206992394</c:v>
                </c:pt>
                <c:pt idx="43">
                  <c:v>368.11973289223351</c:v>
                </c:pt>
                <c:pt idx="44">
                  <c:v>35.862351890326863</c:v>
                </c:pt>
                <c:pt idx="45">
                  <c:v>-531.43913377885792</c:v>
                </c:pt>
                <c:pt idx="46">
                  <c:v>109.07268074549347</c:v>
                </c:pt>
                <c:pt idx="47">
                  <c:v>535.67497783289173</c:v>
                </c:pt>
                <c:pt idx="48">
                  <c:v>448.37844381659352</c:v>
                </c:pt>
                <c:pt idx="49">
                  <c:v>24.348336713630943</c:v>
                </c:pt>
                <c:pt idx="50">
                  <c:v>288.72529447403258</c:v>
                </c:pt>
                <c:pt idx="51">
                  <c:v>-51.830278352540063</c:v>
                </c:pt>
                <c:pt idx="52">
                  <c:v>-98.289816343411985</c:v>
                </c:pt>
                <c:pt idx="53">
                  <c:v>-111.71185774834112</c:v>
                </c:pt>
                <c:pt idx="54">
                  <c:v>-355.92871528590103</c:v>
                </c:pt>
                <c:pt idx="55">
                  <c:v>163.41784763968508</c:v>
                </c:pt>
                <c:pt idx="56">
                  <c:v>-253.21373209023704</c:v>
                </c:pt>
                <c:pt idx="57">
                  <c:v>-71.155885259607203</c:v>
                </c:pt>
                <c:pt idx="58">
                  <c:v>339.48323101280425</c:v>
                </c:pt>
                <c:pt idx="59">
                  <c:v>173.72607721331724</c:v>
                </c:pt>
                <c:pt idx="60">
                  <c:v>-73.490362811974137</c:v>
                </c:pt>
                <c:pt idx="61">
                  <c:v>-191.04420173280096</c:v>
                </c:pt>
                <c:pt idx="62">
                  <c:v>-145.64406867318644</c:v>
                </c:pt>
                <c:pt idx="63">
                  <c:v>22.62812883890183</c:v>
                </c:pt>
                <c:pt idx="64">
                  <c:v>105.81713175597861</c:v>
                </c:pt>
                <c:pt idx="65">
                  <c:v>-190.44666118625332</c:v>
                </c:pt>
                <c:pt idx="66">
                  <c:v>-316.1694585030059</c:v>
                </c:pt>
                <c:pt idx="67">
                  <c:v>59.620523561954315</c:v>
                </c:pt>
                <c:pt idx="68">
                  <c:v>108.34582977095533</c:v>
                </c:pt>
                <c:pt idx="69">
                  <c:v>229.84827129058021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0A-4E4A-989D-AA758B050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3152"/>
        <c:axId val="126397552"/>
      </c:scatterChart>
      <c:valAx>
        <c:axId val="12638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7552"/>
        <c:crosses val="autoZero"/>
        <c:crossBetween val="midCat"/>
      </c:valAx>
      <c:valAx>
        <c:axId val="1263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NIKE's Forecast</a:t>
            </a:r>
          </a:p>
        </c:rich>
      </c:tx>
      <c:layout>
        <c:manualLayout>
          <c:xMode val="edge"/>
          <c:yMode val="edge"/>
          <c:x val="0.4555280075750025"/>
          <c:y val="1.89933523266856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by Quarter'!$E$3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Quarter'!$D$4:$D$30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Exponential by Quarter'!$E$4:$E$30</c:f>
              <c:numCache>
                <c:formatCode>"$"#,##0.00</c:formatCode>
                <c:ptCount val="27"/>
                <c:pt idx="0">
                  <c:v>4729.8393999999998</c:v>
                </c:pt>
                <c:pt idx="1">
                  <c:v>4996.0310999999992</c:v>
                </c:pt>
                <c:pt idx="2">
                  <c:v>5185.7718999999997</c:v>
                </c:pt>
                <c:pt idx="3">
                  <c:v>5715.8073000000004</c:v>
                </c:pt>
                <c:pt idx="4">
                  <c:v>5478.3999000000003</c:v>
                </c:pt>
                <c:pt idx="5">
                  <c:v>5538.6389999999992</c:v>
                </c:pt>
                <c:pt idx="6">
                  <c:v>6559.9994999999999</c:v>
                </c:pt>
                <c:pt idx="7">
                  <c:v>8111.8730999999989</c:v>
                </c:pt>
                <c:pt idx="8">
                  <c:v>8130.3287</c:v>
                </c:pt>
                <c:pt idx="9">
                  <c:v>8144.5181000000011</c:v>
                </c:pt>
                <c:pt idx="10">
                  <c:v>10043.130099999998</c:v>
                </c:pt>
                <c:pt idx="11">
                  <c:v>10175.447099999999</c:v>
                </c:pt>
                <c:pt idx="12">
                  <c:v>8414.8702000000012</c:v>
                </c:pt>
                <c:pt idx="13">
                  <c:v>7098.2531999999992</c:v>
                </c:pt>
                <c:pt idx="14">
                  <c:v>6687.2079000000012</c:v>
                </c:pt>
                <c:pt idx="15">
                  <c:v>6176.3199000000004</c:v>
                </c:pt>
                <c:pt idx="16">
                  <c:v>7442.4706999999999</c:v>
                </c:pt>
                <c:pt idx="17">
                  <c:v>7100.7695999999996</c:v>
                </c:pt>
                <c:pt idx="18">
                  <c:v>6366.9659999999994</c:v>
                </c:pt>
                <c:pt idx="19">
                  <c:v>6674.871000000001</c:v>
                </c:pt>
                <c:pt idx="20">
                  <c:v>6138.539499999999</c:v>
                </c:pt>
                <c:pt idx="21">
                  <c:v>5813.2343999999994</c:v>
                </c:pt>
                <c:pt idx="22">
                  <c:v>5004.2602000000006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5-4828-B46C-192ED1470E50}"/>
            </c:ext>
          </c:extLst>
        </c:ser>
        <c:ser>
          <c:idx val="1"/>
          <c:order val="1"/>
          <c:tx>
            <c:strRef>
              <c:f>'Holt Exponential by Quarter'!$H$3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Exponential by Quarter'!$D$4:$D$30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Exponential by Quarter'!$H$4:$H$30</c:f>
              <c:numCache>
                <c:formatCode>#,##0.00</c:formatCode>
                <c:ptCount val="27"/>
                <c:pt idx="1">
                  <c:v>4729.8393999999998</c:v>
                </c:pt>
                <c:pt idx="2">
                  <c:v>4788.4015739999995</c:v>
                </c:pt>
                <c:pt idx="3">
                  <c:v>5068.5458365199984</c:v>
                </c:pt>
                <c:pt idx="4">
                  <c:v>5371.0804118695996</c:v>
                </c:pt>
                <c:pt idx="5">
                  <c:v>5801.554558710608</c:v>
                </c:pt>
                <c:pt idx="6">
                  <c:v>5627.0037065868282</c:v>
                </c:pt>
                <c:pt idx="7">
                  <c:v>5877.0937577582417</c:v>
                </c:pt>
                <c:pt idx="8">
                  <c:v>7123.8921280761315</c:v>
                </c:pt>
                <c:pt idx="9">
                  <c:v>8567.9932068939488</c:v>
                </c:pt>
                <c:pt idx="10">
                  <c:v>8657.6409905099808</c:v>
                </c:pt>
                <c:pt idx="11">
                  <c:v>9042.5466841482666</c:v>
                </c:pt>
                <c:pt idx="12">
                  <c:v>10721.396821224502</c:v>
                </c:pt>
                <c:pt idx="13">
                  <c:v>10519.636542068152</c:v>
                </c:pt>
                <c:pt idx="14">
                  <c:v>8594.9018255288283</c:v>
                </c:pt>
                <c:pt idx="15">
                  <c:v>7147.5346196527989</c:v>
                </c:pt>
                <c:pt idx="16">
                  <c:v>6544.4809712174383</c:v>
                </c:pt>
                <c:pt idx="17">
                  <c:v>6329.2633482208639</c:v>
                </c:pt>
                <c:pt idx="18">
                  <c:v>7361.1130715590516</c:v>
                </c:pt>
                <c:pt idx="19">
                  <c:v>6982.8290302702007</c:v>
                </c:pt>
                <c:pt idx="20">
                  <c:v>6371.6762239400732</c:v>
                </c:pt>
                <c:pt idx="21">
                  <c:v>6481.4345470396574</c:v>
                </c:pt>
                <c:pt idx="22">
                  <c:v>5955.2933861836573</c:v>
                </c:pt>
                <c:pt idx="23">
                  <c:v>5460.7777906968122</c:v>
                </c:pt>
                <c:pt idx="24">
                  <c:v>5338.3187391318461</c:v>
                </c:pt>
                <c:pt idx="25">
                  <c:v>5215.8596875668791</c:v>
                </c:pt>
                <c:pt idx="26">
                  <c:v>5093.400636001913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F5-4828-B46C-192ED1470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237487"/>
        <c:axId val="1742238447"/>
      </c:lineChart>
      <c:catAx>
        <c:axId val="174223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38447"/>
        <c:crosses val="autoZero"/>
        <c:auto val="1"/>
        <c:lblAlgn val="ctr"/>
        <c:lblOffset val="100"/>
        <c:noMultiLvlLbl val="0"/>
      </c:catAx>
      <c:valAx>
        <c:axId val="174223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3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'Holt Exponential by Quarter'!$I$4:$I$26</c:f>
              <c:strCache>
                <c:ptCount val="23"/>
                <c:pt idx="0">
                  <c:v>4,729.84</c:v>
                </c:pt>
                <c:pt idx="1">
                  <c:v>266.19</c:v>
                </c:pt>
                <c:pt idx="2">
                  <c:v>397.37</c:v>
                </c:pt>
                <c:pt idx="3">
                  <c:v>647.26</c:v>
                </c:pt>
                <c:pt idx="4">
                  <c:v>107.32</c:v>
                </c:pt>
                <c:pt idx="5">
                  <c:v>-262.92</c:v>
                </c:pt>
                <c:pt idx="6">
                  <c:v>933.00</c:v>
                </c:pt>
                <c:pt idx="7">
                  <c:v>2,234.78</c:v>
                </c:pt>
                <c:pt idx="8">
                  <c:v>1,006.44</c:v>
                </c:pt>
                <c:pt idx="9">
                  <c:v>-423.48</c:v>
                </c:pt>
                <c:pt idx="10">
                  <c:v>1,385.49</c:v>
                </c:pt>
                <c:pt idx="11">
                  <c:v>1,132.90</c:v>
                </c:pt>
                <c:pt idx="12">
                  <c:v>-2,306.53</c:v>
                </c:pt>
                <c:pt idx="13">
                  <c:v>-3,421.38</c:v>
                </c:pt>
                <c:pt idx="14">
                  <c:v>-1,907.69</c:v>
                </c:pt>
                <c:pt idx="15">
                  <c:v>-971.21</c:v>
                </c:pt>
                <c:pt idx="16">
                  <c:v>897.99</c:v>
                </c:pt>
                <c:pt idx="17">
                  <c:v>771.51</c:v>
                </c:pt>
                <c:pt idx="18">
                  <c:v>-994.15</c:v>
                </c:pt>
                <c:pt idx="19">
                  <c:v>-307.96</c:v>
                </c:pt>
                <c:pt idx="20">
                  <c:v>-233.14</c:v>
                </c:pt>
                <c:pt idx="21">
                  <c:v>-668.20</c:v>
                </c:pt>
                <c:pt idx="22">
                  <c:v>-951.03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'Holt Exponential by Quarter'!$D$4:$D$73</c:f>
              <c:strCache>
                <c:ptCount val="23"/>
                <c:pt idx="0">
                  <c:v>Q1 - 2019</c:v>
                </c:pt>
                <c:pt idx="1">
                  <c:v>Q2 - 2019</c:v>
                </c:pt>
                <c:pt idx="2">
                  <c:v>Q3 - 2019</c:v>
                </c:pt>
                <c:pt idx="3">
                  <c:v>Q4 - 2019</c:v>
                </c:pt>
                <c:pt idx="4">
                  <c:v>Q1 - 2020</c:v>
                </c:pt>
                <c:pt idx="5">
                  <c:v>Q2 - 2020</c:v>
                </c:pt>
                <c:pt idx="6">
                  <c:v>Q3 - 2020</c:v>
                </c:pt>
                <c:pt idx="7">
                  <c:v>Q4 - 2020</c:v>
                </c:pt>
                <c:pt idx="8">
                  <c:v>Q1 - 2021</c:v>
                </c:pt>
                <c:pt idx="9">
                  <c:v>Q2 - 2021</c:v>
                </c:pt>
                <c:pt idx="10">
                  <c:v>Q3 - 2021</c:v>
                </c:pt>
                <c:pt idx="11">
                  <c:v>Q4 - 2021</c:v>
                </c:pt>
                <c:pt idx="12">
                  <c:v>Q1 - 2022</c:v>
                </c:pt>
                <c:pt idx="13">
                  <c:v>Q2 - 2022</c:v>
                </c:pt>
                <c:pt idx="14">
                  <c:v>Q3 - 2022</c:v>
                </c:pt>
                <c:pt idx="15">
                  <c:v>Q4 - 2022</c:v>
                </c:pt>
                <c:pt idx="16">
                  <c:v>Q1 - 2023</c:v>
                </c:pt>
                <c:pt idx="17">
                  <c:v>Q2 - 2023</c:v>
                </c:pt>
                <c:pt idx="18">
                  <c:v>Q3 - 2023</c:v>
                </c:pt>
                <c:pt idx="19">
                  <c:v>Q4 - 2023</c:v>
                </c:pt>
                <c:pt idx="20">
                  <c:v>Q1 - 2024</c:v>
                </c:pt>
                <c:pt idx="21">
                  <c:v>Q2 - 2024</c:v>
                </c:pt>
                <c:pt idx="22">
                  <c:v>Q3 - 2024</c:v>
                </c:pt>
              </c:strCache>
            </c:strRef>
          </c:cat>
          <c:val>
            <c:numRef>
              <c:f>'Holt Exponential by Quarter'!$I$4:$I$30</c:f>
              <c:numCache>
                <c:formatCode>#,##0.00</c:formatCode>
                <c:ptCount val="27"/>
                <c:pt idx="0">
                  <c:v>4729.8393999999998</c:v>
                </c:pt>
                <c:pt idx="1">
                  <c:v>266.1916999999994</c:v>
                </c:pt>
                <c:pt idx="2">
                  <c:v>397.3703260000002</c:v>
                </c:pt>
                <c:pt idx="3">
                  <c:v>647.26146348000202</c:v>
                </c:pt>
                <c:pt idx="4">
                  <c:v>107.31948813040071</c:v>
                </c:pt>
                <c:pt idx="5">
                  <c:v>-262.91555871060882</c:v>
                </c:pt>
                <c:pt idx="6">
                  <c:v>932.99579341317167</c:v>
                </c:pt>
                <c:pt idx="7">
                  <c:v>2234.7793422417571</c:v>
                </c:pt>
                <c:pt idx="8">
                  <c:v>1006.4365719238685</c:v>
                </c:pt>
                <c:pt idx="9">
                  <c:v>-423.47510689394767</c:v>
                </c:pt>
                <c:pt idx="10">
                  <c:v>1385.4891094900177</c:v>
                </c:pt>
                <c:pt idx="11">
                  <c:v>1132.9004158517328</c:v>
                </c:pt>
                <c:pt idx="12">
                  <c:v>-2306.5266212245006</c:v>
                </c:pt>
                <c:pt idx="13">
                  <c:v>-3421.3833420681531</c:v>
                </c:pt>
                <c:pt idx="14">
                  <c:v>-1907.6939255288271</c:v>
                </c:pt>
                <c:pt idx="15">
                  <c:v>-971.21471965279852</c:v>
                </c:pt>
                <c:pt idx="16">
                  <c:v>897.98972878256154</c:v>
                </c:pt>
                <c:pt idx="17">
                  <c:v>771.50625177913571</c:v>
                </c:pt>
                <c:pt idx="18">
                  <c:v>-994.14707155905216</c:v>
                </c:pt>
                <c:pt idx="19">
                  <c:v>-307.95803027019974</c:v>
                </c:pt>
                <c:pt idx="20">
                  <c:v>-233.13672394007426</c:v>
                </c:pt>
                <c:pt idx="21">
                  <c:v>-668.20014703965808</c:v>
                </c:pt>
                <c:pt idx="22">
                  <c:v>-951.03318618365665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A-4676-BB5E-C91EA6A799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42253327"/>
        <c:axId val="1742261007"/>
      </c:lineChart>
      <c:catAx>
        <c:axId val="174225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61007"/>
        <c:crosses val="autoZero"/>
        <c:auto val="1"/>
        <c:lblAlgn val="ctr"/>
        <c:lblOffset val="100"/>
        <c:noMultiLvlLbl val="0"/>
      </c:catAx>
      <c:valAx>
        <c:axId val="174226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5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NIKE's</a:t>
            </a:r>
            <a:r>
              <a:rPr lang="en-US" baseline="0"/>
              <a:t> </a:t>
            </a:r>
            <a:r>
              <a:rPr lang="en-US"/>
              <a:t>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Month'!$I$3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Month'!$H$4:$H$73</c:f>
              <c:numCache>
                <c:formatCode>[$-409]mmmm\-yy;@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cat>
          <c:val>
            <c:numRef>
              <c:f>'Holt Winter by Month'!$I$4:$I$73</c:f>
              <c:numCache>
                <c:formatCode>_("$"* #,##0.00_);_("$"* \(#,##0.00\);_("$"* "-"??_);_(@_)</c:formatCode>
                <c:ptCount val="70"/>
                <c:pt idx="0">
                  <c:v>1540.1104</c:v>
                </c:pt>
                <c:pt idx="1">
                  <c:v>1501.1140999999998</c:v>
                </c:pt>
                <c:pt idx="2">
                  <c:v>1688.6149</c:v>
                </c:pt>
                <c:pt idx="3">
                  <c:v>1711.0672000000002</c:v>
                </c:pt>
                <c:pt idx="4">
                  <c:v>1716.0893999999996</c:v>
                </c:pt>
                <c:pt idx="5">
                  <c:v>1568.8744999999997</c:v>
                </c:pt>
                <c:pt idx="6">
                  <c:v>1811.9213</c:v>
                </c:pt>
                <c:pt idx="7">
                  <c:v>1701.6777999999999</c:v>
                </c:pt>
                <c:pt idx="8">
                  <c:v>1672.1728000000001</c:v>
                </c:pt>
                <c:pt idx="9">
                  <c:v>2021.6523999999997</c:v>
                </c:pt>
                <c:pt idx="10">
                  <c:v>1735.9962000000003</c:v>
                </c:pt>
                <c:pt idx="11">
                  <c:v>1958.1587</c:v>
                </c:pt>
                <c:pt idx="12">
                  <c:v>2027.4114999999997</c:v>
                </c:pt>
                <c:pt idx="13">
                  <c:v>1781.2102</c:v>
                </c:pt>
                <c:pt idx="14">
                  <c:v>1669.7782000000002</c:v>
                </c:pt>
                <c:pt idx="15">
                  <c:v>1715.9479999999999</c:v>
                </c:pt>
                <c:pt idx="16">
                  <c:v>1733.7287999999999</c:v>
                </c:pt>
                <c:pt idx="17">
                  <c:v>2088.9621999999999</c:v>
                </c:pt>
                <c:pt idx="18">
                  <c:v>2047.6185999999998</c:v>
                </c:pt>
                <c:pt idx="19">
                  <c:v>2133.7365</c:v>
                </c:pt>
                <c:pt idx="20">
                  <c:v>2378.6444000000001</c:v>
                </c:pt>
                <c:pt idx="21">
                  <c:v>2686.157099999999</c:v>
                </c:pt>
                <c:pt idx="22">
                  <c:v>2489.8520999999996</c:v>
                </c:pt>
                <c:pt idx="23">
                  <c:v>2935.8638999999998</c:v>
                </c:pt>
                <c:pt idx="24">
                  <c:v>2555.0510000000004</c:v>
                </c:pt>
                <c:pt idx="25">
                  <c:v>2552.8415</c:v>
                </c:pt>
                <c:pt idx="26">
                  <c:v>3022.4362000000006</c:v>
                </c:pt>
                <c:pt idx="27">
                  <c:v>2678.3150999999998</c:v>
                </c:pt>
                <c:pt idx="28">
                  <c:v>2585.9860000000003</c:v>
                </c:pt>
                <c:pt idx="29">
                  <c:v>2880.2170000000001</c:v>
                </c:pt>
                <c:pt idx="30">
                  <c:v>3274.616</c:v>
                </c:pt>
                <c:pt idx="31">
                  <c:v>3596.4000999999998</c:v>
                </c:pt>
                <c:pt idx="32">
                  <c:v>3172.1139999999996</c:v>
                </c:pt>
                <c:pt idx="33">
                  <c:v>3174.8695000000002</c:v>
                </c:pt>
                <c:pt idx="34">
                  <c:v>3462.4186</c:v>
                </c:pt>
                <c:pt idx="35">
                  <c:v>3538.1590000000001</c:v>
                </c:pt>
                <c:pt idx="36">
                  <c:v>2908.9084000000003</c:v>
                </c:pt>
                <c:pt idx="37">
                  <c:v>2619.9739</c:v>
                </c:pt>
                <c:pt idx="38">
                  <c:v>2885.9879000000001</c:v>
                </c:pt>
                <c:pt idx="39">
                  <c:v>2503.1343000000002</c:v>
                </c:pt>
                <c:pt idx="40">
                  <c:v>2304.1545999999998</c:v>
                </c:pt>
                <c:pt idx="41">
                  <c:v>2290.9642999999996</c:v>
                </c:pt>
                <c:pt idx="42">
                  <c:v>2077.4086000000002</c:v>
                </c:pt>
                <c:pt idx="43">
                  <c:v>2514.4562000000005</c:v>
                </c:pt>
                <c:pt idx="44">
                  <c:v>2095.3431</c:v>
                </c:pt>
                <c:pt idx="45">
                  <c:v>1824.0239000000001</c:v>
                </c:pt>
                <c:pt idx="46">
                  <c:v>2067.2216000000003</c:v>
                </c:pt>
                <c:pt idx="47">
                  <c:v>2285.0744</c:v>
                </c:pt>
                <c:pt idx="48">
                  <c:v>2455.3458999999993</c:v>
                </c:pt>
                <c:pt idx="49">
                  <c:v>2291.4738999999995</c:v>
                </c:pt>
                <c:pt idx="50">
                  <c:v>2695.6509000000005</c:v>
                </c:pt>
                <c:pt idx="51">
                  <c:v>2312.5554999999999</c:v>
                </c:pt>
                <c:pt idx="52">
                  <c:v>2534.8799000000004</c:v>
                </c:pt>
                <c:pt idx="53">
                  <c:v>2253.3341999999993</c:v>
                </c:pt>
                <c:pt idx="54">
                  <c:v>2120.5702999999999</c:v>
                </c:pt>
                <c:pt idx="55">
                  <c:v>2372.0720000000001</c:v>
                </c:pt>
                <c:pt idx="56">
                  <c:v>1874.3236999999999</c:v>
                </c:pt>
                <c:pt idx="57">
                  <c:v>2166.0424000000003</c:v>
                </c:pt>
                <c:pt idx="58">
                  <c:v>2215.1464000000001</c:v>
                </c:pt>
                <c:pt idx="59">
                  <c:v>2293.6822000000006</c:v>
                </c:pt>
                <c:pt idx="60">
                  <c:v>2132.0893000000001</c:v>
                </c:pt>
                <c:pt idx="61">
                  <c:v>2057.4737999999998</c:v>
                </c:pt>
                <c:pt idx="62">
                  <c:v>1948.9763999999998</c:v>
                </c:pt>
                <c:pt idx="63">
                  <c:v>2017.6603</c:v>
                </c:pt>
                <c:pt idx="64">
                  <c:v>2016.5891999999999</c:v>
                </c:pt>
                <c:pt idx="65">
                  <c:v>1778.9848999999997</c:v>
                </c:pt>
                <c:pt idx="66">
                  <c:v>1609.5408000000002</c:v>
                </c:pt>
                <c:pt idx="67">
                  <c:v>1739.7994000000001</c:v>
                </c:pt>
                <c:pt idx="68">
                  <c:v>1654.92</c:v>
                </c:pt>
                <c:pt idx="69">
                  <c:v>1870.5900000000001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2-4186-80EB-964B95E78AFD}"/>
            </c:ext>
          </c:extLst>
        </c:ser>
        <c:ser>
          <c:idx val="1"/>
          <c:order val="1"/>
          <c:tx>
            <c:strRef>
              <c:f>'Holt Winter by Month'!$M$3</c:f>
              <c:strCache>
                <c:ptCount val="1"/>
                <c:pt idx="0">
                  <c:v>Forcast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Month'!$H$4:$H$73</c:f>
              <c:numCache>
                <c:formatCode>[$-409]mmmm\-yy;@</c:formatCode>
                <c:ptCount val="7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  <c:pt idx="61">
                  <c:v>45323</c:v>
                </c:pt>
                <c:pt idx="62">
                  <c:v>45352</c:v>
                </c:pt>
                <c:pt idx="63">
                  <c:v>45383</c:v>
                </c:pt>
                <c:pt idx="64">
                  <c:v>45413</c:v>
                </c:pt>
                <c:pt idx="65">
                  <c:v>45444</c:v>
                </c:pt>
                <c:pt idx="66">
                  <c:v>45474</c:v>
                </c:pt>
                <c:pt idx="67">
                  <c:v>45505</c:v>
                </c:pt>
                <c:pt idx="68">
                  <c:v>45536</c:v>
                </c:pt>
                <c:pt idx="69">
                  <c:v>45566</c:v>
                </c:pt>
              </c:numCache>
            </c:numRef>
          </c:cat>
          <c:val>
            <c:numRef>
              <c:f>'Holt Winter by Month'!$M$4:$M$73</c:f>
              <c:numCache>
                <c:formatCode>General</c:formatCode>
                <c:ptCount val="70"/>
                <c:pt idx="13" formatCode="#,##0">
                  <c:v>2451.0389263702518</c:v>
                </c:pt>
                <c:pt idx="14" formatCode="#,##0">
                  <c:v>3125.7125960497397</c:v>
                </c:pt>
                <c:pt idx="15" formatCode="#,##0">
                  <c:v>3368.8311879961939</c:v>
                </c:pt>
                <c:pt idx="16" formatCode="#,##0">
                  <c:v>3512.0919732569814</c:v>
                </c:pt>
                <c:pt idx="17" formatCode="#,##0">
                  <c:v>3278.1660404865902</c:v>
                </c:pt>
                <c:pt idx="18" formatCode="#,##0">
                  <c:v>3937.186439636725</c:v>
                </c:pt>
                <c:pt idx="19" formatCode="#,##0">
                  <c:v>3707.1719674113383</c:v>
                </c:pt>
                <c:pt idx="20" formatCode="#,##0">
                  <c:v>3660.8784865730822</c:v>
                </c:pt>
                <c:pt idx="21" formatCode="#,##0">
                  <c:v>4480.5465502738962</c:v>
                </c:pt>
                <c:pt idx="22" formatCode="#,##0">
                  <c:v>3821.547441535497</c:v>
                </c:pt>
                <c:pt idx="23" formatCode="#,##0">
                  <c:v>4298.5268272749809</c:v>
                </c:pt>
                <c:pt idx="24" formatCode="#,##0">
                  <c:v>3371.8329969626029</c:v>
                </c:pt>
                <c:pt idx="25" formatCode="#,##0">
                  <c:v>3081.7152751586086</c:v>
                </c:pt>
                <c:pt idx="26" formatCode="#,##0">
                  <c:v>3324.2718772679455</c:v>
                </c:pt>
                <c:pt idx="27" formatCode="#,##0">
                  <c:v>3445.0441909099582</c:v>
                </c:pt>
                <c:pt idx="28" formatCode="#,##0">
                  <c:v>3433.239810766705</c:v>
                </c:pt>
                <c:pt idx="29" formatCode="#,##0">
                  <c:v>3253.4806441110845</c:v>
                </c:pt>
                <c:pt idx="30" formatCode="#,##0">
                  <c:v>3668.3703334040124</c:v>
                </c:pt>
                <c:pt idx="31" formatCode="#,##0">
                  <c:v>3553.0693374345888</c:v>
                </c:pt>
                <c:pt idx="32" formatCode="#,##0">
                  <c:v>3703.582413014065</c:v>
                </c:pt>
                <c:pt idx="33" formatCode="#,##0">
                  <c:v>4413.3590324934039</c:v>
                </c:pt>
                <c:pt idx="34" formatCode="#,##0">
                  <c:v>3728.5795085206146</c:v>
                </c:pt>
                <c:pt idx="35" formatCode="#,##0">
                  <c:v>4285.3002349722865</c:v>
                </c:pt>
                <c:pt idx="36" formatCode="#,##0">
                  <c:v>3392.6572498758887</c:v>
                </c:pt>
                <c:pt idx="37" formatCode="#,##0">
                  <c:v>3102.6782175785233</c:v>
                </c:pt>
                <c:pt idx="38" formatCode="#,##0">
                  <c:v>3302.2729188206104</c:v>
                </c:pt>
                <c:pt idx="39" formatCode="#,##0">
                  <c:v>3162.0656501319831</c:v>
                </c:pt>
                <c:pt idx="40" formatCode="#,##0">
                  <c:v>3027.8904593735801</c:v>
                </c:pt>
                <c:pt idx="41" formatCode="#,##0">
                  <c:v>2873.2430744955527</c:v>
                </c:pt>
                <c:pt idx="42" formatCode="#,##0">
                  <c:v>3071.0613359994945</c:v>
                </c:pt>
                <c:pt idx="43" formatCode="#,##0">
                  <c:v>2809.4855025435754</c:v>
                </c:pt>
                <c:pt idx="44" formatCode="#,##0">
                  <c:v>2635.1330130477509</c:v>
                </c:pt>
                <c:pt idx="45" formatCode="#,##0">
                  <c:v>2854.5642543003337</c:v>
                </c:pt>
                <c:pt idx="46" formatCode="#,##0">
                  <c:v>2388.2572688980531</c:v>
                </c:pt>
                <c:pt idx="47" formatCode="#,##0">
                  <c:v>2505.7697266541413</c:v>
                </c:pt>
                <c:pt idx="48" formatCode="#,##0">
                  <c:v>1934.4531102136464</c:v>
                </c:pt>
                <c:pt idx="49" formatCode="#,##0">
                  <c:v>1832.4888982935695</c:v>
                </c:pt>
                <c:pt idx="50" formatCode="#,##0">
                  <c:v>2058.380242599017</c:v>
                </c:pt>
                <c:pt idx="51" formatCode="#,##0">
                  <c:v>2047.9050340462943</c:v>
                </c:pt>
                <c:pt idx="52" formatCode="#,##0">
                  <c:v>2042.9317380940995</c:v>
                </c:pt>
                <c:pt idx="53" formatCode="#,##0">
                  <c:v>2136.3866295055263</c:v>
                </c:pt>
                <c:pt idx="54" formatCode="#,##0">
                  <c:v>2315.2426806956878</c:v>
                </c:pt>
                <c:pt idx="55" formatCode="#,##0">
                  <c:v>2368.8190822407164</c:v>
                </c:pt>
                <c:pt idx="56" formatCode="#,##0">
                  <c:v>2218.9049364423458</c:v>
                </c:pt>
                <c:pt idx="57" formatCode="#,##0">
                  <c:v>2332.5803342058816</c:v>
                </c:pt>
                <c:pt idx="58" formatCode="#,##0">
                  <c:v>2239.437067459306</c:v>
                </c:pt>
                <c:pt idx="59" formatCode="#,##0">
                  <c:v>2478.7328179849965</c:v>
                </c:pt>
                <c:pt idx="60" formatCode="#,##0">
                  <c:v>2118.5742723519202</c:v>
                </c:pt>
                <c:pt idx="61" formatCode="#,##0">
                  <c:v>1922.0340307724387</c:v>
                </c:pt>
                <c:pt idx="62" formatCode="#,##0">
                  <c:v>2126.4842116202735</c:v>
                </c:pt>
                <c:pt idx="63" formatCode="#,##0">
                  <c:v>1884.3721025156676</c:v>
                </c:pt>
                <c:pt idx="64" formatCode="#,##0">
                  <c:v>1898.8902959425716</c:v>
                </c:pt>
                <c:pt idx="65" formatCode="#,##0">
                  <c:v>1830.2488218772405</c:v>
                </c:pt>
                <c:pt idx="66" formatCode="#,##0">
                  <c:v>1871.5042196541356</c:v>
                </c:pt>
                <c:pt idx="67" formatCode="#,##0">
                  <c:v>1914.9434077017875</c:v>
                </c:pt>
                <c:pt idx="68" formatCode="#,##0">
                  <c:v>1672.0150193398517</c:v>
                </c:pt>
                <c:pt idx="69" formatCode="#,##0">
                  <c:v>1833.2240442526827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2-4186-80EB-964B95E78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142159"/>
        <c:axId val="1955121519"/>
      </c:lineChart>
      <c:dateAx>
        <c:axId val="1955142159"/>
        <c:scaling>
          <c:orientation val="minMax"/>
        </c:scaling>
        <c:delete val="0"/>
        <c:axPos val="b"/>
        <c:numFmt formatCode="[$-409]m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21519"/>
        <c:crosses val="autoZero"/>
        <c:auto val="1"/>
        <c:lblOffset val="100"/>
        <c:baseTimeUnit val="months"/>
      </c:dateAx>
      <c:valAx>
        <c:axId val="195512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4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Month'!$N$3:$N$16</c:f>
              <c:strCache>
                <c:ptCount val="14"/>
                <c:pt idx="0">
                  <c:v>Erorr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Winter by Month'!$H$17:$H$73</c:f>
              <c:numCache>
                <c:formatCode>[$-409]mmmm\-yy;@</c:formatCode>
                <c:ptCount val="57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  <c:pt idx="20">
                  <c:v>44470</c:v>
                </c:pt>
                <c:pt idx="21">
                  <c:v>44501</c:v>
                </c:pt>
                <c:pt idx="22">
                  <c:v>44531</c:v>
                </c:pt>
                <c:pt idx="23">
                  <c:v>44562</c:v>
                </c:pt>
                <c:pt idx="24">
                  <c:v>44593</c:v>
                </c:pt>
                <c:pt idx="25">
                  <c:v>44621</c:v>
                </c:pt>
                <c:pt idx="26">
                  <c:v>44652</c:v>
                </c:pt>
                <c:pt idx="27">
                  <c:v>44682</c:v>
                </c:pt>
                <c:pt idx="28">
                  <c:v>44713</c:v>
                </c:pt>
                <c:pt idx="29">
                  <c:v>44743</c:v>
                </c:pt>
                <c:pt idx="30">
                  <c:v>44774</c:v>
                </c:pt>
                <c:pt idx="31">
                  <c:v>44805</c:v>
                </c:pt>
                <c:pt idx="32">
                  <c:v>44835</c:v>
                </c:pt>
                <c:pt idx="33">
                  <c:v>44866</c:v>
                </c:pt>
                <c:pt idx="34">
                  <c:v>44896</c:v>
                </c:pt>
                <c:pt idx="35">
                  <c:v>44927</c:v>
                </c:pt>
                <c:pt idx="36">
                  <c:v>44958</c:v>
                </c:pt>
                <c:pt idx="37">
                  <c:v>44986</c:v>
                </c:pt>
                <c:pt idx="38">
                  <c:v>45017</c:v>
                </c:pt>
                <c:pt idx="39">
                  <c:v>45047</c:v>
                </c:pt>
                <c:pt idx="40">
                  <c:v>45078</c:v>
                </c:pt>
                <c:pt idx="41">
                  <c:v>45108</c:v>
                </c:pt>
                <c:pt idx="42">
                  <c:v>45139</c:v>
                </c:pt>
                <c:pt idx="43">
                  <c:v>45170</c:v>
                </c:pt>
                <c:pt idx="44">
                  <c:v>45200</c:v>
                </c:pt>
                <c:pt idx="45">
                  <c:v>45231</c:v>
                </c:pt>
                <c:pt idx="46">
                  <c:v>45261</c:v>
                </c:pt>
                <c:pt idx="47">
                  <c:v>45292</c:v>
                </c:pt>
                <c:pt idx="48">
                  <c:v>45323</c:v>
                </c:pt>
                <c:pt idx="49">
                  <c:v>45352</c:v>
                </c:pt>
                <c:pt idx="50">
                  <c:v>45383</c:v>
                </c:pt>
                <c:pt idx="51">
                  <c:v>45413</c:v>
                </c:pt>
                <c:pt idx="52">
                  <c:v>45444</c:v>
                </c:pt>
                <c:pt idx="53">
                  <c:v>45474</c:v>
                </c:pt>
                <c:pt idx="54">
                  <c:v>45505</c:v>
                </c:pt>
                <c:pt idx="55">
                  <c:v>45536</c:v>
                </c:pt>
                <c:pt idx="56">
                  <c:v>45566</c:v>
                </c:pt>
              </c:numCache>
            </c:numRef>
          </c:cat>
          <c:val>
            <c:numRef>
              <c:f>'Holt Winter by Month'!$N$17:$N$73</c:f>
              <c:numCache>
                <c:formatCode>#,##0.00</c:formatCode>
                <c:ptCount val="57"/>
                <c:pt idx="0">
                  <c:v>-669.82872637025184</c:v>
                </c:pt>
                <c:pt idx="1">
                  <c:v>-1455.9343960497395</c:v>
                </c:pt>
                <c:pt idx="2">
                  <c:v>-1652.883187996194</c:v>
                </c:pt>
                <c:pt idx="3">
                  <c:v>-1778.3631732569816</c:v>
                </c:pt>
                <c:pt idx="4">
                  <c:v>-1189.2038404865903</c:v>
                </c:pt>
                <c:pt idx="5">
                  <c:v>-1889.5678396367252</c:v>
                </c:pt>
                <c:pt idx="6">
                  <c:v>-1573.4354674113383</c:v>
                </c:pt>
                <c:pt idx="7">
                  <c:v>-1282.2340865730821</c:v>
                </c:pt>
                <c:pt idx="8">
                  <c:v>-1794.3894502738972</c:v>
                </c:pt>
                <c:pt idx="9">
                  <c:v>-1331.6953415354974</c:v>
                </c:pt>
                <c:pt idx="10">
                  <c:v>-1362.662927274981</c:v>
                </c:pt>
                <c:pt idx="11">
                  <c:v>-816.78199696260253</c:v>
                </c:pt>
                <c:pt idx="12">
                  <c:v>-528.87377515860862</c:v>
                </c:pt>
                <c:pt idx="13">
                  <c:v>-301.8356772679449</c:v>
                </c:pt>
                <c:pt idx="14">
                  <c:v>-766.72909090995836</c:v>
                </c:pt>
                <c:pt idx="15">
                  <c:v>-847.25381076670465</c:v>
                </c:pt>
                <c:pt idx="16">
                  <c:v>-373.26364411108443</c:v>
                </c:pt>
                <c:pt idx="17">
                  <c:v>-393.75433340401241</c:v>
                </c:pt>
                <c:pt idx="18">
                  <c:v>43.330762565411078</c:v>
                </c:pt>
                <c:pt idx="19">
                  <c:v>-531.46841301406539</c:v>
                </c:pt>
                <c:pt idx="20">
                  <c:v>-1238.4895324934037</c:v>
                </c:pt>
                <c:pt idx="21">
                  <c:v>-266.16090852061461</c:v>
                </c:pt>
                <c:pt idx="22">
                  <c:v>-747.14123497228638</c:v>
                </c:pt>
                <c:pt idx="23">
                  <c:v>-483.74884987588848</c:v>
                </c:pt>
                <c:pt idx="24">
                  <c:v>-482.70431757852339</c:v>
                </c:pt>
                <c:pt idx="25">
                  <c:v>-416.28501882061028</c:v>
                </c:pt>
                <c:pt idx="26">
                  <c:v>-658.93135013198298</c:v>
                </c:pt>
                <c:pt idx="27">
                  <c:v>-723.7358593735803</c:v>
                </c:pt>
                <c:pt idx="28">
                  <c:v>-582.27877449555308</c:v>
                </c:pt>
                <c:pt idx="29">
                  <c:v>-993.65273599949433</c:v>
                </c:pt>
                <c:pt idx="30">
                  <c:v>-295.02930254357489</c:v>
                </c:pt>
                <c:pt idx="31">
                  <c:v>-539.78991304775082</c:v>
                </c:pt>
                <c:pt idx="32">
                  <c:v>-1030.5403543003335</c:v>
                </c:pt>
                <c:pt idx="33">
                  <c:v>-321.03566889805279</c:v>
                </c:pt>
                <c:pt idx="34">
                  <c:v>-220.69532665414135</c:v>
                </c:pt>
                <c:pt idx="35">
                  <c:v>520.89278978635298</c:v>
                </c:pt>
                <c:pt idx="36">
                  <c:v>458.98500170643001</c:v>
                </c:pt>
                <c:pt idx="37">
                  <c:v>637.27065740098351</c:v>
                </c:pt>
                <c:pt idx="38">
                  <c:v>264.65046595370563</c:v>
                </c:pt>
                <c:pt idx="39">
                  <c:v>491.94816190590086</c:v>
                </c:pt>
                <c:pt idx="40">
                  <c:v>116.94757049447298</c:v>
                </c:pt>
                <c:pt idx="41">
                  <c:v>-194.67238069568793</c:v>
                </c:pt>
                <c:pt idx="42">
                  <c:v>3.2529177592837186</c:v>
                </c:pt>
                <c:pt idx="43">
                  <c:v>-344.58123644234593</c:v>
                </c:pt>
                <c:pt idx="44">
                  <c:v>-166.53793420588136</c:v>
                </c:pt>
                <c:pt idx="45">
                  <c:v>-24.290667459305951</c:v>
                </c:pt>
                <c:pt idx="46">
                  <c:v>-185.05061798499582</c:v>
                </c:pt>
                <c:pt idx="47">
                  <c:v>13.515027648079922</c:v>
                </c:pt>
                <c:pt idx="48">
                  <c:v>135.4397692275611</c:v>
                </c:pt>
                <c:pt idx="49">
                  <c:v>-177.50781162027374</c:v>
                </c:pt>
                <c:pt idx="50">
                  <c:v>133.28819748433239</c:v>
                </c:pt>
                <c:pt idx="51">
                  <c:v>117.69890405742831</c:v>
                </c:pt>
                <c:pt idx="52">
                  <c:v>-51.263921877240819</c:v>
                </c:pt>
                <c:pt idx="53">
                  <c:v>-261.96341965413535</c:v>
                </c:pt>
                <c:pt idx="54">
                  <c:v>-175.14400770178736</c:v>
                </c:pt>
                <c:pt idx="55">
                  <c:v>-17.09501933985166</c:v>
                </c:pt>
                <c:pt idx="56">
                  <c:v>37.365955747317457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0-409D-ABD0-05AE17B92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160879"/>
        <c:axId val="1955161839"/>
      </c:lineChart>
      <c:dateAx>
        <c:axId val="1955160879"/>
        <c:scaling>
          <c:orientation val="minMax"/>
        </c:scaling>
        <c:delete val="0"/>
        <c:axPos val="b"/>
        <c:numFmt formatCode="[$-409]m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61839"/>
        <c:crosses val="autoZero"/>
        <c:auto val="1"/>
        <c:lblOffset val="100"/>
        <c:baseTimeUnit val="months"/>
      </c:dateAx>
      <c:valAx>
        <c:axId val="195516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6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NIKE's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Winter by Quarter'!$J$1</c:f>
              <c:strCache>
                <c:ptCount val="1"/>
                <c:pt idx="0">
                  <c:v>Adj Close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Quarter'!$I$2:$I$28</c:f>
              <c:strCache>
                <c:ptCount val="27"/>
                <c:pt idx="0">
                  <c:v>Qtr1-2019</c:v>
                </c:pt>
                <c:pt idx="1">
                  <c:v>Qtr2-2019</c:v>
                </c:pt>
                <c:pt idx="2">
                  <c:v>Qtr3-2019</c:v>
                </c:pt>
                <c:pt idx="3">
                  <c:v>Qtr4-2019</c:v>
                </c:pt>
                <c:pt idx="4">
                  <c:v>Qtr1-2020</c:v>
                </c:pt>
                <c:pt idx="5">
                  <c:v>Qtr-2020</c:v>
                </c:pt>
                <c:pt idx="6">
                  <c:v>Qtr3-2020</c:v>
                </c:pt>
                <c:pt idx="7">
                  <c:v>Qtr4-2020</c:v>
                </c:pt>
                <c:pt idx="8">
                  <c:v>Qtr1-2021</c:v>
                </c:pt>
                <c:pt idx="9">
                  <c:v>Qtr-2021</c:v>
                </c:pt>
                <c:pt idx="10">
                  <c:v>Qtr3-2021</c:v>
                </c:pt>
                <c:pt idx="11">
                  <c:v>Qtr4-2021</c:v>
                </c:pt>
                <c:pt idx="12">
                  <c:v>Qtr1-2022</c:v>
                </c:pt>
                <c:pt idx="13">
                  <c:v>Qtr2-2022</c:v>
                </c:pt>
                <c:pt idx="14">
                  <c:v>Qtr3-2022</c:v>
                </c:pt>
                <c:pt idx="15">
                  <c:v>Qtr4-2022</c:v>
                </c:pt>
                <c:pt idx="16">
                  <c:v>Qtr1-2023</c:v>
                </c:pt>
                <c:pt idx="17">
                  <c:v>Qtr2-2023</c:v>
                </c:pt>
                <c:pt idx="18">
                  <c:v>Qtr3-2023</c:v>
                </c:pt>
                <c:pt idx="19">
                  <c:v>Qtr4-2023</c:v>
                </c:pt>
                <c:pt idx="20">
                  <c:v>Qtr1-2024</c:v>
                </c:pt>
                <c:pt idx="21">
                  <c:v>Qtr2-2024</c:v>
                </c:pt>
                <c:pt idx="22">
                  <c:v>Qtr3-2024</c:v>
                </c:pt>
                <c:pt idx="23">
                  <c:v>Q4 - 2024</c:v>
                </c:pt>
                <c:pt idx="24">
                  <c:v>Q1 - 2025</c:v>
                </c:pt>
                <c:pt idx="25">
                  <c:v>Q2 - 2025</c:v>
                </c:pt>
                <c:pt idx="26">
                  <c:v>Q3 - 2025</c:v>
                </c:pt>
              </c:strCache>
            </c:strRef>
          </c:cat>
          <c:val>
            <c:numRef>
              <c:f>'Holt Winter by Quarter'!$J$2:$J$28</c:f>
              <c:numCache>
                <c:formatCode>_("$"* #,##0.00_);_("$"* \(#,##0.00\);_("$"* "-"??_);_(@_)</c:formatCode>
                <c:ptCount val="27"/>
                <c:pt idx="0">
                  <c:v>4729.8393999999998</c:v>
                </c:pt>
                <c:pt idx="1">
                  <c:v>4996.0310999999992</c:v>
                </c:pt>
                <c:pt idx="2">
                  <c:v>5185.7718999999997</c:v>
                </c:pt>
                <c:pt idx="3">
                  <c:v>5715.8073000000004</c:v>
                </c:pt>
                <c:pt idx="4">
                  <c:v>5478.3999000000003</c:v>
                </c:pt>
                <c:pt idx="5">
                  <c:v>5538.6389999999992</c:v>
                </c:pt>
                <c:pt idx="6">
                  <c:v>6559.9994999999999</c:v>
                </c:pt>
                <c:pt idx="7">
                  <c:v>8111.8730999999989</c:v>
                </c:pt>
                <c:pt idx="8">
                  <c:v>8130.3287</c:v>
                </c:pt>
                <c:pt idx="9">
                  <c:v>8144.5181000000011</c:v>
                </c:pt>
                <c:pt idx="10">
                  <c:v>10043.130099999998</c:v>
                </c:pt>
                <c:pt idx="11">
                  <c:v>10175.447099999999</c:v>
                </c:pt>
                <c:pt idx="12">
                  <c:v>8414.8702000000012</c:v>
                </c:pt>
                <c:pt idx="13">
                  <c:v>7098.2531999999992</c:v>
                </c:pt>
                <c:pt idx="14">
                  <c:v>6687.2079000000012</c:v>
                </c:pt>
                <c:pt idx="15">
                  <c:v>6176.3199000000004</c:v>
                </c:pt>
                <c:pt idx="16">
                  <c:v>7442.4706999999999</c:v>
                </c:pt>
                <c:pt idx="17">
                  <c:v>7100.7695999999996</c:v>
                </c:pt>
                <c:pt idx="18">
                  <c:v>6366.9659999999994</c:v>
                </c:pt>
                <c:pt idx="19">
                  <c:v>6674.871000000001</c:v>
                </c:pt>
                <c:pt idx="20">
                  <c:v>6138.539499999999</c:v>
                </c:pt>
                <c:pt idx="21">
                  <c:v>5813.2343999999994</c:v>
                </c:pt>
                <c:pt idx="22">
                  <c:v>5004.2602000000006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5-4567-8412-67755A090F4B}"/>
            </c:ext>
          </c:extLst>
        </c:ser>
        <c:ser>
          <c:idx val="1"/>
          <c:order val="1"/>
          <c:tx>
            <c:strRef>
              <c:f>'Holt Winter by Quarter'!$N$1</c:f>
              <c:strCache>
                <c:ptCount val="1"/>
                <c:pt idx="0">
                  <c:v>Forcast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Quarter'!$I$2:$I$28</c:f>
              <c:strCache>
                <c:ptCount val="27"/>
                <c:pt idx="0">
                  <c:v>Qtr1-2019</c:v>
                </c:pt>
                <c:pt idx="1">
                  <c:v>Qtr2-2019</c:v>
                </c:pt>
                <c:pt idx="2">
                  <c:v>Qtr3-2019</c:v>
                </c:pt>
                <c:pt idx="3">
                  <c:v>Qtr4-2019</c:v>
                </c:pt>
                <c:pt idx="4">
                  <c:v>Qtr1-2020</c:v>
                </c:pt>
                <c:pt idx="5">
                  <c:v>Qtr-2020</c:v>
                </c:pt>
                <c:pt idx="6">
                  <c:v>Qtr3-2020</c:v>
                </c:pt>
                <c:pt idx="7">
                  <c:v>Qtr4-2020</c:v>
                </c:pt>
                <c:pt idx="8">
                  <c:v>Qtr1-2021</c:v>
                </c:pt>
                <c:pt idx="9">
                  <c:v>Qtr-2021</c:v>
                </c:pt>
                <c:pt idx="10">
                  <c:v>Qtr3-2021</c:v>
                </c:pt>
                <c:pt idx="11">
                  <c:v>Qtr4-2021</c:v>
                </c:pt>
                <c:pt idx="12">
                  <c:v>Qtr1-2022</c:v>
                </c:pt>
                <c:pt idx="13">
                  <c:v>Qtr2-2022</c:v>
                </c:pt>
                <c:pt idx="14">
                  <c:v>Qtr3-2022</c:v>
                </c:pt>
                <c:pt idx="15">
                  <c:v>Qtr4-2022</c:v>
                </c:pt>
                <c:pt idx="16">
                  <c:v>Qtr1-2023</c:v>
                </c:pt>
                <c:pt idx="17">
                  <c:v>Qtr2-2023</c:v>
                </c:pt>
                <c:pt idx="18">
                  <c:v>Qtr3-2023</c:v>
                </c:pt>
                <c:pt idx="19">
                  <c:v>Qtr4-2023</c:v>
                </c:pt>
                <c:pt idx="20">
                  <c:v>Qtr1-2024</c:v>
                </c:pt>
                <c:pt idx="21">
                  <c:v>Qtr2-2024</c:v>
                </c:pt>
                <c:pt idx="22">
                  <c:v>Qtr3-2024</c:v>
                </c:pt>
                <c:pt idx="23">
                  <c:v>Q4 - 2024</c:v>
                </c:pt>
                <c:pt idx="24">
                  <c:v>Q1 - 2025</c:v>
                </c:pt>
                <c:pt idx="25">
                  <c:v>Q2 - 2025</c:v>
                </c:pt>
                <c:pt idx="26">
                  <c:v>Q3 - 2025</c:v>
                </c:pt>
              </c:strCache>
            </c:strRef>
          </c:cat>
          <c:val>
            <c:numRef>
              <c:f>'Holt Winter by Quarter'!$N$2:$N$28</c:f>
              <c:numCache>
                <c:formatCode>#,##0</c:formatCode>
                <c:ptCount val="27"/>
                <c:pt idx="5">
                  <c:v>6577.4089109385914</c:v>
                </c:pt>
                <c:pt idx="6">
                  <c:v>7410.7171537709191</c:v>
                </c:pt>
                <c:pt idx="7">
                  <c:v>8842.7106331258165</c:v>
                </c:pt>
                <c:pt idx="8">
                  <c:v>7897.6811077532157</c:v>
                </c:pt>
                <c:pt idx="9">
                  <c:v>8779.3492823272791</c:v>
                </c:pt>
                <c:pt idx="10">
                  <c:v>9822.0758074245186</c:v>
                </c:pt>
                <c:pt idx="11">
                  <c:v>11790.547408035522</c:v>
                </c:pt>
                <c:pt idx="12">
                  <c:v>10427.798661311797</c:v>
                </c:pt>
                <c:pt idx="13">
                  <c:v>10554.48807189642</c:v>
                </c:pt>
                <c:pt idx="14">
                  <c:v>11197.611651984158</c:v>
                </c:pt>
                <c:pt idx="15">
                  <c:v>11541.174747603014</c:v>
                </c:pt>
                <c:pt idx="16">
                  <c:v>9137.4287291787605</c:v>
                </c:pt>
                <c:pt idx="17">
                  <c:v>8700.1647055854392</c:v>
                </c:pt>
                <c:pt idx="18">
                  <c:v>9096.2426706790429</c:v>
                </c:pt>
                <c:pt idx="19">
                  <c:v>9206.1808256527056</c:v>
                </c:pt>
                <c:pt idx="20">
                  <c:v>8114.4238848011546</c:v>
                </c:pt>
                <c:pt idx="21">
                  <c:v>7498.9615122455043</c:v>
                </c:pt>
                <c:pt idx="22">
                  <c:v>7384.0291957753961</c:v>
                </c:pt>
                <c:pt idx="23" formatCode="_(* #,##0.00_);_(* \(#,##0.00\);_(* &quot;-&quot;??_);_(@_)">
                  <c:v>7348.6114403885404</c:v>
                </c:pt>
                <c:pt idx="24" formatCode="_(* #,##0.00_);_(* \(#,##0.00\);_(* &quot;-&quot;??_);_(@_)">
                  <c:v>6815.6924892735105</c:v>
                </c:pt>
                <c:pt idx="25" formatCode="_(* #,##0.00_);_(* \(#,##0.00\);_(* &quot;-&quot;??_);_(@_)">
                  <c:v>6587.9277931592223</c:v>
                </c:pt>
                <c:pt idx="26" formatCode="_(* #,##0.00_);_(* \(#,##0.00\);_(* &quot;-&quot;??_);_(@_)">
                  <c:v>6562.6594826115834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5-4567-8412-67755A090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192767"/>
        <c:axId val="1643190367"/>
      </c:lineChart>
      <c:catAx>
        <c:axId val="164319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90367"/>
        <c:crosses val="autoZero"/>
        <c:auto val="1"/>
        <c:lblAlgn val="ctr"/>
        <c:lblOffset val="100"/>
        <c:noMultiLvlLbl val="0"/>
      </c:catAx>
      <c:valAx>
        <c:axId val="164319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9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Erorr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'Holt Winter by Quarter'!$O$1</c:f>
              <c:strCache>
                <c:ptCount val="1"/>
                <c:pt idx="0">
                  <c:v>Erorr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'Holt Winter by Quarter'!$I$2:$I$24</c:f>
              <c:strCache>
                <c:ptCount val="23"/>
                <c:pt idx="0">
                  <c:v>Qtr1-2019</c:v>
                </c:pt>
                <c:pt idx="1">
                  <c:v>Qtr2-2019</c:v>
                </c:pt>
                <c:pt idx="2">
                  <c:v>Qtr3-2019</c:v>
                </c:pt>
                <c:pt idx="3">
                  <c:v>Qtr4-2019</c:v>
                </c:pt>
                <c:pt idx="4">
                  <c:v>Qtr1-2020</c:v>
                </c:pt>
                <c:pt idx="5">
                  <c:v>Qtr-2020</c:v>
                </c:pt>
                <c:pt idx="6">
                  <c:v>Qtr3-2020</c:v>
                </c:pt>
                <c:pt idx="7">
                  <c:v>Qtr4-2020</c:v>
                </c:pt>
                <c:pt idx="8">
                  <c:v>Qtr1-2021</c:v>
                </c:pt>
                <c:pt idx="9">
                  <c:v>Qtr-2021</c:v>
                </c:pt>
                <c:pt idx="10">
                  <c:v>Qtr3-2021</c:v>
                </c:pt>
                <c:pt idx="11">
                  <c:v>Qtr4-2021</c:v>
                </c:pt>
                <c:pt idx="12">
                  <c:v>Qtr1-2022</c:v>
                </c:pt>
                <c:pt idx="13">
                  <c:v>Qtr2-2022</c:v>
                </c:pt>
                <c:pt idx="14">
                  <c:v>Qtr3-2022</c:v>
                </c:pt>
                <c:pt idx="15">
                  <c:v>Qtr4-2022</c:v>
                </c:pt>
                <c:pt idx="16">
                  <c:v>Qtr1-2023</c:v>
                </c:pt>
                <c:pt idx="17">
                  <c:v>Qtr2-2023</c:v>
                </c:pt>
                <c:pt idx="18">
                  <c:v>Qtr3-2023</c:v>
                </c:pt>
                <c:pt idx="19">
                  <c:v>Qtr4-2023</c:v>
                </c:pt>
                <c:pt idx="20">
                  <c:v>Qtr1-2024</c:v>
                </c:pt>
                <c:pt idx="21">
                  <c:v>Qtr2-2024</c:v>
                </c:pt>
                <c:pt idx="22">
                  <c:v>Qtr3-2024</c:v>
                </c:pt>
              </c:strCache>
            </c:strRef>
          </c:cat>
          <c:val>
            <c:numRef>
              <c:f>'Holt Winter by Quarter'!$O$2:$O$24</c:f>
              <c:numCache>
                <c:formatCode>0</c:formatCode>
                <c:ptCount val="23"/>
                <c:pt idx="5">
                  <c:v>-1038.7699109385921</c:v>
                </c:pt>
                <c:pt idx="6">
                  <c:v>-850.71765377091924</c:v>
                </c:pt>
                <c:pt idx="7">
                  <c:v>-730.83753312581757</c:v>
                </c:pt>
                <c:pt idx="8">
                  <c:v>232.64759224678437</c:v>
                </c:pt>
                <c:pt idx="9">
                  <c:v>-634.83118232727793</c:v>
                </c:pt>
                <c:pt idx="10">
                  <c:v>221.05429257547985</c:v>
                </c:pt>
                <c:pt idx="11">
                  <c:v>-1615.1003080355222</c:v>
                </c:pt>
                <c:pt idx="12">
                  <c:v>-2012.9284613117961</c:v>
                </c:pt>
                <c:pt idx="13">
                  <c:v>-3456.2348718964204</c:v>
                </c:pt>
                <c:pt idx="14">
                  <c:v>-4510.4037519841568</c:v>
                </c:pt>
                <c:pt idx="15">
                  <c:v>-5364.8548476030137</c:v>
                </c:pt>
                <c:pt idx="16">
                  <c:v>-1694.9580291787606</c:v>
                </c:pt>
                <c:pt idx="17">
                  <c:v>-1599.3951055854395</c:v>
                </c:pt>
                <c:pt idx="18">
                  <c:v>-2729.2766706790435</c:v>
                </c:pt>
                <c:pt idx="19">
                  <c:v>-2531.3098256527046</c:v>
                </c:pt>
                <c:pt idx="20">
                  <c:v>-1975.8843848011556</c:v>
                </c:pt>
                <c:pt idx="21">
                  <c:v>-1685.7271122455049</c:v>
                </c:pt>
                <c:pt idx="22">
                  <c:v>-2379.7689957753955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6-4E77-A01C-D680922C1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83104"/>
        <c:axId val="84383584"/>
      </c:lineChart>
      <c:catAx>
        <c:axId val="8438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83584"/>
        <c:crosses val="autoZero"/>
        <c:auto val="1"/>
        <c:lblAlgn val="ctr"/>
        <c:lblOffset val="100"/>
        <c:noMultiLvlLbl val="0"/>
      </c:catAx>
      <c:valAx>
        <c:axId val="8438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8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Day (X)'!$E$3</c:f>
              <c:strCache>
                <c:ptCount val="1"/>
                <c:pt idx="0">
                  <c:v> Adj Close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Day (X)'!$E$4:$E$1472</c:f>
              <c:numCache>
                <c:formatCode>_("$"* #,##0.00_);_("$"* \(#,##0.00\);_("$"* "-"??_);_(@_)</c:formatCode>
                <c:ptCount val="1469"/>
                <c:pt idx="0">
                  <c:v>69.5411</c:v>
                </c:pt>
                <c:pt idx="1">
                  <c:v>68.311000000000007</c:v>
                </c:pt>
                <c:pt idx="2">
                  <c:v>70.095100000000002</c:v>
                </c:pt>
                <c:pt idx="3">
                  <c:v>71.099800000000002</c:v>
                </c:pt>
                <c:pt idx="4">
                  <c:v>72.048199999999994</c:v>
                </c:pt>
                <c:pt idx="5">
                  <c:v>71.916700000000006</c:v>
                </c:pt>
                <c:pt idx="6">
                  <c:v>71.757099999999994</c:v>
                </c:pt>
                <c:pt idx="7">
                  <c:v>71.400300000000001</c:v>
                </c:pt>
                <c:pt idx="8">
                  <c:v>71.447199999999995</c:v>
                </c:pt>
                <c:pt idx="9">
                  <c:v>73.128</c:v>
                </c:pt>
                <c:pt idx="10">
                  <c:v>72.940200000000004</c:v>
                </c:pt>
                <c:pt idx="11">
                  <c:v>74.301699999999997</c:v>
                </c:pt>
                <c:pt idx="12">
                  <c:v>75.541200000000003</c:v>
                </c:pt>
                <c:pt idx="13">
                  <c:v>75.822800000000001</c:v>
                </c:pt>
                <c:pt idx="14">
                  <c:v>75.588099999999997</c:v>
                </c:pt>
                <c:pt idx="15">
                  <c:v>75.531800000000004</c:v>
                </c:pt>
                <c:pt idx="16">
                  <c:v>75.691400000000002</c:v>
                </c:pt>
                <c:pt idx="17">
                  <c:v>75.4191</c:v>
                </c:pt>
                <c:pt idx="18">
                  <c:v>75.325199999999995</c:v>
                </c:pt>
                <c:pt idx="19">
                  <c:v>76.320499999999996</c:v>
                </c:pt>
                <c:pt idx="20">
                  <c:v>76.883899999999997</c:v>
                </c:pt>
                <c:pt idx="21">
                  <c:v>76.536500000000004</c:v>
                </c:pt>
                <c:pt idx="22">
                  <c:v>76.987200000000001</c:v>
                </c:pt>
                <c:pt idx="23">
                  <c:v>77.804100000000005</c:v>
                </c:pt>
                <c:pt idx="24">
                  <c:v>77.663300000000007</c:v>
                </c:pt>
                <c:pt idx="25">
                  <c:v>77.362799999999993</c:v>
                </c:pt>
                <c:pt idx="26">
                  <c:v>77.334599999999995</c:v>
                </c:pt>
                <c:pt idx="27">
                  <c:v>78.574100000000001</c:v>
                </c:pt>
                <c:pt idx="28">
                  <c:v>79.541200000000003</c:v>
                </c:pt>
                <c:pt idx="29">
                  <c:v>80.189099999999996</c:v>
                </c:pt>
                <c:pt idx="30">
                  <c:v>79.513099999999994</c:v>
                </c:pt>
                <c:pt idx="31">
                  <c:v>80.170299999999997</c:v>
                </c:pt>
                <c:pt idx="32">
                  <c:v>79.409800000000004</c:v>
                </c:pt>
                <c:pt idx="33">
                  <c:v>79.663300000000007</c:v>
                </c:pt>
                <c:pt idx="34">
                  <c:v>78.827600000000004</c:v>
                </c:pt>
                <c:pt idx="35">
                  <c:v>79.588200000000001</c:v>
                </c:pt>
                <c:pt idx="36">
                  <c:v>79.973100000000002</c:v>
                </c:pt>
                <c:pt idx="37">
                  <c:v>80.564700000000002</c:v>
                </c:pt>
                <c:pt idx="38">
                  <c:v>80.912099999999995</c:v>
                </c:pt>
                <c:pt idx="39">
                  <c:v>80.498999999999995</c:v>
                </c:pt>
                <c:pt idx="40">
                  <c:v>82.052300000000002</c:v>
                </c:pt>
                <c:pt idx="41">
                  <c:v>80.621399999999994</c:v>
                </c:pt>
                <c:pt idx="42">
                  <c:v>80.433099999999996</c:v>
                </c:pt>
                <c:pt idx="43">
                  <c:v>80.141300000000001</c:v>
                </c:pt>
                <c:pt idx="44">
                  <c:v>80.263599999999997</c:v>
                </c:pt>
                <c:pt idx="45">
                  <c:v>79.830600000000004</c:v>
                </c:pt>
                <c:pt idx="46">
                  <c:v>80.790800000000004</c:v>
                </c:pt>
                <c:pt idx="47">
                  <c:v>80.423699999999997</c:v>
                </c:pt>
                <c:pt idx="48">
                  <c:v>80.894400000000005</c:v>
                </c:pt>
                <c:pt idx="49">
                  <c:v>81.779300000000006</c:v>
                </c:pt>
                <c:pt idx="50">
                  <c:v>81.713399999999993</c:v>
                </c:pt>
                <c:pt idx="51">
                  <c:v>82.673599999999993</c:v>
                </c:pt>
                <c:pt idx="52">
                  <c:v>82.551199999999994</c:v>
                </c:pt>
                <c:pt idx="53">
                  <c:v>81.609800000000007</c:v>
                </c:pt>
                <c:pt idx="54">
                  <c:v>82.852500000000006</c:v>
                </c:pt>
                <c:pt idx="55">
                  <c:v>77.373599999999996</c:v>
                </c:pt>
                <c:pt idx="56">
                  <c:v>77.505399999999995</c:v>
                </c:pt>
                <c:pt idx="57">
                  <c:v>78.493799999999993</c:v>
                </c:pt>
                <c:pt idx="58">
                  <c:v>78.220799999999997</c:v>
                </c:pt>
                <c:pt idx="59">
                  <c:v>79.115099999999998</c:v>
                </c:pt>
                <c:pt idx="60">
                  <c:v>79.275199999999998</c:v>
                </c:pt>
                <c:pt idx="61">
                  <c:v>80.235399999999998</c:v>
                </c:pt>
                <c:pt idx="62">
                  <c:v>79.425799999999995</c:v>
                </c:pt>
                <c:pt idx="63">
                  <c:v>79.52</c:v>
                </c:pt>
                <c:pt idx="64">
                  <c:v>80.282499999999999</c:v>
                </c:pt>
                <c:pt idx="65">
                  <c:v>80.395399999999995</c:v>
                </c:pt>
                <c:pt idx="66">
                  <c:v>79.764700000000005</c:v>
                </c:pt>
                <c:pt idx="67">
                  <c:v>79.341099999999997</c:v>
                </c:pt>
                <c:pt idx="68">
                  <c:v>79.905900000000003</c:v>
                </c:pt>
                <c:pt idx="69">
                  <c:v>80.018900000000002</c:v>
                </c:pt>
                <c:pt idx="70">
                  <c:v>81.186199999999999</c:v>
                </c:pt>
                <c:pt idx="71">
                  <c:v>81.741600000000005</c:v>
                </c:pt>
                <c:pt idx="72">
                  <c:v>82.654799999999994</c:v>
                </c:pt>
                <c:pt idx="73">
                  <c:v>83.530299999999997</c:v>
                </c:pt>
                <c:pt idx="74">
                  <c:v>83.972700000000003</c:v>
                </c:pt>
                <c:pt idx="75">
                  <c:v>82.240600000000001</c:v>
                </c:pt>
                <c:pt idx="76">
                  <c:v>82.3065</c:v>
                </c:pt>
                <c:pt idx="77">
                  <c:v>83.2102</c:v>
                </c:pt>
                <c:pt idx="78">
                  <c:v>82.428899999999999</c:v>
                </c:pt>
                <c:pt idx="79">
                  <c:v>83.134900000000002</c:v>
                </c:pt>
                <c:pt idx="80">
                  <c:v>83.087800000000001</c:v>
                </c:pt>
                <c:pt idx="81">
                  <c:v>82.683000000000007</c:v>
                </c:pt>
                <c:pt idx="82">
                  <c:v>80.866100000000003</c:v>
                </c:pt>
                <c:pt idx="83">
                  <c:v>80.272999999999996</c:v>
                </c:pt>
                <c:pt idx="84">
                  <c:v>80.677899999999994</c:v>
                </c:pt>
                <c:pt idx="85">
                  <c:v>78.672700000000006</c:v>
                </c:pt>
                <c:pt idx="86">
                  <c:v>77.703000000000003</c:v>
                </c:pt>
                <c:pt idx="87">
                  <c:v>77.919600000000003</c:v>
                </c:pt>
                <c:pt idx="88">
                  <c:v>78.1173</c:v>
                </c:pt>
                <c:pt idx="89">
                  <c:v>79.0304</c:v>
                </c:pt>
                <c:pt idx="90">
                  <c:v>77.693600000000004</c:v>
                </c:pt>
                <c:pt idx="91">
                  <c:v>78.766800000000003</c:v>
                </c:pt>
                <c:pt idx="92">
                  <c:v>79.0869</c:v>
                </c:pt>
                <c:pt idx="93">
                  <c:v>79.341099999999997</c:v>
                </c:pt>
                <c:pt idx="94">
                  <c:v>79.614099999999993</c:v>
                </c:pt>
                <c:pt idx="95">
                  <c:v>77.994900000000001</c:v>
                </c:pt>
                <c:pt idx="96">
                  <c:v>78.738600000000005</c:v>
                </c:pt>
                <c:pt idx="97">
                  <c:v>78.324399999999997</c:v>
                </c:pt>
                <c:pt idx="98">
                  <c:v>77.797200000000004</c:v>
                </c:pt>
                <c:pt idx="99">
                  <c:v>77.345299999999995</c:v>
                </c:pt>
                <c:pt idx="100">
                  <c:v>76.441599999999994</c:v>
                </c:pt>
                <c:pt idx="101">
                  <c:v>74.248099999999994</c:v>
                </c:pt>
                <c:pt idx="102">
                  <c:v>74.615200000000002</c:v>
                </c:pt>
                <c:pt idx="103">
                  <c:v>72.821600000000004</c:v>
                </c:pt>
                <c:pt idx="104">
                  <c:v>73.595699999999994</c:v>
                </c:pt>
                <c:pt idx="105">
                  <c:v>77.050799999999995</c:v>
                </c:pt>
                <c:pt idx="106">
                  <c:v>78.089200000000005</c:v>
                </c:pt>
                <c:pt idx="107">
                  <c:v>77.834400000000002</c:v>
                </c:pt>
                <c:pt idx="108">
                  <c:v>78.740600000000001</c:v>
                </c:pt>
                <c:pt idx="109">
                  <c:v>77.957099999999997</c:v>
                </c:pt>
                <c:pt idx="110">
                  <c:v>78.599000000000004</c:v>
                </c:pt>
                <c:pt idx="111">
                  <c:v>78.004300000000001</c:v>
                </c:pt>
                <c:pt idx="112">
                  <c:v>78.929400000000001</c:v>
                </c:pt>
                <c:pt idx="113">
                  <c:v>78.768900000000002</c:v>
                </c:pt>
                <c:pt idx="114">
                  <c:v>77.513400000000004</c:v>
                </c:pt>
                <c:pt idx="115">
                  <c:v>79.580799999999996</c:v>
                </c:pt>
                <c:pt idx="116">
                  <c:v>78.872799999999998</c:v>
                </c:pt>
                <c:pt idx="117">
                  <c:v>80.468199999999996</c:v>
                </c:pt>
                <c:pt idx="118">
                  <c:v>80.949600000000004</c:v>
                </c:pt>
                <c:pt idx="119">
                  <c:v>79.769599999999997</c:v>
                </c:pt>
                <c:pt idx="120">
                  <c:v>77.994900000000001</c:v>
                </c:pt>
                <c:pt idx="121">
                  <c:v>77.928799999999995</c:v>
                </c:pt>
                <c:pt idx="122">
                  <c:v>78.976600000000005</c:v>
                </c:pt>
                <c:pt idx="123">
                  <c:v>79.250399999999999</c:v>
                </c:pt>
                <c:pt idx="124">
                  <c:v>80.628600000000006</c:v>
                </c:pt>
                <c:pt idx="125">
                  <c:v>80.203800000000001</c:v>
                </c:pt>
                <c:pt idx="126">
                  <c:v>81.374399999999994</c:v>
                </c:pt>
                <c:pt idx="127">
                  <c:v>81.959699999999998</c:v>
                </c:pt>
                <c:pt idx="128">
                  <c:v>83.526799999999994</c:v>
                </c:pt>
                <c:pt idx="129">
                  <c:v>83.111400000000003</c:v>
                </c:pt>
                <c:pt idx="130">
                  <c:v>82.545000000000002</c:v>
                </c:pt>
                <c:pt idx="131">
                  <c:v>83.347399999999993</c:v>
                </c:pt>
                <c:pt idx="132">
                  <c:v>84.131</c:v>
                </c:pt>
                <c:pt idx="133">
                  <c:v>84.470799999999997</c:v>
                </c:pt>
                <c:pt idx="134">
                  <c:v>83.640100000000004</c:v>
                </c:pt>
                <c:pt idx="135">
                  <c:v>82.601699999999994</c:v>
                </c:pt>
                <c:pt idx="136">
                  <c:v>82.545000000000002</c:v>
                </c:pt>
                <c:pt idx="137">
                  <c:v>81.704800000000006</c:v>
                </c:pt>
                <c:pt idx="138">
                  <c:v>81.157300000000006</c:v>
                </c:pt>
                <c:pt idx="139">
                  <c:v>81.846400000000003</c:v>
                </c:pt>
                <c:pt idx="140">
                  <c:v>81.846400000000003</c:v>
                </c:pt>
                <c:pt idx="141">
                  <c:v>82.394000000000005</c:v>
                </c:pt>
                <c:pt idx="142">
                  <c:v>82.639399999999995</c:v>
                </c:pt>
                <c:pt idx="143">
                  <c:v>82.7149</c:v>
                </c:pt>
                <c:pt idx="144">
                  <c:v>82.3185</c:v>
                </c:pt>
                <c:pt idx="145">
                  <c:v>81.213899999999995</c:v>
                </c:pt>
                <c:pt idx="146">
                  <c:v>78.466800000000006</c:v>
                </c:pt>
                <c:pt idx="147">
                  <c:v>76.597700000000003</c:v>
                </c:pt>
                <c:pt idx="148">
                  <c:v>74.549199999999999</c:v>
                </c:pt>
                <c:pt idx="149">
                  <c:v>76.748800000000003</c:v>
                </c:pt>
                <c:pt idx="150">
                  <c:v>76.729900000000001</c:v>
                </c:pt>
                <c:pt idx="151">
                  <c:v>78.3536</c:v>
                </c:pt>
                <c:pt idx="152">
                  <c:v>77.390699999999995</c:v>
                </c:pt>
                <c:pt idx="153">
                  <c:v>77.0792</c:v>
                </c:pt>
                <c:pt idx="154">
                  <c:v>78.655699999999996</c:v>
                </c:pt>
                <c:pt idx="155">
                  <c:v>76.493899999999996</c:v>
                </c:pt>
                <c:pt idx="156">
                  <c:v>75.058999999999997</c:v>
                </c:pt>
                <c:pt idx="157">
                  <c:v>75.785799999999995</c:v>
                </c:pt>
                <c:pt idx="158">
                  <c:v>76.588200000000001</c:v>
                </c:pt>
                <c:pt idx="159">
                  <c:v>76.021900000000002</c:v>
                </c:pt>
                <c:pt idx="160">
                  <c:v>78.108099999999993</c:v>
                </c:pt>
                <c:pt idx="161">
                  <c:v>78.646199999999993</c:v>
                </c:pt>
                <c:pt idx="162">
                  <c:v>75.936899999999994</c:v>
                </c:pt>
                <c:pt idx="163">
                  <c:v>77.645600000000002</c:v>
                </c:pt>
                <c:pt idx="164">
                  <c:v>77.437899999999999</c:v>
                </c:pt>
                <c:pt idx="165">
                  <c:v>78.806700000000006</c:v>
                </c:pt>
                <c:pt idx="166">
                  <c:v>80.600300000000004</c:v>
                </c:pt>
                <c:pt idx="167">
                  <c:v>79.975700000000003</c:v>
                </c:pt>
                <c:pt idx="168">
                  <c:v>80.136600000000001</c:v>
                </c:pt>
                <c:pt idx="169">
                  <c:v>81.726600000000005</c:v>
                </c:pt>
                <c:pt idx="170">
                  <c:v>83.6858</c:v>
                </c:pt>
                <c:pt idx="171">
                  <c:v>83.941299999999998</c:v>
                </c:pt>
                <c:pt idx="172">
                  <c:v>83.922399999999996</c:v>
                </c:pt>
                <c:pt idx="173">
                  <c:v>82.180899999999994</c:v>
                </c:pt>
                <c:pt idx="174">
                  <c:v>82.105199999999996</c:v>
                </c:pt>
                <c:pt idx="175">
                  <c:v>82.975899999999996</c:v>
                </c:pt>
                <c:pt idx="176">
                  <c:v>82.6447</c:v>
                </c:pt>
                <c:pt idx="177">
                  <c:v>82.597300000000004</c:v>
                </c:pt>
                <c:pt idx="178">
                  <c:v>82.900199999999998</c:v>
                </c:pt>
                <c:pt idx="179">
                  <c:v>83.364000000000004</c:v>
                </c:pt>
                <c:pt idx="180">
                  <c:v>83.004300000000001</c:v>
                </c:pt>
                <c:pt idx="181">
                  <c:v>82.038899999999998</c:v>
                </c:pt>
                <c:pt idx="182">
                  <c:v>82.994900000000001</c:v>
                </c:pt>
                <c:pt idx="183">
                  <c:v>82.512200000000007</c:v>
                </c:pt>
                <c:pt idx="184">
                  <c:v>85.947800000000001</c:v>
                </c:pt>
                <c:pt idx="185">
                  <c:v>87.234999999999999</c:v>
                </c:pt>
                <c:pt idx="186">
                  <c:v>87.367500000000007</c:v>
                </c:pt>
                <c:pt idx="187">
                  <c:v>88.891300000000001</c:v>
                </c:pt>
                <c:pt idx="188">
                  <c:v>87.339100000000002</c:v>
                </c:pt>
                <c:pt idx="189">
                  <c:v>86.591399999999993</c:v>
                </c:pt>
                <c:pt idx="190">
                  <c:v>87.282300000000006</c:v>
                </c:pt>
                <c:pt idx="191">
                  <c:v>88.086799999999997</c:v>
                </c:pt>
                <c:pt idx="192">
                  <c:v>88.1815</c:v>
                </c:pt>
                <c:pt idx="193">
                  <c:v>86.837500000000006</c:v>
                </c:pt>
                <c:pt idx="194">
                  <c:v>87.566299999999998</c:v>
                </c:pt>
                <c:pt idx="195">
                  <c:v>88.020499999999998</c:v>
                </c:pt>
                <c:pt idx="196">
                  <c:v>88.853399999999993</c:v>
                </c:pt>
                <c:pt idx="197">
                  <c:v>89.799899999999994</c:v>
                </c:pt>
                <c:pt idx="198">
                  <c:v>89.714699999999993</c:v>
                </c:pt>
                <c:pt idx="199">
                  <c:v>89.799899999999994</c:v>
                </c:pt>
                <c:pt idx="200">
                  <c:v>90.4435</c:v>
                </c:pt>
                <c:pt idx="201">
                  <c:v>90.954599999999999</c:v>
                </c:pt>
                <c:pt idx="202">
                  <c:v>91.068100000000001</c:v>
                </c:pt>
                <c:pt idx="203">
                  <c:v>90.481399999999994</c:v>
                </c:pt>
                <c:pt idx="204">
                  <c:v>87.376999999999995</c:v>
                </c:pt>
                <c:pt idx="205">
                  <c:v>86.600899999999996</c:v>
                </c:pt>
                <c:pt idx="206">
                  <c:v>86.051900000000003</c:v>
                </c:pt>
                <c:pt idx="207">
                  <c:v>85.985699999999994</c:v>
                </c:pt>
                <c:pt idx="208">
                  <c:v>84.499700000000004</c:v>
                </c:pt>
                <c:pt idx="209">
                  <c:v>85.361000000000004</c:v>
                </c:pt>
                <c:pt idx="210">
                  <c:v>84.755300000000005</c:v>
                </c:pt>
                <c:pt idx="211">
                  <c:v>84.405100000000004</c:v>
                </c:pt>
                <c:pt idx="212">
                  <c:v>85.048699999999997</c:v>
                </c:pt>
                <c:pt idx="213">
                  <c:v>85.067599999999999</c:v>
                </c:pt>
                <c:pt idx="214">
                  <c:v>84.688999999999993</c:v>
                </c:pt>
                <c:pt idx="215">
                  <c:v>85.559799999999996</c:v>
                </c:pt>
                <c:pt idx="216">
                  <c:v>85.001400000000004</c:v>
                </c:pt>
                <c:pt idx="217">
                  <c:v>85.228499999999997</c:v>
                </c:pt>
                <c:pt idx="218">
                  <c:v>84.707899999999995</c:v>
                </c:pt>
                <c:pt idx="219">
                  <c:v>86.402100000000004</c:v>
                </c:pt>
                <c:pt idx="220">
                  <c:v>86.383200000000002</c:v>
                </c:pt>
                <c:pt idx="221">
                  <c:v>88.058400000000006</c:v>
                </c:pt>
                <c:pt idx="222">
                  <c:v>89.1374</c:v>
                </c:pt>
                <c:pt idx="223">
                  <c:v>88.597899999999996</c:v>
                </c:pt>
                <c:pt idx="224">
                  <c:v>88.067899999999995</c:v>
                </c:pt>
                <c:pt idx="225">
                  <c:v>87.225499999999997</c:v>
                </c:pt>
                <c:pt idx="226">
                  <c:v>88.342299999999994</c:v>
                </c:pt>
                <c:pt idx="227">
                  <c:v>87.925899999999999</c:v>
                </c:pt>
                <c:pt idx="228">
                  <c:v>88.332899999999995</c:v>
                </c:pt>
                <c:pt idx="229">
                  <c:v>89.099500000000006</c:v>
                </c:pt>
                <c:pt idx="230">
                  <c:v>88.715199999999996</c:v>
                </c:pt>
                <c:pt idx="231">
                  <c:v>88.781599999999997</c:v>
                </c:pt>
                <c:pt idx="232">
                  <c:v>87.737799999999993</c:v>
                </c:pt>
                <c:pt idx="233">
                  <c:v>88.933499999999995</c:v>
                </c:pt>
                <c:pt idx="234">
                  <c:v>90.8977</c:v>
                </c:pt>
                <c:pt idx="235">
                  <c:v>92.045900000000003</c:v>
                </c:pt>
                <c:pt idx="236">
                  <c:v>91.694800000000001</c:v>
                </c:pt>
                <c:pt idx="237">
                  <c:v>92.055400000000006</c:v>
                </c:pt>
                <c:pt idx="238">
                  <c:v>92.216700000000003</c:v>
                </c:pt>
                <c:pt idx="239">
                  <c:v>92.729200000000006</c:v>
                </c:pt>
                <c:pt idx="240">
                  <c:v>92.776600000000002</c:v>
                </c:pt>
                <c:pt idx="241">
                  <c:v>93.763499999999993</c:v>
                </c:pt>
                <c:pt idx="242">
                  <c:v>94.560599999999994</c:v>
                </c:pt>
                <c:pt idx="243">
                  <c:v>95.433599999999998</c:v>
                </c:pt>
                <c:pt idx="244">
                  <c:v>95.983999999999995</c:v>
                </c:pt>
                <c:pt idx="245">
                  <c:v>94.854799999999997</c:v>
                </c:pt>
                <c:pt idx="246">
                  <c:v>94.930700000000002</c:v>
                </c:pt>
                <c:pt idx="247">
                  <c:v>95.025599999999997</c:v>
                </c:pt>
                <c:pt idx="248">
                  <c:v>95.566500000000005</c:v>
                </c:pt>
                <c:pt idx="249">
                  <c:v>96.382499999999993</c:v>
                </c:pt>
                <c:pt idx="250">
                  <c:v>95.651899999999998</c:v>
                </c:pt>
                <c:pt idx="251">
                  <c:v>96.135800000000003</c:v>
                </c:pt>
                <c:pt idx="252">
                  <c:v>96.9803</c:v>
                </c:pt>
                <c:pt idx="253">
                  <c:v>96.714699999999993</c:v>
                </c:pt>
                <c:pt idx="254">
                  <c:v>96.629300000000001</c:v>
                </c:pt>
                <c:pt idx="255">
                  <c:v>96.581800000000001</c:v>
                </c:pt>
                <c:pt idx="256">
                  <c:v>96.363600000000005</c:v>
                </c:pt>
                <c:pt idx="257">
                  <c:v>96.2971</c:v>
                </c:pt>
                <c:pt idx="258">
                  <c:v>95.746700000000004</c:v>
                </c:pt>
                <c:pt idx="259">
                  <c:v>96.942400000000006</c:v>
                </c:pt>
                <c:pt idx="260">
                  <c:v>97.663600000000002</c:v>
                </c:pt>
                <c:pt idx="261">
                  <c:v>97.540199999999999</c:v>
                </c:pt>
                <c:pt idx="262">
                  <c:v>98.090599999999995</c:v>
                </c:pt>
                <c:pt idx="263">
                  <c:v>99.191299999999998</c:v>
                </c:pt>
                <c:pt idx="264">
                  <c:v>99.238799999999998</c:v>
                </c:pt>
                <c:pt idx="265">
                  <c:v>99.153400000000005</c:v>
                </c:pt>
                <c:pt idx="266">
                  <c:v>97.758499999999998</c:v>
                </c:pt>
                <c:pt idx="267">
                  <c:v>96.819100000000006</c:v>
                </c:pt>
                <c:pt idx="268">
                  <c:v>95.120500000000007</c:v>
                </c:pt>
                <c:pt idx="269">
                  <c:v>95.281800000000004</c:v>
                </c:pt>
                <c:pt idx="270">
                  <c:v>94.740899999999996</c:v>
                </c:pt>
                <c:pt idx="271">
                  <c:v>93.175200000000004</c:v>
                </c:pt>
                <c:pt idx="272">
                  <c:v>91.381699999999995</c:v>
                </c:pt>
                <c:pt idx="273">
                  <c:v>94.2</c:v>
                </c:pt>
                <c:pt idx="274">
                  <c:v>96.202200000000005</c:v>
                </c:pt>
                <c:pt idx="275">
                  <c:v>95.405199999999994</c:v>
                </c:pt>
                <c:pt idx="276">
                  <c:v>95.148899999999998</c:v>
                </c:pt>
                <c:pt idx="277">
                  <c:v>94.3613</c:v>
                </c:pt>
                <c:pt idx="278">
                  <c:v>94.911699999999996</c:v>
                </c:pt>
                <c:pt idx="279">
                  <c:v>94.911699999999996</c:v>
                </c:pt>
                <c:pt idx="280">
                  <c:v>97.739500000000007</c:v>
                </c:pt>
                <c:pt idx="281">
                  <c:v>98.090599999999995</c:v>
                </c:pt>
                <c:pt idx="282">
                  <c:v>98.251900000000006</c:v>
                </c:pt>
                <c:pt idx="283">
                  <c:v>96.790599999999998</c:v>
                </c:pt>
                <c:pt idx="284">
                  <c:v>97.227099999999993</c:v>
                </c:pt>
                <c:pt idx="285">
                  <c:v>97.293499999999995</c:v>
                </c:pt>
                <c:pt idx="286">
                  <c:v>95.129900000000006</c:v>
                </c:pt>
                <c:pt idx="287">
                  <c:v>91.011600000000001</c:v>
                </c:pt>
                <c:pt idx="288">
                  <c:v>88.155299999999997</c:v>
                </c:pt>
                <c:pt idx="289">
                  <c:v>87.301299999999998</c:v>
                </c:pt>
                <c:pt idx="290">
                  <c:v>84.027500000000003</c:v>
                </c:pt>
                <c:pt idx="291">
                  <c:v>85.050399999999996</c:v>
                </c:pt>
                <c:pt idx="292">
                  <c:v>88.190600000000003</c:v>
                </c:pt>
                <c:pt idx="293">
                  <c:v>86.525300000000001</c:v>
                </c:pt>
                <c:pt idx="294">
                  <c:v>89.246799999999993</c:v>
                </c:pt>
                <c:pt idx="295">
                  <c:v>86.192300000000003</c:v>
                </c:pt>
                <c:pt idx="296">
                  <c:v>84.079800000000006</c:v>
                </c:pt>
                <c:pt idx="297">
                  <c:v>80.035700000000006</c:v>
                </c:pt>
                <c:pt idx="298">
                  <c:v>84.0227</c:v>
                </c:pt>
                <c:pt idx="299">
                  <c:v>79.930999999999997</c:v>
                </c:pt>
                <c:pt idx="300">
                  <c:v>70.605699999999999</c:v>
                </c:pt>
                <c:pt idx="301">
                  <c:v>71.918899999999994</c:v>
                </c:pt>
                <c:pt idx="302">
                  <c:v>63.554699999999997</c:v>
                </c:pt>
                <c:pt idx="303">
                  <c:v>66.456900000000005</c:v>
                </c:pt>
                <c:pt idx="304">
                  <c:v>64.744100000000003</c:v>
                </c:pt>
                <c:pt idx="305">
                  <c:v>66.932699999999997</c:v>
                </c:pt>
                <c:pt idx="306">
                  <c:v>64.182699999999997</c:v>
                </c:pt>
                <c:pt idx="307">
                  <c:v>59.758000000000003</c:v>
                </c:pt>
                <c:pt idx="308">
                  <c:v>68.826300000000003</c:v>
                </c:pt>
                <c:pt idx="309">
                  <c:v>75.1828</c:v>
                </c:pt>
                <c:pt idx="310">
                  <c:v>80.216499999999996</c:v>
                </c:pt>
                <c:pt idx="311">
                  <c:v>79.198400000000007</c:v>
                </c:pt>
                <c:pt idx="312">
                  <c:v>81.244200000000006</c:v>
                </c:pt>
                <c:pt idx="313">
                  <c:v>78.732100000000003</c:v>
                </c:pt>
                <c:pt idx="314">
                  <c:v>75.392099999999999</c:v>
                </c:pt>
                <c:pt idx="315">
                  <c:v>76.257999999999996</c:v>
                </c:pt>
                <c:pt idx="316">
                  <c:v>75.040000000000006</c:v>
                </c:pt>
                <c:pt idx="317">
                  <c:v>80.530500000000004</c:v>
                </c:pt>
                <c:pt idx="318">
                  <c:v>80.083299999999994</c:v>
                </c:pt>
                <c:pt idx="319">
                  <c:v>81.168099999999995</c:v>
                </c:pt>
                <c:pt idx="320">
                  <c:v>82.585899999999995</c:v>
                </c:pt>
                <c:pt idx="321">
                  <c:v>80.368700000000004</c:v>
                </c:pt>
                <c:pt idx="322">
                  <c:v>83.233000000000004</c:v>
                </c:pt>
                <c:pt idx="323">
                  <c:v>80.920699999999997</c:v>
                </c:pt>
                <c:pt idx="324">
                  <c:v>82.119600000000005</c:v>
                </c:pt>
                <c:pt idx="325">
                  <c:v>85.554699999999997</c:v>
                </c:pt>
                <c:pt idx="326">
                  <c:v>83.642099999999999</c:v>
                </c:pt>
                <c:pt idx="327">
                  <c:v>81.072900000000004</c:v>
                </c:pt>
                <c:pt idx="328">
                  <c:v>84.47</c:v>
                </c:pt>
                <c:pt idx="329">
                  <c:v>83.118799999999993</c:v>
                </c:pt>
                <c:pt idx="330">
                  <c:v>84.089299999999994</c:v>
                </c:pt>
                <c:pt idx="331">
                  <c:v>85.040899999999993</c:v>
                </c:pt>
                <c:pt idx="332">
                  <c:v>84.498500000000007</c:v>
                </c:pt>
                <c:pt idx="333">
                  <c:v>83.803899999999999</c:v>
                </c:pt>
                <c:pt idx="334">
                  <c:v>82.956999999999994</c:v>
                </c:pt>
                <c:pt idx="335">
                  <c:v>81.3964</c:v>
                </c:pt>
                <c:pt idx="336">
                  <c:v>81.596299999999999</c:v>
                </c:pt>
                <c:pt idx="337">
                  <c:v>82.975999999999999</c:v>
                </c:pt>
                <c:pt idx="338">
                  <c:v>84.156000000000006</c:v>
                </c:pt>
                <c:pt idx="339">
                  <c:v>84.270099999999999</c:v>
                </c:pt>
                <c:pt idx="340">
                  <c:v>86.078100000000006</c:v>
                </c:pt>
                <c:pt idx="341">
                  <c:v>86.525300000000001</c:v>
                </c:pt>
                <c:pt idx="342">
                  <c:v>83.984700000000004</c:v>
                </c:pt>
                <c:pt idx="343">
                  <c:v>81.853200000000001</c:v>
                </c:pt>
                <c:pt idx="344">
                  <c:v>82.357500000000002</c:v>
                </c:pt>
                <c:pt idx="345">
                  <c:v>82.776200000000003</c:v>
                </c:pt>
                <c:pt idx="346">
                  <c:v>86.63</c:v>
                </c:pt>
                <c:pt idx="347">
                  <c:v>87.077299999999994</c:v>
                </c:pt>
                <c:pt idx="348">
                  <c:v>88.447500000000005</c:v>
                </c:pt>
                <c:pt idx="349">
                  <c:v>89.694000000000003</c:v>
                </c:pt>
                <c:pt idx="350">
                  <c:v>89.208799999999997</c:v>
                </c:pt>
                <c:pt idx="351">
                  <c:v>91.939700000000002</c:v>
                </c:pt>
                <c:pt idx="352">
                  <c:v>95.032300000000006</c:v>
                </c:pt>
                <c:pt idx="353">
                  <c:v>93.690600000000003</c:v>
                </c:pt>
                <c:pt idx="354">
                  <c:v>94.038799999999995</c:v>
                </c:pt>
                <c:pt idx="355">
                  <c:v>94.954599999999999</c:v>
                </c:pt>
                <c:pt idx="356">
                  <c:v>96.099299999999999</c:v>
                </c:pt>
                <c:pt idx="357">
                  <c:v>99.313999999999993</c:v>
                </c:pt>
                <c:pt idx="358">
                  <c:v>96.614400000000003</c:v>
                </c:pt>
                <c:pt idx="359">
                  <c:v>97.978499999999997</c:v>
                </c:pt>
                <c:pt idx="360">
                  <c:v>99.485699999999994</c:v>
                </c:pt>
                <c:pt idx="361">
                  <c:v>97.902199999999993</c:v>
                </c:pt>
                <c:pt idx="362">
                  <c:v>97.415700000000001</c:v>
                </c:pt>
                <c:pt idx="363">
                  <c:v>90.785899999999998</c:v>
                </c:pt>
                <c:pt idx="364">
                  <c:v>91.987799999999993</c:v>
                </c:pt>
                <c:pt idx="365">
                  <c:v>93.332899999999995</c:v>
                </c:pt>
                <c:pt idx="366">
                  <c:v>94.477599999999995</c:v>
                </c:pt>
                <c:pt idx="367">
                  <c:v>94.639799999999994</c:v>
                </c:pt>
                <c:pt idx="368">
                  <c:v>93.9148</c:v>
                </c:pt>
                <c:pt idx="369">
                  <c:v>91.367800000000003</c:v>
                </c:pt>
                <c:pt idx="370">
                  <c:v>94.925899999999999</c:v>
                </c:pt>
                <c:pt idx="371">
                  <c:v>97.224900000000005</c:v>
                </c:pt>
                <c:pt idx="372">
                  <c:v>95.469700000000003</c:v>
                </c:pt>
                <c:pt idx="373">
                  <c:v>96.728899999999996</c:v>
                </c:pt>
                <c:pt idx="374">
                  <c:v>89.355000000000004</c:v>
                </c:pt>
                <c:pt idx="375">
                  <c:v>91.453599999999994</c:v>
                </c:pt>
                <c:pt idx="376">
                  <c:v>93.533199999999994</c:v>
                </c:pt>
                <c:pt idx="377">
                  <c:v>92.9131</c:v>
                </c:pt>
                <c:pt idx="378">
                  <c:v>93.895700000000005</c:v>
                </c:pt>
                <c:pt idx="379">
                  <c:v>95.345699999999994</c:v>
                </c:pt>
                <c:pt idx="380">
                  <c:v>92.598299999999995</c:v>
                </c:pt>
                <c:pt idx="381">
                  <c:v>94.286799999999999</c:v>
                </c:pt>
                <c:pt idx="382">
                  <c:v>92.522000000000006</c:v>
                </c:pt>
                <c:pt idx="383">
                  <c:v>93.475999999999999</c:v>
                </c:pt>
                <c:pt idx="384">
                  <c:v>92.016400000000004</c:v>
                </c:pt>
                <c:pt idx="385">
                  <c:v>92.302599999999998</c:v>
                </c:pt>
                <c:pt idx="386">
                  <c:v>94.000600000000006</c:v>
                </c:pt>
                <c:pt idx="387">
                  <c:v>92.779600000000002</c:v>
                </c:pt>
                <c:pt idx="388">
                  <c:v>91.844700000000003</c:v>
                </c:pt>
                <c:pt idx="389">
                  <c:v>91.243700000000004</c:v>
                </c:pt>
                <c:pt idx="390">
                  <c:v>93.828900000000004</c:v>
                </c:pt>
                <c:pt idx="391">
                  <c:v>94.3536</c:v>
                </c:pt>
                <c:pt idx="392">
                  <c:v>93.771699999999996</c:v>
                </c:pt>
                <c:pt idx="393">
                  <c:v>93.895700000000005</c:v>
                </c:pt>
                <c:pt idx="394">
                  <c:v>92.731899999999996</c:v>
                </c:pt>
                <c:pt idx="395">
                  <c:v>91.8352</c:v>
                </c:pt>
                <c:pt idx="396">
                  <c:v>92.503</c:v>
                </c:pt>
                <c:pt idx="397">
                  <c:v>92.359899999999996</c:v>
                </c:pt>
                <c:pt idx="398">
                  <c:v>93.113500000000002</c:v>
                </c:pt>
                <c:pt idx="399">
                  <c:v>93.800299999999993</c:v>
                </c:pt>
                <c:pt idx="400">
                  <c:v>92.846400000000003</c:v>
                </c:pt>
                <c:pt idx="401">
                  <c:v>96.290099999999995</c:v>
                </c:pt>
                <c:pt idx="402">
                  <c:v>95.822599999999994</c:v>
                </c:pt>
                <c:pt idx="403">
                  <c:v>97.167699999999996</c:v>
                </c:pt>
                <c:pt idx="404">
                  <c:v>100.55410000000001</c:v>
                </c:pt>
                <c:pt idx="405">
                  <c:v>100.2775</c:v>
                </c:pt>
                <c:pt idx="406">
                  <c:v>100.3729</c:v>
                </c:pt>
                <c:pt idx="407">
                  <c:v>101.613</c:v>
                </c:pt>
                <c:pt idx="408">
                  <c:v>101.52719999999999</c:v>
                </c:pt>
                <c:pt idx="409">
                  <c:v>100.79259999999999</c:v>
                </c:pt>
                <c:pt idx="410">
                  <c:v>102.0423</c:v>
                </c:pt>
                <c:pt idx="411">
                  <c:v>103.3969</c:v>
                </c:pt>
                <c:pt idx="412">
                  <c:v>103.03440000000001</c:v>
                </c:pt>
                <c:pt idx="413">
                  <c:v>104.6942</c:v>
                </c:pt>
                <c:pt idx="414">
                  <c:v>106.6784</c:v>
                </c:pt>
                <c:pt idx="415">
                  <c:v>106.37309999999999</c:v>
                </c:pt>
                <c:pt idx="416">
                  <c:v>106.3922</c:v>
                </c:pt>
                <c:pt idx="417">
                  <c:v>105.73399999999999</c:v>
                </c:pt>
                <c:pt idx="418">
                  <c:v>107.3545</c:v>
                </c:pt>
                <c:pt idx="419">
                  <c:v>106.9721</c:v>
                </c:pt>
                <c:pt idx="420">
                  <c:v>109.7924</c:v>
                </c:pt>
                <c:pt idx="421">
                  <c:v>111.66630000000001</c:v>
                </c:pt>
                <c:pt idx="422">
                  <c:v>107.8899</c:v>
                </c:pt>
                <c:pt idx="423">
                  <c:v>107.4597</c:v>
                </c:pt>
                <c:pt idx="424">
                  <c:v>107.76560000000001</c:v>
                </c:pt>
                <c:pt idx="425">
                  <c:v>109.8498</c:v>
                </c:pt>
                <c:pt idx="426">
                  <c:v>109.74460000000001</c:v>
                </c:pt>
                <c:pt idx="427">
                  <c:v>112.8135</c:v>
                </c:pt>
                <c:pt idx="428">
                  <c:v>114.0373</c:v>
                </c:pt>
                <c:pt idx="429">
                  <c:v>114.0277</c:v>
                </c:pt>
                <c:pt idx="430">
                  <c:v>113.3776</c:v>
                </c:pt>
                <c:pt idx="431">
                  <c:v>111.2456</c:v>
                </c:pt>
                <c:pt idx="432">
                  <c:v>109.6203</c:v>
                </c:pt>
                <c:pt idx="433">
                  <c:v>108.387</c:v>
                </c:pt>
                <c:pt idx="434">
                  <c:v>111.7332</c:v>
                </c:pt>
                <c:pt idx="435">
                  <c:v>121.5231</c:v>
                </c:pt>
                <c:pt idx="436">
                  <c:v>119.2668</c:v>
                </c:pt>
                <c:pt idx="437">
                  <c:v>118.7697</c:v>
                </c:pt>
                <c:pt idx="438">
                  <c:v>118.8557</c:v>
                </c:pt>
                <c:pt idx="439">
                  <c:v>120.79649999999999</c:v>
                </c:pt>
                <c:pt idx="440">
                  <c:v>120.02209999999999</c:v>
                </c:pt>
                <c:pt idx="441">
                  <c:v>121.07380000000001</c:v>
                </c:pt>
                <c:pt idx="442">
                  <c:v>121.07380000000001</c:v>
                </c:pt>
                <c:pt idx="443">
                  <c:v>122.288</c:v>
                </c:pt>
                <c:pt idx="444">
                  <c:v>122.0394</c:v>
                </c:pt>
                <c:pt idx="445">
                  <c:v>124.3434</c:v>
                </c:pt>
                <c:pt idx="446">
                  <c:v>124.00879999999999</c:v>
                </c:pt>
                <c:pt idx="447">
                  <c:v>125.223</c:v>
                </c:pt>
                <c:pt idx="448">
                  <c:v>123.76990000000001</c:v>
                </c:pt>
                <c:pt idx="449">
                  <c:v>123.52119999999999</c:v>
                </c:pt>
                <c:pt idx="450">
                  <c:v>122.04900000000001</c:v>
                </c:pt>
                <c:pt idx="451">
                  <c:v>123.33</c:v>
                </c:pt>
                <c:pt idx="452">
                  <c:v>122.374</c:v>
                </c:pt>
                <c:pt idx="453">
                  <c:v>121.8291</c:v>
                </c:pt>
                <c:pt idx="454">
                  <c:v>122.8425</c:v>
                </c:pt>
                <c:pt idx="455">
                  <c:v>123.74120000000001</c:v>
                </c:pt>
                <c:pt idx="456">
                  <c:v>124.3052</c:v>
                </c:pt>
                <c:pt idx="457">
                  <c:v>124.2765</c:v>
                </c:pt>
                <c:pt idx="458">
                  <c:v>122.7277</c:v>
                </c:pt>
                <c:pt idx="459">
                  <c:v>122.3644</c:v>
                </c:pt>
                <c:pt idx="460">
                  <c:v>116.71420000000001</c:v>
                </c:pt>
                <c:pt idx="461">
                  <c:v>117.4599</c:v>
                </c:pt>
                <c:pt idx="462">
                  <c:v>114.8021</c:v>
                </c:pt>
                <c:pt idx="463">
                  <c:v>117.0106</c:v>
                </c:pt>
                <c:pt idx="464">
                  <c:v>119.1139</c:v>
                </c:pt>
                <c:pt idx="465">
                  <c:v>121.74299999999999</c:v>
                </c:pt>
                <c:pt idx="466">
                  <c:v>123.99930000000001</c:v>
                </c:pt>
                <c:pt idx="467">
                  <c:v>123.23439999999999</c:v>
                </c:pt>
                <c:pt idx="468">
                  <c:v>123.2822</c:v>
                </c:pt>
                <c:pt idx="469">
                  <c:v>122.0967</c:v>
                </c:pt>
                <c:pt idx="470">
                  <c:v>122.04900000000001</c:v>
                </c:pt>
                <c:pt idx="471">
                  <c:v>121.07380000000001</c:v>
                </c:pt>
                <c:pt idx="472">
                  <c:v>122.6417</c:v>
                </c:pt>
                <c:pt idx="473">
                  <c:v>124.3913</c:v>
                </c:pt>
                <c:pt idx="474">
                  <c:v>126.399</c:v>
                </c:pt>
                <c:pt idx="475">
                  <c:v>125.8445</c:v>
                </c:pt>
                <c:pt idx="476">
                  <c:v>126.1121</c:v>
                </c:pt>
                <c:pt idx="477">
                  <c:v>127.13509999999999</c:v>
                </c:pt>
                <c:pt idx="478">
                  <c:v>128.2346</c:v>
                </c:pt>
                <c:pt idx="479">
                  <c:v>128.77950000000001</c:v>
                </c:pt>
                <c:pt idx="480">
                  <c:v>129.58260000000001</c:v>
                </c:pt>
                <c:pt idx="481">
                  <c:v>128.3493</c:v>
                </c:pt>
                <c:pt idx="482">
                  <c:v>128.77950000000001</c:v>
                </c:pt>
                <c:pt idx="483">
                  <c:v>129.48699999999999</c:v>
                </c:pt>
                <c:pt idx="484">
                  <c:v>129.6208</c:v>
                </c:pt>
                <c:pt idx="485">
                  <c:v>130.9402</c:v>
                </c:pt>
                <c:pt idx="486">
                  <c:v>131.42400000000001</c:v>
                </c:pt>
                <c:pt idx="487">
                  <c:v>132.91839999999999</c:v>
                </c:pt>
                <c:pt idx="488">
                  <c:v>133.27279999999999</c:v>
                </c:pt>
                <c:pt idx="489">
                  <c:v>132.95670000000001</c:v>
                </c:pt>
                <c:pt idx="490">
                  <c:v>131.79759999999999</c:v>
                </c:pt>
                <c:pt idx="491">
                  <c:v>131.63470000000001</c:v>
                </c:pt>
                <c:pt idx="492">
                  <c:v>130.5522</c:v>
                </c:pt>
                <c:pt idx="493">
                  <c:v>133.53149999999999</c:v>
                </c:pt>
                <c:pt idx="494">
                  <c:v>132.5256</c:v>
                </c:pt>
                <c:pt idx="495">
                  <c:v>134.59479999999999</c:v>
                </c:pt>
                <c:pt idx="496">
                  <c:v>131.5102</c:v>
                </c:pt>
                <c:pt idx="497">
                  <c:v>137.96690000000001</c:v>
                </c:pt>
                <c:pt idx="498">
                  <c:v>136.46289999999999</c:v>
                </c:pt>
                <c:pt idx="499">
                  <c:v>135.80189999999999</c:v>
                </c:pt>
                <c:pt idx="500">
                  <c:v>135.64859999999999</c:v>
                </c:pt>
                <c:pt idx="501">
                  <c:v>136.44370000000001</c:v>
                </c:pt>
                <c:pt idx="502">
                  <c:v>135.6199</c:v>
                </c:pt>
                <c:pt idx="503">
                  <c:v>135.62950000000001</c:v>
                </c:pt>
                <c:pt idx="504">
                  <c:v>135.524</c:v>
                </c:pt>
                <c:pt idx="505">
                  <c:v>134.21170000000001</c:v>
                </c:pt>
                <c:pt idx="506">
                  <c:v>135.29419999999999</c:v>
                </c:pt>
                <c:pt idx="507">
                  <c:v>136.36709999999999</c:v>
                </c:pt>
                <c:pt idx="508">
                  <c:v>138.8578</c:v>
                </c:pt>
                <c:pt idx="509">
                  <c:v>140.19900000000001</c:v>
                </c:pt>
                <c:pt idx="510">
                  <c:v>140.86949999999999</c:v>
                </c:pt>
                <c:pt idx="511">
                  <c:v>138.95359999999999</c:v>
                </c:pt>
                <c:pt idx="512">
                  <c:v>137.02809999999999</c:v>
                </c:pt>
                <c:pt idx="513">
                  <c:v>135.3612</c:v>
                </c:pt>
                <c:pt idx="514">
                  <c:v>134.8056</c:v>
                </c:pt>
                <c:pt idx="515">
                  <c:v>133.41659999999999</c:v>
                </c:pt>
                <c:pt idx="516">
                  <c:v>136.79820000000001</c:v>
                </c:pt>
                <c:pt idx="517">
                  <c:v>135.65819999999999</c:v>
                </c:pt>
                <c:pt idx="518">
                  <c:v>133.4932</c:v>
                </c:pt>
                <c:pt idx="519">
                  <c:v>131.7688</c:v>
                </c:pt>
                <c:pt idx="520">
                  <c:v>129.42179999999999</c:v>
                </c:pt>
                <c:pt idx="521">
                  <c:v>125.5133</c:v>
                </c:pt>
                <c:pt idx="522">
                  <c:v>129.05779999999999</c:v>
                </c:pt>
                <c:pt idx="523">
                  <c:v>127.9753</c:v>
                </c:pt>
                <c:pt idx="524">
                  <c:v>130.00620000000001</c:v>
                </c:pt>
                <c:pt idx="525">
                  <c:v>133.72309999999999</c:v>
                </c:pt>
                <c:pt idx="526">
                  <c:v>132.80340000000001</c:v>
                </c:pt>
                <c:pt idx="527">
                  <c:v>134.71940000000001</c:v>
                </c:pt>
                <c:pt idx="528">
                  <c:v>139.0111</c:v>
                </c:pt>
                <c:pt idx="529">
                  <c:v>137.38249999999999</c:v>
                </c:pt>
                <c:pt idx="530">
                  <c:v>135.8306</c:v>
                </c:pt>
                <c:pt idx="531">
                  <c:v>136.4725</c:v>
                </c:pt>
                <c:pt idx="532">
                  <c:v>137.50700000000001</c:v>
                </c:pt>
                <c:pt idx="533">
                  <c:v>136.14670000000001</c:v>
                </c:pt>
                <c:pt idx="534">
                  <c:v>135.75399999999999</c:v>
                </c:pt>
                <c:pt idx="535">
                  <c:v>137.93809999999999</c:v>
                </c:pt>
                <c:pt idx="536">
                  <c:v>138.99189999999999</c:v>
                </c:pt>
                <c:pt idx="537">
                  <c:v>136.05099999999999</c:v>
                </c:pt>
                <c:pt idx="538">
                  <c:v>130.92580000000001</c:v>
                </c:pt>
                <c:pt idx="539">
                  <c:v>130.4085</c:v>
                </c:pt>
                <c:pt idx="540">
                  <c:v>129.9487</c:v>
                </c:pt>
                <c:pt idx="541">
                  <c:v>129.8433</c:v>
                </c:pt>
                <c:pt idx="542">
                  <c:v>129.3777</c:v>
                </c:pt>
                <c:pt idx="543">
                  <c:v>132.1327</c:v>
                </c:pt>
                <c:pt idx="544">
                  <c:v>131.52799999999999</c:v>
                </c:pt>
                <c:pt idx="545">
                  <c:v>128.87860000000001</c:v>
                </c:pt>
                <c:pt idx="546">
                  <c:v>126.74760000000001</c:v>
                </c:pt>
                <c:pt idx="547">
                  <c:v>128.0051</c:v>
                </c:pt>
                <c:pt idx="548">
                  <c:v>129.16650000000001</c:v>
                </c:pt>
                <c:pt idx="549">
                  <c:v>130.5008</c:v>
                </c:pt>
                <c:pt idx="550">
                  <c:v>132.07509999999999</c:v>
                </c:pt>
                <c:pt idx="551">
                  <c:v>135.5308</c:v>
                </c:pt>
                <c:pt idx="552">
                  <c:v>134.82050000000001</c:v>
                </c:pt>
                <c:pt idx="553">
                  <c:v>139.13050000000001</c:v>
                </c:pt>
                <c:pt idx="554">
                  <c:v>138.85210000000001</c:v>
                </c:pt>
                <c:pt idx="555">
                  <c:v>139.0153</c:v>
                </c:pt>
                <c:pt idx="556">
                  <c:v>137.4315</c:v>
                </c:pt>
                <c:pt idx="557">
                  <c:v>131.97909999999999</c:v>
                </c:pt>
                <c:pt idx="558">
                  <c:v>132.72790000000001</c:v>
                </c:pt>
                <c:pt idx="559">
                  <c:v>131.624</c:v>
                </c:pt>
                <c:pt idx="560">
                  <c:v>127.8227</c:v>
                </c:pt>
                <c:pt idx="561">
                  <c:v>123.4838</c:v>
                </c:pt>
                <c:pt idx="562">
                  <c:v>127.65949999999999</c:v>
                </c:pt>
                <c:pt idx="563">
                  <c:v>128.1395</c:v>
                </c:pt>
                <c:pt idx="564">
                  <c:v>127.6211</c:v>
                </c:pt>
                <c:pt idx="565">
                  <c:v>127.5635</c:v>
                </c:pt>
                <c:pt idx="566">
                  <c:v>127.2179</c:v>
                </c:pt>
                <c:pt idx="567">
                  <c:v>129.70410000000001</c:v>
                </c:pt>
                <c:pt idx="568">
                  <c:v>131.66239999999999</c:v>
                </c:pt>
                <c:pt idx="569">
                  <c:v>131.06720000000001</c:v>
                </c:pt>
                <c:pt idx="570">
                  <c:v>128.3218</c:v>
                </c:pt>
                <c:pt idx="571">
                  <c:v>130.02090000000001</c:v>
                </c:pt>
                <c:pt idx="572">
                  <c:v>131.16319999999999</c:v>
                </c:pt>
                <c:pt idx="573">
                  <c:v>128.1874</c:v>
                </c:pt>
                <c:pt idx="574">
                  <c:v>126.95869999999999</c:v>
                </c:pt>
                <c:pt idx="575">
                  <c:v>128.31229999999999</c:v>
                </c:pt>
                <c:pt idx="576">
                  <c:v>128.92660000000001</c:v>
                </c:pt>
                <c:pt idx="577">
                  <c:v>127.2563</c:v>
                </c:pt>
                <c:pt idx="578">
                  <c:v>122.01519999999999</c:v>
                </c:pt>
                <c:pt idx="579">
                  <c:v>124.69329999999999</c:v>
                </c:pt>
                <c:pt idx="580">
                  <c:v>124.0022</c:v>
                </c:pt>
                <c:pt idx="581">
                  <c:v>124.9717</c:v>
                </c:pt>
                <c:pt idx="582">
                  <c:v>126.3252</c:v>
                </c:pt>
                <c:pt idx="583">
                  <c:v>126.81480000000001</c:v>
                </c:pt>
                <c:pt idx="584">
                  <c:v>125.4709</c:v>
                </c:pt>
                <c:pt idx="585">
                  <c:v>127.9187</c:v>
                </c:pt>
                <c:pt idx="586">
                  <c:v>127.3043</c:v>
                </c:pt>
                <c:pt idx="587">
                  <c:v>127.6979</c:v>
                </c:pt>
                <c:pt idx="588">
                  <c:v>126.27719999999999</c:v>
                </c:pt>
                <c:pt idx="589">
                  <c:v>126.91079999999999</c:v>
                </c:pt>
                <c:pt idx="590">
                  <c:v>128.1395</c:v>
                </c:pt>
                <c:pt idx="591">
                  <c:v>132.28630000000001</c:v>
                </c:pt>
                <c:pt idx="592">
                  <c:v>130.93279999999999</c:v>
                </c:pt>
                <c:pt idx="593">
                  <c:v>131.624</c:v>
                </c:pt>
                <c:pt idx="594">
                  <c:v>128.04349999999999</c:v>
                </c:pt>
                <c:pt idx="595">
                  <c:v>128.25470000000001</c:v>
                </c:pt>
                <c:pt idx="596">
                  <c:v>130.48159999999999</c:v>
                </c:pt>
                <c:pt idx="597">
                  <c:v>130.94239999999999</c:v>
                </c:pt>
                <c:pt idx="598">
                  <c:v>130.12649999999999</c:v>
                </c:pt>
                <c:pt idx="599">
                  <c:v>127.6307</c:v>
                </c:pt>
                <c:pt idx="600">
                  <c:v>127.92829999999999</c:v>
                </c:pt>
                <c:pt idx="601">
                  <c:v>127.34269999999999</c:v>
                </c:pt>
                <c:pt idx="602">
                  <c:v>128.6866</c:v>
                </c:pt>
                <c:pt idx="603">
                  <c:v>128.93620000000001</c:v>
                </c:pt>
                <c:pt idx="604">
                  <c:v>131.4032</c:v>
                </c:pt>
                <c:pt idx="605">
                  <c:v>131.0864</c:v>
                </c:pt>
                <c:pt idx="606">
                  <c:v>131.25470000000001</c:v>
                </c:pt>
                <c:pt idx="607">
                  <c:v>129.37909999999999</c:v>
                </c:pt>
                <c:pt idx="608">
                  <c:v>129.0521</c:v>
                </c:pt>
                <c:pt idx="609">
                  <c:v>129.0521</c:v>
                </c:pt>
                <c:pt idx="610">
                  <c:v>128.63849999999999</c:v>
                </c:pt>
                <c:pt idx="611">
                  <c:v>128.84049999999999</c:v>
                </c:pt>
                <c:pt idx="612">
                  <c:v>128.26339999999999</c:v>
                </c:pt>
                <c:pt idx="613">
                  <c:v>126.8109</c:v>
                </c:pt>
                <c:pt idx="614">
                  <c:v>125.9837</c:v>
                </c:pt>
                <c:pt idx="615">
                  <c:v>126.9071</c:v>
                </c:pt>
                <c:pt idx="616">
                  <c:v>126.3493</c:v>
                </c:pt>
                <c:pt idx="617">
                  <c:v>125.3201</c:v>
                </c:pt>
                <c:pt idx="618">
                  <c:v>125.4259</c:v>
                </c:pt>
                <c:pt idx="619">
                  <c:v>124.00230000000001</c:v>
                </c:pt>
                <c:pt idx="620">
                  <c:v>123.51179999999999</c:v>
                </c:pt>
                <c:pt idx="621">
                  <c:v>125.1181</c:v>
                </c:pt>
                <c:pt idx="622">
                  <c:v>127.42659999999999</c:v>
                </c:pt>
                <c:pt idx="623">
                  <c:v>128.02289999999999</c:v>
                </c:pt>
                <c:pt idx="624">
                  <c:v>128.50380000000001</c:v>
                </c:pt>
                <c:pt idx="625">
                  <c:v>148.4623</c:v>
                </c:pt>
                <c:pt idx="626">
                  <c:v>146.54820000000001</c:v>
                </c:pt>
                <c:pt idx="627">
                  <c:v>150.00129999999999</c:v>
                </c:pt>
                <c:pt idx="628">
                  <c:v>148.59700000000001</c:v>
                </c:pt>
                <c:pt idx="629">
                  <c:v>151.97309999999999</c:v>
                </c:pt>
                <c:pt idx="630">
                  <c:v>153.64670000000001</c:v>
                </c:pt>
                <c:pt idx="631">
                  <c:v>154.0026</c:v>
                </c:pt>
                <c:pt idx="632">
                  <c:v>154.05070000000001</c:v>
                </c:pt>
                <c:pt idx="633">
                  <c:v>154.50280000000001</c:v>
                </c:pt>
                <c:pt idx="634">
                  <c:v>154.8587</c:v>
                </c:pt>
                <c:pt idx="635">
                  <c:v>155.6474</c:v>
                </c:pt>
                <c:pt idx="636">
                  <c:v>155.42609999999999</c:v>
                </c:pt>
                <c:pt idx="637">
                  <c:v>155.37809999999999</c:v>
                </c:pt>
                <c:pt idx="638">
                  <c:v>155.5223</c:v>
                </c:pt>
                <c:pt idx="639">
                  <c:v>153.7525</c:v>
                </c:pt>
                <c:pt idx="640">
                  <c:v>151.84800000000001</c:v>
                </c:pt>
                <c:pt idx="641">
                  <c:v>153.64670000000001</c:v>
                </c:pt>
                <c:pt idx="642">
                  <c:v>154.93559999999999</c:v>
                </c:pt>
                <c:pt idx="643">
                  <c:v>157.43639999999999</c:v>
                </c:pt>
                <c:pt idx="644">
                  <c:v>160.01419999999999</c:v>
                </c:pt>
                <c:pt idx="645">
                  <c:v>158.79259999999999</c:v>
                </c:pt>
                <c:pt idx="646">
                  <c:v>158.29249999999999</c:v>
                </c:pt>
                <c:pt idx="647">
                  <c:v>159.14850000000001</c:v>
                </c:pt>
                <c:pt idx="648">
                  <c:v>160.62020000000001</c:v>
                </c:pt>
                <c:pt idx="649">
                  <c:v>161.12029999999999</c:v>
                </c:pt>
                <c:pt idx="650">
                  <c:v>162.31299999999999</c:v>
                </c:pt>
                <c:pt idx="651">
                  <c:v>164.69839999999999</c:v>
                </c:pt>
                <c:pt idx="652">
                  <c:v>165.35249999999999</c:v>
                </c:pt>
                <c:pt idx="653">
                  <c:v>167.21850000000001</c:v>
                </c:pt>
                <c:pt idx="654">
                  <c:v>166.20849999999999</c:v>
                </c:pt>
                <c:pt idx="655">
                  <c:v>165.21780000000001</c:v>
                </c:pt>
                <c:pt idx="656">
                  <c:v>165.6987</c:v>
                </c:pt>
                <c:pt idx="657">
                  <c:v>164.73689999999999</c:v>
                </c:pt>
                <c:pt idx="658">
                  <c:v>164.1309</c:v>
                </c:pt>
                <c:pt idx="659">
                  <c:v>165.14089999999999</c:v>
                </c:pt>
                <c:pt idx="660">
                  <c:v>165.78530000000001</c:v>
                </c:pt>
                <c:pt idx="661">
                  <c:v>164.15020000000001</c:v>
                </c:pt>
                <c:pt idx="662">
                  <c:v>162.3707</c:v>
                </c:pt>
                <c:pt idx="663">
                  <c:v>159.27359999999999</c:v>
                </c:pt>
                <c:pt idx="664">
                  <c:v>161.3896</c:v>
                </c:pt>
                <c:pt idx="665">
                  <c:v>163.24600000000001</c:v>
                </c:pt>
                <c:pt idx="666">
                  <c:v>163.49610000000001</c:v>
                </c:pt>
                <c:pt idx="667">
                  <c:v>163.3614</c:v>
                </c:pt>
                <c:pt idx="668">
                  <c:v>160.55279999999999</c:v>
                </c:pt>
                <c:pt idx="669">
                  <c:v>161.45359999999999</c:v>
                </c:pt>
                <c:pt idx="670">
                  <c:v>161.88720000000001</c:v>
                </c:pt>
                <c:pt idx="671">
                  <c:v>158.7175</c:v>
                </c:pt>
                <c:pt idx="672">
                  <c:v>158.54409999999999</c:v>
                </c:pt>
                <c:pt idx="673">
                  <c:v>157.6866</c:v>
                </c:pt>
                <c:pt idx="674">
                  <c:v>157.32040000000001</c:v>
                </c:pt>
                <c:pt idx="675">
                  <c:v>156.6942</c:v>
                </c:pt>
                <c:pt idx="676">
                  <c:v>154.8348</c:v>
                </c:pt>
                <c:pt idx="677">
                  <c:v>157.36859999999999</c:v>
                </c:pt>
                <c:pt idx="678">
                  <c:v>157.6095</c:v>
                </c:pt>
                <c:pt idx="679">
                  <c:v>153.6883</c:v>
                </c:pt>
                <c:pt idx="680">
                  <c:v>152.95609999999999</c:v>
                </c:pt>
                <c:pt idx="681">
                  <c:v>152.1371</c:v>
                </c:pt>
                <c:pt idx="682">
                  <c:v>151.83850000000001</c:v>
                </c:pt>
                <c:pt idx="683">
                  <c:v>150.70160000000001</c:v>
                </c:pt>
                <c:pt idx="684">
                  <c:v>148.61099999999999</c:v>
                </c:pt>
                <c:pt idx="685">
                  <c:v>149.3528</c:v>
                </c:pt>
                <c:pt idx="686">
                  <c:v>151.68430000000001</c:v>
                </c:pt>
                <c:pt idx="687">
                  <c:v>153.74610000000001</c:v>
                </c:pt>
                <c:pt idx="688">
                  <c:v>144.12129999999999</c:v>
                </c:pt>
                <c:pt idx="689">
                  <c:v>142.62799999999999</c:v>
                </c:pt>
                <c:pt idx="690">
                  <c:v>139.98820000000001</c:v>
                </c:pt>
                <c:pt idx="691">
                  <c:v>140.68180000000001</c:v>
                </c:pt>
                <c:pt idx="692">
                  <c:v>139.92070000000001</c:v>
                </c:pt>
                <c:pt idx="693">
                  <c:v>141.68379999999999</c:v>
                </c:pt>
                <c:pt idx="694">
                  <c:v>141.76089999999999</c:v>
                </c:pt>
                <c:pt idx="695">
                  <c:v>143.99600000000001</c:v>
                </c:pt>
                <c:pt idx="696">
                  <c:v>143.36019999999999</c:v>
                </c:pt>
                <c:pt idx="697">
                  <c:v>146.2987</c:v>
                </c:pt>
                <c:pt idx="698">
                  <c:v>146.9057</c:v>
                </c:pt>
                <c:pt idx="699">
                  <c:v>144.7861</c:v>
                </c:pt>
                <c:pt idx="700">
                  <c:v>147.7439</c:v>
                </c:pt>
                <c:pt idx="701">
                  <c:v>150.58600000000001</c:v>
                </c:pt>
                <c:pt idx="702">
                  <c:v>151.39529999999999</c:v>
                </c:pt>
                <c:pt idx="703">
                  <c:v>152.23349999999999</c:v>
                </c:pt>
                <c:pt idx="704">
                  <c:v>153.60159999999999</c:v>
                </c:pt>
                <c:pt idx="705">
                  <c:v>152.0505</c:v>
                </c:pt>
                <c:pt idx="706">
                  <c:v>152.6574</c:v>
                </c:pt>
                <c:pt idx="707">
                  <c:v>156.251</c:v>
                </c:pt>
                <c:pt idx="708">
                  <c:v>157.5035</c:v>
                </c:pt>
                <c:pt idx="709">
                  <c:v>158.2165</c:v>
                </c:pt>
                <c:pt idx="710">
                  <c:v>157.8022</c:v>
                </c:pt>
                <c:pt idx="711">
                  <c:v>156.41480000000001</c:v>
                </c:pt>
                <c:pt idx="712">
                  <c:v>158.4477</c:v>
                </c:pt>
                <c:pt idx="713">
                  <c:v>161.17420000000001</c:v>
                </c:pt>
                <c:pt idx="714">
                  <c:v>160.24930000000001</c:v>
                </c:pt>
                <c:pt idx="715">
                  <c:v>161.69450000000001</c:v>
                </c:pt>
                <c:pt idx="716">
                  <c:v>166.19380000000001</c:v>
                </c:pt>
                <c:pt idx="717">
                  <c:v>169.02629999999999</c:v>
                </c:pt>
                <c:pt idx="718">
                  <c:v>171.0206</c:v>
                </c:pt>
                <c:pt idx="719">
                  <c:v>165.5676</c:v>
                </c:pt>
                <c:pt idx="720">
                  <c:v>167.46549999999999</c:v>
                </c:pt>
                <c:pt idx="721">
                  <c:v>162.1088</c:v>
                </c:pt>
                <c:pt idx="722">
                  <c:v>160.86600000000001</c:v>
                </c:pt>
                <c:pt idx="723">
                  <c:v>162.9084</c:v>
                </c:pt>
                <c:pt idx="724">
                  <c:v>162.6772</c:v>
                </c:pt>
                <c:pt idx="725">
                  <c:v>165.54830000000001</c:v>
                </c:pt>
                <c:pt idx="726">
                  <c:v>165.4616</c:v>
                </c:pt>
                <c:pt idx="727">
                  <c:v>165.08580000000001</c:v>
                </c:pt>
                <c:pt idx="728">
                  <c:v>168.48679999999999</c:v>
                </c:pt>
                <c:pt idx="729">
                  <c:v>167.87020000000001</c:v>
                </c:pt>
                <c:pt idx="730">
                  <c:v>165.85659999999999</c:v>
                </c:pt>
                <c:pt idx="731">
                  <c:v>165.74100000000001</c:v>
                </c:pt>
                <c:pt idx="732">
                  <c:v>161.8775</c:v>
                </c:pt>
                <c:pt idx="733">
                  <c:v>163.65989999999999</c:v>
                </c:pt>
                <c:pt idx="734">
                  <c:v>163.05289999999999</c:v>
                </c:pt>
                <c:pt idx="735">
                  <c:v>160.60579999999999</c:v>
                </c:pt>
                <c:pt idx="736">
                  <c:v>163.7852</c:v>
                </c:pt>
                <c:pt idx="737">
                  <c:v>164.31120000000001</c:v>
                </c:pt>
                <c:pt idx="738">
                  <c:v>163.0275</c:v>
                </c:pt>
                <c:pt idx="739">
                  <c:v>165.3246</c:v>
                </c:pt>
                <c:pt idx="740">
                  <c:v>164.32079999999999</c:v>
                </c:pt>
                <c:pt idx="741">
                  <c:v>162.2457</c:v>
                </c:pt>
                <c:pt idx="742">
                  <c:v>163.17230000000001</c:v>
                </c:pt>
                <c:pt idx="743">
                  <c:v>161.02959999999999</c:v>
                </c:pt>
                <c:pt idx="744">
                  <c:v>159.6397</c:v>
                </c:pt>
                <c:pt idx="745">
                  <c:v>158.19200000000001</c:v>
                </c:pt>
                <c:pt idx="746">
                  <c:v>157.0531</c:v>
                </c:pt>
                <c:pt idx="747">
                  <c:v>155.74039999999999</c:v>
                </c:pt>
                <c:pt idx="748">
                  <c:v>151.51300000000001</c:v>
                </c:pt>
                <c:pt idx="749">
                  <c:v>160.82689999999999</c:v>
                </c:pt>
                <c:pt idx="750">
                  <c:v>159.67840000000001</c:v>
                </c:pt>
                <c:pt idx="751">
                  <c:v>159.90029999999999</c:v>
                </c:pt>
                <c:pt idx="752">
                  <c:v>161.74379999999999</c:v>
                </c:pt>
                <c:pt idx="753">
                  <c:v>160.6242</c:v>
                </c:pt>
                <c:pt idx="754">
                  <c:v>162.90199999999999</c:v>
                </c:pt>
                <c:pt idx="755">
                  <c:v>161.65700000000001</c:v>
                </c:pt>
                <c:pt idx="756">
                  <c:v>160.8655</c:v>
                </c:pt>
                <c:pt idx="757">
                  <c:v>158.93520000000001</c:v>
                </c:pt>
                <c:pt idx="758">
                  <c:v>160.59520000000001</c:v>
                </c:pt>
                <c:pt idx="759">
                  <c:v>156.5994</c:v>
                </c:pt>
                <c:pt idx="760">
                  <c:v>155.4316</c:v>
                </c:pt>
                <c:pt idx="761">
                  <c:v>151.5034</c:v>
                </c:pt>
                <c:pt idx="762">
                  <c:v>145.20070000000001</c:v>
                </c:pt>
                <c:pt idx="763">
                  <c:v>145.06559999999999</c:v>
                </c:pt>
                <c:pt idx="764">
                  <c:v>146.9091</c:v>
                </c:pt>
                <c:pt idx="765">
                  <c:v>144.38030000000001</c:v>
                </c:pt>
                <c:pt idx="766">
                  <c:v>143.01949999999999</c:v>
                </c:pt>
                <c:pt idx="767">
                  <c:v>141.8323</c:v>
                </c:pt>
                <c:pt idx="768">
                  <c:v>140.0564</c:v>
                </c:pt>
                <c:pt idx="769">
                  <c:v>137.7593</c:v>
                </c:pt>
                <c:pt idx="770">
                  <c:v>137.9716</c:v>
                </c:pt>
                <c:pt idx="771">
                  <c:v>140.91540000000001</c:v>
                </c:pt>
                <c:pt idx="772">
                  <c:v>140.4135</c:v>
                </c:pt>
                <c:pt idx="773">
                  <c:v>138.97540000000001</c:v>
                </c:pt>
                <c:pt idx="774">
                  <c:v>139.6027</c:v>
                </c:pt>
                <c:pt idx="775">
                  <c:v>140.82849999999999</c:v>
                </c:pt>
                <c:pt idx="776">
                  <c:v>142.91329999999999</c:v>
                </c:pt>
                <c:pt idx="777">
                  <c:v>143.05799999999999</c:v>
                </c:pt>
                <c:pt idx="778">
                  <c:v>143.53100000000001</c:v>
                </c:pt>
                <c:pt idx="779">
                  <c:v>140.24940000000001</c:v>
                </c:pt>
                <c:pt idx="780">
                  <c:v>140.32660000000001</c:v>
                </c:pt>
                <c:pt idx="781">
                  <c:v>140.08529999999999</c:v>
                </c:pt>
                <c:pt idx="782">
                  <c:v>138.53139999999999</c:v>
                </c:pt>
                <c:pt idx="783">
                  <c:v>141.16630000000001</c:v>
                </c:pt>
                <c:pt idx="784">
                  <c:v>139.7765</c:v>
                </c:pt>
                <c:pt idx="785">
                  <c:v>135.29810000000001</c:v>
                </c:pt>
                <c:pt idx="786">
                  <c:v>136.65899999999999</c:v>
                </c:pt>
                <c:pt idx="787">
                  <c:v>140.51</c:v>
                </c:pt>
                <c:pt idx="788">
                  <c:v>141.38829999999999</c:v>
                </c:pt>
                <c:pt idx="789">
                  <c:v>137.82679999999999</c:v>
                </c:pt>
                <c:pt idx="790">
                  <c:v>137.9716</c:v>
                </c:pt>
                <c:pt idx="791">
                  <c:v>133.37739999999999</c:v>
                </c:pt>
                <c:pt idx="792">
                  <c:v>132.06469999999999</c:v>
                </c:pt>
                <c:pt idx="793">
                  <c:v>132.3929</c:v>
                </c:pt>
                <c:pt idx="794">
                  <c:v>133.96610000000001</c:v>
                </c:pt>
                <c:pt idx="795">
                  <c:v>131.7945</c:v>
                </c:pt>
                <c:pt idx="796">
                  <c:v>127.6153</c:v>
                </c:pt>
                <c:pt idx="797">
                  <c:v>130.95480000000001</c:v>
                </c:pt>
                <c:pt idx="798">
                  <c:v>129.30430000000001</c:v>
                </c:pt>
                <c:pt idx="799">
                  <c:v>126.9004</c:v>
                </c:pt>
                <c:pt idx="800">
                  <c:v>120.38030000000001</c:v>
                </c:pt>
                <c:pt idx="801">
                  <c:v>117.2557</c:v>
                </c:pt>
                <c:pt idx="802">
                  <c:v>122.80840000000001</c:v>
                </c:pt>
                <c:pt idx="803">
                  <c:v>121.91840000000001</c:v>
                </c:pt>
                <c:pt idx="804">
                  <c:v>118.6293</c:v>
                </c:pt>
                <c:pt idx="805">
                  <c:v>113.73439999999999</c:v>
                </c:pt>
                <c:pt idx="806">
                  <c:v>115.5047</c:v>
                </c:pt>
                <c:pt idx="807">
                  <c:v>121.1058</c:v>
                </c:pt>
                <c:pt idx="808">
                  <c:v>123.2534</c:v>
                </c:pt>
                <c:pt idx="809">
                  <c:v>126.9584</c:v>
                </c:pt>
                <c:pt idx="810">
                  <c:v>125.9427</c:v>
                </c:pt>
                <c:pt idx="811">
                  <c:v>128.74809999999999</c:v>
                </c:pt>
                <c:pt idx="812">
                  <c:v>128.661</c:v>
                </c:pt>
                <c:pt idx="813">
                  <c:v>127.7711</c:v>
                </c:pt>
                <c:pt idx="814">
                  <c:v>129.3382</c:v>
                </c:pt>
                <c:pt idx="815">
                  <c:v>130.41200000000001</c:v>
                </c:pt>
                <c:pt idx="816">
                  <c:v>134.60069999999999</c:v>
                </c:pt>
                <c:pt idx="817">
                  <c:v>134.02029999999999</c:v>
                </c:pt>
                <c:pt idx="818">
                  <c:v>130.17019999999999</c:v>
                </c:pt>
                <c:pt idx="819">
                  <c:v>129.16409999999999</c:v>
                </c:pt>
                <c:pt idx="820">
                  <c:v>129.9573</c:v>
                </c:pt>
                <c:pt idx="821">
                  <c:v>127.98390000000001</c:v>
                </c:pt>
                <c:pt idx="822">
                  <c:v>124.1724</c:v>
                </c:pt>
                <c:pt idx="823">
                  <c:v>125.1592</c:v>
                </c:pt>
                <c:pt idx="824">
                  <c:v>123.9692</c:v>
                </c:pt>
                <c:pt idx="825">
                  <c:v>120.9027</c:v>
                </c:pt>
                <c:pt idx="826">
                  <c:v>120.9607</c:v>
                </c:pt>
                <c:pt idx="827">
                  <c:v>123.3308</c:v>
                </c:pt>
                <c:pt idx="828">
                  <c:v>129.10599999999999</c:v>
                </c:pt>
                <c:pt idx="829">
                  <c:v>127.3357</c:v>
                </c:pt>
                <c:pt idx="830">
                  <c:v>132.5789</c:v>
                </c:pt>
                <c:pt idx="831">
                  <c:v>131.4374</c:v>
                </c:pt>
                <c:pt idx="832">
                  <c:v>131.04079999999999</c:v>
                </c:pt>
                <c:pt idx="833">
                  <c:v>124.8593</c:v>
                </c:pt>
                <c:pt idx="834">
                  <c:v>123.76609999999999</c:v>
                </c:pt>
                <c:pt idx="835">
                  <c:v>116.5882</c:v>
                </c:pt>
                <c:pt idx="836">
                  <c:v>117.2847</c:v>
                </c:pt>
                <c:pt idx="837">
                  <c:v>122.9051</c:v>
                </c:pt>
                <c:pt idx="838">
                  <c:v>120.6318</c:v>
                </c:pt>
                <c:pt idx="839">
                  <c:v>121.96680000000001</c:v>
                </c:pt>
                <c:pt idx="840">
                  <c:v>118.8518</c:v>
                </c:pt>
                <c:pt idx="841">
                  <c:v>121.9474</c:v>
                </c:pt>
                <c:pt idx="842">
                  <c:v>114.7598</c:v>
                </c:pt>
                <c:pt idx="843">
                  <c:v>110.75490000000001</c:v>
                </c:pt>
                <c:pt idx="844">
                  <c:v>107.5819</c:v>
                </c:pt>
                <c:pt idx="845">
                  <c:v>105.91800000000001</c:v>
                </c:pt>
                <c:pt idx="846">
                  <c:v>104.39919999999999</c:v>
                </c:pt>
                <c:pt idx="847">
                  <c:v>104.37990000000001</c:v>
                </c:pt>
                <c:pt idx="848">
                  <c:v>109.3232</c:v>
                </c:pt>
                <c:pt idx="849">
                  <c:v>108.92659999999999</c:v>
                </c:pt>
                <c:pt idx="850">
                  <c:v>112.1189</c:v>
                </c:pt>
                <c:pt idx="851">
                  <c:v>105.8019</c:v>
                </c:pt>
                <c:pt idx="852">
                  <c:v>102.9675</c:v>
                </c:pt>
                <c:pt idx="853">
                  <c:v>104.4766</c:v>
                </c:pt>
                <c:pt idx="854">
                  <c:v>105.0861</c:v>
                </c:pt>
                <c:pt idx="855">
                  <c:v>103.7898</c:v>
                </c:pt>
                <c:pt idx="856">
                  <c:v>104.67010000000001</c:v>
                </c:pt>
                <c:pt idx="857">
                  <c:v>109.2555</c:v>
                </c:pt>
                <c:pt idx="858">
                  <c:v>112.206</c:v>
                </c:pt>
                <c:pt idx="859">
                  <c:v>114.9727</c:v>
                </c:pt>
                <c:pt idx="860">
                  <c:v>114.8082</c:v>
                </c:pt>
                <c:pt idx="861">
                  <c:v>119.3839</c:v>
                </c:pt>
                <c:pt idx="862">
                  <c:v>117.294</c:v>
                </c:pt>
                <c:pt idx="863">
                  <c:v>116.5958</c:v>
                </c:pt>
                <c:pt idx="864">
                  <c:v>117.9923</c:v>
                </c:pt>
                <c:pt idx="865">
                  <c:v>118.7002</c:v>
                </c:pt>
                <c:pt idx="866">
                  <c:v>115.0151</c:v>
                </c:pt>
                <c:pt idx="867">
                  <c:v>111.2621</c:v>
                </c:pt>
                <c:pt idx="868">
                  <c:v>107.10169999999999</c:v>
                </c:pt>
                <c:pt idx="869">
                  <c:v>107.3733</c:v>
                </c:pt>
                <c:pt idx="870">
                  <c:v>110.011</c:v>
                </c:pt>
                <c:pt idx="871">
                  <c:v>103.88209999999999</c:v>
                </c:pt>
                <c:pt idx="872">
                  <c:v>104.0954</c:v>
                </c:pt>
                <c:pt idx="873">
                  <c:v>105.39490000000001</c:v>
                </c:pt>
                <c:pt idx="874">
                  <c:v>101.7486</c:v>
                </c:pt>
                <c:pt idx="875">
                  <c:v>104.7355</c:v>
                </c:pt>
                <c:pt idx="876">
                  <c:v>109.4971</c:v>
                </c:pt>
                <c:pt idx="877">
                  <c:v>107.15989999999999</c:v>
                </c:pt>
                <c:pt idx="878">
                  <c:v>99.673299999999998</c:v>
                </c:pt>
                <c:pt idx="879">
                  <c:v>100.12909999999999</c:v>
                </c:pt>
                <c:pt idx="880">
                  <c:v>99.110799999999998</c:v>
                </c:pt>
                <c:pt idx="881">
                  <c:v>98.121600000000001</c:v>
                </c:pt>
                <c:pt idx="882">
                  <c:v>101.16670000000001</c:v>
                </c:pt>
                <c:pt idx="883">
                  <c:v>101.07940000000001</c:v>
                </c:pt>
                <c:pt idx="884">
                  <c:v>104.86150000000001</c:v>
                </c:pt>
                <c:pt idx="885">
                  <c:v>104.66759999999999</c:v>
                </c:pt>
                <c:pt idx="886">
                  <c:v>101.9328</c:v>
                </c:pt>
                <c:pt idx="887">
                  <c:v>100.6236</c:v>
                </c:pt>
                <c:pt idx="888">
                  <c:v>101.9328</c:v>
                </c:pt>
                <c:pt idx="889">
                  <c:v>100.1</c:v>
                </c:pt>
                <c:pt idx="890">
                  <c:v>101.5352</c:v>
                </c:pt>
                <c:pt idx="891">
                  <c:v>100.79819999999999</c:v>
                </c:pt>
                <c:pt idx="892">
                  <c:v>105.8895</c:v>
                </c:pt>
                <c:pt idx="893">
                  <c:v>107.75149999999999</c:v>
                </c:pt>
                <c:pt idx="894">
                  <c:v>108.2461</c:v>
                </c:pt>
                <c:pt idx="895">
                  <c:v>105.8216</c:v>
                </c:pt>
                <c:pt idx="896">
                  <c:v>105.9768</c:v>
                </c:pt>
                <c:pt idx="897">
                  <c:v>102.0201</c:v>
                </c:pt>
                <c:pt idx="898">
                  <c:v>104.5997</c:v>
                </c:pt>
                <c:pt idx="899">
                  <c:v>108.83759999999999</c:v>
                </c:pt>
                <c:pt idx="900">
                  <c:v>111.44629999999999</c:v>
                </c:pt>
                <c:pt idx="901">
                  <c:v>110.8451</c:v>
                </c:pt>
                <c:pt idx="902">
                  <c:v>108.39149999999999</c:v>
                </c:pt>
                <c:pt idx="903">
                  <c:v>110.82559999999999</c:v>
                </c:pt>
                <c:pt idx="904">
                  <c:v>111.0196</c:v>
                </c:pt>
                <c:pt idx="905">
                  <c:v>110.428</c:v>
                </c:pt>
                <c:pt idx="906">
                  <c:v>110.55410000000001</c:v>
                </c:pt>
                <c:pt idx="907">
                  <c:v>106.7817</c:v>
                </c:pt>
                <c:pt idx="908">
                  <c:v>109.7201</c:v>
                </c:pt>
                <c:pt idx="909">
                  <c:v>110.6511</c:v>
                </c:pt>
                <c:pt idx="910">
                  <c:v>112.5615</c:v>
                </c:pt>
                <c:pt idx="911">
                  <c:v>112.804</c:v>
                </c:pt>
                <c:pt idx="912">
                  <c:v>114.4914</c:v>
                </c:pt>
                <c:pt idx="913">
                  <c:v>113.5022</c:v>
                </c:pt>
                <c:pt idx="914">
                  <c:v>112.5034</c:v>
                </c:pt>
                <c:pt idx="915">
                  <c:v>109.73950000000001</c:v>
                </c:pt>
                <c:pt idx="916">
                  <c:v>107.0047</c:v>
                </c:pt>
                <c:pt idx="917">
                  <c:v>107.33450000000001</c:v>
                </c:pt>
                <c:pt idx="918">
                  <c:v>108.0424</c:v>
                </c:pt>
                <c:pt idx="919">
                  <c:v>109.79770000000001</c:v>
                </c:pt>
                <c:pt idx="920">
                  <c:v>105.00700000000001</c:v>
                </c:pt>
                <c:pt idx="921">
                  <c:v>104.6191</c:v>
                </c:pt>
                <c:pt idx="922">
                  <c:v>104.5997</c:v>
                </c:pt>
                <c:pt idx="923">
                  <c:v>103.2323</c:v>
                </c:pt>
                <c:pt idx="924">
                  <c:v>103.2711</c:v>
                </c:pt>
                <c:pt idx="925">
                  <c:v>102.8383</c:v>
                </c:pt>
                <c:pt idx="926">
                  <c:v>102.2645</c:v>
                </c:pt>
                <c:pt idx="927">
                  <c:v>105.5031</c:v>
                </c:pt>
                <c:pt idx="928">
                  <c:v>105.74630000000001</c:v>
                </c:pt>
                <c:pt idx="929">
                  <c:v>107.9248</c:v>
                </c:pt>
                <c:pt idx="930">
                  <c:v>109.2961</c:v>
                </c:pt>
                <c:pt idx="931">
                  <c:v>102.8189</c:v>
                </c:pt>
                <c:pt idx="932">
                  <c:v>104.0638</c:v>
                </c:pt>
                <c:pt idx="933">
                  <c:v>102.6049</c:v>
                </c:pt>
                <c:pt idx="934">
                  <c:v>101.2628</c:v>
                </c:pt>
                <c:pt idx="935">
                  <c:v>104.268</c:v>
                </c:pt>
                <c:pt idx="936">
                  <c:v>99.609399999999994</c:v>
                </c:pt>
                <c:pt idx="937">
                  <c:v>97.051599999999993</c:v>
                </c:pt>
                <c:pt idx="938">
                  <c:v>95.845600000000005</c:v>
                </c:pt>
                <c:pt idx="939">
                  <c:v>94.357600000000005</c:v>
                </c:pt>
                <c:pt idx="940">
                  <c:v>93.424000000000007</c:v>
                </c:pt>
                <c:pt idx="941">
                  <c:v>93.6477</c:v>
                </c:pt>
                <c:pt idx="942">
                  <c:v>95.991500000000002</c:v>
                </c:pt>
                <c:pt idx="943">
                  <c:v>92.713999999999999</c:v>
                </c:pt>
                <c:pt idx="944">
                  <c:v>80.839100000000002</c:v>
                </c:pt>
                <c:pt idx="945">
                  <c:v>83.0565</c:v>
                </c:pt>
                <c:pt idx="946">
                  <c:v>86.207599999999999</c:v>
                </c:pt>
                <c:pt idx="947">
                  <c:v>88.600099999999998</c:v>
                </c:pt>
                <c:pt idx="948">
                  <c:v>87.695599999999999</c:v>
                </c:pt>
                <c:pt idx="949">
                  <c:v>84.768199999999993</c:v>
                </c:pt>
                <c:pt idx="950">
                  <c:v>84.311099999999996</c:v>
                </c:pt>
                <c:pt idx="951">
                  <c:v>85.575400000000002</c:v>
                </c:pt>
                <c:pt idx="952">
                  <c:v>86.081199999999995</c:v>
                </c:pt>
                <c:pt idx="953">
                  <c:v>87.1023</c:v>
                </c:pt>
                <c:pt idx="954">
                  <c:v>85.147499999999994</c:v>
                </c:pt>
                <c:pt idx="955">
                  <c:v>87.501099999999994</c:v>
                </c:pt>
                <c:pt idx="956">
                  <c:v>87.218999999999994</c:v>
                </c:pt>
                <c:pt idx="957">
                  <c:v>86.139499999999998</c:v>
                </c:pt>
                <c:pt idx="958">
                  <c:v>84.447299999999998</c:v>
                </c:pt>
                <c:pt idx="959">
                  <c:v>86.071399999999997</c:v>
                </c:pt>
                <c:pt idx="960">
                  <c:v>85.594899999999996</c:v>
                </c:pt>
                <c:pt idx="961">
                  <c:v>89.203100000000006</c:v>
                </c:pt>
                <c:pt idx="962">
                  <c:v>89.854699999999994</c:v>
                </c:pt>
                <c:pt idx="963">
                  <c:v>88.055499999999995</c:v>
                </c:pt>
                <c:pt idx="964">
                  <c:v>91.255200000000002</c:v>
                </c:pt>
                <c:pt idx="965">
                  <c:v>90.136700000000005</c:v>
                </c:pt>
                <c:pt idx="966">
                  <c:v>91.196799999999996</c:v>
                </c:pt>
                <c:pt idx="967">
                  <c:v>87.822000000000003</c:v>
                </c:pt>
                <c:pt idx="968">
                  <c:v>87.919300000000007</c:v>
                </c:pt>
                <c:pt idx="969">
                  <c:v>93.1614</c:v>
                </c:pt>
                <c:pt idx="970">
                  <c:v>90.875900000000001</c:v>
                </c:pt>
                <c:pt idx="971">
                  <c:v>91.177400000000006</c:v>
                </c:pt>
                <c:pt idx="972">
                  <c:v>89.572599999999994</c:v>
                </c:pt>
                <c:pt idx="973">
                  <c:v>96.759799999999998</c:v>
                </c:pt>
                <c:pt idx="974">
                  <c:v>103.17870000000001</c:v>
                </c:pt>
                <c:pt idx="975">
                  <c:v>101.5254</c:v>
                </c:pt>
                <c:pt idx="976">
                  <c:v>103.7817</c:v>
                </c:pt>
                <c:pt idx="977">
                  <c:v>102.34229999999999</c:v>
                </c:pt>
                <c:pt idx="978">
                  <c:v>102.4688</c:v>
                </c:pt>
                <c:pt idx="979">
                  <c:v>102.5271</c:v>
                </c:pt>
                <c:pt idx="980">
                  <c:v>100.9808</c:v>
                </c:pt>
                <c:pt idx="981">
                  <c:v>103.062</c:v>
                </c:pt>
                <c:pt idx="982">
                  <c:v>103.7234</c:v>
                </c:pt>
                <c:pt idx="983">
                  <c:v>103.0523</c:v>
                </c:pt>
                <c:pt idx="984">
                  <c:v>102.0797</c:v>
                </c:pt>
                <c:pt idx="985">
                  <c:v>103.3343</c:v>
                </c:pt>
                <c:pt idx="986">
                  <c:v>106.6799</c:v>
                </c:pt>
                <c:pt idx="987">
                  <c:v>108.06100000000001</c:v>
                </c:pt>
                <c:pt idx="988">
                  <c:v>109.456</c:v>
                </c:pt>
                <c:pt idx="989">
                  <c:v>106.9391</c:v>
                </c:pt>
                <c:pt idx="990">
                  <c:v>105.29040000000001</c:v>
                </c:pt>
                <c:pt idx="991">
                  <c:v>105.6806</c:v>
                </c:pt>
                <c:pt idx="992">
                  <c:v>108.6366</c:v>
                </c:pt>
                <c:pt idx="993">
                  <c:v>106.744</c:v>
                </c:pt>
                <c:pt idx="994">
                  <c:v>109.3292</c:v>
                </c:pt>
                <c:pt idx="995">
                  <c:v>110.09010000000001</c:v>
                </c:pt>
                <c:pt idx="996">
                  <c:v>108.7243</c:v>
                </c:pt>
                <c:pt idx="997">
                  <c:v>105.8562</c:v>
                </c:pt>
                <c:pt idx="998">
                  <c:v>103.3588</c:v>
                </c:pt>
                <c:pt idx="999">
                  <c:v>100.52979999999999</c:v>
                </c:pt>
                <c:pt idx="1000">
                  <c:v>100.6859</c:v>
                </c:pt>
                <c:pt idx="1001">
                  <c:v>112.94840000000001</c:v>
                </c:pt>
                <c:pt idx="1002">
                  <c:v>113.8557</c:v>
                </c:pt>
                <c:pt idx="1003">
                  <c:v>113.407</c:v>
                </c:pt>
                <c:pt idx="1004">
                  <c:v>114.6849</c:v>
                </c:pt>
                <c:pt idx="1005">
                  <c:v>112.16800000000001</c:v>
                </c:pt>
                <c:pt idx="1006">
                  <c:v>114.48</c:v>
                </c:pt>
                <c:pt idx="1007">
                  <c:v>114.1484</c:v>
                </c:pt>
                <c:pt idx="1008">
                  <c:v>115.8458</c:v>
                </c:pt>
                <c:pt idx="1009">
                  <c:v>118.2456</c:v>
                </c:pt>
                <c:pt idx="1010">
                  <c:v>117.67010000000001</c:v>
                </c:pt>
                <c:pt idx="1011">
                  <c:v>121.4845</c:v>
                </c:pt>
                <c:pt idx="1012">
                  <c:v>121.7966</c:v>
                </c:pt>
                <c:pt idx="1013">
                  <c:v>122.7624</c:v>
                </c:pt>
                <c:pt idx="1014">
                  <c:v>124.8111</c:v>
                </c:pt>
                <c:pt idx="1015">
                  <c:v>124.7623</c:v>
                </c:pt>
                <c:pt idx="1016">
                  <c:v>125.69880000000001</c:v>
                </c:pt>
                <c:pt idx="1017">
                  <c:v>125.00620000000001</c:v>
                </c:pt>
                <c:pt idx="1018">
                  <c:v>123.33799999999999</c:v>
                </c:pt>
                <c:pt idx="1019">
                  <c:v>121.4845</c:v>
                </c:pt>
                <c:pt idx="1020">
                  <c:v>123.52330000000001</c:v>
                </c:pt>
                <c:pt idx="1021">
                  <c:v>125.1525</c:v>
                </c:pt>
                <c:pt idx="1022">
                  <c:v>123.7282</c:v>
                </c:pt>
                <c:pt idx="1023">
                  <c:v>123.7184</c:v>
                </c:pt>
                <c:pt idx="1024">
                  <c:v>124.4111</c:v>
                </c:pt>
                <c:pt idx="1025">
                  <c:v>124.4111</c:v>
                </c:pt>
                <c:pt idx="1026">
                  <c:v>123.2794</c:v>
                </c:pt>
                <c:pt idx="1027">
                  <c:v>124.21599999999999</c:v>
                </c:pt>
                <c:pt idx="1028">
                  <c:v>126.3329</c:v>
                </c:pt>
                <c:pt idx="1029">
                  <c:v>125.9036</c:v>
                </c:pt>
                <c:pt idx="1030">
                  <c:v>124.48909999999999</c:v>
                </c:pt>
                <c:pt idx="1031">
                  <c:v>122.6551</c:v>
                </c:pt>
                <c:pt idx="1032">
                  <c:v>122.2649</c:v>
                </c:pt>
                <c:pt idx="1033">
                  <c:v>119.9041</c:v>
                </c:pt>
                <c:pt idx="1034">
                  <c:v>119.1919</c:v>
                </c:pt>
                <c:pt idx="1035">
                  <c:v>119.2407</c:v>
                </c:pt>
                <c:pt idx="1036">
                  <c:v>122.08929999999999</c:v>
                </c:pt>
                <c:pt idx="1037">
                  <c:v>123.11360000000001</c:v>
                </c:pt>
                <c:pt idx="1038">
                  <c:v>124.3623</c:v>
                </c:pt>
                <c:pt idx="1039">
                  <c:v>121.3381</c:v>
                </c:pt>
                <c:pt idx="1040">
                  <c:v>121.7869</c:v>
                </c:pt>
                <c:pt idx="1041">
                  <c:v>118.1383</c:v>
                </c:pt>
                <c:pt idx="1042">
                  <c:v>116.96769999999999</c:v>
                </c:pt>
                <c:pt idx="1043">
                  <c:v>117.0262</c:v>
                </c:pt>
                <c:pt idx="1044">
                  <c:v>115.1532</c:v>
                </c:pt>
                <c:pt idx="1045">
                  <c:v>115.63120000000001</c:v>
                </c:pt>
                <c:pt idx="1046">
                  <c:v>115.8848</c:v>
                </c:pt>
                <c:pt idx="1047">
                  <c:v>115.68</c:v>
                </c:pt>
                <c:pt idx="1048">
                  <c:v>116.6555</c:v>
                </c:pt>
                <c:pt idx="1049">
                  <c:v>118.31870000000001</c:v>
                </c:pt>
                <c:pt idx="1050">
                  <c:v>117.5654</c:v>
                </c:pt>
                <c:pt idx="1051">
                  <c:v>116.9979</c:v>
                </c:pt>
                <c:pt idx="1052">
                  <c:v>117.2621</c:v>
                </c:pt>
                <c:pt idx="1053">
                  <c:v>115.3152</c:v>
                </c:pt>
                <c:pt idx="1054">
                  <c:v>114.9434</c:v>
                </c:pt>
                <c:pt idx="1055">
                  <c:v>114.3271</c:v>
                </c:pt>
                <c:pt idx="1056">
                  <c:v>116.4207</c:v>
                </c:pt>
                <c:pt idx="1057">
                  <c:v>115.6087</c:v>
                </c:pt>
                <c:pt idx="1058">
                  <c:v>118.03489999999999</c:v>
                </c:pt>
                <c:pt idx="1059">
                  <c:v>117.78060000000001</c:v>
                </c:pt>
                <c:pt idx="1060">
                  <c:v>118.57299999999999</c:v>
                </c:pt>
                <c:pt idx="1061">
                  <c:v>122.8874</c:v>
                </c:pt>
                <c:pt idx="1062">
                  <c:v>116.90989999999999</c:v>
                </c:pt>
                <c:pt idx="1063">
                  <c:v>118.348</c:v>
                </c:pt>
                <c:pt idx="1064">
                  <c:v>118.0936</c:v>
                </c:pt>
                <c:pt idx="1065">
                  <c:v>115.2565</c:v>
                </c:pt>
                <c:pt idx="1066">
                  <c:v>115.3152</c:v>
                </c:pt>
                <c:pt idx="1067">
                  <c:v>117.8784</c:v>
                </c:pt>
                <c:pt idx="1068">
                  <c:v>117.4969</c:v>
                </c:pt>
                <c:pt idx="1069">
                  <c:v>119.98180000000001</c:v>
                </c:pt>
                <c:pt idx="1070">
                  <c:v>119.03279999999999</c:v>
                </c:pt>
                <c:pt idx="1071">
                  <c:v>121.009</c:v>
                </c:pt>
                <c:pt idx="1072">
                  <c:v>118.2795</c:v>
                </c:pt>
                <c:pt idx="1073">
                  <c:v>117.6143</c:v>
                </c:pt>
                <c:pt idx="1074">
                  <c:v>119.2676</c:v>
                </c:pt>
                <c:pt idx="1075">
                  <c:v>120.6275</c:v>
                </c:pt>
                <c:pt idx="1076">
                  <c:v>120.97969999999999</c:v>
                </c:pt>
                <c:pt idx="1077">
                  <c:v>123.6897</c:v>
                </c:pt>
                <c:pt idx="1078">
                  <c:v>123.2201</c:v>
                </c:pt>
                <c:pt idx="1079">
                  <c:v>123.45489999999999</c:v>
                </c:pt>
                <c:pt idx="1080">
                  <c:v>123.4744</c:v>
                </c:pt>
                <c:pt idx="1081">
                  <c:v>122.9461</c:v>
                </c:pt>
                <c:pt idx="1082">
                  <c:v>121.7526</c:v>
                </c:pt>
                <c:pt idx="1083">
                  <c:v>122.8092</c:v>
                </c:pt>
                <c:pt idx="1084">
                  <c:v>124.33540000000001</c:v>
                </c:pt>
                <c:pt idx="1085">
                  <c:v>121.958</c:v>
                </c:pt>
                <c:pt idx="1086">
                  <c:v>121.1558</c:v>
                </c:pt>
                <c:pt idx="1087">
                  <c:v>122.9755</c:v>
                </c:pt>
                <c:pt idx="1088">
                  <c:v>123.9734</c:v>
                </c:pt>
                <c:pt idx="1089">
                  <c:v>125.1474</c:v>
                </c:pt>
                <c:pt idx="1090">
                  <c:v>124.5017</c:v>
                </c:pt>
                <c:pt idx="1091">
                  <c:v>123.99290000000001</c:v>
                </c:pt>
                <c:pt idx="1092">
                  <c:v>120.98950000000001</c:v>
                </c:pt>
                <c:pt idx="1093">
                  <c:v>123.8462</c:v>
                </c:pt>
                <c:pt idx="1094">
                  <c:v>124.12990000000001</c:v>
                </c:pt>
                <c:pt idx="1095">
                  <c:v>122.38849999999999</c:v>
                </c:pt>
                <c:pt idx="1096">
                  <c:v>120.833</c:v>
                </c:pt>
                <c:pt idx="1097">
                  <c:v>119.57089999999999</c:v>
                </c:pt>
                <c:pt idx="1098">
                  <c:v>117.6045</c:v>
                </c:pt>
                <c:pt idx="1099">
                  <c:v>117.23269999999999</c:v>
                </c:pt>
                <c:pt idx="1100">
                  <c:v>113.95529999999999</c:v>
                </c:pt>
                <c:pt idx="1101">
                  <c:v>114.44450000000001</c:v>
                </c:pt>
                <c:pt idx="1102">
                  <c:v>116.29349999999999</c:v>
                </c:pt>
                <c:pt idx="1103">
                  <c:v>112.2726</c:v>
                </c:pt>
                <c:pt idx="1104">
                  <c:v>107.7919</c:v>
                </c:pt>
                <c:pt idx="1105">
                  <c:v>106.4222</c:v>
                </c:pt>
                <c:pt idx="1106">
                  <c:v>105.94280000000001</c:v>
                </c:pt>
                <c:pt idx="1107">
                  <c:v>105.1504</c:v>
                </c:pt>
                <c:pt idx="1108">
                  <c:v>105.1798</c:v>
                </c:pt>
                <c:pt idx="1109">
                  <c:v>104.21120000000001</c:v>
                </c:pt>
                <c:pt idx="1110">
                  <c:v>102.9785</c:v>
                </c:pt>
                <c:pt idx="1111">
                  <c:v>101.3839</c:v>
                </c:pt>
                <c:pt idx="1112">
                  <c:v>105.791</c:v>
                </c:pt>
                <c:pt idx="1113">
                  <c:v>103.2586</c:v>
                </c:pt>
                <c:pt idx="1114">
                  <c:v>104.2303</c:v>
                </c:pt>
                <c:pt idx="1115">
                  <c:v>105.11369999999999</c:v>
                </c:pt>
                <c:pt idx="1116">
                  <c:v>104.2402</c:v>
                </c:pt>
                <c:pt idx="1117">
                  <c:v>103.9064</c:v>
                </c:pt>
                <c:pt idx="1118">
                  <c:v>104.85850000000001</c:v>
                </c:pt>
                <c:pt idx="1119">
                  <c:v>104.8094</c:v>
                </c:pt>
                <c:pt idx="1120">
                  <c:v>110.77719999999999</c:v>
                </c:pt>
                <c:pt idx="1121">
                  <c:v>110.3355</c:v>
                </c:pt>
                <c:pt idx="1122">
                  <c:v>111.49379999999999</c:v>
                </c:pt>
                <c:pt idx="1123">
                  <c:v>107.5185</c:v>
                </c:pt>
                <c:pt idx="1124">
                  <c:v>107.9504</c:v>
                </c:pt>
                <c:pt idx="1125">
                  <c:v>108.42149999999999</c:v>
                </c:pt>
                <c:pt idx="1126">
                  <c:v>107.49890000000001</c:v>
                </c:pt>
                <c:pt idx="1127">
                  <c:v>109.67789999999999</c:v>
                </c:pt>
                <c:pt idx="1128">
                  <c:v>111.5134</c:v>
                </c:pt>
                <c:pt idx="1129">
                  <c:v>110.94410000000001</c:v>
                </c:pt>
                <c:pt idx="1130">
                  <c:v>111.2778</c:v>
                </c:pt>
                <c:pt idx="1131">
                  <c:v>108.33320000000001</c:v>
                </c:pt>
                <c:pt idx="1132">
                  <c:v>107.0964</c:v>
                </c:pt>
                <c:pt idx="1133">
                  <c:v>105.12350000000001</c:v>
                </c:pt>
                <c:pt idx="1134">
                  <c:v>103.1604</c:v>
                </c:pt>
                <c:pt idx="1135">
                  <c:v>102.5322</c:v>
                </c:pt>
                <c:pt idx="1136">
                  <c:v>103.8279</c:v>
                </c:pt>
                <c:pt idx="1137">
                  <c:v>105.40819999999999</c:v>
                </c:pt>
                <c:pt idx="1138">
                  <c:v>105.7714</c:v>
                </c:pt>
                <c:pt idx="1139">
                  <c:v>105.84990000000001</c:v>
                </c:pt>
                <c:pt idx="1140">
                  <c:v>105.9579</c:v>
                </c:pt>
                <c:pt idx="1141">
                  <c:v>106.7038</c:v>
                </c:pt>
                <c:pt idx="1142">
                  <c:v>107.6952</c:v>
                </c:pt>
                <c:pt idx="1143">
                  <c:v>107.8522</c:v>
                </c:pt>
                <c:pt idx="1144">
                  <c:v>105.54559999999999</c:v>
                </c:pt>
                <c:pt idx="1145">
                  <c:v>107.0474</c:v>
                </c:pt>
                <c:pt idx="1146">
                  <c:v>106.7627</c:v>
                </c:pt>
                <c:pt idx="1147">
                  <c:v>106.3014</c:v>
                </c:pt>
                <c:pt idx="1148">
                  <c:v>107.2829</c:v>
                </c:pt>
                <c:pt idx="1149">
                  <c:v>105.68300000000001</c:v>
                </c:pt>
                <c:pt idx="1150">
                  <c:v>106.6155</c:v>
                </c:pt>
                <c:pt idx="1151">
                  <c:v>108.3528</c:v>
                </c:pt>
                <c:pt idx="1152">
                  <c:v>107.3811</c:v>
                </c:pt>
                <c:pt idx="1153">
                  <c:v>105.526</c:v>
                </c:pt>
                <c:pt idx="1154">
                  <c:v>106.63509999999999</c:v>
                </c:pt>
                <c:pt idx="1155">
                  <c:v>106.80200000000001</c:v>
                </c:pt>
                <c:pt idx="1156">
                  <c:v>108.44119999999999</c:v>
                </c:pt>
                <c:pt idx="1157">
                  <c:v>107.6657</c:v>
                </c:pt>
                <c:pt idx="1158">
                  <c:v>107.6657</c:v>
                </c:pt>
                <c:pt idx="1159">
                  <c:v>107.0179</c:v>
                </c:pt>
                <c:pt idx="1160">
                  <c:v>106.09529999999999</c:v>
                </c:pt>
                <c:pt idx="1161">
                  <c:v>105.6536</c:v>
                </c:pt>
                <c:pt idx="1162">
                  <c:v>104.58369999999999</c:v>
                </c:pt>
                <c:pt idx="1163">
                  <c:v>104.5641</c:v>
                </c:pt>
                <c:pt idx="1164">
                  <c:v>103.1114</c:v>
                </c:pt>
                <c:pt idx="1165">
                  <c:v>102.8758</c:v>
                </c:pt>
                <c:pt idx="1166">
                  <c:v>100.9618</c:v>
                </c:pt>
                <c:pt idx="1167">
                  <c:v>99.587599999999995</c:v>
                </c:pt>
                <c:pt idx="1168">
                  <c:v>96.927599999999998</c:v>
                </c:pt>
                <c:pt idx="1169">
                  <c:v>95.828299999999999</c:v>
                </c:pt>
                <c:pt idx="1170">
                  <c:v>97.016000000000005</c:v>
                </c:pt>
                <c:pt idx="1171">
                  <c:v>97.791399999999996</c:v>
                </c:pt>
                <c:pt idx="1172">
                  <c:v>99.891900000000007</c:v>
                </c:pt>
                <c:pt idx="1173">
                  <c:v>100.2158</c:v>
                </c:pt>
                <c:pt idx="1174">
                  <c:v>99.832999999999998</c:v>
                </c:pt>
                <c:pt idx="1175">
                  <c:v>100.80800000000001</c:v>
                </c:pt>
                <c:pt idx="1176">
                  <c:v>98.798900000000003</c:v>
                </c:pt>
                <c:pt idx="1177">
                  <c:v>98.661000000000001</c:v>
                </c:pt>
                <c:pt idx="1178">
                  <c:v>96.4452</c:v>
                </c:pt>
                <c:pt idx="1179">
                  <c:v>96.189099999999996</c:v>
                </c:pt>
                <c:pt idx="1180">
                  <c:v>95.322500000000005</c:v>
                </c:pt>
                <c:pt idx="1181">
                  <c:v>94.8399</c:v>
                </c:pt>
                <c:pt idx="1182">
                  <c:v>94.672499999999999</c:v>
                </c:pt>
                <c:pt idx="1183">
                  <c:v>95.716399999999993</c:v>
                </c:pt>
                <c:pt idx="1184">
                  <c:v>94.8005</c:v>
                </c:pt>
                <c:pt idx="1185">
                  <c:v>94.061899999999994</c:v>
                </c:pt>
                <c:pt idx="1186">
                  <c:v>93.185299999999998</c:v>
                </c:pt>
                <c:pt idx="1187">
                  <c:v>92.614199999999997</c:v>
                </c:pt>
                <c:pt idx="1188">
                  <c:v>90.201300000000003</c:v>
                </c:pt>
                <c:pt idx="1189">
                  <c:v>89.472499999999997</c:v>
                </c:pt>
                <c:pt idx="1190">
                  <c:v>89.226299999999995</c:v>
                </c:pt>
                <c:pt idx="1191">
                  <c:v>88.802800000000005</c:v>
                </c:pt>
                <c:pt idx="1192">
                  <c:v>88.0642</c:v>
                </c:pt>
                <c:pt idx="1193">
                  <c:v>88.271000000000001</c:v>
                </c:pt>
                <c:pt idx="1194">
                  <c:v>94.170199999999994</c:v>
                </c:pt>
                <c:pt idx="1195">
                  <c:v>93.126300000000001</c:v>
                </c:pt>
                <c:pt idx="1196">
                  <c:v>93.648200000000003</c:v>
                </c:pt>
                <c:pt idx="1197">
                  <c:v>94.436099999999996</c:v>
                </c:pt>
                <c:pt idx="1198">
                  <c:v>94.337599999999995</c:v>
                </c:pt>
                <c:pt idx="1199">
                  <c:v>95.637600000000006</c:v>
                </c:pt>
                <c:pt idx="1200">
                  <c:v>95.411100000000005</c:v>
                </c:pt>
                <c:pt idx="1201">
                  <c:v>96.139899999999997</c:v>
                </c:pt>
                <c:pt idx="1202">
                  <c:v>97.154300000000006</c:v>
                </c:pt>
                <c:pt idx="1203">
                  <c:v>97.745099999999994</c:v>
                </c:pt>
                <c:pt idx="1204">
                  <c:v>98.395099999999999</c:v>
                </c:pt>
                <c:pt idx="1205">
                  <c:v>100.49290000000001</c:v>
                </c:pt>
                <c:pt idx="1206">
                  <c:v>101.4481</c:v>
                </c:pt>
                <c:pt idx="1207">
                  <c:v>102.1966</c:v>
                </c:pt>
                <c:pt idx="1208">
                  <c:v>101.4875</c:v>
                </c:pt>
                <c:pt idx="1209">
                  <c:v>101.1133</c:v>
                </c:pt>
                <c:pt idx="1210">
                  <c:v>101.2512</c:v>
                </c:pt>
                <c:pt idx="1211">
                  <c:v>103.5852</c:v>
                </c:pt>
                <c:pt idx="1212">
                  <c:v>101.9701</c:v>
                </c:pt>
                <c:pt idx="1213">
                  <c:v>98.503500000000003</c:v>
                </c:pt>
                <c:pt idx="1214">
                  <c:v>96.494399999999999</c:v>
                </c:pt>
                <c:pt idx="1215">
                  <c:v>100.2565</c:v>
                </c:pt>
                <c:pt idx="1216">
                  <c:v>101.2118</c:v>
                </c:pt>
                <c:pt idx="1217">
                  <c:v>99.350399999999993</c:v>
                </c:pt>
                <c:pt idx="1218">
                  <c:v>103.4868</c:v>
                </c:pt>
                <c:pt idx="1219">
                  <c:v>105.4367</c:v>
                </c:pt>
                <c:pt idx="1220">
                  <c:v>105.62390000000001</c:v>
                </c:pt>
                <c:pt idx="1221">
                  <c:v>107.70189999999999</c:v>
                </c:pt>
                <c:pt idx="1222">
                  <c:v>107.73139999999999</c:v>
                </c:pt>
                <c:pt idx="1223">
                  <c:v>105.3776</c:v>
                </c:pt>
                <c:pt idx="1224">
                  <c:v>104.50109999999999</c:v>
                </c:pt>
                <c:pt idx="1225">
                  <c:v>102.62009999999999</c:v>
                </c:pt>
                <c:pt idx="1226">
                  <c:v>104.14660000000001</c:v>
                </c:pt>
                <c:pt idx="1227">
                  <c:v>106.18519999999999</c:v>
                </c:pt>
                <c:pt idx="1228">
                  <c:v>105.97839999999999</c:v>
                </c:pt>
                <c:pt idx="1229">
                  <c:v>104.35339999999999</c:v>
                </c:pt>
                <c:pt idx="1230">
                  <c:v>104.708</c:v>
                </c:pt>
                <c:pt idx="1231">
                  <c:v>104.9345</c:v>
                </c:pt>
                <c:pt idx="1232">
                  <c:v>106.2837</c:v>
                </c:pt>
                <c:pt idx="1233">
                  <c:v>106.00790000000001</c:v>
                </c:pt>
                <c:pt idx="1234">
                  <c:v>106.3231</c:v>
                </c:pt>
                <c:pt idx="1235">
                  <c:v>107.1011</c:v>
                </c:pt>
                <c:pt idx="1236">
                  <c:v>108.6965</c:v>
                </c:pt>
                <c:pt idx="1237">
                  <c:v>108.5981</c:v>
                </c:pt>
                <c:pt idx="1238">
                  <c:v>112.1357</c:v>
                </c:pt>
                <c:pt idx="1239">
                  <c:v>113.7859</c:v>
                </c:pt>
                <c:pt idx="1240">
                  <c:v>114.0428</c:v>
                </c:pt>
                <c:pt idx="1241">
                  <c:v>114.7345</c:v>
                </c:pt>
                <c:pt idx="1242">
                  <c:v>113.4499</c:v>
                </c:pt>
                <c:pt idx="1243">
                  <c:v>114.5369</c:v>
                </c:pt>
                <c:pt idx="1244">
                  <c:v>117.20489999999999</c:v>
                </c:pt>
                <c:pt idx="1245">
                  <c:v>118.2227</c:v>
                </c:pt>
                <c:pt idx="1246">
                  <c:v>119.7346</c:v>
                </c:pt>
                <c:pt idx="1247">
                  <c:v>119.58629999999999</c:v>
                </c:pt>
                <c:pt idx="1248">
                  <c:v>120.1101</c:v>
                </c:pt>
                <c:pt idx="1249">
                  <c:v>119.70489999999999</c:v>
                </c:pt>
                <c:pt idx="1250">
                  <c:v>121.1871</c:v>
                </c:pt>
                <c:pt idx="1251">
                  <c:v>119.9915</c:v>
                </c:pt>
                <c:pt idx="1252">
                  <c:v>121.0784</c:v>
                </c:pt>
                <c:pt idx="1253">
                  <c:v>106.76009999999999</c:v>
                </c:pt>
                <c:pt idx="1254">
                  <c:v>106.7403</c:v>
                </c:pt>
                <c:pt idx="1255">
                  <c:v>105.8609</c:v>
                </c:pt>
                <c:pt idx="1256">
                  <c:v>107.5309</c:v>
                </c:pt>
                <c:pt idx="1257">
                  <c:v>107.2838</c:v>
                </c:pt>
                <c:pt idx="1258">
                  <c:v>105.2878</c:v>
                </c:pt>
                <c:pt idx="1259">
                  <c:v>102.8075</c:v>
                </c:pt>
                <c:pt idx="1260">
                  <c:v>101.0881</c:v>
                </c:pt>
                <c:pt idx="1261">
                  <c:v>100.8707</c:v>
                </c:pt>
                <c:pt idx="1262">
                  <c:v>102.3925</c:v>
                </c:pt>
                <c:pt idx="1263">
                  <c:v>101.52290000000001</c:v>
                </c:pt>
                <c:pt idx="1264">
                  <c:v>102.5407</c:v>
                </c:pt>
                <c:pt idx="1265">
                  <c:v>104.6454</c:v>
                </c:pt>
                <c:pt idx="1266">
                  <c:v>103.8154</c:v>
                </c:pt>
                <c:pt idx="1267">
                  <c:v>100.515</c:v>
                </c:pt>
                <c:pt idx="1268">
                  <c:v>99.625600000000006</c:v>
                </c:pt>
                <c:pt idx="1269">
                  <c:v>99.744200000000006</c:v>
                </c:pt>
                <c:pt idx="1270">
                  <c:v>100.57429999999999</c:v>
                </c:pt>
                <c:pt idx="1271">
                  <c:v>99.368700000000004</c:v>
                </c:pt>
                <c:pt idx="1272">
                  <c:v>100.69280000000001</c:v>
                </c:pt>
                <c:pt idx="1273">
                  <c:v>99.566299999999998</c:v>
                </c:pt>
                <c:pt idx="1274">
                  <c:v>99.5762</c:v>
                </c:pt>
                <c:pt idx="1275">
                  <c:v>101.53279999999999</c:v>
                </c:pt>
                <c:pt idx="1276">
                  <c:v>102.6494</c:v>
                </c:pt>
                <c:pt idx="1277">
                  <c:v>102.94580000000001</c:v>
                </c:pt>
                <c:pt idx="1278">
                  <c:v>100.3272</c:v>
                </c:pt>
                <c:pt idx="1279">
                  <c:v>100.5545</c:v>
                </c:pt>
                <c:pt idx="1280">
                  <c:v>99.516900000000007</c:v>
                </c:pt>
                <c:pt idx="1281">
                  <c:v>98.499099999999999</c:v>
                </c:pt>
                <c:pt idx="1282">
                  <c:v>101.3944</c:v>
                </c:pt>
                <c:pt idx="1283">
                  <c:v>102.5604</c:v>
                </c:pt>
                <c:pt idx="1284">
                  <c:v>102.5407</c:v>
                </c:pt>
                <c:pt idx="1285">
                  <c:v>103.262</c:v>
                </c:pt>
                <c:pt idx="1286">
                  <c:v>105.91030000000001</c:v>
                </c:pt>
                <c:pt idx="1287">
                  <c:v>103.7561</c:v>
                </c:pt>
                <c:pt idx="1288">
                  <c:v>105.07040000000001</c:v>
                </c:pt>
                <c:pt idx="1289">
                  <c:v>104.7937</c:v>
                </c:pt>
                <c:pt idx="1290">
                  <c:v>102.2838</c:v>
                </c:pt>
                <c:pt idx="1291">
                  <c:v>102.0763</c:v>
                </c:pt>
                <c:pt idx="1292">
                  <c:v>104.02290000000001</c:v>
                </c:pt>
                <c:pt idx="1293">
                  <c:v>103.8352</c:v>
                </c:pt>
                <c:pt idx="1294">
                  <c:v>104.37860000000001</c:v>
                </c:pt>
                <c:pt idx="1295">
                  <c:v>103.30159999999999</c:v>
                </c:pt>
                <c:pt idx="1296">
                  <c:v>103.90430000000001</c:v>
                </c:pt>
                <c:pt idx="1297">
                  <c:v>103.1138</c:v>
                </c:pt>
                <c:pt idx="1298">
                  <c:v>102.69880000000001</c:v>
                </c:pt>
                <c:pt idx="1299">
                  <c:v>101.03279999999999</c:v>
                </c:pt>
                <c:pt idx="1300">
                  <c:v>98.712199999999996</c:v>
                </c:pt>
                <c:pt idx="1301">
                  <c:v>97.492400000000004</c:v>
                </c:pt>
                <c:pt idx="1302">
                  <c:v>96.818100000000001</c:v>
                </c:pt>
                <c:pt idx="1303">
                  <c:v>97.373500000000007</c:v>
                </c:pt>
                <c:pt idx="1304">
                  <c:v>98.335400000000007</c:v>
                </c:pt>
                <c:pt idx="1305">
                  <c:v>100.2394</c:v>
                </c:pt>
                <c:pt idx="1306">
                  <c:v>99.346900000000005</c:v>
                </c:pt>
                <c:pt idx="1307">
                  <c:v>100.5171</c:v>
                </c:pt>
                <c:pt idx="1308">
                  <c:v>99.426199999999994</c:v>
                </c:pt>
                <c:pt idx="1309">
                  <c:v>98.811400000000006</c:v>
                </c:pt>
                <c:pt idx="1310">
                  <c:v>97.918899999999994</c:v>
                </c:pt>
                <c:pt idx="1311">
                  <c:v>99.128699999999995</c:v>
                </c:pt>
                <c:pt idx="1312">
                  <c:v>99.436099999999996</c:v>
                </c:pt>
                <c:pt idx="1313">
                  <c:v>99.9816</c:v>
                </c:pt>
                <c:pt idx="1314">
                  <c:v>93.079499999999996</c:v>
                </c:pt>
                <c:pt idx="1315">
                  <c:v>92.970399999999998</c:v>
                </c:pt>
                <c:pt idx="1316">
                  <c:v>91.810100000000006</c:v>
                </c:pt>
                <c:pt idx="1317">
                  <c:v>93.347200000000001</c:v>
                </c:pt>
                <c:pt idx="1318">
                  <c:v>93.198499999999996</c:v>
                </c:pt>
                <c:pt idx="1319">
                  <c:v>91.790300000000002</c:v>
                </c:pt>
                <c:pt idx="1320">
                  <c:v>90.193600000000004</c:v>
                </c:pt>
                <c:pt idx="1321">
                  <c:v>89.578800000000001</c:v>
                </c:pt>
                <c:pt idx="1322">
                  <c:v>88.329300000000003</c:v>
                </c:pt>
                <c:pt idx="1323">
                  <c:v>88.101200000000006</c:v>
                </c:pt>
                <c:pt idx="1324">
                  <c:v>89.251499999999993</c:v>
                </c:pt>
                <c:pt idx="1325">
                  <c:v>90.243200000000002</c:v>
                </c:pt>
                <c:pt idx="1326">
                  <c:v>88.259900000000002</c:v>
                </c:pt>
                <c:pt idx="1327">
                  <c:v>91.234899999999996</c:v>
                </c:pt>
                <c:pt idx="1328">
                  <c:v>91.234899999999996</c:v>
                </c:pt>
                <c:pt idx="1329">
                  <c:v>92.325800000000001</c:v>
                </c:pt>
                <c:pt idx="1330">
                  <c:v>92.613399999999999</c:v>
                </c:pt>
                <c:pt idx="1331">
                  <c:v>94.051299999999998</c:v>
                </c:pt>
                <c:pt idx="1332">
                  <c:v>94.943799999999996</c:v>
                </c:pt>
                <c:pt idx="1333">
                  <c:v>93.743899999999996</c:v>
                </c:pt>
                <c:pt idx="1334">
                  <c:v>93.406700000000001</c:v>
                </c:pt>
                <c:pt idx="1335">
                  <c:v>93.238100000000003</c:v>
                </c:pt>
                <c:pt idx="1336">
                  <c:v>93.852999999999994</c:v>
                </c:pt>
                <c:pt idx="1337">
                  <c:v>93.158799999999999</c:v>
                </c:pt>
                <c:pt idx="1338">
                  <c:v>93.337299999999999</c:v>
                </c:pt>
                <c:pt idx="1339">
                  <c:v>93.277799999999999</c:v>
                </c:pt>
                <c:pt idx="1340">
                  <c:v>91.492800000000003</c:v>
                </c:pt>
                <c:pt idx="1341">
                  <c:v>89.588700000000003</c:v>
                </c:pt>
                <c:pt idx="1342">
                  <c:v>91.641499999999994</c:v>
                </c:pt>
                <c:pt idx="1343">
                  <c:v>91.383700000000005</c:v>
                </c:pt>
                <c:pt idx="1344">
                  <c:v>92.583600000000004</c:v>
                </c:pt>
                <c:pt idx="1345">
                  <c:v>93.000100000000003</c:v>
                </c:pt>
                <c:pt idx="1346">
                  <c:v>92.811700000000002</c:v>
                </c:pt>
                <c:pt idx="1347">
                  <c:v>92.613399999999999</c:v>
                </c:pt>
                <c:pt idx="1348">
                  <c:v>90.183700000000002</c:v>
                </c:pt>
                <c:pt idx="1349">
                  <c:v>91.948899999999995</c:v>
                </c:pt>
                <c:pt idx="1350">
                  <c:v>92.018299999999996</c:v>
                </c:pt>
                <c:pt idx="1351">
                  <c:v>90.907700000000006</c:v>
                </c:pt>
                <c:pt idx="1352">
                  <c:v>91.006799999999998</c:v>
                </c:pt>
                <c:pt idx="1353">
                  <c:v>91.413399999999996</c:v>
                </c:pt>
                <c:pt idx="1354">
                  <c:v>91.006799999999998</c:v>
                </c:pt>
                <c:pt idx="1355">
                  <c:v>92.048100000000005</c:v>
                </c:pt>
                <c:pt idx="1356">
                  <c:v>91.730800000000002</c:v>
                </c:pt>
                <c:pt idx="1357">
                  <c:v>90.639899999999997</c:v>
                </c:pt>
                <c:pt idx="1358">
                  <c:v>90.986999999999995</c:v>
                </c:pt>
                <c:pt idx="1359">
                  <c:v>91.234899999999996</c:v>
                </c:pt>
                <c:pt idx="1360">
                  <c:v>90.907700000000006</c:v>
                </c:pt>
                <c:pt idx="1361">
                  <c:v>92.672899999999998</c:v>
                </c:pt>
                <c:pt idx="1362">
                  <c:v>94.259600000000006</c:v>
                </c:pt>
                <c:pt idx="1363">
                  <c:v>93.980800000000002</c:v>
                </c:pt>
                <c:pt idx="1364">
                  <c:v>94.319299999999998</c:v>
                </c:pt>
                <c:pt idx="1365">
                  <c:v>93.901200000000003</c:v>
                </c:pt>
                <c:pt idx="1366">
                  <c:v>95.294899999999998</c:v>
                </c:pt>
                <c:pt idx="1367">
                  <c:v>96.121300000000005</c:v>
                </c:pt>
                <c:pt idx="1368">
                  <c:v>95.573700000000002</c:v>
                </c:pt>
                <c:pt idx="1369">
                  <c:v>95.444299999999998</c:v>
                </c:pt>
                <c:pt idx="1370">
                  <c:v>93.263999999999996</c:v>
                </c:pt>
                <c:pt idx="1371">
                  <c:v>93.761799999999994</c:v>
                </c:pt>
                <c:pt idx="1372">
                  <c:v>92.975300000000004</c:v>
                </c:pt>
                <c:pt idx="1373">
                  <c:v>94.578100000000006</c:v>
                </c:pt>
                <c:pt idx="1374">
                  <c:v>94.359099999999998</c:v>
                </c:pt>
                <c:pt idx="1375">
                  <c:v>95.145600000000002</c:v>
                </c:pt>
                <c:pt idx="1376">
                  <c:v>96.748500000000007</c:v>
                </c:pt>
                <c:pt idx="1377">
                  <c:v>96.738500000000002</c:v>
                </c:pt>
                <c:pt idx="1378">
                  <c:v>94.3292</c:v>
                </c:pt>
                <c:pt idx="1379">
                  <c:v>93.642300000000006</c:v>
                </c:pt>
                <c:pt idx="1380">
                  <c:v>93.771699999999996</c:v>
                </c:pt>
                <c:pt idx="1381">
                  <c:v>75.035300000000007</c:v>
                </c:pt>
                <c:pt idx="1382">
                  <c:v>76.488799999999998</c:v>
                </c:pt>
                <c:pt idx="1383">
                  <c:v>75.702299999999994</c:v>
                </c:pt>
                <c:pt idx="1384">
                  <c:v>74.905900000000003</c:v>
                </c:pt>
                <c:pt idx="1385">
                  <c:v>75.094999999999999</c:v>
                </c:pt>
                <c:pt idx="1386">
                  <c:v>72.7256</c:v>
                </c:pt>
                <c:pt idx="1387">
                  <c:v>72.138199999999998</c:v>
                </c:pt>
                <c:pt idx="1388">
                  <c:v>72.2179</c:v>
                </c:pt>
                <c:pt idx="1389">
                  <c:v>73.064099999999996</c:v>
                </c:pt>
                <c:pt idx="1390">
                  <c:v>73.093999999999994</c:v>
                </c:pt>
                <c:pt idx="1391">
                  <c:v>70.993300000000005</c:v>
                </c:pt>
                <c:pt idx="1392">
                  <c:v>72.486699999999999</c:v>
                </c:pt>
                <c:pt idx="1393">
                  <c:v>72.745500000000007</c:v>
                </c:pt>
                <c:pt idx="1394">
                  <c:v>72.058599999999998</c:v>
                </c:pt>
                <c:pt idx="1395">
                  <c:v>72.377200000000002</c:v>
                </c:pt>
                <c:pt idx="1396">
                  <c:v>74.527600000000007</c:v>
                </c:pt>
                <c:pt idx="1397">
                  <c:v>73.074100000000001</c:v>
                </c:pt>
                <c:pt idx="1398">
                  <c:v>70.774299999999997</c:v>
                </c:pt>
                <c:pt idx="1399">
                  <c:v>71.0929</c:v>
                </c:pt>
                <c:pt idx="1400">
                  <c:v>72.237799999999993</c:v>
                </c:pt>
                <c:pt idx="1401">
                  <c:v>73.223399999999998</c:v>
                </c:pt>
                <c:pt idx="1402">
                  <c:v>73.989999999999995</c:v>
                </c:pt>
                <c:pt idx="1403">
                  <c:v>74.527600000000007</c:v>
                </c:pt>
                <c:pt idx="1404">
                  <c:v>73.522000000000006</c:v>
                </c:pt>
                <c:pt idx="1405">
                  <c:v>73.681299999999993</c:v>
                </c:pt>
                <c:pt idx="1406">
                  <c:v>71.102800000000002</c:v>
                </c:pt>
                <c:pt idx="1407">
                  <c:v>72.177999999999997</c:v>
                </c:pt>
                <c:pt idx="1408">
                  <c:v>72.297499999999999</c:v>
                </c:pt>
                <c:pt idx="1409">
                  <c:v>73.860500000000002</c:v>
                </c:pt>
                <c:pt idx="1410">
                  <c:v>74.009900000000002</c:v>
                </c:pt>
                <c:pt idx="1411">
                  <c:v>74.308499999999995</c:v>
                </c:pt>
                <c:pt idx="1412">
                  <c:v>78.151399999999995</c:v>
                </c:pt>
                <c:pt idx="1413">
                  <c:v>78.171300000000002</c:v>
                </c:pt>
                <c:pt idx="1414">
                  <c:v>82.133600000000001</c:v>
                </c:pt>
                <c:pt idx="1415">
                  <c:v>82.860399999999998</c:v>
                </c:pt>
                <c:pt idx="1416">
                  <c:v>82.910200000000003</c:v>
                </c:pt>
                <c:pt idx="1417">
                  <c:v>83.188900000000004</c:v>
                </c:pt>
                <c:pt idx="1418">
                  <c:v>83.626999999999995</c:v>
                </c:pt>
                <c:pt idx="1419">
                  <c:v>83.039599999999993</c:v>
                </c:pt>
                <c:pt idx="1420">
                  <c:v>83.6768</c:v>
                </c:pt>
                <c:pt idx="1421">
                  <c:v>83.905699999999996</c:v>
                </c:pt>
                <c:pt idx="1422">
                  <c:v>84.911299999999997</c:v>
                </c:pt>
                <c:pt idx="1423">
                  <c:v>82.422399999999996</c:v>
                </c:pt>
                <c:pt idx="1424">
                  <c:v>82.890299999999996</c:v>
                </c:pt>
                <c:pt idx="1425">
                  <c:v>82.95</c:v>
                </c:pt>
                <c:pt idx="1426">
                  <c:v>81.319999999999993</c:v>
                </c:pt>
                <c:pt idx="1427">
                  <c:v>81.02</c:v>
                </c:pt>
                <c:pt idx="1428">
                  <c:v>80.83</c:v>
                </c:pt>
                <c:pt idx="1429">
                  <c:v>80.63</c:v>
                </c:pt>
                <c:pt idx="1430">
                  <c:v>79.489999999999995</c:v>
                </c:pt>
                <c:pt idx="1431">
                  <c:v>78.09</c:v>
                </c:pt>
                <c:pt idx="1432">
                  <c:v>78.400000000000006</c:v>
                </c:pt>
                <c:pt idx="1433">
                  <c:v>78.400000000000006</c:v>
                </c:pt>
                <c:pt idx="1434">
                  <c:v>79.010000000000005</c:v>
                </c:pt>
                <c:pt idx="1435">
                  <c:v>79.8</c:v>
                </c:pt>
                <c:pt idx="1436">
                  <c:v>80.64</c:v>
                </c:pt>
                <c:pt idx="1437">
                  <c:v>80.900000000000006</c:v>
                </c:pt>
                <c:pt idx="1438">
                  <c:v>80.98</c:v>
                </c:pt>
                <c:pt idx="1439">
                  <c:v>86.52</c:v>
                </c:pt>
                <c:pt idx="1440">
                  <c:v>86.2</c:v>
                </c:pt>
                <c:pt idx="1441">
                  <c:v>87.46</c:v>
                </c:pt>
                <c:pt idx="1442">
                  <c:v>88</c:v>
                </c:pt>
                <c:pt idx="1443">
                  <c:v>89.39</c:v>
                </c:pt>
                <c:pt idx="1444">
                  <c:v>89.44</c:v>
                </c:pt>
                <c:pt idx="1445">
                  <c:v>88.4</c:v>
                </c:pt>
                <c:pt idx="1446">
                  <c:v>89.13</c:v>
                </c:pt>
                <c:pt idx="1447">
                  <c:v>83.1</c:v>
                </c:pt>
                <c:pt idx="1448">
                  <c:v>82.1</c:v>
                </c:pt>
                <c:pt idx="1449">
                  <c:v>82.25</c:v>
                </c:pt>
                <c:pt idx="1450">
                  <c:v>80.83</c:v>
                </c:pt>
                <c:pt idx="1451">
                  <c:v>80.77</c:v>
                </c:pt>
                <c:pt idx="1452">
                  <c:v>82.45</c:v>
                </c:pt>
                <c:pt idx="1453">
                  <c:v>82.1</c:v>
                </c:pt>
                <c:pt idx="1454">
                  <c:v>82.15</c:v>
                </c:pt>
                <c:pt idx="1455">
                  <c:v>81.599999999999994</c:v>
                </c:pt>
                <c:pt idx="1456">
                  <c:v>82.12</c:v>
                </c:pt>
                <c:pt idx="1457">
                  <c:v>83.94</c:v>
                </c:pt>
                <c:pt idx="1458">
                  <c:v>83.4</c:v>
                </c:pt>
                <c:pt idx="1459">
                  <c:v>82.92</c:v>
                </c:pt>
                <c:pt idx="1460">
                  <c:v>81.48</c:v>
                </c:pt>
                <c:pt idx="1461">
                  <c:v>81.42</c:v>
                </c:pt>
                <c:pt idx="1462">
                  <c:v>80.05</c:v>
                </c:pt>
                <c:pt idx="1463">
                  <c:v>79.040000000000006</c:v>
                </c:pt>
                <c:pt idx="1464">
                  <c:v>78.849999999999994</c:v>
                </c:pt>
                <c:pt idx="1465">
                  <c:v>78.91</c:v>
                </c:pt>
                <c:pt idx="1466">
                  <c:v>78.400000000000006</c:v>
                </c:pt>
                <c:pt idx="1467">
                  <c:v>76.45</c:v>
                </c:pt>
                <c:pt idx="1468">
                  <c:v>77.13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0-4288-90CF-F2487940E546}"/>
            </c:ext>
          </c:extLst>
        </c:ser>
        <c:ser>
          <c:idx val="1"/>
          <c:order val="1"/>
          <c:tx>
            <c:strRef>
              <c:f>'Holt Exponential Day (X)'!$H$3</c:f>
              <c:strCache>
                <c:ptCount val="1"/>
                <c:pt idx="0">
                  <c:v>Holt's Forecast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'Holt Exponential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Day (X)'!$H$4:$H$1472</c:f>
              <c:numCache>
                <c:formatCode>#,##0.00</c:formatCode>
                <c:ptCount val="1469"/>
                <c:pt idx="0" formatCode="General">
                  <c:v>69.5411</c:v>
                </c:pt>
                <c:pt idx="1">
                  <c:v>69.270477999999997</c:v>
                </c:pt>
                <c:pt idx="2">
                  <c:v>68.561302440000006</c:v>
                </c:pt>
                <c:pt idx="3">
                  <c:v>70.306262151200002</c:v>
                </c:pt>
                <c:pt idx="4">
                  <c:v>71.537620712976008</c:v>
                </c:pt>
                <c:pt idx="5">
                  <c:v>72.416977326620469</c:v>
                </c:pt>
                <c:pt idx="6">
                  <c:v>72.29698612304999</c:v>
                </c:pt>
                <c:pt idx="7">
                  <c:v>72.027222214459343</c:v>
                </c:pt>
                <c:pt idx="8">
                  <c:v>71.66782688032616</c:v>
                </c:pt>
                <c:pt idx="9">
                  <c:v>72.02430856556289</c:v>
                </c:pt>
                <c:pt idx="10">
                  <c:v>73.466520243825556</c:v>
                </c:pt>
                <c:pt idx="11">
                  <c:v>73.678555153704011</c:v>
                </c:pt>
                <c:pt idx="12">
                  <c:v>75.11972243112389</c:v>
                </c:pt>
                <c:pt idx="13">
                  <c:v>76.330715570205101</c:v>
                </c:pt>
                <c:pt idx="14">
                  <c:v>76.550449464311072</c:v>
                </c:pt>
                <c:pt idx="15">
                  <c:v>76.271647229408444</c:v>
                </c:pt>
                <c:pt idx="16">
                  <c:v>76.165430327675395</c:v>
                </c:pt>
                <c:pt idx="17">
                  <c:v>76.1773039427692</c:v>
                </c:pt>
                <c:pt idx="18">
                  <c:v>75.86393543769978</c:v>
                </c:pt>
                <c:pt idx="19">
                  <c:v>75.928838413524261</c:v>
                </c:pt>
                <c:pt idx="20">
                  <c:v>76.893384810237791</c:v>
                </c:pt>
                <c:pt idx="21">
                  <c:v>77.343892040951104</c:v>
                </c:pt>
                <c:pt idx="22">
                  <c:v>77.120427415313046</c:v>
                </c:pt>
                <c:pt idx="23">
                  <c:v>77.629505503730698</c:v>
                </c:pt>
                <c:pt idx="24">
                  <c:v>78.310235200431052</c:v>
                </c:pt>
                <c:pt idx="25">
                  <c:v>78.121250056123969</c:v>
                </c:pt>
                <c:pt idx="26">
                  <c:v>77.783682238967003</c:v>
                </c:pt>
                <c:pt idx="27">
                  <c:v>77.961898589697753</c:v>
                </c:pt>
                <c:pt idx="28">
                  <c:v>79.241738038786437</c:v>
                </c:pt>
                <c:pt idx="29">
                  <c:v>80.290289390834886</c:v>
                </c:pt>
                <c:pt idx="30">
                  <c:v>80.733654559915266</c:v>
                </c:pt>
                <c:pt idx="31">
                  <c:v>80.250852317450168</c:v>
                </c:pt>
                <c:pt idx="32">
                  <c:v>80.562622906307965</c:v>
                </c:pt>
                <c:pt idx="33">
                  <c:v>79.919652262785789</c:v>
                </c:pt>
                <c:pt idx="34">
                  <c:v>79.861525385025445</c:v>
                </c:pt>
                <c:pt idx="35">
                  <c:v>79.252254696302074</c:v>
                </c:pt>
                <c:pt idx="36">
                  <c:v>79.930265571573983</c:v>
                </c:pt>
                <c:pt idx="37">
                  <c:v>80.426861884438338</c:v>
                </c:pt>
                <c:pt idx="38">
                  <c:v>81.030081401023665</c:v>
                </c:pt>
                <c:pt idx="39">
                  <c:v>81.253578822248102</c:v>
                </c:pt>
                <c:pt idx="40">
                  <c:v>81.207246733721249</c:v>
                </c:pt>
                <c:pt idx="41">
                  <c:v>82.215887493266976</c:v>
                </c:pt>
                <c:pt idx="42">
                  <c:v>80.95098400470394</c:v>
                </c:pt>
                <c:pt idx="43">
                  <c:v>80.583167325148509</c:v>
                </c:pt>
                <c:pt idx="44">
                  <c:v>80.303021258269226</c:v>
                </c:pt>
                <c:pt idx="45">
                  <c:v>80.279247447091961</c:v>
                </c:pt>
                <c:pt idx="46">
                  <c:v>80.097324797488596</c:v>
                </c:pt>
                <c:pt idx="47">
                  <c:v>80.839516505771456</c:v>
                </c:pt>
                <c:pt idx="48">
                  <c:v>80.667184191856947</c:v>
                </c:pt>
                <c:pt idx="49">
                  <c:v>81.247357187558094</c:v>
                </c:pt>
                <c:pt idx="50">
                  <c:v>82.040387308458378</c:v>
                </c:pt>
                <c:pt idx="51">
                  <c:v>82.229654987284547</c:v>
                </c:pt>
                <c:pt idx="52">
                  <c:v>83.030422902862185</c:v>
                </c:pt>
                <c:pt idx="53">
                  <c:v>82.741534045822178</c:v>
                </c:pt>
                <c:pt idx="54">
                  <c:v>82.12552353267678</c:v>
                </c:pt>
                <c:pt idx="55">
                  <c:v>81.937742338357452</c:v>
                </c:pt>
                <c:pt idx="56">
                  <c:v>77.112181608976158</c:v>
                </c:pt>
                <c:pt idx="57">
                  <c:v>77.088346589728033</c:v>
                </c:pt>
                <c:pt idx="58">
                  <c:v>77.957645129215365</c:v>
                </c:pt>
                <c:pt idx="59">
                  <c:v>78.03185049945283</c:v>
                </c:pt>
                <c:pt idx="60">
                  <c:v>78.896773879126542</c:v>
                </c:pt>
                <c:pt idx="61">
                  <c:v>79.343134361587801</c:v>
                </c:pt>
                <c:pt idx="62">
                  <c:v>80.058117764025923</c:v>
                </c:pt>
                <c:pt idx="63">
                  <c:v>79.42512865981837</c:v>
                </c:pt>
                <c:pt idx="64">
                  <c:v>79.627086665499931</c:v>
                </c:pt>
                <c:pt idx="65">
                  <c:v>80.343622639404472</c:v>
                </c:pt>
                <c:pt idx="66">
                  <c:v>80.357689253376378</c:v>
                </c:pt>
                <c:pt idx="67">
                  <c:v>79.701763657156505</c:v>
                </c:pt>
                <c:pt idx="68">
                  <c:v>79.398599243743249</c:v>
                </c:pt>
                <c:pt idx="69">
                  <c:v>79.901776166295875</c:v>
                </c:pt>
                <c:pt idx="70">
                  <c:v>80.300948703470496</c:v>
                </c:pt>
                <c:pt idx="71">
                  <c:v>81.477435636097411</c:v>
                </c:pt>
                <c:pt idx="72">
                  <c:v>82.24319502709784</c:v>
                </c:pt>
                <c:pt idx="73">
                  <c:v>83.268786275668063</c:v>
                </c:pt>
                <c:pt idx="74">
                  <c:v>84.17471294798689</c:v>
                </c:pt>
                <c:pt idx="75">
                  <c:v>84.199843786973716</c:v>
                </c:pt>
                <c:pt idx="76">
                  <c:v>82.634747875395277</c:v>
                </c:pt>
                <c:pt idx="77">
                  <c:v>82.728249414929493</c:v>
                </c:pt>
                <c:pt idx="78">
                  <c:v>83.334998596599277</c:v>
                </c:pt>
                <c:pt idx="79">
                  <c:v>82.823208671472926</c:v>
                </c:pt>
                <c:pt idx="80">
                  <c:v>83.367872610315516</c:v>
                </c:pt>
                <c:pt idx="81">
                  <c:v>83.256702464391381</c:v>
                </c:pt>
                <c:pt idx="82">
                  <c:v>82.466880606278323</c:v>
                </c:pt>
                <c:pt idx="83">
                  <c:v>80.659614797001439</c:v>
                </c:pt>
                <c:pt idx="84">
                  <c:v>80.090970052559143</c:v>
                </c:pt>
                <c:pt idx="85">
                  <c:v>79.986947467747825</c:v>
                </c:pt>
                <c:pt idx="86">
                  <c:v>78.029706914188154</c:v>
                </c:pt>
                <c:pt idx="87">
                  <c:v>77.112348978484562</c:v>
                </c:pt>
                <c:pt idx="88">
                  <c:v>77.336459445779809</c:v>
                </c:pt>
                <c:pt idx="89">
                  <c:v>77.791514338585472</c:v>
                </c:pt>
                <c:pt idx="90">
                  <c:v>78.388191296151376</c:v>
                </c:pt>
                <c:pt idx="91">
                  <c:v>77.533130323141521</c:v>
                </c:pt>
                <c:pt idx="92">
                  <c:v>78.517074412986574</c:v>
                </c:pt>
                <c:pt idx="93">
                  <c:v>78.964776498875509</c:v>
                </c:pt>
                <c:pt idx="94">
                  <c:v>79.301645015859066</c:v>
                </c:pt>
                <c:pt idx="95">
                  <c:v>79.222015995631864</c:v>
                </c:pt>
                <c:pt idx="96">
                  <c:v>77.961188074450504</c:v>
                </c:pt>
                <c:pt idx="97">
                  <c:v>78.441899033310932</c:v>
                </c:pt>
                <c:pt idx="98">
                  <c:v>78.021262006688673</c:v>
                </c:pt>
                <c:pt idx="99">
                  <c:v>77.444026843890029</c:v>
                </c:pt>
                <c:pt idx="100">
                  <c:v>76.827641346477137</c:v>
                </c:pt>
                <c:pt idx="101">
                  <c:v>75.534196372036391</c:v>
                </c:pt>
                <c:pt idx="102">
                  <c:v>73.628073136877475</c:v>
                </c:pt>
                <c:pt idx="103">
                  <c:v>73.473383964377035</c:v>
                </c:pt>
                <c:pt idx="104">
                  <c:v>72.131252434139284</c:v>
                </c:pt>
                <c:pt idx="105">
                  <c:v>73.549728668306329</c:v>
                </c:pt>
                <c:pt idx="106">
                  <c:v>77.005841900209063</c:v>
                </c:pt>
                <c:pt idx="107">
                  <c:v>78.16533076874039</c:v>
                </c:pt>
                <c:pt idx="108">
                  <c:v>78.220520801348854</c:v>
                </c:pt>
                <c:pt idx="109">
                  <c:v>78.829533923822638</c:v>
                </c:pt>
                <c:pt idx="110">
                  <c:v>78.305429581238286</c:v>
                </c:pt>
                <c:pt idx="111">
                  <c:v>78.675544275707722</c:v>
                </c:pt>
                <c:pt idx="112">
                  <c:v>78.365791023694499</c:v>
                </c:pt>
                <c:pt idx="113">
                  <c:v>79.102141661163998</c:v>
                </c:pt>
                <c:pt idx="114">
                  <c:v>78.723115546045136</c:v>
                </c:pt>
                <c:pt idx="115">
                  <c:v>78.022249902231124</c:v>
                </c:pt>
                <c:pt idx="116">
                  <c:v>79.620195660502887</c:v>
                </c:pt>
                <c:pt idx="117">
                  <c:v>79.457879755114334</c:v>
                </c:pt>
                <c:pt idx="118">
                  <c:v>80.928154507171826</c:v>
                </c:pt>
                <c:pt idx="119">
                  <c:v>81.173441036619252</c:v>
                </c:pt>
                <c:pt idx="120">
                  <c:v>79.7182458553131</c:v>
                </c:pt>
                <c:pt idx="121">
                  <c:v>77.995193655277305</c:v>
                </c:pt>
                <c:pt idx="122">
                  <c:v>78.028346113746707</c:v>
                </c:pt>
                <c:pt idx="123">
                  <c:v>79.024299699049593</c:v>
                </c:pt>
                <c:pt idx="124">
                  <c:v>79.648830015968855</c:v>
                </c:pt>
                <c:pt idx="125">
                  <c:v>80.805873439725531</c:v>
                </c:pt>
                <c:pt idx="126">
                  <c:v>80.755921569653509</c:v>
                </c:pt>
                <c:pt idx="127">
                  <c:v>81.879019263082398</c:v>
                </c:pt>
                <c:pt idx="128">
                  <c:v>82.789937152248456</c:v>
                </c:pt>
                <c:pt idx="129">
                  <c:v>84.098788868156902</c:v>
                </c:pt>
                <c:pt idx="130">
                  <c:v>83.647830118613882</c:v>
                </c:pt>
                <c:pt idx="131">
                  <c:v>83.224878406789045</c:v>
                </c:pt>
                <c:pt idx="132">
                  <c:v>84.017606429164161</c:v>
                </c:pt>
                <c:pt idx="133">
                  <c:v>84.794000028037757</c:v>
                </c:pt>
                <c:pt idx="134">
                  <c:v>84.912877513143869</c:v>
                </c:pt>
                <c:pt idx="135">
                  <c:v>83.902101960637978</c:v>
                </c:pt>
                <c:pt idx="136">
                  <c:v>82.848005720373692</c:v>
                </c:pt>
                <c:pt idx="137">
                  <c:v>82.503173449115195</c:v>
                </c:pt>
                <c:pt idx="138">
                  <c:v>81.603139522503</c:v>
                </c:pt>
                <c:pt idx="139">
                  <c:v>81.200154856123731</c:v>
                </c:pt>
                <c:pt idx="140">
                  <c:v>81.783820597201014</c:v>
                </c:pt>
                <c:pt idx="141">
                  <c:v>81.957243796767102</c:v>
                </c:pt>
                <c:pt idx="142">
                  <c:v>82.506861273055662</c:v>
                </c:pt>
                <c:pt idx="143">
                  <c:v>82.777014543853184</c:v>
                </c:pt>
                <c:pt idx="144">
                  <c:v>82.765607351131663</c:v>
                </c:pt>
                <c:pt idx="145">
                  <c:v>82.159852040600768</c:v>
                </c:pt>
                <c:pt idx="146">
                  <c:v>80.528754411698216</c:v>
                </c:pt>
                <c:pt idx="147">
                  <c:v>77.583189160216207</c:v>
                </c:pt>
                <c:pt idx="148">
                  <c:v>75.303045024076027</c:v>
                </c:pt>
                <c:pt idx="149">
                  <c:v>73.890360990777211</c:v>
                </c:pt>
                <c:pt idx="150">
                  <c:v>75.818712169035592</c:v>
                </c:pt>
                <c:pt idx="151">
                  <c:v>76.406193046392701</c:v>
                </c:pt>
                <c:pt idx="152">
                  <c:v>77.735054211942</c:v>
                </c:pt>
                <c:pt idx="153">
                  <c:v>76.968077683991737</c:v>
                </c:pt>
                <c:pt idx="154">
                  <c:v>77.015461793356536</c:v>
                </c:pt>
                <c:pt idx="155">
                  <c:v>77.968880342770063</c:v>
                </c:pt>
                <c:pt idx="156">
                  <c:v>75.852537792446142</c:v>
                </c:pt>
                <c:pt idx="157">
                  <c:v>74.615852609175619</c:v>
                </c:pt>
                <c:pt idx="158">
                  <c:v>75.391880533596421</c:v>
                </c:pt>
                <c:pt idx="159">
                  <c:v>76.090928714190454</c:v>
                </c:pt>
                <c:pt idx="160">
                  <c:v>76.145873697218931</c:v>
                </c:pt>
                <c:pt idx="161">
                  <c:v>78.133833926139303</c:v>
                </c:pt>
                <c:pt idx="162">
                  <c:v>78.178541351839002</c:v>
                </c:pt>
                <c:pt idx="163">
                  <c:v>76.16642781071107</c:v>
                </c:pt>
                <c:pt idx="164">
                  <c:v>77.474641946349735</c:v>
                </c:pt>
                <c:pt idx="165">
                  <c:v>77.710600882565871</c:v>
                </c:pt>
                <c:pt idx="166">
                  <c:v>79.328719509206564</c:v>
                </c:pt>
                <c:pt idx="167">
                  <c:v>80.882795048417165</c:v>
                </c:pt>
                <c:pt idx="168">
                  <c:v>80.452129586712303</c:v>
                </c:pt>
                <c:pt idx="169">
                  <c:v>80.864643391104678</c:v>
                </c:pt>
                <c:pt idx="170">
                  <c:v>82.686864156345592</c:v>
                </c:pt>
                <c:pt idx="171">
                  <c:v>84.556105401930324</c:v>
                </c:pt>
                <c:pt idx="172">
                  <c:v>84.844406161384057</c:v>
                </c:pt>
                <c:pt idx="173">
                  <c:v>84.377019606001937</c:v>
                </c:pt>
                <c:pt idx="174">
                  <c:v>82.710162720971184</c:v>
                </c:pt>
                <c:pt idx="175">
                  <c:v>82.647311898071607</c:v>
                </c:pt>
                <c:pt idx="176">
                  <c:v>83.2988386424325</c:v>
                </c:pt>
                <c:pt idx="177">
                  <c:v>83.01015891773811</c:v>
                </c:pt>
                <c:pt idx="178">
                  <c:v>82.974496647988744</c:v>
                </c:pt>
                <c:pt idx="179">
                  <c:v>83.308570001609922</c:v>
                </c:pt>
                <c:pt idx="180">
                  <c:v>83.632744869738616</c:v>
                </c:pt>
                <c:pt idx="181">
                  <c:v>83.095686372215056</c:v>
                </c:pt>
                <c:pt idx="182">
                  <c:v>82.385043055191673</c:v>
                </c:pt>
                <c:pt idx="183">
                  <c:v>83.04778328431064</c:v>
                </c:pt>
                <c:pt idx="184">
                  <c:v>83.416916174209092</c:v>
                </c:pt>
                <c:pt idx="185">
                  <c:v>86.731199187980053</c:v>
                </c:pt>
                <c:pt idx="186">
                  <c:v>88.105631910283734</c:v>
                </c:pt>
                <c:pt idx="187">
                  <c:v>88.583009337039655</c:v>
                </c:pt>
                <c:pt idx="188">
                  <c:v>89.529584597476173</c:v>
                </c:pt>
                <c:pt idx="189">
                  <c:v>87.980008158563479</c:v>
                </c:pt>
                <c:pt idx="190">
                  <c:v>87.27101922759411</c:v>
                </c:pt>
                <c:pt idx="191">
                  <c:v>87.945138190357156</c:v>
                </c:pt>
                <c:pt idx="192">
                  <c:v>88.677667888342484</c:v>
                </c:pt>
                <c:pt idx="193">
                  <c:v>88.466733475347056</c:v>
                </c:pt>
                <c:pt idx="194">
                  <c:v>87.372071374772702</c:v>
                </c:pt>
                <c:pt idx="195">
                  <c:v>87.986885269249498</c:v>
                </c:pt>
                <c:pt idx="196">
                  <c:v>88.586029853882692</c:v>
                </c:pt>
                <c:pt idx="197">
                  <c:v>89.535248435265075</c:v>
                </c:pt>
                <c:pt idx="198">
                  <c:v>90.376107078249163</c:v>
                </c:pt>
                <c:pt idx="199">
                  <c:v>90.327819061862968</c:v>
                </c:pt>
                <c:pt idx="200">
                  <c:v>90.480916114365769</c:v>
                </c:pt>
                <c:pt idx="201">
                  <c:v>91.116744267129434</c:v>
                </c:pt>
                <c:pt idx="202">
                  <c:v>91.585246092637576</c:v>
                </c:pt>
                <c:pt idx="203">
                  <c:v>91.532737629414484</c:v>
                </c:pt>
                <c:pt idx="204">
                  <c:v>90.271075189415171</c:v>
                </c:pt>
                <c:pt idx="205">
                  <c:v>87.226472675273712</c:v>
                </c:pt>
                <c:pt idx="206">
                  <c:v>86.178687206615024</c:v>
                </c:pt>
                <c:pt idx="207">
                  <c:v>85.628421648460829</c:v>
                </c:pt>
                <c:pt idx="208">
                  <c:v>85.240248238962394</c:v>
                </c:pt>
                <c:pt idx="209">
                  <c:v>84.135825542306307</c:v>
                </c:pt>
                <c:pt idx="210">
                  <c:v>84.725775172343177</c:v>
                </c:pt>
                <c:pt idx="211">
                  <c:v>84.214319625511806</c:v>
                </c:pt>
                <c:pt idx="212">
                  <c:v>84.053913219214124</c:v>
                </c:pt>
                <c:pt idx="213">
                  <c:v>84.659597384788896</c:v>
                </c:pt>
                <c:pt idx="214">
                  <c:v>84.68068037955598</c:v>
                </c:pt>
                <c:pt idx="215">
                  <c:v>84.571894981181742</c:v>
                </c:pt>
                <c:pt idx="216">
                  <c:v>85.235774651193637</c:v>
                </c:pt>
                <c:pt idx="217">
                  <c:v>84.868689559675232</c:v>
                </c:pt>
                <c:pt idx="218">
                  <c:v>84.942451796386237</c:v>
                </c:pt>
                <c:pt idx="219">
                  <c:v>84.881141595684497</c:v>
                </c:pt>
                <c:pt idx="220">
                  <c:v>86.379534620059914</c:v>
                </c:pt>
                <c:pt idx="221">
                  <c:v>86.853196600003955</c:v>
                </c:pt>
                <c:pt idx="222">
                  <c:v>88.589149898399072</c:v>
                </c:pt>
                <c:pt idx="223">
                  <c:v>89.527361172430773</c:v>
                </c:pt>
                <c:pt idx="224">
                  <c:v>88.961271957110228</c:v>
                </c:pt>
                <c:pt idx="225">
                  <c:v>88.217319624173555</c:v>
                </c:pt>
                <c:pt idx="226">
                  <c:v>87.630397475121271</c:v>
                </c:pt>
                <c:pt idx="227">
                  <c:v>88.456465955684962</c:v>
                </c:pt>
                <c:pt idx="228">
                  <c:v>88.225914838561565</c:v>
                </c:pt>
                <c:pt idx="229">
                  <c:v>88.712421265335536</c:v>
                </c:pt>
                <c:pt idx="230">
                  <c:v>89.318783652943893</c:v>
                </c:pt>
                <c:pt idx="231">
                  <c:v>89.014102278658186</c:v>
                </c:pt>
                <c:pt idx="232">
                  <c:v>88.789961540849504</c:v>
                </c:pt>
                <c:pt idx="233">
                  <c:v>88.094828127739859</c:v>
                </c:pt>
                <c:pt idx="234">
                  <c:v>89.511768641917115</c:v>
                </c:pt>
                <c:pt idx="235">
                  <c:v>91.587681018859598</c:v>
                </c:pt>
                <c:pt idx="236">
                  <c:v>92.640893907129026</c:v>
                </c:pt>
                <c:pt idx="237">
                  <c:v>92.42899354747766</c:v>
                </c:pt>
                <c:pt idx="238">
                  <c:v>92.698648163957799</c:v>
                </c:pt>
                <c:pt idx="239">
                  <c:v>92.913815716880421</c:v>
                </c:pt>
                <c:pt idx="240">
                  <c:v>93.332995549426187</c:v>
                </c:pt>
                <c:pt idx="241">
                  <c:v>93.565928381087247</c:v>
                </c:pt>
                <c:pt idx="242">
                  <c:v>94.569202169511399</c:v>
                </c:pt>
                <c:pt idx="243">
                  <c:v>95.478343855634179</c:v>
                </c:pt>
                <c:pt idx="244">
                  <c:v>96.366088804960583</c:v>
                </c:pt>
                <c:pt idx="245">
                  <c:v>96.590795520410651</c:v>
                </c:pt>
                <c:pt idx="246">
                  <c:v>95.548510505605591</c:v>
                </c:pt>
                <c:pt idx="247">
                  <c:v>95.484944653860637</c:v>
                </c:pt>
                <c:pt idx="248">
                  <c:v>95.628842920334961</c:v>
                </c:pt>
                <c:pt idx="249">
                  <c:v>96.24636048961942</c:v>
                </c:pt>
                <c:pt idx="250">
                  <c:v>96.801443846200229</c:v>
                </c:pt>
                <c:pt idx="251">
                  <c:v>96.252874130106676</c:v>
                </c:pt>
                <c:pt idx="252">
                  <c:v>96.770191139808531</c:v>
                </c:pt>
                <c:pt idx="253">
                  <c:v>97.449755386603826</c:v>
                </c:pt>
                <c:pt idx="254">
                  <c:v>97.199346987687065</c:v>
                </c:pt>
                <c:pt idx="255">
                  <c:v>97.04353961700501</c:v>
                </c:pt>
                <c:pt idx="256">
                  <c:v>96.898897065649962</c:v>
                </c:pt>
                <c:pt idx="257">
                  <c:v>96.644605954976569</c:v>
                </c:pt>
                <c:pt idx="258">
                  <c:v>96.41522407062503</c:v>
                </c:pt>
                <c:pt idx="259">
                  <c:v>96.152755112814404</c:v>
                </c:pt>
                <c:pt idx="260">
                  <c:v>97.325946084908111</c:v>
                </c:pt>
                <c:pt idx="261">
                  <c:v>98.003378754184794</c:v>
                </c:pt>
                <c:pt idx="262">
                  <c:v>98.03362349230845</c:v>
                </c:pt>
                <c:pt idx="263">
                  <c:v>98.724214722127485</c:v>
                </c:pt>
                <c:pt idx="264">
                  <c:v>99.717180548300263</c:v>
                </c:pt>
                <c:pt idx="265">
                  <c:v>99.767991759564069</c:v>
                </c:pt>
                <c:pt idx="266">
                  <c:v>99.335399480508769</c:v>
                </c:pt>
                <c:pt idx="267">
                  <c:v>97.820514150133462</c:v>
                </c:pt>
                <c:pt idx="268">
                  <c:v>96.473969908690094</c:v>
                </c:pt>
                <c:pt idx="269">
                  <c:v>94.907505378505618</c:v>
                </c:pt>
                <c:pt idx="270">
                  <c:v>94.829659678240304</c:v>
                </c:pt>
                <c:pt idx="271">
                  <c:v>94.037382054395039</c:v>
                </c:pt>
                <c:pt idx="272">
                  <c:v>92.24065163904794</c:v>
                </c:pt>
                <c:pt idx="273">
                  <c:v>91.196244041915364</c:v>
                </c:pt>
                <c:pt idx="274">
                  <c:v>94.108191029953232</c:v>
                </c:pt>
                <c:pt idx="275">
                  <c:v>95.976967686000933</c:v>
                </c:pt>
                <c:pt idx="276">
                  <c:v>95.37530704988464</c:v>
                </c:pt>
                <c:pt idx="277">
                  <c:v>94.926221494006882</c:v>
                </c:pt>
                <c:pt idx="278">
                  <c:v>94.324810500135968</c:v>
                </c:pt>
                <c:pt idx="279">
                  <c:v>94.775706570612712</c:v>
                </c:pt>
                <c:pt idx="280">
                  <c:v>95.447493599189556</c:v>
                </c:pt>
                <c:pt idx="281">
                  <c:v>98.069919201556772</c:v>
                </c:pt>
                <c:pt idx="282">
                  <c:v>98.598147329590461</c:v>
                </c:pt>
                <c:pt idx="283">
                  <c:v>98.413334846874122</c:v>
                </c:pt>
                <c:pt idx="284">
                  <c:v>97.163266363569406</c:v>
                </c:pt>
                <c:pt idx="285">
                  <c:v>97.433452248548065</c:v>
                </c:pt>
                <c:pt idx="286">
                  <c:v>97.018199894491559</c:v>
                </c:pt>
                <c:pt idx="287">
                  <c:v>94.159243716717896</c:v>
                </c:pt>
                <c:pt idx="288">
                  <c:v>89.692736850824204</c:v>
                </c:pt>
                <c:pt idx="289">
                  <c:v>86.708752616470278</c:v>
                </c:pt>
                <c:pt idx="290">
                  <c:v>85.125852616074951</c:v>
                </c:pt>
                <c:pt idx="291">
                  <c:v>82.49538335443583</c:v>
                </c:pt>
                <c:pt idx="292">
                  <c:v>84.049611478061109</c:v>
                </c:pt>
                <c:pt idx="293">
                  <c:v>86.733842580145023</c:v>
                </c:pt>
                <c:pt idx="294">
                  <c:v>86.194216810297249</c:v>
                </c:pt>
                <c:pt idx="295">
                  <c:v>87.961515067679684</c:v>
                </c:pt>
                <c:pt idx="296">
                  <c:v>85.017627421502311</c:v>
                </c:pt>
                <c:pt idx="297">
                  <c:v>82.108631667657903</c:v>
                </c:pt>
                <c:pt idx="298">
                  <c:v>79.310478840584551</c:v>
                </c:pt>
                <c:pt idx="299">
                  <c:v>81.847274730360212</c:v>
                </c:pt>
                <c:pt idx="300">
                  <c:v>76.533664928506255</c:v>
                </c:pt>
                <c:pt idx="301">
                  <c:v>68.344443651507305</c:v>
                </c:pt>
                <c:pt idx="302">
                  <c:v>67.257187584196657</c:v>
                </c:pt>
                <c:pt idx="303">
                  <c:v>60.747082340392154</c:v>
                </c:pt>
                <c:pt idx="304">
                  <c:v>62.742199686848586</c:v>
                </c:pt>
                <c:pt idx="305">
                  <c:v>62.213251105880232</c:v>
                </c:pt>
                <c:pt idx="306">
                  <c:v>63.788760108814749</c:v>
                </c:pt>
                <c:pt idx="307">
                  <c:v>60.780760818168027</c:v>
                </c:pt>
                <c:pt idx="308">
                  <c:v>58.893110793099481</c:v>
                </c:pt>
                <c:pt idx="309">
                  <c:v>68.388487711784066</c:v>
                </c:pt>
                <c:pt idx="310">
                  <c:v>76.020163094100411</c:v>
                </c:pt>
                <c:pt idx="311">
                  <c:v>80.853308815275682</c:v>
                </c:pt>
                <c:pt idx="312">
                  <c:v>80.710065591442145</c:v>
                </c:pt>
                <c:pt idx="313">
                  <c:v>81.835997574391257</c:v>
                </c:pt>
                <c:pt idx="314">
                  <c:v>78.871202375588055</c:v>
                </c:pt>
                <c:pt idx="315">
                  <c:v>75.804606522124985</c:v>
                </c:pt>
                <c:pt idx="316">
                  <c:v>76.029378201635438</c:v>
                </c:pt>
                <c:pt idx="317">
                  <c:v>76.181932115832737</c:v>
                </c:pt>
                <c:pt idx="318">
                  <c:v>80.923009217385243</c:v>
                </c:pt>
                <c:pt idx="319">
                  <c:v>81.099220463770919</c:v>
                </c:pt>
                <c:pt idx="320">
                  <c:v>82.299961317104675</c:v>
                </c:pt>
                <c:pt idx="321">
                  <c:v>83.071070453660909</c:v>
                </c:pt>
                <c:pt idx="322">
                  <c:v>81.718908139219337</c:v>
                </c:pt>
                <c:pt idx="323">
                  <c:v>83.544878340142063</c:v>
                </c:pt>
                <c:pt idx="324">
                  <c:v>81.842456122201668</c:v>
                </c:pt>
                <c:pt idx="325">
                  <c:v>83.448818732546272</c:v>
                </c:pt>
                <c:pt idx="326">
                  <c:v>86.115223868119216</c:v>
                </c:pt>
                <c:pt idx="327">
                  <c:v>83.985919892153134</c:v>
                </c:pt>
                <c:pt idx="328">
                  <c:v>82.21627558486054</c:v>
                </c:pt>
                <c:pt idx="329">
                  <c:v>84.720492481791084</c:v>
                </c:pt>
                <c:pt idx="330">
                  <c:v>83.893210585366404</c:v>
                </c:pt>
                <c:pt idx="331">
                  <c:v>84.832388975115776</c:v>
                </c:pt>
                <c:pt idx="332">
                  <c:v>85.570326348784178</c:v>
                </c:pt>
                <c:pt idx="333">
                  <c:v>84.935446703799229</c:v>
                </c:pt>
                <c:pt idx="334">
                  <c:v>84.029503661820513</c:v>
                </c:pt>
                <c:pt idx="335">
                  <c:v>82.82892585228015</c:v>
                </c:pt>
                <c:pt idx="336">
                  <c:v>81.385125042288905</c:v>
                </c:pt>
                <c:pt idx="337">
                  <c:v>81.754192473260716</c:v>
                </c:pt>
                <c:pt idx="338">
                  <c:v>83.269258620412401</c:v>
                </c:pt>
                <c:pt idx="339">
                  <c:v>84.448240050143312</c:v>
                </c:pt>
                <c:pt idx="340">
                  <c:v>85.013784559507428</c:v>
                </c:pt>
                <c:pt idx="341">
                  <c:v>86.710243664305821</c:v>
                </c:pt>
                <c:pt idx="342">
                  <c:v>86.626294026259117</c:v>
                </c:pt>
                <c:pt idx="343">
                  <c:v>83.854008652589442</c:v>
                </c:pt>
                <c:pt idx="344">
                  <c:v>81.83789095743694</c:v>
                </c:pt>
                <c:pt idx="345">
                  <c:v>82.224116446081055</c:v>
                </c:pt>
                <c:pt idx="346">
                  <c:v>83.493018840564474</c:v>
                </c:pt>
                <c:pt idx="347">
                  <c:v>87.089675148066689</c:v>
                </c:pt>
                <c:pt idx="348">
                  <c:v>88.035454137860199</c:v>
                </c:pt>
                <c:pt idx="349">
                  <c:v>89.522711043257672</c:v>
                </c:pt>
                <c:pt idx="350">
                  <c:v>90.549276491363713</c:v>
                </c:pt>
                <c:pt idx="351">
                  <c:v>90.709992078075828</c:v>
                </c:pt>
                <c:pt idx="352">
                  <c:v>93.710912117205226</c:v>
                </c:pt>
                <c:pt idx="353">
                  <c:v>96.262030508615055</c:v>
                </c:pt>
                <c:pt idx="354">
                  <c:v>95.212220929066319</c:v>
                </c:pt>
                <c:pt idx="355">
                  <c:v>95.49093006979578</c:v>
                </c:pt>
                <c:pt idx="356">
                  <c:v>96.444067794074556</c:v>
                </c:pt>
                <c:pt idx="357">
                  <c:v>98.108836032609418</c:v>
                </c:pt>
                <c:pt idx="358">
                  <c:v>100.34038188843127</c:v>
                </c:pt>
                <c:pt idx="359">
                  <c:v>98.286729368053898</c:v>
                </c:pt>
                <c:pt idx="360">
                  <c:v>99.514478229618319</c:v>
                </c:pt>
                <c:pt idx="361">
                  <c:v>100.46721031558161</c:v>
                </c:pt>
                <c:pt idx="362">
                  <c:v>98.913097850900527</c:v>
                </c:pt>
                <c:pt idx="363">
                  <c:v>96.791273068635988</c:v>
                </c:pt>
                <c:pt idx="364">
                  <c:v>90.981567779191224</c:v>
                </c:pt>
                <c:pt idx="365">
                  <c:v>91.874856578116507</c:v>
                </c:pt>
                <c:pt idx="366">
                  <c:v>93.420038024218883</c:v>
                </c:pt>
                <c:pt idx="367">
                  <c:v>94.600852737485198</c:v>
                </c:pt>
                <c:pt idx="368">
                  <c:v>94.669472640797977</c:v>
                </c:pt>
                <c:pt idx="369">
                  <c:v>93.459154968983214</c:v>
                </c:pt>
                <c:pt idx="370">
                  <c:v>91.898376058339707</c:v>
                </c:pt>
                <c:pt idx="371">
                  <c:v>95.428526139654238</c:v>
                </c:pt>
                <c:pt idx="372">
                  <c:v>97.343631532193996</c:v>
                </c:pt>
                <c:pt idx="373">
                  <c:v>96.182310810377786</c:v>
                </c:pt>
                <c:pt idx="374">
                  <c:v>95.529166071594716</c:v>
                </c:pt>
                <c:pt idx="375">
                  <c:v>89.42206988533259</c:v>
                </c:pt>
                <c:pt idx="376">
                  <c:v>91.273047201898351</c:v>
                </c:pt>
                <c:pt idx="377">
                  <c:v>93.174398667033785</c:v>
                </c:pt>
                <c:pt idx="378">
                  <c:v>93.020468917541251</c:v>
                </c:pt>
                <c:pt idx="379">
                  <c:v>94.200757645827721</c:v>
                </c:pt>
                <c:pt idx="380">
                  <c:v>94.965246979507853</c:v>
                </c:pt>
                <c:pt idx="381">
                  <c:v>92.963261428251471</c:v>
                </c:pt>
                <c:pt idx="382">
                  <c:v>93.898000441325834</c:v>
                </c:pt>
                <c:pt idx="383">
                  <c:v>92.633219518239201</c:v>
                </c:pt>
                <c:pt idx="384">
                  <c:v>93.058403092568341</c:v>
                </c:pt>
                <c:pt idx="385">
                  <c:v>91.883501469257851</c:v>
                </c:pt>
                <c:pt idx="386">
                  <c:v>92.433939192467221</c:v>
                </c:pt>
                <c:pt idx="387">
                  <c:v>93.724420291077251</c:v>
                </c:pt>
                <c:pt idx="388">
                  <c:v>92.550698749858313</c:v>
                </c:pt>
                <c:pt idx="389">
                  <c:v>91.506061151574968</c:v>
                </c:pt>
                <c:pt idx="390">
                  <c:v>91.484198028554815</c:v>
                </c:pt>
                <c:pt idx="391">
                  <c:v>93.900513175857739</c:v>
                </c:pt>
                <c:pt idx="392">
                  <c:v>94.43086907005619</c:v>
                </c:pt>
                <c:pt idx="393">
                  <c:v>93.969140634586438</c:v>
                </c:pt>
                <c:pt idx="394">
                  <c:v>93.768022296290212</c:v>
                </c:pt>
                <c:pt idx="395">
                  <c:v>92.520006599597508</c:v>
                </c:pt>
                <c:pt idx="396">
                  <c:v>91.78124068390234</c:v>
                </c:pt>
                <c:pt idx="397">
                  <c:v>92.297073342256496</c:v>
                </c:pt>
                <c:pt idx="398">
                  <c:v>92.395934620699165</c:v>
                </c:pt>
                <c:pt idx="399">
                  <c:v>93.229576060904662</c:v>
                </c:pt>
                <c:pt idx="400">
                  <c:v>93.692921770030637</c:v>
                </c:pt>
                <c:pt idx="401">
                  <c:v>93.639831249757663</c:v>
                </c:pt>
                <c:pt idx="402">
                  <c:v>96.552720883160035</c:v>
                </c:pt>
                <c:pt idx="403">
                  <c:v>96.634661965516244</c:v>
                </c:pt>
                <c:pt idx="404">
                  <c:v>98.515609055553128</c:v>
                </c:pt>
                <c:pt idx="405">
                  <c:v>101.51820191720076</c:v>
                </c:pt>
                <c:pt idx="406">
                  <c:v>101.43404715441248</c:v>
                </c:pt>
                <c:pt idx="407">
                  <c:v>101.67034205794818</c:v>
                </c:pt>
                <c:pt idx="408">
                  <c:v>102.65671544443622</c:v>
                </c:pt>
                <c:pt idx="409">
                  <c:v>102.39242177091162</c:v>
                </c:pt>
                <c:pt idx="410">
                  <c:v>101.8985500999385</c:v>
                </c:pt>
                <c:pt idx="411">
                  <c:v>103.17118735626681</c:v>
                </c:pt>
                <c:pt idx="412">
                  <c:v>104.29949960114641</c:v>
                </c:pt>
                <c:pt idx="413">
                  <c:v>104.33841062062213</c:v>
                </c:pt>
                <c:pt idx="414">
                  <c:v>106.14146644011797</c:v>
                </c:pt>
                <c:pt idx="415">
                  <c:v>107.85959826166584</c:v>
                </c:pt>
                <c:pt idx="416">
                  <c:v>107.60836098122309</c:v>
                </c:pt>
                <c:pt idx="417">
                  <c:v>107.33712190066537</c:v>
                </c:pt>
                <c:pt idx="418">
                  <c:v>106.98506058415421</c:v>
                </c:pt>
                <c:pt idx="419">
                  <c:v>108.20611162041789</c:v>
                </c:pt>
                <c:pt idx="420">
                  <c:v>108.4949405412772</c:v>
                </c:pt>
                <c:pt idx="421">
                  <c:v>111.31629080081822</c:v>
                </c:pt>
                <c:pt idx="422">
                  <c:v>112.24531174149969</c:v>
                </c:pt>
                <c:pt idx="423">
                  <c:v>108.76832824260423</c:v>
                </c:pt>
                <c:pt idx="424">
                  <c:v>108.08244473843219</c:v>
                </c:pt>
                <c:pt idx="425">
                  <c:v>108.69913358425521</c:v>
                </c:pt>
                <c:pt idx="426">
                  <c:v>110.50775133349553</c:v>
                </c:pt>
                <c:pt idx="427">
                  <c:v>111.16712362008521</c:v>
                </c:pt>
                <c:pt idx="428">
                  <c:v>114.10886704100386</c:v>
                </c:pt>
                <c:pt idx="429">
                  <c:v>115.31397781057697</c:v>
                </c:pt>
                <c:pt idx="430">
                  <c:v>115.13105689108512</c:v>
                </c:pt>
                <c:pt idx="431">
                  <c:v>113.95195752841727</c:v>
                </c:pt>
                <c:pt idx="432">
                  <c:v>111.52382782656208</c:v>
                </c:pt>
                <c:pt idx="433">
                  <c:v>109.56765866775747</c:v>
                </c:pt>
                <c:pt idx="434">
                  <c:v>109.04262326827735</c:v>
                </c:pt>
                <c:pt idx="435">
                  <c:v>114.10041610949121</c:v>
                </c:pt>
                <c:pt idx="436">
                  <c:v>122.5828419258392</c:v>
                </c:pt>
                <c:pt idx="437">
                  <c:v>121.01542979856312</c:v>
                </c:pt>
                <c:pt idx="438">
                  <c:v>120.28670384852474</c:v>
                </c:pt>
                <c:pt idx="439">
                  <c:v>120.58108138766919</c:v>
                </c:pt>
                <c:pt idx="440">
                  <c:v>122.00844545203381</c:v>
                </c:pt>
                <c:pt idx="441">
                  <c:v>121.5358540319796</c:v>
                </c:pt>
                <c:pt idx="442">
                  <c:v>122.29320131517731</c:v>
                </c:pt>
                <c:pt idx="443">
                  <c:v>122.49897296631541</c:v>
                </c:pt>
                <c:pt idx="444">
                  <c:v>123.4110054017749</c:v>
                </c:pt>
                <c:pt idx="445">
                  <c:v>123.65480745643417</c:v>
                </c:pt>
                <c:pt idx="446">
                  <c:v>125.5127588751635</c:v>
                </c:pt>
                <c:pt idx="447">
                  <c:v>125.5104431011455</c:v>
                </c:pt>
                <c:pt idx="448">
                  <c:v>126.13319152910951</c:v>
                </c:pt>
                <c:pt idx="449">
                  <c:v>124.72948825043568</c:v>
                </c:pt>
                <c:pt idx="450">
                  <c:v>123.9735191630982</c:v>
                </c:pt>
                <c:pt idx="451">
                  <c:v>122.8246497198014</c:v>
                </c:pt>
                <c:pt idx="452">
                  <c:v>123.59775519235751</c:v>
                </c:pt>
                <c:pt idx="453">
                  <c:v>122.65255011092624</c:v>
                </c:pt>
                <c:pt idx="454">
                  <c:v>122.28161669331912</c:v>
                </c:pt>
                <c:pt idx="455">
                  <c:v>123.31646435057864</c:v>
                </c:pt>
                <c:pt idx="456">
                  <c:v>124.28476572810155</c:v>
                </c:pt>
                <c:pt idx="457">
                  <c:v>124.80915926549321</c:v>
                </c:pt>
                <c:pt idx="458">
                  <c:v>124.43414882193522</c:v>
                </c:pt>
                <c:pt idx="459">
                  <c:v>122.91453710425706</c:v>
                </c:pt>
                <c:pt idx="460">
                  <c:v>121.20427045641711</c:v>
                </c:pt>
                <c:pt idx="461">
                  <c:v>116.26233607894819</c:v>
                </c:pt>
                <c:pt idx="462">
                  <c:v>115.99858172085587</c:v>
                </c:pt>
                <c:pt idx="463">
                  <c:v>114.21746320012288</c:v>
                </c:pt>
                <c:pt idx="464">
                  <c:v>116.58381339845195</c:v>
                </c:pt>
                <c:pt idx="465">
                  <c:v>119.2871720744731</c:v>
                </c:pt>
                <c:pt idx="466">
                  <c:v>122.34868956110746</c:v>
                </c:pt>
                <c:pt idx="467">
                  <c:v>124.39543400392748</c:v>
                </c:pt>
                <c:pt idx="468">
                  <c:v>123.84166615896034</c:v>
                </c:pt>
                <c:pt idx="469">
                  <c:v>123.51884811546695</c:v>
                </c:pt>
                <c:pt idx="470">
                  <c:v>122.39191386044077</c:v>
                </c:pt>
                <c:pt idx="471">
                  <c:v>122.0147637339946</c:v>
                </c:pt>
                <c:pt idx="472">
                  <c:v>121.45527335047946</c:v>
                </c:pt>
                <c:pt idx="473">
                  <c:v>123.16838878475029</c:v>
                </c:pt>
                <c:pt idx="474">
                  <c:v>125.26910314101693</c:v>
                </c:pt>
                <c:pt idx="475">
                  <c:v>127.03431997541658</c:v>
                </c:pt>
                <c:pt idx="476">
                  <c:v>126.67182732462688</c:v>
                </c:pt>
                <c:pt idx="477">
                  <c:v>127.02599518010101</c:v>
                </c:pt>
                <c:pt idx="478">
                  <c:v>128.12552909052886</c:v>
                </c:pt>
                <c:pt idx="479">
                  <c:v>129.22387689431022</c:v>
                </c:pt>
                <c:pt idx="480">
                  <c:v>129.8799090291817</c:v>
                </c:pt>
                <c:pt idx="481">
                  <c:v>130.27381469705327</c:v>
                </c:pt>
                <c:pt idx="482">
                  <c:v>129.22087968077764</c:v>
                </c:pt>
                <c:pt idx="483">
                  <c:v>129.59231691139783</c:v>
                </c:pt>
                <c:pt idx="484">
                  <c:v>130.20693619870767</c:v>
                </c:pt>
                <c:pt idx="485">
                  <c:v>130.59480012182172</c:v>
                </c:pt>
                <c:pt idx="486">
                  <c:v>131.82232522348866</c:v>
                </c:pt>
                <c:pt idx="487">
                  <c:v>132.59650270927312</c:v>
                </c:pt>
                <c:pt idx="488">
                  <c:v>133.96411463720855</c:v>
                </c:pt>
                <c:pt idx="489">
                  <c:v>134.21837012772252</c:v>
                </c:pt>
                <c:pt idx="490">
                  <c:v>133.60466155419144</c:v>
                </c:pt>
                <c:pt idx="491">
                  <c:v>132.41174071288978</c:v>
                </c:pt>
                <c:pt idx="492">
                  <c:v>131.87013297429667</c:v>
                </c:pt>
                <c:pt idx="493">
                  <c:v>131.48445705777957</c:v>
                </c:pt>
                <c:pt idx="494">
                  <c:v>133.82044927868023</c:v>
                </c:pt>
                <c:pt idx="495">
                  <c:v>133.52834772848425</c:v>
                </c:pt>
                <c:pt idx="496">
                  <c:v>134.58837283162015</c:v>
                </c:pt>
                <c:pt idx="497">
                  <c:v>133.31815155670901</c:v>
                </c:pt>
                <c:pt idx="498">
                  <c:v>138.51588869904521</c:v>
                </c:pt>
                <c:pt idx="499">
                  <c:v>137.37778880052758</c:v>
                </c:pt>
                <c:pt idx="500">
                  <c:v>136.56662592859342</c:v>
                </c:pt>
                <c:pt idx="501">
                  <c:v>136.46221230597936</c:v>
                </c:pt>
                <c:pt idx="502">
                  <c:v>136.90685198557233</c:v>
                </c:pt>
                <c:pt idx="503">
                  <c:v>136.15679996138249</c:v>
                </c:pt>
                <c:pt idx="504">
                  <c:v>136.0285358033091</c:v>
                </c:pt>
                <c:pt idx="505">
                  <c:v>135.5947150903323</c:v>
                </c:pt>
                <c:pt idx="506">
                  <c:v>134.61001792426092</c:v>
                </c:pt>
                <c:pt idx="507">
                  <c:v>135.70169835854909</c:v>
                </c:pt>
                <c:pt idx="508">
                  <c:v>137.26184695743723</c:v>
                </c:pt>
                <c:pt idx="509">
                  <c:v>139.83387814960457</c:v>
                </c:pt>
                <c:pt idx="510">
                  <c:v>141.29662283001753</c:v>
                </c:pt>
                <c:pt idx="511">
                  <c:v>141.48583212144879</c:v>
                </c:pt>
                <c:pt idx="512">
                  <c:v>139.29141565261841</c:v>
                </c:pt>
                <c:pt idx="513">
                  <c:v>136.98241276985013</c:v>
                </c:pt>
                <c:pt idx="514">
                  <c:v>135.17981926224368</c:v>
                </c:pt>
                <c:pt idx="515">
                  <c:v>134.24812985541081</c:v>
                </c:pt>
                <c:pt idx="516">
                  <c:v>133.72319371732308</c:v>
                </c:pt>
                <c:pt idx="517">
                  <c:v>136.44317945454375</c:v>
                </c:pt>
                <c:pt idx="518">
                  <c:v>135.19398036806703</c:v>
                </c:pt>
                <c:pt idx="519">
                  <c:v>132.8125984043422</c:v>
                </c:pt>
                <c:pt idx="520">
                  <c:v>130.62184800681001</c:v>
                </c:pt>
                <c:pt idx="521">
                  <c:v>127.58911317432644</c:v>
                </c:pt>
                <c:pt idx="522">
                  <c:v>124.79190307029509</c:v>
                </c:pt>
                <c:pt idx="523">
                  <c:v>127.59216595494307</c:v>
                </c:pt>
                <c:pt idx="524">
                  <c:v>127.43529839022061</c:v>
                </c:pt>
                <c:pt idx="525">
                  <c:v>130.12227714602074</c:v>
                </c:pt>
                <c:pt idx="526">
                  <c:v>133.46850373188266</c:v>
                </c:pt>
                <c:pt idx="527">
                  <c:v>133.35545148556338</c:v>
                </c:pt>
                <c:pt idx="528">
                  <c:v>135.95977615730149</c:v>
                </c:pt>
                <c:pt idx="529">
                  <c:v>139.54832251531039</c:v>
                </c:pt>
                <c:pt idx="530">
                  <c:v>137.97452597242008</c:v>
                </c:pt>
                <c:pt idx="531">
                  <c:v>136.53392765174684</c:v>
                </c:pt>
                <c:pt idx="532">
                  <c:v>137.1536470209183</c:v>
                </c:pt>
                <c:pt idx="533">
                  <c:v>137.76689386836017</c:v>
                </c:pt>
                <c:pt idx="534">
                  <c:v>136.47930022931951</c:v>
                </c:pt>
                <c:pt idx="535">
                  <c:v>136.47010471526431</c:v>
                </c:pt>
                <c:pt idx="536">
                  <c:v>138.59528460261345</c:v>
                </c:pt>
                <c:pt idx="537">
                  <c:v>139.00100253334</c:v>
                </c:pt>
                <c:pt idx="538">
                  <c:v>135.25819571446416</c:v>
                </c:pt>
                <c:pt idx="539">
                  <c:v>130.31156559750769</c:v>
                </c:pt>
                <c:pt idx="540">
                  <c:v>129.41053262840043</c:v>
                </c:pt>
                <c:pt idx="541">
                  <c:v>129.00123872803178</c:v>
                </c:pt>
                <c:pt idx="542">
                  <c:v>128.86594934319913</c:v>
                </c:pt>
                <c:pt idx="543">
                  <c:v>129.13992125809261</c:v>
                </c:pt>
                <c:pt idx="544">
                  <c:v>131.53208288547481</c:v>
                </c:pt>
                <c:pt idx="545">
                  <c:v>130.65641952711789</c:v>
                </c:pt>
                <c:pt idx="546">
                  <c:v>127.82024450573756</c:v>
                </c:pt>
                <c:pt idx="547">
                  <c:v>126.05793605345339</c:v>
                </c:pt>
                <c:pt idx="548">
                  <c:v>127.37317577192532</c:v>
                </c:pt>
                <c:pt idx="549">
                  <c:v>128.88039337221059</c:v>
                </c:pt>
                <c:pt idx="550">
                  <c:v>130.57679744301231</c:v>
                </c:pt>
                <c:pt idx="551">
                  <c:v>132.8820340243752</c:v>
                </c:pt>
                <c:pt idx="552">
                  <c:v>135.93962354844672</c:v>
                </c:pt>
                <c:pt idx="553">
                  <c:v>136.45227835552777</c:v>
                </c:pt>
                <c:pt idx="554">
                  <c:v>140.14786490454148</c:v>
                </c:pt>
                <c:pt idx="555">
                  <c:v>140.12711933800841</c:v>
                </c:pt>
                <c:pt idx="556">
                  <c:v>139.79640175888491</c:v>
                </c:pt>
                <c:pt idx="557">
                  <c:v>137.06688617666657</c:v>
                </c:pt>
                <c:pt idx="558">
                  <c:v>132.14256231242246</c:v>
                </c:pt>
                <c:pt idx="559">
                  <c:v>132.16333217204067</c:v>
                </c:pt>
                <c:pt idx="560">
                  <c:v>130.39165454360605</c:v>
                </c:pt>
                <c:pt idx="561">
                  <c:v>125.99742687897069</c:v>
                </c:pt>
                <c:pt idx="562">
                  <c:v>122.84205997790278</c:v>
                </c:pt>
                <c:pt idx="563">
                  <c:v>126.51753462802706</c:v>
                </c:pt>
                <c:pt idx="564">
                  <c:v>127.24372113723432</c:v>
                </c:pt>
                <c:pt idx="565">
                  <c:v>126.91216194424747</c:v>
                </c:pt>
                <c:pt idx="566">
                  <c:v>126.82865901438377</c:v>
                </c:pt>
                <c:pt idx="567">
                  <c:v>127.1313868785563</c:v>
                </c:pt>
                <c:pt idx="568">
                  <c:v>129.83266241983446</c:v>
                </c:pt>
                <c:pt idx="569">
                  <c:v>131.66743422115323</c:v>
                </c:pt>
                <c:pt idx="570">
                  <c:v>130.67404454314345</c:v>
                </c:pt>
                <c:pt idx="571">
                  <c:v>128.53683091458834</c:v>
                </c:pt>
                <c:pt idx="572">
                  <c:v>130.1248467328451</c:v>
                </c:pt>
                <c:pt idx="573">
                  <c:v>130.6148873250211</c:v>
                </c:pt>
                <c:pt idx="574">
                  <c:v>127.76038783989308</c:v>
                </c:pt>
                <c:pt idx="575">
                  <c:v>126.76669109709353</c:v>
                </c:pt>
                <c:pt idx="576">
                  <c:v>128.05978224796024</c:v>
                </c:pt>
                <c:pt idx="577">
                  <c:v>128.37388531523354</c:v>
                </c:pt>
                <c:pt idx="578">
                  <c:v>125.79797302909205</c:v>
                </c:pt>
                <c:pt idx="579">
                  <c:v>121.60992474329151</c:v>
                </c:pt>
                <c:pt idx="580">
                  <c:v>123.57365640609832</c:v>
                </c:pt>
                <c:pt idx="581">
                  <c:v>123.43401929851305</c:v>
                </c:pt>
                <c:pt idx="582">
                  <c:v>124.64998640005491</c:v>
                </c:pt>
                <c:pt idx="583">
                  <c:v>126.10529712817277</c:v>
                </c:pt>
                <c:pt idx="584">
                  <c:v>126.38869427360493</c:v>
                </c:pt>
                <c:pt idx="585">
                  <c:v>125.78298261787901</c:v>
                </c:pt>
                <c:pt idx="586">
                  <c:v>127.77116942363303</c:v>
                </c:pt>
                <c:pt idx="587">
                  <c:v>127.47860942573004</c:v>
                </c:pt>
                <c:pt idx="588">
                  <c:v>127.47945968332481</c:v>
                </c:pt>
                <c:pt idx="589">
                  <c:v>126.3621337355999</c:v>
                </c:pt>
                <c:pt idx="590">
                  <c:v>127.10480828622191</c:v>
                </c:pt>
                <c:pt idx="591">
                  <c:v>129.16294742164951</c:v>
                </c:pt>
                <c:pt idx="592">
                  <c:v>132.65960381031877</c:v>
                </c:pt>
                <c:pt idx="593">
                  <c:v>131.83591994038042</c:v>
                </c:pt>
                <c:pt idx="594">
                  <c:v>131.5140832367473</c:v>
                </c:pt>
                <c:pt idx="595">
                  <c:v>128.32334197678193</c:v>
                </c:pt>
                <c:pt idx="596">
                  <c:v>128.72009647830654</c:v>
                </c:pt>
                <c:pt idx="597">
                  <c:v>130.81088319059782</c:v>
                </c:pt>
                <c:pt idx="598">
                  <c:v>131.18043980852136</c:v>
                </c:pt>
                <c:pt idx="599">
                  <c:v>129.9028143571031</c:v>
                </c:pt>
                <c:pt idx="600">
                  <c:v>127.64222488527933</c:v>
                </c:pt>
                <c:pt idx="601">
                  <c:v>127.59923323900549</c:v>
                </c:pt>
                <c:pt idx="602">
                  <c:v>127.39731858340303</c:v>
                </c:pt>
                <c:pt idx="603">
                  <c:v>128.64012555261451</c:v>
                </c:pt>
                <c:pt idx="604">
                  <c:v>129.51157755489001</c:v>
                </c:pt>
                <c:pt idx="605">
                  <c:v>131.67435995958303</c:v>
                </c:pt>
                <c:pt idx="606">
                  <c:v>131.5721725560002</c:v>
                </c:pt>
                <c:pt idx="607">
                  <c:v>131.25425830811355</c:v>
                </c:pt>
                <c:pt idx="608">
                  <c:v>129.46888933747127</c:v>
                </c:pt>
                <c:pt idx="609">
                  <c:v>129.02278088607275</c:v>
                </c:pt>
                <c:pt idx="610">
                  <c:v>128.8990321213536</c:v>
                </c:pt>
                <c:pt idx="611">
                  <c:v>128.5766390080407</c:v>
                </c:pt>
                <c:pt idx="612">
                  <c:v>128.61187165817159</c:v>
                </c:pt>
                <c:pt idx="613">
                  <c:v>127.7986131043649</c:v>
                </c:pt>
                <c:pt idx="614">
                  <c:v>126.2907971096239</c:v>
                </c:pt>
                <c:pt idx="615">
                  <c:v>125.68085011908222</c:v>
                </c:pt>
                <c:pt idx="616">
                  <c:v>126.37068334793065</c:v>
                </c:pt>
                <c:pt idx="617">
                  <c:v>125.75106767144547</c:v>
                </c:pt>
                <c:pt idx="618">
                  <c:v>124.85831765018212</c:v>
                </c:pt>
                <c:pt idx="619">
                  <c:v>124.61510388346282</c:v>
                </c:pt>
                <c:pt idx="620">
                  <c:v>123.28757639377901</c:v>
                </c:pt>
                <c:pt idx="621">
                  <c:v>123.16478255522638</c:v>
                </c:pt>
                <c:pt idx="622">
                  <c:v>125.14320079261954</c:v>
                </c:pt>
                <c:pt idx="623">
                  <c:v>127.50780017234904</c:v>
                </c:pt>
                <c:pt idx="624">
                  <c:v>128.3313161054925</c:v>
                </c:pt>
                <c:pt idx="625">
                  <c:v>133.19003576959474</c:v>
                </c:pt>
                <c:pt idx="626">
                  <c:v>150.65165776576342</c:v>
                </c:pt>
                <c:pt idx="627">
                  <c:v>150.86664374888059</c:v>
                </c:pt>
                <c:pt idx="628">
                  <c:v>153.25084225264189</c:v>
                </c:pt>
                <c:pt idx="629">
                  <c:v>152.59549590767861</c:v>
                </c:pt>
                <c:pt idx="630">
                  <c:v>155.54990060931368</c:v>
                </c:pt>
                <c:pt idx="631">
                  <c:v>157.01311092451314</c:v>
                </c:pt>
                <c:pt idx="632">
                  <c:v>157.1244186572778</c:v>
                </c:pt>
                <c:pt idx="633">
                  <c:v>156.96389341017118</c:v>
                </c:pt>
                <c:pt idx="634">
                  <c:v>157.14492004938555</c:v>
                </c:pt>
                <c:pt idx="635">
                  <c:v>157.38901417558415</c:v>
                </c:pt>
                <c:pt idx="636">
                  <c:v>157.81665428812161</c:v>
                </c:pt>
                <c:pt idx="637">
                  <c:v>157.42421006831242</c:v>
                </c:pt>
                <c:pt idx="638">
                  <c:v>157.18152752389648</c:v>
                </c:pt>
                <c:pt idx="639">
                  <c:v>156.72219416795355</c:v>
                </c:pt>
                <c:pt idx="640">
                  <c:v>154.55364808268277</c:v>
                </c:pt>
                <c:pt idx="641">
                  <c:v>152.98171358759285</c:v>
                </c:pt>
                <c:pt idx="642">
                  <c:v>154.64497546922635</c:v>
                </c:pt>
                <c:pt idx="643">
                  <c:v>156.38839487283437</c:v>
                </c:pt>
                <c:pt idx="644">
                  <c:v>159.20042493783959</c:v>
                </c:pt>
                <c:pt idx="645">
                  <c:v>161.30025284925605</c:v>
                </c:pt>
                <c:pt idx="646">
                  <c:v>160.13017179724375</c:v>
                </c:pt>
                <c:pt idx="647">
                  <c:v>159.64103813335839</c:v>
                </c:pt>
                <c:pt idx="648">
                  <c:v>160.56122762691177</c:v>
                </c:pt>
                <c:pt idx="649">
                  <c:v>161.92812202370487</c:v>
                </c:pt>
                <c:pt idx="650">
                  <c:v>162.61916537307781</c:v>
                </c:pt>
                <c:pt idx="651">
                  <c:v>164.12278030371985</c:v>
                </c:pt>
                <c:pt idx="652">
                  <c:v>166.35285346779921</c:v>
                </c:pt>
                <c:pt idx="653">
                  <c:v>167.36502397414563</c:v>
                </c:pt>
                <c:pt idx="654">
                  <c:v>168.70194521723883</c:v>
                </c:pt>
                <c:pt idx="655">
                  <c:v>167.53360039496241</c:v>
                </c:pt>
                <c:pt idx="656">
                  <c:v>166.52179076968409</c:v>
                </c:pt>
                <c:pt idx="657">
                  <c:v>166.53166092269336</c:v>
                </c:pt>
                <c:pt idx="658">
                  <c:v>165.45021444266476</c:v>
                </c:pt>
                <c:pt idx="659">
                  <c:v>164.96916727999601</c:v>
                </c:pt>
                <c:pt idx="660">
                  <c:v>165.8976247789829</c:v>
                </c:pt>
                <c:pt idx="661">
                  <c:v>166.11646690100358</c:v>
                </c:pt>
                <c:pt idx="662">
                  <c:v>164.2377775806649</c:v>
                </c:pt>
                <c:pt idx="663">
                  <c:v>161.79581267697131</c:v>
                </c:pt>
                <c:pt idx="664">
                  <c:v>159.33607421697866</c:v>
                </c:pt>
                <c:pt idx="665">
                  <c:v>161.44585571848137</c:v>
                </c:pt>
                <c:pt idx="666">
                  <c:v>163.33479466675348</c:v>
                </c:pt>
                <c:pt idx="667">
                  <c:v>163.67248631593992</c:v>
                </c:pt>
                <c:pt idx="668">
                  <c:v>162.94274101628082</c:v>
                </c:pt>
                <c:pt idx="669">
                  <c:v>160.59666329068</c:v>
                </c:pt>
                <c:pt idx="670">
                  <c:v>161.31070274356395</c:v>
                </c:pt>
                <c:pt idx="671">
                  <c:v>161.07502162543827</c:v>
                </c:pt>
                <c:pt idx="672">
                  <c:v>158.24650697344438</c:v>
                </c:pt>
                <c:pt idx="673">
                  <c:v>157.72261510394043</c:v>
                </c:pt>
                <c:pt idx="674">
                  <c:v>156.91053824398605</c:v>
                </c:pt>
                <c:pt idx="675">
                  <c:v>156.45583427079112</c:v>
                </c:pt>
                <c:pt idx="676">
                  <c:v>155.53326652585639</c:v>
                </c:pt>
                <c:pt idx="677">
                  <c:v>154.459530453676</c:v>
                </c:pt>
                <c:pt idx="678">
                  <c:v>156.74457652253398</c:v>
                </c:pt>
                <c:pt idx="679">
                  <c:v>156.3439285557892</c:v>
                </c:pt>
                <c:pt idx="680">
                  <c:v>152.7482698628707</c:v>
                </c:pt>
                <c:pt idx="681">
                  <c:v>151.71546018115018</c:v>
                </c:pt>
                <c:pt idx="682">
                  <c:v>150.95410738849753</c:v>
                </c:pt>
                <c:pt idx="683">
                  <c:v>150.49264042623557</c:v>
                </c:pt>
                <c:pt idx="684">
                  <c:v>149.10716702663103</c:v>
                </c:pt>
                <c:pt idx="685">
                  <c:v>147.43742845199955</c:v>
                </c:pt>
                <c:pt idx="686">
                  <c:v>148.60175652082907</c:v>
                </c:pt>
                <c:pt idx="687">
                  <c:v>151.32195311425255</c:v>
                </c:pt>
                <c:pt idx="688">
                  <c:v>151.31396753030117</c:v>
                </c:pt>
                <c:pt idx="689">
                  <c:v>142.56569593055494</c:v>
                </c:pt>
                <c:pt idx="690">
                  <c:v>140.09666860951975</c:v>
                </c:pt>
                <c:pt idx="691">
                  <c:v>137.92905156288495</c:v>
                </c:pt>
                <c:pt idx="692">
                  <c:v>138.4183550428657</c:v>
                </c:pt>
                <c:pt idx="693">
                  <c:v>138.38673581697759</c:v>
                </c:pt>
                <c:pt idx="694">
                  <c:v>140.14135469720875</c:v>
                </c:pt>
                <c:pt idx="695">
                  <c:v>140.9970807379064</c:v>
                </c:pt>
                <c:pt idx="696">
                  <c:v>143.01363474737158</c:v>
                </c:pt>
                <c:pt idx="697">
                  <c:v>143.34744559339163</c:v>
                </c:pt>
                <c:pt idx="698">
                  <c:v>146.15361590173407</c:v>
                </c:pt>
                <c:pt idx="699">
                  <c:v>146.47260593622804</c:v>
                </c:pt>
                <c:pt idx="700">
                  <c:v>145.28451054536475</c:v>
                </c:pt>
                <c:pt idx="701">
                  <c:v>148.42690385955922</c:v>
                </c:pt>
                <c:pt idx="702">
                  <c:v>151.34593093873886</c:v>
                </c:pt>
                <c:pt idx="703">
                  <c:v>152.41623401119932</c:v>
                </c:pt>
                <c:pt idx="704">
                  <c:v>153.45512685587622</c:v>
                </c:pt>
                <c:pt idx="705">
                  <c:v>154.30612359786275</c:v>
                </c:pt>
                <c:pt idx="706">
                  <c:v>153.04127897743541</c:v>
                </c:pt>
                <c:pt idx="707">
                  <c:v>154.17781551005771</c:v>
                </c:pt>
                <c:pt idx="708">
                  <c:v>157.62648688166175</c:v>
                </c:pt>
                <c:pt idx="709">
                  <c:v>159.04894190322389</c:v>
                </c:pt>
                <c:pt idx="710">
                  <c:v>159.55874811462644</c:v>
                </c:pt>
                <c:pt idx="711">
                  <c:v>158.787209800076</c:v>
                </c:pt>
                <c:pt idx="712">
                  <c:v>157.82556375490438</c:v>
                </c:pt>
                <c:pt idx="713">
                  <c:v>160.03699569580021</c:v>
                </c:pt>
                <c:pt idx="714">
                  <c:v>162.30535268149185</c:v>
                </c:pt>
                <c:pt idx="715">
                  <c:v>161.859239972198</c:v>
                </c:pt>
                <c:pt idx="716">
                  <c:v>163.95308295823469</c:v>
                </c:pt>
                <c:pt idx="717">
                  <c:v>168.56725210129417</c:v>
                </c:pt>
                <c:pt idx="718">
                  <c:v>171.68703642260951</c:v>
                </c:pt>
                <c:pt idx="719">
                  <c:v>172.26575552605377</c:v>
                </c:pt>
                <c:pt idx="720">
                  <c:v>167.69737550172394</c:v>
                </c:pt>
                <c:pt idx="721">
                  <c:v>167.64856354960517</c:v>
                </c:pt>
                <c:pt idx="722">
                  <c:v>162.53190623847519</c:v>
                </c:pt>
                <c:pt idx="723">
                  <c:v>161.41107102973726</c:v>
                </c:pt>
                <c:pt idx="724">
                  <c:v>163.05419311006446</c:v>
                </c:pt>
                <c:pt idx="725">
                  <c:v>163.59462556548422</c:v>
                </c:pt>
                <c:pt idx="726">
                  <c:v>166.11103360536939</c:v>
                </c:pt>
                <c:pt idx="727">
                  <c:v>166.09536688802325</c:v>
                </c:pt>
                <c:pt idx="728">
                  <c:v>166.44073686183324</c:v>
                </c:pt>
                <c:pt idx="729">
                  <c:v>169.25812077355471</c:v>
                </c:pt>
                <c:pt idx="730">
                  <c:v>168.40844740913695</c:v>
                </c:pt>
                <c:pt idx="731">
                  <c:v>166.44897679906981</c:v>
                </c:pt>
                <c:pt idx="732">
                  <c:v>165.27897147035748</c:v>
                </c:pt>
                <c:pt idx="733">
                  <c:v>162.14655189702475</c:v>
                </c:pt>
                <c:pt idx="734">
                  <c:v>163.33967314145565</c:v>
                </c:pt>
                <c:pt idx="735">
                  <c:v>162.38248352686455</c:v>
                </c:pt>
                <c:pt idx="736">
                  <c:v>160.87002800501082</c:v>
                </c:pt>
                <c:pt idx="737">
                  <c:v>163.69978876276147</c:v>
                </c:pt>
                <c:pt idx="738">
                  <c:v>164.12569674710539</c:v>
                </c:pt>
                <c:pt idx="739">
                  <c:v>163.52835171114234</c:v>
                </c:pt>
                <c:pt idx="740">
                  <c:v>165.27703293715106</c:v>
                </c:pt>
                <c:pt idx="741">
                  <c:v>164.06174214151665</c:v>
                </c:pt>
                <c:pt idx="742">
                  <c:v>162.32668666371427</c:v>
                </c:pt>
                <c:pt idx="743">
                  <c:v>162.5423295591186</c:v>
                </c:pt>
                <c:pt idx="744">
                  <c:v>160.38837003483908</c:v>
                </c:pt>
                <c:pt idx="745">
                  <c:v>158.71077226941281</c:v>
                </c:pt>
                <c:pt idx="746">
                  <c:v>157.11596922123744</c:v>
                </c:pt>
                <c:pt idx="747">
                  <c:v>155.78218405525968</c:v>
                </c:pt>
                <c:pt idx="748">
                  <c:v>153.69111483645548</c:v>
                </c:pt>
                <c:pt idx="749">
                  <c:v>151.9731558153056</c:v>
                </c:pt>
                <c:pt idx="750">
                  <c:v>159.91954351208304</c:v>
                </c:pt>
                <c:pt idx="751">
                  <c:v>159.66115817661696</c:v>
                </c:pt>
                <c:pt idx="752">
                  <c:v>160.24749153211795</c:v>
                </c:pt>
                <c:pt idx="753">
                  <c:v>161.67251704734625</c:v>
                </c:pt>
                <c:pt idx="754">
                  <c:v>161.28712338382991</c:v>
                </c:pt>
                <c:pt idx="755">
                  <c:v>162.96611955236557</c:v>
                </c:pt>
                <c:pt idx="756">
                  <c:v>161.79939729061189</c:v>
                </c:pt>
                <c:pt idx="757">
                  <c:v>160.5548037806104</c:v>
                </c:pt>
                <c:pt idx="758">
                  <c:v>159.11423592174927</c:v>
                </c:pt>
                <c:pt idx="759">
                  <c:v>159.59601090086545</c:v>
                </c:pt>
                <c:pt idx="760">
                  <c:v>155.88133580910818</c:v>
                </c:pt>
                <c:pt idx="761">
                  <c:v>153.74074422085678</c:v>
                </c:pt>
                <c:pt idx="762">
                  <c:v>148.81660847171099</c:v>
                </c:pt>
                <c:pt idx="763">
                  <c:v>142.98920476460825</c:v>
                </c:pt>
                <c:pt idx="764">
                  <c:v>143.02814199157916</c:v>
                </c:pt>
                <c:pt idx="765">
                  <c:v>144.33781677057894</c:v>
                </c:pt>
                <c:pt idx="766">
                  <c:v>142.12442307584104</c:v>
                </c:pt>
                <c:pt idx="767">
                  <c:v>140.68703527267789</c:v>
                </c:pt>
                <c:pt idx="768">
                  <c:v>139.34611272115706</c:v>
                </c:pt>
                <c:pt idx="769">
                  <c:v>137.38378564491967</c:v>
                </c:pt>
                <c:pt idx="770">
                  <c:v>135.47337691432875</c:v>
                </c:pt>
                <c:pt idx="771">
                  <c:v>136.38784252444856</c:v>
                </c:pt>
                <c:pt idx="772">
                  <c:v>139.1583775208133</c:v>
                </c:pt>
                <c:pt idx="773">
                  <c:v>138.78763056844116</c:v>
                </c:pt>
                <c:pt idx="774">
                  <c:v>137.76427375540729</c:v>
                </c:pt>
                <c:pt idx="775">
                  <c:v>138.63776383482383</c:v>
                </c:pt>
                <c:pt idx="776">
                  <c:v>140.36601265769477</c:v>
                </c:pt>
                <c:pt idx="777">
                  <c:v>142.45867529775498</c:v>
                </c:pt>
                <c:pt idx="778">
                  <c:v>142.90584077918427</c:v>
                </c:pt>
                <c:pt idx="779">
                  <c:v>142.66057793978021</c:v>
                </c:pt>
                <c:pt idx="780">
                  <c:v>139.79154311864988</c:v>
                </c:pt>
                <c:pt idx="781">
                  <c:v>139.62420002109448</c:v>
                </c:pt>
                <c:pt idx="782">
                  <c:v>139.12202457118056</c:v>
                </c:pt>
                <c:pt idx="783">
                  <c:v>138.35934607806942</c:v>
                </c:pt>
                <c:pt idx="784">
                  <c:v>140.38119119081358</c:v>
                </c:pt>
                <c:pt idx="785">
                  <c:v>138.38538168075175</c:v>
                </c:pt>
                <c:pt idx="786">
                  <c:v>134.63366675187163</c:v>
                </c:pt>
                <c:pt idx="787">
                  <c:v>136.47200288237406</c:v>
                </c:pt>
                <c:pt idx="788">
                  <c:v>140.29689548457685</c:v>
                </c:pt>
                <c:pt idx="789">
                  <c:v>140.63113734429541</c:v>
                </c:pt>
                <c:pt idx="790">
                  <c:v>137.56009895864332</c:v>
                </c:pt>
                <c:pt idx="791">
                  <c:v>136.46068199192683</c:v>
                </c:pt>
                <c:pt idx="792">
                  <c:v>132.10024643539683</c:v>
                </c:pt>
                <c:pt idx="793">
                  <c:v>130.76990094733475</c:v>
                </c:pt>
                <c:pt idx="794">
                  <c:v>131.43443721355629</c:v>
                </c:pt>
                <c:pt idx="795">
                  <c:v>132.52157439349841</c:v>
                </c:pt>
                <c:pt idx="796">
                  <c:v>129.87913392854392</c:v>
                </c:pt>
                <c:pt idx="797">
                  <c:v>126.83268529849317</c:v>
                </c:pt>
                <c:pt idx="798">
                  <c:v>129.30967087823981</c:v>
                </c:pt>
                <c:pt idx="799">
                  <c:v>127.65803463679558</c:v>
                </c:pt>
                <c:pt idx="800">
                  <c:v>124.09259827380045</c:v>
                </c:pt>
                <c:pt idx="801">
                  <c:v>117.5326415373808</c:v>
                </c:pt>
                <c:pt idx="802">
                  <c:v>115.70206484472914</c:v>
                </c:pt>
                <c:pt idx="803">
                  <c:v>120.5126122248441</c:v>
                </c:pt>
                <c:pt idx="804">
                  <c:v>119.60243279276889</c:v>
                </c:pt>
                <c:pt idx="805">
                  <c:v>115.724147158926</c:v>
                </c:pt>
                <c:pt idx="806">
                  <c:v>111.68845559232595</c:v>
                </c:pt>
                <c:pt idx="807">
                  <c:v>114.39570670776536</c:v>
                </c:pt>
                <c:pt idx="808">
                  <c:v>120.236648126224</c:v>
                </c:pt>
                <c:pt idx="809">
                  <c:v>123.53877862707827</c:v>
                </c:pt>
                <c:pt idx="810">
                  <c:v>126.88545720443878</c:v>
                </c:pt>
                <c:pt idx="811">
                  <c:v>126.86354377018374</c:v>
                </c:pt>
                <c:pt idx="812">
                  <c:v>129.27540431842496</c:v>
                </c:pt>
                <c:pt idx="813">
                  <c:v>129.14145473044178</c:v>
                </c:pt>
                <c:pt idx="814">
                  <c:v>128.62654529035893</c:v>
                </c:pt>
                <c:pt idx="815">
                  <c:v>130.14643400611641</c:v>
                </c:pt>
                <c:pt idx="816">
                  <c:v>132.07513570276538</c:v>
                </c:pt>
                <c:pt idx="817">
                  <c:v>135.70526026822074</c:v>
                </c:pt>
                <c:pt idx="818">
                  <c:v>134.51583220663511</c:v>
                </c:pt>
                <c:pt idx="819">
                  <c:v>130.68469274104473</c:v>
                </c:pt>
                <c:pt idx="820">
                  <c:v>129.59576630969303</c:v>
                </c:pt>
                <c:pt idx="821">
                  <c:v>129.74521756421561</c:v>
                </c:pt>
                <c:pt idx="822">
                  <c:v>127.16379190815587</c:v>
                </c:pt>
                <c:pt idx="823">
                  <c:v>123.82603466485548</c:v>
                </c:pt>
                <c:pt idx="824">
                  <c:v>124.2199706189059</c:v>
                </c:pt>
                <c:pt idx="825">
                  <c:v>122.59977843333934</c:v>
                </c:pt>
                <c:pt idx="826">
                  <c:v>119.86001521516009</c:v>
                </c:pt>
                <c:pt idx="827">
                  <c:v>120.31872463618976</c:v>
                </c:pt>
                <c:pt idx="828">
                  <c:v>123.82325292625315</c:v>
                </c:pt>
                <c:pt idx="829">
                  <c:v>128.86258389683289</c:v>
                </c:pt>
                <c:pt idx="830">
                  <c:v>128.85030598479599</c:v>
                </c:pt>
                <c:pt idx="831">
                  <c:v>133.16561315335346</c:v>
                </c:pt>
                <c:pt idx="832">
                  <c:v>132.33756441150268</c:v>
                </c:pt>
                <c:pt idx="833">
                  <c:v>130.46443407100435</c:v>
                </c:pt>
                <c:pt idx="834">
                  <c:v>124.56836623666406</c:v>
                </c:pt>
                <c:pt idx="835">
                  <c:v>121.56275618625043</c:v>
                </c:pt>
                <c:pt idx="836">
                  <c:v>115.23576176359229</c:v>
                </c:pt>
                <c:pt idx="837">
                  <c:v>116.72818403342043</c:v>
                </c:pt>
                <c:pt idx="838">
                  <c:v>121.46146341166464</c:v>
                </c:pt>
                <c:pt idx="839">
                  <c:v>120.2322194207577</c:v>
                </c:pt>
                <c:pt idx="840">
                  <c:v>120.69003795940938</c:v>
                </c:pt>
                <c:pt idx="841">
                  <c:v>118.73187164656058</c:v>
                </c:pt>
                <c:pt idx="842">
                  <c:v>119.79197917687662</c:v>
                </c:pt>
                <c:pt idx="843">
                  <c:v>112.74241186161423</c:v>
                </c:pt>
                <c:pt idx="844">
                  <c:v>108.07771529023182</c:v>
                </c:pt>
                <c:pt idx="845">
                  <c:v>104.75050003549804</c:v>
                </c:pt>
                <c:pt idx="846">
                  <c:v>102.93581681156955</c:v>
                </c:pt>
                <c:pt idx="847">
                  <c:v>101.71769447249829</c:v>
                </c:pt>
                <c:pt idx="848">
                  <c:v>102.95855123812279</c:v>
                </c:pt>
                <c:pt idx="849">
                  <c:v>107.56167265556046</c:v>
                </c:pt>
                <c:pt idx="850">
                  <c:v>108.45144110339942</c:v>
                </c:pt>
                <c:pt idx="851">
                  <c:v>110.05346846888659</c:v>
                </c:pt>
                <c:pt idx="852">
                  <c:v>104.07930581123692</c:v>
                </c:pt>
                <c:pt idx="853">
                  <c:v>101.55467421750126</c:v>
                </c:pt>
                <c:pt idx="854">
                  <c:v>102.98626626825228</c:v>
                </c:pt>
                <c:pt idx="855">
                  <c:v>103.51319100548713</c:v>
                </c:pt>
                <c:pt idx="856">
                  <c:v>102.7396318839172</c:v>
                </c:pt>
                <c:pt idx="857">
                  <c:v>104.5838219657999</c:v>
                </c:pt>
                <c:pt idx="858">
                  <c:v>109.51595497577051</c:v>
                </c:pt>
                <c:pt idx="859">
                  <c:v>113.1486041189911</c:v>
                </c:pt>
                <c:pt idx="860">
                  <c:v>115.79879563854965</c:v>
                </c:pt>
                <c:pt idx="861">
                  <c:v>116.78680539625937</c:v>
                </c:pt>
                <c:pt idx="862">
                  <c:v>120.32633763725021</c:v>
                </c:pt>
                <c:pt idx="863">
                  <c:v>118.48074245280445</c:v>
                </c:pt>
                <c:pt idx="864">
                  <c:v>117.89327059276835</c:v>
                </c:pt>
                <c:pt idx="865">
                  <c:v>119.12911378468863</c:v>
                </c:pt>
                <c:pt idx="866">
                  <c:v>118.94068786157338</c:v>
                </c:pt>
                <c:pt idx="867">
                  <c:v>114.75931500156683</c:v>
                </c:pt>
                <c:pt idx="868">
                  <c:v>110.15739567260962</c:v>
                </c:pt>
                <c:pt idx="869">
                  <c:v>106.21510455903207</c:v>
                </c:pt>
                <c:pt idx="870">
                  <c:v>106.81311481404268</c:v>
                </c:pt>
                <c:pt idx="871">
                  <c:v>107.94254615303925</c:v>
                </c:pt>
                <c:pt idx="872">
                  <c:v>102.77066204485504</c:v>
                </c:pt>
                <c:pt idx="873">
                  <c:v>102.94591511171481</c:v>
                </c:pt>
                <c:pt idx="874">
                  <c:v>103.44224784589213</c:v>
                </c:pt>
                <c:pt idx="875">
                  <c:v>101.05266768003709</c:v>
                </c:pt>
                <c:pt idx="876">
                  <c:v>104.66685649876499</c:v>
                </c:pt>
                <c:pt idx="877">
                  <c:v>108.73411195438671</c:v>
                </c:pt>
                <c:pt idx="878">
                  <c:v>105.38525919539777</c:v>
                </c:pt>
                <c:pt idx="879">
                  <c:v>98.657151055138883</c:v>
                </c:pt>
                <c:pt idx="880">
                  <c:v>98.406711298404275</c:v>
                </c:pt>
                <c:pt idx="881">
                  <c:v>97.424820988025076</c:v>
                </c:pt>
                <c:pt idx="882">
                  <c:v>97.294509664392237</c:v>
                </c:pt>
                <c:pt idx="883">
                  <c:v>100.08817779206241</c:v>
                </c:pt>
                <c:pt idx="884">
                  <c:v>101.17301546306979</c:v>
                </c:pt>
                <c:pt idx="885">
                  <c:v>104.6116729304434</c:v>
                </c:pt>
                <c:pt idx="886">
                  <c:v>104.13558223478893</c:v>
                </c:pt>
                <c:pt idx="887">
                  <c:v>101.40135275565768</c:v>
                </c:pt>
                <c:pt idx="888">
                  <c:v>100.34550312176142</c:v>
                </c:pt>
                <c:pt idx="889">
                  <c:v>101.06390883887356</c:v>
                </c:pt>
                <c:pt idx="890">
                  <c:v>99.874494412355176</c:v>
                </c:pt>
                <c:pt idx="891">
                  <c:v>100.9314318169982</c:v>
                </c:pt>
                <c:pt idx="892">
                  <c:v>101.53314962766981</c:v>
                </c:pt>
                <c:pt idx="893">
                  <c:v>106.49960208975658</c:v>
                </c:pt>
                <c:pt idx="894">
                  <c:v>108.62052007774786</c:v>
                </c:pt>
                <c:pt idx="895">
                  <c:v>108.61504150901237</c:v>
                </c:pt>
                <c:pt idx="896">
                  <c:v>106.4298030726123</c:v>
                </c:pt>
                <c:pt idx="897">
                  <c:v>105.46336969043907</c:v>
                </c:pt>
                <c:pt idx="898">
                  <c:v>102.44388005082129</c:v>
                </c:pt>
                <c:pt idx="899">
                  <c:v>105.41392087456974</c:v>
                </c:pt>
                <c:pt idx="900">
                  <c:v>109.95812605301265</c:v>
                </c:pt>
                <c:pt idx="901">
                  <c:v>112.42517586198682</c:v>
                </c:pt>
                <c:pt idx="902">
                  <c:v>111.44378026050607</c:v>
                </c:pt>
                <c:pt idx="903">
                  <c:v>109.63266258633701</c:v>
                </c:pt>
                <c:pt idx="904">
                  <c:v>111.59702691376978</c:v>
                </c:pt>
                <c:pt idx="905">
                  <c:v>111.72148136858742</c:v>
                </c:pt>
                <c:pt idx="906">
                  <c:v>111.15655158811408</c:v>
                </c:pt>
                <c:pt idx="907">
                  <c:v>110.32206404686482</c:v>
                </c:pt>
                <c:pt idx="908">
                  <c:v>107.52979663887841</c:v>
                </c:pt>
                <c:pt idx="909">
                  <c:v>110.08098558235164</c:v>
                </c:pt>
                <c:pt idx="910">
                  <c:v>111.50718013959434</c:v>
                </c:pt>
                <c:pt idx="911">
                  <c:v>113.30837769021431</c:v>
                </c:pt>
                <c:pt idx="912">
                  <c:v>113.96726372524249</c:v>
                </c:pt>
                <c:pt idx="913">
                  <c:v>115.20468423552049</c:v>
                </c:pt>
                <c:pt idx="914">
                  <c:v>114.12233345279068</c:v>
                </c:pt>
                <c:pt idx="915">
                  <c:v>112.46675404489324</c:v>
                </c:pt>
                <c:pt idx="916">
                  <c:v>109.24880628777213</c:v>
                </c:pt>
                <c:pt idx="917">
                  <c:v>106.65167583842522</c:v>
                </c:pt>
                <c:pt idx="918">
                  <c:v>106.93176581863494</c:v>
                </c:pt>
                <c:pt idx="919">
                  <c:v>108.01772243518823</c:v>
                </c:pt>
                <c:pt idx="920">
                  <c:v>108.63288272099368</c:v>
                </c:pt>
                <c:pt idx="921">
                  <c:v>104.40160927175874</c:v>
                </c:pt>
                <c:pt idx="922">
                  <c:v>103.77026846864406</c:v>
                </c:pt>
                <c:pt idx="923">
                  <c:v>103.4863563575305</c:v>
                </c:pt>
                <c:pt idx="924">
                  <c:v>102.35285375288835</c:v>
                </c:pt>
                <c:pt idx="925">
                  <c:v>102.28982216922815</c:v>
                </c:pt>
                <c:pt idx="926">
                  <c:v>101.86715142561251</c:v>
                </c:pt>
                <c:pt idx="927">
                  <c:v>102.12652462356202</c:v>
                </c:pt>
                <c:pt idx="928">
                  <c:v>105.12931601704177</c:v>
                </c:pt>
                <c:pt idx="929">
                  <c:v>106.10506772681599</c:v>
                </c:pt>
                <c:pt idx="930">
                  <c:v>108.40958709091633</c:v>
                </c:pt>
                <c:pt idx="931">
                  <c:v>108.35465593095273</c:v>
                </c:pt>
                <c:pt idx="932">
                  <c:v>102.88880384506035</c:v>
                </c:pt>
                <c:pt idx="933">
                  <c:v>103.24399729368292</c:v>
                </c:pt>
                <c:pt idx="934">
                  <c:v>101.74612104020444</c:v>
                </c:pt>
                <c:pt idx="935">
                  <c:v>101.16542283590572</c:v>
                </c:pt>
                <c:pt idx="936">
                  <c:v>102.80849269597125</c:v>
                </c:pt>
                <c:pt idx="937">
                  <c:v>98.330433015179366</c:v>
                </c:pt>
                <c:pt idx="938">
                  <c:v>95.532744939198082</c:v>
                </c:pt>
                <c:pt idx="939">
                  <c:v>94.048055399199782</c:v>
                </c:pt>
                <c:pt idx="940">
                  <c:v>92.564442696079936</c:v>
                </c:pt>
                <c:pt idx="941">
                  <c:v>91.834043410222364</c:v>
                </c:pt>
                <c:pt idx="942">
                  <c:v>92.651573126331513</c:v>
                </c:pt>
                <c:pt idx="943">
                  <c:v>94.204958190987085</c:v>
                </c:pt>
                <c:pt idx="944">
                  <c:v>88.945655177060829</c:v>
                </c:pt>
                <c:pt idx="945">
                  <c:v>78.702163418240644</c:v>
                </c:pt>
                <c:pt idx="946">
                  <c:v>80.785279735710958</c:v>
                </c:pt>
                <c:pt idx="947">
                  <c:v>84.541391067537489</c:v>
                </c:pt>
                <c:pt idx="948">
                  <c:v>86.962760867329862</c:v>
                </c:pt>
                <c:pt idx="949">
                  <c:v>85.862126364580277</c:v>
                </c:pt>
                <c:pt idx="950">
                  <c:v>83.222200967902268</c:v>
                </c:pt>
                <c:pt idx="951">
                  <c:v>83.032362839377811</c:v>
                </c:pt>
                <c:pt idx="952">
                  <c:v>84.394195505158066</c:v>
                </c:pt>
                <c:pt idx="953">
                  <c:v>85.301124567904679</c:v>
                </c:pt>
                <c:pt idx="954">
                  <c:v>85.940620436133941</c:v>
                </c:pt>
                <c:pt idx="955">
                  <c:v>84.866420061978886</c:v>
                </c:pt>
                <c:pt idx="956">
                  <c:v>86.864770025848586</c:v>
                </c:pt>
                <c:pt idx="957">
                  <c:v>86.59689102037332</c:v>
                </c:pt>
                <c:pt idx="958">
                  <c:v>85.293837597897962</c:v>
                </c:pt>
                <c:pt idx="959">
                  <c:v>84.108481564310139</c:v>
                </c:pt>
                <c:pt idx="960">
                  <c:v>85.404394925192094</c:v>
                </c:pt>
                <c:pt idx="961">
                  <c:v>85.939722501543443</c:v>
                </c:pt>
                <c:pt idx="962">
                  <c:v>89.338798457497205</c:v>
                </c:pt>
                <c:pt idx="963">
                  <c:v>89.787770688223787</c:v>
                </c:pt>
                <c:pt idx="964">
                  <c:v>88.915035397859526</c:v>
                </c:pt>
                <c:pt idx="965">
                  <c:v>91.392923034844443</c:v>
                </c:pt>
                <c:pt idx="966">
                  <c:v>90.803953742318797</c:v>
                </c:pt>
                <c:pt idx="967">
                  <c:v>90.901744824684855</c:v>
                </c:pt>
                <c:pt idx="968">
                  <c:v>87.923159628805664</c:v>
                </c:pt>
                <c:pt idx="969">
                  <c:v>88.91558885025475</c:v>
                </c:pt>
                <c:pt idx="970">
                  <c:v>93.110434302945194</c:v>
                </c:pt>
                <c:pt idx="971">
                  <c:v>91.460498508865925</c:v>
                </c:pt>
                <c:pt idx="972">
                  <c:v>91.188337794452991</c:v>
                </c:pt>
                <c:pt idx="973">
                  <c:v>91.302335157854657</c:v>
                </c:pt>
                <c:pt idx="974">
                  <c:v>99.019119431141334</c:v>
                </c:pt>
                <c:pt idx="975">
                  <c:v>104.82381422989015</c:v>
                </c:pt>
                <c:pt idx="976">
                  <c:v>104.13209439080102</c:v>
                </c:pt>
                <c:pt idx="977">
                  <c:v>105.53008936459379</c:v>
                </c:pt>
                <c:pt idx="978">
                  <c:v>104.19946002603784</c:v>
                </c:pt>
                <c:pt idx="979">
                  <c:v>104.03396967634957</c:v>
                </c:pt>
                <c:pt idx="980">
                  <c:v>103.57649748073956</c:v>
                </c:pt>
                <c:pt idx="981">
                  <c:v>102.50115395701681</c:v>
                </c:pt>
                <c:pt idx="982">
                  <c:v>104.28167907941729</c:v>
                </c:pt>
                <c:pt idx="983">
                  <c:v>104.74977118126762</c:v>
                </c:pt>
                <c:pt idx="984">
                  <c:v>103.8666194312889</c:v>
                </c:pt>
                <c:pt idx="985">
                  <c:v>103.1152073481617</c:v>
                </c:pt>
                <c:pt idx="986">
                  <c:v>104.81671564669536</c:v>
                </c:pt>
                <c:pt idx="987">
                  <c:v>108.1194767459085</c:v>
                </c:pt>
                <c:pt idx="988">
                  <c:v>109.78962995925471</c:v>
                </c:pt>
                <c:pt idx="989">
                  <c:v>110.45216122039695</c:v>
                </c:pt>
                <c:pt idx="990">
                  <c:v>107.77762359924861</c:v>
                </c:pt>
                <c:pt idx="991">
                  <c:v>106.0818222296319</c:v>
                </c:pt>
                <c:pt idx="992">
                  <c:v>106.86851589709939</c:v>
                </c:pt>
                <c:pt idx="993">
                  <c:v>109.05668780078683</c:v>
                </c:pt>
                <c:pt idx="994">
                  <c:v>108.05513677300314</c:v>
                </c:pt>
                <c:pt idx="995">
                  <c:v>110.33797701348014</c:v>
                </c:pt>
                <c:pt idx="996">
                  <c:v>110.80406053137028</c:v>
                </c:pt>
                <c:pt idx="997">
                  <c:v>108.90974915966446</c:v>
                </c:pt>
                <c:pt idx="998">
                  <c:v>105.60894133396155</c:v>
                </c:pt>
                <c:pt idx="999">
                  <c:v>102.49956257450917</c:v>
                </c:pt>
                <c:pt idx="1000">
                  <c:v>99.824978016302069</c:v>
                </c:pt>
                <c:pt idx="1001">
                  <c:v>102.51973345001528</c:v>
                </c:pt>
                <c:pt idx="1002">
                  <c:v>113.78778653971082</c:v>
                </c:pt>
                <c:pt idx="1003">
                  <c:v>115.32314813291538</c:v>
                </c:pt>
                <c:pt idx="1004">
                  <c:v>115.1765402470802</c:v>
                </c:pt>
                <c:pt idx="1005">
                  <c:v>115.58424959150537</c:v>
                </c:pt>
                <c:pt idx="1006">
                  <c:v>113.77036137990886</c:v>
                </c:pt>
                <c:pt idx="1007">
                  <c:v>115.47286218499023</c:v>
                </c:pt>
                <c:pt idx="1008">
                  <c:v>115.58476403089772</c:v>
                </c:pt>
                <c:pt idx="1009">
                  <c:v>117.50569577548055</c:v>
                </c:pt>
                <c:pt idx="1010">
                  <c:v>119.52659073749913</c:v>
                </c:pt>
                <c:pt idx="1011">
                  <c:v>119.8813812607107</c:v>
                </c:pt>
                <c:pt idx="1012">
                  <c:v>123.19025837649654</c:v>
                </c:pt>
                <c:pt idx="1013">
                  <c:v>123.77775870810977</c:v>
                </c:pt>
                <c:pt idx="1014">
                  <c:v>124.94657686382784</c:v>
                </c:pt>
                <c:pt idx="1015">
                  <c:v>126.6547586299025</c:v>
                </c:pt>
                <c:pt idx="1016">
                  <c:v>126.76915730819825</c:v>
                </c:pt>
                <c:pt idx="1017">
                  <c:v>127.2681014716421</c:v>
                </c:pt>
                <c:pt idx="1018">
                  <c:v>126.16074285755337</c:v>
                </c:pt>
                <c:pt idx="1019">
                  <c:v>124.04754988267094</c:v>
                </c:pt>
                <c:pt idx="1020">
                  <c:v>122.58792545641326</c:v>
                </c:pt>
                <c:pt idx="1021">
                  <c:v>124.55415695667133</c:v>
                </c:pt>
                <c:pt idx="1022">
                  <c:v>125.76130378102484</c:v>
                </c:pt>
                <c:pt idx="1023">
                  <c:v>124.51296914887062</c:v>
                </c:pt>
                <c:pt idx="1024">
                  <c:v>124.47819946341123</c:v>
                </c:pt>
                <c:pt idx="1025">
                  <c:v>125.02286794223336</c:v>
                </c:pt>
                <c:pt idx="1026">
                  <c:v>124.75629062631579</c:v>
                </c:pt>
                <c:pt idx="1027">
                  <c:v>123.88796737841081</c:v>
                </c:pt>
                <c:pt idx="1028">
                  <c:v>125.06630278073733</c:v>
                </c:pt>
                <c:pt idx="1029">
                  <c:v>126.8863033348497</c:v>
                </c:pt>
                <c:pt idx="1030">
                  <c:v>126.27900304569373</c:v>
                </c:pt>
                <c:pt idx="1031">
                  <c:v>124.51634871799187</c:v>
                </c:pt>
                <c:pt idx="1032">
                  <c:v>122.63616749997654</c:v>
                </c:pt>
                <c:pt idx="1033">
                  <c:v>121.61709025253766</c:v>
                </c:pt>
                <c:pt idx="1034">
                  <c:v>119.31894104748879</c:v>
                </c:pt>
                <c:pt idx="1035">
                  <c:v>118.56336100633601</c:v>
                </c:pt>
                <c:pt idx="1036">
                  <c:v>119.23638050241019</c:v>
                </c:pt>
                <c:pt idx="1037">
                  <c:v>122.07974001185509</c:v>
                </c:pt>
                <c:pt idx="1038">
                  <c:v>123.5047487714252</c:v>
                </c:pt>
                <c:pt idx="1039">
                  <c:v>124.03814059504828</c:v>
                </c:pt>
                <c:pt idx="1040">
                  <c:v>121.4901838814333</c:v>
                </c:pt>
                <c:pt idx="1041">
                  <c:v>120.87236695620078</c:v>
                </c:pt>
                <c:pt idx="1042">
                  <c:v>117.37312290656209</c:v>
                </c:pt>
                <c:pt idx="1043">
                  <c:v>116.12903109193479</c:v>
                </c:pt>
                <c:pt idx="1044">
                  <c:v>115.75396063757113</c:v>
                </c:pt>
                <c:pt idx="1045">
                  <c:v>114.27063893746492</c:v>
                </c:pt>
                <c:pt idx="1046">
                  <c:v>114.72622130770993</c:v>
                </c:pt>
                <c:pt idx="1047">
                  <c:v>115.03634976655854</c:v>
                </c:pt>
                <c:pt idx="1048">
                  <c:v>115.17629506661058</c:v>
                </c:pt>
                <c:pt idx="1049">
                  <c:v>116.48171518395368</c:v>
                </c:pt>
                <c:pt idx="1050">
                  <c:v>117.93468127494576</c:v>
                </c:pt>
                <c:pt idx="1051">
                  <c:v>117.28650043473054</c:v>
                </c:pt>
                <c:pt idx="1052">
                  <c:v>116.80990992404028</c:v>
                </c:pt>
                <c:pt idx="1053">
                  <c:v>116.60004369078104</c:v>
                </c:pt>
                <c:pt idx="1054">
                  <c:v>114.81545402304219</c:v>
                </c:pt>
                <c:pt idx="1055">
                  <c:v>114.25245544731885</c:v>
                </c:pt>
                <c:pt idx="1056">
                  <c:v>114.18243201652912</c:v>
                </c:pt>
                <c:pt idx="1057">
                  <c:v>115.89689694041301</c:v>
                </c:pt>
                <c:pt idx="1058">
                  <c:v>115.88939844028242</c:v>
                </c:pt>
                <c:pt idx="1059">
                  <c:v>117.98836271624374</c:v>
                </c:pt>
                <c:pt idx="1060">
                  <c:v>118.10639158669628</c:v>
                </c:pt>
                <c:pt idx="1061">
                  <c:v>119.74558273766283</c:v>
                </c:pt>
                <c:pt idx="1062">
                  <c:v>122.32736975597388</c:v>
                </c:pt>
                <c:pt idx="1063">
                  <c:v>117.52654774184138</c:v>
                </c:pt>
                <c:pt idx="1064">
                  <c:v>118.31913920652664</c:v>
                </c:pt>
                <c:pt idx="1065">
                  <c:v>117.5323106030488</c:v>
                </c:pt>
                <c:pt idx="1066">
                  <c:v>114.9850172544657</c:v>
                </c:pt>
                <c:pt idx="1067">
                  <c:v>115.42511606113248</c:v>
                </c:pt>
                <c:pt idx="1068">
                  <c:v>117.67228235955258</c:v>
                </c:pt>
                <c:pt idx="1069">
                  <c:v>118.07599542747093</c:v>
                </c:pt>
                <c:pt idx="1070">
                  <c:v>120.07801293015733</c:v>
                </c:pt>
                <c:pt idx="1071">
                  <c:v>119.80921703735649</c:v>
                </c:pt>
                <c:pt idx="1072">
                  <c:v>120.88816166219677</c:v>
                </c:pt>
                <c:pt idx="1073">
                  <c:v>118.38366706596432</c:v>
                </c:pt>
                <c:pt idx="1074">
                  <c:v>117.9379367916693</c:v>
                </c:pt>
                <c:pt idx="1075">
                  <c:v>119.65706269055877</c:v>
                </c:pt>
                <c:pt idx="1076">
                  <c:v>121.05704049341405</c:v>
                </c:pt>
                <c:pt idx="1077">
                  <c:v>122.03926466830104</c:v>
                </c:pt>
                <c:pt idx="1078">
                  <c:v>124.34757413546191</c:v>
                </c:pt>
                <c:pt idx="1079">
                  <c:v>124.09546747928859</c:v>
                </c:pt>
                <c:pt idx="1080">
                  <c:v>124.20337219886586</c:v>
                </c:pt>
                <c:pt idx="1081">
                  <c:v>124.03848135654547</c:v>
                </c:pt>
                <c:pt idx="1082">
                  <c:v>123.23084195350529</c:v>
                </c:pt>
                <c:pt idx="1083">
                  <c:v>122.29605860591155</c:v>
                </c:pt>
                <c:pt idx="1084">
                  <c:v>123.45363407751289</c:v>
                </c:pt>
                <c:pt idx="1085">
                  <c:v>124.3323487074897</c:v>
                </c:pt>
                <c:pt idx="1086">
                  <c:v>122.08680700713887</c:v>
                </c:pt>
                <c:pt idx="1087">
                  <c:v>121.57263697039693</c:v>
                </c:pt>
                <c:pt idx="1088">
                  <c:v>123.34708767041788</c:v>
                </c:pt>
                <c:pt idx="1089">
                  <c:v>124.60827495937778</c:v>
                </c:pt>
                <c:pt idx="1090">
                  <c:v>125.56022844655679</c:v>
                </c:pt>
                <c:pt idx="1091">
                  <c:v>124.90203588087542</c:v>
                </c:pt>
                <c:pt idx="1092">
                  <c:v>123.69067888753338</c:v>
                </c:pt>
                <c:pt idx="1093">
                  <c:v>121.54940643931268</c:v>
                </c:pt>
                <c:pt idx="1094">
                  <c:v>123.95555799952375</c:v>
                </c:pt>
                <c:pt idx="1095">
                  <c:v>124.00933632438827</c:v>
                </c:pt>
                <c:pt idx="1096">
                  <c:v>122.11622495793861</c:v>
                </c:pt>
                <c:pt idx="1097">
                  <c:v>120.31439155282878</c:v>
                </c:pt>
                <c:pt idx="1098">
                  <c:v>118.65360772513709</c:v>
                </c:pt>
                <c:pt idx="1099">
                  <c:v>116.76091824640805</c:v>
                </c:pt>
                <c:pt idx="1100">
                  <c:v>115.63821326346893</c:v>
                </c:pt>
                <c:pt idx="1101">
                  <c:v>112.86580953848691</c:v>
                </c:pt>
                <c:pt idx="1102">
                  <c:v>113.60002628663968</c:v>
                </c:pt>
                <c:pt idx="1103">
                  <c:v>114.52271299782792</c:v>
                </c:pt>
                <c:pt idx="1104">
                  <c:v>110.16904263494018</c:v>
                </c:pt>
                <c:pt idx="1105">
                  <c:v>105.69714074241514</c:v>
                </c:pt>
                <c:pt idx="1106">
                  <c:v>104.21066651677164</c:v>
                </c:pt>
                <c:pt idx="1107">
                  <c:v>103.707113927043</c:v>
                </c:pt>
                <c:pt idx="1108">
                  <c:v>103.18370632716041</c:v>
                </c:pt>
                <c:pt idx="1109">
                  <c:v>103.15187108645375</c:v>
                </c:pt>
                <c:pt idx="1110">
                  <c:v>102.20918315855185</c:v>
                </c:pt>
                <c:pt idx="1111">
                  <c:v>100.87372780846451</c:v>
                </c:pt>
                <c:pt idx="1112">
                  <c:v>100.51179059961107</c:v>
                </c:pt>
                <c:pt idx="1113">
                  <c:v>103.97930856294168</c:v>
                </c:pt>
                <c:pt idx="1114">
                  <c:v>102.37249314371398</c:v>
                </c:pt>
                <c:pt idx="1115">
                  <c:v>103.40143659580437</c:v>
                </c:pt>
                <c:pt idx="1116">
                  <c:v>104.16952841239114</c:v>
                </c:pt>
                <c:pt idx="1117">
                  <c:v>103.46580691647898</c:v>
                </c:pt>
                <c:pt idx="1118">
                  <c:v>103.39599050515811</c:v>
                </c:pt>
                <c:pt idx="1119">
                  <c:v>104.28753414173664</c:v>
                </c:pt>
                <c:pt idx="1120">
                  <c:v>105.68468021848925</c:v>
                </c:pt>
                <c:pt idx="1121">
                  <c:v>110.98276988278052</c:v>
                </c:pt>
                <c:pt idx="1122">
                  <c:v>111.24335606764578</c:v>
                </c:pt>
                <c:pt idx="1123">
                  <c:v>111.34132135567043</c:v>
                </c:pt>
                <c:pt idx="1124">
                  <c:v>107.88165444314537</c:v>
                </c:pt>
                <c:pt idx="1125">
                  <c:v>108.06091764582882</c:v>
                </c:pt>
                <c:pt idx="1126">
                  <c:v>108.28522493746061</c:v>
                </c:pt>
                <c:pt idx="1127">
                  <c:v>107.9658370270451</c:v>
                </c:pt>
                <c:pt idx="1128">
                  <c:v>110.25850229150736</c:v>
                </c:pt>
                <c:pt idx="1129">
                  <c:v>111.91055928351361</c:v>
                </c:pt>
                <c:pt idx="1130">
                  <c:v>111.56405191452274</c:v>
                </c:pt>
                <c:pt idx="1131">
                  <c:v>111.12685413355118</c:v>
                </c:pt>
                <c:pt idx="1132">
                  <c:v>108.18473689771834</c:v>
                </c:pt>
                <c:pt idx="1133">
                  <c:v>106.41705582907989</c:v>
                </c:pt>
                <c:pt idx="1134">
                  <c:v>104.13608376068083</c:v>
                </c:pt>
                <c:pt idx="1135">
                  <c:v>102.14735361914082</c:v>
                </c:pt>
                <c:pt idx="1136">
                  <c:v>101.80923384590353</c:v>
                </c:pt>
                <c:pt idx="1137">
                  <c:v>103.3682768794542</c:v>
                </c:pt>
                <c:pt idx="1138">
                  <c:v>105.04113663419284</c:v>
                </c:pt>
                <c:pt idx="1139">
                  <c:v>105.55582175115265</c:v>
                </c:pt>
                <c:pt idx="1140">
                  <c:v>105.71296438539416</c:v>
                </c:pt>
                <c:pt idx="1141">
                  <c:v>106.00052735759407</c:v>
                </c:pt>
                <c:pt idx="1142">
                  <c:v>106.90868765961065</c:v>
                </c:pt>
                <c:pt idx="1143">
                  <c:v>107.88765171781091</c:v>
                </c:pt>
                <c:pt idx="1144">
                  <c:v>107.58057167068584</c:v>
                </c:pt>
                <c:pt idx="1145">
                  <c:v>105.83762409984726</c:v>
                </c:pt>
                <c:pt idx="1146">
                  <c:v>106.95797188419544</c:v>
                </c:pt>
                <c:pt idx="1147">
                  <c:v>106.69882651852376</c:v>
                </c:pt>
                <c:pt idx="1148">
                  <c:v>106.48524223741765</c:v>
                </c:pt>
                <c:pt idx="1149">
                  <c:v>106.98114327118739</c:v>
                </c:pt>
                <c:pt idx="1150">
                  <c:v>105.81623102677024</c:v>
                </c:pt>
                <c:pt idx="1151">
                  <c:v>106.93117094453984</c:v>
                </c:pt>
                <c:pt idx="1152">
                  <c:v>108.33859504350742</c:v>
                </c:pt>
                <c:pt idx="1153">
                  <c:v>107.16995746707408</c:v>
                </c:pt>
                <c:pt idx="1154">
                  <c:v>105.671992714252</c:v>
                </c:pt>
                <c:pt idx="1155">
                  <c:v>106.57246426260103</c:v>
                </c:pt>
                <c:pt idx="1156">
                  <c:v>107.16159956020888</c:v>
                </c:pt>
                <c:pt idx="1157">
                  <c:v>108.47744042799661</c:v>
                </c:pt>
                <c:pt idx="1158">
                  <c:v>107.88113365461997</c:v>
                </c:pt>
                <c:pt idx="1159">
                  <c:v>107.66936974728785</c:v>
                </c:pt>
                <c:pt idx="1160">
                  <c:v>106.86606965997248</c:v>
                </c:pt>
                <c:pt idx="1161">
                  <c:v>105.88947468698998</c:v>
                </c:pt>
                <c:pt idx="1162">
                  <c:v>105.1990216204524</c:v>
                </c:pt>
                <c:pt idx="1163">
                  <c:v>104.22202121308415</c:v>
                </c:pt>
                <c:pt idx="1164">
                  <c:v>103.84279505918629</c:v>
                </c:pt>
                <c:pt idx="1165">
                  <c:v>102.52532546095581</c:v>
                </c:pt>
                <c:pt idx="1166">
                  <c:v>101.8454153470018</c:v>
                </c:pt>
                <c:pt idx="1167">
                  <c:v>99.869137003185301</c:v>
                </c:pt>
                <c:pt idx="1168">
                  <c:v>97.998321035361457</c:v>
                </c:pt>
                <c:pt idx="1169">
                  <c:v>95.371737654399411</c:v>
                </c:pt>
                <c:pt idx="1170">
                  <c:v>94.589121218482489</c:v>
                </c:pt>
                <c:pt idx="1171">
                  <c:v>95.889947781760895</c:v>
                </c:pt>
                <c:pt idx="1172">
                  <c:v>97.266589128647084</c:v>
                </c:pt>
                <c:pt idx="1173">
                  <c:v>99.390909523533281</c:v>
                </c:pt>
                <c:pt idx="1174">
                  <c:v>99.818248202770832</c:v>
                </c:pt>
                <c:pt idx="1175">
                  <c:v>99.762170476832765</c:v>
                </c:pt>
                <c:pt idx="1176">
                  <c:v>100.20026521107445</c:v>
                </c:pt>
                <c:pt idx="1177">
                  <c:v>98.457558268706336</c:v>
                </c:pt>
                <c:pt idx="1178">
                  <c:v>97.740689886446248</c:v>
                </c:pt>
                <c:pt idx="1179">
                  <c:v>95.724809427220805</c:v>
                </c:pt>
                <c:pt idx="1180">
                  <c:v>95.214436047760685</c:v>
                </c:pt>
                <c:pt idx="1181">
                  <c:v>94.384960572627818</c:v>
                </c:pt>
                <c:pt idx="1182">
                  <c:v>93.941188477354416</c:v>
                </c:pt>
                <c:pt idx="1183">
                  <c:v>94.074555861997098</c:v>
                </c:pt>
                <c:pt idx="1184">
                  <c:v>94.883031666568797</c:v>
                </c:pt>
                <c:pt idx="1185">
                  <c:v>94.044244564277662</c:v>
                </c:pt>
                <c:pt idx="1186">
                  <c:v>93.195175139666603</c:v>
                </c:pt>
                <c:pt idx="1187">
                  <c:v>92.299340071731052</c:v>
                </c:pt>
                <c:pt idx="1188">
                  <c:v>91.271441259123108</c:v>
                </c:pt>
                <c:pt idx="1189">
                  <c:v>88.991539228202157</c:v>
                </c:pt>
                <c:pt idx="1190">
                  <c:v>88.220039142908249</c:v>
                </c:pt>
                <c:pt idx="1191">
                  <c:v>87.968815221793918</c:v>
                </c:pt>
                <c:pt idx="1192">
                  <c:v>87.530823785925406</c:v>
                </c:pt>
                <c:pt idx="1193">
                  <c:v>87.003738092463365</c:v>
                </c:pt>
                <c:pt idx="1194">
                  <c:v>88.551561427740069</c:v>
                </c:pt>
                <c:pt idx="1195">
                  <c:v>93.72695315178818</c:v>
                </c:pt>
                <c:pt idx="1196">
                  <c:v>93.360617174533232</c:v>
                </c:pt>
                <c:pt idx="1197">
                  <c:v>93.950926578899512</c:v>
                </c:pt>
                <c:pt idx="1198">
                  <c:v>94.655318673358863</c:v>
                </c:pt>
                <c:pt idx="1199">
                  <c:v>94.887098173579716</c:v>
                </c:pt>
                <c:pt idx="1200">
                  <c:v>95.970860716239429</c:v>
                </c:pt>
                <c:pt idx="1201">
                  <c:v>95.980721648028265</c:v>
                </c:pt>
                <c:pt idx="1202">
                  <c:v>96.803636357768553</c:v>
                </c:pt>
                <c:pt idx="1203">
                  <c:v>97.846031898770917</c:v>
                </c:pt>
                <c:pt idx="1204">
                  <c:v>98.534970352174014</c:v>
                </c:pt>
                <c:pt idx="1205">
                  <c:v>99.55761439322886</c:v>
                </c:pt>
                <c:pt idx="1206">
                  <c:v>101.62133847719036</c:v>
                </c:pt>
                <c:pt idx="1207">
                  <c:v>102.69794255618825</c:v>
                </c:pt>
                <c:pt idx="1208">
                  <c:v>103.17673462688926</c:v>
                </c:pt>
                <c:pt idx="1209">
                  <c:v>102.39651052985641</c:v>
                </c:pt>
                <c:pt idx="1210">
                  <c:v>101.93674954910814</c:v>
                </c:pt>
                <c:pt idx="1211">
                  <c:v>102.45521371573746</c:v>
                </c:pt>
                <c:pt idx="1212">
                  <c:v>104.12156747749407</c:v>
                </c:pt>
                <c:pt idx="1213">
                  <c:v>101.98499703068519</c:v>
                </c:pt>
                <c:pt idx="1214">
                  <c:v>98.250639691871967</c:v>
                </c:pt>
                <c:pt idx="1215">
                  <c:v>96.996649135579702</c:v>
                </c:pt>
                <c:pt idx="1216">
                  <c:v>100.44216097751837</c:v>
                </c:pt>
                <c:pt idx="1217">
                  <c:v>101.14949782712161</c:v>
                </c:pt>
                <c:pt idx="1218">
                  <c:v>100.44706299237771</c:v>
                </c:pt>
                <c:pt idx="1219">
                  <c:v>104.43293990636043</c:v>
                </c:pt>
                <c:pt idx="1220">
                  <c:v>106.453290068843</c:v>
                </c:pt>
                <c:pt idx="1221">
                  <c:v>107.13889907495732</c:v>
                </c:pt>
                <c:pt idx="1222">
                  <c:v>108.91893788795072</c:v>
                </c:pt>
                <c:pt idx="1223">
                  <c:v>108.44835120419512</c:v>
                </c:pt>
                <c:pt idx="1224">
                  <c:v>106.02775914907517</c:v>
                </c:pt>
                <c:pt idx="1225">
                  <c:v>104.56642586975804</c:v>
                </c:pt>
                <c:pt idx="1226">
                  <c:v>103.08591662043688</c:v>
                </c:pt>
                <c:pt idx="1227">
                  <c:v>104.74323621844752</c:v>
                </c:pt>
                <c:pt idx="1228">
                  <c:v>106.6054021644436</c:v>
                </c:pt>
                <c:pt idx="1229">
                  <c:v>106.16873522367894</c:v>
                </c:pt>
                <c:pt idx="1230">
                  <c:v>104.73028034604987</c:v>
                </c:pt>
                <c:pt idx="1231">
                  <c:v>104.94648592123455</c:v>
                </c:pt>
                <c:pt idx="1232">
                  <c:v>105.44060777512586</c:v>
                </c:pt>
                <c:pt idx="1233">
                  <c:v>106.58313074592459</c:v>
                </c:pt>
                <c:pt idx="1234">
                  <c:v>106.46571350899603</c:v>
                </c:pt>
                <c:pt idx="1235">
                  <c:v>106.86537877914215</c:v>
                </c:pt>
                <c:pt idx="1236">
                  <c:v>107.89431212283962</c:v>
                </c:pt>
                <c:pt idx="1237">
                  <c:v>109.31151757805146</c:v>
                </c:pt>
                <c:pt idx="1238">
                  <c:v>110.05310425666326</c:v>
                </c:pt>
                <c:pt idx="1239">
                  <c:v>113.51381476528587</c:v>
                </c:pt>
                <c:pt idx="1240">
                  <c:v>115.19455812944709</c:v>
                </c:pt>
                <c:pt idx="1241">
                  <c:v>115.57153578563529</c:v>
                </c:pt>
                <c:pt idx="1242">
                  <c:v>115.78873841956681</c:v>
                </c:pt>
                <c:pt idx="1243">
                  <c:v>114.78369078832466</c:v>
                </c:pt>
                <c:pt idx="1244">
                  <c:v>116.13516789899282</c:v>
                </c:pt>
                <c:pt idx="1245">
                  <c:v>118.70857527794699</c:v>
                </c:pt>
                <c:pt idx="1246">
                  <c:v>120.01271834046864</c:v>
                </c:pt>
                <c:pt idx="1247">
                  <c:v>121.26613195142349</c:v>
                </c:pt>
                <c:pt idx="1248">
                  <c:v>121.19501784515752</c:v>
                </c:pt>
                <c:pt idx="1249">
                  <c:v>121.4107329321405</c:v>
                </c:pt>
                <c:pt idx="1250">
                  <c:v>121.25933084588509</c:v>
                </c:pt>
                <c:pt idx="1251">
                  <c:v>122.16272359439616</c:v>
                </c:pt>
                <c:pt idx="1252">
                  <c:v>121.30051065483744</c:v>
                </c:pt>
                <c:pt idx="1253">
                  <c:v>118.92881655418898</c:v>
                </c:pt>
                <c:pt idx="1254">
                  <c:v>106.06321337071822</c:v>
                </c:pt>
                <c:pt idx="1255">
                  <c:v>104.89236577896872</c:v>
                </c:pt>
                <c:pt idx="1256">
                  <c:v>104.5594313937319</c:v>
                </c:pt>
                <c:pt idx="1257">
                  <c:v>106.11158150353978</c:v>
                </c:pt>
                <c:pt idx="1258">
                  <c:v>105.71617536197041</c:v>
                </c:pt>
                <c:pt idx="1259">
                  <c:v>103.49923933444782</c:v>
                </c:pt>
                <c:pt idx="1260">
                  <c:v>100.89020251880125</c:v>
                </c:pt>
                <c:pt idx="1261">
                  <c:v>99.277921321669396</c:v>
                </c:pt>
                <c:pt idx="1262">
                  <c:v>99.469092693731895</c:v>
                </c:pt>
                <c:pt idx="1263">
                  <c:v>100.8028551341237</c:v>
                </c:pt>
                <c:pt idx="1264">
                  <c:v>100.50979661594269</c:v>
                </c:pt>
                <c:pt idx="1265">
                  <c:v>101.96671627289393</c:v>
                </c:pt>
                <c:pt idx="1266">
                  <c:v>103.85229821816064</c:v>
                </c:pt>
                <c:pt idx="1267">
                  <c:v>102.60936695196591</c:v>
                </c:pt>
                <c:pt idx="1268">
                  <c:v>99.464507755473747</c:v>
                </c:pt>
                <c:pt idx="1269">
                  <c:v>98.543600244207013</c:v>
                </c:pt>
                <c:pt idx="1270">
                  <c:v>98.86748961888496</c:v>
                </c:pt>
                <c:pt idx="1271">
                  <c:v>99.462929806970692</c:v>
                </c:pt>
                <c:pt idx="1272">
                  <c:v>98.827964041320499</c:v>
                </c:pt>
                <c:pt idx="1273">
                  <c:v>99.775100375936432</c:v>
                </c:pt>
                <c:pt idx="1274">
                  <c:v>98.930969245112053</c:v>
                </c:pt>
                <c:pt idx="1275">
                  <c:v>99.366333830134906</c:v>
                </c:pt>
                <c:pt idx="1276">
                  <c:v>101.42874161392324</c:v>
                </c:pt>
                <c:pt idx="1277">
                  <c:v>102.67428807523399</c:v>
                </c:pt>
                <c:pt idx="1278">
                  <c:v>102.46211098461546</c:v>
                </c:pt>
                <c:pt idx="1279">
                  <c:v>100.18677171890442</c:v>
                </c:pt>
                <c:pt idx="1280">
                  <c:v>99.995085405757109</c:v>
                </c:pt>
                <c:pt idx="1281">
                  <c:v>98.877935960129619</c:v>
                </c:pt>
                <c:pt idx="1282">
                  <c:v>98.573406408466454</c:v>
                </c:pt>
                <c:pt idx="1283">
                  <c:v>101.40390340348675</c:v>
                </c:pt>
                <c:pt idx="1284">
                  <c:v>102.67445882273969</c:v>
                </c:pt>
                <c:pt idx="1285">
                  <c:v>102.90565337400596</c:v>
                </c:pt>
                <c:pt idx="1286">
                  <c:v>104.11944960070667</c:v>
                </c:pt>
                <c:pt idx="1287">
                  <c:v>106.04035433877208</c:v>
                </c:pt>
                <c:pt idx="1288">
                  <c:v>104.53138728394011</c:v>
                </c:pt>
                <c:pt idx="1289">
                  <c:v>105.45513719115952</c:v>
                </c:pt>
                <c:pt idx="1290">
                  <c:v>104.68935546462112</c:v>
                </c:pt>
                <c:pt idx="1291">
                  <c:v>102.33396738003593</c:v>
                </c:pt>
                <c:pt idx="1292">
                  <c:v>102.38202159526553</c:v>
                </c:pt>
                <c:pt idx="1293">
                  <c:v>104.06593977295735</c:v>
                </c:pt>
                <c:pt idx="1294">
                  <c:v>104.14696724987695</c:v>
                </c:pt>
                <c:pt idx="1295">
                  <c:v>104.37439272304283</c:v>
                </c:pt>
                <c:pt idx="1296">
                  <c:v>103.55630148859181</c:v>
                </c:pt>
                <c:pt idx="1297">
                  <c:v>103.83390404097656</c:v>
                </c:pt>
                <c:pt idx="1298">
                  <c:v>103.06040184106968</c:v>
                </c:pt>
                <c:pt idx="1299">
                  <c:v>102.26384148097017</c:v>
                </c:pt>
                <c:pt idx="1300">
                  <c:v>100.23368050406519</c:v>
                </c:pt>
                <c:pt idx="1301">
                  <c:v>97.79428357550627</c:v>
                </c:pt>
                <c:pt idx="1302">
                  <c:v>96.444757463670925</c:v>
                </c:pt>
                <c:pt idx="1303">
                  <c:v>95.956877628357006</c:v>
                </c:pt>
                <c:pt idx="1304">
                  <c:v>96.715447478696206</c:v>
                </c:pt>
                <c:pt idx="1305">
                  <c:v>98.12652831885373</c:v>
                </c:pt>
                <c:pt idx="1306">
                  <c:v>99.77755195418095</c:v>
                </c:pt>
                <c:pt idx="1307">
                  <c:v>99.410012649589021</c:v>
                </c:pt>
                <c:pt idx="1308">
                  <c:v>100.18748024026276</c:v>
                </c:pt>
                <c:pt idx="1309">
                  <c:v>99.165573623490388</c:v>
                </c:pt>
                <c:pt idx="1310">
                  <c:v>98.360213731799575</c:v>
                </c:pt>
                <c:pt idx="1311">
                  <c:v>97.803809567284318</c:v>
                </c:pt>
                <c:pt idx="1312">
                  <c:v>98.927254277394681</c:v>
                </c:pt>
                <c:pt idx="1313">
                  <c:v>99.433944426464052</c:v>
                </c:pt>
                <c:pt idx="1314">
                  <c:v>98.447183195743207</c:v>
                </c:pt>
                <c:pt idx="1315">
                  <c:v>92.285791977711213</c:v>
                </c:pt>
                <c:pt idx="1316">
                  <c:v>91.518795482497524</c:v>
                </c:pt>
                <c:pt idx="1317">
                  <c:v>90.896488214630665</c:v>
                </c:pt>
                <c:pt idx="1318">
                  <c:v>92.288740811738265</c:v>
                </c:pt>
                <c:pt idx="1319">
                  <c:v>92.062332938333043</c:v>
                </c:pt>
                <c:pt idx="1320">
                  <c:v>90.539183014627312</c:v>
                </c:pt>
                <c:pt idx="1321">
                  <c:v>88.970156719268132</c:v>
                </c:pt>
                <c:pt idx="1322">
                  <c:v>88.138768943712591</c:v>
                </c:pt>
                <c:pt idx="1323">
                  <c:v>87.041529027296889</c:v>
                </c:pt>
                <c:pt idx="1324">
                  <c:v>87.130302931253951</c:v>
                </c:pt>
                <c:pt idx="1325">
                  <c:v>88.487938550445122</c:v>
                </c:pt>
                <c:pt idx="1326">
                  <c:v>89.129109544935901</c:v>
                </c:pt>
                <c:pt idx="1327">
                  <c:v>88.161342270001569</c:v>
                </c:pt>
                <c:pt idx="1328">
                  <c:v>90.771276661006638</c:v>
                </c:pt>
                <c:pt idx="1329">
                  <c:v>91.266431746186385</c:v>
                </c:pt>
                <c:pt idx="1330">
                  <c:v>92.347972978382145</c:v>
                </c:pt>
                <c:pt idx="1331">
                  <c:v>93.007456979119581</c:v>
                </c:pt>
                <c:pt idx="1332">
                  <c:v>94.511270001266624</c:v>
                </c:pt>
                <c:pt idx="1333">
                  <c:v>95.124850042911717</c:v>
                </c:pt>
                <c:pt idx="1334">
                  <c:v>94.001737441952173</c:v>
                </c:pt>
                <c:pt idx="1335">
                  <c:v>93.545532689680186</c:v>
                </c:pt>
                <c:pt idx="1336">
                  <c:v>93.478691040530407</c:v>
                </c:pt>
                <c:pt idx="1337">
                  <c:v>93.849970604545376</c:v>
                </c:pt>
                <c:pt idx="1338">
                  <c:v>93.29446590921205</c:v>
                </c:pt>
                <c:pt idx="1339">
                  <c:v>93.384018942664184</c:v>
                </c:pt>
                <c:pt idx="1340">
                  <c:v>92.940261291073924</c:v>
                </c:pt>
                <c:pt idx="1341">
                  <c:v>90.913112549839326</c:v>
                </c:pt>
                <c:pt idx="1342">
                  <c:v>89.546835395556613</c:v>
                </c:pt>
                <c:pt idx="1343">
                  <c:v>91.232523683658343</c:v>
                </c:pt>
                <c:pt idx="1344">
                  <c:v>91.440234378340662</c:v>
                </c:pt>
                <c:pt idx="1345">
                  <c:v>92.622737796081168</c:v>
                </c:pt>
                <c:pt idx="1346">
                  <c:v>93.046826289892294</c:v>
                </c:pt>
                <c:pt idx="1347">
                  <c:v>92.862894740407938</c:v>
                </c:pt>
                <c:pt idx="1348">
                  <c:v>92.130056742408399</c:v>
                </c:pt>
                <c:pt idx="1349">
                  <c:v>90.321378028327601</c:v>
                </c:pt>
                <c:pt idx="1350">
                  <c:v>91.766863928368366</c:v>
                </c:pt>
                <c:pt idx="1351">
                  <c:v>91.7188344075348</c:v>
                </c:pt>
                <c:pt idx="1352">
                  <c:v>90.767200605114652</c:v>
                </c:pt>
                <c:pt idx="1353">
                  <c:v>90.883761840409562</c:v>
                </c:pt>
                <c:pt idx="1354">
                  <c:v>91.181878555192199</c:v>
                </c:pt>
                <c:pt idx="1355">
                  <c:v>91.0920260368556</c:v>
                </c:pt>
                <c:pt idx="1356">
                  <c:v>91.943679231703101</c:v>
                </c:pt>
                <c:pt idx="1357">
                  <c:v>91.496685564120583</c:v>
                </c:pt>
                <c:pt idx="1358">
                  <c:v>90.578889514301935</c:v>
                </c:pt>
                <c:pt idx="1359">
                  <c:v>90.878494878886244</c:v>
                </c:pt>
                <c:pt idx="1360">
                  <c:v>91.064439820164367</c:v>
                </c:pt>
                <c:pt idx="1361">
                  <c:v>91.190225433450195</c:v>
                </c:pt>
                <c:pt idx="1362">
                  <c:v>93.109789739168022</c:v>
                </c:pt>
                <c:pt idx="1363">
                  <c:v>94.586359909708648</c:v>
                </c:pt>
                <c:pt idx="1364">
                  <c:v>94.495359532381045</c:v>
                </c:pt>
                <c:pt idx="1365">
                  <c:v>94.649291548956725</c:v>
                </c:pt>
                <c:pt idx="1366">
                  <c:v>94.558930955387112</c:v>
                </c:pt>
                <c:pt idx="1367">
                  <c:v>95.922067012362831</c:v>
                </c:pt>
                <c:pt idx="1368">
                  <c:v>96.591689195684609</c:v>
                </c:pt>
                <c:pt idx="1369">
                  <c:v>96.0769120507819</c:v>
                </c:pt>
                <c:pt idx="1370">
                  <c:v>95.389282674111485</c:v>
                </c:pt>
                <c:pt idx="1371">
                  <c:v>93.487020056566692</c:v>
                </c:pt>
                <c:pt idx="1372">
                  <c:v>93.587527041506448</c:v>
                </c:pt>
                <c:pt idx="1373">
                  <c:v>93.257760896150998</c:v>
                </c:pt>
                <c:pt idx="1374">
                  <c:v>94.597473514907449</c:v>
                </c:pt>
                <c:pt idx="1375">
                  <c:v>94.678643172917219</c:v>
                </c:pt>
                <c:pt idx="1376">
                  <c:v>95.713670428266269</c:v>
                </c:pt>
                <c:pt idx="1377">
                  <c:v>97.180075565867597</c:v>
                </c:pt>
                <c:pt idx="1378">
                  <c:v>96.715184420288935</c:v>
                </c:pt>
                <c:pt idx="1379">
                  <c:v>94.360836686613752</c:v>
                </c:pt>
                <c:pt idx="1380">
                  <c:v>93.579583199258352</c:v>
                </c:pt>
                <c:pt idx="1381">
                  <c:v>89.517806600344102</c:v>
                </c:pt>
                <c:pt idx="1382">
                  <c:v>73.075263812396543</c:v>
                </c:pt>
                <c:pt idx="1383">
                  <c:v>73.090984008121083</c:v>
                </c:pt>
                <c:pt idx="1384">
                  <c:v>72.548965222966928</c:v>
                </c:pt>
                <c:pt idx="1385">
                  <c:v>72.145779197857905</c:v>
                </c:pt>
                <c:pt idx="1386">
                  <c:v>72.03845839606339</c:v>
                </c:pt>
                <c:pt idx="1387">
                  <c:v>70.073838892313489</c:v>
                </c:pt>
                <c:pt idx="1388">
                  <c:v>69.670719442782143</c:v>
                </c:pt>
                <c:pt idx="1389">
                  <c:v>70.143111942541424</c:v>
                </c:pt>
                <c:pt idx="1390">
                  <c:v>71.156540148268036</c:v>
                </c:pt>
                <c:pt idx="1391">
                  <c:v>70.993126389899359</c:v>
                </c:pt>
                <c:pt idx="1392">
                  <c:v>69.628058650239936</c:v>
                </c:pt>
                <c:pt idx="1393">
                  <c:v>71.056373366043175</c:v>
                </c:pt>
                <c:pt idx="1394">
                  <c:v>71.395473206703116</c:v>
                </c:pt>
                <c:pt idx="1395">
                  <c:v>71.009485873285612</c:v>
                </c:pt>
                <c:pt idx="1396">
                  <c:v>71.843346299283652</c:v>
                </c:pt>
                <c:pt idx="1397">
                  <c:v>73.579030503435149</c:v>
                </c:pt>
                <c:pt idx="1398">
                  <c:v>71.998636189423735</c:v>
                </c:pt>
                <c:pt idx="1399">
                  <c:v>69.980023025360452</c:v>
                </c:pt>
                <c:pt idx="1400">
                  <c:v>70.436579669699341</c:v>
                </c:pt>
                <c:pt idx="1401">
                  <c:v>71.785978234276499</c:v>
                </c:pt>
                <c:pt idx="1402">
                  <c:v>72.994804296015033</c:v>
                </c:pt>
                <c:pt idx="1403">
                  <c:v>73.922581951352612</c:v>
                </c:pt>
                <c:pt idx="1404">
                  <c:v>74.266153968644375</c:v>
                </c:pt>
                <c:pt idx="1405">
                  <c:v>73.449790333163278</c:v>
                </c:pt>
                <c:pt idx="1406">
                  <c:v>72.967802209008454</c:v>
                </c:pt>
                <c:pt idx="1407">
                  <c:v>70.91648693817524</c:v>
                </c:pt>
                <c:pt idx="1408">
                  <c:v>71.764983022691055</c:v>
                </c:pt>
                <c:pt idx="1409">
                  <c:v>72.325574407183211</c:v>
                </c:pt>
                <c:pt idx="1410">
                  <c:v>73.807182277224257</c:v>
                </c:pt>
                <c:pt idx="1411">
                  <c:v>74.131194679105121</c:v>
                </c:pt>
                <c:pt idx="1412">
                  <c:v>75.259164203345065</c:v>
                </c:pt>
                <c:pt idx="1413">
                  <c:v>78.717323344949762</c:v>
                </c:pt>
                <c:pt idx="1414">
                  <c:v>79.826999741783155</c:v>
                </c:pt>
                <c:pt idx="1415">
                  <c:v>83.476169879351517</c:v>
                </c:pt>
                <c:pt idx="1416">
                  <c:v>84.298922502421831</c:v>
                </c:pt>
                <c:pt idx="1417">
                  <c:v>84.327024462025292</c:v>
                </c:pt>
                <c:pt idx="1418">
                  <c:v>84.534802172591029</c:v>
                </c:pt>
                <c:pt idx="1419">
                  <c:v>84.681896172177176</c:v>
                </c:pt>
                <c:pt idx="1420">
                  <c:v>84.199698074926346</c:v>
                </c:pt>
                <c:pt idx="1421">
                  <c:v>84.66895041965364</c:v>
                </c:pt>
                <c:pt idx="1422">
                  <c:v>85.034517565266469</c:v>
                </c:pt>
                <c:pt idx="1423">
                  <c:v>85.308363180388866</c:v>
                </c:pt>
                <c:pt idx="1424">
                  <c:v>83.153492511559762</c:v>
                </c:pt>
                <c:pt idx="1425">
                  <c:v>83.342237606897456</c:v>
                </c:pt>
                <c:pt idx="1426">
                  <c:v>83.007273453834728</c:v>
                </c:pt>
                <c:pt idx="1427">
                  <c:v>81.441748976206213</c:v>
                </c:pt>
                <c:pt idx="1428">
                  <c:v>80.992532120375316</c:v>
                </c:pt>
                <c:pt idx="1429">
                  <c:v>80.74434155987133</c:v>
                </c:pt>
                <c:pt idx="1430">
                  <c:v>80.302252159043874</c:v>
                </c:pt>
                <c:pt idx="1431">
                  <c:v>78.965659791073293</c:v>
                </c:pt>
                <c:pt idx="1432">
                  <c:v>77.719366422528338</c:v>
                </c:pt>
                <c:pt idx="1433">
                  <c:v>77.935726310791907</c:v>
                </c:pt>
                <c:pt idx="1434">
                  <c:v>78.133662470773785</c:v>
                </c:pt>
                <c:pt idx="1435">
                  <c:v>78.89893111649495</c:v>
                </c:pt>
                <c:pt idx="1436">
                  <c:v>79.86705949650316</c:v>
                </c:pt>
                <c:pt idx="1437">
                  <c:v>80.751003817253505</c:v>
                </c:pt>
                <c:pt idx="1438">
                  <c:v>81.062218981188181</c:v>
                </c:pt>
                <c:pt idx="1439">
                  <c:v>82.361694296184126</c:v>
                </c:pt>
                <c:pt idx="1440">
                  <c:v>87.243082891765383</c:v>
                </c:pt>
                <c:pt idx="1441">
                  <c:v>87.550485690235362</c:v>
                </c:pt>
                <c:pt idx="1442">
                  <c:v>88.692829345089407</c:v>
                </c:pt>
                <c:pt idx="1443">
                  <c:v>89.452733902968802</c:v>
                </c:pt>
                <c:pt idx="1444">
                  <c:v>90.630252877302269</c:v>
                </c:pt>
                <c:pt idx="1445">
                  <c:v>90.416629107518716</c:v>
                </c:pt>
                <c:pt idx="1446">
                  <c:v>89.526476295184167</c:v>
                </c:pt>
                <c:pt idx="1447">
                  <c:v>88.673016440678992</c:v>
                </c:pt>
                <c:pt idx="1448">
                  <c:v>83.003438008250669</c:v>
                </c:pt>
                <c:pt idx="1449">
                  <c:v>81.692527932831339</c:v>
                </c:pt>
                <c:pt idx="1450">
                  <c:v>81.451002333514651</c:v>
                </c:pt>
                <c:pt idx="1451">
                  <c:v>80.220380052217862</c:v>
                </c:pt>
                <c:pt idx="1452">
                  <c:v>80.498492264492342</c:v>
                </c:pt>
                <c:pt idx="1453">
                  <c:v>81.982892015025058</c:v>
                </c:pt>
                <c:pt idx="1454">
                  <c:v>81.844354793565159</c:v>
                </c:pt>
                <c:pt idx="1455">
                  <c:v>81.782836336491869</c:v>
                </c:pt>
                <c:pt idx="1456">
                  <c:v>81.434031226276815</c:v>
                </c:pt>
                <c:pt idx="1457">
                  <c:v>82.291123694831938</c:v>
                </c:pt>
                <c:pt idx="1458">
                  <c:v>83.861778722833151</c:v>
                </c:pt>
                <c:pt idx="1459">
                  <c:v>83.403653252789937</c:v>
                </c:pt>
                <c:pt idx="1460">
                  <c:v>82.617837889907477</c:v>
                </c:pt>
                <c:pt idx="1461">
                  <c:v>81.275988871886142</c:v>
                </c:pt>
                <c:pt idx="1462">
                  <c:v>80.833642063255823</c:v>
                </c:pt>
                <c:pt idx="1463">
                  <c:v>79.40169011223982</c:v>
                </c:pt>
                <c:pt idx="1464">
                  <c:v>78.40116494493455</c:v>
                </c:pt>
                <c:pt idx="1465">
                  <c:v>78.227206437056665</c:v>
                </c:pt>
                <c:pt idx="1466">
                  <c:v>78.217369112720775</c:v>
                </c:pt>
                <c:pt idx="1467">
                  <c:v>77.397845215501832</c:v>
                </c:pt>
                <c:pt idx="1468">
                  <c:v>75.827098782174133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0-4288-90CF-F2487940E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492032"/>
        <c:axId val="1137492512"/>
      </c:lineChart>
      <c:dateAx>
        <c:axId val="11374920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492512"/>
        <c:crosses val="autoZero"/>
        <c:auto val="1"/>
        <c:lblOffset val="100"/>
        <c:baseTimeUnit val="days"/>
      </c:dateAx>
      <c:valAx>
        <c:axId val="113749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4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Time Series of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Exponential Day (X)'!$I$3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'Holt Exponential Day (X)'!$D$4:$D$1472</c:f>
              <c:numCache>
                <c:formatCode>m/d/yyyy</c:formatCode>
                <c:ptCount val="146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  <c:pt idx="1258">
                  <c:v>45293</c:v>
                </c:pt>
                <c:pt idx="1259">
                  <c:v>45294</c:v>
                </c:pt>
                <c:pt idx="1260">
                  <c:v>45295</c:v>
                </c:pt>
                <c:pt idx="1261">
                  <c:v>45296</c:v>
                </c:pt>
                <c:pt idx="1262">
                  <c:v>45299</c:v>
                </c:pt>
                <c:pt idx="1263">
                  <c:v>45300</c:v>
                </c:pt>
                <c:pt idx="1264">
                  <c:v>45301</c:v>
                </c:pt>
                <c:pt idx="1265">
                  <c:v>45302</c:v>
                </c:pt>
                <c:pt idx="1266">
                  <c:v>45303</c:v>
                </c:pt>
                <c:pt idx="1267">
                  <c:v>45307</c:v>
                </c:pt>
                <c:pt idx="1268">
                  <c:v>45308</c:v>
                </c:pt>
                <c:pt idx="1269">
                  <c:v>45309</c:v>
                </c:pt>
                <c:pt idx="1270">
                  <c:v>45310</c:v>
                </c:pt>
                <c:pt idx="1271">
                  <c:v>45313</c:v>
                </c:pt>
                <c:pt idx="1272">
                  <c:v>45314</c:v>
                </c:pt>
                <c:pt idx="1273">
                  <c:v>45315</c:v>
                </c:pt>
                <c:pt idx="1274">
                  <c:v>45316</c:v>
                </c:pt>
                <c:pt idx="1275">
                  <c:v>45317</c:v>
                </c:pt>
                <c:pt idx="1276">
                  <c:v>45320</c:v>
                </c:pt>
                <c:pt idx="1277">
                  <c:v>45321</c:v>
                </c:pt>
                <c:pt idx="1278">
                  <c:v>45322</c:v>
                </c:pt>
                <c:pt idx="1279">
                  <c:v>45323</c:v>
                </c:pt>
                <c:pt idx="1280">
                  <c:v>45324</c:v>
                </c:pt>
                <c:pt idx="1281">
                  <c:v>45327</c:v>
                </c:pt>
                <c:pt idx="1282">
                  <c:v>45328</c:v>
                </c:pt>
                <c:pt idx="1283">
                  <c:v>45329</c:v>
                </c:pt>
                <c:pt idx="1284">
                  <c:v>45330</c:v>
                </c:pt>
                <c:pt idx="1285">
                  <c:v>45331</c:v>
                </c:pt>
                <c:pt idx="1286">
                  <c:v>45334</c:v>
                </c:pt>
                <c:pt idx="1287">
                  <c:v>45335</c:v>
                </c:pt>
                <c:pt idx="1288">
                  <c:v>45336</c:v>
                </c:pt>
                <c:pt idx="1289">
                  <c:v>45337</c:v>
                </c:pt>
                <c:pt idx="1290">
                  <c:v>45338</c:v>
                </c:pt>
                <c:pt idx="1291">
                  <c:v>45342</c:v>
                </c:pt>
                <c:pt idx="1292">
                  <c:v>45343</c:v>
                </c:pt>
                <c:pt idx="1293">
                  <c:v>45344</c:v>
                </c:pt>
                <c:pt idx="1294">
                  <c:v>45345</c:v>
                </c:pt>
                <c:pt idx="1295">
                  <c:v>45348</c:v>
                </c:pt>
                <c:pt idx="1296">
                  <c:v>45349</c:v>
                </c:pt>
                <c:pt idx="1297">
                  <c:v>45350</c:v>
                </c:pt>
                <c:pt idx="1298">
                  <c:v>45351</c:v>
                </c:pt>
                <c:pt idx="1299">
                  <c:v>45352</c:v>
                </c:pt>
                <c:pt idx="1300">
                  <c:v>45355</c:v>
                </c:pt>
                <c:pt idx="1301">
                  <c:v>45356</c:v>
                </c:pt>
                <c:pt idx="1302">
                  <c:v>45357</c:v>
                </c:pt>
                <c:pt idx="1303">
                  <c:v>45358</c:v>
                </c:pt>
                <c:pt idx="1304">
                  <c:v>45359</c:v>
                </c:pt>
                <c:pt idx="1305">
                  <c:v>45362</c:v>
                </c:pt>
                <c:pt idx="1306">
                  <c:v>45363</c:v>
                </c:pt>
                <c:pt idx="1307">
                  <c:v>45364</c:v>
                </c:pt>
                <c:pt idx="1308">
                  <c:v>45365</c:v>
                </c:pt>
                <c:pt idx="1309">
                  <c:v>45366</c:v>
                </c:pt>
                <c:pt idx="1310">
                  <c:v>45369</c:v>
                </c:pt>
                <c:pt idx="1311">
                  <c:v>45370</c:v>
                </c:pt>
                <c:pt idx="1312">
                  <c:v>45371</c:v>
                </c:pt>
                <c:pt idx="1313">
                  <c:v>45372</c:v>
                </c:pt>
                <c:pt idx="1314">
                  <c:v>45373</c:v>
                </c:pt>
                <c:pt idx="1315">
                  <c:v>45376</c:v>
                </c:pt>
                <c:pt idx="1316">
                  <c:v>45377</c:v>
                </c:pt>
                <c:pt idx="1317">
                  <c:v>45378</c:v>
                </c:pt>
                <c:pt idx="1318">
                  <c:v>45379</c:v>
                </c:pt>
                <c:pt idx="1319">
                  <c:v>45383</c:v>
                </c:pt>
                <c:pt idx="1320">
                  <c:v>45384</c:v>
                </c:pt>
                <c:pt idx="1321">
                  <c:v>45385</c:v>
                </c:pt>
                <c:pt idx="1322">
                  <c:v>45386</c:v>
                </c:pt>
                <c:pt idx="1323">
                  <c:v>45387</c:v>
                </c:pt>
                <c:pt idx="1324">
                  <c:v>45390</c:v>
                </c:pt>
                <c:pt idx="1325">
                  <c:v>45391</c:v>
                </c:pt>
                <c:pt idx="1326">
                  <c:v>45392</c:v>
                </c:pt>
                <c:pt idx="1327">
                  <c:v>45393</c:v>
                </c:pt>
                <c:pt idx="1328">
                  <c:v>45394</c:v>
                </c:pt>
                <c:pt idx="1329">
                  <c:v>45397</c:v>
                </c:pt>
                <c:pt idx="1330">
                  <c:v>45398</c:v>
                </c:pt>
                <c:pt idx="1331">
                  <c:v>45399</c:v>
                </c:pt>
                <c:pt idx="1332">
                  <c:v>45400</c:v>
                </c:pt>
                <c:pt idx="1333">
                  <c:v>45401</c:v>
                </c:pt>
                <c:pt idx="1334">
                  <c:v>45404</c:v>
                </c:pt>
                <c:pt idx="1335">
                  <c:v>45405</c:v>
                </c:pt>
                <c:pt idx="1336">
                  <c:v>45406</c:v>
                </c:pt>
                <c:pt idx="1337">
                  <c:v>45407</c:v>
                </c:pt>
                <c:pt idx="1338">
                  <c:v>45408</c:v>
                </c:pt>
                <c:pt idx="1339">
                  <c:v>45411</c:v>
                </c:pt>
                <c:pt idx="1340">
                  <c:v>45412</c:v>
                </c:pt>
                <c:pt idx="1341">
                  <c:v>45413</c:v>
                </c:pt>
                <c:pt idx="1342">
                  <c:v>45414</c:v>
                </c:pt>
                <c:pt idx="1343">
                  <c:v>45415</c:v>
                </c:pt>
                <c:pt idx="1344">
                  <c:v>45418</c:v>
                </c:pt>
                <c:pt idx="1345">
                  <c:v>45419</c:v>
                </c:pt>
                <c:pt idx="1346">
                  <c:v>45420</c:v>
                </c:pt>
                <c:pt idx="1347">
                  <c:v>45421</c:v>
                </c:pt>
                <c:pt idx="1348">
                  <c:v>45422</c:v>
                </c:pt>
                <c:pt idx="1349">
                  <c:v>45425</c:v>
                </c:pt>
                <c:pt idx="1350">
                  <c:v>45426</c:v>
                </c:pt>
                <c:pt idx="1351">
                  <c:v>45427</c:v>
                </c:pt>
                <c:pt idx="1352">
                  <c:v>45428</c:v>
                </c:pt>
                <c:pt idx="1353">
                  <c:v>45429</c:v>
                </c:pt>
                <c:pt idx="1354">
                  <c:v>45432</c:v>
                </c:pt>
                <c:pt idx="1355">
                  <c:v>45433</c:v>
                </c:pt>
                <c:pt idx="1356">
                  <c:v>45434</c:v>
                </c:pt>
                <c:pt idx="1357">
                  <c:v>45435</c:v>
                </c:pt>
                <c:pt idx="1358">
                  <c:v>45436</c:v>
                </c:pt>
                <c:pt idx="1359">
                  <c:v>45440</c:v>
                </c:pt>
                <c:pt idx="1360">
                  <c:v>45441</c:v>
                </c:pt>
                <c:pt idx="1361">
                  <c:v>45442</c:v>
                </c:pt>
                <c:pt idx="1362">
                  <c:v>45443</c:v>
                </c:pt>
                <c:pt idx="1363">
                  <c:v>45446</c:v>
                </c:pt>
                <c:pt idx="1364">
                  <c:v>45447</c:v>
                </c:pt>
                <c:pt idx="1365">
                  <c:v>45448</c:v>
                </c:pt>
                <c:pt idx="1366">
                  <c:v>45449</c:v>
                </c:pt>
                <c:pt idx="1367">
                  <c:v>45450</c:v>
                </c:pt>
                <c:pt idx="1368">
                  <c:v>45453</c:v>
                </c:pt>
                <c:pt idx="1369">
                  <c:v>45454</c:v>
                </c:pt>
                <c:pt idx="1370">
                  <c:v>45455</c:v>
                </c:pt>
                <c:pt idx="1371">
                  <c:v>45456</c:v>
                </c:pt>
                <c:pt idx="1372">
                  <c:v>45457</c:v>
                </c:pt>
                <c:pt idx="1373">
                  <c:v>45460</c:v>
                </c:pt>
                <c:pt idx="1374">
                  <c:v>45461</c:v>
                </c:pt>
                <c:pt idx="1375">
                  <c:v>45463</c:v>
                </c:pt>
                <c:pt idx="1376">
                  <c:v>45464</c:v>
                </c:pt>
                <c:pt idx="1377">
                  <c:v>45467</c:v>
                </c:pt>
                <c:pt idx="1378">
                  <c:v>45468</c:v>
                </c:pt>
                <c:pt idx="1379">
                  <c:v>45469</c:v>
                </c:pt>
                <c:pt idx="1380">
                  <c:v>45470</c:v>
                </c:pt>
                <c:pt idx="1381">
                  <c:v>45471</c:v>
                </c:pt>
                <c:pt idx="1382">
                  <c:v>45474</c:v>
                </c:pt>
                <c:pt idx="1383">
                  <c:v>45475</c:v>
                </c:pt>
                <c:pt idx="1384">
                  <c:v>45476</c:v>
                </c:pt>
                <c:pt idx="1385">
                  <c:v>45478</c:v>
                </c:pt>
                <c:pt idx="1386">
                  <c:v>45481</c:v>
                </c:pt>
                <c:pt idx="1387">
                  <c:v>45482</c:v>
                </c:pt>
                <c:pt idx="1388">
                  <c:v>45483</c:v>
                </c:pt>
                <c:pt idx="1389">
                  <c:v>45484</c:v>
                </c:pt>
                <c:pt idx="1390">
                  <c:v>45485</c:v>
                </c:pt>
                <c:pt idx="1391">
                  <c:v>45488</c:v>
                </c:pt>
                <c:pt idx="1392">
                  <c:v>45489</c:v>
                </c:pt>
                <c:pt idx="1393">
                  <c:v>45490</c:v>
                </c:pt>
                <c:pt idx="1394">
                  <c:v>45491</c:v>
                </c:pt>
                <c:pt idx="1395">
                  <c:v>45492</c:v>
                </c:pt>
                <c:pt idx="1396">
                  <c:v>45495</c:v>
                </c:pt>
                <c:pt idx="1397">
                  <c:v>45496</c:v>
                </c:pt>
                <c:pt idx="1398">
                  <c:v>45497</c:v>
                </c:pt>
                <c:pt idx="1399">
                  <c:v>45498</c:v>
                </c:pt>
                <c:pt idx="1400">
                  <c:v>45499</c:v>
                </c:pt>
                <c:pt idx="1401">
                  <c:v>45502</c:v>
                </c:pt>
                <c:pt idx="1402">
                  <c:v>45503</c:v>
                </c:pt>
                <c:pt idx="1403">
                  <c:v>45504</c:v>
                </c:pt>
                <c:pt idx="1404">
                  <c:v>45505</c:v>
                </c:pt>
                <c:pt idx="1405">
                  <c:v>45506</c:v>
                </c:pt>
                <c:pt idx="1406">
                  <c:v>45509</c:v>
                </c:pt>
                <c:pt idx="1407">
                  <c:v>45510</c:v>
                </c:pt>
                <c:pt idx="1408">
                  <c:v>45511</c:v>
                </c:pt>
                <c:pt idx="1409">
                  <c:v>45512</c:v>
                </c:pt>
                <c:pt idx="1410">
                  <c:v>45513</c:v>
                </c:pt>
                <c:pt idx="1411">
                  <c:v>45516</c:v>
                </c:pt>
                <c:pt idx="1412">
                  <c:v>45517</c:v>
                </c:pt>
                <c:pt idx="1413">
                  <c:v>45518</c:v>
                </c:pt>
                <c:pt idx="1414">
                  <c:v>45519</c:v>
                </c:pt>
                <c:pt idx="1415">
                  <c:v>45520</c:v>
                </c:pt>
                <c:pt idx="1416">
                  <c:v>45523</c:v>
                </c:pt>
                <c:pt idx="1417">
                  <c:v>45524</c:v>
                </c:pt>
                <c:pt idx="1418">
                  <c:v>45525</c:v>
                </c:pt>
                <c:pt idx="1419">
                  <c:v>45526</c:v>
                </c:pt>
                <c:pt idx="1420">
                  <c:v>45527</c:v>
                </c:pt>
                <c:pt idx="1421">
                  <c:v>45530</c:v>
                </c:pt>
                <c:pt idx="1422">
                  <c:v>45531</c:v>
                </c:pt>
                <c:pt idx="1423">
                  <c:v>45532</c:v>
                </c:pt>
                <c:pt idx="1424">
                  <c:v>45533</c:v>
                </c:pt>
                <c:pt idx="1425">
                  <c:v>45534</c:v>
                </c:pt>
                <c:pt idx="1426">
                  <c:v>45538</c:v>
                </c:pt>
                <c:pt idx="1427">
                  <c:v>45539</c:v>
                </c:pt>
                <c:pt idx="1428">
                  <c:v>45540</c:v>
                </c:pt>
                <c:pt idx="1429">
                  <c:v>45541</c:v>
                </c:pt>
                <c:pt idx="1430">
                  <c:v>45544</c:v>
                </c:pt>
                <c:pt idx="1431">
                  <c:v>45545</c:v>
                </c:pt>
                <c:pt idx="1432">
                  <c:v>45546</c:v>
                </c:pt>
                <c:pt idx="1433">
                  <c:v>45547</c:v>
                </c:pt>
                <c:pt idx="1434">
                  <c:v>45548</c:v>
                </c:pt>
                <c:pt idx="1435">
                  <c:v>45551</c:v>
                </c:pt>
                <c:pt idx="1436">
                  <c:v>45552</c:v>
                </c:pt>
                <c:pt idx="1437">
                  <c:v>45553</c:v>
                </c:pt>
                <c:pt idx="1438">
                  <c:v>45554</c:v>
                </c:pt>
                <c:pt idx="1439">
                  <c:v>45555</c:v>
                </c:pt>
                <c:pt idx="1440">
                  <c:v>45558</c:v>
                </c:pt>
                <c:pt idx="1441">
                  <c:v>45559</c:v>
                </c:pt>
                <c:pt idx="1442">
                  <c:v>45560</c:v>
                </c:pt>
                <c:pt idx="1443">
                  <c:v>45561</c:v>
                </c:pt>
                <c:pt idx="1444">
                  <c:v>45562</c:v>
                </c:pt>
                <c:pt idx="1445">
                  <c:v>45565</c:v>
                </c:pt>
                <c:pt idx="1446">
                  <c:v>45566</c:v>
                </c:pt>
                <c:pt idx="1447">
                  <c:v>45567</c:v>
                </c:pt>
                <c:pt idx="1448">
                  <c:v>45568</c:v>
                </c:pt>
                <c:pt idx="1449">
                  <c:v>45569</c:v>
                </c:pt>
                <c:pt idx="1450">
                  <c:v>45572</c:v>
                </c:pt>
                <c:pt idx="1451">
                  <c:v>45573</c:v>
                </c:pt>
                <c:pt idx="1452">
                  <c:v>45574</c:v>
                </c:pt>
                <c:pt idx="1453">
                  <c:v>45575</c:v>
                </c:pt>
                <c:pt idx="1454">
                  <c:v>45576</c:v>
                </c:pt>
                <c:pt idx="1455">
                  <c:v>45579</c:v>
                </c:pt>
                <c:pt idx="1456">
                  <c:v>45580</c:v>
                </c:pt>
                <c:pt idx="1457">
                  <c:v>45581</c:v>
                </c:pt>
                <c:pt idx="1458">
                  <c:v>45582</c:v>
                </c:pt>
                <c:pt idx="1459">
                  <c:v>45583</c:v>
                </c:pt>
                <c:pt idx="1460">
                  <c:v>45586</c:v>
                </c:pt>
                <c:pt idx="1461">
                  <c:v>45587</c:v>
                </c:pt>
                <c:pt idx="1462">
                  <c:v>45588</c:v>
                </c:pt>
                <c:pt idx="1463">
                  <c:v>45589</c:v>
                </c:pt>
                <c:pt idx="1464">
                  <c:v>45590</c:v>
                </c:pt>
                <c:pt idx="1465">
                  <c:v>45593</c:v>
                </c:pt>
                <c:pt idx="1466">
                  <c:v>45594</c:v>
                </c:pt>
                <c:pt idx="1467">
                  <c:v>45595</c:v>
                </c:pt>
                <c:pt idx="1468">
                  <c:v>45596</c:v>
                </c:pt>
              </c:numCache>
            </c:numRef>
          </c:cat>
          <c:val>
            <c:numRef>
              <c:f>'Holt Exponential Day (X)'!$I$4:$I$1472</c:f>
              <c:numCache>
                <c:formatCode>#,##0.00</c:formatCode>
                <c:ptCount val="1469"/>
                <c:pt idx="0" formatCode="General">
                  <c:v>0</c:v>
                </c:pt>
                <c:pt idx="1">
                  <c:v>-0.95947799999999006</c:v>
                </c:pt>
                <c:pt idx="2">
                  <c:v>1.5337975599999965</c:v>
                </c:pt>
                <c:pt idx="3">
                  <c:v>0.79353784879999978</c:v>
                </c:pt>
                <c:pt idx="4">
                  <c:v>0.51057928702398669</c:v>
                </c:pt>
                <c:pt idx="5">
                  <c:v>-0.50027732662046276</c:v>
                </c:pt>
                <c:pt idx="6">
                  <c:v>-0.53988612304999606</c:v>
                </c:pt>
                <c:pt idx="7">
                  <c:v>-0.62692221445934138</c:v>
                </c:pt>
                <c:pt idx="8">
                  <c:v>-0.22062688032616506</c:v>
                </c:pt>
                <c:pt idx="9">
                  <c:v>1.1036914344371098</c:v>
                </c:pt>
                <c:pt idx="10">
                  <c:v>-0.52632024382555187</c:v>
                </c:pt>
                <c:pt idx="11">
                  <c:v>0.6231448462959861</c:v>
                </c:pt>
                <c:pt idx="12">
                  <c:v>0.42147756887611365</c:v>
                </c:pt>
                <c:pt idx="13">
                  <c:v>-0.5079155702050997</c:v>
                </c:pt>
                <c:pt idx="14">
                  <c:v>-0.9623494643110746</c:v>
                </c:pt>
                <c:pt idx="15">
                  <c:v>-0.73984722940843994</c:v>
                </c:pt>
                <c:pt idx="16">
                  <c:v>-0.47403032767539344</c:v>
                </c:pt>
                <c:pt idx="17">
                  <c:v>-0.75820394276919956</c:v>
                </c:pt>
                <c:pt idx="18">
                  <c:v>-0.53873543769978482</c:v>
                </c:pt>
                <c:pt idx="19">
                  <c:v>0.39166158647573468</c:v>
                </c:pt>
                <c:pt idx="20">
                  <c:v>-9.4848102377937948E-3</c:v>
                </c:pt>
                <c:pt idx="21">
                  <c:v>-0.8073920409511004</c:v>
                </c:pt>
                <c:pt idx="22">
                  <c:v>-0.13322741531304416</c:v>
                </c:pt>
                <c:pt idx="23">
                  <c:v>0.17459449626930734</c:v>
                </c:pt>
                <c:pt idx="24">
                  <c:v>-0.64693520043104513</c:v>
                </c:pt>
                <c:pt idx="25">
                  <c:v>-0.75845005612397642</c:v>
                </c:pt>
                <c:pt idx="26">
                  <c:v>-0.44908223896700861</c:v>
                </c:pt>
                <c:pt idx="27">
                  <c:v>0.61220141030224795</c:v>
                </c:pt>
                <c:pt idx="28">
                  <c:v>0.2994619612135665</c:v>
                </c:pt>
                <c:pt idx="29">
                  <c:v>-0.10118939083488954</c:v>
                </c:pt>
                <c:pt idx="30">
                  <c:v>-1.2205545599152714</c:v>
                </c:pt>
                <c:pt idx="31">
                  <c:v>-8.0552317450170108E-2</c:v>
                </c:pt>
                <c:pt idx="32">
                  <c:v>-1.1528229063079607</c:v>
                </c:pt>
                <c:pt idx="33">
                  <c:v>-0.25635226278578216</c:v>
                </c:pt>
                <c:pt idx="34">
                  <c:v>-1.0339253850254408</c:v>
                </c:pt>
                <c:pt idx="35">
                  <c:v>0.33594530369792608</c:v>
                </c:pt>
                <c:pt idx="36">
                  <c:v>4.2834428426019144E-2</c:v>
                </c:pt>
                <c:pt idx="37">
                  <c:v>0.1378381155616637</c:v>
                </c:pt>
                <c:pt idx="38">
                  <c:v>-0.11798140102366972</c:v>
                </c:pt>
                <c:pt idx="39">
                  <c:v>-0.75457882224810646</c:v>
                </c:pt>
                <c:pt idx="40">
                  <c:v>0.84505326627875377</c:v>
                </c:pt>
                <c:pt idx="41">
                  <c:v>-1.5944874932669819</c:v>
                </c:pt>
                <c:pt idx="42">
                  <c:v>-0.51788400470394436</c:v>
                </c:pt>
                <c:pt idx="43">
                  <c:v>-0.44186732514850746</c:v>
                </c:pt>
                <c:pt idx="44">
                  <c:v>-3.9421258269229043E-2</c:v>
                </c:pt>
                <c:pt idx="45">
                  <c:v>-0.44864744709195747</c:v>
                </c:pt>
                <c:pt idx="46">
                  <c:v>0.69347520251140793</c:v>
                </c:pt>
                <c:pt idx="47">
                  <c:v>-0.41581650577145979</c:v>
                </c:pt>
                <c:pt idx="48">
                  <c:v>0.22721580814305753</c:v>
                </c:pt>
                <c:pt idx="49">
                  <c:v>0.53194281244191188</c:v>
                </c:pt>
                <c:pt idx="50">
                  <c:v>-0.32698730845838497</c:v>
                </c:pt>
                <c:pt idx="51">
                  <c:v>0.44394501271544584</c:v>
                </c:pt>
                <c:pt idx="52">
                  <c:v>-0.47922290286219038</c:v>
                </c:pt>
                <c:pt idx="53">
                  <c:v>-1.1317340458221707</c:v>
                </c:pt>
                <c:pt idx="54">
                  <c:v>0.72697646732322596</c:v>
                </c:pt>
                <c:pt idx="55">
                  <c:v>-4.5641423383574562</c:v>
                </c:pt>
                <c:pt idx="56">
                  <c:v>0.39321839102383649</c:v>
                </c:pt>
                <c:pt idx="57">
                  <c:v>1.40545341027196</c:v>
                </c:pt>
                <c:pt idx="58">
                  <c:v>0.26315487078463207</c:v>
                </c:pt>
                <c:pt idx="59">
                  <c:v>1.0832495005471685</c:v>
                </c:pt>
                <c:pt idx="60">
                  <c:v>0.37842612087345628</c:v>
                </c:pt>
                <c:pt idx="61">
                  <c:v>0.89226563841219786</c:v>
                </c:pt>
                <c:pt idx="62">
                  <c:v>-0.63231776402592743</c:v>
                </c:pt>
                <c:pt idx="63">
                  <c:v>9.4871340181626351E-2</c:v>
                </c:pt>
                <c:pt idx="64">
                  <c:v>0.65541333450006789</c:v>
                </c:pt>
                <c:pt idx="65">
                  <c:v>5.1777360595522737E-2</c:v>
                </c:pt>
                <c:pt idx="66">
                  <c:v>-0.59298925337637343</c:v>
                </c:pt>
                <c:pt idx="67">
                  <c:v>-0.36066365715650761</c:v>
                </c:pt>
                <c:pt idx="68">
                  <c:v>0.50730075625675397</c:v>
                </c:pt>
                <c:pt idx="69">
                  <c:v>0.11712383370412738</c:v>
                </c:pt>
                <c:pt idx="70">
                  <c:v>0.88525129652950341</c:v>
                </c:pt>
                <c:pt idx="71">
                  <c:v>0.26416436390259435</c:v>
                </c:pt>
                <c:pt idx="72">
                  <c:v>0.41160497290215403</c:v>
                </c:pt>
                <c:pt idx="73">
                  <c:v>0.26151372433193387</c:v>
                </c:pt>
                <c:pt idx="74">
                  <c:v>-0.20201294798688707</c:v>
                </c:pt>
                <c:pt idx="75">
                  <c:v>-1.9592437869737154</c:v>
                </c:pt>
                <c:pt idx="76">
                  <c:v>-0.32824787539527733</c:v>
                </c:pt>
                <c:pt idx="77">
                  <c:v>0.48195058507050703</c:v>
                </c:pt>
                <c:pt idx="78">
                  <c:v>-0.90609859659927849</c:v>
                </c:pt>
                <c:pt idx="79">
                  <c:v>0.31169132852707548</c:v>
                </c:pt>
                <c:pt idx="80">
                  <c:v>-0.28007261031551423</c:v>
                </c:pt>
                <c:pt idx="81">
                  <c:v>-0.57370246439137418</c:v>
                </c:pt>
                <c:pt idx="82">
                  <c:v>-1.6007806062783203</c:v>
                </c:pt>
                <c:pt idx="83">
                  <c:v>-0.38661479700144241</c:v>
                </c:pt>
                <c:pt idx="84">
                  <c:v>0.5869299474408507</c:v>
                </c:pt>
                <c:pt idx="85">
                  <c:v>-1.3142474677478191</c:v>
                </c:pt>
                <c:pt idx="86">
                  <c:v>-0.32670691418815068</c:v>
                </c:pt>
                <c:pt idx="87">
                  <c:v>0.80725102151544093</c:v>
                </c:pt>
                <c:pt idx="88">
                  <c:v>0.78084055422019105</c:v>
                </c:pt>
                <c:pt idx="89">
                  <c:v>1.2388856614145283</c:v>
                </c:pt>
                <c:pt idx="90">
                  <c:v>-0.69459129615137272</c:v>
                </c:pt>
                <c:pt idx="91">
                  <c:v>1.2336696768584829</c:v>
                </c:pt>
                <c:pt idx="92">
                  <c:v>0.56982558701342612</c:v>
                </c:pt>
                <c:pt idx="93">
                  <c:v>0.37632350112448876</c:v>
                </c:pt>
                <c:pt idx="94">
                  <c:v>0.31245498414092765</c:v>
                </c:pt>
                <c:pt idx="95">
                  <c:v>-1.2271159956318627</c:v>
                </c:pt>
                <c:pt idx="96">
                  <c:v>0.77741192554950089</c:v>
                </c:pt>
                <c:pt idx="97">
                  <c:v>-0.11749903331093492</c:v>
                </c:pt>
                <c:pt idx="98">
                  <c:v>-0.22406200668866916</c:v>
                </c:pt>
                <c:pt idx="99">
                  <c:v>-9.8726843890034388E-2</c:v>
                </c:pt>
                <c:pt idx="100">
                  <c:v>-0.38604134647714261</c:v>
                </c:pt>
                <c:pt idx="101">
                  <c:v>-1.2860963720363969</c:v>
                </c:pt>
                <c:pt idx="102">
                  <c:v>0.98712686312252629</c:v>
                </c:pt>
                <c:pt idx="103">
                  <c:v>-0.65178396437703157</c:v>
                </c:pt>
                <c:pt idx="104">
                  <c:v>1.4644475658607092</c:v>
                </c:pt>
                <c:pt idx="105">
                  <c:v>3.5010713316936659</c:v>
                </c:pt>
                <c:pt idx="106">
                  <c:v>1.0833580997909422</c:v>
                </c:pt>
                <c:pt idx="107">
                  <c:v>-0.33093076874038729</c:v>
                </c:pt>
                <c:pt idx="108">
                  <c:v>0.52007919865114616</c:v>
                </c:pt>
                <c:pt idx="109">
                  <c:v>-0.87243392382264062</c:v>
                </c:pt>
                <c:pt idx="110">
                  <c:v>0.29357041876171763</c:v>
                </c:pt>
                <c:pt idx="111">
                  <c:v>-0.67124427570772127</c:v>
                </c:pt>
                <c:pt idx="112">
                  <c:v>0.56360897630550255</c:v>
                </c:pt>
                <c:pt idx="113">
                  <c:v>-0.33324166116399567</c:v>
                </c:pt>
                <c:pt idx="114">
                  <c:v>-1.2097155460451319</c:v>
                </c:pt>
                <c:pt idx="115">
                  <c:v>1.5585500977688724</c:v>
                </c:pt>
                <c:pt idx="116">
                  <c:v>-0.74739566050288886</c:v>
                </c:pt>
                <c:pt idx="117">
                  <c:v>1.0103202448856621</c:v>
                </c:pt>
                <c:pt idx="118">
                  <c:v>2.1445492828178203E-2</c:v>
                </c:pt>
                <c:pt idx="119">
                  <c:v>-1.4038410366192551</c:v>
                </c:pt>
                <c:pt idx="120">
                  <c:v>-1.7233458553130987</c:v>
                </c:pt>
                <c:pt idx="121">
                  <c:v>-6.6393655277309449E-2</c:v>
                </c:pt>
                <c:pt idx="122">
                  <c:v>0.94825388625329765</c:v>
                </c:pt>
                <c:pt idx="123">
                  <c:v>0.22610030095040656</c:v>
                </c:pt>
                <c:pt idx="124">
                  <c:v>0.9797699840311509</c:v>
                </c:pt>
                <c:pt idx="125">
                  <c:v>-0.60207343972552962</c:v>
                </c:pt>
                <c:pt idx="126">
                  <c:v>0.6184784303464852</c:v>
                </c:pt>
                <c:pt idx="127">
                  <c:v>8.0680736917599916E-2</c:v>
                </c:pt>
                <c:pt idx="128">
                  <c:v>0.73686284775153865</c:v>
                </c:pt>
                <c:pt idx="129">
                  <c:v>-0.98738886815689852</c:v>
                </c:pt>
                <c:pt idx="130">
                  <c:v>-1.1028301186138805</c:v>
                </c:pt>
                <c:pt idx="131">
                  <c:v>0.1225215932109478</c:v>
                </c:pt>
                <c:pt idx="132">
                  <c:v>0.11339357083583934</c:v>
                </c:pt>
                <c:pt idx="133">
                  <c:v>-0.32320002803776049</c:v>
                </c:pt>
                <c:pt idx="134">
                  <c:v>-1.2727775131438648</c:v>
                </c:pt>
                <c:pt idx="135">
                  <c:v>-1.3004019606379842</c:v>
                </c:pt>
                <c:pt idx="136">
                  <c:v>-0.30300572037369022</c:v>
                </c:pt>
                <c:pt idx="137">
                  <c:v>-0.79837344911518926</c:v>
                </c:pt>
                <c:pt idx="138">
                  <c:v>-0.44583952250299319</c:v>
                </c:pt>
                <c:pt idx="139">
                  <c:v>0.6462451438762713</c:v>
                </c:pt>
                <c:pt idx="140">
                  <c:v>6.2579402798988326E-2</c:v>
                </c:pt>
                <c:pt idx="141">
                  <c:v>0.43675620323290332</c:v>
                </c:pt>
                <c:pt idx="142">
                  <c:v>0.13253872694433255</c:v>
                </c:pt>
                <c:pt idx="143">
                  <c:v>-6.2114543853184045E-2</c:v>
                </c:pt>
                <c:pt idx="144">
                  <c:v>-0.44710735113166322</c:v>
                </c:pt>
                <c:pt idx="145">
                  <c:v>-0.94595204060077265</c:v>
                </c:pt>
                <c:pt idx="146">
                  <c:v>-2.0619544116982098</c:v>
                </c:pt>
                <c:pt idx="147">
                  <c:v>-0.98548916021620414</c:v>
                </c:pt>
                <c:pt idx="148">
                  <c:v>-0.75384502407602838</c:v>
                </c:pt>
                <c:pt idx="149">
                  <c:v>2.858439009222792</c:v>
                </c:pt>
                <c:pt idx="150">
                  <c:v>0.91118783096440836</c:v>
                </c:pt>
                <c:pt idx="151">
                  <c:v>1.9474069536072989</c:v>
                </c:pt>
                <c:pt idx="152">
                  <c:v>-0.34435421194200444</c:v>
                </c:pt>
                <c:pt idx="153">
                  <c:v>0.11112231600826306</c:v>
                </c:pt>
                <c:pt idx="154">
                  <c:v>1.6402382066434598</c:v>
                </c:pt>
                <c:pt idx="155">
                  <c:v>-1.474980342770067</c:v>
                </c:pt>
                <c:pt idx="156">
                  <c:v>-0.79353779244614486</c:v>
                </c:pt>
                <c:pt idx="157">
                  <c:v>1.169947390824376</c:v>
                </c:pt>
                <c:pt idx="158">
                  <c:v>1.1963194664035797</c:v>
                </c:pt>
                <c:pt idx="159">
                  <c:v>-6.9028714190451979E-2</c:v>
                </c:pt>
                <c:pt idx="160">
                  <c:v>1.9622263027810618</c:v>
                </c:pt>
                <c:pt idx="161">
                  <c:v>0.51236607386069011</c:v>
                </c:pt>
                <c:pt idx="162">
                  <c:v>-2.2416413518390073</c:v>
                </c:pt>
                <c:pt idx="163">
                  <c:v>1.4791721892889313</c:v>
                </c:pt>
                <c:pt idx="164">
                  <c:v>-3.6741946349735599E-2</c:v>
                </c:pt>
                <c:pt idx="165">
                  <c:v>1.0960991174341359</c:v>
                </c:pt>
                <c:pt idx="166">
                  <c:v>1.2715804907934398</c:v>
                </c:pt>
                <c:pt idx="167">
                  <c:v>-0.90709504841716182</c:v>
                </c:pt>
                <c:pt idx="168">
                  <c:v>-0.31552958671230158</c:v>
                </c:pt>
                <c:pt idx="169">
                  <c:v>0.86195660889532633</c:v>
                </c:pt>
                <c:pt idx="170">
                  <c:v>0.99893584365440802</c:v>
                </c:pt>
                <c:pt idx="171">
                  <c:v>-0.61480540193032596</c:v>
                </c:pt>
                <c:pt idx="172">
                  <c:v>-0.92200616138406133</c:v>
                </c:pt>
                <c:pt idx="173">
                  <c:v>-2.1961196060019432</c:v>
                </c:pt>
                <c:pt idx="174">
                  <c:v>-0.6049627209711872</c:v>
                </c:pt>
                <c:pt idx="175">
                  <c:v>0.32858810192838916</c:v>
                </c:pt>
                <c:pt idx="176">
                  <c:v>-0.65413864243249975</c:v>
                </c:pt>
                <c:pt idx="177">
                  <c:v>-0.4128589177381059</c:v>
                </c:pt>
                <c:pt idx="178">
                  <c:v>-7.429664798874569E-2</c:v>
                </c:pt>
                <c:pt idx="179">
                  <c:v>5.5429998390081892E-2</c:v>
                </c:pt>
                <c:pt idx="180">
                  <c:v>-0.62844486973861535</c:v>
                </c:pt>
                <c:pt idx="181">
                  <c:v>-1.0567863722150577</c:v>
                </c:pt>
                <c:pt idx="182">
                  <c:v>0.60985694480832819</c:v>
                </c:pt>
                <c:pt idx="183">
                  <c:v>-0.53558328431063273</c:v>
                </c:pt>
                <c:pt idx="184">
                  <c:v>2.5308838257909088</c:v>
                </c:pt>
                <c:pt idx="185">
                  <c:v>0.50380081201994642</c:v>
                </c:pt>
                <c:pt idx="186">
                  <c:v>-0.73813191028372671</c:v>
                </c:pt>
                <c:pt idx="187">
                  <c:v>0.30829066296034568</c:v>
                </c:pt>
                <c:pt idx="188">
                  <c:v>-2.1904845974761713</c:v>
                </c:pt>
                <c:pt idx="189">
                  <c:v>-1.3886081585634855</c:v>
                </c:pt>
                <c:pt idx="190">
                  <c:v>1.1280772405896755E-2</c:v>
                </c:pt>
                <c:pt idx="191">
                  <c:v>0.14166180964284081</c:v>
                </c:pt>
                <c:pt idx="192">
                  <c:v>-0.49616788834248382</c:v>
                </c:pt>
                <c:pt idx="193">
                  <c:v>-1.6292334753470499</c:v>
                </c:pt>
                <c:pt idx="194">
                  <c:v>0.19422862522729645</c:v>
                </c:pt>
                <c:pt idx="195">
                  <c:v>3.3614730750500144E-2</c:v>
                </c:pt>
                <c:pt idx="196">
                  <c:v>0.26737014611730103</c:v>
                </c:pt>
                <c:pt idx="197">
                  <c:v>0.26465156473491902</c:v>
                </c:pt>
                <c:pt idx="198">
                  <c:v>-0.66140707824916944</c:v>
                </c:pt>
                <c:pt idx="199">
                  <c:v>-0.5279190618629741</c:v>
                </c:pt>
                <c:pt idx="200">
                  <c:v>-3.7416114365768749E-2</c:v>
                </c:pt>
                <c:pt idx="201">
                  <c:v>-0.16214426712943464</c:v>
                </c:pt>
                <c:pt idx="202">
                  <c:v>-0.51714609263757438</c:v>
                </c:pt>
                <c:pt idx="203">
                  <c:v>-1.0513376294144905</c:v>
                </c:pt>
                <c:pt idx="204">
                  <c:v>-2.8940751894151759</c:v>
                </c:pt>
                <c:pt idx="205">
                  <c:v>-0.62557267527371607</c:v>
                </c:pt>
                <c:pt idx="206">
                  <c:v>-0.12678720661502041</c:v>
                </c:pt>
                <c:pt idx="207">
                  <c:v>0.35727835153916487</c:v>
                </c:pt>
                <c:pt idx="208">
                  <c:v>-0.74054823896238986</c:v>
                </c:pt>
                <c:pt idx="209">
                  <c:v>1.2251744576936971</c:v>
                </c:pt>
                <c:pt idx="210">
                  <c:v>2.9524827656828734E-2</c:v>
                </c:pt>
                <c:pt idx="211">
                  <c:v>0.19078037448819885</c:v>
                </c:pt>
                <c:pt idx="212">
                  <c:v>0.99478678078587279</c:v>
                </c:pt>
                <c:pt idx="213">
                  <c:v>0.40800261521110315</c:v>
                </c:pt>
                <c:pt idx="214">
                  <c:v>8.3196204440127985E-3</c:v>
                </c:pt>
                <c:pt idx="215">
                  <c:v>0.98790501881825321</c:v>
                </c:pt>
                <c:pt idx="216">
                  <c:v>-0.2343746511936331</c:v>
                </c:pt>
                <c:pt idx="217">
                  <c:v>0.35981044032476461</c:v>
                </c:pt>
                <c:pt idx="218">
                  <c:v>-0.23455179638624202</c:v>
                </c:pt>
                <c:pt idx="219">
                  <c:v>1.5209584043155076</c:v>
                </c:pt>
                <c:pt idx="220">
                  <c:v>3.6653799400880871E-3</c:v>
                </c:pt>
                <c:pt idx="221">
                  <c:v>1.2052033999960514</c:v>
                </c:pt>
                <c:pt idx="222">
                  <c:v>0.54825010160092802</c:v>
                </c:pt>
                <c:pt idx="223">
                  <c:v>-0.92946117243077708</c:v>
                </c:pt>
                <c:pt idx="224">
                  <c:v>-0.89337195711023298</c:v>
                </c:pt>
                <c:pt idx="225">
                  <c:v>-0.99181962417355862</c:v>
                </c:pt>
                <c:pt idx="226">
                  <c:v>0.71190252487872385</c:v>
                </c:pt>
                <c:pt idx="227">
                  <c:v>-0.53056595568496334</c:v>
                </c:pt>
                <c:pt idx="228">
                  <c:v>0.10698516143843051</c:v>
                </c:pt>
                <c:pt idx="229">
                  <c:v>0.3870787346644704</c:v>
                </c:pt>
                <c:pt idx="230">
                  <c:v>-0.60358365294389671</c:v>
                </c:pt>
                <c:pt idx="231">
                  <c:v>-0.23250227865818829</c:v>
                </c:pt>
                <c:pt idx="232">
                  <c:v>-1.0521615408495109</c:v>
                </c:pt>
                <c:pt idx="233">
                  <c:v>0.83867187226013584</c:v>
                </c:pt>
                <c:pt idx="234">
                  <c:v>1.3859313580828854</c:v>
                </c:pt>
                <c:pt idx="235">
                  <c:v>0.45821898114040494</c:v>
                </c:pt>
                <c:pt idx="236">
                  <c:v>-0.94609390712902552</c:v>
                </c:pt>
                <c:pt idx="237">
                  <c:v>-0.37359354747765394</c:v>
                </c:pt>
                <c:pt idx="238">
                  <c:v>-0.48194816395779583</c:v>
                </c:pt>
                <c:pt idx="239">
                  <c:v>-0.18461571688041545</c:v>
                </c:pt>
                <c:pt idx="240">
                  <c:v>-0.55639554942618474</c:v>
                </c:pt>
                <c:pt idx="241">
                  <c:v>0.19757161891274677</c:v>
                </c:pt>
                <c:pt idx="242">
                  <c:v>-8.6021695114055774E-3</c:v>
                </c:pt>
                <c:pt idx="243">
                  <c:v>-4.4743855634180818E-2</c:v>
                </c:pt>
                <c:pt idx="244">
                  <c:v>-0.38208880496058839</c:v>
                </c:pt>
                <c:pt idx="245">
                  <c:v>-1.7359955204106541</c:v>
                </c:pt>
                <c:pt idx="246">
                  <c:v>-0.61781050560558981</c:v>
                </c:pt>
                <c:pt idx="247">
                  <c:v>-0.45934465386064005</c:v>
                </c:pt>
                <c:pt idx="248">
                  <c:v>-6.234292033495592E-2</c:v>
                </c:pt>
                <c:pt idx="249">
                  <c:v>0.13613951038057337</c:v>
                </c:pt>
                <c:pt idx="250">
                  <c:v>-1.1495438462002312</c:v>
                </c:pt>
                <c:pt idx="251">
                  <c:v>-0.11707413010667267</c:v>
                </c:pt>
                <c:pt idx="252">
                  <c:v>0.21010886019146824</c:v>
                </c:pt>
                <c:pt idx="253">
                  <c:v>-0.73505538660383252</c:v>
                </c:pt>
                <c:pt idx="254">
                  <c:v>-0.57004698768706419</c:v>
                </c:pt>
                <c:pt idx="255">
                  <c:v>-0.46173961700500854</c:v>
                </c:pt>
                <c:pt idx="256">
                  <c:v>-0.53529706564995649</c:v>
                </c:pt>
                <c:pt idx="257">
                  <c:v>-0.34750595497656889</c:v>
                </c:pt>
                <c:pt idx="258">
                  <c:v>-0.6685240706250255</c:v>
                </c:pt>
                <c:pt idx="259">
                  <c:v>0.78964488718560233</c:v>
                </c:pt>
                <c:pt idx="260">
                  <c:v>0.33765391509189158</c:v>
                </c:pt>
                <c:pt idx="261">
                  <c:v>-0.46317875418479559</c:v>
                </c:pt>
                <c:pt idx="262">
                  <c:v>5.6976507691544498E-2</c:v>
                </c:pt>
                <c:pt idx="263">
                  <c:v>0.46708527787251342</c:v>
                </c:pt>
                <c:pt idx="264">
                  <c:v>-0.47838054830026522</c:v>
                </c:pt>
                <c:pt idx="265">
                  <c:v>-0.61459175956406398</c:v>
                </c:pt>
                <c:pt idx="266">
                  <c:v>-1.5768994805087715</c:v>
                </c:pt>
                <c:pt idx="267">
                  <c:v>-1.0014141501334564</c:v>
                </c:pt>
                <c:pt idx="268">
                  <c:v>-1.3534699086900872</c:v>
                </c:pt>
                <c:pt idx="269">
                  <c:v>0.37429462149438564</c:v>
                </c:pt>
                <c:pt idx="270">
                  <c:v>-8.8759678240307949E-2</c:v>
                </c:pt>
                <c:pt idx="271">
                  <c:v>-0.86218205439503492</c:v>
                </c:pt>
                <c:pt idx="272">
                  <c:v>-0.85895163904794458</c:v>
                </c:pt>
                <c:pt idx="273">
                  <c:v>3.0037559580846391</c:v>
                </c:pt>
                <c:pt idx="274">
                  <c:v>2.0940089700467723</c:v>
                </c:pt>
                <c:pt idx="275">
                  <c:v>-0.57176768600093908</c:v>
                </c:pt>
                <c:pt idx="276">
                  <c:v>-0.22640704988464222</c:v>
                </c:pt>
                <c:pt idx="277">
                  <c:v>-0.56492149400688163</c:v>
                </c:pt>
                <c:pt idx="278">
                  <c:v>0.58688949986402861</c:v>
                </c:pt>
                <c:pt idx="279">
                  <c:v>0.13599342938728398</c:v>
                </c:pt>
                <c:pt idx="280">
                  <c:v>2.2920064008104504</c:v>
                </c:pt>
                <c:pt idx="281">
                  <c:v>2.0680798443223125E-2</c:v>
                </c:pt>
                <c:pt idx="282">
                  <c:v>-0.34624732959045446</c:v>
                </c:pt>
                <c:pt idx="283">
                  <c:v>-1.6227348468741241</c:v>
                </c:pt>
                <c:pt idx="284">
                  <c:v>6.3833636430587148E-2</c:v>
                </c:pt>
                <c:pt idx="285">
                  <c:v>-0.1399522485480702</c:v>
                </c:pt>
                <c:pt idx="286">
                  <c:v>-1.8882998944915528</c:v>
                </c:pt>
                <c:pt idx="287">
                  <c:v>-3.1476437167178943</c:v>
                </c:pt>
                <c:pt idx="288">
                  <c:v>-1.5374368508242071</c:v>
                </c:pt>
                <c:pt idx="289">
                  <c:v>0.5925473835297197</c:v>
                </c:pt>
                <c:pt idx="290">
                  <c:v>-1.0983526160749477</c:v>
                </c:pt>
                <c:pt idx="291">
                  <c:v>2.5550166455641659</c:v>
                </c:pt>
                <c:pt idx="292">
                  <c:v>4.140988521938894</c:v>
                </c:pt>
                <c:pt idx="293">
                  <c:v>-0.20854258014502136</c:v>
                </c:pt>
                <c:pt idx="294">
                  <c:v>3.0525831897027444</c:v>
                </c:pt>
                <c:pt idx="295">
                  <c:v>-1.7692150676796814</c:v>
                </c:pt>
                <c:pt idx="296">
                  <c:v>-0.93782742150230547</c:v>
                </c:pt>
                <c:pt idx="297">
                  <c:v>-2.0729316676578975</c:v>
                </c:pt>
                <c:pt idx="298">
                  <c:v>4.7122211594154493</c:v>
                </c:pt>
                <c:pt idx="299">
                  <c:v>-1.9162747303602146</c:v>
                </c:pt>
                <c:pt idx="300">
                  <c:v>-5.9279649285062561</c:v>
                </c:pt>
                <c:pt idx="301">
                  <c:v>3.5744563484926886</c:v>
                </c:pt>
                <c:pt idx="302">
                  <c:v>-3.7024875841966605</c:v>
                </c:pt>
                <c:pt idx="303">
                  <c:v>5.7098176596078503</c:v>
                </c:pt>
                <c:pt idx="304">
                  <c:v>2.0019003131514168</c:v>
                </c:pt>
                <c:pt idx="305">
                  <c:v>4.7194488941197648</c:v>
                </c:pt>
                <c:pt idx="306">
                  <c:v>0.39393989118524786</c:v>
                </c:pt>
                <c:pt idx="307">
                  <c:v>-1.0227608181680239</c:v>
                </c:pt>
                <c:pt idx="308">
                  <c:v>9.9331892069005221</c:v>
                </c:pt>
                <c:pt idx="309">
                  <c:v>6.7943122882159344</c:v>
                </c:pt>
                <c:pt idx="310">
                  <c:v>4.1963369058995852</c:v>
                </c:pt>
                <c:pt idx="311">
                  <c:v>-1.6549088152756752</c:v>
                </c:pt>
                <c:pt idx="312">
                  <c:v>0.53413440855786121</c:v>
                </c:pt>
                <c:pt idx="313">
                  <c:v>-3.1038975743912545</c:v>
                </c:pt>
                <c:pt idx="314">
                  <c:v>-3.4791023755880559</c:v>
                </c:pt>
                <c:pt idx="315">
                  <c:v>0.45339347787501083</c:v>
                </c:pt>
                <c:pt idx="316">
                  <c:v>-0.98937820163543222</c:v>
                </c:pt>
                <c:pt idx="317">
                  <c:v>4.3485678841672666</c:v>
                </c:pt>
                <c:pt idx="318">
                  <c:v>-0.83970921738524851</c:v>
                </c:pt>
                <c:pt idx="319">
                  <c:v>6.8879536229076166E-2</c:v>
                </c:pt>
                <c:pt idx="320">
                  <c:v>0.28593868289532054</c:v>
                </c:pt>
                <c:pt idx="321">
                  <c:v>-2.7023704536609046</c:v>
                </c:pt>
                <c:pt idx="322">
                  <c:v>1.5140918607806668</c:v>
                </c:pt>
                <c:pt idx="323">
                  <c:v>-2.6241783401420662</c:v>
                </c:pt>
                <c:pt idx="324">
                  <c:v>0.27714387779833771</c:v>
                </c:pt>
                <c:pt idx="325">
                  <c:v>2.1058812674537251</c:v>
                </c:pt>
                <c:pt idx="326">
                  <c:v>-2.4731238681192167</c:v>
                </c:pt>
                <c:pt idx="327">
                  <c:v>-2.9130198921531303</c:v>
                </c:pt>
                <c:pt idx="328">
                  <c:v>2.2537244151394589</c:v>
                </c:pt>
                <c:pt idx="329">
                  <c:v>-1.6016924817910905</c:v>
                </c:pt>
                <c:pt idx="330">
                  <c:v>0.19608941463359031</c:v>
                </c:pt>
                <c:pt idx="331">
                  <c:v>0.20851102488421702</c:v>
                </c:pt>
                <c:pt idx="332">
                  <c:v>-1.071826348784171</c:v>
                </c:pt>
                <c:pt idx="333">
                  <c:v>-1.1315467037992306</c:v>
                </c:pt>
                <c:pt idx="334">
                  <c:v>-1.0725036618205195</c:v>
                </c:pt>
                <c:pt idx="335">
                  <c:v>-1.4325258522801505</c:v>
                </c:pt>
                <c:pt idx="336">
                  <c:v>0.21117495771109418</c:v>
                </c:pt>
                <c:pt idx="337">
                  <c:v>1.2218075267392834</c:v>
                </c:pt>
                <c:pt idx="338">
                  <c:v>0.88674137958760468</c:v>
                </c:pt>
                <c:pt idx="339">
                  <c:v>-0.17814005014331258</c:v>
                </c:pt>
                <c:pt idx="340">
                  <c:v>1.0643154404925781</c:v>
                </c:pt>
                <c:pt idx="341">
                  <c:v>-0.18494366430581977</c:v>
                </c:pt>
                <c:pt idx="342">
                  <c:v>-2.6415940262591135</c:v>
                </c:pt>
                <c:pt idx="343">
                  <c:v>-2.0008086525894413</c:v>
                </c:pt>
                <c:pt idx="344">
                  <c:v>0.51960904256306151</c:v>
                </c:pt>
                <c:pt idx="345">
                  <c:v>0.5520835539189477</c:v>
                </c:pt>
                <c:pt idx="346">
                  <c:v>3.1369811594355212</c:v>
                </c:pt>
                <c:pt idx="347">
                  <c:v>-1.2375148066695374E-2</c:v>
                </c:pt>
                <c:pt idx="348">
                  <c:v>0.41204586213980576</c:v>
                </c:pt>
                <c:pt idx="349">
                  <c:v>0.17128895674233036</c:v>
                </c:pt>
                <c:pt idx="350">
                  <c:v>-1.3404764913637166</c:v>
                </c:pt>
                <c:pt idx="351">
                  <c:v>1.2297079219241738</c:v>
                </c:pt>
                <c:pt idx="352">
                  <c:v>1.3213878827947809</c:v>
                </c:pt>
                <c:pt idx="353">
                  <c:v>-2.5714305086150517</c:v>
                </c:pt>
                <c:pt idx="354">
                  <c:v>-1.1734209290663244</c:v>
                </c:pt>
                <c:pt idx="355">
                  <c:v>-0.53633006979578113</c:v>
                </c:pt>
                <c:pt idx="356">
                  <c:v>-0.34476779407455638</c:v>
                </c:pt>
                <c:pt idx="357">
                  <c:v>1.2051639673905754</c:v>
                </c:pt>
                <c:pt idx="358">
                  <c:v>-3.7259818884312637</c:v>
                </c:pt>
                <c:pt idx="359">
                  <c:v>-0.308229368053901</c:v>
                </c:pt>
                <c:pt idx="360">
                  <c:v>-2.8778229618325213E-2</c:v>
                </c:pt>
                <c:pt idx="361">
                  <c:v>-2.5650103155816169</c:v>
                </c:pt>
                <c:pt idx="362">
                  <c:v>-1.4973978509005264</c:v>
                </c:pt>
                <c:pt idx="363">
                  <c:v>-6.0053730686359899</c:v>
                </c:pt>
                <c:pt idx="364">
                  <c:v>1.0062322208087693</c:v>
                </c:pt>
                <c:pt idx="365">
                  <c:v>1.4580434218834881</c:v>
                </c:pt>
                <c:pt idx="366">
                  <c:v>1.0575619757811126</c:v>
                </c:pt>
                <c:pt idx="367">
                  <c:v>3.8947262514795966E-2</c:v>
                </c:pt>
                <c:pt idx="368">
                  <c:v>-0.75467264079797758</c:v>
                </c:pt>
                <c:pt idx="369">
                  <c:v>-2.0913549689832109</c:v>
                </c:pt>
                <c:pt idx="370">
                  <c:v>3.0275239416602915</c:v>
                </c:pt>
                <c:pt idx="371">
                  <c:v>1.7963738603457671</c:v>
                </c:pt>
                <c:pt idx="372">
                  <c:v>-1.8739315321939927</c:v>
                </c:pt>
                <c:pt idx="373">
                  <c:v>0.54658918962221037</c:v>
                </c:pt>
                <c:pt idx="374">
                  <c:v>-6.174166071594712</c:v>
                </c:pt>
                <c:pt idx="375">
                  <c:v>2.0315301146674045</c:v>
                </c:pt>
                <c:pt idx="376">
                  <c:v>2.2601527981016432</c:v>
                </c:pt>
                <c:pt idx="377">
                  <c:v>-0.26129866703378468</c:v>
                </c:pt>
                <c:pt idx="378">
                  <c:v>0.87523108245875392</c:v>
                </c:pt>
                <c:pt idx="379">
                  <c:v>1.1449423541722723</c:v>
                </c:pt>
                <c:pt idx="380">
                  <c:v>-2.3669469795078584</c:v>
                </c:pt>
                <c:pt idx="381">
                  <c:v>1.3235385717485286</c:v>
                </c:pt>
                <c:pt idx="382">
                  <c:v>-1.3760004413258287</c:v>
                </c:pt>
                <c:pt idx="383">
                  <c:v>0.84278048176079778</c:v>
                </c:pt>
                <c:pt idx="384">
                  <c:v>-1.0420030925683363</c:v>
                </c:pt>
                <c:pt idx="385">
                  <c:v>0.41909853074214709</c:v>
                </c:pt>
                <c:pt idx="386">
                  <c:v>1.5666608075327844</c:v>
                </c:pt>
                <c:pt idx="387">
                  <c:v>-0.94482029107724941</c:v>
                </c:pt>
                <c:pt idx="388">
                  <c:v>-0.70599874985830979</c:v>
                </c:pt>
                <c:pt idx="389">
                  <c:v>-0.26236115157496442</c:v>
                </c:pt>
                <c:pt idx="390">
                  <c:v>2.3447019714451898</c:v>
                </c:pt>
                <c:pt idx="391">
                  <c:v>0.45308682414226098</c:v>
                </c:pt>
                <c:pt idx="392">
                  <c:v>-0.65916907005619407</c:v>
                </c:pt>
                <c:pt idx="393">
                  <c:v>-7.3440634586432907E-2</c:v>
                </c:pt>
                <c:pt idx="394">
                  <c:v>-1.0361222962902161</c:v>
                </c:pt>
                <c:pt idx="395">
                  <c:v>-0.68480659959750767</c:v>
                </c:pt>
                <c:pt idx="396">
                  <c:v>0.72175931609766053</c:v>
                </c:pt>
                <c:pt idx="397">
                  <c:v>6.2826657743499936E-2</c:v>
                </c:pt>
                <c:pt idx="398">
                  <c:v>0.71756537930083653</c:v>
                </c:pt>
                <c:pt idx="399">
                  <c:v>0.57072393909533048</c:v>
                </c:pt>
                <c:pt idx="400">
                  <c:v>-0.846521770030634</c:v>
                </c:pt>
                <c:pt idx="401">
                  <c:v>2.6502687502423328</c:v>
                </c:pt>
                <c:pt idx="402">
                  <c:v>-0.73012088316004053</c:v>
                </c:pt>
                <c:pt idx="403">
                  <c:v>0.5330380344837522</c:v>
                </c:pt>
                <c:pt idx="404">
                  <c:v>2.0384909444468775</c:v>
                </c:pt>
                <c:pt idx="405">
                  <c:v>-1.2407019172007523</c:v>
                </c:pt>
                <c:pt idx="406">
                  <c:v>-1.0611471544124811</c:v>
                </c:pt>
                <c:pt idx="407">
                  <c:v>-5.7342057948176262E-2</c:v>
                </c:pt>
                <c:pt idx="408">
                  <c:v>-1.1295154444362225</c:v>
                </c:pt>
                <c:pt idx="409">
                  <c:v>-1.5998217709116318</c:v>
                </c:pt>
                <c:pt idx="410">
                  <c:v>0.14374990006149346</c:v>
                </c:pt>
                <c:pt idx="411">
                  <c:v>0.22571264373318911</c:v>
                </c:pt>
                <c:pt idx="412">
                  <c:v>-1.2650996011464031</c:v>
                </c:pt>
                <c:pt idx="413">
                  <c:v>0.35578937937786748</c:v>
                </c:pt>
                <c:pt idx="414">
                  <c:v>0.53693355988202995</c:v>
                </c:pt>
                <c:pt idx="415">
                  <c:v>-1.4864982616658438</c:v>
                </c:pt>
                <c:pt idx="416">
                  <c:v>-1.2161609812230836</c:v>
                </c:pt>
                <c:pt idx="417">
                  <c:v>-1.6031219006653714</c:v>
                </c:pt>
                <c:pt idx="418">
                  <c:v>0.36943941584578965</c:v>
                </c:pt>
                <c:pt idx="419">
                  <c:v>-1.2340116204178884</c:v>
                </c:pt>
                <c:pt idx="420">
                  <c:v>1.2974594587227983</c:v>
                </c:pt>
                <c:pt idx="421">
                  <c:v>0.35000919918178397</c:v>
                </c:pt>
                <c:pt idx="422">
                  <c:v>-4.3554117414996938</c:v>
                </c:pt>
                <c:pt idx="423">
                  <c:v>-1.3086282426042288</c:v>
                </c:pt>
                <c:pt idx="424">
                  <c:v>-0.31684473843218086</c:v>
                </c:pt>
                <c:pt idx="425">
                  <c:v>1.1506664157447943</c:v>
                </c:pt>
                <c:pt idx="426">
                  <c:v>-0.76315133349552866</c:v>
                </c:pt>
                <c:pt idx="427">
                  <c:v>1.6463763799147983</c:v>
                </c:pt>
                <c:pt idx="428">
                  <c:v>-7.1567041003859799E-2</c:v>
                </c:pt>
                <c:pt idx="429">
                  <c:v>-1.2862778105769763</c:v>
                </c:pt>
                <c:pt idx="430">
                  <c:v>-1.753456891085122</c:v>
                </c:pt>
                <c:pt idx="431">
                  <c:v>-2.7063575284172714</c:v>
                </c:pt>
                <c:pt idx="432">
                  <c:v>-1.9035278265620832</c:v>
                </c:pt>
                <c:pt idx="433">
                  <c:v>-1.18065866775747</c:v>
                </c:pt>
                <c:pt idx="434">
                  <c:v>2.6905767317226434</c:v>
                </c:pt>
                <c:pt idx="435">
                  <c:v>7.4226838905087931</c:v>
                </c:pt>
                <c:pt idx="436">
                  <c:v>-3.3160419258392011</c:v>
                </c:pt>
                <c:pt idx="437">
                  <c:v>-2.2457297985631186</c:v>
                </c:pt>
                <c:pt idx="438">
                  <c:v>-1.4310038485247389</c:v>
                </c:pt>
                <c:pt idx="439">
                  <c:v>0.21541861233080795</c:v>
                </c:pt>
                <c:pt idx="440">
                  <c:v>-1.9863454520338166</c:v>
                </c:pt>
                <c:pt idx="441">
                  <c:v>-0.46205403197959072</c:v>
                </c:pt>
                <c:pt idx="442">
                  <c:v>-1.2194013151773078</c:v>
                </c:pt>
                <c:pt idx="443">
                  <c:v>-0.21097296631540985</c:v>
                </c:pt>
                <c:pt idx="444">
                  <c:v>-1.3716054017749002</c:v>
                </c:pt>
                <c:pt idx="445">
                  <c:v>0.68859254356583222</c:v>
                </c:pt>
                <c:pt idx="446">
                  <c:v>-1.5039588751635051</c:v>
                </c:pt>
                <c:pt idx="447">
                  <c:v>-0.28744310114549876</c:v>
                </c:pt>
                <c:pt idx="448">
                  <c:v>-2.3632915291095031</c:v>
                </c:pt>
                <c:pt idx="449">
                  <c:v>-1.208288250435686</c:v>
                </c:pt>
                <c:pt idx="450">
                  <c:v>-1.9245191630981964</c:v>
                </c:pt>
                <c:pt idx="451">
                  <c:v>0.50535028019859851</c:v>
                </c:pt>
                <c:pt idx="452">
                  <c:v>-1.2237551923575154</c:v>
                </c:pt>
                <c:pt idx="453">
                  <c:v>-0.82345011092624532</c:v>
                </c:pt>
                <c:pt idx="454">
                  <c:v>0.56088330668087849</c:v>
                </c:pt>
                <c:pt idx="455">
                  <c:v>0.42473564942136477</c:v>
                </c:pt>
                <c:pt idx="456">
                  <c:v>2.0434271898452039E-2</c:v>
                </c:pt>
                <c:pt idx="457">
                  <c:v>-0.53265926549320852</c:v>
                </c:pt>
                <c:pt idx="458">
                  <c:v>-1.7064488219352256</c:v>
                </c:pt>
                <c:pt idx="459">
                  <c:v>-0.55013710425706108</c:v>
                </c:pt>
                <c:pt idx="460">
                  <c:v>-4.4900704564171008</c:v>
                </c:pt>
                <c:pt idx="461">
                  <c:v>1.1975639210518096</c:v>
                </c:pt>
                <c:pt idx="462">
                  <c:v>-1.1964817208558713</c:v>
                </c:pt>
                <c:pt idx="463">
                  <c:v>2.7931367998771179</c:v>
                </c:pt>
                <c:pt idx="464">
                  <c:v>2.5300866015480494</c:v>
                </c:pt>
                <c:pt idx="465">
                  <c:v>2.45582792552689</c:v>
                </c:pt>
                <c:pt idx="466">
                  <c:v>1.6506104388925422</c:v>
                </c:pt>
                <c:pt idx="467">
                  <c:v>-1.1610340039274831</c:v>
                </c:pt>
                <c:pt idx="468">
                  <c:v>-0.55946615896033336</c:v>
                </c:pt>
                <c:pt idx="469">
                  <c:v>-1.4221481154669533</c:v>
                </c:pt>
                <c:pt idx="470">
                  <c:v>-0.34291386044075978</c:v>
                </c:pt>
                <c:pt idx="471">
                  <c:v>-0.9409637339945931</c:v>
                </c:pt>
                <c:pt idx="472">
                  <c:v>1.1864266495205413</c:v>
                </c:pt>
                <c:pt idx="473">
                  <c:v>1.2229112152497095</c:v>
                </c:pt>
                <c:pt idx="474">
                  <c:v>1.1298968589830736</c:v>
                </c:pt>
                <c:pt idx="475">
                  <c:v>-1.189819975416583</c:v>
                </c:pt>
                <c:pt idx="476">
                  <c:v>-0.55972732462687702</c:v>
                </c:pt>
                <c:pt idx="477">
                  <c:v>0.10910481989898813</c:v>
                </c:pt>
                <c:pt idx="478">
                  <c:v>0.10907090947114284</c:v>
                </c:pt>
                <c:pt idx="479">
                  <c:v>-0.44437689431020999</c:v>
                </c:pt>
                <c:pt idx="480">
                  <c:v>-0.29730902918169022</c:v>
                </c:pt>
                <c:pt idx="481">
                  <c:v>-1.9245146970532687</c:v>
                </c:pt>
                <c:pt idx="482">
                  <c:v>-0.44137968077762935</c:v>
                </c:pt>
                <c:pt idx="483">
                  <c:v>-0.10531691139783561</c:v>
                </c:pt>
                <c:pt idx="484">
                  <c:v>-0.58613619870766343</c:v>
                </c:pt>
                <c:pt idx="485">
                  <c:v>0.34539987817828433</c:v>
                </c:pt>
                <c:pt idx="486">
                  <c:v>-0.39832522348865496</c:v>
                </c:pt>
                <c:pt idx="487">
                  <c:v>0.32189729072686646</c:v>
                </c:pt>
                <c:pt idx="488">
                  <c:v>-0.69131463720856345</c:v>
                </c:pt>
                <c:pt idx="489">
                  <c:v>-1.2616701277225104</c:v>
                </c:pt>
                <c:pt idx="490">
                  <c:v>-1.8070615541914492</c:v>
                </c:pt>
                <c:pt idx="491">
                  <c:v>-0.77704071288977161</c:v>
                </c:pt>
                <c:pt idx="492">
                  <c:v>-1.3179329742966672</c:v>
                </c:pt>
                <c:pt idx="493">
                  <c:v>2.047042942220429</c:v>
                </c:pt>
                <c:pt idx="494">
                  <c:v>-1.2948492786802319</c:v>
                </c:pt>
                <c:pt idx="495">
                  <c:v>1.0664522715157432</c:v>
                </c:pt>
                <c:pt idx="496">
                  <c:v>-3.0781728316201509</c:v>
                </c:pt>
                <c:pt idx="497">
                  <c:v>4.648748443290998</c:v>
                </c:pt>
                <c:pt idx="498">
                  <c:v>-2.0529886990452155</c:v>
                </c:pt>
                <c:pt idx="499">
                  <c:v>-1.5758888005275935</c:v>
                </c:pt>
                <c:pt idx="500">
                  <c:v>-0.9180259285934369</c:v>
                </c:pt>
                <c:pt idx="501">
                  <c:v>-1.8512305979356825E-2</c:v>
                </c:pt>
                <c:pt idx="502">
                  <c:v>-1.2869519855723297</c:v>
                </c:pt>
                <c:pt idx="503">
                  <c:v>-0.52729996138248225</c:v>
                </c:pt>
                <c:pt idx="504">
                  <c:v>-0.50453580330909631</c:v>
                </c:pt>
                <c:pt idx="505">
                  <c:v>-1.3830150903322931</c:v>
                </c:pt>
                <c:pt idx="506">
                  <c:v>0.68418207573907353</c:v>
                </c:pt>
                <c:pt idx="507">
                  <c:v>0.66540164145089875</c:v>
                </c:pt>
                <c:pt idx="508">
                  <c:v>1.595953042562769</c:v>
                </c:pt>
                <c:pt idx="509">
                  <c:v>0.36512185039543965</c:v>
                </c:pt>
                <c:pt idx="510">
                  <c:v>-0.42712283001753804</c:v>
                </c:pt>
                <c:pt idx="511">
                  <c:v>-2.5322321214487999</c:v>
                </c:pt>
                <c:pt idx="512">
                  <c:v>-2.2633156526184166</c:v>
                </c:pt>
                <c:pt idx="513">
                  <c:v>-1.621212769850132</c:v>
                </c:pt>
                <c:pt idx="514">
                  <c:v>-0.37421926224368462</c:v>
                </c:pt>
                <c:pt idx="515">
                  <c:v>-0.83152985541082103</c:v>
                </c:pt>
                <c:pt idx="516">
                  <c:v>3.0750062826769238</c:v>
                </c:pt>
                <c:pt idx="517">
                  <c:v>-0.78497945454375895</c:v>
                </c:pt>
                <c:pt idx="518">
                  <c:v>-1.7007803680670293</c:v>
                </c:pt>
                <c:pt idx="519">
                  <c:v>-1.0437984043421977</c:v>
                </c:pt>
                <c:pt idx="520">
                  <c:v>-1.2000480068100217</c:v>
                </c:pt>
                <c:pt idx="521">
                  <c:v>-2.0758131743264414</c:v>
                </c:pt>
                <c:pt idx="522">
                  <c:v>4.2658969297048941</c:v>
                </c:pt>
                <c:pt idx="523">
                  <c:v>0.38313404505693427</c:v>
                </c:pt>
                <c:pt idx="524">
                  <c:v>2.5709016097793977</c:v>
                </c:pt>
                <c:pt idx="525">
                  <c:v>3.6008228539792526</c:v>
                </c:pt>
                <c:pt idx="526">
                  <c:v>-0.66510373188265248</c:v>
                </c:pt>
                <c:pt idx="527">
                  <c:v>1.363948514436629</c:v>
                </c:pt>
                <c:pt idx="528">
                  <c:v>3.0513238426985083</c:v>
                </c:pt>
                <c:pt idx="529">
                  <c:v>-2.1658225153103956</c:v>
                </c:pt>
                <c:pt idx="530">
                  <c:v>-2.1439259724200781</c:v>
                </c:pt>
                <c:pt idx="531">
                  <c:v>-6.1427651746839729E-2</c:v>
                </c:pt>
                <c:pt idx="532">
                  <c:v>0.3533529790817056</c:v>
                </c:pt>
                <c:pt idx="533">
                  <c:v>-1.6201938683601611</c:v>
                </c:pt>
                <c:pt idx="534">
                  <c:v>-0.72530022931951521</c:v>
                </c:pt>
                <c:pt idx="535">
                  <c:v>1.4679952847356788</c:v>
                </c:pt>
                <c:pt idx="536">
                  <c:v>0.39661539738654028</c:v>
                </c:pt>
                <c:pt idx="537">
                  <c:v>-2.9500025333400117</c:v>
                </c:pt>
                <c:pt idx="538">
                  <c:v>-4.3323957144641554</c:v>
                </c:pt>
                <c:pt idx="539">
                  <c:v>9.6934402492308891E-2</c:v>
                </c:pt>
                <c:pt idx="540">
                  <c:v>0.53816737159957029</c:v>
                </c:pt>
                <c:pt idx="541">
                  <c:v>0.84206127196821967</c:v>
                </c:pt>
                <c:pt idx="542">
                  <c:v>0.51175065680087073</c:v>
                </c:pt>
                <c:pt idx="543">
                  <c:v>2.9927787419073866</c:v>
                </c:pt>
                <c:pt idx="544">
                  <c:v>-4.0828854748156118E-3</c:v>
                </c:pt>
                <c:pt idx="545">
                  <c:v>-1.7778195271178845</c:v>
                </c:pt>
                <c:pt idx="546">
                  <c:v>-1.0726445057375571</c:v>
                </c:pt>
                <c:pt idx="547">
                  <c:v>1.9471639465466097</c:v>
                </c:pt>
                <c:pt idx="548">
                  <c:v>1.7933242280746953</c:v>
                </c:pt>
                <c:pt idx="549">
                  <c:v>1.6204066277894071</c:v>
                </c:pt>
                <c:pt idx="550">
                  <c:v>1.4983025569876816</c:v>
                </c:pt>
                <c:pt idx="551">
                  <c:v>2.6487659756247979</c:v>
                </c:pt>
                <c:pt idx="552">
                  <c:v>-1.1191235484467086</c:v>
                </c:pt>
                <c:pt idx="553">
                  <c:v>2.6782216444722451</c:v>
                </c:pt>
                <c:pt idx="554">
                  <c:v>-1.2957649045414712</c:v>
                </c:pt>
                <c:pt idx="555">
                  <c:v>-1.1118193380084165</c:v>
                </c:pt>
                <c:pt idx="556">
                  <c:v>-2.3649017588849119</c:v>
                </c:pt>
                <c:pt idx="557">
                  <c:v>-5.0877861766665831</c:v>
                </c:pt>
                <c:pt idx="558">
                  <c:v>0.58533768757754956</c:v>
                </c:pt>
                <c:pt idx="559">
                  <c:v>-0.53933217204067319</c:v>
                </c:pt>
                <c:pt idx="560">
                  <c:v>-2.5689545436060541</c:v>
                </c:pt>
                <c:pt idx="561">
                  <c:v>-2.5136268789706833</c:v>
                </c:pt>
                <c:pt idx="562">
                  <c:v>4.817440022097216</c:v>
                </c:pt>
                <c:pt idx="563">
                  <c:v>1.6219653719729337</c:v>
                </c:pt>
                <c:pt idx="564">
                  <c:v>0.37737886276568133</c:v>
                </c:pt>
                <c:pt idx="565">
                  <c:v>0.65133805575253234</c:v>
                </c:pt>
                <c:pt idx="566">
                  <c:v>0.389240985616226</c:v>
                </c:pt>
                <c:pt idx="567">
                  <c:v>2.5727131214437122</c:v>
                </c:pt>
                <c:pt idx="568">
                  <c:v>1.8297375801655278</c:v>
                </c:pt>
                <c:pt idx="569">
                  <c:v>-0.60023422115321523</c:v>
                </c:pt>
                <c:pt idx="570">
                  <c:v>-2.3522445431434562</c:v>
                </c:pt>
                <c:pt idx="571">
                  <c:v>1.4840690854116758</c:v>
                </c:pt>
                <c:pt idx="572">
                  <c:v>1.0383532671548892</c:v>
                </c:pt>
                <c:pt idx="573">
                  <c:v>-2.4274873250211044</c:v>
                </c:pt>
                <c:pt idx="574">
                  <c:v>-0.80168783989309134</c:v>
                </c:pt>
                <c:pt idx="575">
                  <c:v>1.5456089029064657</c:v>
                </c:pt>
                <c:pt idx="576">
                  <c:v>0.86681775203976485</c:v>
                </c:pt>
                <c:pt idx="577">
                  <c:v>-1.1175853152335407</c:v>
                </c:pt>
                <c:pt idx="578">
                  <c:v>-3.7827730290920556</c:v>
                </c:pt>
                <c:pt idx="579">
                  <c:v>3.0833752567084787</c:v>
                </c:pt>
                <c:pt idx="580">
                  <c:v>0.42854359390167929</c:v>
                </c:pt>
                <c:pt idx="581">
                  <c:v>1.5376807014869485</c:v>
                </c:pt>
                <c:pt idx="582">
                  <c:v>1.6752135999450815</c:v>
                </c:pt>
                <c:pt idx="583">
                  <c:v>0.70950287182724026</c:v>
                </c:pt>
                <c:pt idx="584">
                  <c:v>-0.91779427360492605</c:v>
                </c:pt>
                <c:pt idx="585">
                  <c:v>2.1357173821209869</c:v>
                </c:pt>
                <c:pt idx="586">
                  <c:v>-0.46686942363302819</c:v>
                </c:pt>
                <c:pt idx="587">
                  <c:v>0.21929057426996224</c:v>
                </c:pt>
                <c:pt idx="588">
                  <c:v>-1.2022596833248116</c:v>
                </c:pt>
                <c:pt idx="589">
                  <c:v>0.54866626440009725</c:v>
                </c:pt>
                <c:pt idx="590">
                  <c:v>1.0346917137780878</c:v>
                </c:pt>
                <c:pt idx="591">
                  <c:v>3.1233525783505058</c:v>
                </c:pt>
                <c:pt idx="592">
                  <c:v>-1.7268038103187848</c:v>
                </c:pt>
                <c:pt idx="593">
                  <c:v>-0.21191994038042594</c:v>
                </c:pt>
                <c:pt idx="594">
                  <c:v>-3.4705832367473022</c:v>
                </c:pt>
                <c:pt idx="595">
                  <c:v>-6.8641976781918856E-2</c:v>
                </c:pt>
                <c:pt idx="596">
                  <c:v>1.7615035216934416</c:v>
                </c:pt>
                <c:pt idx="597">
                  <c:v>0.13151680940217148</c:v>
                </c:pt>
                <c:pt idx="598">
                  <c:v>-1.0539398085213634</c:v>
                </c:pt>
                <c:pt idx="599">
                  <c:v>-2.2721143571030922</c:v>
                </c:pt>
                <c:pt idx="600">
                  <c:v>0.28607511472065994</c:v>
                </c:pt>
                <c:pt idx="601">
                  <c:v>-0.25653323900549196</c:v>
                </c:pt>
                <c:pt idx="602">
                  <c:v>1.2892814165969639</c:v>
                </c:pt>
                <c:pt idx="603">
                  <c:v>0.29607444738550726</c:v>
                </c:pt>
                <c:pt idx="604">
                  <c:v>1.8916224451099879</c:v>
                </c:pt>
                <c:pt idx="605">
                  <c:v>-0.58795995958303138</c:v>
                </c:pt>
                <c:pt idx="606">
                  <c:v>-0.3174725560001832</c:v>
                </c:pt>
                <c:pt idx="607">
                  <c:v>-1.875158308113555</c:v>
                </c:pt>
                <c:pt idx="608">
                  <c:v>-0.41678933747127189</c:v>
                </c:pt>
                <c:pt idx="609">
                  <c:v>2.9319113927243734E-2</c:v>
                </c:pt>
                <c:pt idx="610">
                  <c:v>-0.26053212135360582</c:v>
                </c:pt>
                <c:pt idx="611">
                  <c:v>0.26386099195929091</c:v>
                </c:pt>
                <c:pt idx="612">
                  <c:v>-0.3484716581716043</c:v>
                </c:pt>
                <c:pt idx="613">
                  <c:v>-0.98771310436490012</c:v>
                </c:pt>
                <c:pt idx="614">
                  <c:v>-0.30709710962389636</c:v>
                </c:pt>
                <c:pt idx="615">
                  <c:v>1.2262498809177771</c:v>
                </c:pt>
                <c:pt idx="616">
                  <c:v>-2.1383347930651553E-2</c:v>
                </c:pt>
                <c:pt idx="617">
                  <c:v>-0.43096767144547243</c:v>
                </c:pt>
                <c:pt idx="618">
                  <c:v>0.56758234981788291</c:v>
                </c:pt>
                <c:pt idx="619">
                  <c:v>-0.61280388346281711</c:v>
                </c:pt>
                <c:pt idx="620">
                  <c:v>0.22422360622098836</c:v>
                </c:pt>
                <c:pt idx="621">
                  <c:v>1.9533174447736172</c:v>
                </c:pt>
                <c:pt idx="622">
                  <c:v>2.2833992073804552</c:v>
                </c:pt>
                <c:pt idx="623">
                  <c:v>0.51509982765095685</c:v>
                </c:pt>
                <c:pt idx="624">
                  <c:v>0.17248389450750778</c:v>
                </c:pt>
                <c:pt idx="625">
                  <c:v>15.272264230405256</c:v>
                </c:pt>
                <c:pt idx="626">
                  <c:v>-4.1034577657634088</c:v>
                </c:pt>
                <c:pt idx="627">
                  <c:v>-0.86534374888060483</c:v>
                </c:pt>
                <c:pt idx="628">
                  <c:v>-4.6538422526418799</c:v>
                </c:pt>
                <c:pt idx="629">
                  <c:v>-0.62239590767862296</c:v>
                </c:pt>
                <c:pt idx="630">
                  <c:v>-1.9032006093136715</c:v>
                </c:pt>
                <c:pt idx="631">
                  <c:v>-3.0105109245131416</c:v>
                </c:pt>
                <c:pt idx="632">
                  <c:v>-3.0737186572777944</c:v>
                </c:pt>
                <c:pt idx="633">
                  <c:v>-2.4610934101711734</c:v>
                </c:pt>
                <c:pt idx="634">
                  <c:v>-2.2862200493855482</c:v>
                </c:pt>
                <c:pt idx="635">
                  <c:v>-1.7416141755841466</c:v>
                </c:pt>
                <c:pt idx="636">
                  <c:v>-2.3905542881216206</c:v>
                </c:pt>
                <c:pt idx="637">
                  <c:v>-2.04611006831243</c:v>
                </c:pt>
                <c:pt idx="638">
                  <c:v>-1.659227523896476</c:v>
                </c:pt>
                <c:pt idx="639">
                  <c:v>-2.9696941679535485</c:v>
                </c:pt>
                <c:pt idx="640">
                  <c:v>-2.7056480826827567</c:v>
                </c:pt>
                <c:pt idx="641">
                  <c:v>0.66498641240715983</c:v>
                </c:pt>
                <c:pt idx="642">
                  <c:v>0.29062453077364125</c:v>
                </c:pt>
                <c:pt idx="643">
                  <c:v>1.0480051271656237</c:v>
                </c:pt>
                <c:pt idx="644">
                  <c:v>0.81377506216040274</c:v>
                </c:pt>
                <c:pt idx="645">
                  <c:v>-2.5076528492560612</c:v>
                </c:pt>
                <c:pt idx="646">
                  <c:v>-1.8376717972437575</c:v>
                </c:pt>
                <c:pt idx="647">
                  <c:v>-0.49253813335838004</c:v>
                </c:pt>
                <c:pt idx="648">
                  <c:v>5.8972373088238328E-2</c:v>
                </c:pt>
                <c:pt idx="649">
                  <c:v>-0.80782202370488676</c:v>
                </c:pt>
                <c:pt idx="650">
                  <c:v>-0.30616537307781755</c:v>
                </c:pt>
                <c:pt idx="651">
                  <c:v>0.57561969628014253</c:v>
                </c:pt>
                <c:pt idx="652">
                  <c:v>-1.000353467799215</c:v>
                </c:pt>
                <c:pt idx="653">
                  <c:v>-0.14652397414562301</c:v>
                </c:pt>
                <c:pt idx="654">
                  <c:v>-2.4934452172388433</c:v>
                </c:pt>
                <c:pt idx="655">
                  <c:v>-2.3158003949623946</c:v>
                </c:pt>
                <c:pt idx="656">
                  <c:v>-0.8230907696840859</c:v>
                </c:pt>
                <c:pt idx="657">
                  <c:v>-1.7947609226933707</c:v>
                </c:pt>
                <c:pt idx="658">
                  <c:v>-1.3193144426647621</c:v>
                </c:pt>
                <c:pt idx="659">
                  <c:v>0.17173272000397333</c:v>
                </c:pt>
                <c:pt idx="660">
                  <c:v>-0.11232477898289517</c:v>
                </c:pt>
                <c:pt idx="661">
                  <c:v>-1.9662669010035643</c:v>
                </c:pt>
                <c:pt idx="662">
                  <c:v>-1.8670775806648976</c:v>
                </c:pt>
                <c:pt idx="663">
                  <c:v>-2.5222126769713213</c:v>
                </c:pt>
                <c:pt idx="664">
                  <c:v>2.0535257830213425</c:v>
                </c:pt>
                <c:pt idx="665">
                  <c:v>1.8001442815186408</c:v>
                </c:pt>
                <c:pt idx="666">
                  <c:v>0.16130533324653129</c:v>
                </c:pt>
                <c:pt idx="667">
                  <c:v>-0.31108631593991731</c:v>
                </c:pt>
                <c:pt idx="668">
                  <c:v>-2.3899410162808294</c:v>
                </c:pt>
                <c:pt idx="669">
                  <c:v>0.85693670931999577</c:v>
                </c:pt>
                <c:pt idx="670">
                  <c:v>0.5764972564360562</c:v>
                </c:pt>
                <c:pt idx="671">
                  <c:v>-2.3575216254382667</c:v>
                </c:pt>
                <c:pt idx="672">
                  <c:v>0.29759302655560305</c:v>
                </c:pt>
                <c:pt idx="673">
                  <c:v>-3.6015103940428617E-2</c:v>
                </c:pt>
                <c:pt idx="674">
                  <c:v>0.40986175601395303</c:v>
                </c:pt>
                <c:pt idx="675">
                  <c:v>0.23836572920887988</c:v>
                </c:pt>
                <c:pt idx="676">
                  <c:v>-0.69846652585638935</c:v>
                </c:pt>
                <c:pt idx="677">
                  <c:v>2.9090695463239911</c:v>
                </c:pt>
                <c:pt idx="678">
                  <c:v>0.8649234774660215</c:v>
                </c:pt>
                <c:pt idx="679">
                  <c:v>-2.6556285557892068</c:v>
                </c:pt>
                <c:pt idx="680">
                  <c:v>0.20783013712929232</c:v>
                </c:pt>
                <c:pt idx="681">
                  <c:v>0.42163981884982604</c:v>
                </c:pt>
                <c:pt idx="682">
                  <c:v>0.88439261150247717</c:v>
                </c:pt>
                <c:pt idx="683">
                  <c:v>0.20895957376444585</c:v>
                </c:pt>
                <c:pt idx="684">
                  <c:v>-0.49616702663104206</c:v>
                </c:pt>
                <c:pt idx="685">
                  <c:v>1.9153715480004507</c:v>
                </c:pt>
                <c:pt idx="686">
                  <c:v>3.082543479170937</c:v>
                </c:pt>
                <c:pt idx="687">
                  <c:v>2.4241468857474615</c:v>
                </c:pt>
                <c:pt idx="688">
                  <c:v>-7.1926675303011791</c:v>
                </c:pt>
                <c:pt idx="689">
                  <c:v>6.2304069445048071E-2</c:v>
                </c:pt>
                <c:pt idx="690">
                  <c:v>-0.10846860951974691</c:v>
                </c:pt>
                <c:pt idx="691">
                  <c:v>2.7527484371150592</c:v>
                </c:pt>
                <c:pt idx="692">
                  <c:v>1.5023449571343122</c:v>
                </c:pt>
                <c:pt idx="693">
                  <c:v>3.2970641830223997</c:v>
                </c:pt>
                <c:pt idx="694">
                  <c:v>1.6195453027912379</c:v>
                </c:pt>
                <c:pt idx="695">
                  <c:v>2.998919262093608</c:v>
                </c:pt>
                <c:pt idx="696">
                  <c:v>0.34656525262840887</c:v>
                </c:pt>
                <c:pt idx="697">
                  <c:v>2.9512544066083706</c:v>
                </c:pt>
                <c:pt idx="698">
                  <c:v>0.75208409826592515</c:v>
                </c:pt>
                <c:pt idx="699">
                  <c:v>-1.6865059362280306</c:v>
                </c:pt>
                <c:pt idx="700">
                  <c:v>2.4593894546352431</c:v>
                </c:pt>
                <c:pt idx="701">
                  <c:v>2.1590961404407949</c:v>
                </c:pt>
                <c:pt idx="702">
                  <c:v>4.9369061261131719E-2</c:v>
                </c:pt>
                <c:pt idx="703">
                  <c:v>-0.18273401119932942</c:v>
                </c:pt>
                <c:pt idx="704">
                  <c:v>0.14647314412377455</c:v>
                </c:pt>
                <c:pt idx="705">
                  <c:v>-2.2556235978627512</c:v>
                </c:pt>
                <c:pt idx="706">
                  <c:v>-0.38387897743541544</c:v>
                </c:pt>
                <c:pt idx="707">
                  <c:v>2.0731844899422924</c:v>
                </c:pt>
                <c:pt idx="708">
                  <c:v>-0.12298688166174543</c:v>
                </c:pt>
                <c:pt idx="709">
                  <c:v>-0.832441903223895</c:v>
                </c:pt>
                <c:pt idx="710">
                  <c:v>-1.7565481146264403</c:v>
                </c:pt>
                <c:pt idx="711">
                  <c:v>-2.3724098000759852</c:v>
                </c:pt>
                <c:pt idx="712">
                  <c:v>0.62213624509561782</c:v>
                </c:pt>
                <c:pt idx="713">
                  <c:v>1.1372043041997983</c:v>
                </c:pt>
                <c:pt idx="714">
                  <c:v>-2.0560526814918489</c:v>
                </c:pt>
                <c:pt idx="715">
                  <c:v>-0.1647399721979923</c:v>
                </c:pt>
                <c:pt idx="716">
                  <c:v>2.2407170417653219</c:v>
                </c:pt>
                <c:pt idx="717">
                  <c:v>0.45904789870581908</c:v>
                </c:pt>
                <c:pt idx="718">
                  <c:v>-0.66643642260950742</c:v>
                </c:pt>
                <c:pt idx="719">
                  <c:v>-6.6981555260537675</c:v>
                </c:pt>
                <c:pt idx="720">
                  <c:v>-0.23187550172394822</c:v>
                </c:pt>
                <c:pt idx="721">
                  <c:v>-5.5397635496051691</c:v>
                </c:pt>
                <c:pt idx="722">
                  <c:v>-1.6659062384751735</c:v>
                </c:pt>
                <c:pt idx="723">
                  <c:v>1.4973289702627426</c:v>
                </c:pt>
                <c:pt idx="724">
                  <c:v>-0.37699311006446123</c:v>
                </c:pt>
                <c:pt idx="725">
                  <c:v>1.9536744345157899</c:v>
                </c:pt>
                <c:pt idx="726">
                  <c:v>-0.64943360536938144</c:v>
                </c:pt>
                <c:pt idx="727">
                  <c:v>-1.0095668880232438</c:v>
                </c:pt>
                <c:pt idx="728">
                  <c:v>2.046063138166744</c:v>
                </c:pt>
                <c:pt idx="729">
                  <c:v>-1.387920773554697</c:v>
                </c:pt>
                <c:pt idx="730">
                  <c:v>-2.5518474091369683</c:v>
                </c:pt>
                <c:pt idx="731">
                  <c:v>-0.70797679906979738</c:v>
                </c:pt>
                <c:pt idx="732">
                  <c:v>-3.4014714703574782</c:v>
                </c:pt>
                <c:pt idx="733">
                  <c:v>1.5133481029752431</c:v>
                </c:pt>
                <c:pt idx="734">
                  <c:v>-0.28677314145565447</c:v>
                </c:pt>
                <c:pt idx="735">
                  <c:v>-1.7766835268645593</c:v>
                </c:pt>
                <c:pt idx="736">
                  <c:v>2.9151719949891799</c:v>
                </c:pt>
                <c:pt idx="737">
                  <c:v>0.61141123723854207</c:v>
                </c:pt>
                <c:pt idx="738">
                  <c:v>-1.0981967471053906</c:v>
                </c:pt>
                <c:pt idx="739">
                  <c:v>1.7962482888576687</c:v>
                </c:pt>
                <c:pt idx="740">
                  <c:v>-0.95623293715107138</c:v>
                </c:pt>
                <c:pt idx="741">
                  <c:v>-1.8160421415166468</c:v>
                </c:pt>
                <c:pt idx="742">
                  <c:v>0.8456133362857372</c:v>
                </c:pt>
                <c:pt idx="743">
                  <c:v>-1.5127295591186112</c:v>
                </c:pt>
                <c:pt idx="744">
                  <c:v>-0.74867003483907979</c:v>
                </c:pt>
                <c:pt idx="745">
                  <c:v>-0.51877226941280696</c:v>
                </c:pt>
                <c:pt idx="746">
                  <c:v>-6.2869221237434658E-2</c:v>
                </c:pt>
                <c:pt idx="747">
                  <c:v>-4.1784055259682873E-2</c:v>
                </c:pt>
                <c:pt idx="748">
                  <c:v>-2.1781148364554781</c:v>
                </c:pt>
                <c:pt idx="749">
                  <c:v>8.8537441846943921</c:v>
                </c:pt>
                <c:pt idx="750">
                  <c:v>-0.24114351208302764</c:v>
                </c:pt>
                <c:pt idx="751">
                  <c:v>0.23914182338302226</c:v>
                </c:pt>
                <c:pt idx="752">
                  <c:v>1.4963084678820451</c:v>
                </c:pt>
                <c:pt idx="753">
                  <c:v>-1.0483170473462451</c:v>
                </c:pt>
                <c:pt idx="754">
                  <c:v>1.6148766161700792</c:v>
                </c:pt>
                <c:pt idx="755">
                  <c:v>-1.3091195523655585</c:v>
                </c:pt>
                <c:pt idx="756">
                  <c:v>-0.93389729061189541</c:v>
                </c:pt>
                <c:pt idx="757">
                  <c:v>-1.6196037806103902</c:v>
                </c:pt>
                <c:pt idx="758">
                  <c:v>1.4809640782507358</c:v>
                </c:pt>
                <c:pt idx="759">
                  <c:v>-2.9966109008654485</c:v>
                </c:pt>
                <c:pt idx="760">
                  <c:v>-0.44973580910817645</c:v>
                </c:pt>
                <c:pt idx="761">
                  <c:v>-2.2373442208567837</c:v>
                </c:pt>
                <c:pt idx="762">
                  <c:v>-3.6159084717109806</c:v>
                </c:pt>
                <c:pt idx="763">
                  <c:v>2.0763952353917432</c:v>
                </c:pt>
                <c:pt idx="764">
                  <c:v>3.8809580084208335</c:v>
                </c:pt>
                <c:pt idx="765">
                  <c:v>4.2483229421065971E-2</c:v>
                </c:pt>
                <c:pt idx="766">
                  <c:v>0.8950769241589569</c:v>
                </c:pt>
                <c:pt idx="767">
                  <c:v>1.1452647273221146</c:v>
                </c:pt>
                <c:pt idx="768">
                  <c:v>0.71028727884294085</c:v>
                </c:pt>
                <c:pt idx="769">
                  <c:v>0.37551435508032682</c:v>
                </c:pt>
                <c:pt idx="770">
                  <c:v>2.498223085671242</c:v>
                </c:pt>
                <c:pt idx="771">
                  <c:v>4.5275574755514469</c:v>
                </c:pt>
                <c:pt idx="772">
                  <c:v>1.2551224791866957</c:v>
                </c:pt>
                <c:pt idx="773">
                  <c:v>0.18776943155884851</c:v>
                </c:pt>
                <c:pt idx="774">
                  <c:v>1.8384262445927106</c:v>
                </c:pt>
                <c:pt idx="775">
                  <c:v>2.1907361651761619</c:v>
                </c:pt>
                <c:pt idx="776">
                  <c:v>2.5472873423052249</c:v>
                </c:pt>
                <c:pt idx="777">
                  <c:v>0.59932470224501344</c:v>
                </c:pt>
                <c:pt idx="778">
                  <c:v>0.62515922081573194</c:v>
                </c:pt>
                <c:pt idx="779">
                  <c:v>-2.4111779397802025</c:v>
                </c:pt>
                <c:pt idx="780">
                  <c:v>0.53505688135012974</c:v>
                </c:pt>
                <c:pt idx="781">
                  <c:v>0.46109997890550858</c:v>
                </c:pt>
                <c:pt idx="782">
                  <c:v>-0.59062457118056955</c:v>
                </c:pt>
                <c:pt idx="783">
                  <c:v>2.8069539219305852</c:v>
                </c:pt>
                <c:pt idx="784">
                  <c:v>-0.60469119081358258</c:v>
                </c:pt>
                <c:pt idx="785">
                  <c:v>-3.0872816807517438</c:v>
                </c:pt>
                <c:pt idx="786">
                  <c:v>2.0253332481283621</c:v>
                </c:pt>
                <c:pt idx="787">
                  <c:v>4.0379971176259346</c:v>
                </c:pt>
                <c:pt idx="788">
                  <c:v>1.091404515423136</c:v>
                </c:pt>
                <c:pt idx="789">
                  <c:v>-2.8043373442954191</c:v>
                </c:pt>
                <c:pt idx="790">
                  <c:v>0.4115010413566722</c:v>
                </c:pt>
                <c:pt idx="791">
                  <c:v>-3.0832819919268388</c:v>
                </c:pt>
                <c:pt idx="792">
                  <c:v>-3.554643539683866E-2</c:v>
                </c:pt>
                <c:pt idx="793">
                  <c:v>1.62299905266525</c:v>
                </c:pt>
                <c:pt idx="794">
                  <c:v>2.531662786443718</c:v>
                </c:pt>
                <c:pt idx="795">
                  <c:v>-0.72707439349841252</c:v>
                </c:pt>
                <c:pt idx="796">
                  <c:v>-2.2638339285439173</c:v>
                </c:pt>
                <c:pt idx="797">
                  <c:v>4.1221147015068311</c:v>
                </c:pt>
                <c:pt idx="798">
                  <c:v>-5.3708782398018684E-3</c:v>
                </c:pt>
                <c:pt idx="799">
                  <c:v>-0.75763463679557219</c:v>
                </c:pt>
                <c:pt idx="800">
                  <c:v>-3.7122982738004424</c:v>
                </c:pt>
                <c:pt idx="801">
                  <c:v>-0.27694153738079308</c:v>
                </c:pt>
                <c:pt idx="802">
                  <c:v>7.1063351552708696</c:v>
                </c:pt>
                <c:pt idx="803">
                  <c:v>1.4057877751559005</c:v>
                </c:pt>
                <c:pt idx="804">
                  <c:v>-0.97313279276889375</c:v>
                </c:pt>
                <c:pt idx="805">
                  <c:v>-1.9897471589260078</c:v>
                </c:pt>
                <c:pt idx="806">
                  <c:v>3.8162444076740485</c:v>
                </c:pt>
                <c:pt idx="807">
                  <c:v>6.7100932922346459</c:v>
                </c:pt>
                <c:pt idx="808">
                  <c:v>3.016751873776002</c:v>
                </c:pt>
                <c:pt idx="809">
                  <c:v>3.4196213729217249</c:v>
                </c:pt>
                <c:pt idx="810">
                  <c:v>-0.94275720443877731</c:v>
                </c:pt>
                <c:pt idx="811">
                  <c:v>1.8845562298162548</c:v>
                </c:pt>
                <c:pt idx="812">
                  <c:v>-0.61440431842495968</c:v>
                </c:pt>
                <c:pt idx="813">
                  <c:v>-1.3703547304417754</c:v>
                </c:pt>
                <c:pt idx="814">
                  <c:v>0.71165470964106703</c:v>
                </c:pt>
                <c:pt idx="815">
                  <c:v>0.26556599388359814</c:v>
                </c:pt>
                <c:pt idx="816">
                  <c:v>2.5255642972346095</c:v>
                </c:pt>
                <c:pt idx="817">
                  <c:v>-1.684960268220749</c:v>
                </c:pt>
                <c:pt idx="818">
                  <c:v>-4.3456322066351163</c:v>
                </c:pt>
                <c:pt idx="819">
                  <c:v>-1.5205927410447373</c:v>
                </c:pt>
                <c:pt idx="820">
                  <c:v>0.36153369030697036</c:v>
                </c:pt>
                <c:pt idx="821">
                  <c:v>-1.7613175642156023</c:v>
                </c:pt>
                <c:pt idx="822">
                  <c:v>-2.991391908155876</c:v>
                </c:pt>
                <c:pt idx="823">
                  <c:v>1.3331653351445141</c:v>
                </c:pt>
                <c:pt idx="824">
                  <c:v>-0.25077061890590358</c:v>
                </c:pt>
                <c:pt idx="825">
                  <c:v>-1.6970784333393425</c:v>
                </c:pt>
                <c:pt idx="826">
                  <c:v>1.1006847848399133</c:v>
                </c:pt>
                <c:pt idx="827">
                  <c:v>3.01207536381024</c:v>
                </c:pt>
                <c:pt idx="828">
                  <c:v>5.2827470737468474</c:v>
                </c:pt>
                <c:pt idx="829">
                  <c:v>-1.5268838968328851</c:v>
                </c:pt>
                <c:pt idx="830">
                  <c:v>3.7285940152040098</c:v>
                </c:pt>
                <c:pt idx="831">
                  <c:v>-1.7282131533534653</c:v>
                </c:pt>
                <c:pt idx="832">
                  <c:v>-1.2967644115026928</c:v>
                </c:pt>
                <c:pt idx="833">
                  <c:v>-5.6051340710043434</c:v>
                </c:pt>
                <c:pt idx="834">
                  <c:v>-0.80226623666406738</c:v>
                </c:pt>
                <c:pt idx="835">
                  <c:v>-4.9745561862504246</c:v>
                </c:pt>
                <c:pt idx="836">
                  <c:v>2.0489382364077073</c:v>
                </c:pt>
                <c:pt idx="837">
                  <c:v>6.1769159665795712</c:v>
                </c:pt>
                <c:pt idx="838">
                  <c:v>-0.82966341166464019</c:v>
                </c:pt>
                <c:pt idx="839">
                  <c:v>1.734580579242305</c:v>
                </c:pt>
                <c:pt idx="840">
                  <c:v>-1.8382379594093834</c:v>
                </c:pt>
                <c:pt idx="841">
                  <c:v>3.2155283534394243</c:v>
                </c:pt>
                <c:pt idx="842">
                  <c:v>-5.0321791768766246</c:v>
                </c:pt>
                <c:pt idx="843">
                  <c:v>-1.9875118616142231</c:v>
                </c:pt>
                <c:pt idx="844">
                  <c:v>-0.49581529023181758</c:v>
                </c:pt>
                <c:pt idx="845">
                  <c:v>1.167499964501971</c:v>
                </c:pt>
                <c:pt idx="846">
                  <c:v>1.4633831884304414</c:v>
                </c:pt>
                <c:pt idx="847">
                  <c:v>2.6622055275017118</c:v>
                </c:pt>
                <c:pt idx="848">
                  <c:v>6.3646487618772056</c:v>
                </c:pt>
                <c:pt idx="849">
                  <c:v>1.3649273444395362</c:v>
                </c:pt>
                <c:pt idx="850">
                  <c:v>3.6674588966005786</c:v>
                </c:pt>
                <c:pt idx="851">
                  <c:v>-4.2515684688865889</c:v>
                </c:pt>
                <c:pt idx="852">
                  <c:v>-1.1118058112369198</c:v>
                </c:pt>
                <c:pt idx="853">
                  <c:v>2.9219257824987466</c:v>
                </c:pt>
                <c:pt idx="854">
                  <c:v>2.0998337317477223</c:v>
                </c:pt>
                <c:pt idx="855">
                  <c:v>0.2766089945128698</c:v>
                </c:pt>
                <c:pt idx="856">
                  <c:v>1.9304681160828068</c:v>
                </c:pt>
                <c:pt idx="857">
                  <c:v>4.6716780342000988</c:v>
                </c:pt>
                <c:pt idx="858">
                  <c:v>2.6900450242294909</c:v>
                </c:pt>
                <c:pt idx="859">
                  <c:v>1.8240958810089012</c:v>
                </c:pt>
                <c:pt idx="860">
                  <c:v>-0.99059563854964949</c:v>
                </c:pt>
                <c:pt idx="861">
                  <c:v>2.5970946037406293</c:v>
                </c:pt>
                <c:pt idx="862">
                  <c:v>-3.0323376372502082</c:v>
                </c:pt>
                <c:pt idx="863">
                  <c:v>-1.8849424528044523</c:v>
                </c:pt>
                <c:pt idx="864">
                  <c:v>9.9029407231654432E-2</c:v>
                </c:pt>
                <c:pt idx="865">
                  <c:v>-0.42891378468863195</c:v>
                </c:pt>
                <c:pt idx="866">
                  <c:v>-3.9255878615733764</c:v>
                </c:pt>
                <c:pt idx="867">
                  <c:v>-3.4972150015668291</c:v>
                </c:pt>
                <c:pt idx="868">
                  <c:v>-3.0556956726096303</c:v>
                </c:pt>
                <c:pt idx="869">
                  <c:v>1.1581954409679298</c:v>
                </c:pt>
                <c:pt idx="870">
                  <c:v>3.1978851859573183</c:v>
                </c:pt>
                <c:pt idx="871">
                  <c:v>-4.0604461530392513</c:v>
                </c:pt>
                <c:pt idx="872">
                  <c:v>1.3247379551449541</c:v>
                </c:pt>
                <c:pt idx="873">
                  <c:v>2.4489848882851959</c:v>
                </c:pt>
                <c:pt idx="874">
                  <c:v>-1.69364784589213</c:v>
                </c:pt>
                <c:pt idx="875">
                  <c:v>3.6828323199629125</c:v>
                </c:pt>
                <c:pt idx="876">
                  <c:v>4.8302435012350173</c:v>
                </c:pt>
                <c:pt idx="877">
                  <c:v>-1.5742119543867119</c:v>
                </c:pt>
                <c:pt idx="878">
                  <c:v>-5.7119591953977675</c:v>
                </c:pt>
                <c:pt idx="879">
                  <c:v>1.4719489448611114</c:v>
                </c:pt>
                <c:pt idx="880">
                  <c:v>0.70408870159572245</c:v>
                </c:pt>
                <c:pt idx="881">
                  <c:v>0.69677901197492531</c:v>
                </c:pt>
                <c:pt idx="882">
                  <c:v>3.8721903356077689</c:v>
                </c:pt>
                <c:pt idx="883">
                  <c:v>0.99122220793759652</c:v>
                </c:pt>
                <c:pt idx="884">
                  <c:v>3.6884845369302184</c:v>
                </c:pt>
                <c:pt idx="885">
                  <c:v>5.5927069556588549E-2</c:v>
                </c:pt>
                <c:pt idx="886">
                  <c:v>-2.202782234788927</c:v>
                </c:pt>
                <c:pt idx="887">
                  <c:v>-0.77775275565768709</c:v>
                </c:pt>
                <c:pt idx="888">
                  <c:v>1.5872968782385755</c:v>
                </c:pt>
                <c:pt idx="889">
                  <c:v>-0.96390883887356438</c:v>
                </c:pt>
                <c:pt idx="890">
                  <c:v>1.6607055876448271</c:v>
                </c:pt>
                <c:pt idx="891">
                  <c:v>-0.13323181699820452</c:v>
                </c:pt>
                <c:pt idx="892">
                  <c:v>4.3563503723301835</c:v>
                </c:pt>
                <c:pt idx="893">
                  <c:v>1.2518979102434145</c:v>
                </c:pt>
                <c:pt idx="894">
                  <c:v>-0.37442007774785679</c:v>
                </c:pt>
                <c:pt idx="895">
                  <c:v>-2.7934415090123679</c:v>
                </c:pt>
                <c:pt idx="896">
                  <c:v>-0.45300307261230444</c:v>
                </c:pt>
                <c:pt idx="897">
                  <c:v>-3.4432696904390667</c:v>
                </c:pt>
                <c:pt idx="898">
                  <c:v>2.1558199491787065</c:v>
                </c:pt>
                <c:pt idx="899">
                  <c:v>3.4236791254302545</c:v>
                </c:pt>
                <c:pt idx="900">
                  <c:v>1.4881739469873452</c:v>
                </c:pt>
                <c:pt idx="901">
                  <c:v>-1.5800758619868134</c:v>
                </c:pt>
                <c:pt idx="902">
                  <c:v>-3.0522802605060804</c:v>
                </c:pt>
                <c:pt idx="903">
                  <c:v>1.1929374136629889</c:v>
                </c:pt>
                <c:pt idx="904">
                  <c:v>-0.57742691376978428</c:v>
                </c:pt>
                <c:pt idx="905">
                  <c:v>-1.2934813685874218</c:v>
                </c:pt>
                <c:pt idx="906">
                  <c:v>-0.60245158811407862</c:v>
                </c:pt>
                <c:pt idx="907">
                  <c:v>-3.5403640468648234</c:v>
                </c:pt>
                <c:pt idx="908">
                  <c:v>2.1903033611215932</c:v>
                </c:pt>
                <c:pt idx="909">
                  <c:v>0.57011441764835524</c:v>
                </c:pt>
                <c:pt idx="910">
                  <c:v>1.0543198604056556</c:v>
                </c:pt>
                <c:pt idx="911">
                  <c:v>-0.50437769021431222</c:v>
                </c:pt>
                <c:pt idx="912">
                  <c:v>0.52413627475750957</c:v>
                </c:pt>
                <c:pt idx="913">
                  <c:v>-1.7024842355204868</c:v>
                </c:pt>
                <c:pt idx="914">
                  <c:v>-1.6189334527906851</c:v>
                </c:pt>
                <c:pt idx="915">
                  <c:v>-2.727254044893229</c:v>
                </c:pt>
                <c:pt idx="916">
                  <c:v>-2.2441062877721265</c:v>
                </c:pt>
                <c:pt idx="917">
                  <c:v>0.68282416157478565</c:v>
                </c:pt>
                <c:pt idx="918">
                  <c:v>1.1106341813650573</c:v>
                </c:pt>
                <c:pt idx="919">
                  <c:v>1.779977564811773</c:v>
                </c:pt>
                <c:pt idx="920">
                  <c:v>-3.6258827209936726</c:v>
                </c:pt>
                <c:pt idx="921">
                  <c:v>0.21749072824125903</c:v>
                </c:pt>
                <c:pt idx="922">
                  <c:v>0.82943153135593661</c:v>
                </c:pt>
                <c:pt idx="923">
                  <c:v>-0.25405635753050149</c:v>
                </c:pt>
                <c:pt idx="924">
                  <c:v>0.9182462471116537</c:v>
                </c:pt>
                <c:pt idx="925">
                  <c:v>0.54847783077185852</c:v>
                </c:pt>
                <c:pt idx="926">
                  <c:v>0.39734857438749316</c:v>
                </c:pt>
                <c:pt idx="927">
                  <c:v>3.3765753764379838</c:v>
                </c:pt>
                <c:pt idx="928">
                  <c:v>0.61698398295823154</c:v>
                </c:pt>
                <c:pt idx="929">
                  <c:v>1.819732273184016</c:v>
                </c:pt>
                <c:pt idx="930">
                  <c:v>0.8865129090836632</c:v>
                </c:pt>
                <c:pt idx="931">
                  <c:v>-5.5357559309527318</c:v>
                </c:pt>
                <c:pt idx="932">
                  <c:v>1.1749961549396488</c:v>
                </c:pt>
                <c:pt idx="933">
                  <c:v>-0.6390972936829229</c:v>
                </c:pt>
                <c:pt idx="934">
                  <c:v>-0.48332104020444433</c:v>
                </c:pt>
                <c:pt idx="935">
                  <c:v>3.102577164094285</c:v>
                </c:pt>
                <c:pt idx="936">
                  <c:v>-3.1990926959712596</c:v>
                </c:pt>
                <c:pt idx="937">
                  <c:v>-1.278833015179373</c:v>
                </c:pt>
                <c:pt idx="938">
                  <c:v>0.31285506080192249</c:v>
                </c:pt>
                <c:pt idx="939">
                  <c:v>0.30954460080022272</c:v>
                </c:pt>
                <c:pt idx="940">
                  <c:v>0.85955730392007013</c:v>
                </c:pt>
                <c:pt idx="941">
                  <c:v>1.8136565897776364</c:v>
                </c:pt>
                <c:pt idx="942">
                  <c:v>3.3399268736684888</c:v>
                </c:pt>
                <c:pt idx="943">
                  <c:v>-1.4909581909870866</c:v>
                </c:pt>
                <c:pt idx="944">
                  <c:v>-8.1065551770608266</c:v>
                </c:pt>
                <c:pt idx="945">
                  <c:v>4.3543365817593553</c:v>
                </c:pt>
                <c:pt idx="946">
                  <c:v>5.4223202642890413</c:v>
                </c:pt>
                <c:pt idx="947">
                  <c:v>4.0587089324625083</c:v>
                </c:pt>
                <c:pt idx="948">
                  <c:v>0.73283913267013645</c:v>
                </c:pt>
                <c:pt idx="949">
                  <c:v>-1.0939263645802839</c:v>
                </c:pt>
                <c:pt idx="950">
                  <c:v>1.0888990320977285</c:v>
                </c:pt>
                <c:pt idx="951">
                  <c:v>2.5430371606221911</c:v>
                </c:pt>
                <c:pt idx="952">
                  <c:v>1.6870044948419292</c:v>
                </c:pt>
                <c:pt idx="953">
                  <c:v>1.8011754320953202</c:v>
                </c:pt>
                <c:pt idx="954">
                  <c:v>-0.79312043613394678</c:v>
                </c:pt>
                <c:pt idx="955">
                  <c:v>2.6346799380211081</c:v>
                </c:pt>
                <c:pt idx="956">
                  <c:v>0.35422997415140856</c:v>
                </c:pt>
                <c:pt idx="957">
                  <c:v>-0.45739102037332202</c:v>
                </c:pt>
                <c:pt idx="958">
                  <c:v>-0.84653759789796368</c:v>
                </c:pt>
                <c:pt idx="959">
                  <c:v>1.9629184356898577</c:v>
                </c:pt>
                <c:pt idx="960">
                  <c:v>0.19050507480790202</c:v>
                </c:pt>
                <c:pt idx="961">
                  <c:v>3.2633774984565633</c:v>
                </c:pt>
                <c:pt idx="962">
                  <c:v>0.51590154250278886</c:v>
                </c:pt>
                <c:pt idx="963">
                  <c:v>-1.7322706882237924</c:v>
                </c:pt>
                <c:pt idx="964">
                  <c:v>2.3401646021404758</c:v>
                </c:pt>
                <c:pt idx="965">
                  <c:v>-1.2562230348444388</c:v>
                </c:pt>
                <c:pt idx="966">
                  <c:v>0.39284625768119952</c:v>
                </c:pt>
                <c:pt idx="967">
                  <c:v>-3.0797448246848518</c:v>
                </c:pt>
                <c:pt idx="968">
                  <c:v>-3.8596288056567118E-3</c:v>
                </c:pt>
                <c:pt idx="969">
                  <c:v>4.2458111497452506</c:v>
                </c:pt>
                <c:pt idx="970">
                  <c:v>-2.2345343029451925</c:v>
                </c:pt>
                <c:pt idx="971">
                  <c:v>-0.28309850886591903</c:v>
                </c:pt>
                <c:pt idx="972">
                  <c:v>-1.6157377944529969</c:v>
                </c:pt>
                <c:pt idx="973">
                  <c:v>5.4574648421453418</c:v>
                </c:pt>
                <c:pt idx="974">
                  <c:v>4.1595805688586722</c:v>
                </c:pt>
                <c:pt idx="975">
                  <c:v>-3.2984142298901418</c:v>
                </c:pt>
                <c:pt idx="976">
                  <c:v>-0.35039439080101431</c:v>
                </c:pt>
                <c:pt idx="977">
                  <c:v>-3.1877893645937974</c:v>
                </c:pt>
                <c:pt idx="978">
                  <c:v>-1.7306600260378389</c:v>
                </c:pt>
                <c:pt idx="979">
                  <c:v>-1.5068696763495666</c:v>
                </c:pt>
                <c:pt idx="980">
                  <c:v>-2.5956974807395596</c:v>
                </c:pt>
                <c:pt idx="981">
                  <c:v>0.56084604298318652</c:v>
                </c:pt>
                <c:pt idx="982">
                  <c:v>-0.55827907941728938</c:v>
                </c:pt>
                <c:pt idx="983">
                  <c:v>-1.6974711812676162</c:v>
                </c:pt>
                <c:pt idx="984">
                  <c:v>-1.7869194312888936</c:v>
                </c:pt>
                <c:pt idx="985">
                  <c:v>0.21909265183829518</c:v>
                </c:pt>
                <c:pt idx="986">
                  <c:v>1.8631843533046464</c:v>
                </c:pt>
                <c:pt idx="987">
                  <c:v>-5.8476745908492944E-2</c:v>
                </c:pt>
                <c:pt idx="988">
                  <c:v>-0.33362995925470784</c:v>
                </c:pt>
                <c:pt idx="989">
                  <c:v>-3.5130612203969491</c:v>
                </c:pt>
                <c:pt idx="990">
                  <c:v>-2.4872235992486083</c:v>
                </c:pt>
                <c:pt idx="991">
                  <c:v>-0.40122222963189813</c:v>
                </c:pt>
                <c:pt idx="992">
                  <c:v>1.768084102900616</c:v>
                </c:pt>
                <c:pt idx="993">
                  <c:v>-2.3126878007868328</c:v>
                </c:pt>
                <c:pt idx="994">
                  <c:v>1.2740632269968586</c:v>
                </c:pt>
                <c:pt idx="995">
                  <c:v>-0.24787701348013513</c:v>
                </c:pt>
                <c:pt idx="996">
                  <c:v>-2.0797605313702832</c:v>
                </c:pt>
                <c:pt idx="997">
                  <c:v>-3.0535491596644562</c:v>
                </c:pt>
                <c:pt idx="998">
                  <c:v>-2.250141333961551</c:v>
                </c:pt>
                <c:pt idx="999">
                  <c:v>-1.9697625745091756</c:v>
                </c:pt>
                <c:pt idx="1000">
                  <c:v>0.86092198369793493</c:v>
                </c:pt>
                <c:pt idx="1001">
                  <c:v>10.428666549984726</c:v>
                </c:pt>
                <c:pt idx="1002">
                  <c:v>6.7913460289176442E-2</c:v>
                </c:pt>
                <c:pt idx="1003">
                  <c:v>-1.9161481329153816</c:v>
                </c:pt>
                <c:pt idx="1004">
                  <c:v>-0.49164024708019838</c:v>
                </c:pt>
                <c:pt idx="1005">
                  <c:v>-3.4162495915053626</c:v>
                </c:pt>
                <c:pt idx="1006">
                  <c:v>0.70963862009114109</c:v>
                </c:pt>
                <c:pt idx="1007">
                  <c:v>-1.3244621849902387</c:v>
                </c:pt>
                <c:pt idx="1008">
                  <c:v>0.26103596910228077</c:v>
                </c:pt>
                <c:pt idx="1009">
                  <c:v>0.73990422451944937</c:v>
                </c:pt>
                <c:pt idx="1010">
                  <c:v>-1.8564907374991293</c:v>
                </c:pt>
                <c:pt idx="1011">
                  <c:v>1.6031187392893003</c:v>
                </c:pt>
                <c:pt idx="1012">
                  <c:v>-1.3936583764965462</c:v>
                </c:pt>
                <c:pt idx="1013">
                  <c:v>-1.0153587081097726</c:v>
                </c:pt>
                <c:pt idx="1014">
                  <c:v>-0.13547686382784718</c:v>
                </c:pt>
                <c:pt idx="1015">
                  <c:v>-1.8924586299025066</c:v>
                </c:pt>
                <c:pt idx="1016">
                  <c:v>-1.0703573081982398</c:v>
                </c:pt>
                <c:pt idx="1017">
                  <c:v>-2.2619014716420907</c:v>
                </c:pt>
                <c:pt idx="1018">
                  <c:v>-2.8227428575533793</c:v>
                </c:pt>
                <c:pt idx="1019">
                  <c:v>-2.5630498826709385</c:v>
                </c:pt>
                <c:pt idx="1020">
                  <c:v>0.93537454358674665</c:v>
                </c:pt>
                <c:pt idx="1021">
                  <c:v>0.5983430433286685</c:v>
                </c:pt>
                <c:pt idx="1022">
                  <c:v>-2.0331037810248347</c:v>
                </c:pt>
                <c:pt idx="1023">
                  <c:v>-0.79456914887062169</c:v>
                </c:pt>
                <c:pt idx="1024">
                  <c:v>-6.7099463411224747E-2</c:v>
                </c:pt>
                <c:pt idx="1025">
                  <c:v>-0.61176794223335662</c:v>
                </c:pt>
                <c:pt idx="1026">
                  <c:v>-1.476890626315793</c:v>
                </c:pt>
                <c:pt idx="1027">
                  <c:v>0.32803262158918756</c:v>
                </c:pt>
                <c:pt idx="1028">
                  <c:v>1.266597219262664</c:v>
                </c:pt>
                <c:pt idx="1029">
                  <c:v>-0.98270333484970251</c:v>
                </c:pt>
                <c:pt idx="1030">
                  <c:v>-1.7899030456937339</c:v>
                </c:pt>
                <c:pt idx="1031">
                  <c:v>-1.8612487179918702</c:v>
                </c:pt>
                <c:pt idx="1032">
                  <c:v>-0.37126749997653974</c:v>
                </c:pt>
                <c:pt idx="1033">
                  <c:v>-1.712990252537665</c:v>
                </c:pt>
                <c:pt idx="1034">
                  <c:v>-0.12704104748878819</c:v>
                </c:pt>
                <c:pt idx="1035">
                  <c:v>0.67733899366399442</c:v>
                </c:pt>
                <c:pt idx="1036">
                  <c:v>2.8529194975898093</c:v>
                </c:pt>
                <c:pt idx="1037">
                  <c:v>1.0338599881449113</c:v>
                </c:pt>
                <c:pt idx="1038">
                  <c:v>0.85755122857480615</c:v>
                </c:pt>
                <c:pt idx="1039">
                  <c:v>-2.7000405950482786</c:v>
                </c:pt>
                <c:pt idx="1040">
                  <c:v>0.29671611856670665</c:v>
                </c:pt>
                <c:pt idx="1041">
                  <c:v>-2.7340669562007776</c:v>
                </c:pt>
                <c:pt idx="1042">
                  <c:v>-0.40542290656209445</c:v>
                </c:pt>
                <c:pt idx="1043">
                  <c:v>0.89716890806521121</c:v>
                </c:pt>
                <c:pt idx="1044">
                  <c:v>-0.60076063757112763</c:v>
                </c:pt>
                <c:pt idx="1045">
                  <c:v>1.3605610625350835</c:v>
                </c:pt>
                <c:pt idx="1046">
                  <c:v>1.1585786922900638</c:v>
                </c:pt>
                <c:pt idx="1047">
                  <c:v>0.64365023344146266</c:v>
                </c:pt>
                <c:pt idx="1048">
                  <c:v>1.4792049333894255</c:v>
                </c:pt>
                <c:pt idx="1049">
                  <c:v>1.8369848160463249</c:v>
                </c:pt>
                <c:pt idx="1050">
                  <c:v>-0.36928127494576302</c:v>
                </c:pt>
                <c:pt idx="1051">
                  <c:v>-0.2886004347305402</c:v>
                </c:pt>
                <c:pt idx="1052">
                  <c:v>0.45219007595972016</c:v>
                </c:pt>
                <c:pt idx="1053">
                  <c:v>-1.284843690781031</c:v>
                </c:pt>
                <c:pt idx="1054">
                  <c:v>0.12794597695780396</c:v>
                </c:pt>
                <c:pt idx="1055">
                  <c:v>7.4644552681149889E-2</c:v>
                </c:pt>
                <c:pt idx="1056">
                  <c:v>2.2382679834708767</c:v>
                </c:pt>
                <c:pt idx="1057">
                  <c:v>-0.28819694041301602</c:v>
                </c:pt>
                <c:pt idx="1058">
                  <c:v>2.1455015597175731</c:v>
                </c:pt>
                <c:pt idx="1059">
                  <c:v>-0.20776271624373521</c:v>
                </c:pt>
                <c:pt idx="1060">
                  <c:v>0.46660841330371738</c:v>
                </c:pt>
                <c:pt idx="1061">
                  <c:v>3.1418172623371703</c:v>
                </c:pt>
                <c:pt idx="1062">
                  <c:v>-5.4174697559738831</c:v>
                </c:pt>
                <c:pt idx="1063">
                  <c:v>0.82145225815861522</c:v>
                </c:pt>
                <c:pt idx="1064">
                  <c:v>-0.22553920652664772</c:v>
                </c:pt>
                <c:pt idx="1065">
                  <c:v>-2.2758106030487966</c:v>
                </c:pt>
                <c:pt idx="1066">
                  <c:v>0.3301827455343016</c:v>
                </c:pt>
                <c:pt idx="1067">
                  <c:v>2.4532839388675143</c:v>
                </c:pt>
                <c:pt idx="1068">
                  <c:v>-0.17538235955258585</c:v>
                </c:pt>
                <c:pt idx="1069">
                  <c:v>1.9058045725290782</c:v>
                </c:pt>
                <c:pt idx="1070">
                  <c:v>-1.0452129301573336</c:v>
                </c:pt>
                <c:pt idx="1071">
                  <c:v>1.1997829626435106</c:v>
                </c:pt>
                <c:pt idx="1072">
                  <c:v>-2.6086616621967664</c:v>
                </c:pt>
                <c:pt idx="1073">
                  <c:v>-0.76936706596431748</c:v>
                </c:pt>
                <c:pt idx="1074">
                  <c:v>1.3296632083307003</c:v>
                </c:pt>
                <c:pt idx="1075">
                  <c:v>0.97043730944122331</c:v>
                </c:pt>
                <c:pt idx="1076">
                  <c:v>-7.73404934140558E-2</c:v>
                </c:pt>
                <c:pt idx="1077">
                  <c:v>1.650435331698958</c:v>
                </c:pt>
                <c:pt idx="1078">
                  <c:v>-1.1274741354619096</c:v>
                </c:pt>
                <c:pt idx="1079">
                  <c:v>-0.64056747928859181</c:v>
                </c:pt>
                <c:pt idx="1080">
                  <c:v>-0.72897219886586129</c:v>
                </c:pt>
                <c:pt idx="1081">
                  <c:v>-1.0923813565454736</c:v>
                </c:pt>
                <c:pt idx="1082">
                  <c:v>-1.4782419535052895</c:v>
                </c:pt>
                <c:pt idx="1083">
                  <c:v>0.51314139408844994</c:v>
                </c:pt>
                <c:pt idx="1084">
                  <c:v>0.88176592248711927</c:v>
                </c:pt>
                <c:pt idx="1085">
                  <c:v>-2.3743487074897018</c:v>
                </c:pt>
                <c:pt idx="1086">
                  <c:v>-0.93100700713887363</c:v>
                </c:pt>
                <c:pt idx="1087">
                  <c:v>1.4028630296030684</c:v>
                </c:pt>
                <c:pt idx="1088">
                  <c:v>0.62631232958212024</c:v>
                </c:pt>
                <c:pt idx="1089">
                  <c:v>0.53912504062222411</c:v>
                </c:pt>
                <c:pt idx="1090">
                  <c:v>-1.0585284465567923</c:v>
                </c:pt>
                <c:pt idx="1091">
                  <c:v>-0.90913588087541086</c:v>
                </c:pt>
                <c:pt idx="1092">
                  <c:v>-2.7011788875333735</c:v>
                </c:pt>
                <c:pt idx="1093">
                  <c:v>2.2967935606873198</c:v>
                </c:pt>
                <c:pt idx="1094">
                  <c:v>0.17434200047625836</c:v>
                </c:pt>
                <c:pt idx="1095">
                  <c:v>-1.6208363243882786</c:v>
                </c:pt>
                <c:pt idx="1096">
                  <c:v>-1.2832249579386144</c:v>
                </c:pt>
                <c:pt idx="1097">
                  <c:v>-0.74349155282878598</c:v>
                </c:pt>
                <c:pt idx="1098">
                  <c:v>-1.0491077251370911</c:v>
                </c:pt>
                <c:pt idx="1099">
                  <c:v>0.47178175359194086</c:v>
                </c:pt>
                <c:pt idx="1100">
                  <c:v>-1.682913263468933</c:v>
                </c:pt>
                <c:pt idx="1101">
                  <c:v>1.5786904615130908</c:v>
                </c:pt>
                <c:pt idx="1102">
                  <c:v>2.6934737133603193</c:v>
                </c:pt>
                <c:pt idx="1103">
                  <c:v>-2.2501129978279266</c:v>
                </c:pt>
                <c:pt idx="1104">
                  <c:v>-2.377142634940185</c:v>
                </c:pt>
                <c:pt idx="1105">
                  <c:v>0.72505925758486001</c:v>
                </c:pt>
                <c:pt idx="1106">
                  <c:v>1.7321334832283668</c:v>
                </c:pt>
                <c:pt idx="1107">
                  <c:v>1.4432860729570081</c:v>
                </c:pt>
                <c:pt idx="1108">
                  <c:v>1.9960936728395922</c:v>
                </c:pt>
                <c:pt idx="1109">
                  <c:v>1.0593289135462527</c:v>
                </c:pt>
                <c:pt idx="1110">
                  <c:v>0.76931684144814483</c:v>
                </c:pt>
                <c:pt idx="1111">
                  <c:v>0.51017219153548865</c:v>
                </c:pt>
                <c:pt idx="1112">
                  <c:v>5.2792094003889218</c:v>
                </c:pt>
                <c:pt idx="1113">
                  <c:v>-0.72070856294168095</c:v>
                </c:pt>
                <c:pt idx="1114">
                  <c:v>1.8578068562860182</c:v>
                </c:pt>
                <c:pt idx="1115">
                  <c:v>1.7122634041956246</c:v>
                </c:pt>
                <c:pt idx="1116">
                  <c:v>7.0671587608856612E-2</c:v>
                </c:pt>
                <c:pt idx="1117">
                  <c:v>0.44059308352102278</c:v>
                </c:pt>
                <c:pt idx="1118">
                  <c:v>1.4625094948418962</c:v>
                </c:pt>
                <c:pt idx="1119">
                  <c:v>0.52186585826335374</c:v>
                </c:pt>
                <c:pt idx="1120">
                  <c:v>5.0925197815107452</c:v>
                </c:pt>
                <c:pt idx="1121">
                  <c:v>-0.64726988278052033</c:v>
                </c:pt>
                <c:pt idx="1122">
                  <c:v>0.2504439323542158</c:v>
                </c:pt>
                <c:pt idx="1123">
                  <c:v>-3.8228213556704276</c:v>
                </c:pt>
                <c:pt idx="1124">
                  <c:v>6.8745556854636902E-2</c:v>
                </c:pt>
                <c:pt idx="1125">
                  <c:v>0.36058235417117146</c:v>
                </c:pt>
                <c:pt idx="1126">
                  <c:v>-0.78632493746060561</c:v>
                </c:pt>
                <c:pt idx="1127">
                  <c:v>1.7120629729548966</c:v>
                </c:pt>
                <c:pt idx="1128">
                  <c:v>1.2548977084926491</c:v>
                </c:pt>
                <c:pt idx="1129">
                  <c:v>-0.96645928351360055</c:v>
                </c:pt>
                <c:pt idx="1130">
                  <c:v>-0.28625191452273668</c:v>
                </c:pt>
                <c:pt idx="1131">
                  <c:v>-2.793654133551172</c:v>
                </c:pt>
                <c:pt idx="1132">
                  <c:v>-1.0883368977183352</c:v>
                </c:pt>
                <c:pt idx="1133">
                  <c:v>-1.2935558290798781</c:v>
                </c:pt>
                <c:pt idx="1134">
                  <c:v>-0.97568376068083751</c:v>
                </c:pt>
                <c:pt idx="1135">
                  <c:v>0.38484638085918732</c:v>
                </c:pt>
                <c:pt idx="1136">
                  <c:v>2.018666154096465</c:v>
                </c:pt>
                <c:pt idx="1137">
                  <c:v>2.0399231205457937</c:v>
                </c:pt>
                <c:pt idx="1138">
                  <c:v>0.73026336580716134</c:v>
                </c:pt>
                <c:pt idx="1139">
                  <c:v>0.29407824884735589</c:v>
                </c:pt>
                <c:pt idx="1140">
                  <c:v>0.24493561460583635</c:v>
                </c:pt>
                <c:pt idx="1141">
                  <c:v>0.70327264240593479</c:v>
                </c:pt>
                <c:pt idx="1142">
                  <c:v>0.78651234038935058</c:v>
                </c:pt>
                <c:pt idx="1143">
                  <c:v>-3.5451717810914829E-2</c:v>
                </c:pt>
                <c:pt idx="1144">
                  <c:v>-2.0349716706858487</c:v>
                </c:pt>
                <c:pt idx="1145">
                  <c:v>1.2097759001527351</c:v>
                </c:pt>
                <c:pt idx="1146">
                  <c:v>-0.19527188419544927</c:v>
                </c:pt>
                <c:pt idx="1147">
                  <c:v>-0.39742651852375843</c:v>
                </c:pt>
                <c:pt idx="1148">
                  <c:v>0.79765776258234666</c:v>
                </c:pt>
                <c:pt idx="1149">
                  <c:v>-1.298143271187385</c:v>
                </c:pt>
                <c:pt idx="1150">
                  <c:v>0.79926897322975776</c:v>
                </c:pt>
                <c:pt idx="1151">
                  <c:v>1.4216290554601585</c:v>
                </c:pt>
                <c:pt idx="1152">
                  <c:v>-0.95749504350742143</c:v>
                </c:pt>
                <c:pt idx="1153">
                  <c:v>-1.6439574670740882</c:v>
                </c:pt>
                <c:pt idx="1154">
                  <c:v>0.96310728574799498</c:v>
                </c:pt>
                <c:pt idx="1155">
                  <c:v>0.22953573739897593</c:v>
                </c:pt>
                <c:pt idx="1156">
                  <c:v>1.2796004397911105</c:v>
                </c:pt>
                <c:pt idx="1157">
                  <c:v>-0.81174042799661095</c:v>
                </c:pt>
                <c:pt idx="1158">
                  <c:v>-0.21543365461997155</c:v>
                </c:pt>
                <c:pt idx="1159">
                  <c:v>-0.65146974728784812</c:v>
                </c:pt>
                <c:pt idx="1160">
                  <c:v>-0.77076965997248692</c:v>
                </c:pt>
                <c:pt idx="1161">
                  <c:v>-0.23587468698998748</c:v>
                </c:pt>
                <c:pt idx="1162">
                  <c:v>-0.61532162045240568</c:v>
                </c:pt>
                <c:pt idx="1163">
                  <c:v>0.34207878691584881</c:v>
                </c:pt>
                <c:pt idx="1164">
                  <c:v>-0.73139505918628345</c:v>
                </c:pt>
                <c:pt idx="1165">
                  <c:v>0.35047453904418546</c:v>
                </c:pt>
                <c:pt idx="1166">
                  <c:v>-0.88361534700180755</c:v>
                </c:pt>
                <c:pt idx="1167">
                  <c:v>-0.28153700318530639</c:v>
                </c:pt>
                <c:pt idx="1168">
                  <c:v>-1.0707210353614585</c:v>
                </c:pt>
                <c:pt idx="1169">
                  <c:v>0.45656234560058806</c:v>
                </c:pt>
                <c:pt idx="1170">
                  <c:v>2.4268787815175159</c:v>
                </c:pt>
                <c:pt idx="1171">
                  <c:v>1.9014522182391005</c:v>
                </c:pt>
                <c:pt idx="1172">
                  <c:v>2.625310871352923</c:v>
                </c:pt>
                <c:pt idx="1173">
                  <c:v>0.8248904764667202</c:v>
                </c:pt>
                <c:pt idx="1174">
                  <c:v>1.4751797229166641E-2</c:v>
                </c:pt>
                <c:pt idx="1175">
                  <c:v>1.0458295231672423</c:v>
                </c:pt>
                <c:pt idx="1176">
                  <c:v>-1.4013652110744488</c:v>
                </c:pt>
                <c:pt idx="1177">
                  <c:v>0.20344173129366538</c:v>
                </c:pt>
                <c:pt idx="1178">
                  <c:v>-1.2954898864462479</c:v>
                </c:pt>
                <c:pt idx="1179">
                  <c:v>0.46429057277919128</c:v>
                </c:pt>
                <c:pt idx="1180">
                  <c:v>0.10806395223931986</c:v>
                </c:pt>
                <c:pt idx="1181">
                  <c:v>0.45493942737218163</c:v>
                </c:pt>
                <c:pt idx="1182">
                  <c:v>0.73131152264558352</c:v>
                </c:pt>
                <c:pt idx="1183">
                  <c:v>1.6418441380028952</c:v>
                </c:pt>
                <c:pt idx="1184">
                  <c:v>-8.2531666568797846E-2</c:v>
                </c:pt>
                <c:pt idx="1185">
                  <c:v>1.7655435722332413E-2</c:v>
                </c:pt>
                <c:pt idx="1186">
                  <c:v>-9.8751396666045821E-3</c:v>
                </c:pt>
                <c:pt idx="1187">
                  <c:v>0.3148599282689446</c:v>
                </c:pt>
                <c:pt idx="1188">
                  <c:v>-1.0701412591231048</c:v>
                </c:pt>
                <c:pt idx="1189">
                  <c:v>0.48096077179783947</c:v>
                </c:pt>
                <c:pt idx="1190">
                  <c:v>1.0062608570917462</c:v>
                </c:pt>
                <c:pt idx="1191">
                  <c:v>0.83398477820608719</c:v>
                </c:pt>
                <c:pt idx="1192">
                  <c:v>0.53337621407459324</c:v>
                </c:pt>
                <c:pt idx="1193">
                  <c:v>1.2672619075366356</c:v>
                </c:pt>
                <c:pt idx="1194">
                  <c:v>5.6186385722599255</c:v>
                </c:pt>
                <c:pt idx="1195">
                  <c:v>-0.60065315178817968</c:v>
                </c:pt>
                <c:pt idx="1196">
                  <c:v>0.28758282546677094</c:v>
                </c:pt>
                <c:pt idx="1197">
                  <c:v>0.48517342110048389</c:v>
                </c:pt>
                <c:pt idx="1198">
                  <c:v>-0.31771867335886839</c:v>
                </c:pt>
                <c:pt idx="1199">
                  <c:v>0.75050182642029029</c:v>
                </c:pt>
                <c:pt idx="1200">
                  <c:v>-0.55976071623942403</c:v>
                </c:pt>
                <c:pt idx="1201">
                  <c:v>0.15917835197173247</c:v>
                </c:pt>
                <c:pt idx="1202">
                  <c:v>0.35066364223145285</c:v>
                </c:pt>
                <c:pt idx="1203">
                  <c:v>-0.10093189877092357</c:v>
                </c:pt>
                <c:pt idx="1204">
                  <c:v>-0.13987035217401456</c:v>
                </c:pt>
                <c:pt idx="1205">
                  <c:v>0.93528560677114569</c:v>
                </c:pt>
                <c:pt idx="1206">
                  <c:v>-0.17323847719036678</c:v>
                </c:pt>
                <c:pt idx="1207">
                  <c:v>-0.50134255618824852</c:v>
                </c:pt>
                <c:pt idx="1208">
                  <c:v>-1.6892346268892595</c:v>
                </c:pt>
                <c:pt idx="1209">
                  <c:v>-1.2832105298564187</c:v>
                </c:pt>
                <c:pt idx="1210">
                  <c:v>-0.68554954910814558</c:v>
                </c:pt>
                <c:pt idx="1211">
                  <c:v>1.129986284262543</c:v>
                </c:pt>
                <c:pt idx="1212">
                  <c:v>-2.1514674774940659</c:v>
                </c:pt>
                <c:pt idx="1213">
                  <c:v>-3.4814970306851905</c:v>
                </c:pt>
                <c:pt idx="1214">
                  <c:v>-1.7562396918719685</c:v>
                </c:pt>
                <c:pt idx="1215">
                  <c:v>3.2598508644203008</c:v>
                </c:pt>
                <c:pt idx="1216">
                  <c:v>0.76963902248162697</c:v>
                </c:pt>
                <c:pt idx="1217">
                  <c:v>-1.7990978271216136</c:v>
                </c:pt>
                <c:pt idx="1218">
                  <c:v>3.0397370076222927</c:v>
                </c:pt>
                <c:pt idx="1219">
                  <c:v>1.0037600936395705</c:v>
                </c:pt>
                <c:pt idx="1220">
                  <c:v>-0.82939006884299715</c:v>
                </c:pt>
                <c:pt idx="1221">
                  <c:v>0.56300092504267241</c:v>
                </c:pt>
                <c:pt idx="1222">
                  <c:v>-1.1875378879507252</c:v>
                </c:pt>
                <c:pt idx="1223">
                  <c:v>-3.070751204195119</c:v>
                </c:pt>
                <c:pt idx="1224">
                  <c:v>-1.5266591490751722</c:v>
                </c:pt>
                <c:pt idx="1225">
                  <c:v>-1.9463258697580414</c:v>
                </c:pt>
                <c:pt idx="1226">
                  <c:v>1.0606833795631303</c:v>
                </c:pt>
                <c:pt idx="1227">
                  <c:v>1.4419637815524737</c:v>
                </c:pt>
                <c:pt idx="1228">
                  <c:v>-0.6270021644436099</c:v>
                </c:pt>
                <c:pt idx="1229">
                  <c:v>-1.8153352236789431</c:v>
                </c:pt>
                <c:pt idx="1230">
                  <c:v>-2.2280346049868172E-2</c:v>
                </c:pt>
                <c:pt idx="1231">
                  <c:v>-1.1985921234554553E-2</c:v>
                </c:pt>
                <c:pt idx="1232">
                  <c:v>0.84309222487414104</c:v>
                </c:pt>
                <c:pt idx="1233">
                  <c:v>-0.57523074592458556</c:v>
                </c:pt>
                <c:pt idx="1234">
                  <c:v>-0.14261350899603542</c:v>
                </c:pt>
                <c:pt idx="1235">
                  <c:v>0.23572122085785452</c:v>
                </c:pt>
                <c:pt idx="1236">
                  <c:v>0.80218787716037809</c:v>
                </c:pt>
                <c:pt idx="1237">
                  <c:v>-0.71341757805146244</c:v>
                </c:pt>
                <c:pt idx="1238">
                  <c:v>2.0825957433367392</c:v>
                </c:pt>
                <c:pt idx="1239">
                  <c:v>0.27208523471412605</c:v>
                </c:pt>
                <c:pt idx="1240">
                  <c:v>-1.1517581294470887</c:v>
                </c:pt>
                <c:pt idx="1241">
                  <c:v>-0.83703578563529391</c:v>
                </c:pt>
                <c:pt idx="1242">
                  <c:v>-2.3388384195668124</c:v>
                </c:pt>
                <c:pt idx="1243">
                  <c:v>-0.24679078832465962</c:v>
                </c:pt>
                <c:pt idx="1244">
                  <c:v>1.0697321010071761</c:v>
                </c:pt>
                <c:pt idx="1245">
                  <c:v>-0.48587527794698815</c:v>
                </c:pt>
                <c:pt idx="1246">
                  <c:v>-0.27811834046863737</c:v>
                </c:pt>
                <c:pt idx="1247">
                  <c:v>-1.6798319514234947</c:v>
                </c:pt>
                <c:pt idx="1248">
                  <c:v>-1.0849178451575199</c:v>
                </c:pt>
                <c:pt idx="1249">
                  <c:v>-1.7058329321405097</c:v>
                </c:pt>
                <c:pt idx="1250">
                  <c:v>-7.2230845885087547E-2</c:v>
                </c:pt>
                <c:pt idx="1251">
                  <c:v>-2.1712235943961531</c:v>
                </c:pt>
                <c:pt idx="1252">
                  <c:v>-0.22211065483743653</c:v>
                </c:pt>
                <c:pt idx="1253">
                  <c:v>-12.16871655418899</c:v>
                </c:pt>
                <c:pt idx="1254">
                  <c:v>0.67708662928178853</c:v>
                </c:pt>
                <c:pt idx="1255">
                  <c:v>0.96853422103127684</c:v>
                </c:pt>
                <c:pt idx="1256">
                  <c:v>2.9714686062681039</c:v>
                </c:pt>
                <c:pt idx="1257">
                  <c:v>1.1722184964602178</c:v>
                </c:pt>
                <c:pt idx="1258">
                  <c:v>-0.42837536197041004</c:v>
                </c:pt>
                <c:pt idx="1259">
                  <c:v>-0.6917393344478171</c:v>
                </c:pt>
                <c:pt idx="1260">
                  <c:v>0.19789748119875128</c:v>
                </c:pt>
                <c:pt idx="1261">
                  <c:v>1.5927786783306033</c:v>
                </c:pt>
                <c:pt idx="1262">
                  <c:v>2.9234073062681034</c:v>
                </c:pt>
                <c:pt idx="1263">
                  <c:v>0.72004486587630367</c:v>
                </c:pt>
                <c:pt idx="1264">
                  <c:v>2.0309033840573107</c:v>
                </c:pt>
                <c:pt idx="1265">
                  <c:v>2.678683727106062</c:v>
                </c:pt>
                <c:pt idx="1266">
                  <c:v>-3.6898218160644092E-2</c:v>
                </c:pt>
                <c:pt idx="1267">
                  <c:v>-2.0943669519659096</c:v>
                </c:pt>
                <c:pt idx="1268">
                  <c:v>0.16109224452625881</c:v>
                </c:pt>
                <c:pt idx="1269">
                  <c:v>1.2005997557929931</c:v>
                </c:pt>
                <c:pt idx="1270">
                  <c:v>1.7068103811150337</c:v>
                </c:pt>
                <c:pt idx="1271">
                  <c:v>-9.4229806970687946E-2</c:v>
                </c:pt>
                <c:pt idx="1272">
                  <c:v>1.8648359586795067</c:v>
                </c:pt>
                <c:pt idx="1273">
                  <c:v>-0.20880037593643408</c:v>
                </c:pt>
                <c:pt idx="1274">
                  <c:v>0.64523075488794746</c:v>
                </c:pt>
                <c:pt idx="1275">
                  <c:v>2.1664661698650889</c:v>
                </c:pt>
                <c:pt idx="1276">
                  <c:v>1.2206583860767637</c:v>
                </c:pt>
                <c:pt idx="1277">
                  <c:v>0.27151192476601693</c:v>
                </c:pt>
                <c:pt idx="1278">
                  <c:v>-2.134910984615459</c:v>
                </c:pt>
                <c:pt idx="1279">
                  <c:v>0.3677282810955802</c:v>
                </c:pt>
                <c:pt idx="1280">
                  <c:v>-0.47818540575710244</c:v>
                </c:pt>
                <c:pt idx="1281">
                  <c:v>-0.37883596012962073</c:v>
                </c:pt>
                <c:pt idx="1282">
                  <c:v>2.8209935915335507</c:v>
                </c:pt>
                <c:pt idx="1283">
                  <c:v>1.1564965965132501</c:v>
                </c:pt>
                <c:pt idx="1284">
                  <c:v>-0.13375882273969353</c:v>
                </c:pt>
                <c:pt idx="1285">
                  <c:v>0.35634662599403555</c:v>
                </c:pt>
                <c:pt idx="1286">
                  <c:v>1.7908503992933333</c:v>
                </c:pt>
                <c:pt idx="1287">
                  <c:v>-2.2842543387720724</c:v>
                </c:pt>
                <c:pt idx="1288">
                  <c:v>0.53901271605990075</c:v>
                </c:pt>
                <c:pt idx="1289">
                  <c:v>-0.66143719115952138</c:v>
                </c:pt>
                <c:pt idx="1290">
                  <c:v>-2.4055554646211164</c:v>
                </c:pt>
                <c:pt idx="1291">
                  <c:v>-0.25766738003592593</c:v>
                </c:pt>
                <c:pt idx="1292">
                  <c:v>1.6408784047344795</c:v>
                </c:pt>
                <c:pt idx="1293">
                  <c:v>-0.23073977295734949</c:v>
                </c:pt>
                <c:pt idx="1294">
                  <c:v>0.23163275012305462</c:v>
                </c:pt>
                <c:pt idx="1295">
                  <c:v>-1.0727927230428378</c:v>
                </c:pt>
                <c:pt idx="1296">
                  <c:v>0.34799851140819271</c:v>
                </c:pt>
                <c:pt idx="1297">
                  <c:v>-0.72010404097656533</c:v>
                </c:pt>
                <c:pt idx="1298">
                  <c:v>-0.36160184106967108</c:v>
                </c:pt>
                <c:pt idx="1299">
                  <c:v>-1.2310414809701768</c:v>
                </c:pt>
                <c:pt idx="1300">
                  <c:v>-1.5214805040651953</c:v>
                </c:pt>
                <c:pt idx="1301">
                  <c:v>-0.30188357550626677</c:v>
                </c:pt>
                <c:pt idx="1302">
                  <c:v>0.37334253632907632</c:v>
                </c:pt>
                <c:pt idx="1303">
                  <c:v>1.4166223716430011</c:v>
                </c:pt>
                <c:pt idx="1304">
                  <c:v>1.6199525213038015</c:v>
                </c:pt>
                <c:pt idx="1305">
                  <c:v>2.1128716811462738</c:v>
                </c:pt>
                <c:pt idx="1306">
                  <c:v>-0.43065195418094504</c:v>
                </c:pt>
                <c:pt idx="1307">
                  <c:v>1.1070873504109784</c:v>
                </c:pt>
                <c:pt idx="1308">
                  <c:v>-0.76128024026276364</c:v>
                </c:pt>
                <c:pt idx="1309">
                  <c:v>-0.35417362349038228</c:v>
                </c:pt>
                <c:pt idx="1310">
                  <c:v>-0.44131373179958189</c:v>
                </c:pt>
                <c:pt idx="1311">
                  <c:v>1.3248904327156765</c:v>
                </c:pt>
                <c:pt idx="1312">
                  <c:v>0.50884572260531513</c:v>
                </c:pt>
                <c:pt idx="1313">
                  <c:v>0.54765557353594829</c:v>
                </c:pt>
                <c:pt idx="1314">
                  <c:v>-5.3676831957432114</c:v>
                </c:pt>
                <c:pt idx="1315">
                  <c:v>0.68460802228878492</c:v>
                </c:pt>
                <c:pt idx="1316">
                  <c:v>0.29130451750248199</c:v>
                </c:pt>
                <c:pt idx="1317">
                  <c:v>2.4507117853693359</c:v>
                </c:pt>
                <c:pt idx="1318">
                  <c:v>0.90975918826173086</c:v>
                </c:pt>
                <c:pt idx="1319">
                  <c:v>-0.27203293833304087</c:v>
                </c:pt>
                <c:pt idx="1320">
                  <c:v>-0.34558301462730867</c:v>
                </c:pt>
                <c:pt idx="1321">
                  <c:v>0.60864328073186869</c:v>
                </c:pt>
                <c:pt idx="1322">
                  <c:v>0.19053105628741207</c:v>
                </c:pt>
                <c:pt idx="1323">
                  <c:v>1.0596709727031168</c:v>
                </c:pt>
                <c:pt idx="1324">
                  <c:v>2.1211970687460422</c:v>
                </c:pt>
                <c:pt idx="1325">
                  <c:v>1.7552614495548795</c:v>
                </c:pt>
                <c:pt idx="1326">
                  <c:v>-0.86920954493589875</c:v>
                </c:pt>
                <c:pt idx="1327">
                  <c:v>3.0735577299984271</c:v>
                </c:pt>
                <c:pt idx="1328">
                  <c:v>0.46362333899335795</c:v>
                </c:pt>
                <c:pt idx="1329">
                  <c:v>1.0593682538136164</c:v>
                </c:pt>
                <c:pt idx="1330">
                  <c:v>0.26542702161785314</c:v>
                </c:pt>
                <c:pt idx="1331">
                  <c:v>1.0438430208804164</c:v>
                </c:pt>
                <c:pt idx="1332">
                  <c:v>0.43252999873337217</c:v>
                </c:pt>
                <c:pt idx="1333">
                  <c:v>-1.3809500429117207</c:v>
                </c:pt>
                <c:pt idx="1334">
                  <c:v>-0.59503744195217223</c:v>
                </c:pt>
                <c:pt idx="1335">
                  <c:v>-0.30743268968018356</c:v>
                </c:pt>
                <c:pt idx="1336">
                  <c:v>0.37430895946958742</c:v>
                </c:pt>
                <c:pt idx="1337">
                  <c:v>-0.69117060454537693</c:v>
                </c:pt>
                <c:pt idx="1338">
                  <c:v>4.2834090787948753E-2</c:v>
                </c:pt>
                <c:pt idx="1339">
                  <c:v>-0.10621894266418508</c:v>
                </c:pt>
                <c:pt idx="1340">
                  <c:v>-1.4474612910739211</c:v>
                </c:pt>
                <c:pt idx="1341">
                  <c:v>-1.3244125498393231</c:v>
                </c:pt>
                <c:pt idx="1342">
                  <c:v>2.0946646044433805</c:v>
                </c:pt>
                <c:pt idx="1343">
                  <c:v>0.15117631634166173</c:v>
                </c:pt>
                <c:pt idx="1344">
                  <c:v>1.143365621659342</c:v>
                </c:pt>
                <c:pt idx="1345">
                  <c:v>0.37736220391883535</c:v>
                </c:pt>
                <c:pt idx="1346">
                  <c:v>-0.23512628989229256</c:v>
                </c:pt>
                <c:pt idx="1347">
                  <c:v>-0.24949474040793973</c:v>
                </c:pt>
                <c:pt idx="1348">
                  <c:v>-1.9463567424083976</c:v>
                </c:pt>
                <c:pt idx="1349">
                  <c:v>1.6275219716723939</c:v>
                </c:pt>
                <c:pt idx="1350">
                  <c:v>0.2514360716316304</c:v>
                </c:pt>
                <c:pt idx="1351">
                  <c:v>-0.81113440753479438</c:v>
                </c:pt>
                <c:pt idx="1352">
                  <c:v>0.23959939488534587</c:v>
                </c:pt>
                <c:pt idx="1353">
                  <c:v>0.52963815959043359</c:v>
                </c:pt>
                <c:pt idx="1354">
                  <c:v>-0.17507855519220072</c:v>
                </c:pt>
                <c:pt idx="1355">
                  <c:v>0.95607396314440507</c:v>
                </c:pt>
                <c:pt idx="1356">
                  <c:v>-0.21287923170309853</c:v>
                </c:pt>
                <c:pt idx="1357">
                  <c:v>-0.85678556412058526</c:v>
                </c:pt>
                <c:pt idx="1358">
                  <c:v>0.40811048569806019</c:v>
                </c:pt>
                <c:pt idx="1359">
                  <c:v>0.35640512111375244</c:v>
                </c:pt>
                <c:pt idx="1360">
                  <c:v>-0.15673982016436128</c:v>
                </c:pt>
                <c:pt idx="1361">
                  <c:v>1.4826745665498038</c:v>
                </c:pt>
                <c:pt idx="1362">
                  <c:v>1.149810260831984</c:v>
                </c:pt>
                <c:pt idx="1363">
                  <c:v>-0.6055599097086457</c:v>
                </c:pt>
                <c:pt idx="1364">
                  <c:v>-0.17605953238104632</c:v>
                </c:pt>
                <c:pt idx="1365">
                  <c:v>-0.74809154895672236</c:v>
                </c:pt>
                <c:pt idx="1366">
                  <c:v>0.73596904461288659</c:v>
                </c:pt>
                <c:pt idx="1367">
                  <c:v>0.19923298763717412</c:v>
                </c:pt>
                <c:pt idx="1368">
                  <c:v>-1.0179891956846063</c:v>
                </c:pt>
                <c:pt idx="1369">
                  <c:v>-0.6326120507819013</c:v>
                </c:pt>
                <c:pt idx="1370">
                  <c:v>-2.1252826741114887</c:v>
                </c:pt>
                <c:pt idx="1371">
                  <c:v>0.27477994343330181</c:v>
                </c:pt>
                <c:pt idx="1372">
                  <c:v>-0.61222704150644347</c:v>
                </c:pt>
                <c:pt idx="1373">
                  <c:v>1.3203391038490082</c:v>
                </c:pt>
                <c:pt idx="1374">
                  <c:v>-0.23837351490745107</c:v>
                </c:pt>
                <c:pt idx="1375">
                  <c:v>0.46695682708278241</c:v>
                </c:pt>
                <c:pt idx="1376">
                  <c:v>1.0348295717337379</c:v>
                </c:pt>
                <c:pt idx="1377">
                  <c:v>-0.44157556586759483</c:v>
                </c:pt>
                <c:pt idx="1378">
                  <c:v>-2.3859844202889349</c:v>
                </c:pt>
                <c:pt idx="1379">
                  <c:v>-0.7185366866137457</c:v>
                </c:pt>
                <c:pt idx="1380">
                  <c:v>0.19211680074164406</c:v>
                </c:pt>
                <c:pt idx="1381">
                  <c:v>-14.482506600344095</c:v>
                </c:pt>
                <c:pt idx="1382">
                  <c:v>3.4135361876034551</c:v>
                </c:pt>
                <c:pt idx="1383">
                  <c:v>2.6113159918789108</c:v>
                </c:pt>
                <c:pt idx="1384">
                  <c:v>2.3569347770330751</c:v>
                </c:pt>
                <c:pt idx="1385">
                  <c:v>2.9492208021420936</c:v>
                </c:pt>
                <c:pt idx="1386">
                  <c:v>0.68714160393660961</c:v>
                </c:pt>
                <c:pt idx="1387">
                  <c:v>2.0643611076865085</c:v>
                </c:pt>
                <c:pt idx="1388">
                  <c:v>2.5471805572178567</c:v>
                </c:pt>
                <c:pt idx="1389">
                  <c:v>2.9209880574585725</c:v>
                </c:pt>
                <c:pt idx="1390">
                  <c:v>1.9374598517319583</c:v>
                </c:pt>
                <c:pt idx="1391">
                  <c:v>1.7361010064576021E-4</c:v>
                </c:pt>
                <c:pt idx="1392">
                  <c:v>2.8586413497600631</c:v>
                </c:pt>
                <c:pt idx="1393">
                  <c:v>1.6891266339568318</c:v>
                </c:pt>
                <c:pt idx="1394">
                  <c:v>0.66312679329688251</c:v>
                </c:pt>
                <c:pt idx="1395">
                  <c:v>1.3677141267143895</c:v>
                </c:pt>
                <c:pt idx="1396">
                  <c:v>2.6842537007163543</c:v>
                </c:pt>
                <c:pt idx="1397">
                  <c:v>-0.50493050343514767</c:v>
                </c:pt>
                <c:pt idx="1398">
                  <c:v>-1.2243361894237381</c:v>
                </c:pt>
                <c:pt idx="1399">
                  <c:v>1.1128769746395477</c:v>
                </c:pt>
                <c:pt idx="1400">
                  <c:v>1.8012203303006515</c:v>
                </c:pt>
                <c:pt idx="1401">
                  <c:v>1.4374217657234993</c:v>
                </c:pt>
                <c:pt idx="1402">
                  <c:v>0.99519570398496171</c:v>
                </c:pt>
                <c:pt idx="1403">
                  <c:v>0.60501804864739483</c:v>
                </c:pt>
                <c:pt idx="1404">
                  <c:v>-0.744153968644369</c:v>
                </c:pt>
                <c:pt idx="1405">
                  <c:v>0.2315096668367147</c:v>
                </c:pt>
                <c:pt idx="1406">
                  <c:v>-1.8650022090084519</c:v>
                </c:pt>
                <c:pt idx="1407">
                  <c:v>1.2615130618247576</c:v>
                </c:pt>
                <c:pt idx="1408">
                  <c:v>0.53251697730894421</c:v>
                </c:pt>
                <c:pt idx="1409">
                  <c:v>1.5349255928167906</c:v>
                </c:pt>
                <c:pt idx="1410">
                  <c:v>0.20271772277574485</c:v>
                </c:pt>
                <c:pt idx="1411">
                  <c:v>0.17730532089487383</c:v>
                </c:pt>
                <c:pt idx="1412">
                  <c:v>2.8922357966549299</c:v>
                </c:pt>
                <c:pt idx="1413">
                  <c:v>-0.54602334494975935</c:v>
                </c:pt>
                <c:pt idx="1414">
                  <c:v>2.3066002582168466</c:v>
                </c:pt>
                <c:pt idx="1415">
                  <c:v>-0.61576987935151806</c:v>
                </c:pt>
                <c:pt idx="1416">
                  <c:v>-1.3887225024218282</c:v>
                </c:pt>
                <c:pt idx="1417">
                  <c:v>-1.1381244620252886</c:v>
                </c:pt>
                <c:pt idx="1418">
                  <c:v>-0.90780217259103324</c:v>
                </c:pt>
                <c:pt idx="1419">
                  <c:v>-1.6422961721771827</c:v>
                </c:pt>
                <c:pt idx="1420">
                  <c:v>-0.52289807492634566</c:v>
                </c:pt>
                <c:pt idx="1421">
                  <c:v>-0.76325041965364449</c:v>
                </c:pt>
                <c:pt idx="1422">
                  <c:v>-0.12321756526647221</c:v>
                </c:pt>
                <c:pt idx="1423">
                  <c:v>-2.8859631803888703</c:v>
                </c:pt>
                <c:pt idx="1424">
                  <c:v>-0.26319251155976531</c:v>
                </c:pt>
                <c:pt idx="1425">
                  <c:v>-0.39223760689745291</c:v>
                </c:pt>
                <c:pt idx="1426">
                  <c:v>-1.6872734538347345</c:v>
                </c:pt>
                <c:pt idx="1427">
                  <c:v>-0.42174897620621721</c:v>
                </c:pt>
                <c:pt idx="1428">
                  <c:v>-0.16253212037531739</c:v>
                </c:pt>
                <c:pt idx="1429">
                  <c:v>-0.11434155987133465</c:v>
                </c:pt>
                <c:pt idx="1430">
                  <c:v>-0.81225215904387937</c:v>
                </c:pt>
                <c:pt idx="1431">
                  <c:v>-0.87565979107328928</c:v>
                </c:pt>
                <c:pt idx="1432">
                  <c:v>0.68063357747166719</c:v>
                </c:pt>
                <c:pt idx="1433">
                  <c:v>0.46427368920809897</c:v>
                </c:pt>
                <c:pt idx="1434">
                  <c:v>0.87633752922621966</c:v>
                </c:pt>
                <c:pt idx="1435">
                  <c:v>0.90106888350504732</c:v>
                </c:pt>
                <c:pt idx="1436">
                  <c:v>0.77294050349684085</c:v>
                </c:pt>
                <c:pt idx="1437">
                  <c:v>0.14899618274650095</c:v>
                </c:pt>
                <c:pt idx="1438">
                  <c:v>-8.2218981188177054E-2</c:v>
                </c:pt>
                <c:pt idx="1439">
                  <c:v>4.1583057038158699</c:v>
                </c:pt>
                <c:pt idx="1440">
                  <c:v>-1.0430828917653798</c:v>
                </c:pt>
                <c:pt idx="1441">
                  <c:v>-9.0485690235368565E-2</c:v>
                </c:pt>
                <c:pt idx="1442">
                  <c:v>-0.69282934508940741</c:v>
                </c:pt>
                <c:pt idx="1443">
                  <c:v>-6.2733902968801658E-2</c:v>
                </c:pt>
                <c:pt idx="1444">
                  <c:v>-1.1902528773022709</c:v>
                </c:pt>
                <c:pt idx="1445">
                  <c:v>-2.0166291075187104</c:v>
                </c:pt>
                <c:pt idx="1446">
                  <c:v>-0.39647629518417205</c:v>
                </c:pt>
                <c:pt idx="1447">
                  <c:v>-5.5730164406789982</c:v>
                </c:pt>
                <c:pt idx="1448">
                  <c:v>-0.90343800825067433</c:v>
                </c:pt>
                <c:pt idx="1449">
                  <c:v>0.5574720671686606</c:v>
                </c:pt>
                <c:pt idx="1450">
                  <c:v>-0.62100233351465306</c:v>
                </c:pt>
                <c:pt idx="1451">
                  <c:v>0.54961994778213352</c:v>
                </c:pt>
                <c:pt idx="1452">
                  <c:v>1.9515077355076613</c:v>
                </c:pt>
                <c:pt idx="1453">
                  <c:v>0.11710798497493613</c:v>
                </c:pt>
                <c:pt idx="1454">
                  <c:v>0.30564520643484627</c:v>
                </c:pt>
                <c:pt idx="1455">
                  <c:v>-0.18283633649187436</c:v>
                </c:pt>
                <c:pt idx="1456">
                  <c:v>0.68596877372318943</c:v>
                </c:pt>
                <c:pt idx="1457">
                  <c:v>1.6488763051680593</c:v>
                </c:pt>
                <c:pt idx="1458">
                  <c:v>-0.46177872283314514</c:v>
                </c:pt>
                <c:pt idx="1459">
                  <c:v>-0.4836532527899351</c:v>
                </c:pt>
                <c:pt idx="1460">
                  <c:v>-1.1378378899074733</c:v>
                </c:pt>
                <c:pt idx="1461">
                  <c:v>0.14401112811385985</c:v>
                </c:pt>
                <c:pt idx="1462">
                  <c:v>-0.78364206325582586</c:v>
                </c:pt>
                <c:pt idx="1463">
                  <c:v>-0.36169011223981329</c:v>
                </c:pt>
                <c:pt idx="1464">
                  <c:v>0.44883505506544452</c:v>
                </c:pt>
                <c:pt idx="1465">
                  <c:v>0.68279356294333127</c:v>
                </c:pt>
                <c:pt idx="1466">
                  <c:v>0.18263088727923105</c:v>
                </c:pt>
                <c:pt idx="1467">
                  <c:v>-0.94784521550182887</c:v>
                </c:pt>
                <c:pt idx="1468">
                  <c:v>1.3029012178258625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0-4B01-B54D-EEAF7CEF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780912"/>
        <c:axId val="730794352"/>
      </c:lineChart>
      <c:dateAx>
        <c:axId val="7307809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4352"/>
        <c:crosses val="autoZero"/>
        <c:auto val="1"/>
        <c:lblOffset val="100"/>
        <c:baseTimeUnit val="days"/>
      </c:dateAx>
      <c:valAx>
        <c:axId val="73079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8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4354</xdr:colOff>
      <xdr:row>8</xdr:row>
      <xdr:rowOff>21771</xdr:rowOff>
    </xdr:from>
    <xdr:to>
      <xdr:col>35</xdr:col>
      <xdr:colOff>80554</xdr:colOff>
      <xdr:row>30</xdr:row>
      <xdr:rowOff>166551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B04D4-D068-4868-9C07-6B6D9285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</xdr:row>
      <xdr:rowOff>8965</xdr:rowOff>
    </xdr:from>
    <xdr:to>
      <xdr:col>29</xdr:col>
      <xdr:colOff>137160</xdr:colOff>
      <xdr:row>17</xdr:row>
      <xdr:rowOff>157555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856E2-8A82-45CD-8767-19ABF49F3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36</xdr:col>
      <xdr:colOff>594360</xdr:colOff>
      <xdr:row>39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92CF6-44C8-466F-B5C7-283F497C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41</xdr:row>
      <xdr:rowOff>0</xdr:rowOff>
    </xdr:from>
    <xdr:to>
      <xdr:col>36</xdr:col>
      <xdr:colOff>594360</xdr:colOff>
      <xdr:row>68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0B9C5B-3B7D-4104-BDCC-041D3C2BE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672352</xdr:colOff>
      <xdr:row>1</xdr:row>
      <xdr:rowOff>8965</xdr:rowOff>
    </xdr:from>
    <xdr:to>
      <xdr:col>34</xdr:col>
      <xdr:colOff>600635</xdr:colOff>
      <xdr:row>23</xdr:row>
      <xdr:rowOff>147278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8F5658-8623-45A2-8D64-CF32C8A65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663388</xdr:colOff>
      <xdr:row>25</xdr:row>
      <xdr:rowOff>26894</xdr:rowOff>
    </xdr:from>
    <xdr:to>
      <xdr:col>34</xdr:col>
      <xdr:colOff>582706</xdr:colOff>
      <xdr:row>43</xdr:row>
      <xdr:rowOff>14408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5E32B4-72A5-4E0E-80EC-8C1D24D78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655320</xdr:colOff>
      <xdr:row>2</xdr:row>
      <xdr:rowOff>175260</xdr:rowOff>
    </xdr:from>
    <xdr:to>
      <xdr:col>29</xdr:col>
      <xdr:colOff>266700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4429F-28C9-47B7-A5C8-817D9895C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7620</xdr:colOff>
      <xdr:row>22</xdr:row>
      <xdr:rowOff>22860</xdr:rowOff>
    </xdr:from>
    <xdr:to>
      <xdr:col>29</xdr:col>
      <xdr:colOff>304800</xdr:colOff>
      <xdr:row>45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8AF62-92D0-4025-BF66-A029CD084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29</xdr:col>
      <xdr:colOff>274320</xdr:colOff>
      <xdr:row>23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2A249-0B19-4A3D-A26B-CF1A26C47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24</xdr:row>
      <xdr:rowOff>0</xdr:rowOff>
    </xdr:from>
    <xdr:to>
      <xdr:col>29</xdr:col>
      <xdr:colOff>297180</xdr:colOff>
      <xdr:row>43</xdr:row>
      <xdr:rowOff>72390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1190FF-95C7-4AA9-867A-B8D24F782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27</xdr:col>
      <xdr:colOff>541020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A9562-0331-45AC-9C19-DC73CE1E3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25</xdr:row>
      <xdr:rowOff>30480</xdr:rowOff>
    </xdr:from>
    <xdr:to>
      <xdr:col>27</xdr:col>
      <xdr:colOff>525780</xdr:colOff>
      <xdr:row>45</xdr:row>
      <xdr:rowOff>41910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C20E78-8542-4063-827B-D27C6E556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27</xdr:col>
      <xdr:colOff>243840</xdr:colOff>
      <xdr:row>22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4331A-9E34-4859-B596-B4A22B7FB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23</xdr:row>
      <xdr:rowOff>0</xdr:rowOff>
    </xdr:from>
    <xdr:to>
      <xdr:col>27</xdr:col>
      <xdr:colOff>160020</xdr:colOff>
      <xdr:row>44</xdr:row>
      <xdr:rowOff>49530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8A49B5-ECF6-432B-B67C-95326C7BF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0</xdr:rowOff>
    </xdr:from>
    <xdr:to>
      <xdr:col>32</xdr:col>
      <xdr:colOff>519953</xdr:colOff>
      <xdr:row>28</xdr:row>
      <xdr:rowOff>125506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83FEA-4888-46EE-AF06-1DD25A565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30</xdr:row>
      <xdr:rowOff>0</xdr:rowOff>
    </xdr:from>
    <xdr:to>
      <xdr:col>33</xdr:col>
      <xdr:colOff>304800</xdr:colOff>
      <xdr:row>56</xdr:row>
      <xdr:rowOff>179294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06AE5D-F21D-4AA3-89C0-A817E067A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33</xdr:col>
      <xdr:colOff>167640</xdr:colOff>
      <xdr:row>21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CDE711-D4CD-43E7-91B3-6F75BF181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23</xdr:row>
      <xdr:rowOff>0</xdr:rowOff>
    </xdr:from>
    <xdr:to>
      <xdr:col>33</xdr:col>
      <xdr:colOff>160020</xdr:colOff>
      <xdr:row>43</xdr:row>
      <xdr:rowOff>49530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D1C0DB-D2A0-4D0E-A5EC-ABA618F8E3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29</xdr:col>
      <xdr:colOff>0</xdr:colOff>
      <xdr:row>29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340A4E-32E9-4AB2-8667-74BA3E429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31</xdr:row>
      <xdr:rowOff>0</xdr:rowOff>
    </xdr:from>
    <xdr:to>
      <xdr:col>28</xdr:col>
      <xdr:colOff>647700</xdr:colOff>
      <xdr:row>55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A77884-84E5-4405-8B74-783D9F22C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esktop\TESLA%20-%20Moving%20Avg.xlsx" TargetMode="External"/><Relationship Id="rId1" Type="http://schemas.openxmlformats.org/officeDocument/2006/relationships/externalLinkPath" Target="/Users/ADMIN/Desktop/TESLA%20-%20Moving%20Av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iểu đồ volume"/>
      <sheetName val="Biểu đồ Adj Close"/>
      <sheetName val="Merge1"/>
      <sheetName val="Nháp"/>
      <sheetName val="VFC"/>
      <sheetName val="NIKE"/>
      <sheetName val="ADDYY"/>
      <sheetName val="TESLA"/>
      <sheetName val="SMA"/>
      <sheetName val="SMA2"/>
      <sheetName val="LMWA"/>
      <sheetName val="ES1"/>
      <sheetName val="Holt"/>
      <sheetName val="Holt Winter"/>
      <sheetName val="TheoThang"/>
      <sheetName val="TheoQuy"/>
      <sheetName val="Sheet3"/>
      <sheetName val="Yêu cầu 1"/>
      <sheetName val="bđt"/>
      <sheetName val="prof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>
            <v>43467.291666666664</v>
          </cell>
        </row>
        <row r="3">
          <cell r="A3">
            <v>43468.291666666664</v>
          </cell>
        </row>
        <row r="4">
          <cell r="A4">
            <v>43469.291666666664</v>
          </cell>
        </row>
        <row r="5">
          <cell r="A5">
            <v>43472.291666666664</v>
          </cell>
        </row>
        <row r="6">
          <cell r="A6">
            <v>43473.291666666664</v>
          </cell>
        </row>
        <row r="7">
          <cell r="A7">
            <v>43474.291666666664</v>
          </cell>
        </row>
        <row r="8">
          <cell r="A8">
            <v>43475.291666666664</v>
          </cell>
        </row>
        <row r="9">
          <cell r="A9">
            <v>43476.291666666664</v>
          </cell>
        </row>
        <row r="10">
          <cell r="A10">
            <v>43479.291666666664</v>
          </cell>
        </row>
        <row r="11">
          <cell r="A11">
            <v>43480.291666666664</v>
          </cell>
        </row>
        <row r="12">
          <cell r="A12">
            <v>43481.291666666664</v>
          </cell>
        </row>
        <row r="13">
          <cell r="A13">
            <v>43482.291666666664</v>
          </cell>
        </row>
        <row r="14">
          <cell r="A14">
            <v>43483.291666666664</v>
          </cell>
        </row>
        <row r="15">
          <cell r="A15">
            <v>43487.291666666664</v>
          </cell>
        </row>
        <row r="16">
          <cell r="A16">
            <v>43488.291666666664</v>
          </cell>
        </row>
        <row r="17">
          <cell r="A17">
            <v>43489.291666666664</v>
          </cell>
        </row>
        <row r="18">
          <cell r="A18">
            <v>43490.291666666664</v>
          </cell>
        </row>
        <row r="19">
          <cell r="A19">
            <v>43493.291666666664</v>
          </cell>
        </row>
        <row r="20">
          <cell r="A20">
            <v>43494.291666666664</v>
          </cell>
        </row>
        <row r="21">
          <cell r="A21">
            <v>43495.291666666664</v>
          </cell>
        </row>
        <row r="22">
          <cell r="A22">
            <v>43496.291666666664</v>
          </cell>
        </row>
        <row r="23">
          <cell r="A23">
            <v>43497.291666666664</v>
          </cell>
        </row>
        <row r="24">
          <cell r="A24">
            <v>43500.291666666664</v>
          </cell>
        </row>
        <row r="25">
          <cell r="A25">
            <v>43501.291666666664</v>
          </cell>
        </row>
        <row r="26">
          <cell r="A26">
            <v>43502.291666666664</v>
          </cell>
        </row>
        <row r="27">
          <cell r="A27">
            <v>43503.291666666664</v>
          </cell>
        </row>
        <row r="28">
          <cell r="A28">
            <v>43504.291666666664</v>
          </cell>
        </row>
        <row r="29">
          <cell r="A29">
            <v>43507.291666666664</v>
          </cell>
        </row>
        <row r="30">
          <cell r="A30">
            <v>43508.291666666664</v>
          </cell>
        </row>
        <row r="31">
          <cell r="A31">
            <v>43509.291666666664</v>
          </cell>
        </row>
        <row r="32">
          <cell r="A32">
            <v>43510.291666666664</v>
          </cell>
        </row>
        <row r="33">
          <cell r="A33">
            <v>43511.291666666664</v>
          </cell>
        </row>
        <row r="34">
          <cell r="A34">
            <v>43515.291666666664</v>
          </cell>
        </row>
        <row r="35">
          <cell r="A35">
            <v>43516.291666666664</v>
          </cell>
        </row>
        <row r="36">
          <cell r="A36">
            <v>43517.291666666664</v>
          </cell>
        </row>
        <row r="37">
          <cell r="A37">
            <v>43518.291666666664</v>
          </cell>
        </row>
        <row r="38">
          <cell r="A38">
            <v>43521.291666666664</v>
          </cell>
        </row>
        <row r="39">
          <cell r="A39">
            <v>43522.291666666664</v>
          </cell>
        </row>
        <row r="40">
          <cell r="A40">
            <v>43523.291666666664</v>
          </cell>
        </row>
        <row r="41">
          <cell r="A41">
            <v>43524.291666666664</v>
          </cell>
        </row>
        <row r="42">
          <cell r="A42">
            <v>43525.291666666664</v>
          </cell>
        </row>
        <row r="43">
          <cell r="A43">
            <v>43528.291666666664</v>
          </cell>
        </row>
        <row r="44">
          <cell r="A44">
            <v>43529.291666666664</v>
          </cell>
        </row>
        <row r="45">
          <cell r="A45">
            <v>43530.291666666664</v>
          </cell>
        </row>
        <row r="46">
          <cell r="A46">
            <v>43531.291666666664</v>
          </cell>
        </row>
        <row r="47">
          <cell r="A47">
            <v>43532.291666666664</v>
          </cell>
        </row>
        <row r="48">
          <cell r="A48">
            <v>43535.291666666664</v>
          </cell>
        </row>
        <row r="49">
          <cell r="A49">
            <v>43536.291666666664</v>
          </cell>
        </row>
        <row r="50">
          <cell r="A50">
            <v>43537.291666666664</v>
          </cell>
        </row>
        <row r="51">
          <cell r="A51">
            <v>43538.291666666664</v>
          </cell>
        </row>
        <row r="52">
          <cell r="A52">
            <v>43539.291666666664</v>
          </cell>
        </row>
        <row r="53">
          <cell r="A53">
            <v>43542.291666666664</v>
          </cell>
        </row>
        <row r="54">
          <cell r="A54">
            <v>43543.291666666664</v>
          </cell>
        </row>
        <row r="55">
          <cell r="A55">
            <v>43544.291666666664</v>
          </cell>
        </row>
        <row r="56">
          <cell r="A56">
            <v>43545.291666666664</v>
          </cell>
        </row>
        <row r="57">
          <cell r="A57">
            <v>43546.291666666664</v>
          </cell>
        </row>
        <row r="58">
          <cell r="A58">
            <v>43549.291666666664</v>
          </cell>
        </row>
        <row r="59">
          <cell r="A59">
            <v>43550.291666666664</v>
          </cell>
        </row>
        <row r="60">
          <cell r="A60">
            <v>43551.291666666664</v>
          </cell>
        </row>
        <row r="61">
          <cell r="A61">
            <v>43552.291666666664</v>
          </cell>
        </row>
        <row r="62">
          <cell r="A62">
            <v>43553.291666666664</v>
          </cell>
        </row>
        <row r="63">
          <cell r="A63">
            <v>43556.291666666664</v>
          </cell>
        </row>
        <row r="64">
          <cell r="A64">
            <v>43557.291666666664</v>
          </cell>
        </row>
        <row r="65">
          <cell r="A65">
            <v>43558.291666666664</v>
          </cell>
        </row>
        <row r="66">
          <cell r="A66">
            <v>43559.291666666664</v>
          </cell>
        </row>
        <row r="67">
          <cell r="A67">
            <v>43560.291666666664</v>
          </cell>
        </row>
        <row r="68">
          <cell r="A68">
            <v>43563.291666666664</v>
          </cell>
        </row>
        <row r="69">
          <cell r="A69">
            <v>43564.291666666664</v>
          </cell>
        </row>
        <row r="70">
          <cell r="A70">
            <v>43565.291666666664</v>
          </cell>
        </row>
        <row r="71">
          <cell r="A71">
            <v>43566.291666666664</v>
          </cell>
        </row>
        <row r="72">
          <cell r="A72">
            <v>43567.291666666664</v>
          </cell>
        </row>
        <row r="73">
          <cell r="A73">
            <v>43570.291666666664</v>
          </cell>
        </row>
        <row r="74">
          <cell r="A74">
            <v>43571.291666666664</v>
          </cell>
        </row>
        <row r="75">
          <cell r="A75">
            <v>43572.291666666664</v>
          </cell>
        </row>
        <row r="76">
          <cell r="A76">
            <v>43573.291666666664</v>
          </cell>
        </row>
        <row r="77">
          <cell r="A77">
            <v>43577.291666666664</v>
          </cell>
        </row>
        <row r="78">
          <cell r="A78">
            <v>43578.291666666664</v>
          </cell>
        </row>
        <row r="79">
          <cell r="A79">
            <v>43579.291666666664</v>
          </cell>
        </row>
        <row r="80">
          <cell r="A80">
            <v>43580.291666666664</v>
          </cell>
        </row>
        <row r="81">
          <cell r="A81">
            <v>43581.291666666664</v>
          </cell>
        </row>
        <row r="82">
          <cell r="A82">
            <v>43584.291666666664</v>
          </cell>
        </row>
        <row r="83">
          <cell r="A83">
            <v>43585.291666666664</v>
          </cell>
        </row>
        <row r="84">
          <cell r="A84">
            <v>43586.291666666664</v>
          </cell>
        </row>
        <row r="85">
          <cell r="A85">
            <v>43587.291666666664</v>
          </cell>
        </row>
        <row r="86">
          <cell r="A86">
            <v>43588.291666666664</v>
          </cell>
        </row>
        <row r="87">
          <cell r="A87">
            <v>43591.291666666664</v>
          </cell>
        </row>
        <row r="88">
          <cell r="A88">
            <v>43592.291666666664</v>
          </cell>
        </row>
        <row r="89">
          <cell r="A89">
            <v>43593.291666666664</v>
          </cell>
        </row>
        <row r="90">
          <cell r="A90">
            <v>43594.291666666664</v>
          </cell>
        </row>
        <row r="91">
          <cell r="A91">
            <v>43595.291666666664</v>
          </cell>
        </row>
        <row r="92">
          <cell r="A92">
            <v>43598.291666666664</v>
          </cell>
        </row>
        <row r="93">
          <cell r="A93">
            <v>43599.291666666664</v>
          </cell>
        </row>
        <row r="94">
          <cell r="A94">
            <v>43600.291666666664</v>
          </cell>
        </row>
        <row r="95">
          <cell r="A95">
            <v>43601.291666666664</v>
          </cell>
        </row>
        <row r="96">
          <cell r="A96">
            <v>43602.291666666664</v>
          </cell>
        </row>
        <row r="97">
          <cell r="A97">
            <v>43605.291666666664</v>
          </cell>
        </row>
        <row r="98">
          <cell r="A98">
            <v>43606.291666666664</v>
          </cell>
        </row>
        <row r="99">
          <cell r="A99">
            <v>43607.291666666664</v>
          </cell>
        </row>
        <row r="100">
          <cell r="A100">
            <v>43608.291666666664</v>
          </cell>
        </row>
        <row r="101">
          <cell r="A101">
            <v>43609.291666666664</v>
          </cell>
        </row>
        <row r="102">
          <cell r="A102">
            <v>43613.291666666664</v>
          </cell>
        </row>
        <row r="103">
          <cell r="A103">
            <v>43614.291666666664</v>
          </cell>
        </row>
        <row r="104">
          <cell r="A104">
            <v>43615.291666666664</v>
          </cell>
        </row>
        <row r="105">
          <cell r="A105">
            <v>43616.291666666664</v>
          </cell>
        </row>
        <row r="106">
          <cell r="A106">
            <v>43619.291666666664</v>
          </cell>
        </row>
        <row r="107">
          <cell r="A107">
            <v>43620.291666666664</v>
          </cell>
        </row>
        <row r="108">
          <cell r="A108">
            <v>43621.291666666664</v>
          </cell>
        </row>
        <row r="109">
          <cell r="A109">
            <v>43622.291666666664</v>
          </cell>
        </row>
        <row r="110">
          <cell r="A110">
            <v>43623.291666666664</v>
          </cell>
        </row>
        <row r="111">
          <cell r="A111">
            <v>43626.291666666664</v>
          </cell>
        </row>
        <row r="112">
          <cell r="A112">
            <v>43627.291666666664</v>
          </cell>
        </row>
        <row r="113">
          <cell r="A113">
            <v>43628.291666666664</v>
          </cell>
        </row>
        <row r="114">
          <cell r="A114">
            <v>43629.291666666664</v>
          </cell>
        </row>
        <row r="115">
          <cell r="A115">
            <v>43630.291666666664</v>
          </cell>
        </row>
        <row r="116">
          <cell r="A116">
            <v>43633.291666666664</v>
          </cell>
        </row>
        <row r="117">
          <cell r="A117">
            <v>43634.291666666664</v>
          </cell>
        </row>
        <row r="118">
          <cell r="A118">
            <v>43635.291666666664</v>
          </cell>
        </row>
        <row r="119">
          <cell r="A119">
            <v>43636.291666666664</v>
          </cell>
        </row>
        <row r="120">
          <cell r="A120">
            <v>43637.291666666664</v>
          </cell>
        </row>
        <row r="121">
          <cell r="A121">
            <v>43640.291666666664</v>
          </cell>
        </row>
        <row r="122">
          <cell r="A122">
            <v>43641.291666666664</v>
          </cell>
        </row>
        <row r="123">
          <cell r="A123">
            <v>43642.291666666664</v>
          </cell>
        </row>
        <row r="124">
          <cell r="A124">
            <v>43643.291666666664</v>
          </cell>
        </row>
        <row r="125">
          <cell r="A125">
            <v>43644.291666666664</v>
          </cell>
        </row>
        <row r="126">
          <cell r="A126">
            <v>43647.291666666664</v>
          </cell>
        </row>
        <row r="127">
          <cell r="A127">
            <v>43648.291666666664</v>
          </cell>
        </row>
        <row r="128">
          <cell r="A128">
            <v>43649.291666666664</v>
          </cell>
        </row>
        <row r="129">
          <cell r="A129">
            <v>43651.291666666664</v>
          </cell>
        </row>
        <row r="130">
          <cell r="A130">
            <v>43654.291666666664</v>
          </cell>
        </row>
        <row r="131">
          <cell r="A131">
            <v>43655.291666666664</v>
          </cell>
        </row>
        <row r="132">
          <cell r="A132">
            <v>43656.291666666664</v>
          </cell>
        </row>
        <row r="133">
          <cell r="A133">
            <v>43657.291666666664</v>
          </cell>
        </row>
        <row r="134">
          <cell r="A134">
            <v>43658.291666666664</v>
          </cell>
        </row>
        <row r="135">
          <cell r="A135">
            <v>43661.291666666664</v>
          </cell>
        </row>
        <row r="136">
          <cell r="A136">
            <v>43662.291666666664</v>
          </cell>
        </row>
        <row r="137">
          <cell r="A137">
            <v>43663.291666666664</v>
          </cell>
        </row>
        <row r="138">
          <cell r="A138">
            <v>43664.291666666664</v>
          </cell>
        </row>
        <row r="139">
          <cell r="A139">
            <v>43665.291666666664</v>
          </cell>
        </row>
        <row r="140">
          <cell r="A140">
            <v>43668.291666666664</v>
          </cell>
        </row>
        <row r="141">
          <cell r="A141">
            <v>43669.291666666664</v>
          </cell>
        </row>
        <row r="142">
          <cell r="A142">
            <v>43670.291666666664</v>
          </cell>
        </row>
        <row r="143">
          <cell r="A143">
            <v>43671.291666666664</v>
          </cell>
        </row>
        <row r="144">
          <cell r="A144">
            <v>43672.291666666664</v>
          </cell>
        </row>
        <row r="145">
          <cell r="A145">
            <v>43675.291666666664</v>
          </cell>
        </row>
        <row r="146">
          <cell r="A146">
            <v>43676.291666666664</v>
          </cell>
        </row>
        <row r="147">
          <cell r="A147">
            <v>43677.291666666664</v>
          </cell>
        </row>
        <row r="148">
          <cell r="A148">
            <v>43678.291666666664</v>
          </cell>
        </row>
        <row r="149">
          <cell r="A149">
            <v>43679.291666666664</v>
          </cell>
        </row>
        <row r="150">
          <cell r="A150">
            <v>43682.291666666664</v>
          </cell>
        </row>
        <row r="151">
          <cell r="A151">
            <v>43683.291666666664</v>
          </cell>
        </row>
        <row r="152">
          <cell r="A152">
            <v>43684.291666666664</v>
          </cell>
        </row>
        <row r="153">
          <cell r="A153">
            <v>43685.291666666664</v>
          </cell>
        </row>
        <row r="154">
          <cell r="A154">
            <v>43686.291666666664</v>
          </cell>
        </row>
        <row r="155">
          <cell r="A155">
            <v>43689.291666666664</v>
          </cell>
        </row>
        <row r="156">
          <cell r="A156">
            <v>43690.291666666664</v>
          </cell>
        </row>
        <row r="157">
          <cell r="A157">
            <v>43691.291666666664</v>
          </cell>
        </row>
        <row r="158">
          <cell r="A158">
            <v>43692.291666666664</v>
          </cell>
        </row>
        <row r="159">
          <cell r="A159">
            <v>43693.291666666664</v>
          </cell>
        </row>
        <row r="160">
          <cell r="A160">
            <v>43696.291666666664</v>
          </cell>
        </row>
        <row r="161">
          <cell r="A161">
            <v>43697.291666666664</v>
          </cell>
        </row>
        <row r="162">
          <cell r="A162">
            <v>43698.291666666664</v>
          </cell>
        </row>
        <row r="163">
          <cell r="A163">
            <v>43699.291666666664</v>
          </cell>
        </row>
        <row r="164">
          <cell r="A164">
            <v>43700.291666666664</v>
          </cell>
        </row>
        <row r="165">
          <cell r="A165">
            <v>43703.291666666664</v>
          </cell>
        </row>
        <row r="166">
          <cell r="A166">
            <v>43704.291666666664</v>
          </cell>
        </row>
        <row r="167">
          <cell r="A167">
            <v>43705.291666666664</v>
          </cell>
        </row>
        <row r="168">
          <cell r="A168">
            <v>43706.291666666664</v>
          </cell>
        </row>
        <row r="169">
          <cell r="A169">
            <v>43707.291666666664</v>
          </cell>
        </row>
        <row r="170">
          <cell r="A170">
            <v>43711.291666666664</v>
          </cell>
        </row>
        <row r="171">
          <cell r="A171">
            <v>43712.291666666664</v>
          </cell>
        </row>
        <row r="172">
          <cell r="A172">
            <v>43713.291666666664</v>
          </cell>
        </row>
        <row r="173">
          <cell r="A173">
            <v>43714.291666666664</v>
          </cell>
        </row>
        <row r="174">
          <cell r="A174">
            <v>43717.291666666664</v>
          </cell>
        </row>
        <row r="175">
          <cell r="A175">
            <v>43718.291666666664</v>
          </cell>
        </row>
        <row r="176">
          <cell r="A176">
            <v>43719.291666666664</v>
          </cell>
        </row>
        <row r="177">
          <cell r="A177">
            <v>43720.291666666664</v>
          </cell>
        </row>
        <row r="178">
          <cell r="A178">
            <v>43721.291666666664</v>
          </cell>
        </row>
        <row r="179">
          <cell r="A179">
            <v>43724.291666666664</v>
          </cell>
        </row>
        <row r="180">
          <cell r="A180">
            <v>43725.291666666664</v>
          </cell>
        </row>
        <row r="181">
          <cell r="A181">
            <v>43726.291666666664</v>
          </cell>
        </row>
        <row r="182">
          <cell r="A182">
            <v>43727.291666666664</v>
          </cell>
        </row>
        <row r="183">
          <cell r="A183">
            <v>43728.291666666664</v>
          </cell>
        </row>
        <row r="184">
          <cell r="A184">
            <v>43731.291666666664</v>
          </cell>
        </row>
        <row r="185">
          <cell r="A185">
            <v>43732.291666666664</v>
          </cell>
        </row>
        <row r="186">
          <cell r="A186">
            <v>43733.291666666664</v>
          </cell>
        </row>
        <row r="187">
          <cell r="A187">
            <v>43734.291666666664</v>
          </cell>
        </row>
        <row r="188">
          <cell r="A188">
            <v>43735.291666666664</v>
          </cell>
        </row>
        <row r="189">
          <cell r="A189">
            <v>43738.291666666664</v>
          </cell>
        </row>
        <row r="190">
          <cell r="A190">
            <v>43739.291666666664</v>
          </cell>
        </row>
        <row r="191">
          <cell r="A191">
            <v>43740.291666666664</v>
          </cell>
        </row>
        <row r="192">
          <cell r="A192">
            <v>43741.291666666664</v>
          </cell>
        </row>
        <row r="193">
          <cell r="A193">
            <v>43742.291666666664</v>
          </cell>
        </row>
        <row r="194">
          <cell r="A194">
            <v>43745.291666666664</v>
          </cell>
        </row>
        <row r="195">
          <cell r="A195">
            <v>43746.291666666664</v>
          </cell>
        </row>
        <row r="196">
          <cell r="A196">
            <v>43747.291666666664</v>
          </cell>
        </row>
        <row r="197">
          <cell r="A197">
            <v>43748.291666666664</v>
          </cell>
        </row>
        <row r="198">
          <cell r="A198">
            <v>43749.291666666664</v>
          </cell>
        </row>
        <row r="199">
          <cell r="A199">
            <v>43752.291666666664</v>
          </cell>
        </row>
        <row r="200">
          <cell r="A200">
            <v>43753.291666666664</v>
          </cell>
        </row>
        <row r="201">
          <cell r="A201">
            <v>43754.291666666664</v>
          </cell>
        </row>
        <row r="202">
          <cell r="A202">
            <v>43755.291666666664</v>
          </cell>
        </row>
        <row r="203">
          <cell r="A203">
            <v>43756.291666666664</v>
          </cell>
        </row>
        <row r="204">
          <cell r="A204">
            <v>43759.291666666664</v>
          </cell>
        </row>
        <row r="205">
          <cell r="A205">
            <v>43760.291666666664</v>
          </cell>
        </row>
        <row r="206">
          <cell r="A206">
            <v>43761.291666666664</v>
          </cell>
        </row>
        <row r="207">
          <cell r="A207">
            <v>43762.291666666664</v>
          </cell>
        </row>
        <row r="208">
          <cell r="A208">
            <v>43763.291666666664</v>
          </cell>
        </row>
        <row r="209">
          <cell r="A209">
            <v>43766.291666666664</v>
          </cell>
        </row>
        <row r="210">
          <cell r="A210">
            <v>43767.291666666664</v>
          </cell>
        </row>
        <row r="211">
          <cell r="A211">
            <v>43768.291666666664</v>
          </cell>
        </row>
        <row r="212">
          <cell r="A212">
            <v>43769.291666666664</v>
          </cell>
        </row>
        <row r="213">
          <cell r="A213">
            <v>43770.291666666664</v>
          </cell>
        </row>
        <row r="214">
          <cell r="A214">
            <v>43773.291666666664</v>
          </cell>
        </row>
        <row r="215">
          <cell r="A215">
            <v>43774.291666666664</v>
          </cell>
        </row>
        <row r="216">
          <cell r="A216">
            <v>43775.291666666664</v>
          </cell>
        </row>
        <row r="217">
          <cell r="A217">
            <v>43776.291666666664</v>
          </cell>
        </row>
        <row r="218">
          <cell r="A218">
            <v>43777.291666666664</v>
          </cell>
        </row>
        <row r="219">
          <cell r="A219">
            <v>43780.291666666664</v>
          </cell>
        </row>
        <row r="220">
          <cell r="A220">
            <v>43781.291666666664</v>
          </cell>
        </row>
        <row r="221">
          <cell r="A221">
            <v>43782.291666666664</v>
          </cell>
        </row>
        <row r="222">
          <cell r="A222">
            <v>43783.291666666664</v>
          </cell>
        </row>
        <row r="223">
          <cell r="A223">
            <v>43784.291666666664</v>
          </cell>
        </row>
        <row r="224">
          <cell r="A224">
            <v>43787.291666666664</v>
          </cell>
        </row>
        <row r="225">
          <cell r="A225">
            <v>43788.291666666664</v>
          </cell>
        </row>
        <row r="226">
          <cell r="A226">
            <v>43789.291666666664</v>
          </cell>
        </row>
        <row r="227">
          <cell r="A227">
            <v>43790.291666666664</v>
          </cell>
        </row>
        <row r="228">
          <cell r="A228">
            <v>43791.291666666664</v>
          </cell>
        </row>
        <row r="229">
          <cell r="A229">
            <v>43794.291666666664</v>
          </cell>
        </row>
        <row r="230">
          <cell r="A230">
            <v>43795.291666666664</v>
          </cell>
        </row>
        <row r="231">
          <cell r="A231">
            <v>43796.291666666664</v>
          </cell>
        </row>
        <row r="232">
          <cell r="A232">
            <v>43798.291666666664</v>
          </cell>
        </row>
        <row r="233">
          <cell r="A233">
            <v>43801.291666666664</v>
          </cell>
        </row>
        <row r="234">
          <cell r="A234">
            <v>43802.291666666664</v>
          </cell>
        </row>
        <row r="235">
          <cell r="A235">
            <v>43803.291666666664</v>
          </cell>
        </row>
        <row r="236">
          <cell r="A236">
            <v>43804.291666666664</v>
          </cell>
        </row>
        <row r="237">
          <cell r="A237">
            <v>43805.291666666664</v>
          </cell>
        </row>
        <row r="238">
          <cell r="A238">
            <v>43808.291666666664</v>
          </cell>
        </row>
        <row r="239">
          <cell r="A239">
            <v>43809.291666666664</v>
          </cell>
        </row>
        <row r="240">
          <cell r="A240">
            <v>43810.291666666664</v>
          </cell>
        </row>
        <row r="241">
          <cell r="A241">
            <v>43811.291666666664</v>
          </cell>
        </row>
        <row r="242">
          <cell r="A242">
            <v>43812.291666666664</v>
          </cell>
        </row>
        <row r="243">
          <cell r="A243">
            <v>43815.291666666664</v>
          </cell>
        </row>
        <row r="244">
          <cell r="A244">
            <v>43816.291666666664</v>
          </cell>
        </row>
        <row r="245">
          <cell r="A245">
            <v>43817.291666666664</v>
          </cell>
        </row>
        <row r="246">
          <cell r="A246">
            <v>43818.291666666664</v>
          </cell>
        </row>
        <row r="247">
          <cell r="A247">
            <v>43819.291666666664</v>
          </cell>
        </row>
        <row r="248">
          <cell r="A248">
            <v>43822.291666666664</v>
          </cell>
        </row>
        <row r="249">
          <cell r="A249">
            <v>43823.291666666664</v>
          </cell>
        </row>
        <row r="250">
          <cell r="A250">
            <v>43825.291666666664</v>
          </cell>
        </row>
        <row r="251">
          <cell r="A251">
            <v>43826.291666666664</v>
          </cell>
        </row>
        <row r="252">
          <cell r="A252">
            <v>43829.291666666664</v>
          </cell>
        </row>
        <row r="253">
          <cell r="A253">
            <v>43830.291666666664</v>
          </cell>
        </row>
        <row r="254">
          <cell r="A254">
            <v>43832.291666666664</v>
          </cell>
        </row>
        <row r="255">
          <cell r="A255">
            <v>43833.291666666664</v>
          </cell>
        </row>
        <row r="256">
          <cell r="A256">
            <v>43836.291666666664</v>
          </cell>
        </row>
        <row r="257">
          <cell r="A257">
            <v>43837.291666666664</v>
          </cell>
        </row>
        <row r="258">
          <cell r="A258">
            <v>43838.291666666664</v>
          </cell>
        </row>
        <row r="259">
          <cell r="A259">
            <v>43839.291666666664</v>
          </cell>
        </row>
        <row r="260">
          <cell r="A260">
            <v>43840.291666666664</v>
          </cell>
        </row>
        <row r="261">
          <cell r="A261">
            <v>43843.291666666664</v>
          </cell>
        </row>
        <row r="262">
          <cell r="A262">
            <v>43844.291666666664</v>
          </cell>
        </row>
        <row r="263">
          <cell r="A263">
            <v>43845.291666666664</v>
          </cell>
        </row>
        <row r="264">
          <cell r="A264">
            <v>43846.291666666664</v>
          </cell>
        </row>
        <row r="265">
          <cell r="A265">
            <v>43847.291666666664</v>
          </cell>
        </row>
        <row r="266">
          <cell r="A266">
            <v>43851.291666666664</v>
          </cell>
        </row>
        <row r="267">
          <cell r="A267">
            <v>43852.291666666664</v>
          </cell>
        </row>
        <row r="268">
          <cell r="A268">
            <v>43853.291666666664</v>
          </cell>
        </row>
        <row r="269">
          <cell r="A269">
            <v>43854.291666666664</v>
          </cell>
        </row>
        <row r="270">
          <cell r="A270">
            <v>43857.291666666664</v>
          </cell>
        </row>
        <row r="271">
          <cell r="A271">
            <v>43858.291666666664</v>
          </cell>
        </row>
        <row r="272">
          <cell r="A272">
            <v>43859.291666666664</v>
          </cell>
        </row>
        <row r="273">
          <cell r="A273">
            <v>43860.291666666664</v>
          </cell>
        </row>
        <row r="274">
          <cell r="A274">
            <v>43861.291666666664</v>
          </cell>
        </row>
        <row r="275">
          <cell r="A275">
            <v>43864.291666666664</v>
          </cell>
        </row>
        <row r="276">
          <cell r="A276">
            <v>43865.291666666664</v>
          </cell>
        </row>
        <row r="277">
          <cell r="A277">
            <v>43866.291666666664</v>
          </cell>
        </row>
        <row r="278">
          <cell r="A278">
            <v>43867.291666666664</v>
          </cell>
        </row>
        <row r="279">
          <cell r="A279">
            <v>43868.291666666664</v>
          </cell>
        </row>
        <row r="280">
          <cell r="A280">
            <v>43871.291666666664</v>
          </cell>
        </row>
        <row r="281">
          <cell r="A281">
            <v>43872.291666666664</v>
          </cell>
        </row>
        <row r="282">
          <cell r="A282">
            <v>43873.291666666664</v>
          </cell>
        </row>
        <row r="283">
          <cell r="A283">
            <v>43874.291666666664</v>
          </cell>
        </row>
        <row r="284">
          <cell r="A284">
            <v>43875.291666666664</v>
          </cell>
        </row>
        <row r="285">
          <cell r="A285">
            <v>43879.291666666664</v>
          </cell>
        </row>
        <row r="286">
          <cell r="A286">
            <v>43880.291666666664</v>
          </cell>
        </row>
        <row r="287">
          <cell r="A287">
            <v>43881.291666666664</v>
          </cell>
        </row>
        <row r="288">
          <cell r="A288">
            <v>43882.291666666664</v>
          </cell>
        </row>
        <row r="289">
          <cell r="A289">
            <v>43885.291666666664</v>
          </cell>
        </row>
        <row r="290">
          <cell r="A290">
            <v>43886.291666666664</v>
          </cell>
        </row>
        <row r="291">
          <cell r="A291">
            <v>43887.291666666664</v>
          </cell>
        </row>
        <row r="292">
          <cell r="A292">
            <v>43888.291666666664</v>
          </cell>
        </row>
        <row r="293">
          <cell r="A293">
            <v>43889.291666666664</v>
          </cell>
        </row>
        <row r="294">
          <cell r="A294">
            <v>43892.291666666664</v>
          </cell>
        </row>
        <row r="295">
          <cell r="A295">
            <v>43893.291666666664</v>
          </cell>
        </row>
        <row r="296">
          <cell r="A296">
            <v>43894.291666666664</v>
          </cell>
        </row>
        <row r="297">
          <cell r="A297">
            <v>43895.291666666664</v>
          </cell>
        </row>
        <row r="298">
          <cell r="A298">
            <v>43896.291666666664</v>
          </cell>
        </row>
        <row r="299">
          <cell r="A299">
            <v>43899.291666666664</v>
          </cell>
        </row>
        <row r="300">
          <cell r="A300">
            <v>43900.291666666664</v>
          </cell>
        </row>
        <row r="301">
          <cell r="A301">
            <v>43901.291666666664</v>
          </cell>
        </row>
        <row r="302">
          <cell r="A302">
            <v>43902.291666666664</v>
          </cell>
        </row>
        <row r="303">
          <cell r="A303">
            <v>43903.291666666664</v>
          </cell>
        </row>
        <row r="304">
          <cell r="A304">
            <v>43906.291666666664</v>
          </cell>
        </row>
        <row r="305">
          <cell r="A305">
            <v>43907.291666666664</v>
          </cell>
        </row>
        <row r="306">
          <cell r="A306">
            <v>43908.291666666664</v>
          </cell>
        </row>
        <row r="307">
          <cell r="A307">
            <v>43909.291666666664</v>
          </cell>
        </row>
        <row r="308">
          <cell r="A308">
            <v>43910.291666666664</v>
          </cell>
        </row>
        <row r="309">
          <cell r="A309">
            <v>43913.291666666664</v>
          </cell>
        </row>
        <row r="310">
          <cell r="A310">
            <v>43914.291666666664</v>
          </cell>
        </row>
        <row r="311">
          <cell r="A311">
            <v>43915.291666666664</v>
          </cell>
        </row>
        <row r="312">
          <cell r="A312">
            <v>43916.291666666664</v>
          </cell>
        </row>
        <row r="313">
          <cell r="A313">
            <v>43917.291666666664</v>
          </cell>
        </row>
        <row r="314">
          <cell r="A314">
            <v>43920.291666666664</v>
          </cell>
        </row>
        <row r="315">
          <cell r="A315">
            <v>43921.291666666664</v>
          </cell>
        </row>
        <row r="316">
          <cell r="A316">
            <v>43922.291666666664</v>
          </cell>
        </row>
        <row r="317">
          <cell r="A317">
            <v>43923.291666666664</v>
          </cell>
        </row>
        <row r="318">
          <cell r="A318">
            <v>43924.291666666664</v>
          </cell>
        </row>
        <row r="319">
          <cell r="A319">
            <v>43927.291666666664</v>
          </cell>
        </row>
        <row r="320">
          <cell r="A320">
            <v>43928.291666666664</v>
          </cell>
        </row>
        <row r="321">
          <cell r="A321">
            <v>43929.291666666664</v>
          </cell>
        </row>
        <row r="322">
          <cell r="A322">
            <v>43930.291666666664</v>
          </cell>
        </row>
        <row r="323">
          <cell r="A323">
            <v>43934.291666666664</v>
          </cell>
        </row>
        <row r="324">
          <cell r="A324">
            <v>43935.291666666664</v>
          </cell>
        </row>
        <row r="325">
          <cell r="A325">
            <v>43936.291666666664</v>
          </cell>
        </row>
        <row r="326">
          <cell r="A326">
            <v>43937.291666666664</v>
          </cell>
        </row>
        <row r="327">
          <cell r="A327">
            <v>43938.291666666664</v>
          </cell>
        </row>
        <row r="328">
          <cell r="A328">
            <v>43941.291666666664</v>
          </cell>
        </row>
        <row r="329">
          <cell r="A329">
            <v>43942.291666666664</v>
          </cell>
        </row>
        <row r="330">
          <cell r="A330">
            <v>43943.291666666664</v>
          </cell>
        </row>
        <row r="331">
          <cell r="A331">
            <v>43944.291666666664</v>
          </cell>
        </row>
        <row r="332">
          <cell r="A332">
            <v>43945.291666666664</v>
          </cell>
        </row>
        <row r="333">
          <cell r="A333">
            <v>43948.291666666664</v>
          </cell>
        </row>
        <row r="334">
          <cell r="A334">
            <v>43949.291666666664</v>
          </cell>
        </row>
        <row r="335">
          <cell r="A335">
            <v>43950.291666666664</v>
          </cell>
        </row>
        <row r="336">
          <cell r="A336">
            <v>43951.291666666664</v>
          </cell>
        </row>
        <row r="337">
          <cell r="A337">
            <v>43952.291666666664</v>
          </cell>
        </row>
        <row r="338">
          <cell r="A338">
            <v>43955.291666666664</v>
          </cell>
        </row>
        <row r="339">
          <cell r="A339">
            <v>43956.291666666664</v>
          </cell>
        </row>
        <row r="340">
          <cell r="A340">
            <v>43957.291666666664</v>
          </cell>
        </row>
        <row r="341">
          <cell r="A341">
            <v>43958.291666666664</v>
          </cell>
        </row>
        <row r="342">
          <cell r="A342">
            <v>43959.291666666664</v>
          </cell>
        </row>
        <row r="343">
          <cell r="A343">
            <v>43962.291666666664</v>
          </cell>
        </row>
        <row r="344">
          <cell r="A344">
            <v>43963.291666666664</v>
          </cell>
        </row>
        <row r="345">
          <cell r="A345">
            <v>43964.291666666664</v>
          </cell>
        </row>
        <row r="346">
          <cell r="A346">
            <v>43965.291666666664</v>
          </cell>
        </row>
        <row r="347">
          <cell r="A347">
            <v>43966.291666666664</v>
          </cell>
        </row>
        <row r="348">
          <cell r="A348">
            <v>43969.291666666664</v>
          </cell>
        </row>
        <row r="349">
          <cell r="A349">
            <v>43970.291666666664</v>
          </cell>
        </row>
        <row r="350">
          <cell r="A350">
            <v>43971.291666666664</v>
          </cell>
        </row>
        <row r="351">
          <cell r="A351">
            <v>43972.291666666664</v>
          </cell>
        </row>
        <row r="352">
          <cell r="A352">
            <v>43973.291666666664</v>
          </cell>
        </row>
        <row r="353">
          <cell r="A353">
            <v>43977.291666666664</v>
          </cell>
        </row>
        <row r="354">
          <cell r="A354">
            <v>43978.291666666664</v>
          </cell>
        </row>
        <row r="355">
          <cell r="A355">
            <v>43979.291666666664</v>
          </cell>
        </row>
        <row r="356">
          <cell r="A356">
            <v>43980.291666666664</v>
          </cell>
        </row>
        <row r="357">
          <cell r="A357">
            <v>43983.291666666664</v>
          </cell>
        </row>
        <row r="358">
          <cell r="A358">
            <v>43984.291666666664</v>
          </cell>
        </row>
        <row r="359">
          <cell r="A359">
            <v>43985.291666666664</v>
          </cell>
        </row>
        <row r="360">
          <cell r="A360">
            <v>43986.291666666664</v>
          </cell>
        </row>
        <row r="361">
          <cell r="A361">
            <v>43987.291666666664</v>
          </cell>
        </row>
        <row r="362">
          <cell r="A362">
            <v>43990.291666666664</v>
          </cell>
        </row>
        <row r="363">
          <cell r="A363">
            <v>43991.291666666664</v>
          </cell>
        </row>
        <row r="364">
          <cell r="A364">
            <v>43992.291666666664</v>
          </cell>
        </row>
        <row r="365">
          <cell r="A365">
            <v>43993.291666666664</v>
          </cell>
        </row>
        <row r="366">
          <cell r="A366">
            <v>43994.291666666664</v>
          </cell>
        </row>
        <row r="367">
          <cell r="A367">
            <v>43997.291666666664</v>
          </cell>
        </row>
        <row r="368">
          <cell r="A368">
            <v>43998.291666666664</v>
          </cell>
        </row>
        <row r="369">
          <cell r="A369">
            <v>43999.291666666664</v>
          </cell>
        </row>
        <row r="370">
          <cell r="A370">
            <v>44000.291666666664</v>
          </cell>
        </row>
        <row r="371">
          <cell r="A371">
            <v>44001.291666666664</v>
          </cell>
        </row>
        <row r="372">
          <cell r="A372">
            <v>44004.291666666664</v>
          </cell>
        </row>
        <row r="373">
          <cell r="A373">
            <v>44005.291666666664</v>
          </cell>
        </row>
        <row r="374">
          <cell r="A374">
            <v>44006.291666666664</v>
          </cell>
        </row>
        <row r="375">
          <cell r="A375">
            <v>44007.291666666664</v>
          </cell>
        </row>
        <row r="376">
          <cell r="A376">
            <v>44008.291666666664</v>
          </cell>
        </row>
        <row r="377">
          <cell r="A377">
            <v>44011.291666666664</v>
          </cell>
        </row>
        <row r="378">
          <cell r="A378">
            <v>44012.291666666664</v>
          </cell>
        </row>
        <row r="379">
          <cell r="A379">
            <v>44013.291666666664</v>
          </cell>
        </row>
        <row r="380">
          <cell r="A380">
            <v>44014.291666666664</v>
          </cell>
        </row>
        <row r="381">
          <cell r="A381">
            <v>44018.291666666664</v>
          </cell>
        </row>
        <row r="382">
          <cell r="A382">
            <v>44019.291666666664</v>
          </cell>
        </row>
        <row r="383">
          <cell r="A383">
            <v>44020.291666666664</v>
          </cell>
        </row>
        <row r="384">
          <cell r="A384">
            <v>44021.291666666664</v>
          </cell>
        </row>
        <row r="385">
          <cell r="A385">
            <v>44022.291666666664</v>
          </cell>
        </row>
        <row r="386">
          <cell r="A386">
            <v>44025.291666666664</v>
          </cell>
        </row>
        <row r="387">
          <cell r="A387">
            <v>44026.291666666664</v>
          </cell>
        </row>
        <row r="388">
          <cell r="A388">
            <v>44027.291666666664</v>
          </cell>
        </row>
        <row r="389">
          <cell r="A389">
            <v>44028.291666666664</v>
          </cell>
        </row>
        <row r="390">
          <cell r="A390">
            <v>44029.291666666664</v>
          </cell>
        </row>
        <row r="391">
          <cell r="A391">
            <v>44032.291666666664</v>
          </cell>
        </row>
        <row r="392">
          <cell r="A392">
            <v>44033.291666666664</v>
          </cell>
        </row>
        <row r="393">
          <cell r="A393">
            <v>44034.291666666664</v>
          </cell>
        </row>
        <row r="394">
          <cell r="A394">
            <v>44035.291666666664</v>
          </cell>
        </row>
        <row r="395">
          <cell r="A395">
            <v>44036.291666666664</v>
          </cell>
        </row>
        <row r="396">
          <cell r="A396">
            <v>44039.291666666664</v>
          </cell>
        </row>
        <row r="397">
          <cell r="A397">
            <v>44040.291666666664</v>
          </cell>
        </row>
        <row r="398">
          <cell r="A398">
            <v>44041.291666666664</v>
          </cell>
        </row>
        <row r="399">
          <cell r="A399">
            <v>44042.291666666664</v>
          </cell>
        </row>
        <row r="400">
          <cell r="A400">
            <v>44043.291666666664</v>
          </cell>
        </row>
        <row r="401">
          <cell r="A401">
            <v>44046.291666666664</v>
          </cell>
        </row>
        <row r="402">
          <cell r="A402">
            <v>44047.291666666664</v>
          </cell>
        </row>
        <row r="403">
          <cell r="A403">
            <v>44048.291666666664</v>
          </cell>
        </row>
        <row r="404">
          <cell r="A404">
            <v>44049.291666666664</v>
          </cell>
        </row>
        <row r="405">
          <cell r="A405">
            <v>44050.291666666664</v>
          </cell>
        </row>
        <row r="406">
          <cell r="A406">
            <v>44053.291666666664</v>
          </cell>
        </row>
        <row r="407">
          <cell r="A407">
            <v>44054.291666666664</v>
          </cell>
        </row>
        <row r="408">
          <cell r="A408">
            <v>44055.291666666664</v>
          </cell>
        </row>
        <row r="409">
          <cell r="A409">
            <v>44056.291666666664</v>
          </cell>
        </row>
        <row r="410">
          <cell r="A410">
            <v>44057.291666666664</v>
          </cell>
        </row>
        <row r="411">
          <cell r="A411">
            <v>44060.291666666664</v>
          </cell>
        </row>
        <row r="412">
          <cell r="A412">
            <v>44061.291666666664</v>
          </cell>
        </row>
        <row r="413">
          <cell r="A413">
            <v>44062.291666666664</v>
          </cell>
        </row>
        <row r="414">
          <cell r="A414">
            <v>44063.291666666664</v>
          </cell>
        </row>
        <row r="415">
          <cell r="A415">
            <v>44064.291666666664</v>
          </cell>
        </row>
        <row r="416">
          <cell r="A416">
            <v>44067.291666666664</v>
          </cell>
        </row>
        <row r="417">
          <cell r="A417">
            <v>44068.291666666664</v>
          </cell>
        </row>
        <row r="418">
          <cell r="A418">
            <v>44069.291666666664</v>
          </cell>
        </row>
        <row r="419">
          <cell r="A419">
            <v>44070.291666666664</v>
          </cell>
        </row>
        <row r="420">
          <cell r="A420">
            <v>44071.291666666664</v>
          </cell>
        </row>
        <row r="421">
          <cell r="A421">
            <v>44074.291666666664</v>
          </cell>
        </row>
        <row r="422">
          <cell r="A422">
            <v>44075.291666666664</v>
          </cell>
        </row>
        <row r="423">
          <cell r="A423">
            <v>44076.291666666664</v>
          </cell>
        </row>
        <row r="424">
          <cell r="A424">
            <v>44077.291666666664</v>
          </cell>
        </row>
        <row r="425">
          <cell r="A425">
            <v>44078.291666666664</v>
          </cell>
        </row>
        <row r="426">
          <cell r="A426">
            <v>44082.291666666664</v>
          </cell>
        </row>
        <row r="427">
          <cell r="A427">
            <v>44083.291666666664</v>
          </cell>
        </row>
        <row r="428">
          <cell r="A428">
            <v>44084.291666666664</v>
          </cell>
        </row>
        <row r="429">
          <cell r="A429">
            <v>44085.291666666664</v>
          </cell>
        </row>
        <row r="430">
          <cell r="A430">
            <v>44088.291666666664</v>
          </cell>
        </row>
        <row r="431">
          <cell r="A431">
            <v>44089.291666666664</v>
          </cell>
        </row>
        <row r="432">
          <cell r="A432">
            <v>44090.291666666664</v>
          </cell>
        </row>
        <row r="433">
          <cell r="A433">
            <v>44091.291666666664</v>
          </cell>
        </row>
        <row r="434">
          <cell r="A434">
            <v>44092.291666666664</v>
          </cell>
        </row>
        <row r="435">
          <cell r="A435">
            <v>44095.291666666664</v>
          </cell>
        </row>
        <row r="436">
          <cell r="A436">
            <v>44096.291666666664</v>
          </cell>
        </row>
        <row r="437">
          <cell r="A437">
            <v>44097.291666666664</v>
          </cell>
        </row>
        <row r="438">
          <cell r="A438">
            <v>44098.291666666664</v>
          </cell>
        </row>
        <row r="439">
          <cell r="A439">
            <v>44099.291666666664</v>
          </cell>
        </row>
        <row r="440">
          <cell r="A440">
            <v>44102.291666666664</v>
          </cell>
        </row>
        <row r="441">
          <cell r="A441">
            <v>44103.291666666664</v>
          </cell>
        </row>
        <row r="442">
          <cell r="A442">
            <v>44104.291666666664</v>
          </cell>
        </row>
        <row r="443">
          <cell r="A443">
            <v>44105.291666666664</v>
          </cell>
        </row>
        <row r="444">
          <cell r="A444">
            <v>44106.291666666664</v>
          </cell>
        </row>
        <row r="445">
          <cell r="A445">
            <v>44109.291666666664</v>
          </cell>
        </row>
        <row r="446">
          <cell r="A446">
            <v>44110.291666666664</v>
          </cell>
        </row>
        <row r="447">
          <cell r="A447">
            <v>44111.291666666664</v>
          </cell>
        </row>
        <row r="448">
          <cell r="A448">
            <v>44112.291666666664</v>
          </cell>
        </row>
        <row r="449">
          <cell r="A449">
            <v>44113.291666666664</v>
          </cell>
        </row>
        <row r="450">
          <cell r="A450">
            <v>44116.291666666664</v>
          </cell>
        </row>
        <row r="451">
          <cell r="A451">
            <v>44117.291666666664</v>
          </cell>
        </row>
        <row r="452">
          <cell r="A452">
            <v>44118.291666666664</v>
          </cell>
        </row>
        <row r="453">
          <cell r="A453">
            <v>44119.291666666664</v>
          </cell>
        </row>
        <row r="454">
          <cell r="A454">
            <v>44120.291666666664</v>
          </cell>
        </row>
        <row r="455">
          <cell r="A455">
            <v>44123.291666666664</v>
          </cell>
        </row>
        <row r="456">
          <cell r="A456">
            <v>44124.291666666664</v>
          </cell>
        </row>
        <row r="457">
          <cell r="A457">
            <v>44125.291666666664</v>
          </cell>
        </row>
        <row r="458">
          <cell r="A458">
            <v>44126.291666666664</v>
          </cell>
        </row>
        <row r="459">
          <cell r="A459">
            <v>44127.291666666664</v>
          </cell>
        </row>
        <row r="460">
          <cell r="A460">
            <v>44130.291666666664</v>
          </cell>
        </row>
        <row r="461">
          <cell r="A461">
            <v>44131.291666666664</v>
          </cell>
        </row>
        <row r="462">
          <cell r="A462">
            <v>44132.291666666664</v>
          </cell>
        </row>
        <row r="463">
          <cell r="A463">
            <v>44133.291666666664</v>
          </cell>
        </row>
        <row r="464">
          <cell r="A464">
            <v>44134.291666666664</v>
          </cell>
        </row>
        <row r="465">
          <cell r="A465">
            <v>44137.291666666664</v>
          </cell>
        </row>
        <row r="466">
          <cell r="A466">
            <v>44138.291666666664</v>
          </cell>
        </row>
        <row r="467">
          <cell r="A467">
            <v>44139.291666666664</v>
          </cell>
        </row>
        <row r="468">
          <cell r="A468">
            <v>44140.291666666664</v>
          </cell>
        </row>
        <row r="469">
          <cell r="A469">
            <v>44141.291666666664</v>
          </cell>
        </row>
        <row r="470">
          <cell r="A470">
            <v>44144.291666666664</v>
          </cell>
        </row>
        <row r="471">
          <cell r="A471">
            <v>44145.291666666664</v>
          </cell>
        </row>
        <row r="472">
          <cell r="A472">
            <v>44146.291666666664</v>
          </cell>
        </row>
        <row r="473">
          <cell r="A473">
            <v>44147.291666666664</v>
          </cell>
        </row>
        <row r="474">
          <cell r="A474">
            <v>44148.291666666664</v>
          </cell>
        </row>
        <row r="475">
          <cell r="A475">
            <v>44151.291666666664</v>
          </cell>
        </row>
        <row r="476">
          <cell r="A476">
            <v>44152.291666666664</v>
          </cell>
        </row>
        <row r="477">
          <cell r="A477">
            <v>44153.291666666664</v>
          </cell>
        </row>
        <row r="478">
          <cell r="A478">
            <v>44154.291666666664</v>
          </cell>
        </row>
        <row r="479">
          <cell r="A479">
            <v>44155.291666666664</v>
          </cell>
        </row>
        <row r="480">
          <cell r="A480">
            <v>44158.291666666664</v>
          </cell>
        </row>
        <row r="481">
          <cell r="A481">
            <v>44159.291666666664</v>
          </cell>
        </row>
        <row r="482">
          <cell r="A482">
            <v>44160.291666666664</v>
          </cell>
        </row>
        <row r="483">
          <cell r="A483">
            <v>44162.291666666664</v>
          </cell>
        </row>
        <row r="484">
          <cell r="A484">
            <v>44165.291666666664</v>
          </cell>
        </row>
        <row r="485">
          <cell r="A485">
            <v>44166.291666666664</v>
          </cell>
        </row>
        <row r="486">
          <cell r="A486">
            <v>44167.291666666664</v>
          </cell>
        </row>
        <row r="487">
          <cell r="A487">
            <v>44168.291666666664</v>
          </cell>
        </row>
        <row r="488">
          <cell r="A488">
            <v>44169.291666666664</v>
          </cell>
        </row>
        <row r="489">
          <cell r="A489">
            <v>44172.291666666664</v>
          </cell>
        </row>
        <row r="490">
          <cell r="A490">
            <v>44173.291666666664</v>
          </cell>
        </row>
        <row r="491">
          <cell r="A491">
            <v>44174.291666666664</v>
          </cell>
        </row>
        <row r="492">
          <cell r="A492">
            <v>44175.291666666664</v>
          </cell>
        </row>
        <row r="493">
          <cell r="A493">
            <v>44176.291666666664</v>
          </cell>
        </row>
        <row r="494">
          <cell r="A494">
            <v>44179.291666666664</v>
          </cell>
        </row>
        <row r="495">
          <cell r="A495">
            <v>44180.291666666664</v>
          </cell>
        </row>
        <row r="496">
          <cell r="A496">
            <v>44181.291666666664</v>
          </cell>
        </row>
        <row r="497">
          <cell r="A497">
            <v>44182.291666666664</v>
          </cell>
        </row>
        <row r="498">
          <cell r="A498">
            <v>44183.291666666664</v>
          </cell>
        </row>
        <row r="499">
          <cell r="A499">
            <v>44186.291666666664</v>
          </cell>
        </row>
        <row r="500">
          <cell r="A500">
            <v>44187.291666666664</v>
          </cell>
        </row>
        <row r="501">
          <cell r="A501">
            <v>44188.291666666664</v>
          </cell>
        </row>
        <row r="502">
          <cell r="A502">
            <v>44189.291666666664</v>
          </cell>
        </row>
        <row r="503">
          <cell r="A503">
            <v>44193.291666666664</v>
          </cell>
        </row>
        <row r="504">
          <cell r="A504">
            <v>44194.291666666664</v>
          </cell>
        </row>
        <row r="505">
          <cell r="A505">
            <v>44195.291666666664</v>
          </cell>
        </row>
        <row r="506">
          <cell r="A506">
            <v>44196.291666666664</v>
          </cell>
        </row>
        <row r="507">
          <cell r="A507">
            <v>44200.291666666664</v>
          </cell>
        </row>
        <row r="508">
          <cell r="A508">
            <v>44201.291666666664</v>
          </cell>
        </row>
        <row r="509">
          <cell r="A509">
            <v>44202.291666666664</v>
          </cell>
        </row>
        <row r="510">
          <cell r="A510">
            <v>44203.291666666664</v>
          </cell>
        </row>
        <row r="511">
          <cell r="A511">
            <v>44204.291666666664</v>
          </cell>
        </row>
        <row r="512">
          <cell r="A512">
            <v>44207.291666666664</v>
          </cell>
        </row>
        <row r="513">
          <cell r="A513">
            <v>44208.291666666664</v>
          </cell>
        </row>
        <row r="514">
          <cell r="A514">
            <v>44209.291666666664</v>
          </cell>
        </row>
        <row r="515">
          <cell r="A515">
            <v>44210.291666666664</v>
          </cell>
        </row>
        <row r="516">
          <cell r="A516">
            <v>44211.291666666664</v>
          </cell>
        </row>
        <row r="517">
          <cell r="A517">
            <v>44215.291666666664</v>
          </cell>
        </row>
        <row r="518">
          <cell r="A518">
            <v>44216.291666666664</v>
          </cell>
        </row>
        <row r="519">
          <cell r="A519">
            <v>44217.291666666664</v>
          </cell>
        </row>
        <row r="520">
          <cell r="A520">
            <v>44218.291666666664</v>
          </cell>
        </row>
        <row r="521">
          <cell r="A521">
            <v>44221.291666666664</v>
          </cell>
        </row>
        <row r="522">
          <cell r="A522">
            <v>44222.291666666664</v>
          </cell>
        </row>
        <row r="523">
          <cell r="A523">
            <v>44223.291666666664</v>
          </cell>
        </row>
        <row r="524">
          <cell r="A524">
            <v>44224.291666666664</v>
          </cell>
        </row>
        <row r="525">
          <cell r="A525">
            <v>44225.291666666664</v>
          </cell>
        </row>
        <row r="526">
          <cell r="A526">
            <v>44228.291666666664</v>
          </cell>
        </row>
        <row r="527">
          <cell r="A527">
            <v>44229.291666666664</v>
          </cell>
        </row>
        <row r="528">
          <cell r="A528">
            <v>44230.291666666664</v>
          </cell>
        </row>
        <row r="529">
          <cell r="A529">
            <v>44231.291666666664</v>
          </cell>
        </row>
        <row r="530">
          <cell r="A530">
            <v>44232.291666666664</v>
          </cell>
        </row>
        <row r="531">
          <cell r="A531">
            <v>44235.291666666664</v>
          </cell>
        </row>
        <row r="532">
          <cell r="A532">
            <v>44236.291666666664</v>
          </cell>
        </row>
        <row r="533">
          <cell r="A533">
            <v>44237.291666666664</v>
          </cell>
        </row>
        <row r="534">
          <cell r="A534">
            <v>44238.291666666664</v>
          </cell>
        </row>
        <row r="535">
          <cell r="A535">
            <v>44239.291666666664</v>
          </cell>
        </row>
        <row r="536">
          <cell r="A536">
            <v>44243.291666666664</v>
          </cell>
        </row>
        <row r="537">
          <cell r="A537">
            <v>44244.291666666664</v>
          </cell>
        </row>
        <row r="538">
          <cell r="A538">
            <v>44245.291666666664</v>
          </cell>
        </row>
        <row r="539">
          <cell r="A539">
            <v>44246.291666666664</v>
          </cell>
        </row>
        <row r="540">
          <cell r="A540">
            <v>44249.291666666664</v>
          </cell>
        </row>
        <row r="541">
          <cell r="A541">
            <v>44250.291666666664</v>
          </cell>
        </row>
        <row r="542">
          <cell r="A542">
            <v>44251.291666666664</v>
          </cell>
        </row>
        <row r="543">
          <cell r="A543">
            <v>44252.291666666664</v>
          </cell>
        </row>
        <row r="544">
          <cell r="A544">
            <v>44253.291666666664</v>
          </cell>
        </row>
        <row r="545">
          <cell r="A545">
            <v>44256.291666666664</v>
          </cell>
        </row>
        <row r="546">
          <cell r="A546">
            <v>44257.291666666664</v>
          </cell>
        </row>
        <row r="547">
          <cell r="A547">
            <v>44258.291666666664</v>
          </cell>
        </row>
        <row r="548">
          <cell r="A548">
            <v>44259.291666666664</v>
          </cell>
        </row>
        <row r="549">
          <cell r="A549">
            <v>44260.291666666664</v>
          </cell>
        </row>
        <row r="550">
          <cell r="A550">
            <v>44263.291666666664</v>
          </cell>
        </row>
        <row r="551">
          <cell r="A551">
            <v>44264.291666666664</v>
          </cell>
        </row>
        <row r="552">
          <cell r="A552">
            <v>44265.291666666664</v>
          </cell>
        </row>
        <row r="553">
          <cell r="A553">
            <v>44266.291666666664</v>
          </cell>
        </row>
        <row r="554">
          <cell r="A554">
            <v>44267.291666666664</v>
          </cell>
        </row>
        <row r="555">
          <cell r="A555">
            <v>44270.291666666664</v>
          </cell>
        </row>
        <row r="556">
          <cell r="A556">
            <v>44271.291666666664</v>
          </cell>
        </row>
        <row r="557">
          <cell r="A557">
            <v>44272.291666666664</v>
          </cell>
        </row>
        <row r="558">
          <cell r="A558">
            <v>44273.291666666664</v>
          </cell>
        </row>
        <row r="559">
          <cell r="A559">
            <v>44274.291666666664</v>
          </cell>
        </row>
        <row r="560">
          <cell r="A560">
            <v>44277.291666666664</v>
          </cell>
        </row>
        <row r="561">
          <cell r="A561">
            <v>44278.291666666664</v>
          </cell>
        </row>
        <row r="562">
          <cell r="A562">
            <v>44279.291666666664</v>
          </cell>
        </row>
        <row r="563">
          <cell r="A563">
            <v>44280.291666666664</v>
          </cell>
        </row>
        <row r="564">
          <cell r="A564">
            <v>44281.291666666664</v>
          </cell>
        </row>
        <row r="565">
          <cell r="A565">
            <v>44284.291666666664</v>
          </cell>
        </row>
        <row r="566">
          <cell r="A566">
            <v>44285.291666666664</v>
          </cell>
        </row>
        <row r="567">
          <cell r="A567">
            <v>44286.291666666664</v>
          </cell>
        </row>
        <row r="568">
          <cell r="A568">
            <v>44287.291666666664</v>
          </cell>
        </row>
        <row r="569">
          <cell r="A569">
            <v>44291.291666666664</v>
          </cell>
        </row>
        <row r="570">
          <cell r="A570">
            <v>44292.291666666664</v>
          </cell>
        </row>
        <row r="571">
          <cell r="A571">
            <v>44293.291666666664</v>
          </cell>
        </row>
        <row r="572">
          <cell r="A572">
            <v>44294.291666666664</v>
          </cell>
        </row>
        <row r="573">
          <cell r="A573">
            <v>44295.291666666664</v>
          </cell>
        </row>
        <row r="574">
          <cell r="A574">
            <v>44298.291666666664</v>
          </cell>
        </row>
        <row r="575">
          <cell r="A575">
            <v>44299.291666666664</v>
          </cell>
        </row>
        <row r="576">
          <cell r="A576">
            <v>44300.291666666664</v>
          </cell>
        </row>
        <row r="577">
          <cell r="A577">
            <v>44301.291666666664</v>
          </cell>
        </row>
        <row r="578">
          <cell r="A578">
            <v>44302.291666666664</v>
          </cell>
        </row>
        <row r="579">
          <cell r="A579">
            <v>44305.291666666664</v>
          </cell>
        </row>
        <row r="580">
          <cell r="A580">
            <v>44306.291666666664</v>
          </cell>
        </row>
        <row r="581">
          <cell r="A581">
            <v>44307.291666666664</v>
          </cell>
        </row>
        <row r="582">
          <cell r="A582">
            <v>44308.291666666664</v>
          </cell>
        </row>
        <row r="583">
          <cell r="A583">
            <v>44309.291666666664</v>
          </cell>
        </row>
        <row r="584">
          <cell r="A584">
            <v>44312.291666666664</v>
          </cell>
        </row>
        <row r="585">
          <cell r="A585">
            <v>44313.291666666664</v>
          </cell>
        </row>
        <row r="586">
          <cell r="A586">
            <v>44314.291666666664</v>
          </cell>
        </row>
        <row r="587">
          <cell r="A587">
            <v>44315.291666666664</v>
          </cell>
        </row>
        <row r="588">
          <cell r="A588">
            <v>44316.291666666664</v>
          </cell>
        </row>
        <row r="589">
          <cell r="A589">
            <v>44319.291666666664</v>
          </cell>
        </row>
        <row r="590">
          <cell r="A590">
            <v>44320.291666666664</v>
          </cell>
        </row>
        <row r="591">
          <cell r="A591">
            <v>44321.291666666664</v>
          </cell>
        </row>
        <row r="592">
          <cell r="A592">
            <v>44322.291666666664</v>
          </cell>
        </row>
        <row r="593">
          <cell r="A593">
            <v>44323.291666666664</v>
          </cell>
        </row>
        <row r="594">
          <cell r="A594">
            <v>44326.291666666664</v>
          </cell>
        </row>
        <row r="595">
          <cell r="A595">
            <v>44327.291666666664</v>
          </cell>
        </row>
        <row r="596">
          <cell r="A596">
            <v>44328.291666666664</v>
          </cell>
        </row>
        <row r="597">
          <cell r="A597">
            <v>44329.291666666664</v>
          </cell>
        </row>
        <row r="598">
          <cell r="A598">
            <v>44330.291666666664</v>
          </cell>
        </row>
        <row r="599">
          <cell r="A599">
            <v>44333.291666666664</v>
          </cell>
        </row>
        <row r="600">
          <cell r="A600">
            <v>44334.291666666664</v>
          </cell>
        </row>
        <row r="601">
          <cell r="A601">
            <v>44335.291666666664</v>
          </cell>
        </row>
        <row r="602">
          <cell r="A602">
            <v>44336.291666666664</v>
          </cell>
        </row>
        <row r="603">
          <cell r="A603">
            <v>44337.291666666664</v>
          </cell>
        </row>
        <row r="604">
          <cell r="A604">
            <v>44340.291666666664</v>
          </cell>
        </row>
        <row r="605">
          <cell r="A605">
            <v>44341.291666666664</v>
          </cell>
        </row>
        <row r="606">
          <cell r="A606">
            <v>44342.291666666664</v>
          </cell>
        </row>
        <row r="607">
          <cell r="A607">
            <v>44343.291666666664</v>
          </cell>
        </row>
        <row r="608">
          <cell r="A608">
            <v>44344.291666666664</v>
          </cell>
        </row>
        <row r="609">
          <cell r="A609">
            <v>44348.291666666664</v>
          </cell>
        </row>
        <row r="610">
          <cell r="A610">
            <v>44349.291666666664</v>
          </cell>
        </row>
        <row r="611">
          <cell r="A611">
            <v>44350.291666666664</v>
          </cell>
        </row>
        <row r="612">
          <cell r="A612">
            <v>44351.291666666664</v>
          </cell>
        </row>
        <row r="613">
          <cell r="A613">
            <v>44354.291666666664</v>
          </cell>
        </row>
        <row r="614">
          <cell r="A614">
            <v>44355.291666666664</v>
          </cell>
        </row>
        <row r="615">
          <cell r="A615">
            <v>44356.291666666664</v>
          </cell>
        </row>
        <row r="616">
          <cell r="A616">
            <v>44357.291666666664</v>
          </cell>
        </row>
        <row r="617">
          <cell r="A617">
            <v>44358.291666666664</v>
          </cell>
        </row>
        <row r="618">
          <cell r="A618">
            <v>44361.291666666664</v>
          </cell>
        </row>
        <row r="619">
          <cell r="A619">
            <v>44362.291666666664</v>
          </cell>
        </row>
        <row r="620">
          <cell r="A620">
            <v>44363.291666666664</v>
          </cell>
        </row>
        <row r="621">
          <cell r="A621">
            <v>44364.291666666664</v>
          </cell>
        </row>
        <row r="622">
          <cell r="A622">
            <v>44365.291666666664</v>
          </cell>
        </row>
        <row r="623">
          <cell r="A623">
            <v>44368.291666666664</v>
          </cell>
        </row>
        <row r="624">
          <cell r="A624">
            <v>44369.291666666664</v>
          </cell>
        </row>
        <row r="625">
          <cell r="A625">
            <v>44370.291666666664</v>
          </cell>
        </row>
        <row r="626">
          <cell r="A626">
            <v>44371.291666666664</v>
          </cell>
        </row>
        <row r="627">
          <cell r="A627">
            <v>44372.291666666664</v>
          </cell>
        </row>
        <row r="628">
          <cell r="A628">
            <v>44375.291666666664</v>
          </cell>
        </row>
        <row r="629">
          <cell r="A629">
            <v>44376.291666666664</v>
          </cell>
        </row>
        <row r="630">
          <cell r="A630">
            <v>44377.291666666664</v>
          </cell>
        </row>
        <row r="631">
          <cell r="A631">
            <v>44378.291666666664</v>
          </cell>
        </row>
        <row r="632">
          <cell r="A632">
            <v>44379.291666666664</v>
          </cell>
        </row>
        <row r="633">
          <cell r="A633">
            <v>44383.291666666664</v>
          </cell>
        </row>
        <row r="634">
          <cell r="A634">
            <v>44384.291666666664</v>
          </cell>
        </row>
        <row r="635">
          <cell r="A635">
            <v>44385.291666666664</v>
          </cell>
        </row>
        <row r="636">
          <cell r="A636">
            <v>44386.291666666664</v>
          </cell>
        </row>
        <row r="637">
          <cell r="A637">
            <v>44389.291666666664</v>
          </cell>
        </row>
        <row r="638">
          <cell r="A638">
            <v>44390.291666666664</v>
          </cell>
        </row>
        <row r="639">
          <cell r="A639">
            <v>44391.291666666664</v>
          </cell>
        </row>
        <row r="640">
          <cell r="A640">
            <v>44392.291666666664</v>
          </cell>
        </row>
        <row r="641">
          <cell r="A641">
            <v>44393.291666666664</v>
          </cell>
        </row>
        <row r="642">
          <cell r="A642">
            <v>44396.291666666664</v>
          </cell>
        </row>
        <row r="643">
          <cell r="A643">
            <v>44397.291666666664</v>
          </cell>
        </row>
        <row r="644">
          <cell r="A644">
            <v>44398.291666666664</v>
          </cell>
        </row>
        <row r="645">
          <cell r="A645">
            <v>44399.291666666664</v>
          </cell>
        </row>
        <row r="646">
          <cell r="A646">
            <v>44400.291666666664</v>
          </cell>
        </row>
        <row r="647">
          <cell r="A647">
            <v>44403.291666666664</v>
          </cell>
        </row>
        <row r="648">
          <cell r="A648">
            <v>44404.291666666664</v>
          </cell>
        </row>
        <row r="649">
          <cell r="A649">
            <v>44405.291666666664</v>
          </cell>
        </row>
        <row r="650">
          <cell r="A650">
            <v>44406.291666666664</v>
          </cell>
        </row>
        <row r="651">
          <cell r="A651">
            <v>44407.291666666664</v>
          </cell>
        </row>
        <row r="652">
          <cell r="A652">
            <v>44410.291666666664</v>
          </cell>
        </row>
        <row r="653">
          <cell r="A653">
            <v>44411.291666666664</v>
          </cell>
        </row>
        <row r="654">
          <cell r="A654">
            <v>44412.291666666664</v>
          </cell>
        </row>
        <row r="655">
          <cell r="A655">
            <v>44413.291666666664</v>
          </cell>
        </row>
        <row r="656">
          <cell r="A656">
            <v>44414.291666666664</v>
          </cell>
        </row>
        <row r="657">
          <cell r="A657">
            <v>44417.291666666664</v>
          </cell>
        </row>
        <row r="658">
          <cell r="A658">
            <v>44418.291666666664</v>
          </cell>
        </row>
        <row r="659">
          <cell r="A659">
            <v>44419.291666666664</v>
          </cell>
        </row>
        <row r="660">
          <cell r="A660">
            <v>44420.291666666664</v>
          </cell>
        </row>
        <row r="661">
          <cell r="A661">
            <v>44421.291666666664</v>
          </cell>
        </row>
        <row r="662">
          <cell r="A662">
            <v>44424.291666666664</v>
          </cell>
        </row>
        <row r="663">
          <cell r="A663">
            <v>44425.291666666664</v>
          </cell>
        </row>
        <row r="664">
          <cell r="A664">
            <v>44426.291666666664</v>
          </cell>
        </row>
        <row r="665">
          <cell r="A665">
            <v>44427.291666666664</v>
          </cell>
        </row>
        <row r="666">
          <cell r="A666">
            <v>44428.291666666664</v>
          </cell>
        </row>
        <row r="667">
          <cell r="A667">
            <v>44431.291666666664</v>
          </cell>
        </row>
        <row r="668">
          <cell r="A668">
            <v>44432.291666666664</v>
          </cell>
        </row>
        <row r="669">
          <cell r="A669">
            <v>44433.291666666664</v>
          </cell>
        </row>
        <row r="670">
          <cell r="A670">
            <v>44434.291666666664</v>
          </cell>
        </row>
        <row r="671">
          <cell r="A671">
            <v>44435.291666666664</v>
          </cell>
        </row>
        <row r="672">
          <cell r="A672">
            <v>44438.291666666664</v>
          </cell>
        </row>
        <row r="673">
          <cell r="A673">
            <v>44439.291666666664</v>
          </cell>
        </row>
        <row r="674">
          <cell r="A674">
            <v>44440.291666666664</v>
          </cell>
        </row>
        <row r="675">
          <cell r="A675">
            <v>44441.291666666664</v>
          </cell>
        </row>
        <row r="676">
          <cell r="A676">
            <v>44442.291666666664</v>
          </cell>
        </row>
        <row r="677">
          <cell r="A677">
            <v>44446.291666666664</v>
          </cell>
        </row>
        <row r="678">
          <cell r="A678">
            <v>44447.291666666664</v>
          </cell>
        </row>
        <row r="679">
          <cell r="A679">
            <v>44448.291666666664</v>
          </cell>
        </row>
        <row r="680">
          <cell r="A680">
            <v>44449.291666666664</v>
          </cell>
        </row>
        <row r="681">
          <cell r="A681">
            <v>44452.291666666664</v>
          </cell>
        </row>
        <row r="682">
          <cell r="A682">
            <v>44453.291666666664</v>
          </cell>
        </row>
        <row r="683">
          <cell r="A683">
            <v>44454.291666666664</v>
          </cell>
        </row>
        <row r="684">
          <cell r="A684">
            <v>44455.291666666664</v>
          </cell>
        </row>
        <row r="685">
          <cell r="A685">
            <v>44456.291666666664</v>
          </cell>
        </row>
        <row r="686">
          <cell r="A686">
            <v>44459.291666666664</v>
          </cell>
        </row>
        <row r="687">
          <cell r="A687">
            <v>44460.291666666664</v>
          </cell>
        </row>
        <row r="688">
          <cell r="A688">
            <v>44461.291666666664</v>
          </cell>
        </row>
        <row r="689">
          <cell r="A689">
            <v>44462.291666666664</v>
          </cell>
        </row>
        <row r="690">
          <cell r="A690">
            <v>44463.291666666664</v>
          </cell>
        </row>
        <row r="691">
          <cell r="A691">
            <v>44466.291666666664</v>
          </cell>
        </row>
        <row r="692">
          <cell r="A692">
            <v>44467.291666666664</v>
          </cell>
        </row>
        <row r="693">
          <cell r="A693">
            <v>44468.291666666664</v>
          </cell>
        </row>
        <row r="694">
          <cell r="A694">
            <v>44469.291666666664</v>
          </cell>
        </row>
        <row r="695">
          <cell r="A695">
            <v>44470.291666666664</v>
          </cell>
        </row>
        <row r="696">
          <cell r="A696">
            <v>44473.291666666664</v>
          </cell>
        </row>
        <row r="697">
          <cell r="A697">
            <v>44474.291666666664</v>
          </cell>
        </row>
        <row r="698">
          <cell r="A698">
            <v>44475.291666666664</v>
          </cell>
        </row>
        <row r="699">
          <cell r="A699">
            <v>44476.291666666664</v>
          </cell>
        </row>
        <row r="700">
          <cell r="A700">
            <v>44477.291666666664</v>
          </cell>
        </row>
        <row r="701">
          <cell r="A701">
            <v>44480.291666666664</v>
          </cell>
        </row>
        <row r="702">
          <cell r="A702">
            <v>44481.291666666664</v>
          </cell>
        </row>
        <row r="703">
          <cell r="A703">
            <v>44482.291666666664</v>
          </cell>
        </row>
        <row r="704">
          <cell r="A704">
            <v>44483.291666666664</v>
          </cell>
        </row>
        <row r="705">
          <cell r="A705">
            <v>44484.291666666664</v>
          </cell>
        </row>
        <row r="706">
          <cell r="A706">
            <v>44487.291666666664</v>
          </cell>
        </row>
        <row r="707">
          <cell r="A707">
            <v>44488.291666666664</v>
          </cell>
        </row>
        <row r="708">
          <cell r="A708">
            <v>44489.291666666664</v>
          </cell>
        </row>
        <row r="709">
          <cell r="A709">
            <v>44490.291666666664</v>
          </cell>
        </row>
        <row r="710">
          <cell r="A710">
            <v>44491.291666666664</v>
          </cell>
        </row>
        <row r="711">
          <cell r="A711">
            <v>44494.291666666664</v>
          </cell>
        </row>
        <row r="712">
          <cell r="A712">
            <v>44495.291666666664</v>
          </cell>
        </row>
        <row r="713">
          <cell r="A713">
            <v>44496.291666666664</v>
          </cell>
        </row>
        <row r="714">
          <cell r="A714">
            <v>44497.291666666664</v>
          </cell>
        </row>
        <row r="715">
          <cell r="A715">
            <v>44498.291666666664</v>
          </cell>
        </row>
        <row r="716">
          <cell r="A716">
            <v>44501.291666666664</v>
          </cell>
        </row>
        <row r="717">
          <cell r="A717">
            <v>44502.291666666664</v>
          </cell>
        </row>
        <row r="718">
          <cell r="A718">
            <v>44503.291666666664</v>
          </cell>
        </row>
        <row r="719">
          <cell r="A719">
            <v>44504.291666666664</v>
          </cell>
        </row>
        <row r="720">
          <cell r="A720">
            <v>44505.291666666664</v>
          </cell>
        </row>
        <row r="721">
          <cell r="A721">
            <v>44508.291666666664</v>
          </cell>
        </row>
        <row r="722">
          <cell r="A722">
            <v>44509.291666666664</v>
          </cell>
        </row>
        <row r="723">
          <cell r="A723">
            <v>44510.291666666664</v>
          </cell>
        </row>
        <row r="724">
          <cell r="A724">
            <v>44511.291666666664</v>
          </cell>
        </row>
        <row r="725">
          <cell r="A725">
            <v>44512.291666666664</v>
          </cell>
        </row>
        <row r="726">
          <cell r="A726">
            <v>44515.291666666664</v>
          </cell>
        </row>
        <row r="727">
          <cell r="A727">
            <v>44516.291666666664</v>
          </cell>
        </row>
        <row r="728">
          <cell r="A728">
            <v>44517.291666666664</v>
          </cell>
        </row>
        <row r="729">
          <cell r="A729">
            <v>44518.291666666664</v>
          </cell>
        </row>
        <row r="730">
          <cell r="A730">
            <v>44519.291666666664</v>
          </cell>
        </row>
        <row r="731">
          <cell r="A731">
            <v>44522.291666666664</v>
          </cell>
        </row>
        <row r="732">
          <cell r="A732">
            <v>44523.291666666664</v>
          </cell>
        </row>
        <row r="733">
          <cell r="A733">
            <v>44524.291666666664</v>
          </cell>
        </row>
        <row r="734">
          <cell r="A734">
            <v>44526.291666666664</v>
          </cell>
        </row>
        <row r="735">
          <cell r="A735">
            <v>44529.291666666664</v>
          </cell>
        </row>
        <row r="736">
          <cell r="A736">
            <v>44530.291666666664</v>
          </cell>
        </row>
        <row r="737">
          <cell r="A737">
            <v>44531.291666666664</v>
          </cell>
        </row>
        <row r="738">
          <cell r="A738">
            <v>44532.291666666664</v>
          </cell>
        </row>
        <row r="739">
          <cell r="A739">
            <v>44533.291666666664</v>
          </cell>
        </row>
        <row r="740">
          <cell r="A740">
            <v>44536.291666666664</v>
          </cell>
        </row>
        <row r="741">
          <cell r="A741">
            <v>44537.291666666664</v>
          </cell>
        </row>
        <row r="742">
          <cell r="A742">
            <v>44538.291666666664</v>
          </cell>
        </row>
        <row r="743">
          <cell r="A743">
            <v>44539.291666666664</v>
          </cell>
        </row>
        <row r="744">
          <cell r="A744">
            <v>44540.291666666664</v>
          </cell>
        </row>
        <row r="745">
          <cell r="A745">
            <v>44543.291666666664</v>
          </cell>
        </row>
        <row r="746">
          <cell r="A746">
            <v>44544.291666666664</v>
          </cell>
        </row>
        <row r="747">
          <cell r="A747">
            <v>44545.291666666664</v>
          </cell>
        </row>
        <row r="748">
          <cell r="A748">
            <v>44546.291666666664</v>
          </cell>
        </row>
        <row r="749">
          <cell r="A749">
            <v>44547.291666666664</v>
          </cell>
        </row>
        <row r="750">
          <cell r="A750">
            <v>44550.291666666664</v>
          </cell>
        </row>
        <row r="751">
          <cell r="A751">
            <v>44551.291666666664</v>
          </cell>
        </row>
        <row r="752">
          <cell r="A752">
            <v>44552.291666666664</v>
          </cell>
        </row>
        <row r="753">
          <cell r="A753">
            <v>44553.291666666664</v>
          </cell>
        </row>
        <row r="754">
          <cell r="A754">
            <v>44557.291666666664</v>
          </cell>
        </row>
        <row r="755">
          <cell r="A755">
            <v>44558.291666666664</v>
          </cell>
        </row>
        <row r="756">
          <cell r="A756">
            <v>44559.291666666664</v>
          </cell>
        </row>
        <row r="757">
          <cell r="A757">
            <v>44560.291666666664</v>
          </cell>
        </row>
        <row r="758">
          <cell r="A758">
            <v>44561.291666666664</v>
          </cell>
        </row>
        <row r="759">
          <cell r="A759">
            <v>44564.291666666664</v>
          </cell>
        </row>
        <row r="760">
          <cell r="A760">
            <v>44565.291666666664</v>
          </cell>
        </row>
        <row r="761">
          <cell r="A761">
            <v>44566.291666666664</v>
          </cell>
        </row>
        <row r="762">
          <cell r="A762">
            <v>44567.291666666664</v>
          </cell>
        </row>
        <row r="763">
          <cell r="A763">
            <v>44568.291666666664</v>
          </cell>
        </row>
        <row r="764">
          <cell r="A764">
            <v>44571.291666666664</v>
          </cell>
        </row>
        <row r="765">
          <cell r="A765">
            <v>44572.291666666664</v>
          </cell>
        </row>
        <row r="766">
          <cell r="A766">
            <v>44573.291666666664</v>
          </cell>
        </row>
        <row r="767">
          <cell r="A767">
            <v>44574.291666666664</v>
          </cell>
        </row>
        <row r="768">
          <cell r="A768">
            <v>44575.291666666664</v>
          </cell>
        </row>
        <row r="769">
          <cell r="A769">
            <v>44579.291666666664</v>
          </cell>
        </row>
        <row r="770">
          <cell r="A770">
            <v>44580.291666666664</v>
          </cell>
        </row>
        <row r="771">
          <cell r="A771">
            <v>44581.291666666664</v>
          </cell>
        </row>
        <row r="772">
          <cell r="A772">
            <v>44582.291666666664</v>
          </cell>
        </row>
        <row r="773">
          <cell r="A773">
            <v>44585.291666666664</v>
          </cell>
        </row>
        <row r="774">
          <cell r="A774">
            <v>44586.291666666664</v>
          </cell>
        </row>
        <row r="775">
          <cell r="A775">
            <v>44587.291666666664</v>
          </cell>
        </row>
        <row r="776">
          <cell r="A776">
            <v>44588.291666666664</v>
          </cell>
        </row>
        <row r="777">
          <cell r="A777">
            <v>44589.291666666664</v>
          </cell>
        </row>
        <row r="778">
          <cell r="A778">
            <v>44592.291666666664</v>
          </cell>
        </row>
        <row r="779">
          <cell r="A779">
            <v>44593.291666666664</v>
          </cell>
        </row>
        <row r="780">
          <cell r="A780">
            <v>44594.291666666664</v>
          </cell>
        </row>
        <row r="781">
          <cell r="A781">
            <v>44595.291666666664</v>
          </cell>
        </row>
        <row r="782">
          <cell r="A782">
            <v>44596.291666666664</v>
          </cell>
        </row>
        <row r="783">
          <cell r="A783">
            <v>44599.291666666664</v>
          </cell>
        </row>
        <row r="784">
          <cell r="A784">
            <v>44600.291666666664</v>
          </cell>
        </row>
        <row r="785">
          <cell r="A785">
            <v>44601.291666666664</v>
          </cell>
        </row>
        <row r="786">
          <cell r="A786">
            <v>44602.291666666664</v>
          </cell>
        </row>
        <row r="787">
          <cell r="A787">
            <v>44603.291666666664</v>
          </cell>
        </row>
        <row r="788">
          <cell r="A788">
            <v>44606.291666666664</v>
          </cell>
        </row>
        <row r="789">
          <cell r="A789">
            <v>44607.291666666664</v>
          </cell>
        </row>
        <row r="790">
          <cell r="A790">
            <v>44608.291666666664</v>
          </cell>
        </row>
        <row r="791">
          <cell r="A791">
            <v>44609.291666666664</v>
          </cell>
        </row>
        <row r="792">
          <cell r="A792">
            <v>44610.291666666664</v>
          </cell>
        </row>
        <row r="793">
          <cell r="A793">
            <v>44614.291666666664</v>
          </cell>
        </row>
        <row r="794">
          <cell r="A794">
            <v>44615.291666666664</v>
          </cell>
        </row>
        <row r="795">
          <cell r="A795">
            <v>44616.291666666664</v>
          </cell>
        </row>
        <row r="796">
          <cell r="A796">
            <v>44617.291666666664</v>
          </cell>
        </row>
        <row r="797">
          <cell r="A797">
            <v>44620.291666666664</v>
          </cell>
        </row>
        <row r="798">
          <cell r="A798">
            <v>44621.291666666664</v>
          </cell>
        </row>
        <row r="799">
          <cell r="A799">
            <v>44622.291666666664</v>
          </cell>
        </row>
        <row r="800">
          <cell r="A800">
            <v>44623.291666666664</v>
          </cell>
        </row>
        <row r="801">
          <cell r="A801">
            <v>44624.291666666664</v>
          </cell>
        </row>
        <row r="802">
          <cell r="A802">
            <v>44627.291666666664</v>
          </cell>
        </row>
        <row r="803">
          <cell r="A803">
            <v>44628.291666666664</v>
          </cell>
        </row>
        <row r="804">
          <cell r="A804">
            <v>44629.291666666664</v>
          </cell>
        </row>
        <row r="805">
          <cell r="A805">
            <v>44630.291666666664</v>
          </cell>
        </row>
        <row r="806">
          <cell r="A806">
            <v>44631.291666666664</v>
          </cell>
        </row>
        <row r="807">
          <cell r="A807">
            <v>44634.291666666664</v>
          </cell>
        </row>
        <row r="808">
          <cell r="A808">
            <v>44635.291666666664</v>
          </cell>
        </row>
        <row r="809">
          <cell r="A809">
            <v>44636.291666666664</v>
          </cell>
        </row>
        <row r="810">
          <cell r="A810">
            <v>44637.291666666664</v>
          </cell>
        </row>
        <row r="811">
          <cell r="A811">
            <v>44638.291666666664</v>
          </cell>
        </row>
        <row r="812">
          <cell r="A812">
            <v>44641.291666666664</v>
          </cell>
        </row>
        <row r="813">
          <cell r="A813">
            <v>44642.291666666664</v>
          </cell>
        </row>
        <row r="814">
          <cell r="A814">
            <v>44643.291666666664</v>
          </cell>
        </row>
        <row r="815">
          <cell r="A815">
            <v>44644.291666666664</v>
          </cell>
        </row>
        <row r="816">
          <cell r="A816">
            <v>44645.291666666664</v>
          </cell>
        </row>
        <row r="817">
          <cell r="A817">
            <v>44648.291666666664</v>
          </cell>
        </row>
        <row r="818">
          <cell r="A818">
            <v>44649.291666666664</v>
          </cell>
        </row>
        <row r="819">
          <cell r="A819">
            <v>44650.291666666664</v>
          </cell>
        </row>
        <row r="820">
          <cell r="A820">
            <v>44651.291666666664</v>
          </cell>
        </row>
        <row r="821">
          <cell r="A821">
            <v>44652.291666666664</v>
          </cell>
        </row>
        <row r="822">
          <cell r="A822">
            <v>44655.291666666664</v>
          </cell>
        </row>
        <row r="823">
          <cell r="A823">
            <v>44656.291666666664</v>
          </cell>
        </row>
        <row r="824">
          <cell r="A824">
            <v>44657.291666666664</v>
          </cell>
        </row>
        <row r="825">
          <cell r="A825">
            <v>44658.291666666664</v>
          </cell>
        </row>
        <row r="826">
          <cell r="A826">
            <v>44659.291666666664</v>
          </cell>
        </row>
        <row r="827">
          <cell r="A827">
            <v>44662.291666666664</v>
          </cell>
        </row>
        <row r="828">
          <cell r="A828">
            <v>44663.291666666664</v>
          </cell>
        </row>
        <row r="829">
          <cell r="A829">
            <v>44664.291666666664</v>
          </cell>
        </row>
        <row r="830">
          <cell r="A830">
            <v>44665.291666666664</v>
          </cell>
        </row>
        <row r="831">
          <cell r="A831">
            <v>44669.291666666664</v>
          </cell>
        </row>
        <row r="832">
          <cell r="A832">
            <v>44670.291666666664</v>
          </cell>
        </row>
        <row r="833">
          <cell r="A833">
            <v>44671.291666666664</v>
          </cell>
        </row>
        <row r="834">
          <cell r="A834">
            <v>44672.291666666664</v>
          </cell>
        </row>
        <row r="835">
          <cell r="A835">
            <v>44673.291666666664</v>
          </cell>
        </row>
        <row r="836">
          <cell r="A836">
            <v>44676.291666666664</v>
          </cell>
        </row>
        <row r="837">
          <cell r="A837">
            <v>44677.291666666664</v>
          </cell>
        </row>
        <row r="838">
          <cell r="A838">
            <v>44678.291666666664</v>
          </cell>
        </row>
        <row r="839">
          <cell r="A839">
            <v>44679.291666666664</v>
          </cell>
        </row>
        <row r="840">
          <cell r="A840">
            <v>44680.291666666664</v>
          </cell>
        </row>
        <row r="841">
          <cell r="A841">
            <v>44683.291666666664</v>
          </cell>
        </row>
        <row r="842">
          <cell r="A842">
            <v>44684.291666666664</v>
          </cell>
        </row>
        <row r="843">
          <cell r="A843">
            <v>44685.291666666664</v>
          </cell>
        </row>
        <row r="844">
          <cell r="A844">
            <v>44686.291666666664</v>
          </cell>
        </row>
        <row r="845">
          <cell r="A845">
            <v>44687.291666666664</v>
          </cell>
        </row>
        <row r="846">
          <cell r="A846">
            <v>44690.291666666664</v>
          </cell>
        </row>
        <row r="847">
          <cell r="A847">
            <v>44691.291666666664</v>
          </cell>
        </row>
        <row r="848">
          <cell r="A848">
            <v>44692.291666666664</v>
          </cell>
        </row>
        <row r="849">
          <cell r="A849">
            <v>44693.291666666664</v>
          </cell>
        </row>
        <row r="850">
          <cell r="A850">
            <v>44694.291666666664</v>
          </cell>
        </row>
        <row r="851">
          <cell r="A851">
            <v>44697.291666666664</v>
          </cell>
        </row>
        <row r="852">
          <cell r="A852">
            <v>44698.291666666664</v>
          </cell>
        </row>
        <row r="853">
          <cell r="A853">
            <v>44699.291666666664</v>
          </cell>
        </row>
        <row r="854">
          <cell r="A854">
            <v>44700.291666666664</v>
          </cell>
        </row>
        <row r="855">
          <cell r="A855">
            <v>44701.291666666664</v>
          </cell>
        </row>
        <row r="856">
          <cell r="A856">
            <v>44704.291666666664</v>
          </cell>
        </row>
        <row r="857">
          <cell r="A857">
            <v>44705.291666666664</v>
          </cell>
        </row>
        <row r="858">
          <cell r="A858">
            <v>44706.291666666664</v>
          </cell>
        </row>
        <row r="859">
          <cell r="A859">
            <v>44707.291666666664</v>
          </cell>
        </row>
        <row r="860">
          <cell r="A860">
            <v>44708.291666666664</v>
          </cell>
        </row>
        <row r="861">
          <cell r="A861">
            <v>44712.291666666664</v>
          </cell>
        </row>
        <row r="862">
          <cell r="A862">
            <v>44713.291666666664</v>
          </cell>
        </row>
        <row r="863">
          <cell r="A863">
            <v>44714.291666666664</v>
          </cell>
        </row>
        <row r="864">
          <cell r="A864">
            <v>44715.291666666664</v>
          </cell>
        </row>
        <row r="865">
          <cell r="A865">
            <v>44718.291666666664</v>
          </cell>
        </row>
        <row r="866">
          <cell r="A866">
            <v>44719.291666666664</v>
          </cell>
        </row>
        <row r="867">
          <cell r="A867">
            <v>44720.291666666664</v>
          </cell>
        </row>
        <row r="868">
          <cell r="A868">
            <v>44721.291666666664</v>
          </cell>
        </row>
        <row r="869">
          <cell r="A869">
            <v>44722.291666666664</v>
          </cell>
        </row>
        <row r="870">
          <cell r="A870">
            <v>44725.291666666664</v>
          </cell>
        </row>
        <row r="871">
          <cell r="A871">
            <v>44726.291666666664</v>
          </cell>
        </row>
        <row r="872">
          <cell r="A872">
            <v>44727.291666666664</v>
          </cell>
        </row>
        <row r="873">
          <cell r="A873">
            <v>44728.291666666664</v>
          </cell>
        </row>
        <row r="874">
          <cell r="A874">
            <v>44729.291666666664</v>
          </cell>
        </row>
        <row r="875">
          <cell r="A875">
            <v>44733.291666666664</v>
          </cell>
        </row>
        <row r="876">
          <cell r="A876">
            <v>44734.291666666664</v>
          </cell>
        </row>
        <row r="877">
          <cell r="A877">
            <v>44735.291666666664</v>
          </cell>
        </row>
        <row r="878">
          <cell r="A878">
            <v>44736.291666666664</v>
          </cell>
        </row>
        <row r="879">
          <cell r="A879">
            <v>44739.291666666664</v>
          </cell>
        </row>
        <row r="880">
          <cell r="A880">
            <v>44740.291666666664</v>
          </cell>
        </row>
        <row r="881">
          <cell r="A881">
            <v>44741.291666666664</v>
          </cell>
        </row>
        <row r="882">
          <cell r="A882">
            <v>44742.291666666664</v>
          </cell>
        </row>
        <row r="883">
          <cell r="A883">
            <v>44743.291666666664</v>
          </cell>
        </row>
        <row r="884">
          <cell r="A884">
            <v>44747.291666666664</v>
          </cell>
        </row>
        <row r="885">
          <cell r="A885">
            <v>44748.291666666664</v>
          </cell>
        </row>
        <row r="886">
          <cell r="A886">
            <v>44749.291666666664</v>
          </cell>
        </row>
        <row r="887">
          <cell r="A887">
            <v>44750.291666666664</v>
          </cell>
        </row>
        <row r="888">
          <cell r="A888">
            <v>44753.291666666664</v>
          </cell>
        </row>
        <row r="889">
          <cell r="A889">
            <v>44754.291666666664</v>
          </cell>
        </row>
        <row r="890">
          <cell r="A890">
            <v>44755.291666666664</v>
          </cell>
        </row>
        <row r="891">
          <cell r="A891">
            <v>44756.291666666664</v>
          </cell>
        </row>
        <row r="892">
          <cell r="A892">
            <v>44757.291666666664</v>
          </cell>
        </row>
        <row r="893">
          <cell r="A893">
            <v>44760.291666666664</v>
          </cell>
        </row>
        <row r="894">
          <cell r="A894">
            <v>44761.291666666664</v>
          </cell>
        </row>
        <row r="895">
          <cell r="A895">
            <v>44762.291666666664</v>
          </cell>
        </row>
        <row r="896">
          <cell r="A896">
            <v>44763.291666666664</v>
          </cell>
        </row>
        <row r="897">
          <cell r="A897">
            <v>44764.291666666664</v>
          </cell>
        </row>
        <row r="898">
          <cell r="A898">
            <v>44767.291666666664</v>
          </cell>
        </row>
        <row r="899">
          <cell r="A899">
            <v>44768.291666666664</v>
          </cell>
        </row>
        <row r="900">
          <cell r="A900">
            <v>44769.291666666664</v>
          </cell>
        </row>
        <row r="901">
          <cell r="A901">
            <v>44770.291666666664</v>
          </cell>
        </row>
        <row r="902">
          <cell r="A902">
            <v>44771.291666666664</v>
          </cell>
        </row>
        <row r="903">
          <cell r="A903">
            <v>44774.291666666664</v>
          </cell>
        </row>
        <row r="904">
          <cell r="A904">
            <v>44775.291666666664</v>
          </cell>
        </row>
        <row r="905">
          <cell r="A905">
            <v>44776.291666666664</v>
          </cell>
        </row>
        <row r="906">
          <cell r="A906">
            <v>44777.291666666664</v>
          </cell>
        </row>
        <row r="907">
          <cell r="A907">
            <v>44778.291666666664</v>
          </cell>
        </row>
        <row r="908">
          <cell r="A908">
            <v>44781.291666666664</v>
          </cell>
        </row>
        <row r="909">
          <cell r="A909">
            <v>44782.291666666664</v>
          </cell>
        </row>
        <row r="910">
          <cell r="A910">
            <v>44783.291666666664</v>
          </cell>
        </row>
        <row r="911">
          <cell r="A911">
            <v>44784.291666666664</v>
          </cell>
        </row>
        <row r="912">
          <cell r="A912">
            <v>44785.291666666664</v>
          </cell>
        </row>
        <row r="913">
          <cell r="A913">
            <v>44788.291666666664</v>
          </cell>
        </row>
        <row r="914">
          <cell r="A914">
            <v>44789.291666666664</v>
          </cell>
        </row>
        <row r="915">
          <cell r="A915">
            <v>44790.291666666664</v>
          </cell>
        </row>
        <row r="916">
          <cell r="A916">
            <v>44791.291666666664</v>
          </cell>
        </row>
        <row r="917">
          <cell r="A917">
            <v>44792.291666666664</v>
          </cell>
        </row>
        <row r="918">
          <cell r="A918">
            <v>44795.291666666664</v>
          </cell>
        </row>
        <row r="919">
          <cell r="A919">
            <v>44796.291666666664</v>
          </cell>
        </row>
        <row r="920">
          <cell r="A920">
            <v>44797.291666666664</v>
          </cell>
        </row>
        <row r="921">
          <cell r="A921">
            <v>44798.291666666664</v>
          </cell>
        </row>
        <row r="922">
          <cell r="A922">
            <v>44799.291666666664</v>
          </cell>
        </row>
        <row r="923">
          <cell r="A923">
            <v>44802.291666666664</v>
          </cell>
        </row>
        <row r="924">
          <cell r="A924">
            <v>44803.291666666664</v>
          </cell>
        </row>
        <row r="925">
          <cell r="A925">
            <v>44804.291666666664</v>
          </cell>
        </row>
        <row r="926">
          <cell r="A926">
            <v>44805.291666666664</v>
          </cell>
        </row>
        <row r="927">
          <cell r="A927">
            <v>44806.291666666664</v>
          </cell>
        </row>
        <row r="928">
          <cell r="A928">
            <v>44810.291666666664</v>
          </cell>
        </row>
        <row r="929">
          <cell r="A929">
            <v>44811.291666666664</v>
          </cell>
        </row>
        <row r="930">
          <cell r="A930">
            <v>44812.291666666664</v>
          </cell>
        </row>
        <row r="931">
          <cell r="A931">
            <v>44813.291666666664</v>
          </cell>
        </row>
        <row r="932">
          <cell r="A932">
            <v>44816.291666666664</v>
          </cell>
        </row>
        <row r="933">
          <cell r="A933">
            <v>44817.291666666664</v>
          </cell>
        </row>
        <row r="934">
          <cell r="A934">
            <v>44818.291666666664</v>
          </cell>
        </row>
        <row r="935">
          <cell r="A935">
            <v>44819.291666666664</v>
          </cell>
        </row>
        <row r="936">
          <cell r="A936">
            <v>44820.291666666664</v>
          </cell>
        </row>
        <row r="937">
          <cell r="A937">
            <v>44823.291666666664</v>
          </cell>
        </row>
        <row r="938">
          <cell r="A938">
            <v>44824.291666666664</v>
          </cell>
        </row>
        <row r="939">
          <cell r="A939">
            <v>44825.291666666664</v>
          </cell>
        </row>
        <row r="940">
          <cell r="A940">
            <v>44826.291666666664</v>
          </cell>
        </row>
        <row r="941">
          <cell r="A941">
            <v>44827.291666666664</v>
          </cell>
        </row>
        <row r="942">
          <cell r="A942">
            <v>44830.291666666664</v>
          </cell>
        </row>
        <row r="943">
          <cell r="A943">
            <v>44831.291666666664</v>
          </cell>
        </row>
        <row r="944">
          <cell r="A944">
            <v>44832.291666666664</v>
          </cell>
        </row>
        <row r="945">
          <cell r="A945">
            <v>44833.291666666664</v>
          </cell>
        </row>
        <row r="946">
          <cell r="A946">
            <v>44834.291666666664</v>
          </cell>
        </row>
        <row r="947">
          <cell r="A947">
            <v>44837.291666666664</v>
          </cell>
        </row>
        <row r="948">
          <cell r="A948">
            <v>44838.291666666664</v>
          </cell>
        </row>
        <row r="949">
          <cell r="A949">
            <v>44839.291666666664</v>
          </cell>
        </row>
        <row r="950">
          <cell r="A950">
            <v>44840.291666666664</v>
          </cell>
        </row>
        <row r="951">
          <cell r="A951">
            <v>44841.291666666664</v>
          </cell>
        </row>
        <row r="952">
          <cell r="A952">
            <v>44844.291666666664</v>
          </cell>
        </row>
        <row r="953">
          <cell r="A953">
            <v>44845.291666666664</v>
          </cell>
        </row>
        <row r="954">
          <cell r="A954">
            <v>44846.291666666664</v>
          </cell>
        </row>
        <row r="955">
          <cell r="A955">
            <v>44847.291666666664</v>
          </cell>
        </row>
        <row r="956">
          <cell r="A956">
            <v>44848.291666666664</v>
          </cell>
        </row>
        <row r="957">
          <cell r="A957">
            <v>44851.291666666664</v>
          </cell>
        </row>
        <row r="958">
          <cell r="A958">
            <v>44852.291666666664</v>
          </cell>
        </row>
        <row r="959">
          <cell r="A959">
            <v>44853.291666666664</v>
          </cell>
        </row>
        <row r="960">
          <cell r="A960">
            <v>44854.291666666664</v>
          </cell>
        </row>
        <row r="961">
          <cell r="A961">
            <v>44855.291666666664</v>
          </cell>
        </row>
        <row r="962">
          <cell r="A962">
            <v>44858.291666666664</v>
          </cell>
        </row>
        <row r="963">
          <cell r="A963">
            <v>44859.291666666664</v>
          </cell>
        </row>
        <row r="964">
          <cell r="A964">
            <v>44860.291666666664</v>
          </cell>
        </row>
        <row r="965">
          <cell r="A965">
            <v>44861.291666666664</v>
          </cell>
        </row>
        <row r="966">
          <cell r="A966">
            <v>44862.291666666664</v>
          </cell>
        </row>
        <row r="967">
          <cell r="A967">
            <v>44865.291666666664</v>
          </cell>
        </row>
        <row r="968">
          <cell r="A968">
            <v>44866.291666666664</v>
          </cell>
        </row>
        <row r="969">
          <cell r="A969">
            <v>44867.291666666664</v>
          </cell>
        </row>
        <row r="970">
          <cell r="A970">
            <v>44868.291666666664</v>
          </cell>
        </row>
        <row r="971">
          <cell r="A971">
            <v>44869.291666666664</v>
          </cell>
        </row>
        <row r="972">
          <cell r="A972">
            <v>44872.291666666664</v>
          </cell>
        </row>
        <row r="973">
          <cell r="A973">
            <v>44873.291666666664</v>
          </cell>
        </row>
        <row r="974">
          <cell r="A974">
            <v>44874.291666666664</v>
          </cell>
        </row>
        <row r="975">
          <cell r="A975">
            <v>44875.291666666664</v>
          </cell>
        </row>
        <row r="976">
          <cell r="A976">
            <v>44876.291666666664</v>
          </cell>
        </row>
        <row r="977">
          <cell r="A977">
            <v>44879.291666666664</v>
          </cell>
        </row>
        <row r="978">
          <cell r="A978">
            <v>44880.291666666664</v>
          </cell>
        </row>
        <row r="979">
          <cell r="A979">
            <v>44881.291666666664</v>
          </cell>
        </row>
        <row r="980">
          <cell r="A980">
            <v>44882.291666666664</v>
          </cell>
        </row>
        <row r="981">
          <cell r="A981">
            <v>44883.291666666664</v>
          </cell>
        </row>
        <row r="982">
          <cell r="A982">
            <v>44886.291666666664</v>
          </cell>
        </row>
        <row r="983">
          <cell r="A983">
            <v>44887.291666666664</v>
          </cell>
        </row>
        <row r="984">
          <cell r="A984">
            <v>44888.291666666664</v>
          </cell>
        </row>
        <row r="985">
          <cell r="A985">
            <v>44890.291666666664</v>
          </cell>
        </row>
        <row r="986">
          <cell r="A986">
            <v>44893.291666666664</v>
          </cell>
        </row>
        <row r="987">
          <cell r="A987">
            <v>44894.291666666664</v>
          </cell>
        </row>
        <row r="988">
          <cell r="A988">
            <v>44895.291666666664</v>
          </cell>
        </row>
        <row r="989">
          <cell r="A989">
            <v>44896.291666666664</v>
          </cell>
        </row>
        <row r="990">
          <cell r="A990">
            <v>44897.291666666664</v>
          </cell>
        </row>
        <row r="991">
          <cell r="A991">
            <v>44900.291666666664</v>
          </cell>
        </row>
        <row r="992">
          <cell r="A992">
            <v>44901.291666666664</v>
          </cell>
        </row>
        <row r="993">
          <cell r="A993">
            <v>44902.291666666664</v>
          </cell>
        </row>
        <row r="994">
          <cell r="A994">
            <v>44903.291666666664</v>
          </cell>
        </row>
        <row r="995">
          <cell r="A995">
            <v>44904.291666666664</v>
          </cell>
        </row>
        <row r="996">
          <cell r="A996">
            <v>44907.291666666664</v>
          </cell>
        </row>
        <row r="997">
          <cell r="A997">
            <v>44908.291666666664</v>
          </cell>
        </row>
        <row r="998">
          <cell r="A998">
            <v>44909.291666666664</v>
          </cell>
        </row>
        <row r="999">
          <cell r="A999">
            <v>44910.291666666664</v>
          </cell>
        </row>
        <row r="1000">
          <cell r="A1000">
            <v>44911.291666666664</v>
          </cell>
        </row>
        <row r="1001">
          <cell r="A1001">
            <v>44914.291666666664</v>
          </cell>
        </row>
        <row r="1002">
          <cell r="A1002">
            <v>44915.291666666664</v>
          </cell>
        </row>
        <row r="1003">
          <cell r="A1003">
            <v>44916.291666666664</v>
          </cell>
        </row>
        <row r="1004">
          <cell r="A1004">
            <v>44917.291666666664</v>
          </cell>
        </row>
        <row r="1005">
          <cell r="A1005">
            <v>44918.291666666664</v>
          </cell>
        </row>
        <row r="1006">
          <cell r="A1006">
            <v>44922.291666666664</v>
          </cell>
        </row>
        <row r="1007">
          <cell r="A1007">
            <v>44923.291666666664</v>
          </cell>
        </row>
        <row r="1008">
          <cell r="A1008">
            <v>44924.291666666664</v>
          </cell>
        </row>
        <row r="1009">
          <cell r="A1009">
            <v>44925.291666666664</v>
          </cell>
        </row>
        <row r="1010">
          <cell r="A1010">
            <v>44929.291666666664</v>
          </cell>
        </row>
        <row r="1011">
          <cell r="A1011">
            <v>44930.291666666664</v>
          </cell>
        </row>
        <row r="1012">
          <cell r="A1012">
            <v>44931.291666666664</v>
          </cell>
        </row>
        <row r="1013">
          <cell r="A1013">
            <v>44932.291666666664</v>
          </cell>
        </row>
        <row r="1014">
          <cell r="A1014">
            <v>44935.291666666664</v>
          </cell>
        </row>
        <row r="1015">
          <cell r="A1015">
            <v>44936.291666666664</v>
          </cell>
        </row>
        <row r="1016">
          <cell r="A1016">
            <v>44937.291666666664</v>
          </cell>
        </row>
        <row r="1017">
          <cell r="A1017">
            <v>44938.291666666664</v>
          </cell>
        </row>
        <row r="1018">
          <cell r="A1018">
            <v>44939.291666666664</v>
          </cell>
        </row>
        <row r="1019">
          <cell r="A1019">
            <v>44943.291666666664</v>
          </cell>
        </row>
        <row r="1020">
          <cell r="A1020">
            <v>44944.291666666664</v>
          </cell>
        </row>
        <row r="1021">
          <cell r="A1021">
            <v>44945.291666666664</v>
          </cell>
        </row>
        <row r="1022">
          <cell r="A1022">
            <v>44946.291666666664</v>
          </cell>
        </row>
        <row r="1023">
          <cell r="A1023">
            <v>44949.291666666664</v>
          </cell>
        </row>
        <row r="1024">
          <cell r="A1024">
            <v>44950.291666666664</v>
          </cell>
        </row>
        <row r="1025">
          <cell r="A1025">
            <v>44951.291666666664</v>
          </cell>
        </row>
        <row r="1026">
          <cell r="A1026">
            <v>44952.291666666664</v>
          </cell>
        </row>
        <row r="1027">
          <cell r="A1027">
            <v>44953.291666666664</v>
          </cell>
        </row>
        <row r="1028">
          <cell r="A1028">
            <v>44956.291666666664</v>
          </cell>
        </row>
        <row r="1029">
          <cell r="A1029">
            <v>44957.291666666664</v>
          </cell>
        </row>
        <row r="1030">
          <cell r="A1030">
            <v>44958.291666666664</v>
          </cell>
        </row>
        <row r="1031">
          <cell r="A1031">
            <v>44959.291666666664</v>
          </cell>
        </row>
        <row r="1032">
          <cell r="A1032">
            <v>44960.291666666664</v>
          </cell>
        </row>
        <row r="1033">
          <cell r="A1033">
            <v>44963.291666666664</v>
          </cell>
        </row>
        <row r="1034">
          <cell r="A1034">
            <v>44964.291666666664</v>
          </cell>
        </row>
        <row r="1035">
          <cell r="A1035">
            <v>44965.291666666664</v>
          </cell>
        </row>
        <row r="1036">
          <cell r="A1036">
            <v>44966.291666666664</v>
          </cell>
        </row>
        <row r="1037">
          <cell r="A1037">
            <v>44967.291666666664</v>
          </cell>
        </row>
        <row r="1038">
          <cell r="A1038">
            <v>44970.291666666664</v>
          </cell>
        </row>
        <row r="1039">
          <cell r="A1039">
            <v>44971.291666666664</v>
          </cell>
        </row>
        <row r="1040">
          <cell r="A1040">
            <v>44972.291666666664</v>
          </cell>
        </row>
        <row r="1041">
          <cell r="A1041">
            <v>44973.291666666664</v>
          </cell>
        </row>
        <row r="1042">
          <cell r="A1042">
            <v>44974.291666666664</v>
          </cell>
        </row>
        <row r="1043">
          <cell r="A1043">
            <v>44978.291666666664</v>
          </cell>
        </row>
        <row r="1044">
          <cell r="A1044">
            <v>44979.291666666664</v>
          </cell>
        </row>
        <row r="1045">
          <cell r="A1045">
            <v>44980.291666666664</v>
          </cell>
        </row>
        <row r="1046">
          <cell r="A1046">
            <v>44981.291666666664</v>
          </cell>
        </row>
        <row r="1047">
          <cell r="A1047">
            <v>44984.291666666664</v>
          </cell>
        </row>
        <row r="1048">
          <cell r="A1048">
            <v>44985.291666666664</v>
          </cell>
        </row>
        <row r="1049">
          <cell r="A1049">
            <v>44986.291666666664</v>
          </cell>
        </row>
        <row r="1050">
          <cell r="A1050">
            <v>44987.291666666664</v>
          </cell>
        </row>
        <row r="1051">
          <cell r="A1051">
            <v>44988.291666666664</v>
          </cell>
        </row>
        <row r="1052">
          <cell r="A1052">
            <v>44991.291666666664</v>
          </cell>
        </row>
        <row r="1053">
          <cell r="A1053">
            <v>44992.291666666664</v>
          </cell>
        </row>
        <row r="1054">
          <cell r="A1054">
            <v>44993.291666666664</v>
          </cell>
        </row>
        <row r="1055">
          <cell r="A1055">
            <v>44994.291666666664</v>
          </cell>
        </row>
        <row r="1056">
          <cell r="A1056">
            <v>44995.291666666664</v>
          </cell>
        </row>
        <row r="1057">
          <cell r="A1057">
            <v>44998.291666666664</v>
          </cell>
        </row>
        <row r="1058">
          <cell r="A1058">
            <v>44999.291666666664</v>
          </cell>
        </row>
        <row r="1059">
          <cell r="A1059">
            <v>45000.291666666664</v>
          </cell>
        </row>
        <row r="1060">
          <cell r="A1060">
            <v>45001.291666666664</v>
          </cell>
        </row>
        <row r="1061">
          <cell r="A1061">
            <v>45002.291666666664</v>
          </cell>
        </row>
        <row r="1062">
          <cell r="A1062">
            <v>45005.291666666664</v>
          </cell>
        </row>
        <row r="1063">
          <cell r="A1063">
            <v>45006.291666666664</v>
          </cell>
        </row>
        <row r="1064">
          <cell r="A1064">
            <v>45007.291666666664</v>
          </cell>
        </row>
        <row r="1065">
          <cell r="A1065">
            <v>45008.291666666664</v>
          </cell>
        </row>
        <row r="1066">
          <cell r="A1066">
            <v>45009.291666666664</v>
          </cell>
        </row>
        <row r="1067">
          <cell r="A1067">
            <v>45012.291666666664</v>
          </cell>
        </row>
        <row r="1068">
          <cell r="A1068">
            <v>45013.291666666664</v>
          </cell>
        </row>
        <row r="1069">
          <cell r="A1069">
            <v>45014.291666666664</v>
          </cell>
        </row>
        <row r="1070">
          <cell r="A1070">
            <v>45015.291666666664</v>
          </cell>
        </row>
        <row r="1071">
          <cell r="A1071">
            <v>45016.291666666664</v>
          </cell>
        </row>
        <row r="1072">
          <cell r="A1072">
            <v>45019.291666666664</v>
          </cell>
        </row>
        <row r="1073">
          <cell r="A1073">
            <v>45020.291666666664</v>
          </cell>
        </row>
        <row r="1074">
          <cell r="A1074">
            <v>45021.291666666664</v>
          </cell>
        </row>
        <row r="1075">
          <cell r="A1075">
            <v>45022.291666666664</v>
          </cell>
        </row>
        <row r="1076">
          <cell r="A1076">
            <v>45026.291666666664</v>
          </cell>
        </row>
        <row r="1077">
          <cell r="A1077">
            <v>45027.291666666664</v>
          </cell>
        </row>
        <row r="1078">
          <cell r="A1078">
            <v>45028.291666666664</v>
          </cell>
        </row>
        <row r="1079">
          <cell r="A1079">
            <v>45029.291666666664</v>
          </cell>
        </row>
        <row r="1080">
          <cell r="A1080">
            <v>45030.291666666664</v>
          </cell>
        </row>
        <row r="1081">
          <cell r="A1081">
            <v>45033.291666666664</v>
          </cell>
        </row>
        <row r="1082">
          <cell r="A1082">
            <v>45034.291666666664</v>
          </cell>
        </row>
        <row r="1083">
          <cell r="A1083">
            <v>45035.291666666664</v>
          </cell>
        </row>
        <row r="1084">
          <cell r="A1084">
            <v>45036.291666666664</v>
          </cell>
        </row>
        <row r="1085">
          <cell r="A1085">
            <v>45037.291666666664</v>
          </cell>
        </row>
        <row r="1086">
          <cell r="A1086">
            <v>45040.291666666664</v>
          </cell>
        </row>
        <row r="1087">
          <cell r="A1087">
            <v>45041.291666666664</v>
          </cell>
        </row>
        <row r="1088">
          <cell r="A1088">
            <v>45042.291666666664</v>
          </cell>
        </row>
        <row r="1089">
          <cell r="A1089">
            <v>45043.291666666664</v>
          </cell>
        </row>
        <row r="1090">
          <cell r="A1090">
            <v>45044.291666666664</v>
          </cell>
        </row>
        <row r="1091">
          <cell r="A1091">
            <v>45047.291666666664</v>
          </cell>
        </row>
        <row r="1092">
          <cell r="A1092">
            <v>45048.291666666664</v>
          </cell>
        </row>
        <row r="1093">
          <cell r="A1093">
            <v>45049.291666666664</v>
          </cell>
        </row>
        <row r="1094">
          <cell r="A1094">
            <v>45050.291666666664</v>
          </cell>
        </row>
        <row r="1095">
          <cell r="A1095">
            <v>45051.291666666664</v>
          </cell>
        </row>
        <row r="1096">
          <cell r="A1096">
            <v>45054.291666666664</v>
          </cell>
        </row>
        <row r="1097">
          <cell r="A1097">
            <v>45055.291666666664</v>
          </cell>
        </row>
        <row r="1098">
          <cell r="A1098">
            <v>45056.291666666664</v>
          </cell>
        </row>
        <row r="1099">
          <cell r="A1099">
            <v>45057.291666666664</v>
          </cell>
        </row>
        <row r="1100">
          <cell r="A1100">
            <v>45058.291666666664</v>
          </cell>
        </row>
        <row r="1101">
          <cell r="A1101">
            <v>45061.291666666664</v>
          </cell>
        </row>
        <row r="1102">
          <cell r="A1102">
            <v>45062.291666666664</v>
          </cell>
        </row>
        <row r="1103">
          <cell r="A1103">
            <v>45063.291666666664</v>
          </cell>
        </row>
        <row r="1104">
          <cell r="A1104">
            <v>45064.291666666664</v>
          </cell>
        </row>
        <row r="1105">
          <cell r="A1105">
            <v>45065.291666666664</v>
          </cell>
        </row>
        <row r="1106">
          <cell r="A1106">
            <v>45068.291666666664</v>
          </cell>
        </row>
        <row r="1107">
          <cell r="A1107">
            <v>45069.291666666664</v>
          </cell>
        </row>
        <row r="1108">
          <cell r="A1108">
            <v>45070.291666666664</v>
          </cell>
        </row>
        <row r="1109">
          <cell r="A1109">
            <v>45071.291666666664</v>
          </cell>
        </row>
        <row r="1110">
          <cell r="A1110">
            <v>45072.291666666664</v>
          </cell>
        </row>
        <row r="1111">
          <cell r="A1111">
            <v>45076.291666666664</v>
          </cell>
        </row>
        <row r="1112">
          <cell r="A1112">
            <v>45077.291666666664</v>
          </cell>
        </row>
        <row r="1113">
          <cell r="A1113">
            <v>45078.291666666664</v>
          </cell>
        </row>
        <row r="1114">
          <cell r="A1114">
            <v>45079.291666666664</v>
          </cell>
        </row>
        <row r="1115">
          <cell r="A1115">
            <v>45082.291666666664</v>
          </cell>
        </row>
        <row r="1116">
          <cell r="A1116">
            <v>45083.291666666664</v>
          </cell>
        </row>
        <row r="1117">
          <cell r="A1117">
            <v>45084.291666666664</v>
          </cell>
        </row>
        <row r="1118">
          <cell r="A1118">
            <v>45085.291666666664</v>
          </cell>
        </row>
        <row r="1119">
          <cell r="A1119">
            <v>45086.291666666664</v>
          </cell>
        </row>
        <row r="1120">
          <cell r="A1120">
            <v>45089.291666666664</v>
          </cell>
        </row>
        <row r="1121">
          <cell r="A1121">
            <v>45090.291666666664</v>
          </cell>
        </row>
        <row r="1122">
          <cell r="A1122">
            <v>45091.291666666664</v>
          </cell>
        </row>
        <row r="1123">
          <cell r="A1123">
            <v>45092.291666666664</v>
          </cell>
        </row>
        <row r="1124">
          <cell r="A1124">
            <v>45093.291666666664</v>
          </cell>
        </row>
        <row r="1125">
          <cell r="A1125">
            <v>45097.291666666664</v>
          </cell>
        </row>
        <row r="1126">
          <cell r="A1126">
            <v>45098.291666666664</v>
          </cell>
        </row>
        <row r="1127">
          <cell r="A1127">
            <v>45099.291666666664</v>
          </cell>
        </row>
        <row r="1128">
          <cell r="A1128">
            <v>45100.291666666664</v>
          </cell>
        </row>
        <row r="1129">
          <cell r="A1129">
            <v>45103.291666666664</v>
          </cell>
        </row>
        <row r="1130">
          <cell r="A1130">
            <v>45104.291666666664</v>
          </cell>
        </row>
        <row r="1131">
          <cell r="A1131">
            <v>45105.291666666664</v>
          </cell>
        </row>
        <row r="1132">
          <cell r="A1132">
            <v>45106.291666666664</v>
          </cell>
        </row>
        <row r="1133">
          <cell r="A1133">
            <v>45107.291666666664</v>
          </cell>
        </row>
        <row r="1134">
          <cell r="A1134">
            <v>45110.291666666664</v>
          </cell>
        </row>
        <row r="1135">
          <cell r="A1135">
            <v>45112.291666666664</v>
          </cell>
        </row>
        <row r="1136">
          <cell r="A1136">
            <v>45113.291666666664</v>
          </cell>
        </row>
        <row r="1137">
          <cell r="A1137">
            <v>45114.291666666664</v>
          </cell>
        </row>
        <row r="1138">
          <cell r="A1138">
            <v>45117.291666666664</v>
          </cell>
        </row>
        <row r="1139">
          <cell r="A1139">
            <v>45118.291666666664</v>
          </cell>
        </row>
        <row r="1140">
          <cell r="A1140">
            <v>45119.291666666664</v>
          </cell>
        </row>
        <row r="1141">
          <cell r="A1141">
            <v>45120.291666666664</v>
          </cell>
        </row>
        <row r="1142">
          <cell r="A1142">
            <v>45121.291666666664</v>
          </cell>
        </row>
        <row r="1143">
          <cell r="A1143">
            <v>45124.291666666664</v>
          </cell>
        </row>
        <row r="1144">
          <cell r="A1144">
            <v>45125.291666666664</v>
          </cell>
        </row>
        <row r="1145">
          <cell r="A1145">
            <v>45126.291666666664</v>
          </cell>
        </row>
        <row r="1146">
          <cell r="A1146">
            <v>45127.291666666664</v>
          </cell>
        </row>
        <row r="1147">
          <cell r="A1147">
            <v>45128.291666666664</v>
          </cell>
        </row>
        <row r="1148">
          <cell r="A1148">
            <v>45131.291666666664</v>
          </cell>
        </row>
        <row r="1149">
          <cell r="A1149">
            <v>45132.291666666664</v>
          </cell>
        </row>
        <row r="1150">
          <cell r="A1150">
            <v>45133.291666666664</v>
          </cell>
        </row>
        <row r="1151">
          <cell r="A1151">
            <v>45134.291666666664</v>
          </cell>
        </row>
        <row r="1152">
          <cell r="A1152">
            <v>45135.291666666664</v>
          </cell>
        </row>
        <row r="1153">
          <cell r="A1153">
            <v>45138.291666666664</v>
          </cell>
        </row>
        <row r="1154">
          <cell r="A1154">
            <v>45139.291666666664</v>
          </cell>
        </row>
        <row r="1155">
          <cell r="A1155">
            <v>45140.291666666664</v>
          </cell>
        </row>
        <row r="1156">
          <cell r="A1156">
            <v>45141.291666666664</v>
          </cell>
        </row>
        <row r="1157">
          <cell r="A1157">
            <v>45142.291666666664</v>
          </cell>
        </row>
        <row r="1158">
          <cell r="A1158">
            <v>45145.291666666664</v>
          </cell>
        </row>
        <row r="1159">
          <cell r="A1159">
            <v>45146.291666666664</v>
          </cell>
        </row>
        <row r="1160">
          <cell r="A1160">
            <v>45147.291666666664</v>
          </cell>
        </row>
        <row r="1161">
          <cell r="A1161">
            <v>45148.291666666664</v>
          </cell>
        </row>
        <row r="1162">
          <cell r="A1162">
            <v>45149.291666666664</v>
          </cell>
        </row>
        <row r="1163">
          <cell r="A1163">
            <v>45152.291666666664</v>
          </cell>
        </row>
        <row r="1164">
          <cell r="A1164">
            <v>45153.291666666664</v>
          </cell>
        </row>
        <row r="1165">
          <cell r="A1165">
            <v>45154.291666666664</v>
          </cell>
        </row>
        <row r="1166">
          <cell r="A1166">
            <v>45155.291666666664</v>
          </cell>
        </row>
        <row r="1167">
          <cell r="A1167">
            <v>45156.291666666664</v>
          </cell>
        </row>
        <row r="1168">
          <cell r="A1168">
            <v>45159.291666666664</v>
          </cell>
        </row>
        <row r="1169">
          <cell r="A1169">
            <v>45160.291666666664</v>
          </cell>
        </row>
        <row r="1170">
          <cell r="A1170">
            <v>45161.291666666664</v>
          </cell>
        </row>
        <row r="1171">
          <cell r="A1171">
            <v>45162.291666666664</v>
          </cell>
        </row>
        <row r="1172">
          <cell r="A1172">
            <v>45163.291666666664</v>
          </cell>
        </row>
        <row r="1173">
          <cell r="A1173">
            <v>45166.291666666664</v>
          </cell>
        </row>
        <row r="1174">
          <cell r="A1174">
            <v>45167.291666666664</v>
          </cell>
        </row>
        <row r="1175">
          <cell r="A1175">
            <v>45168.291666666664</v>
          </cell>
        </row>
        <row r="1176">
          <cell r="A1176">
            <v>45169.291666666664</v>
          </cell>
        </row>
        <row r="1177">
          <cell r="A1177">
            <v>45170.291666666664</v>
          </cell>
        </row>
        <row r="1178">
          <cell r="A1178">
            <v>45174.291666666664</v>
          </cell>
        </row>
        <row r="1179">
          <cell r="A1179">
            <v>45175.291666666664</v>
          </cell>
        </row>
        <row r="1180">
          <cell r="A1180">
            <v>45176.291666666664</v>
          </cell>
        </row>
        <row r="1181">
          <cell r="A1181">
            <v>45177.291666666664</v>
          </cell>
        </row>
        <row r="1182">
          <cell r="A1182">
            <v>45180.291666666664</v>
          </cell>
        </row>
        <row r="1183">
          <cell r="A1183">
            <v>45181.291666666664</v>
          </cell>
        </row>
        <row r="1184">
          <cell r="A1184">
            <v>45182.291666666664</v>
          </cell>
        </row>
        <row r="1185">
          <cell r="A1185">
            <v>45183.291666666664</v>
          </cell>
        </row>
        <row r="1186">
          <cell r="A1186">
            <v>45184.291666666664</v>
          </cell>
        </row>
        <row r="1187">
          <cell r="A1187">
            <v>45187.291666666664</v>
          </cell>
        </row>
        <row r="1188">
          <cell r="A1188">
            <v>45188.291666666664</v>
          </cell>
        </row>
        <row r="1189">
          <cell r="A1189">
            <v>45189.291666666664</v>
          </cell>
        </row>
        <row r="1190">
          <cell r="A1190">
            <v>45190.291666666664</v>
          </cell>
        </row>
        <row r="1191">
          <cell r="A1191">
            <v>45191.291666666664</v>
          </cell>
        </row>
        <row r="1192">
          <cell r="A1192">
            <v>45194.291666666664</v>
          </cell>
        </row>
        <row r="1193">
          <cell r="A1193">
            <v>45195.291666666664</v>
          </cell>
        </row>
        <row r="1194">
          <cell r="A1194">
            <v>45196.291666666664</v>
          </cell>
        </row>
        <row r="1195">
          <cell r="A1195">
            <v>45197.291666666664</v>
          </cell>
        </row>
        <row r="1196">
          <cell r="A1196">
            <v>45198.291666666664</v>
          </cell>
        </row>
        <row r="1197">
          <cell r="A1197">
            <v>45201.291666666664</v>
          </cell>
        </row>
        <row r="1198">
          <cell r="A1198">
            <v>45202.291666666664</v>
          </cell>
        </row>
        <row r="1199">
          <cell r="A1199">
            <v>45203.291666666664</v>
          </cell>
        </row>
        <row r="1200">
          <cell r="A1200">
            <v>45204.291666666664</v>
          </cell>
        </row>
        <row r="1201">
          <cell r="A1201">
            <v>45205.291666666664</v>
          </cell>
        </row>
        <row r="1202">
          <cell r="A1202">
            <v>45208.291666666664</v>
          </cell>
        </row>
        <row r="1203">
          <cell r="A1203">
            <v>45209.291666666664</v>
          </cell>
        </row>
        <row r="1204">
          <cell r="A1204">
            <v>45210.291666666664</v>
          </cell>
        </row>
        <row r="1205">
          <cell r="A1205">
            <v>45211.291666666664</v>
          </cell>
        </row>
        <row r="1206">
          <cell r="A1206">
            <v>45212.291666666664</v>
          </cell>
        </row>
        <row r="1207">
          <cell r="A1207">
            <v>45215.291666666664</v>
          </cell>
        </row>
        <row r="1208">
          <cell r="A1208">
            <v>45216.291666666664</v>
          </cell>
        </row>
        <row r="1209">
          <cell r="A1209">
            <v>45217.291666666664</v>
          </cell>
        </row>
        <row r="1210">
          <cell r="A1210">
            <v>45218.291666666664</v>
          </cell>
        </row>
        <row r="1211">
          <cell r="A1211">
            <v>45219.291666666664</v>
          </cell>
        </row>
        <row r="1212">
          <cell r="A1212">
            <v>45222.291666666664</v>
          </cell>
        </row>
        <row r="1213">
          <cell r="A1213">
            <v>45223.291666666664</v>
          </cell>
        </row>
        <row r="1214">
          <cell r="A1214">
            <v>45224.291666666664</v>
          </cell>
        </row>
        <row r="1215">
          <cell r="A1215">
            <v>45225.291666666664</v>
          </cell>
        </row>
        <row r="1216">
          <cell r="A1216">
            <v>45226.291666666664</v>
          </cell>
        </row>
        <row r="1217">
          <cell r="A1217">
            <v>45229.291666666664</v>
          </cell>
        </row>
        <row r="1218">
          <cell r="A1218">
            <v>45230.291666666664</v>
          </cell>
        </row>
        <row r="1219">
          <cell r="A1219">
            <v>45231.291666666664</v>
          </cell>
        </row>
        <row r="1220">
          <cell r="A1220">
            <v>45232.291666666664</v>
          </cell>
        </row>
        <row r="1221">
          <cell r="A1221">
            <v>45233.291666666664</v>
          </cell>
        </row>
        <row r="1222">
          <cell r="A1222">
            <v>45236.291666666664</v>
          </cell>
        </row>
        <row r="1223">
          <cell r="A1223">
            <v>45237.291666666664</v>
          </cell>
        </row>
        <row r="1224">
          <cell r="A1224">
            <v>45238.291666666664</v>
          </cell>
        </row>
        <row r="1225">
          <cell r="A1225">
            <v>45239.291666666664</v>
          </cell>
        </row>
        <row r="1226">
          <cell r="A1226">
            <v>45240.291666666664</v>
          </cell>
        </row>
        <row r="1227">
          <cell r="A1227">
            <v>45243.291666666664</v>
          </cell>
        </row>
        <row r="1228">
          <cell r="A1228">
            <v>45244.291666666664</v>
          </cell>
        </row>
        <row r="1229">
          <cell r="A1229">
            <v>45245.291666666664</v>
          </cell>
        </row>
        <row r="1230">
          <cell r="A1230">
            <v>45246.291666666664</v>
          </cell>
        </row>
        <row r="1231">
          <cell r="A1231">
            <v>45247.291666666664</v>
          </cell>
        </row>
        <row r="1232">
          <cell r="A1232">
            <v>45250.291666666664</v>
          </cell>
        </row>
        <row r="1233">
          <cell r="A1233">
            <v>45251.291666666664</v>
          </cell>
        </row>
        <row r="1234">
          <cell r="A1234">
            <v>45252.291666666664</v>
          </cell>
        </row>
        <row r="1235">
          <cell r="A1235">
            <v>45254.291666666664</v>
          </cell>
        </row>
        <row r="1236">
          <cell r="A1236">
            <v>45257.291666666664</v>
          </cell>
        </row>
        <row r="1237">
          <cell r="A1237">
            <v>45258.291666666664</v>
          </cell>
        </row>
        <row r="1238">
          <cell r="A1238">
            <v>45259.291666666664</v>
          </cell>
        </row>
        <row r="1239">
          <cell r="A1239">
            <v>45260.291666666664</v>
          </cell>
        </row>
        <row r="1240">
          <cell r="A1240">
            <v>45261.291666666664</v>
          </cell>
        </row>
        <row r="1241">
          <cell r="A1241">
            <v>45264.291666666664</v>
          </cell>
        </row>
        <row r="1242">
          <cell r="A1242">
            <v>45265.291666666664</v>
          </cell>
        </row>
        <row r="1243">
          <cell r="A1243">
            <v>45266.291666666664</v>
          </cell>
        </row>
        <row r="1244">
          <cell r="A1244">
            <v>45267.291666666664</v>
          </cell>
        </row>
        <row r="1245">
          <cell r="A1245">
            <v>45268.291666666664</v>
          </cell>
        </row>
        <row r="1246">
          <cell r="A1246">
            <v>45271.291666666664</v>
          </cell>
        </row>
        <row r="1247">
          <cell r="A1247">
            <v>45272.291666666664</v>
          </cell>
        </row>
        <row r="1248">
          <cell r="A1248">
            <v>45273.291666666664</v>
          </cell>
        </row>
        <row r="1249">
          <cell r="A1249">
            <v>45274.291666666664</v>
          </cell>
        </row>
        <row r="1250">
          <cell r="A1250">
            <v>45275.291666666664</v>
          </cell>
        </row>
        <row r="1251">
          <cell r="A1251">
            <v>45278.291666666664</v>
          </cell>
        </row>
        <row r="1252">
          <cell r="A1252">
            <v>45279.291666666664</v>
          </cell>
        </row>
        <row r="1253">
          <cell r="A1253">
            <v>45280.291666666664</v>
          </cell>
        </row>
        <row r="1254">
          <cell r="A1254">
            <v>45281.291666666664</v>
          </cell>
        </row>
        <row r="1255">
          <cell r="A1255">
            <v>45282.291666666664</v>
          </cell>
        </row>
        <row r="1256">
          <cell r="A1256">
            <v>45286.291666666664</v>
          </cell>
        </row>
        <row r="1257">
          <cell r="A1257">
            <v>45287.291666666664</v>
          </cell>
        </row>
        <row r="1258">
          <cell r="A1258">
            <v>45288.291666666664</v>
          </cell>
        </row>
        <row r="1259">
          <cell r="A1259">
            <v>45289.291666666664</v>
          </cell>
        </row>
        <row r="1260">
          <cell r="A1260">
            <v>45293.291666666664</v>
          </cell>
        </row>
        <row r="1261">
          <cell r="A1261">
            <v>45294.291666666664</v>
          </cell>
        </row>
        <row r="1262">
          <cell r="A1262">
            <v>45295.291666666664</v>
          </cell>
        </row>
        <row r="1263">
          <cell r="A1263">
            <v>45296.291666666664</v>
          </cell>
        </row>
        <row r="1264">
          <cell r="A1264">
            <v>45299.291666666664</v>
          </cell>
        </row>
        <row r="1265">
          <cell r="A1265">
            <v>45300.291666666664</v>
          </cell>
        </row>
        <row r="1266">
          <cell r="A1266">
            <v>45301.291666666664</v>
          </cell>
        </row>
        <row r="1267">
          <cell r="A1267">
            <v>45302.291666666664</v>
          </cell>
        </row>
        <row r="1268">
          <cell r="A1268">
            <v>45303.291666666664</v>
          </cell>
        </row>
        <row r="1269">
          <cell r="A1269">
            <v>45307.291666666664</v>
          </cell>
        </row>
        <row r="1270">
          <cell r="A1270">
            <v>45308.291666666664</v>
          </cell>
        </row>
        <row r="1271">
          <cell r="A1271">
            <v>45309.291666666664</v>
          </cell>
        </row>
        <row r="1272">
          <cell r="A1272">
            <v>45310.291666666664</v>
          </cell>
        </row>
        <row r="1273">
          <cell r="A1273">
            <v>45313.291666666664</v>
          </cell>
        </row>
        <row r="1274">
          <cell r="A1274">
            <v>45314.291666666664</v>
          </cell>
        </row>
        <row r="1275">
          <cell r="A1275">
            <v>45315.291666666664</v>
          </cell>
        </row>
        <row r="1276">
          <cell r="A1276">
            <v>45316.291666666664</v>
          </cell>
        </row>
        <row r="1277">
          <cell r="A1277">
            <v>45317.291666666664</v>
          </cell>
        </row>
        <row r="1278">
          <cell r="A1278">
            <v>45320.291666666664</v>
          </cell>
        </row>
        <row r="1279">
          <cell r="A1279">
            <v>45321.291666666664</v>
          </cell>
        </row>
        <row r="1280">
          <cell r="A1280">
            <v>45322.291666666664</v>
          </cell>
        </row>
        <row r="1281">
          <cell r="A1281">
            <v>45323.291666666664</v>
          </cell>
        </row>
        <row r="1282">
          <cell r="A1282">
            <v>45324.291666666664</v>
          </cell>
        </row>
        <row r="1283">
          <cell r="A1283">
            <v>45327.291666666664</v>
          </cell>
        </row>
        <row r="1284">
          <cell r="A1284">
            <v>45328.291666666664</v>
          </cell>
        </row>
        <row r="1285">
          <cell r="A1285">
            <v>45329.291666666664</v>
          </cell>
        </row>
        <row r="1286">
          <cell r="A1286">
            <v>45330.291666666664</v>
          </cell>
        </row>
        <row r="1287">
          <cell r="A1287">
            <v>45331.291666666664</v>
          </cell>
        </row>
        <row r="1288">
          <cell r="A1288">
            <v>45334.291666666664</v>
          </cell>
        </row>
        <row r="1289">
          <cell r="A1289">
            <v>45335.291666666664</v>
          </cell>
        </row>
        <row r="1290">
          <cell r="A1290">
            <v>45336.291666666664</v>
          </cell>
        </row>
        <row r="1291">
          <cell r="A1291">
            <v>45337.291666666664</v>
          </cell>
        </row>
        <row r="1292">
          <cell r="A1292">
            <v>45338.291666666664</v>
          </cell>
        </row>
        <row r="1293">
          <cell r="A1293">
            <v>45342.291666666664</v>
          </cell>
        </row>
        <row r="1294">
          <cell r="A1294">
            <v>45343.291666666664</v>
          </cell>
        </row>
        <row r="1295">
          <cell r="A1295">
            <v>45344.291666666664</v>
          </cell>
        </row>
        <row r="1296">
          <cell r="A1296">
            <v>45345.291666666664</v>
          </cell>
        </row>
        <row r="1297">
          <cell r="A1297">
            <v>45348.291666666664</v>
          </cell>
        </row>
        <row r="1298">
          <cell r="A1298">
            <v>45349.291666666664</v>
          </cell>
        </row>
        <row r="1299">
          <cell r="A1299">
            <v>45350.291666666664</v>
          </cell>
        </row>
        <row r="1300">
          <cell r="A1300">
            <v>45351.291666666664</v>
          </cell>
        </row>
        <row r="1301">
          <cell r="A1301">
            <v>45352.291666666664</v>
          </cell>
        </row>
        <row r="1302">
          <cell r="A1302">
            <v>45355.291666666664</v>
          </cell>
        </row>
        <row r="1303">
          <cell r="A1303">
            <v>45356.291666666664</v>
          </cell>
        </row>
        <row r="1304">
          <cell r="A1304">
            <v>45357.291666666664</v>
          </cell>
        </row>
        <row r="1305">
          <cell r="A1305">
            <v>45358.291666666664</v>
          </cell>
        </row>
        <row r="1306">
          <cell r="A1306">
            <v>45359.291666666664</v>
          </cell>
        </row>
        <row r="1307">
          <cell r="A1307">
            <v>45362.291666666664</v>
          </cell>
        </row>
        <row r="1308">
          <cell r="A1308">
            <v>45363.291666666664</v>
          </cell>
        </row>
        <row r="1309">
          <cell r="A1309">
            <v>45364.291666666664</v>
          </cell>
        </row>
        <row r="1310">
          <cell r="A1310">
            <v>45365.291666666664</v>
          </cell>
        </row>
        <row r="1311">
          <cell r="A1311">
            <v>45366.291666666664</v>
          </cell>
        </row>
        <row r="1312">
          <cell r="A1312">
            <v>45369.291666666664</v>
          </cell>
        </row>
        <row r="1313">
          <cell r="A1313">
            <v>45370.291666666664</v>
          </cell>
        </row>
        <row r="1314">
          <cell r="A1314">
            <v>45371.291666666664</v>
          </cell>
        </row>
        <row r="1315">
          <cell r="A1315">
            <v>45372.291666666664</v>
          </cell>
        </row>
        <row r="1316">
          <cell r="A1316">
            <v>45373.291666666664</v>
          </cell>
        </row>
        <row r="1317">
          <cell r="A1317">
            <v>45376.291666666664</v>
          </cell>
        </row>
        <row r="1318">
          <cell r="A1318">
            <v>45377.291666666664</v>
          </cell>
        </row>
        <row r="1319">
          <cell r="A1319">
            <v>45378.291666666664</v>
          </cell>
        </row>
        <row r="1320">
          <cell r="A1320">
            <v>45379.291666666664</v>
          </cell>
        </row>
        <row r="1321">
          <cell r="A1321">
            <v>45383.291666666664</v>
          </cell>
        </row>
        <row r="1322">
          <cell r="A1322">
            <v>45384.291666666664</v>
          </cell>
        </row>
        <row r="1323">
          <cell r="A1323">
            <v>45385.291666666664</v>
          </cell>
        </row>
        <row r="1324">
          <cell r="A1324">
            <v>45386.291666666664</v>
          </cell>
        </row>
        <row r="1325">
          <cell r="A1325">
            <v>45387.291666666664</v>
          </cell>
        </row>
        <row r="1326">
          <cell r="A1326">
            <v>45390.291666666664</v>
          </cell>
        </row>
        <row r="1327">
          <cell r="A1327">
            <v>45391.291666666664</v>
          </cell>
        </row>
        <row r="1328">
          <cell r="A1328">
            <v>45392.291666666664</v>
          </cell>
        </row>
        <row r="1329">
          <cell r="A1329">
            <v>45393.291666666664</v>
          </cell>
        </row>
        <row r="1330">
          <cell r="A1330">
            <v>45394.291666666664</v>
          </cell>
        </row>
        <row r="1331">
          <cell r="A1331">
            <v>45397.291666666664</v>
          </cell>
        </row>
        <row r="1332">
          <cell r="A1332">
            <v>45398.291666666664</v>
          </cell>
        </row>
        <row r="1333">
          <cell r="A1333">
            <v>45399.291666666664</v>
          </cell>
        </row>
        <row r="1334">
          <cell r="A1334">
            <v>45400.291666666664</v>
          </cell>
        </row>
        <row r="1335">
          <cell r="A1335">
            <v>45401.291666666664</v>
          </cell>
        </row>
        <row r="1336">
          <cell r="A1336">
            <v>45404.291666666664</v>
          </cell>
        </row>
        <row r="1337">
          <cell r="A1337">
            <v>45405.291666666664</v>
          </cell>
        </row>
        <row r="1338">
          <cell r="A1338">
            <v>45406.291666666664</v>
          </cell>
        </row>
        <row r="1339">
          <cell r="A1339">
            <v>45407.291666666664</v>
          </cell>
        </row>
        <row r="1340">
          <cell r="A1340">
            <v>45408.291666666664</v>
          </cell>
        </row>
        <row r="1341">
          <cell r="A1341">
            <v>45411.291666666664</v>
          </cell>
        </row>
        <row r="1342">
          <cell r="A1342">
            <v>45412.291666666664</v>
          </cell>
        </row>
        <row r="1343">
          <cell r="A1343">
            <v>45413.291666666664</v>
          </cell>
        </row>
        <row r="1344">
          <cell r="A1344">
            <v>45414.291666666664</v>
          </cell>
        </row>
        <row r="1345">
          <cell r="A1345">
            <v>45415.291666666664</v>
          </cell>
        </row>
        <row r="1346">
          <cell r="A1346">
            <v>45418.291666666664</v>
          </cell>
        </row>
        <row r="1347">
          <cell r="A1347">
            <v>45419.291666666664</v>
          </cell>
        </row>
        <row r="1348">
          <cell r="A1348">
            <v>45420.291666666664</v>
          </cell>
        </row>
        <row r="1349">
          <cell r="A1349">
            <v>45421.291666666664</v>
          </cell>
        </row>
        <row r="1350">
          <cell r="A1350">
            <v>45422.291666666664</v>
          </cell>
        </row>
        <row r="1351">
          <cell r="A1351">
            <v>45425.291666666664</v>
          </cell>
        </row>
        <row r="1352">
          <cell r="A1352">
            <v>45426.291666666664</v>
          </cell>
        </row>
        <row r="1353">
          <cell r="A1353">
            <v>45427.291666666664</v>
          </cell>
        </row>
        <row r="1354">
          <cell r="A1354">
            <v>45428.291666666664</v>
          </cell>
        </row>
        <row r="1355">
          <cell r="A1355">
            <v>45429.291666666664</v>
          </cell>
        </row>
        <row r="1356">
          <cell r="A1356">
            <v>45432.291666666664</v>
          </cell>
        </row>
        <row r="1357">
          <cell r="A1357">
            <v>45433.291666666664</v>
          </cell>
        </row>
        <row r="1358">
          <cell r="A1358">
            <v>45434.291666666664</v>
          </cell>
        </row>
        <row r="1359">
          <cell r="A1359">
            <v>45435.291666666664</v>
          </cell>
        </row>
        <row r="1360">
          <cell r="A1360">
            <v>45436.291666666664</v>
          </cell>
        </row>
        <row r="1361">
          <cell r="A1361">
            <v>45440.291666666664</v>
          </cell>
        </row>
        <row r="1362">
          <cell r="A1362">
            <v>45441.291666666664</v>
          </cell>
        </row>
        <row r="1363">
          <cell r="A1363">
            <v>45442.291666666664</v>
          </cell>
        </row>
        <row r="1364">
          <cell r="A1364">
            <v>45443.291666666664</v>
          </cell>
        </row>
        <row r="1365">
          <cell r="A1365">
            <v>45446.291666666664</v>
          </cell>
        </row>
        <row r="1366">
          <cell r="A1366">
            <v>45447.291666666664</v>
          </cell>
        </row>
        <row r="1367">
          <cell r="A1367">
            <v>45448.291666666664</v>
          </cell>
        </row>
        <row r="1368">
          <cell r="A1368">
            <v>45449.291666666664</v>
          </cell>
        </row>
        <row r="1369">
          <cell r="A1369">
            <v>45450.291666666664</v>
          </cell>
        </row>
        <row r="1370">
          <cell r="A1370">
            <v>45453.291666666664</v>
          </cell>
        </row>
        <row r="1371">
          <cell r="A1371">
            <v>45454.291666666664</v>
          </cell>
        </row>
        <row r="1372">
          <cell r="A1372">
            <v>45455.291666666664</v>
          </cell>
        </row>
        <row r="1373">
          <cell r="A1373">
            <v>45456.291666666664</v>
          </cell>
        </row>
        <row r="1374">
          <cell r="A1374">
            <v>45457.291666666664</v>
          </cell>
        </row>
        <row r="1375">
          <cell r="A1375">
            <v>45460.291666666664</v>
          </cell>
        </row>
        <row r="1376">
          <cell r="A1376">
            <v>45461.291666666664</v>
          </cell>
        </row>
        <row r="1377">
          <cell r="A1377">
            <v>45463.291666666664</v>
          </cell>
        </row>
        <row r="1378">
          <cell r="A1378">
            <v>45464.291666666664</v>
          </cell>
        </row>
        <row r="1379">
          <cell r="A1379">
            <v>45467.291666666664</v>
          </cell>
        </row>
        <row r="1380">
          <cell r="A1380">
            <v>45468.291666666664</v>
          </cell>
        </row>
        <row r="1381">
          <cell r="A1381">
            <v>45469.291666666664</v>
          </cell>
        </row>
        <row r="1382">
          <cell r="A1382">
            <v>45470.291666666664</v>
          </cell>
        </row>
        <row r="1383">
          <cell r="A1383">
            <v>45471.291666666664</v>
          </cell>
        </row>
        <row r="1384">
          <cell r="A1384">
            <v>45474.291666666664</v>
          </cell>
        </row>
        <row r="1385">
          <cell r="A1385">
            <v>45475.291666666664</v>
          </cell>
        </row>
        <row r="1386">
          <cell r="A1386">
            <v>45476.291666666664</v>
          </cell>
        </row>
        <row r="1387">
          <cell r="A1387">
            <v>45478.291666666664</v>
          </cell>
        </row>
        <row r="1388">
          <cell r="A1388">
            <v>45481.291666666664</v>
          </cell>
        </row>
        <row r="1389">
          <cell r="A1389">
            <v>45482.291666666664</v>
          </cell>
        </row>
        <row r="1390">
          <cell r="A1390">
            <v>45483.291666666664</v>
          </cell>
        </row>
        <row r="1391">
          <cell r="A1391">
            <v>45484.291666666664</v>
          </cell>
        </row>
        <row r="1392">
          <cell r="A1392">
            <v>45485.291666666664</v>
          </cell>
        </row>
        <row r="1393">
          <cell r="A1393">
            <v>45488.291666666664</v>
          </cell>
        </row>
        <row r="1394">
          <cell r="A1394">
            <v>45489.291666666664</v>
          </cell>
        </row>
        <row r="1395">
          <cell r="A1395">
            <v>45490.291666666664</v>
          </cell>
        </row>
        <row r="1396">
          <cell r="A1396">
            <v>45491.291666666664</v>
          </cell>
        </row>
        <row r="1397">
          <cell r="A1397">
            <v>45492.291666666664</v>
          </cell>
        </row>
        <row r="1398">
          <cell r="A1398">
            <v>45495.291666666664</v>
          </cell>
        </row>
        <row r="1399">
          <cell r="A1399">
            <v>45496.291666666664</v>
          </cell>
        </row>
        <row r="1400">
          <cell r="A1400">
            <v>45497.291666666664</v>
          </cell>
        </row>
        <row r="1401">
          <cell r="A1401">
            <v>45498.291666666664</v>
          </cell>
        </row>
        <row r="1402">
          <cell r="A1402">
            <v>45499.291666666664</v>
          </cell>
        </row>
        <row r="1403">
          <cell r="A1403">
            <v>45502.291666666664</v>
          </cell>
        </row>
        <row r="1404">
          <cell r="A1404">
            <v>45503.291666666664</v>
          </cell>
        </row>
        <row r="1405">
          <cell r="A1405">
            <v>45504.291666666664</v>
          </cell>
        </row>
        <row r="1406">
          <cell r="A1406">
            <v>45505.291666666664</v>
          </cell>
        </row>
        <row r="1407">
          <cell r="A1407">
            <v>45506.291666666664</v>
          </cell>
        </row>
        <row r="1408">
          <cell r="A1408">
            <v>45509.291666666664</v>
          </cell>
        </row>
        <row r="1409">
          <cell r="A1409">
            <v>45510.291666666664</v>
          </cell>
        </row>
        <row r="1410">
          <cell r="A1410">
            <v>45511.291666666664</v>
          </cell>
        </row>
        <row r="1411">
          <cell r="A1411">
            <v>45512.291666666664</v>
          </cell>
        </row>
        <row r="1412">
          <cell r="A1412">
            <v>45513.291666666664</v>
          </cell>
        </row>
        <row r="1413">
          <cell r="A1413">
            <v>45516.291666666664</v>
          </cell>
        </row>
        <row r="1414">
          <cell r="A1414">
            <v>45517.291666666664</v>
          </cell>
        </row>
        <row r="1415">
          <cell r="A1415">
            <v>45518.291666666664</v>
          </cell>
        </row>
        <row r="1416">
          <cell r="A1416">
            <v>45519.291666666664</v>
          </cell>
        </row>
        <row r="1417">
          <cell r="A1417">
            <v>45520.291666666664</v>
          </cell>
        </row>
        <row r="1418">
          <cell r="A1418">
            <v>45523.291666666664</v>
          </cell>
        </row>
        <row r="1419">
          <cell r="A1419">
            <v>45524.291666666664</v>
          </cell>
        </row>
        <row r="1420">
          <cell r="A1420">
            <v>45525.291666666664</v>
          </cell>
        </row>
        <row r="1421">
          <cell r="A1421">
            <v>45526.291666666664</v>
          </cell>
        </row>
        <row r="1422">
          <cell r="A1422">
            <v>45527.291666666664</v>
          </cell>
        </row>
        <row r="1423">
          <cell r="A1423">
            <v>45530.291666666664</v>
          </cell>
        </row>
        <row r="1424">
          <cell r="A1424">
            <v>45531.291666666664</v>
          </cell>
        </row>
        <row r="1425">
          <cell r="A1425">
            <v>45532.291666666664</v>
          </cell>
        </row>
        <row r="1426">
          <cell r="A1426">
            <v>45533.291666666664</v>
          </cell>
        </row>
        <row r="1427">
          <cell r="A1427">
            <v>45534.291666666664</v>
          </cell>
        </row>
        <row r="1428">
          <cell r="A1428">
            <v>45538.291666666664</v>
          </cell>
        </row>
        <row r="1429">
          <cell r="A1429">
            <v>45539.291666666664</v>
          </cell>
        </row>
        <row r="1430">
          <cell r="A1430">
            <v>45540.291666666664</v>
          </cell>
        </row>
        <row r="1431">
          <cell r="A1431">
            <v>45541.291666666664</v>
          </cell>
        </row>
        <row r="1432">
          <cell r="A1432">
            <v>45544.291666666664</v>
          </cell>
        </row>
        <row r="1433">
          <cell r="A1433">
            <v>45545.291666666664</v>
          </cell>
        </row>
        <row r="1434">
          <cell r="A1434">
            <v>45546.291666666664</v>
          </cell>
        </row>
        <row r="1435">
          <cell r="A1435">
            <v>45547.291666666664</v>
          </cell>
        </row>
        <row r="1436">
          <cell r="A1436">
            <v>45548.291666666664</v>
          </cell>
        </row>
        <row r="1437">
          <cell r="A1437">
            <v>45551.291666666664</v>
          </cell>
        </row>
        <row r="1438">
          <cell r="A1438">
            <v>45552.291666666664</v>
          </cell>
        </row>
        <row r="1439">
          <cell r="A1439">
            <v>45553.291666666664</v>
          </cell>
        </row>
        <row r="1440">
          <cell r="A1440">
            <v>45554.291666666664</v>
          </cell>
        </row>
        <row r="1441">
          <cell r="A1441">
            <v>45555.291666666664</v>
          </cell>
        </row>
        <row r="1442">
          <cell r="A1442">
            <v>45558.291666666664</v>
          </cell>
        </row>
        <row r="1443">
          <cell r="A1443">
            <v>45559.291666666664</v>
          </cell>
        </row>
        <row r="1444">
          <cell r="A1444">
            <v>45560.291666666664</v>
          </cell>
        </row>
        <row r="1445">
          <cell r="A1445">
            <v>45561.291666666664</v>
          </cell>
        </row>
        <row r="1446">
          <cell r="A1446">
            <v>45562.291666666664</v>
          </cell>
        </row>
        <row r="1447">
          <cell r="A1447">
            <v>45565.291666666664</v>
          </cell>
        </row>
        <row r="1448">
          <cell r="A1448">
            <v>45566.291666666664</v>
          </cell>
        </row>
        <row r="1449">
          <cell r="A1449">
            <v>45567.291666666664</v>
          </cell>
        </row>
        <row r="1450">
          <cell r="A1450">
            <v>45568.291666666664</v>
          </cell>
        </row>
        <row r="1451">
          <cell r="A1451">
            <v>45569.291666666664</v>
          </cell>
        </row>
        <row r="1452">
          <cell r="A1452">
            <v>45572.291666666664</v>
          </cell>
        </row>
        <row r="1453">
          <cell r="A1453">
            <v>45573.291666666664</v>
          </cell>
        </row>
        <row r="1454">
          <cell r="A1454">
            <v>45574.291666666664</v>
          </cell>
        </row>
        <row r="1455">
          <cell r="A1455">
            <v>45575.291666666664</v>
          </cell>
        </row>
        <row r="1456">
          <cell r="A1456">
            <v>45576.291666666664</v>
          </cell>
        </row>
        <row r="1457">
          <cell r="A1457">
            <v>45579.291666666664</v>
          </cell>
        </row>
        <row r="1458">
          <cell r="A1458">
            <v>45580.291666666664</v>
          </cell>
        </row>
        <row r="1459">
          <cell r="A1459">
            <v>45581.291666666664</v>
          </cell>
        </row>
        <row r="1460">
          <cell r="A1460">
            <v>45582.291666666664</v>
          </cell>
        </row>
        <row r="1461">
          <cell r="A1461">
            <v>45583.291666666664</v>
          </cell>
        </row>
        <row r="1462">
          <cell r="A1462">
            <v>45586.291666666664</v>
          </cell>
        </row>
        <row r="1463">
          <cell r="A1463">
            <v>45587.291666666664</v>
          </cell>
        </row>
        <row r="1464">
          <cell r="A1464">
            <v>45588.291666666664</v>
          </cell>
        </row>
        <row r="1465">
          <cell r="A1465">
            <v>45589.291666666664</v>
          </cell>
        </row>
        <row r="1466">
          <cell r="A1466">
            <v>45590.291666666664</v>
          </cell>
        </row>
        <row r="1467">
          <cell r="A1467">
            <v>45593.291666666664</v>
          </cell>
        </row>
        <row r="1468">
          <cell r="A1468">
            <v>45594.291666666664</v>
          </cell>
        </row>
        <row r="1469">
          <cell r="A1469">
            <v>45595.291666666664</v>
          </cell>
        </row>
        <row r="1470">
          <cell r="A1470">
            <v>45596.291666666664</v>
          </cell>
        </row>
        <row r="1471">
          <cell r="A1471">
            <v>45597.291666608799</v>
          </cell>
        </row>
        <row r="1472">
          <cell r="A1472">
            <v>45598.291666608799</v>
          </cell>
        </row>
        <row r="1473">
          <cell r="A1473">
            <v>45599.291666608799</v>
          </cell>
        </row>
        <row r="1474">
          <cell r="A1474">
            <v>45600.291666608799</v>
          </cell>
        </row>
        <row r="1475">
          <cell r="A1475">
            <v>45601.291666608799</v>
          </cell>
        </row>
        <row r="1476">
          <cell r="A1476">
            <v>45602.291666608799</v>
          </cell>
        </row>
        <row r="1477">
          <cell r="A1477"/>
        </row>
        <row r="1478">
          <cell r="A1478"/>
        </row>
        <row r="1479">
          <cell r="A1479"/>
        </row>
        <row r="1480">
          <cell r="A1480"/>
        </row>
        <row r="1481">
          <cell r="A1481"/>
        </row>
        <row r="1482">
          <cell r="A1482"/>
        </row>
        <row r="1483">
          <cell r="A1483"/>
        </row>
        <row r="1484">
          <cell r="A1484"/>
        </row>
        <row r="1485">
          <cell r="A1485"/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D87738-9FEB-4D81-952D-9987B2DAFF67}" name="Table21" displayName="Table21" ref="A1:Q1476" totalsRowShown="0" headerRowDxfId="126" headerRowBorderDxfId="125" tableBorderDxfId="124" totalsRowBorderDxfId="123">
  <tableColumns count="17">
    <tableColumn id="1" xr3:uid="{262990CA-ED45-43EA-AC60-597AE626BA12}" name="Date" dataDxfId="122"/>
    <tableColumn id="2" xr3:uid="{6A0CB59A-090B-4F89-A914-D2CBEE5AB8A0}" name="Adj Close" dataDxfId="121"/>
    <tableColumn id="3" xr3:uid="{AB854E5C-71CF-4BB0-AC4B-883A09036AD7}" name="Naive Trend " dataDxfId="120"/>
    <tableColumn id="12" xr3:uid="{8F879450-883D-4B71-A0C5-8127762A586E}" name="Erorr 1" dataDxfId="119">
      <calculatedColumnFormula>Table21[[#This Row],[Adj Close]]-Table21[[#This Row],[Naive Trend ]]</calculatedColumnFormula>
    </tableColumn>
    <tableColumn id="4" xr3:uid="{D5E93676-4F80-41C5-BA54-8CCFED8CD81D}" name="Sq Erorr 1" dataDxfId="118"/>
    <tableColumn id="10" xr3:uid="{510AB784-F960-43DB-BD09-B71973A5801D}" name="Abs Erorr 1" dataDxfId="117"/>
    <tableColumn id="11" xr3:uid="{B44DC62C-9152-43D1-A555-788C739B9B62}" name="Abs Pct Error 1" dataDxfId="116" dataCellStyle="Percent"/>
    <tableColumn id="5" xr3:uid="{E8C4BFDA-68C6-4514-A127-CEF1C121EFA1}" name="3-MA" dataDxfId="115" dataCellStyle="Currency"/>
    <tableColumn id="13" xr3:uid="{1DF196AA-4DDE-4793-9ED2-5A1FAF5D9FC1}" name="Erorr 2" dataDxfId="114" dataCellStyle="Currency">
      <calculatedColumnFormula>(Table21[[#This Row],[Adj Close]]-Table21[[#This Row],[3-MA]])</calculatedColumnFormula>
    </tableColumn>
    <tableColumn id="6" xr3:uid="{3A3D418B-226C-402B-A2F1-E3366BBC69AD}" name="Sq Erorr 2" dataDxfId="113" dataCellStyle="Currency"/>
    <tableColumn id="15" xr3:uid="{37301D06-708F-4B0E-BB61-D10296936433}" name="Abs Erorr 2" dataDxfId="112" dataCellStyle="Currency">
      <calculatedColumnFormula>ABS(Table21[[#This Row],[Erorr 2]])</calculatedColumnFormula>
    </tableColumn>
    <tableColumn id="16" xr3:uid="{51388492-6167-40D8-8FA2-E38EDBADDADB}" name="Abs Pct Erorr 2" dataDxfId="111" dataCellStyle="Currency">
      <calculatedColumnFormula>Table21[[#This Row],[Abs Erorr 2]]/Table21[[#This Row],[Adj Close]]</calculatedColumnFormula>
    </tableColumn>
    <tableColumn id="7" xr3:uid="{5651FD9B-036E-4726-B1CD-70603D2D2A97}" name="6-MA" dataDxfId="110" dataCellStyle="Currency"/>
    <tableColumn id="18" xr3:uid="{D504BB90-D5A2-4A3B-A5A9-98D7E7B06014}" name="Erorr 3" dataDxfId="109" dataCellStyle="Currency">
      <calculatedColumnFormula>Table21[[#This Row],[Adj Close]]-Table21[[#This Row],[6-MA]]</calculatedColumnFormula>
    </tableColumn>
    <tableColumn id="8" xr3:uid="{C07C6F71-CC9A-48BF-8394-1C37F05A535D}" name="Sq Erorr 3" dataDxfId="108" dataCellStyle="Currency">
      <calculatedColumnFormula>(B74-M2)^2</calculatedColumnFormula>
    </tableColumn>
    <tableColumn id="19" xr3:uid="{5F7E6CF4-F56A-4672-B720-44A88240FE58}" name="Abs Erorr 3" dataDxfId="107" dataCellStyle="Currency">
      <calculatedColumnFormula>ABS(Table21[[#This Row],[Erorr 3]])</calculatedColumnFormula>
    </tableColumn>
    <tableColumn id="20" xr3:uid="{99A5ADC7-1AB4-4F24-ADA6-FBB3D226E24C}" name="Abs Pct Erorr 3" dataDxfId="106" dataCellStyle="Currency">
      <calculatedColumnFormula>Table21[[#This Row],[Abs Erorr 3]]/Table21[[#This Row],[Adj Close]]</calculatedColumnFormula>
    </tableColumn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467CC7-4BD0-404B-A8F4-0964C68C8ACA}" name="Table18" displayName="Table18" ref="E1:S1470" totalsRowShown="0" headerRowDxfId="105" headerRowBorderDxfId="104" tableBorderDxfId="103" totalsRowBorderDxfId="102">
  <autoFilter ref="E1:S1470" xr:uid="{76467CC7-4BD0-404B-A8F4-0964C68C8ACA}"/>
  <tableColumns count="15">
    <tableColumn id="1" xr3:uid="{FC3A0912-3EDA-4843-9EDC-B416103D5B11}" name="Index" dataDxfId="101">
      <calculatedColumnFormula>E1+1</calculatedColumnFormula>
    </tableColumn>
    <tableColumn id="2" xr3:uid="{E8329B39-8A88-4ADA-B89E-2880976791CB}" name="Date" dataDxfId="100"/>
    <tableColumn id="3" xr3:uid="{75E2F461-BE1E-4F24-93F9-46F34638196F}" name="Adj Close" dataDxfId="99" dataCellStyle="Currency"/>
    <tableColumn id="4" xr3:uid="{241137FA-F958-4CBE-AE55-5C2215B1FC84}" name="Naive Trend " dataDxfId="98">
      <calculatedColumnFormula>G1</calculatedColumnFormula>
    </tableColumn>
    <tableColumn id="5" xr3:uid="{74B154DE-9C86-4940-B633-F25E467484A0}" name="Erorr" dataDxfId="97">
      <calculatedColumnFormula>(G2-H2)</calculatedColumnFormula>
    </tableColumn>
    <tableColumn id="6" xr3:uid="{66E36182-DD80-4669-8C43-874358D58251}" name="Erorr^2" dataDxfId="96">
      <calculatedColumnFormula>I2^2</calculatedColumnFormula>
    </tableColumn>
    <tableColumn id="7" xr3:uid="{32E6DCB8-0756-4073-A81D-2266A3043A46}" name=" |Erorr|" dataDxfId="95">
      <calculatedColumnFormula>ABS(I2)</calculatedColumnFormula>
    </tableColumn>
    <tableColumn id="8" xr3:uid="{4ED46E0E-1DF0-455F-81A9-5E00758A545E}" name="Pct  |Erorr|" dataDxfId="94">
      <calculatedColumnFormula>K2/G2</calculatedColumnFormula>
    </tableColumn>
    <tableColumn id="9" xr3:uid="{56F0FCB2-4B26-48CC-9E58-91CFDE2337FB}" name="Forecast " dataDxfId="93" dataCellStyle="Currency">
      <calculatedColumnFormula>IF(E2&lt;=span,G2,AVERAGE(OFFSET(G2,-span,0,span,1)))</calculatedColumnFormula>
    </tableColumn>
    <tableColumn id="10" xr3:uid="{A572B248-8C4D-4730-94C1-9563480CBCFC}" name="ErorrMA " dataDxfId="92" dataCellStyle="Comma">
      <calculatedColumnFormula>G2-M2</calculatedColumnFormula>
    </tableColumn>
    <tableColumn id="11" xr3:uid="{6B94F14A-6DE9-430F-AC85-1FBB1D607E0D}" name="Sq Error" dataDxfId="91" dataCellStyle="Comma">
      <calculatedColumnFormula>N2^2</calculatedColumnFormula>
    </tableColumn>
    <tableColumn id="12" xr3:uid="{BBDF6C59-03EF-4909-B0CE-902B8D0401F7}" name="Abs Erorr" dataDxfId="90" dataCellStyle="Comma">
      <calculatedColumnFormula>ABS(N2)</calculatedColumnFormula>
    </tableColumn>
    <tableColumn id="13" xr3:uid="{606A8F5F-401F-4BEA-8DB4-0AAFCEA48FF9}" name="Abs Pct Error" dataDxfId="89" dataCellStyle="Percent">
      <calculatedColumnFormula>P2/G2</calculatedColumnFormula>
    </tableColumn>
    <tableColumn id="14" xr3:uid="{305C114A-6427-42B6-BAEF-8BD4BF61BC62}" name="Centered Erorr" dataDxfId="88">
      <calculatedColumnFormula>N2-AVERAGE(ErorrMA)</calculatedColumnFormula>
    </tableColumn>
    <tableColumn id="15" xr3:uid="{2CC8DC60-DA79-4B0C-B77F-A142EFC1C1CF}" name="Run starts" dataDxfId="87">
      <calculatedColumnFormula>IF(N1*N2&lt;0,1,0)</calculatedColumnFormula>
    </tableColumn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31F9733-E748-41AA-9D81-E91EBC2719B9}" name="Table8" displayName="Table8" ref="F1:Q1470" totalsRowShown="0" headerRowDxfId="86" headerRowBorderDxfId="85" tableBorderDxfId="84" totalsRowBorderDxfId="83">
  <autoFilter ref="F1:Q1470" xr:uid="{431F9733-E748-41AA-9D81-E91EBC2719B9}"/>
  <tableColumns count="12">
    <tableColumn id="1" xr3:uid="{A48EBD64-F179-4A72-BB05-31CA4883A553}" name="Date" dataDxfId="82"/>
    <tableColumn id="2" xr3:uid="{956B4DAC-5C67-4BB6-8AB9-5FC2FE4C0549}" name="Adj Close" dataDxfId="81" dataCellStyle="Comma"/>
    <tableColumn id="3" xr3:uid="{581EEDB9-4D6A-46E4-B4D1-76E13F0BD423}" name="Forecast 3 Period" dataDxfId="80"/>
    <tableColumn id="4" xr3:uid="{F37EFDD4-9AFD-466B-B8FA-3761B3C508AF}" name="Erorr " dataDxfId="79">
      <calculatedColumnFormula>(Table8[[#This Row],[Adj Close]]-Table8[[#This Row],[Forecast 3 Period]])</calculatedColumnFormula>
    </tableColumn>
    <tableColumn id="5" xr3:uid="{BAE9B0CF-22DC-4B90-AA49-2B48A91236D1}" name="Sq Erorr " dataDxfId="78">
      <calculatedColumnFormula>Table8[[#This Row],[Erorr ]]^2</calculatedColumnFormula>
    </tableColumn>
    <tableColumn id="6" xr3:uid="{83EB04B1-5285-48B8-B5A3-2EDE39B26E4D}" name="Abs Erorr " dataDxfId="77">
      <calculatedColumnFormula>ABS(Table8[[#This Row],[Erorr ]])</calculatedColumnFormula>
    </tableColumn>
    <tableColumn id="7" xr3:uid="{786B0680-0218-4681-BA1F-74348EBBAEE8}" name="Abs Pct Erorr " dataDxfId="76" dataCellStyle="Percent">
      <calculatedColumnFormula>Table8[[#This Row],[Abs Erorr ]]/Table8[[#This Row],[Adj Close]]</calculatedColumnFormula>
    </tableColumn>
    <tableColumn id="8" xr3:uid="{21769ADF-654D-43C3-8CC4-A9940F4BA8EE}" name="Forecast 6 Period " dataDxfId="75"/>
    <tableColumn id="9" xr3:uid="{49426E56-973A-4DE2-BCA8-440EFBA8F5D5}" name="Erorr 2" dataDxfId="74">
      <calculatedColumnFormula>(Table8[[#This Row],[Adj Close]]-Table8[[#This Row],[Forecast 6 Period ]])</calculatedColumnFormula>
    </tableColumn>
    <tableColumn id="10" xr3:uid="{586CB32C-7A3A-4A04-83EB-0C62107EC029}" name="Sq Erorr 3" dataDxfId="73">
      <calculatedColumnFormula>Table8[[#This Row],[Erorr 2]]^2</calculatedColumnFormula>
    </tableColumn>
    <tableColumn id="11" xr3:uid="{93B5AD6E-5802-4E2F-9457-A12A5801B44E}" name="Abs Erorr 4" dataDxfId="72">
      <calculatedColumnFormula>ABS(Table8[[#This Row],[Erorr 2]])</calculatedColumnFormula>
    </tableColumn>
    <tableColumn id="12" xr3:uid="{6D52E1F4-3C4F-438B-8C5B-6F1398B20735}" name="Abs Pct Erorr 5" dataDxfId="71" dataCellStyle="Percent">
      <calculatedColumnFormula>Table8[[#This Row],[Abs Erorr 4]]/Table8[[#This Row],[Adj Close]]</calculatedColumnFormula>
    </tableColumn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63AA0F-BF5B-4F61-BBD7-B42F249610E1}" name="Table19" displayName="Table19" ref="G4:M1474" totalsRowShown="0" headerRowDxfId="10" headerRowBorderDxfId="8" tableBorderDxfId="9" totalsRowBorderDxfId="7">
  <autoFilter ref="G4:M1474" xr:uid="{E863AA0F-BF5B-4F61-BBD7-B42F249610E1}"/>
  <tableColumns count="7">
    <tableColumn id="1" xr3:uid="{6390BB3B-B52D-464C-A09B-CF43C2D4E65F}" name="Date" dataDxfId="6"/>
    <tableColumn id="2" xr3:uid="{6B162651-1FC2-4666-B433-5F7FFCEA7991}" name="Adj Close" dataDxfId="5" dataCellStyle="Comma"/>
    <tableColumn id="3" xr3:uid="{22EE538F-1579-4161-B35B-E64D648571C5}" name="Forecast" dataDxfId="4" dataCellStyle="Comma"/>
    <tableColumn id="4" xr3:uid="{8C593937-5485-4A9E-A6A7-E634930BE4F9}" name="Error" dataDxfId="3">
      <calculatedColumnFormula>H5-I5</calculatedColumnFormula>
    </tableColumn>
    <tableColumn id="5" xr3:uid="{6117A50A-88B6-425C-920E-6838AD003CB2}" name="Abs Error" dataDxfId="2">
      <calculatedColumnFormula>ABS(J5)</calculatedColumnFormula>
    </tableColumn>
    <tableColumn id="6" xr3:uid="{C6551193-AF00-41C1-9B51-CC6AC41ACC44}" name="Sq Error" dataDxfId="1">
      <calculatedColumnFormula>J5^2</calculatedColumnFormula>
    </tableColumn>
    <tableColumn id="7" xr3:uid="{58A616CB-0141-41DB-ABAB-F1D690643A42}" name="Abs Pct Error" dataDxfId="0" dataCellStyle="Percent">
      <calculatedColumnFormula>K5/H5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2524AC-54DD-4898-B4AF-E14499CDB1F2}" name="Table6" displayName="Table6" ref="H3:N74" totalsRowShown="0" headerRowDxfId="70" dataDxfId="69">
  <autoFilter ref="H3:N74" xr:uid="{562524AC-54DD-4898-B4AF-E14499CDB1F2}"/>
  <tableColumns count="7">
    <tableColumn id="1" xr3:uid="{5386E23B-D97A-4612-A926-A09B2BBC8E0F}" name="Date" dataDxfId="68"/>
    <tableColumn id="2" xr3:uid="{602C4FC9-B667-4C28-BAB8-738208ABD076}" name="Adj Close" dataDxfId="67" dataCellStyle="Currency"/>
    <tableColumn id="3" xr3:uid="{EE3D692E-110B-40FD-AD74-F9F562C3E6DC}" name="Forecast" dataDxfId="66" dataCellStyle="Currency">
      <calculatedColumnFormula>alpha*I3+(1-alpha)*J3</calculatedColumnFormula>
    </tableColumn>
    <tableColumn id="4" xr3:uid="{B1675974-911F-485F-9B5A-9E69144C84C7}" name="Error" dataDxfId="65"/>
    <tableColumn id="5" xr3:uid="{F59072C4-4C1F-4ED1-9DBD-4C9E983BF42B}" name="Abs Error" dataDxfId="64"/>
    <tableColumn id="6" xr3:uid="{B8662E5B-0633-4654-928E-6567A7F325E8}" name="Sq Error" dataDxfId="63"/>
    <tableColumn id="7" xr3:uid="{5C502E64-D57B-472A-ADB0-F7413F4230E7}" name="Abs Pct Error" dataDxfId="62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0A79CF4-7D56-4372-A941-AE1CB9F4F91A}" name="Table9" displayName="Table9" ref="E3:M73" totalsRowShown="0" headerRowDxfId="50">
  <autoFilter ref="E3:M73" xr:uid="{40A79CF4-7D56-4372-A941-AE1CB9F4F91A}"/>
  <tableColumns count="9">
    <tableColumn id="1" xr3:uid="{CA425D1F-8C8E-44BB-81B6-434741DC226B}" name="Date" dataDxfId="49"/>
    <tableColumn id="2" xr3:uid="{165F60D5-B9F0-4F9A-924C-6CCBA34AA459}" name="Adj Close" dataCellStyle="Currency"/>
    <tableColumn id="3" xr3:uid="{0F7FFA46-CA45-48D9-8F8B-B59C57683A27}" name="Level" dataDxfId="48" dataCellStyle="Comma">
      <calculatedColumnFormula>alpha*(F4)+(1-alpha)*(F3+H3)</calculatedColumnFormula>
    </tableColumn>
    <tableColumn id="4" xr3:uid="{8BD8F0EB-C46E-4AAF-90C9-57447692A85A}" name="Trend" dataDxfId="47" dataCellStyle="Comma">
      <calculatedColumnFormula>beta*(G4-G3)+(1-beta)*H3</calculatedColumnFormula>
    </tableColumn>
    <tableColumn id="5" xr3:uid="{59CF0F03-86DE-4822-BC27-DE8285C73626}" name="Holt's Forecast" dataDxfId="46" dataCellStyle="Comma">
      <calculatedColumnFormula>G3+H3</calculatedColumnFormula>
    </tableColumn>
    <tableColumn id="6" xr3:uid="{F4EB28E8-CFB6-4841-8297-A74365D46B36}" name="Error">
      <calculatedColumnFormula>F4-I4</calculatedColumnFormula>
    </tableColumn>
    <tableColumn id="7" xr3:uid="{AEB84308-1154-47BA-967B-43C5D0937A2E}" name="Abs Error">
      <calculatedColumnFormula>ABS(J4)</calculatedColumnFormula>
    </tableColumn>
    <tableColumn id="8" xr3:uid="{E2820CED-E1A5-4920-BC71-113FC2A5287D}" name="Sq Error">
      <calculatedColumnFormula>J4^2</calculatedColumnFormula>
    </tableColumn>
    <tableColumn id="9" xr3:uid="{8B54A472-31B2-454C-91ED-2D96F3ECBB4C}" name="Abs Pct Error">
      <calculatedColumnFormula>K4/F4</calculatedColumnFormula>
    </tableColumn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9408D58-876B-4FEF-BC3B-CBAA5A9971EC}" name="Table10" displayName="Table10" ref="D3:L30" totalsRowShown="0" headerRowDxfId="45" dataDxfId="44" dataCellStyle="Comma">
  <autoFilter ref="D3:L30" xr:uid="{D9408D58-876B-4FEF-BC3B-CBAA5A9971EC}"/>
  <tableColumns count="9">
    <tableColumn id="1" xr3:uid="{59A6FE09-34A8-44B9-A2BF-B60CA8406D14}" name="Date" dataDxfId="43"/>
    <tableColumn id="2" xr3:uid="{EA35EA16-2FB5-4F8B-9A38-2F5C19765386}" name="Adj Close" dataDxfId="42"/>
    <tableColumn id="3" xr3:uid="{8BE2BDF3-C2D1-40B1-837E-65FFE2C9F272}" name="Level" dataDxfId="41" dataCellStyle="Comma">
      <calculatedColumnFormula>alpha*(E4)+(1-alpha)*(E3+G3)</calculatedColumnFormula>
    </tableColumn>
    <tableColumn id="4" xr3:uid="{997A75C3-24D0-4458-B051-8FB7F631DC6D}" name="Trend" dataDxfId="40" dataCellStyle="Comma">
      <calculatedColumnFormula>beta*(F4-F3)+(1-beta)*G3</calculatedColumnFormula>
    </tableColumn>
    <tableColumn id="5" xr3:uid="{15FB8115-8232-418A-B421-BDE2CADA5388}" name="Holt's Forecast" dataDxfId="39" dataCellStyle="Comma">
      <calculatedColumnFormula>F3+G3</calculatedColumnFormula>
    </tableColumn>
    <tableColumn id="6" xr3:uid="{ED8755E1-EF25-47F1-B5EB-9FB8A857C818}" name="Error" dataDxfId="38" dataCellStyle="Comma">
      <calculatedColumnFormula>E4-H4</calculatedColumnFormula>
    </tableColumn>
    <tableColumn id="7" xr3:uid="{EEF41606-2C5B-4099-BD03-CEB356D4282D}" name="Abs Error" dataDxfId="37" dataCellStyle="Comma">
      <calculatedColumnFormula>ABS(I4)</calculatedColumnFormula>
    </tableColumn>
    <tableColumn id="8" xr3:uid="{B2747FD2-CA32-4F76-A076-711AF68DDA78}" name="Sq Error" dataDxfId="36" dataCellStyle="Comma">
      <calculatedColumnFormula>I4^2</calculatedColumnFormula>
    </tableColumn>
    <tableColumn id="9" xr3:uid="{F2313FB7-1345-4B30-B4BA-00B85432D885}" name="Abs Pct Error" dataDxfId="35" dataCellStyle="Percent">
      <calculatedColumnFormula>J4/E4</calculatedColumnFormula>
    </tableColumn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708035F-BF44-408F-9BE9-65BCDA882BD1}" name="Table1219" displayName="Table1219" ref="H3:Q73" totalsRowShown="0" headerRowDxfId="34" dataDxfId="33" dataCellStyle="Comma">
  <autoFilter ref="H3:Q73" xr:uid="{3708035F-BF44-408F-9BE9-65BCDA882BD1}"/>
  <tableColumns count="10">
    <tableColumn id="1" xr3:uid="{B3E792C9-611C-4B8D-AE37-E0ACE42881EF}" name="Date" dataDxfId="32"/>
    <tableColumn id="2" xr3:uid="{F8E6D877-E635-4A00-918F-AAE1562D2DE7}" name="Adj Close" dataDxfId="31" dataCellStyle="Currency"/>
    <tableColumn id="3" xr3:uid="{14C640F4-96C2-4B8F-8E67-AA697C91FCEF}" name="Level" dataDxfId="30" dataCellStyle="Comma"/>
    <tableColumn id="4" xr3:uid="{78D5D9E4-DA75-42BA-AB4E-4AEA0070E736}" name="Trend" dataDxfId="29" dataCellStyle="Comma">
      <calculatedColumnFormula>$D$5*(J4-J3)+(1-$D$5)*K3</calculatedColumnFormula>
    </tableColumn>
    <tableColumn id="5" xr3:uid="{5E45FD38-6897-4B54-969F-E67E5DA90FA3}" name="Seasonal" dataDxfId="28" dataCellStyle="Comma"/>
    <tableColumn id="6" xr3:uid="{170C801B-8501-40BA-9F1C-6EC87DAB27D7}" name="Forcast " dataDxfId="27" dataCellStyle="Comma"/>
    <tableColumn id="7" xr3:uid="{14BEEEE1-3C4E-440B-8B62-24239873E957}" name="Erorr" dataDxfId="26" dataCellStyle="Comma">
      <calculatedColumnFormula>#REF!-M4</calculatedColumnFormula>
    </tableColumn>
    <tableColumn id="8" xr3:uid="{BD232470-C977-41B6-A4F6-8AAEE0AE9B8E}" name="Sq Erorr" dataDxfId="25" dataCellStyle="Comma">
      <calculatedColumnFormula>N4^2</calculatedColumnFormula>
    </tableColumn>
    <tableColumn id="9" xr3:uid="{E1A698F9-6DFF-4F90-9C40-E97D72370B46}" name="Abs Erorr" dataDxfId="24" dataCellStyle="Comma">
      <calculatedColumnFormula>ABS(N4)</calculatedColumnFormula>
    </tableColumn>
    <tableColumn id="10" xr3:uid="{E94383C3-AA24-47B6-9155-DE545C99EE48}" name="Abs Pct Erorr" dataDxfId="23" dataCellStyle="Percent">
      <calculatedColumnFormula>#REF!/#REF!</calculatedColumnFormula>
    </tableColumn>
  </tableColumns>
  <tableStyleInfo name="TableStyleMedium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49A90D6-5540-4DF9-9994-C2B3C0ACD6FB}" name="Table7" displayName="Table7" ref="I1:R28" totalsRowShown="0" headerRowDxfId="22" dataDxfId="21">
  <autoFilter ref="I1:R28" xr:uid="{649A90D6-5540-4DF9-9994-C2B3C0ACD6FB}"/>
  <tableColumns count="10">
    <tableColumn id="1" xr3:uid="{EE226F7F-68DE-4F1D-A80E-2D0BE946D649}" name="Date" dataDxfId="20"/>
    <tableColumn id="2" xr3:uid="{932BB75D-97B8-4D6B-9683-A4AAF55CAC1A}" name="Adj Close" dataDxfId="19"/>
    <tableColumn id="3" xr3:uid="{1D822C3A-CED9-46E5-88CF-D43C225ACFBE}" name="Level" dataDxfId="18"/>
    <tableColumn id="4" xr3:uid="{0793F794-D47F-4471-9785-33AD98B4542E}" name="Trend" dataDxfId="17">
      <calculatedColumnFormula>K2-J1/M1</calculatedColumnFormula>
    </tableColumn>
    <tableColumn id="5" xr3:uid="{416C8365-E504-4092-97B1-710BBEE1A46A}" name="Seasonal" dataDxfId="16" dataCellStyle="Comma"/>
    <tableColumn id="6" xr3:uid="{5C4C7139-5667-44AB-918E-51E4949D1CAC}" name="Forcast " dataDxfId="15" dataCellStyle="Comma"/>
    <tableColumn id="7" xr3:uid="{A6F2AA38-2EC2-4773-AE2B-9BCFD5FD270C}" name="Erorr" dataDxfId="14">
      <calculatedColumnFormula>J2-N2</calculatedColumnFormula>
    </tableColumn>
    <tableColumn id="8" xr3:uid="{B7B3A119-C0D2-4C01-8691-96DE52E4EFFC}" name="Sq Erorr" dataDxfId="13" dataCellStyle="Comma">
      <calculatedColumnFormula>O2^2</calculatedColumnFormula>
    </tableColumn>
    <tableColumn id="9" xr3:uid="{694F5A39-AD96-4844-8C24-8BDD87980A47}" name="Abs Erorr" dataDxfId="12">
      <calculatedColumnFormula>ABS(O2)</calculatedColumnFormula>
    </tableColumn>
    <tableColumn id="10" xr3:uid="{FE66B9B2-B10C-4562-B9C1-5FB11DA8A651}" name="Abs Pct Erorr" dataDxfId="11" dataCellStyle="Percent">
      <calculatedColumnFormula>Q2/J2</calculatedColumnFormula>
    </tableColumn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DF76122-EAF0-4F56-A69B-059C970DEAC9}" name="Table913" displayName="Table913" ref="D3:L1472" totalsRowShown="0" headerRowDxfId="61" dataDxfId="60">
  <autoFilter ref="D3:L1472" xr:uid="{FDF76122-EAF0-4F56-A69B-059C970DEAC9}"/>
  <tableColumns count="9">
    <tableColumn id="1" xr3:uid="{348675F3-CBB4-4305-8515-E488038B029C}" name="Date" dataDxfId="59"/>
    <tableColumn id="2" xr3:uid="{BA0AAABD-0DC5-4164-A1C1-C59E1EA72331}" name="Adj Close" dataDxfId="58" dataCellStyle="Currency"/>
    <tableColumn id="3" xr3:uid="{B095D60A-41B6-44F6-924D-61C2541BE89A}" name="Level" dataDxfId="57" dataCellStyle="Comma">
      <calculatedColumnFormula>alpha*(E4)+(1-alpha)*(E3+G3)</calculatedColumnFormula>
    </tableColumn>
    <tableColumn id="4" xr3:uid="{B02634E1-AC02-4BC5-8D3D-C0E0622E4EBC}" name="Trend" dataDxfId="56">
      <calculatedColumnFormula>beta*(F4-F3)+(1-beta)*G3</calculatedColumnFormula>
    </tableColumn>
    <tableColumn id="5" xr3:uid="{583400CD-7EAB-44A0-8491-94B3B0FDB580}" name="Holt's Forecast" dataDxfId="55">
      <calculatedColumnFormula>F4+G4</calculatedColumnFormula>
    </tableColumn>
    <tableColumn id="6" xr3:uid="{BC2DE5EB-4651-4415-9DAB-D7C0F6182A07}" name="Error" dataDxfId="54">
      <calculatedColumnFormula>E4-H4</calculatedColumnFormula>
    </tableColumn>
    <tableColumn id="7" xr3:uid="{316DF26C-13B5-43BC-9972-BC4DE9385125}" name="Abs Error" dataDxfId="53">
      <calculatedColumnFormula>ABS(I4)</calculatedColumnFormula>
    </tableColumn>
    <tableColumn id="8" xr3:uid="{E0F78A53-BD94-4BF7-AF9A-80F92FE5C33A}" name="Sq Error" dataDxfId="52">
      <calculatedColumnFormula>I4^2</calculatedColumnFormula>
    </tableColumn>
    <tableColumn id="9" xr3:uid="{97A6C2EC-CE16-4338-84D7-CAB8F392168B}" name="Abs Pct Error" dataDxfId="51" dataCellStyle="Percent">
      <calculatedColumnFormula>J4/E4</calculatedColumnFormula>
    </tableColumn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5A7D-50D1-4423-92A7-20BB2842DEE4}">
  <dimension ref="A1:X1485"/>
  <sheetViews>
    <sheetView tabSelected="1" zoomScale="85" zoomScaleNormal="85" workbookViewId="0">
      <selection activeCell="D24" sqref="D24"/>
    </sheetView>
  </sheetViews>
  <sheetFormatPr defaultRowHeight="15.6" x14ac:dyDescent="0.3"/>
  <cols>
    <col min="1" max="1" width="14.296875" bestFit="1" customWidth="1"/>
    <col min="2" max="2" width="10.09765625" customWidth="1"/>
    <col min="3" max="3" width="12.3984375" bestFit="1" customWidth="1"/>
    <col min="4" max="4" width="12.3984375" customWidth="1"/>
    <col min="5" max="5" width="12.19921875" bestFit="1" customWidth="1"/>
    <col min="6" max="6" width="10.796875" customWidth="1"/>
    <col min="7" max="7" width="14.8984375" bestFit="1" customWidth="1"/>
    <col min="8" max="8" width="8.796875" bestFit="1" customWidth="1"/>
    <col min="9" max="9" width="11.3984375" bestFit="1" customWidth="1"/>
    <col min="10" max="10" width="10.296875" customWidth="1"/>
    <col min="11" max="11" width="11.3984375" bestFit="1" customWidth="1"/>
    <col min="12" max="12" width="14.8984375" bestFit="1" customWidth="1"/>
    <col min="13" max="13" width="9" bestFit="1" customWidth="1"/>
    <col min="14" max="14" width="12.69921875" bestFit="1" customWidth="1"/>
    <col min="15" max="15" width="10.296875" customWidth="1"/>
    <col min="16" max="16" width="11.3984375" bestFit="1" customWidth="1"/>
    <col min="17" max="17" width="14.8984375" bestFit="1" customWidth="1"/>
    <col min="19" max="19" width="11.296875" bestFit="1" customWidth="1"/>
    <col min="21" max="21" width="9.69921875" bestFit="1" customWidth="1"/>
    <col min="22" max="22" width="13.09765625" bestFit="1" customWidth="1"/>
    <col min="23" max="24" width="10.796875" bestFit="1" customWidth="1"/>
  </cols>
  <sheetData>
    <row r="1" spans="1:24" x14ac:dyDescent="0.3">
      <c r="A1" s="191" t="s">
        <v>0</v>
      </c>
      <c r="B1" s="192" t="s">
        <v>1</v>
      </c>
      <c r="C1" s="193" t="s">
        <v>2</v>
      </c>
      <c r="D1" s="194" t="s">
        <v>3</v>
      </c>
      <c r="E1" s="193" t="s">
        <v>4</v>
      </c>
      <c r="F1" s="193" t="s">
        <v>5</v>
      </c>
      <c r="G1" s="193" t="s">
        <v>6</v>
      </c>
      <c r="H1" s="193" t="s">
        <v>7</v>
      </c>
      <c r="I1" s="193" t="s">
        <v>8</v>
      </c>
      <c r="J1" s="193" t="s">
        <v>9</v>
      </c>
      <c r="K1" s="193" t="s">
        <v>10</v>
      </c>
      <c r="L1" s="193" t="s">
        <v>11</v>
      </c>
      <c r="M1" s="193" t="s">
        <v>12</v>
      </c>
      <c r="N1" s="195" t="s">
        <v>13</v>
      </c>
      <c r="O1" s="195" t="s">
        <v>14</v>
      </c>
      <c r="P1" s="195" t="s">
        <v>15</v>
      </c>
      <c r="Q1" s="195" t="s">
        <v>16</v>
      </c>
    </row>
    <row r="2" spans="1:24" x14ac:dyDescent="0.3">
      <c r="A2" s="79">
        <v>43467</v>
      </c>
      <c r="B2" s="82">
        <v>69.5411</v>
      </c>
      <c r="C2" s="1"/>
      <c r="D2" s="17"/>
      <c r="E2" s="1"/>
      <c r="F2" s="1"/>
      <c r="G2" s="2"/>
      <c r="H2" s="1"/>
      <c r="I2" s="1"/>
      <c r="J2" s="1"/>
      <c r="K2" s="1"/>
      <c r="L2" s="2"/>
      <c r="M2" s="1"/>
      <c r="N2" s="1"/>
      <c r="O2" s="1"/>
      <c r="P2" s="1"/>
      <c r="Q2" s="2"/>
      <c r="S2" s="203" t="s">
        <v>133</v>
      </c>
      <c r="T2" s="204"/>
      <c r="U2" s="204"/>
      <c r="V2" s="204"/>
      <c r="W2" s="204"/>
      <c r="X2" s="204"/>
    </row>
    <row r="3" spans="1:24" x14ac:dyDescent="0.3">
      <c r="A3" s="79">
        <v>43468</v>
      </c>
      <c r="B3" s="82">
        <v>68.311000000000007</v>
      </c>
      <c r="C3" s="4">
        <f>B2</f>
        <v>69.5411</v>
      </c>
      <c r="D3" s="18">
        <f>Table21[[#This Row],[Adj Close]]-Table21[[#This Row],[Naive Trend ]]</f>
        <v>-1.2300999999999931</v>
      </c>
      <c r="E3" s="5">
        <f t="shared" ref="E3:E66" si="0">(B3-C3)^2</f>
        <v>1.5131460099999829</v>
      </c>
      <c r="F3" s="5">
        <f>ABS(Table21[[#This Row],[Erorr 1]])</f>
        <v>1.2300999999999931</v>
      </c>
      <c r="G3" s="6">
        <f>Table21[[#This Row],[Abs Erorr 1]]/Table21[[#This Row],[Adj Close]]</f>
        <v>1.8007348743247688E-2</v>
      </c>
      <c r="H3" s="1"/>
      <c r="I3" s="1"/>
      <c r="J3" s="1"/>
      <c r="K3" s="1"/>
      <c r="L3" s="2"/>
      <c r="M3" s="1"/>
      <c r="N3" s="1"/>
      <c r="O3" s="1"/>
      <c r="P3" s="1"/>
      <c r="Q3" s="2"/>
      <c r="S3" s="206" t="s">
        <v>17</v>
      </c>
      <c r="T3" s="207"/>
      <c r="U3" s="208"/>
      <c r="V3" s="95" t="s">
        <v>2</v>
      </c>
      <c r="W3" s="95" t="s">
        <v>7</v>
      </c>
      <c r="X3" s="95" t="s">
        <v>12</v>
      </c>
    </row>
    <row r="4" spans="1:24" x14ac:dyDescent="0.3">
      <c r="A4" s="79">
        <v>43469</v>
      </c>
      <c r="B4" s="82">
        <v>70.095100000000002</v>
      </c>
      <c r="C4" s="4">
        <f t="shared" ref="C4:C67" si="1">B3</f>
        <v>68.311000000000007</v>
      </c>
      <c r="D4" s="18">
        <f>Table21[[#This Row],[Adj Close]]-Table21[[#This Row],[Naive Trend ]]</f>
        <v>1.7840999999999951</v>
      </c>
      <c r="E4" s="5">
        <f t="shared" si="0"/>
        <v>3.1830128099999828</v>
      </c>
      <c r="F4" s="5">
        <f>ABS(Table21[[#This Row],[Erorr 1]])</f>
        <v>1.7840999999999951</v>
      </c>
      <c r="G4" s="6">
        <f>Table21[[#This Row],[Abs Erorr 1]]/Table21[[#This Row],[Adj Close]]</f>
        <v>2.5452563731273584E-2</v>
      </c>
      <c r="H4" s="1"/>
      <c r="I4" s="1"/>
      <c r="J4" s="1"/>
      <c r="K4" s="1"/>
      <c r="L4" s="2"/>
      <c r="M4" s="1"/>
      <c r="N4" s="1"/>
      <c r="O4" s="1"/>
      <c r="P4" s="1"/>
      <c r="Q4" s="2"/>
      <c r="S4" s="205" t="s">
        <v>18</v>
      </c>
      <c r="T4" s="205"/>
      <c r="U4" s="205"/>
      <c r="V4" s="83">
        <f>AVERAGE(F2:F1470)</f>
        <v>1.4567518392370569</v>
      </c>
      <c r="W4" s="83">
        <f>AVERAGE(K2:K1470)</f>
        <v>1.9071372442019117</v>
      </c>
      <c r="X4" s="83">
        <f>AVERAGE(P2:P1470)</f>
        <v>2.4614693552062001</v>
      </c>
    </row>
    <row r="5" spans="1:24" x14ac:dyDescent="0.3">
      <c r="A5" s="79">
        <v>43472</v>
      </c>
      <c r="B5" s="82">
        <v>71.099800000000002</v>
      </c>
      <c r="C5" s="4">
        <f t="shared" si="1"/>
        <v>70.095100000000002</v>
      </c>
      <c r="D5" s="18">
        <f>Table21[[#This Row],[Adj Close]]-Table21[[#This Row],[Naive Trend ]]</f>
        <v>1.0046999999999997</v>
      </c>
      <c r="E5" s="5">
        <f t="shared" si="0"/>
        <v>1.0094220899999995</v>
      </c>
      <c r="F5" s="5">
        <f>ABS(Table21[[#This Row],[Erorr 1]])</f>
        <v>1.0046999999999997</v>
      </c>
      <c r="G5" s="6">
        <f>Table21[[#This Row],[Abs Erorr 1]]/Table21[[#This Row],[Adj Close]]</f>
        <v>1.4130841436966062E-2</v>
      </c>
      <c r="H5" s="4">
        <f>AVERAGE(B2:B4)</f>
        <v>69.315733333333341</v>
      </c>
      <c r="I5" s="7">
        <f>(Table21[[#This Row],[Adj Close]]-Table21[[#This Row],[3-MA]])</f>
        <v>1.7840666666666607</v>
      </c>
      <c r="J5" s="3">
        <f t="shared" ref="J5:J68" si="2">(B5-H5)^2</f>
        <v>3.1828938711110899</v>
      </c>
      <c r="K5" s="3">
        <f>ABS(Table21[[#This Row],[Erorr 2]])</f>
        <v>1.7840666666666607</v>
      </c>
      <c r="L5" s="6">
        <f>Table21[[#This Row],[Abs Erorr 2]]/Table21[[#This Row],[Adj Close]]</f>
        <v>2.509242876445026E-2</v>
      </c>
      <c r="M5" s="1"/>
      <c r="N5" s="1"/>
      <c r="O5" s="1"/>
      <c r="P5" s="1"/>
      <c r="Q5" s="2"/>
      <c r="S5" s="205" t="s">
        <v>19</v>
      </c>
      <c r="T5" s="205"/>
      <c r="U5" s="205"/>
      <c r="V5" s="83">
        <f>SQRT(AVERAGE(E2:E1470))</f>
        <v>2.1633004714246744</v>
      </c>
      <c r="W5" s="83">
        <f>SQRT(AVERAGE(J2:J1470))</f>
        <v>2.698287209057495</v>
      </c>
      <c r="X5" s="83">
        <f>SQRT(AVERAGE(O2:O1470))</f>
        <v>3.4231178187635547</v>
      </c>
    </row>
    <row r="6" spans="1:24" x14ac:dyDescent="0.3">
      <c r="A6" s="79">
        <v>43473</v>
      </c>
      <c r="B6" s="82">
        <v>72.048199999999994</v>
      </c>
      <c r="C6" s="4">
        <f t="shared" si="1"/>
        <v>71.099800000000002</v>
      </c>
      <c r="D6" s="18">
        <f>Table21[[#This Row],[Adj Close]]-Table21[[#This Row],[Naive Trend ]]</f>
        <v>0.94839999999999236</v>
      </c>
      <c r="E6" s="5">
        <f t="shared" si="0"/>
        <v>0.89946255999998548</v>
      </c>
      <c r="F6" s="5">
        <f>ABS(Table21[[#This Row],[Erorr 1]])</f>
        <v>0.94839999999999236</v>
      </c>
      <c r="G6" s="6">
        <f>Table21[[#This Row],[Abs Erorr 1]]/Table21[[#This Row],[Adj Close]]</f>
        <v>1.316341005049387E-2</v>
      </c>
      <c r="H6" s="4">
        <f t="shared" ref="H6:H69" si="3">AVERAGE(B3:B5)</f>
        <v>69.835300000000004</v>
      </c>
      <c r="I6" s="7">
        <f>(Table21[[#This Row],[Adj Close]]-Table21[[#This Row],[3-MA]])</f>
        <v>2.2128999999999905</v>
      </c>
      <c r="J6" s="3">
        <f t="shared" si="2"/>
        <v>4.8969264099999581</v>
      </c>
      <c r="K6" s="3">
        <f>ABS(Table21[[#This Row],[Erorr 2]])</f>
        <v>2.2128999999999905</v>
      </c>
      <c r="L6" s="6">
        <f>Table21[[#This Row],[Abs Erorr 2]]/Table21[[#This Row],[Adj Close]]</f>
        <v>3.0714160797910159E-2</v>
      </c>
      <c r="M6" s="1"/>
      <c r="N6" s="1"/>
      <c r="O6" s="1"/>
      <c r="P6" s="1"/>
      <c r="Q6" s="2"/>
      <c r="S6" s="205" t="s">
        <v>20</v>
      </c>
      <c r="T6" s="205"/>
      <c r="U6" s="205"/>
      <c r="V6" s="66">
        <f>AVERAGE(G2:G1470)</f>
        <v>1.3871330619109636E-2</v>
      </c>
      <c r="W6" s="66">
        <f>AVERAGE(L2:L1470)</f>
        <v>1.8117239316501863E-2</v>
      </c>
      <c r="X6" s="66">
        <f>AVERAGE(Q2:Q1470)</f>
        <v>2.3392371341667564E-2</v>
      </c>
    </row>
    <row r="7" spans="1:24" x14ac:dyDescent="0.3">
      <c r="A7" s="79">
        <v>43474</v>
      </c>
      <c r="B7" s="82">
        <v>71.916700000000006</v>
      </c>
      <c r="C7" s="4">
        <f t="shared" si="1"/>
        <v>72.048199999999994</v>
      </c>
      <c r="D7" s="18">
        <f>Table21[[#This Row],[Adj Close]]-Table21[[#This Row],[Naive Trend ]]</f>
        <v>-0.1314999999999884</v>
      </c>
      <c r="E7" s="5">
        <f t="shared" si="0"/>
        <v>1.7292249999996949E-2</v>
      </c>
      <c r="F7" s="5">
        <f>ABS(Table21[[#This Row],[Erorr 1]])</f>
        <v>0.1314999999999884</v>
      </c>
      <c r="G7" s="6">
        <f>Table21[[#This Row],[Abs Erorr 1]]/Table21[[#This Row],[Adj Close]]</f>
        <v>1.828504366857606E-3</v>
      </c>
      <c r="H7" s="4">
        <f t="shared" si="3"/>
        <v>71.081033333333338</v>
      </c>
      <c r="I7" s="7">
        <f>(Table21[[#This Row],[Adj Close]]-Table21[[#This Row],[3-MA]])</f>
        <v>0.83566666666666833</v>
      </c>
      <c r="J7" s="3">
        <f t="shared" si="2"/>
        <v>0.69833877777778053</v>
      </c>
      <c r="K7" s="3">
        <f>ABS(Table21[[#This Row],[Erorr 2]])</f>
        <v>0.83566666666666833</v>
      </c>
      <c r="L7" s="6">
        <f>Table21[[#This Row],[Abs Erorr 2]]/Table21[[#This Row],[Adj Close]]</f>
        <v>1.1619925089258382E-2</v>
      </c>
      <c r="M7" s="1"/>
      <c r="N7" s="1"/>
      <c r="O7" s="1"/>
      <c r="P7" s="1"/>
      <c r="Q7" s="2"/>
    </row>
    <row r="8" spans="1:24" x14ac:dyDescent="0.3">
      <c r="A8" s="79">
        <v>43475</v>
      </c>
      <c r="B8" s="82">
        <v>71.757099999999994</v>
      </c>
      <c r="C8" s="4">
        <f t="shared" si="1"/>
        <v>71.916700000000006</v>
      </c>
      <c r="D8" s="18">
        <f>Table21[[#This Row],[Adj Close]]-Table21[[#This Row],[Naive Trend ]]</f>
        <v>-0.15960000000001173</v>
      </c>
      <c r="E8" s="5">
        <f t="shared" si="0"/>
        <v>2.5472160000003744E-2</v>
      </c>
      <c r="F8" s="5">
        <f>ABS(Table21[[#This Row],[Erorr 1]])</f>
        <v>0.15960000000001173</v>
      </c>
      <c r="G8" s="6">
        <f>Table21[[#This Row],[Abs Erorr 1]]/Table21[[#This Row],[Adj Close]]</f>
        <v>2.2241701518039571E-3</v>
      </c>
      <c r="H8" s="4">
        <f t="shared" si="3"/>
        <v>71.688233333333343</v>
      </c>
      <c r="I8" s="7">
        <f>(Table21[[#This Row],[Adj Close]]-Table21[[#This Row],[3-MA]])</f>
        <v>6.8866666666650644E-2</v>
      </c>
      <c r="J8" s="3">
        <f t="shared" si="2"/>
        <v>4.7426177777755707E-3</v>
      </c>
      <c r="K8" s="3">
        <f>ABS(Table21[[#This Row],[Erorr 2]])</f>
        <v>6.8866666666650644E-2</v>
      </c>
      <c r="L8" s="6">
        <f>Table21[[#This Row],[Abs Erorr 2]]/Table21[[#This Row],[Adj Close]]</f>
        <v>9.5971920084076214E-4</v>
      </c>
      <c r="M8" s="4">
        <f>AVERAGE(B2:B7)</f>
        <v>70.501983333333342</v>
      </c>
      <c r="N8" s="9">
        <f>Table21[[#This Row],[Adj Close]]-Table21[[#This Row],[6-MA]]</f>
        <v>1.2551166666666518</v>
      </c>
      <c r="O8" s="10">
        <f>(Table21[[#This Row],[Adj Close]]-M8)^2</f>
        <v>1.5753178469444071</v>
      </c>
      <c r="P8" s="10">
        <f>ABS(Table21[[#This Row],[Erorr 3]])</f>
        <v>1.2551166666666518</v>
      </c>
      <c r="Q8" s="81">
        <f>Table21[[#This Row],[Abs Erorr 3]]/Table21[[#This Row],[Adj Close]]</f>
        <v>1.7491184379896232E-2</v>
      </c>
    </row>
    <row r="9" spans="1:24" x14ac:dyDescent="0.3">
      <c r="A9" s="79">
        <v>43476</v>
      </c>
      <c r="B9" s="82">
        <v>71.400300000000001</v>
      </c>
      <c r="C9" s="4">
        <f t="shared" si="1"/>
        <v>71.757099999999994</v>
      </c>
      <c r="D9" s="18">
        <f>Table21[[#This Row],[Adj Close]]-Table21[[#This Row],[Naive Trend ]]</f>
        <v>-0.35679999999999268</v>
      </c>
      <c r="E9" s="5">
        <f t="shared" si="0"/>
        <v>0.12730623999999477</v>
      </c>
      <c r="F9" s="5">
        <f>ABS(Table21[[#This Row],[Erorr 1]])</f>
        <v>0.35679999999999268</v>
      </c>
      <c r="G9" s="6">
        <f>Table21[[#This Row],[Abs Erorr 1]]/Table21[[#This Row],[Adj Close]]</f>
        <v>4.9971778830059915E-3</v>
      </c>
      <c r="H9" s="4">
        <f t="shared" si="3"/>
        <v>71.907333333333327</v>
      </c>
      <c r="I9" s="7">
        <f>(Table21[[#This Row],[Adj Close]]-Table21[[#This Row],[3-MA]])</f>
        <v>-0.50703333333332523</v>
      </c>
      <c r="J9" s="3">
        <f t="shared" si="2"/>
        <v>0.25708280111110288</v>
      </c>
      <c r="K9" s="3">
        <f>ABS(Table21[[#This Row],[Erorr 2]])</f>
        <v>0.50703333333332523</v>
      </c>
      <c r="L9" s="6">
        <f>Table21[[#This Row],[Abs Erorr 2]]/Table21[[#This Row],[Adj Close]]</f>
        <v>7.1012773522425706E-3</v>
      </c>
      <c r="M9" s="4">
        <f t="shared" ref="M9:M72" si="4">AVERAGE(B3:B8)</f>
        <v>70.871316666666658</v>
      </c>
      <c r="N9" s="9">
        <f>Table21[[#This Row],[Adj Close]]-Table21[[#This Row],[6-MA]]</f>
        <v>0.52898333333334335</v>
      </c>
      <c r="O9" s="10">
        <f>(Table21[[#This Row],[Adj Close]]-M9)^2</f>
        <v>0.27982336694445503</v>
      </c>
      <c r="P9" s="10">
        <f>ABS(Table21[[#This Row],[Erorr 3]])</f>
        <v>0.52898333333334335</v>
      </c>
      <c r="Q9" s="81">
        <f>Table21[[#This Row],[Abs Erorr 3]]/Table21[[#This Row],[Adj Close]]</f>
        <v>7.4086990297427789E-3</v>
      </c>
    </row>
    <row r="10" spans="1:24" x14ac:dyDescent="0.3">
      <c r="A10" s="79">
        <v>43479</v>
      </c>
      <c r="B10" s="82">
        <v>71.447199999999995</v>
      </c>
      <c r="C10" s="4">
        <f t="shared" si="1"/>
        <v>71.400300000000001</v>
      </c>
      <c r="D10" s="18">
        <f>Table21[[#This Row],[Adj Close]]-Table21[[#This Row],[Naive Trend ]]</f>
        <v>4.6899999999993724E-2</v>
      </c>
      <c r="E10" s="5">
        <f t="shared" si="0"/>
        <v>2.1996099999994113E-3</v>
      </c>
      <c r="F10" s="5">
        <f>ABS(Table21[[#This Row],[Erorr 1]])</f>
        <v>4.6899999999993724E-2</v>
      </c>
      <c r="G10" s="6">
        <f>Table21[[#This Row],[Abs Erorr 1]]/Table21[[#This Row],[Adj Close]]</f>
        <v>6.5642880336799379E-4</v>
      </c>
      <c r="H10" s="4">
        <f t="shared" si="3"/>
        <v>71.691366666666667</v>
      </c>
      <c r="I10" s="7">
        <f>(Table21[[#This Row],[Adj Close]]-Table21[[#This Row],[3-MA]])</f>
        <v>-0.24416666666667197</v>
      </c>
      <c r="J10" s="3">
        <f t="shared" si="2"/>
        <v>5.9617361111113702E-2</v>
      </c>
      <c r="K10" s="3">
        <f>ABS(Table21[[#This Row],[Erorr 2]])</f>
        <v>0.24416666666667197</v>
      </c>
      <c r="L10" s="6">
        <f>Table21[[#This Row],[Abs Erorr 2]]/Table21[[#This Row],[Adj Close]]</f>
        <v>3.417442064443001E-3</v>
      </c>
      <c r="M10" s="4">
        <f t="shared" si="4"/>
        <v>71.386200000000002</v>
      </c>
      <c r="N10" s="9">
        <f>Table21[[#This Row],[Adj Close]]-Table21[[#This Row],[6-MA]]</f>
        <v>6.0999999999992838E-2</v>
      </c>
      <c r="O10" s="10">
        <f>(Table21[[#This Row],[Adj Close]]-M10)^2</f>
        <v>3.720999999999126E-3</v>
      </c>
      <c r="P10" s="10">
        <f>ABS(Table21[[#This Row],[Erorr 3]])</f>
        <v>6.0999999999992838E-2</v>
      </c>
      <c r="Q10" s="81">
        <f>Table21[[#This Row],[Abs Erorr 3]]/Table21[[#This Row],[Adj Close]]</f>
        <v>8.5377733487096549E-4</v>
      </c>
    </row>
    <row r="11" spans="1:24" x14ac:dyDescent="0.3">
      <c r="A11" s="79">
        <v>43480</v>
      </c>
      <c r="B11" s="82">
        <v>73.128</v>
      </c>
      <c r="C11" s="4">
        <f t="shared" si="1"/>
        <v>71.447199999999995</v>
      </c>
      <c r="D11" s="18">
        <f>Table21[[#This Row],[Adj Close]]-Table21[[#This Row],[Naive Trend ]]</f>
        <v>1.680800000000005</v>
      </c>
      <c r="E11" s="5">
        <f t="shared" si="0"/>
        <v>2.8250886400000166</v>
      </c>
      <c r="F11" s="5">
        <f>ABS(Table21[[#This Row],[Erorr 1]])</f>
        <v>1.680800000000005</v>
      </c>
      <c r="G11" s="6">
        <f>Table21[[#This Row],[Abs Erorr 1]]/Table21[[#This Row],[Adj Close]]</f>
        <v>2.2984356197352656E-2</v>
      </c>
      <c r="H11" s="4">
        <f t="shared" si="3"/>
        <v>71.534866666666673</v>
      </c>
      <c r="I11" s="7">
        <f>(Table21[[#This Row],[Adj Close]]-Table21[[#This Row],[3-MA]])</f>
        <v>1.5931333333333271</v>
      </c>
      <c r="J11" s="3">
        <f t="shared" si="2"/>
        <v>2.5380738177777578</v>
      </c>
      <c r="K11" s="3">
        <f>ABS(Table21[[#This Row],[Erorr 2]])</f>
        <v>1.5931333333333271</v>
      </c>
      <c r="L11" s="6">
        <f>Table21[[#This Row],[Abs Erorr 2]]/Table21[[#This Row],[Adj Close]]</f>
        <v>2.1785544980490745E-2</v>
      </c>
      <c r="M11" s="4">
        <f t="shared" si="4"/>
        <v>71.611550000000008</v>
      </c>
      <c r="N11" s="9">
        <f>Table21[[#This Row],[Adj Close]]-Table21[[#This Row],[6-MA]]</f>
        <v>1.5164499999999919</v>
      </c>
      <c r="O11" s="10">
        <f>(Table21[[#This Row],[Adj Close]]-M11)^2</f>
        <v>2.2996206024999752</v>
      </c>
      <c r="P11" s="10">
        <f>ABS(Table21[[#This Row],[Erorr 3]])</f>
        <v>1.5164499999999919</v>
      </c>
      <c r="Q11" s="81">
        <f>Table21[[#This Row],[Abs Erorr 3]]/Table21[[#This Row],[Adj Close]]</f>
        <v>2.0736927032053275E-2</v>
      </c>
    </row>
    <row r="12" spans="1:24" x14ac:dyDescent="0.3">
      <c r="A12" s="79">
        <v>43481</v>
      </c>
      <c r="B12" s="82">
        <v>72.940200000000004</v>
      </c>
      <c r="C12" s="4">
        <f t="shared" si="1"/>
        <v>73.128</v>
      </c>
      <c r="D12" s="18">
        <f>Table21[[#This Row],[Adj Close]]-Table21[[#This Row],[Naive Trend ]]</f>
        <v>-0.18779999999999575</v>
      </c>
      <c r="E12" s="5">
        <f t="shared" si="0"/>
        <v>3.52688399999984E-2</v>
      </c>
      <c r="F12" s="5">
        <f>ABS(Table21[[#This Row],[Erorr 1]])</f>
        <v>0.18779999999999575</v>
      </c>
      <c r="G12" s="6">
        <f>Table21[[#This Row],[Abs Erorr 1]]/Table21[[#This Row],[Adj Close]]</f>
        <v>2.5747118872719806E-3</v>
      </c>
      <c r="H12" s="4">
        <f t="shared" si="3"/>
        <v>71.991833333333332</v>
      </c>
      <c r="I12" s="7">
        <f>(Table21[[#This Row],[Adj Close]]-Table21[[#This Row],[3-MA]])</f>
        <v>0.94836666666667213</v>
      </c>
      <c r="J12" s="3">
        <f t="shared" si="2"/>
        <v>0.89939933444445486</v>
      </c>
      <c r="K12" s="3">
        <f>ABS(Table21[[#This Row],[Erorr 2]])</f>
        <v>0.94836666666667213</v>
      </c>
      <c r="L12" s="6">
        <f>Table21[[#This Row],[Abs Erorr 2]]/Table21[[#This Row],[Adj Close]]</f>
        <v>1.3001975133968266E-2</v>
      </c>
      <c r="M12" s="4">
        <f t="shared" si="4"/>
        <v>71.949583333333337</v>
      </c>
      <c r="N12" s="9">
        <f>Table21[[#This Row],[Adj Close]]-Table21[[#This Row],[6-MA]]</f>
        <v>0.99061666666666781</v>
      </c>
      <c r="O12" s="10">
        <f>(Table21[[#This Row],[Adj Close]]-M12)^2</f>
        <v>0.98132138027778004</v>
      </c>
      <c r="P12" s="10">
        <f>ABS(Table21[[#This Row],[Erorr 3]])</f>
        <v>0.99061666666666781</v>
      </c>
      <c r="Q12" s="81">
        <f>Table21[[#This Row],[Abs Erorr 3]]/Table21[[#This Row],[Adj Close]]</f>
        <v>1.3581216759299642E-2</v>
      </c>
    </row>
    <row r="13" spans="1:24" x14ac:dyDescent="0.3">
      <c r="A13" s="79">
        <v>43482</v>
      </c>
      <c r="B13" s="82">
        <v>74.301699999999997</v>
      </c>
      <c r="C13" s="4">
        <f t="shared" si="1"/>
        <v>72.940200000000004</v>
      </c>
      <c r="D13" s="18">
        <f>Table21[[#This Row],[Adj Close]]-Table21[[#This Row],[Naive Trend ]]</f>
        <v>1.3614999999999924</v>
      </c>
      <c r="E13" s="5">
        <f t="shared" si="0"/>
        <v>1.8536822499999792</v>
      </c>
      <c r="F13" s="5">
        <f>ABS(Table21[[#This Row],[Erorr 1]])</f>
        <v>1.3614999999999924</v>
      </c>
      <c r="G13" s="6">
        <f>Table21[[#This Row],[Abs Erorr 1]]/Table21[[#This Row],[Adj Close]]</f>
        <v>1.8323941444139132E-2</v>
      </c>
      <c r="H13" s="4">
        <f t="shared" si="3"/>
        <v>72.505133333333333</v>
      </c>
      <c r="I13" s="7">
        <f>(Table21[[#This Row],[Adj Close]]-Table21[[#This Row],[3-MA]])</f>
        <v>1.7965666666666635</v>
      </c>
      <c r="J13" s="3">
        <f t="shared" si="2"/>
        <v>3.2276517877777664</v>
      </c>
      <c r="K13" s="3">
        <f>ABS(Table21[[#This Row],[Erorr 2]])</f>
        <v>1.7965666666666635</v>
      </c>
      <c r="L13" s="6">
        <f>Table21[[#This Row],[Abs Erorr 2]]/Table21[[#This Row],[Adj Close]]</f>
        <v>2.417934807234106E-2</v>
      </c>
      <c r="M13" s="4">
        <f t="shared" si="4"/>
        <v>72.098249999999993</v>
      </c>
      <c r="N13" s="9">
        <f>Table21[[#This Row],[Adj Close]]-Table21[[#This Row],[6-MA]]</f>
        <v>2.2034500000000037</v>
      </c>
      <c r="O13" s="10">
        <f>(Table21[[#This Row],[Adj Close]]-M13)^2</f>
        <v>4.8551919025000165</v>
      </c>
      <c r="P13" s="10">
        <f>ABS(Table21[[#This Row],[Erorr 3]])</f>
        <v>2.2034500000000037</v>
      </c>
      <c r="Q13" s="81">
        <f>Table21[[#This Row],[Abs Erorr 3]]/Table21[[#This Row],[Adj Close]]</f>
        <v>2.965544529936736E-2</v>
      </c>
    </row>
    <row r="14" spans="1:24" x14ac:dyDescent="0.3">
      <c r="A14" s="79">
        <v>43483</v>
      </c>
      <c r="B14" s="82">
        <v>75.541200000000003</v>
      </c>
      <c r="C14" s="4">
        <f t="shared" si="1"/>
        <v>74.301699999999997</v>
      </c>
      <c r="D14" s="18">
        <f>Table21[[#This Row],[Adj Close]]-Table21[[#This Row],[Naive Trend ]]</f>
        <v>1.2395000000000067</v>
      </c>
      <c r="E14" s="5">
        <f t="shared" si="0"/>
        <v>1.5363602500000166</v>
      </c>
      <c r="F14" s="5">
        <f>ABS(Table21[[#This Row],[Erorr 1]])</f>
        <v>1.2395000000000067</v>
      </c>
      <c r="G14" s="6">
        <f>Table21[[#This Row],[Abs Erorr 1]]/Table21[[#This Row],[Adj Close]]</f>
        <v>1.6408264629103147E-2</v>
      </c>
      <c r="H14" s="4">
        <f t="shared" si="3"/>
        <v>73.456633333333329</v>
      </c>
      <c r="I14" s="7">
        <f>(Table21[[#This Row],[Adj Close]]-Table21[[#This Row],[3-MA]])</f>
        <v>2.0845666666666745</v>
      </c>
      <c r="J14" s="3">
        <f t="shared" si="2"/>
        <v>4.3454181877778106</v>
      </c>
      <c r="K14" s="3">
        <f>ABS(Table21[[#This Row],[Erorr 2]])</f>
        <v>2.0845666666666745</v>
      </c>
      <c r="L14" s="6">
        <f>Table21[[#This Row],[Abs Erorr 2]]/Table21[[#This Row],[Adj Close]]</f>
        <v>2.7595096009418361E-2</v>
      </c>
      <c r="M14" s="4">
        <f t="shared" si="4"/>
        <v>72.495750000000001</v>
      </c>
      <c r="N14" s="9">
        <f>Table21[[#This Row],[Adj Close]]-Table21[[#This Row],[6-MA]]</f>
        <v>3.0454500000000024</v>
      </c>
      <c r="O14" s="10">
        <f>(Table21[[#This Row],[Adj Close]]-M14)^2</f>
        <v>9.2747657025000141</v>
      </c>
      <c r="P14" s="10">
        <f>ABS(Table21[[#This Row],[Erorr 3]])</f>
        <v>3.0454500000000024</v>
      </c>
      <c r="Q14" s="81">
        <f>Table21[[#This Row],[Abs Erorr 3]]/Table21[[#This Row],[Adj Close]]</f>
        <v>4.0315086336992295E-2</v>
      </c>
    </row>
    <row r="15" spans="1:24" x14ac:dyDescent="0.3">
      <c r="A15" s="79">
        <v>43487</v>
      </c>
      <c r="B15" s="82">
        <v>75.822800000000001</v>
      </c>
      <c r="C15" s="4">
        <f t="shared" si="1"/>
        <v>75.541200000000003</v>
      </c>
      <c r="D15" s="18">
        <f>Table21[[#This Row],[Adj Close]]-Table21[[#This Row],[Naive Trend ]]</f>
        <v>0.28159999999999741</v>
      </c>
      <c r="E15" s="5">
        <f t="shared" si="0"/>
        <v>7.9298559999998547E-2</v>
      </c>
      <c r="F15" s="5">
        <f>ABS(Table21[[#This Row],[Erorr 1]])</f>
        <v>0.28159999999999741</v>
      </c>
      <c r="G15" s="6">
        <f>Table21[[#This Row],[Abs Erorr 1]]/Table21[[#This Row],[Adj Close]]</f>
        <v>3.7139224613176695E-3</v>
      </c>
      <c r="H15" s="4">
        <f t="shared" si="3"/>
        <v>74.26103333333333</v>
      </c>
      <c r="I15" s="7">
        <f>(Table21[[#This Row],[Adj Close]]-Table21[[#This Row],[3-MA]])</f>
        <v>1.5617666666666707</v>
      </c>
      <c r="J15" s="3">
        <f t="shared" si="2"/>
        <v>2.4391151211111239</v>
      </c>
      <c r="K15" s="3">
        <f>ABS(Table21[[#This Row],[Erorr 2]])</f>
        <v>1.5617666666666707</v>
      </c>
      <c r="L15" s="6">
        <f>Table21[[#This Row],[Abs Erorr 2]]/Table21[[#This Row],[Adj Close]]</f>
        <v>2.05975863020974E-2</v>
      </c>
      <c r="M15" s="4">
        <f t="shared" si="4"/>
        <v>73.126433333333338</v>
      </c>
      <c r="N15" s="9">
        <f>Table21[[#This Row],[Adj Close]]-Table21[[#This Row],[6-MA]]</f>
        <v>2.6963666666666626</v>
      </c>
      <c r="O15" s="10">
        <f>(Table21[[#This Row],[Adj Close]]-M15)^2</f>
        <v>7.270393201111089</v>
      </c>
      <c r="P15" s="10">
        <f>ABS(Table21[[#This Row],[Erorr 3]])</f>
        <v>2.6963666666666626</v>
      </c>
      <c r="Q15" s="81">
        <f>Table21[[#This Row],[Abs Erorr 3]]/Table21[[#This Row],[Adj Close]]</f>
        <v>3.5561423037221818E-2</v>
      </c>
    </row>
    <row r="16" spans="1:24" x14ac:dyDescent="0.3">
      <c r="A16" s="79">
        <v>43488</v>
      </c>
      <c r="B16" s="82">
        <v>75.588099999999997</v>
      </c>
      <c r="C16" s="4">
        <f t="shared" si="1"/>
        <v>75.822800000000001</v>
      </c>
      <c r="D16" s="18">
        <f>Table21[[#This Row],[Adj Close]]-Table21[[#This Row],[Naive Trend ]]</f>
        <v>-0.23470000000000368</v>
      </c>
      <c r="E16" s="5">
        <f t="shared" si="0"/>
        <v>5.508409000000173E-2</v>
      </c>
      <c r="F16" s="5">
        <f>ABS(Table21[[#This Row],[Erorr 1]])</f>
        <v>0.23470000000000368</v>
      </c>
      <c r="G16" s="6">
        <f>Table21[[#This Row],[Abs Erorr 1]]/Table21[[#This Row],[Adj Close]]</f>
        <v>3.104986102309804E-3</v>
      </c>
      <c r="H16" s="4">
        <f t="shared" si="3"/>
        <v>75.221899999999991</v>
      </c>
      <c r="I16" s="7">
        <f>(Table21[[#This Row],[Adj Close]]-Table21[[#This Row],[3-MA]])</f>
        <v>0.3662000000000063</v>
      </c>
      <c r="J16" s="3">
        <f t="shared" si="2"/>
        <v>0.13410244000000462</v>
      </c>
      <c r="K16" s="3">
        <f>ABS(Table21[[#This Row],[Erorr 2]])</f>
        <v>0.3662000000000063</v>
      </c>
      <c r="L16" s="6">
        <f>Table21[[#This Row],[Abs Erorr 2]]/Table21[[#This Row],[Adj Close]]</f>
        <v>4.8446779321084446E-3</v>
      </c>
      <c r="M16" s="4">
        <f t="shared" si="4"/>
        <v>73.863516666666669</v>
      </c>
      <c r="N16" s="9">
        <f>Table21[[#This Row],[Adj Close]]-Table21[[#This Row],[6-MA]]</f>
        <v>1.724583333333328</v>
      </c>
      <c r="O16" s="10">
        <f>(Table21[[#This Row],[Adj Close]]-M16)^2</f>
        <v>2.9741876736110928</v>
      </c>
      <c r="P16" s="10">
        <f>ABS(Table21[[#This Row],[Erorr 3]])</f>
        <v>1.724583333333328</v>
      </c>
      <c r="Q16" s="81">
        <f>Table21[[#This Row],[Abs Erorr 3]]/Table21[[#This Row],[Adj Close]]</f>
        <v>2.2815540188645143E-2</v>
      </c>
    </row>
    <row r="17" spans="1:17" x14ac:dyDescent="0.3">
      <c r="A17" s="79">
        <v>43489</v>
      </c>
      <c r="B17" s="82">
        <v>75.531800000000004</v>
      </c>
      <c r="C17" s="4">
        <f t="shared" si="1"/>
        <v>75.588099999999997</v>
      </c>
      <c r="D17" s="18">
        <f>Table21[[#This Row],[Adj Close]]-Table21[[#This Row],[Naive Trend ]]</f>
        <v>-5.6299999999993133E-2</v>
      </c>
      <c r="E17" s="5">
        <f t="shared" si="0"/>
        <v>3.1696899999992269E-3</v>
      </c>
      <c r="F17" s="5">
        <f>ABS(Table21[[#This Row],[Erorr 1]])</f>
        <v>5.6299999999993133E-2</v>
      </c>
      <c r="G17" s="6">
        <f>Table21[[#This Row],[Abs Erorr 1]]/Table21[[#This Row],[Adj Close]]</f>
        <v>7.4538141550966784E-4</v>
      </c>
      <c r="H17" s="4">
        <f t="shared" si="3"/>
        <v>75.650700000000001</v>
      </c>
      <c r="I17" s="7">
        <f>(Table21[[#This Row],[Adj Close]]-Table21[[#This Row],[3-MA]])</f>
        <v>-0.11889999999999645</v>
      </c>
      <c r="J17" s="3">
        <f t="shared" si="2"/>
        <v>1.4137209999999156E-2</v>
      </c>
      <c r="K17" s="3">
        <f>ABS(Table21[[#This Row],[Erorr 2]])</f>
        <v>0.11889999999999645</v>
      </c>
      <c r="L17" s="6">
        <f>Table21[[#This Row],[Abs Erorr 2]]/Table21[[#This Row],[Adj Close]]</f>
        <v>1.5741714085987153E-3</v>
      </c>
      <c r="M17" s="4">
        <f t="shared" si="4"/>
        <v>74.553666666666658</v>
      </c>
      <c r="N17" s="9">
        <f>Table21[[#This Row],[Adj Close]]-Table21[[#This Row],[6-MA]]</f>
        <v>0.9781333333333464</v>
      </c>
      <c r="O17" s="10">
        <f>(Table21[[#This Row],[Adj Close]]-M17)^2</f>
        <v>0.95674481777780329</v>
      </c>
      <c r="P17" s="10">
        <f>ABS(Table21[[#This Row],[Erorr 3]])</f>
        <v>0.9781333333333464</v>
      </c>
      <c r="Q17" s="81">
        <f>Table21[[#This Row],[Abs Erorr 3]]/Table21[[#This Row],[Adj Close]]</f>
        <v>1.2949953970822175E-2</v>
      </c>
    </row>
    <row r="18" spans="1:17" x14ac:dyDescent="0.3">
      <c r="A18" s="79">
        <v>43490</v>
      </c>
      <c r="B18" s="82">
        <v>75.691400000000002</v>
      </c>
      <c r="C18" s="4">
        <f t="shared" si="1"/>
        <v>75.531800000000004</v>
      </c>
      <c r="D18" s="18">
        <f>Table21[[#This Row],[Adj Close]]-Table21[[#This Row],[Naive Trend ]]</f>
        <v>0.15959999999999752</v>
      </c>
      <c r="E18" s="5">
        <f t="shared" si="0"/>
        <v>2.547215999999921E-2</v>
      </c>
      <c r="F18" s="5">
        <f>ABS(Table21[[#This Row],[Erorr 1]])</f>
        <v>0.15959999999999752</v>
      </c>
      <c r="G18" s="6">
        <f>Table21[[#This Row],[Abs Erorr 1]]/Table21[[#This Row],[Adj Close]]</f>
        <v>2.108561870965493E-3</v>
      </c>
      <c r="H18" s="4">
        <f t="shared" si="3"/>
        <v>75.647566666666663</v>
      </c>
      <c r="I18" s="7">
        <f>(Table21[[#This Row],[Adj Close]]-Table21[[#This Row],[3-MA]])</f>
        <v>4.3833333333338942E-2</v>
      </c>
      <c r="J18" s="3">
        <f t="shared" si="2"/>
        <v>1.9213611111116029E-3</v>
      </c>
      <c r="K18" s="3">
        <f>ABS(Table21[[#This Row],[Erorr 2]])</f>
        <v>4.3833333333338942E-2</v>
      </c>
      <c r="L18" s="6">
        <f>Table21[[#This Row],[Abs Erorr 2]]/Table21[[#This Row],[Adj Close]]</f>
        <v>5.7910586055138287E-4</v>
      </c>
      <c r="M18" s="4">
        <f t="shared" si="4"/>
        <v>74.954300000000003</v>
      </c>
      <c r="N18" s="9">
        <f>Table21[[#This Row],[Adj Close]]-Table21[[#This Row],[6-MA]]</f>
        <v>0.73709999999999809</v>
      </c>
      <c r="O18" s="10">
        <f>(Table21[[#This Row],[Adj Close]]-M18)^2</f>
        <v>0.5433164099999972</v>
      </c>
      <c r="P18" s="10">
        <f>ABS(Table21[[#This Row],[Erorr 3]])</f>
        <v>0.73709999999999809</v>
      </c>
      <c r="Q18" s="81">
        <f>Table21[[#This Row],[Abs Erorr 3]]/Table21[[#This Row],[Adj Close]]</f>
        <v>9.7382265356433899E-3</v>
      </c>
    </row>
    <row r="19" spans="1:17" x14ac:dyDescent="0.3">
      <c r="A19" s="79">
        <v>43493</v>
      </c>
      <c r="B19" s="82">
        <v>75.4191</v>
      </c>
      <c r="C19" s="4">
        <f t="shared" si="1"/>
        <v>75.691400000000002</v>
      </c>
      <c r="D19" s="18">
        <f>Table21[[#This Row],[Adj Close]]-Table21[[#This Row],[Naive Trend ]]</f>
        <v>-0.27230000000000132</v>
      </c>
      <c r="E19" s="5">
        <f t="shared" si="0"/>
        <v>7.4147290000000712E-2</v>
      </c>
      <c r="F19" s="5">
        <f>ABS(Table21[[#This Row],[Erorr 1]])</f>
        <v>0.27230000000000132</v>
      </c>
      <c r="G19" s="6">
        <f>Table21[[#This Row],[Abs Erorr 1]]/Table21[[#This Row],[Adj Close]]</f>
        <v>3.6104912416085756E-3</v>
      </c>
      <c r="H19" s="4">
        <f t="shared" si="3"/>
        <v>75.603766666666672</v>
      </c>
      <c r="I19" s="7">
        <f>(Table21[[#This Row],[Adj Close]]-Table21[[#This Row],[3-MA]])</f>
        <v>-0.18466666666667209</v>
      </c>
      <c r="J19" s="3">
        <f t="shared" si="2"/>
        <v>3.4101777777779778E-2</v>
      </c>
      <c r="K19" s="3">
        <f>ABS(Table21[[#This Row],[Erorr 2]])</f>
        <v>0.18466666666667209</v>
      </c>
      <c r="L19" s="6">
        <f>Table21[[#This Row],[Abs Erorr 2]]/Table21[[#This Row],[Adj Close]]</f>
        <v>2.4485397819209204E-3</v>
      </c>
      <c r="M19" s="4">
        <f t="shared" si="4"/>
        <v>75.412833333333325</v>
      </c>
      <c r="N19" s="9">
        <f>Table21[[#This Row],[Adj Close]]-Table21[[#This Row],[6-MA]]</f>
        <v>6.2666666666757465E-3</v>
      </c>
      <c r="O19" s="10">
        <f>(Table21[[#This Row],[Adj Close]]-M19)^2</f>
        <v>3.9271111111224914E-5</v>
      </c>
      <c r="P19" s="10">
        <f>ABS(Table21[[#This Row],[Erorr 3]])</f>
        <v>6.2666666666757465E-3</v>
      </c>
      <c r="Q19" s="81">
        <f>Table21[[#This Row],[Abs Erorr 3]]/Table21[[#This Row],[Adj Close]]</f>
        <v>8.3091241697073374E-5</v>
      </c>
    </row>
    <row r="20" spans="1:17" x14ac:dyDescent="0.3">
      <c r="A20" s="79">
        <v>43494</v>
      </c>
      <c r="B20" s="82">
        <v>75.325199999999995</v>
      </c>
      <c r="C20" s="4">
        <f t="shared" si="1"/>
        <v>75.4191</v>
      </c>
      <c r="D20" s="18">
        <f>Table21[[#This Row],[Adj Close]]-Table21[[#This Row],[Naive Trend ]]</f>
        <v>-9.3900000000004979E-2</v>
      </c>
      <c r="E20" s="5">
        <f t="shared" si="0"/>
        <v>8.8172100000009357E-3</v>
      </c>
      <c r="F20" s="5">
        <f>ABS(Table21[[#This Row],[Erorr 1]])</f>
        <v>9.3900000000004979E-2</v>
      </c>
      <c r="G20" s="6">
        <f>Table21[[#This Row],[Abs Erorr 1]]/Table21[[#This Row],[Adj Close]]</f>
        <v>1.246594765098599E-3</v>
      </c>
      <c r="H20" s="4">
        <f t="shared" si="3"/>
        <v>75.547433333333345</v>
      </c>
      <c r="I20" s="7">
        <f>(Table21[[#This Row],[Adj Close]]-Table21[[#This Row],[3-MA]])</f>
        <v>-0.22223333333334949</v>
      </c>
      <c r="J20" s="3">
        <f t="shared" si="2"/>
        <v>4.9387654444451624E-2</v>
      </c>
      <c r="K20" s="3">
        <f>ABS(Table21[[#This Row],[Erorr 2]])</f>
        <v>0.22223333333334949</v>
      </c>
      <c r="L20" s="6">
        <f>Table21[[#This Row],[Abs Erorr 2]]/Table21[[#This Row],[Adj Close]]</f>
        <v>2.9503185299653966E-3</v>
      </c>
      <c r="M20" s="4">
        <f t="shared" si="4"/>
        <v>75.599066666666673</v>
      </c>
      <c r="N20" s="9">
        <f>Table21[[#This Row],[Adj Close]]-Table21[[#This Row],[6-MA]]</f>
        <v>-0.27386666666667736</v>
      </c>
      <c r="O20" s="10">
        <f>(Table21[[#This Row],[Adj Close]]-M20)^2</f>
        <v>7.5002951111116975E-2</v>
      </c>
      <c r="P20" s="10">
        <f>ABS(Table21[[#This Row],[Erorr 3]])</f>
        <v>0.27386666666667736</v>
      </c>
      <c r="Q20" s="81">
        <f>Table21[[#This Row],[Abs Erorr 3]]/Table21[[#This Row],[Adj Close]]</f>
        <v>3.6357907667908932E-3</v>
      </c>
    </row>
    <row r="21" spans="1:17" x14ac:dyDescent="0.3">
      <c r="A21" s="79">
        <v>43495</v>
      </c>
      <c r="B21" s="82">
        <v>76.320499999999996</v>
      </c>
      <c r="C21" s="4">
        <f t="shared" si="1"/>
        <v>75.325199999999995</v>
      </c>
      <c r="D21" s="18">
        <f>Table21[[#This Row],[Adj Close]]-Table21[[#This Row],[Naive Trend ]]</f>
        <v>0.9953000000000003</v>
      </c>
      <c r="E21" s="5">
        <f t="shared" si="0"/>
        <v>0.99062209000000057</v>
      </c>
      <c r="F21" s="5">
        <f>ABS(Table21[[#This Row],[Erorr 1]])</f>
        <v>0.9953000000000003</v>
      </c>
      <c r="G21" s="6">
        <f>Table21[[#This Row],[Abs Erorr 1]]/Table21[[#This Row],[Adj Close]]</f>
        <v>1.3041057120957022E-2</v>
      </c>
      <c r="H21" s="4">
        <f t="shared" si="3"/>
        <v>75.478566666666666</v>
      </c>
      <c r="I21" s="7">
        <f>(Table21[[#This Row],[Adj Close]]-Table21[[#This Row],[3-MA]])</f>
        <v>0.84193333333332987</v>
      </c>
      <c r="J21" s="3">
        <f t="shared" si="2"/>
        <v>0.708851737777772</v>
      </c>
      <c r="K21" s="3">
        <f>ABS(Table21[[#This Row],[Erorr 2]])</f>
        <v>0.84193333333332987</v>
      </c>
      <c r="L21" s="6">
        <f>Table21[[#This Row],[Abs Erorr 2]]/Table21[[#This Row],[Adj Close]]</f>
        <v>1.1031548972207072E-2</v>
      </c>
      <c r="M21" s="4">
        <f t="shared" si="4"/>
        <v>75.563066666666671</v>
      </c>
      <c r="N21" s="9">
        <f>Table21[[#This Row],[Adj Close]]-Table21[[#This Row],[6-MA]]</f>
        <v>0.7574333333333243</v>
      </c>
      <c r="O21" s="10">
        <f>(Table21[[#This Row],[Adj Close]]-M21)^2</f>
        <v>0.57370525444443077</v>
      </c>
      <c r="P21" s="10">
        <f>ABS(Table21[[#This Row],[Erorr 3]])</f>
        <v>0.7574333333333243</v>
      </c>
      <c r="Q21" s="81">
        <f>Table21[[#This Row],[Abs Erorr 3]]/Table21[[#This Row],[Adj Close]]</f>
        <v>9.9243759321980905E-3</v>
      </c>
    </row>
    <row r="22" spans="1:17" x14ac:dyDescent="0.3">
      <c r="A22" s="79">
        <v>43496</v>
      </c>
      <c r="B22" s="82">
        <v>76.883899999999997</v>
      </c>
      <c r="C22" s="4">
        <f t="shared" si="1"/>
        <v>76.320499999999996</v>
      </c>
      <c r="D22" s="18">
        <f>Table21[[#This Row],[Adj Close]]-Table21[[#This Row],[Naive Trend ]]</f>
        <v>0.56340000000000146</v>
      </c>
      <c r="E22" s="5">
        <f t="shared" si="0"/>
        <v>0.31741956000000165</v>
      </c>
      <c r="F22" s="5">
        <f>ABS(Table21[[#This Row],[Erorr 1]])</f>
        <v>0.56340000000000146</v>
      </c>
      <c r="G22" s="6">
        <f>Table21[[#This Row],[Abs Erorr 1]]/Table21[[#This Row],[Adj Close]]</f>
        <v>7.3279321158266093E-3</v>
      </c>
      <c r="H22" s="4">
        <f t="shared" si="3"/>
        <v>75.688266666666664</v>
      </c>
      <c r="I22" s="7">
        <f>(Table21[[#This Row],[Adj Close]]-Table21[[#This Row],[3-MA]])</f>
        <v>1.1956333333333333</v>
      </c>
      <c r="J22" s="3">
        <f t="shared" si="2"/>
        <v>1.4295390677777777</v>
      </c>
      <c r="K22" s="3">
        <f>ABS(Table21[[#This Row],[Erorr 2]])</f>
        <v>1.1956333333333333</v>
      </c>
      <c r="L22" s="6">
        <f>Table21[[#This Row],[Abs Erorr 2]]/Table21[[#This Row],[Adj Close]]</f>
        <v>1.5551153535829131E-2</v>
      </c>
      <c r="M22" s="4">
        <f t="shared" si="4"/>
        <v>75.646016666666668</v>
      </c>
      <c r="N22" s="9">
        <f>Table21[[#This Row],[Adj Close]]-Table21[[#This Row],[6-MA]]</f>
        <v>1.237883333333329</v>
      </c>
      <c r="O22" s="10">
        <f>(Table21[[#This Row],[Adj Close]]-M22)^2</f>
        <v>1.5323551469444336</v>
      </c>
      <c r="P22" s="10">
        <f>ABS(Table21[[#This Row],[Erorr 3]])</f>
        <v>1.237883333333329</v>
      </c>
      <c r="Q22" s="81">
        <f>Table21[[#This Row],[Abs Erorr 3]]/Table21[[#This Row],[Adj Close]]</f>
        <v>1.6100683411394701E-2</v>
      </c>
    </row>
    <row r="23" spans="1:17" x14ac:dyDescent="0.3">
      <c r="A23" s="79">
        <v>43497</v>
      </c>
      <c r="B23" s="82">
        <v>76.536500000000004</v>
      </c>
      <c r="C23" s="4">
        <f t="shared" si="1"/>
        <v>76.883899999999997</v>
      </c>
      <c r="D23" s="18">
        <f>Table21[[#This Row],[Adj Close]]-Table21[[#This Row],[Naive Trend ]]</f>
        <v>-0.34739999999999327</v>
      </c>
      <c r="E23" s="5">
        <f t="shared" si="0"/>
        <v>0.12068675999999533</v>
      </c>
      <c r="F23" s="5">
        <f>ABS(Table21[[#This Row],[Erorr 1]])</f>
        <v>0.34739999999999327</v>
      </c>
      <c r="G23" s="6">
        <f>Table21[[#This Row],[Abs Erorr 1]]/Table21[[#This Row],[Adj Close]]</f>
        <v>4.5390107987691268E-3</v>
      </c>
      <c r="H23" s="4">
        <f t="shared" si="3"/>
        <v>76.176533333333325</v>
      </c>
      <c r="I23" s="7">
        <f>(Table21[[#This Row],[Adj Close]]-Table21[[#This Row],[3-MA]])</f>
        <v>0.3599666666666792</v>
      </c>
      <c r="J23" s="3">
        <f t="shared" si="2"/>
        <v>0.12957600111112014</v>
      </c>
      <c r="K23" s="3">
        <f>ABS(Table21[[#This Row],[Erorr 2]])</f>
        <v>0.3599666666666792</v>
      </c>
      <c r="L23" s="6">
        <f>Table21[[#This Row],[Abs Erorr 2]]/Table21[[#This Row],[Adj Close]]</f>
        <v>4.7032026113903716E-3</v>
      </c>
      <c r="M23" s="4">
        <f t="shared" si="4"/>
        <v>75.861983333333328</v>
      </c>
      <c r="N23" s="9">
        <f>Table21[[#This Row],[Adj Close]]-Table21[[#This Row],[6-MA]]</f>
        <v>0.6745166666666762</v>
      </c>
      <c r="O23" s="10">
        <f>(Table21[[#This Row],[Adj Close]]-M23)^2</f>
        <v>0.45497273361112395</v>
      </c>
      <c r="P23" s="10">
        <f>ABS(Table21[[#This Row],[Erorr 3]])</f>
        <v>0.6745166666666762</v>
      </c>
      <c r="Q23" s="81">
        <f>Table21[[#This Row],[Abs Erorr 3]]/Table21[[#This Row],[Adj Close]]</f>
        <v>8.8130064304831838E-3</v>
      </c>
    </row>
    <row r="24" spans="1:17" x14ac:dyDescent="0.3">
      <c r="A24" s="79">
        <v>43500</v>
      </c>
      <c r="B24" s="82">
        <v>76.987200000000001</v>
      </c>
      <c r="C24" s="4">
        <f t="shared" si="1"/>
        <v>76.536500000000004</v>
      </c>
      <c r="D24" s="18">
        <f>Table21[[#This Row],[Adj Close]]-Table21[[#This Row],[Naive Trend ]]</f>
        <v>0.45069999999999766</v>
      </c>
      <c r="E24" s="5">
        <f t="shared" si="0"/>
        <v>0.20313048999999789</v>
      </c>
      <c r="F24" s="5">
        <f>ABS(Table21[[#This Row],[Erorr 1]])</f>
        <v>0.45069999999999766</v>
      </c>
      <c r="G24" s="6">
        <f>Table21[[#This Row],[Abs Erorr 1]]/Table21[[#This Row],[Adj Close]]</f>
        <v>5.8542199222727633E-3</v>
      </c>
      <c r="H24" s="4">
        <f t="shared" si="3"/>
        <v>76.580300000000008</v>
      </c>
      <c r="I24" s="7">
        <f>(Table21[[#This Row],[Adj Close]]-Table21[[#This Row],[3-MA]])</f>
        <v>0.40689999999999316</v>
      </c>
      <c r="J24" s="3">
        <f t="shared" si="2"/>
        <v>0.16556760999999443</v>
      </c>
      <c r="K24" s="3">
        <f>ABS(Table21[[#This Row],[Erorr 2]])</f>
        <v>0.40689999999999316</v>
      </c>
      <c r="L24" s="6">
        <f>Table21[[#This Row],[Abs Erorr 2]]/Table21[[#This Row],[Adj Close]]</f>
        <v>5.2852941787724858E-3</v>
      </c>
      <c r="M24" s="4">
        <f t="shared" si="4"/>
        <v>76.02943333333333</v>
      </c>
      <c r="N24" s="9">
        <f>Table21[[#This Row],[Adj Close]]-Table21[[#This Row],[6-MA]]</f>
        <v>0.95776666666667154</v>
      </c>
      <c r="O24" s="10">
        <f>(Table21[[#This Row],[Adj Close]]-M24)^2</f>
        <v>0.91731698777778714</v>
      </c>
      <c r="P24" s="10">
        <f>ABS(Table21[[#This Row],[Erorr 3]])</f>
        <v>0.95776666666667154</v>
      </c>
      <c r="Q24" s="81">
        <f>Table21[[#This Row],[Abs Erorr 3]]/Table21[[#This Row],[Adj Close]]</f>
        <v>1.2440596185686341E-2</v>
      </c>
    </row>
    <row r="25" spans="1:17" x14ac:dyDescent="0.3">
      <c r="A25" s="79">
        <v>43501</v>
      </c>
      <c r="B25" s="82">
        <v>77.804100000000005</v>
      </c>
      <c r="C25" s="4">
        <f t="shared" si="1"/>
        <v>76.987200000000001</v>
      </c>
      <c r="D25" s="18">
        <f>Table21[[#This Row],[Adj Close]]-Table21[[#This Row],[Naive Trend ]]</f>
        <v>0.81690000000000396</v>
      </c>
      <c r="E25" s="5">
        <f t="shared" si="0"/>
        <v>0.66732561000000645</v>
      </c>
      <c r="F25" s="5">
        <f>ABS(Table21[[#This Row],[Erorr 1]])</f>
        <v>0.81690000000000396</v>
      </c>
      <c r="G25" s="6">
        <f>Table21[[#This Row],[Abs Erorr 1]]/Table21[[#This Row],[Adj Close]]</f>
        <v>1.0499446687256891E-2</v>
      </c>
      <c r="H25" s="4">
        <f t="shared" si="3"/>
        <v>76.802533333333329</v>
      </c>
      <c r="I25" s="7">
        <f>(Table21[[#This Row],[Adj Close]]-Table21[[#This Row],[3-MA]])</f>
        <v>1.001566666666676</v>
      </c>
      <c r="J25" s="3">
        <f t="shared" si="2"/>
        <v>1.0031357877777967</v>
      </c>
      <c r="K25" s="3">
        <f>ABS(Table21[[#This Row],[Erorr 2]])</f>
        <v>1.001566666666676</v>
      </c>
      <c r="L25" s="6">
        <f>Table21[[#This Row],[Abs Erorr 2]]/Table21[[#This Row],[Adj Close]]</f>
        <v>1.2872929147264425E-2</v>
      </c>
      <c r="M25" s="4">
        <f t="shared" si="4"/>
        <v>76.245400000000004</v>
      </c>
      <c r="N25" s="9">
        <f>Table21[[#This Row],[Adj Close]]-Table21[[#This Row],[6-MA]]</f>
        <v>1.5587000000000018</v>
      </c>
      <c r="O25" s="10">
        <f>(Table21[[#This Row],[Adj Close]]-M25)^2</f>
        <v>2.4295456900000056</v>
      </c>
      <c r="P25" s="10">
        <f>ABS(Table21[[#This Row],[Erorr 3]])</f>
        <v>1.5587000000000018</v>
      </c>
      <c r="Q25" s="81">
        <f>Table21[[#This Row],[Abs Erorr 3]]/Table21[[#This Row],[Adj Close]]</f>
        <v>2.0033648612348215E-2</v>
      </c>
    </row>
    <row r="26" spans="1:17" x14ac:dyDescent="0.3">
      <c r="A26" s="79">
        <v>43502</v>
      </c>
      <c r="B26" s="82">
        <v>77.663300000000007</v>
      </c>
      <c r="C26" s="4">
        <f t="shared" si="1"/>
        <v>77.804100000000005</v>
      </c>
      <c r="D26" s="18">
        <f>Table21[[#This Row],[Adj Close]]-Table21[[#This Row],[Naive Trend ]]</f>
        <v>-0.1407999999999987</v>
      </c>
      <c r="E26" s="5">
        <f t="shared" si="0"/>
        <v>1.9824639999999637E-2</v>
      </c>
      <c r="F26" s="5">
        <f>ABS(Table21[[#This Row],[Erorr 1]])</f>
        <v>0.1407999999999987</v>
      </c>
      <c r="G26" s="6">
        <f>Table21[[#This Row],[Abs Erorr 1]]/Table21[[#This Row],[Adj Close]]</f>
        <v>1.8129541237624294E-3</v>
      </c>
      <c r="H26" s="4">
        <f t="shared" si="3"/>
        <v>77.10926666666667</v>
      </c>
      <c r="I26" s="7">
        <f>(Table21[[#This Row],[Adj Close]]-Table21[[#This Row],[3-MA]])</f>
        <v>0.55403333333333649</v>
      </c>
      <c r="J26" s="3">
        <f t="shared" si="2"/>
        <v>0.30695293444444793</v>
      </c>
      <c r="K26" s="3">
        <f>ABS(Table21[[#This Row],[Erorr 2]])</f>
        <v>0.55403333333333649</v>
      </c>
      <c r="L26" s="6">
        <f>Table21[[#This Row],[Abs Erorr 2]]/Table21[[#This Row],[Adj Close]]</f>
        <v>7.1337856276173749E-3</v>
      </c>
      <c r="M26" s="4">
        <f t="shared" si="4"/>
        <v>76.642899999999983</v>
      </c>
      <c r="N26" s="9">
        <f>Table21[[#This Row],[Adj Close]]-Table21[[#This Row],[6-MA]]</f>
        <v>1.0204000000000235</v>
      </c>
      <c r="O26" s="10">
        <f>(Table21[[#This Row],[Adj Close]]-M26)^2</f>
        <v>1.041216160000048</v>
      </c>
      <c r="P26" s="10">
        <f>ABS(Table21[[#This Row],[Erorr 3]])</f>
        <v>1.0204000000000235</v>
      </c>
      <c r="Q26" s="81">
        <f>Table21[[#This Row],[Abs Erorr 3]]/Table21[[#This Row],[Adj Close]]</f>
        <v>1.3138766959426439E-2</v>
      </c>
    </row>
    <row r="27" spans="1:17" x14ac:dyDescent="0.3">
      <c r="A27" s="79">
        <v>43503</v>
      </c>
      <c r="B27" s="82">
        <v>77.362799999999993</v>
      </c>
      <c r="C27" s="4">
        <f t="shared" si="1"/>
        <v>77.663300000000007</v>
      </c>
      <c r="D27" s="18">
        <f>Table21[[#This Row],[Adj Close]]-Table21[[#This Row],[Naive Trend ]]</f>
        <v>-0.30050000000001376</v>
      </c>
      <c r="E27" s="5">
        <f t="shared" si="0"/>
        <v>9.030025000000827E-2</v>
      </c>
      <c r="F27" s="5">
        <f>ABS(Table21[[#This Row],[Erorr 1]])</f>
        <v>0.30050000000001376</v>
      </c>
      <c r="G27" s="6">
        <f>Table21[[#This Row],[Abs Erorr 1]]/Table21[[#This Row],[Adj Close]]</f>
        <v>3.8842958114237566E-3</v>
      </c>
      <c r="H27" s="4">
        <f t="shared" si="3"/>
        <v>77.484866666666676</v>
      </c>
      <c r="I27" s="7">
        <f>(Table21[[#This Row],[Adj Close]]-Table21[[#This Row],[3-MA]])</f>
        <v>-0.12206666666668298</v>
      </c>
      <c r="J27" s="3">
        <f t="shared" si="2"/>
        <v>1.4900271111115092E-2</v>
      </c>
      <c r="K27" s="3">
        <f>ABS(Table21[[#This Row],[Erorr 2]])</f>
        <v>0.12206666666668298</v>
      </c>
      <c r="L27" s="6">
        <f>Table21[[#This Row],[Abs Erorr 2]]/Table21[[#This Row],[Adj Close]]</f>
        <v>1.5778470617232442E-3</v>
      </c>
      <c r="M27" s="4">
        <f t="shared" si="4"/>
        <v>77.032583333333335</v>
      </c>
      <c r="N27" s="9">
        <f>Table21[[#This Row],[Adj Close]]-Table21[[#This Row],[6-MA]]</f>
        <v>0.33021666666665794</v>
      </c>
      <c r="O27" s="10">
        <f>(Table21[[#This Row],[Adj Close]]-M27)^2</f>
        <v>0.10904304694443868</v>
      </c>
      <c r="P27" s="10">
        <f>ABS(Table21[[#This Row],[Erorr 3]])</f>
        <v>0.33021666666665794</v>
      </c>
      <c r="Q27" s="81">
        <f>Table21[[#This Row],[Abs Erorr 3]]/Table21[[#This Row],[Adj Close]]</f>
        <v>4.2684166895026803E-3</v>
      </c>
    </row>
    <row r="28" spans="1:17" x14ac:dyDescent="0.3">
      <c r="A28" s="79">
        <v>43504</v>
      </c>
      <c r="B28" s="82">
        <v>77.334599999999995</v>
      </c>
      <c r="C28" s="4">
        <f t="shared" si="1"/>
        <v>77.362799999999993</v>
      </c>
      <c r="D28" s="18">
        <f>Table21[[#This Row],[Adj Close]]-Table21[[#This Row],[Naive Trend ]]</f>
        <v>-2.8199999999998226E-2</v>
      </c>
      <c r="E28" s="5">
        <f t="shared" si="0"/>
        <v>7.9523999999989994E-4</v>
      </c>
      <c r="F28" s="5">
        <f>ABS(Table21[[#This Row],[Erorr 1]])</f>
        <v>2.8199999999998226E-2</v>
      </c>
      <c r="G28" s="6">
        <f>Table21[[#This Row],[Abs Erorr 1]]/Table21[[#This Row],[Adj Close]]</f>
        <v>3.6464919971136115E-4</v>
      </c>
      <c r="H28" s="4">
        <f t="shared" si="3"/>
        <v>77.610066666666668</v>
      </c>
      <c r="I28" s="7">
        <f>(Table21[[#This Row],[Adj Close]]-Table21[[#This Row],[3-MA]])</f>
        <v>-0.27546666666667363</v>
      </c>
      <c r="J28" s="3">
        <f t="shared" si="2"/>
        <v>7.588188444444828E-2</v>
      </c>
      <c r="K28" s="3">
        <f>ABS(Table21[[#This Row],[Erorr 2]])</f>
        <v>0.27546666666667363</v>
      </c>
      <c r="L28" s="6">
        <f>Table21[[#This Row],[Abs Erorr 2]]/Table21[[#This Row],[Adj Close]]</f>
        <v>3.5620106222398985E-3</v>
      </c>
      <c r="M28" s="4">
        <f t="shared" si="4"/>
        <v>77.206299999999999</v>
      </c>
      <c r="N28" s="9">
        <f>Table21[[#This Row],[Adj Close]]-Table21[[#This Row],[6-MA]]</f>
        <v>0.12829999999999586</v>
      </c>
      <c r="O28" s="10">
        <f>(Table21[[#This Row],[Adj Close]]-M28)^2</f>
        <v>1.6460889999998937E-2</v>
      </c>
      <c r="P28" s="10">
        <f>ABS(Table21[[#This Row],[Erorr 3]])</f>
        <v>0.12829999999999586</v>
      </c>
      <c r="Q28" s="81">
        <f>Table21[[#This Row],[Abs Erorr 3]]/Table21[[#This Row],[Adj Close]]</f>
        <v>1.659024550459896E-3</v>
      </c>
    </row>
    <row r="29" spans="1:17" x14ac:dyDescent="0.3">
      <c r="A29" s="79">
        <v>43507</v>
      </c>
      <c r="B29" s="82">
        <v>78.574100000000001</v>
      </c>
      <c r="C29" s="4">
        <f t="shared" si="1"/>
        <v>77.334599999999995</v>
      </c>
      <c r="D29" s="18">
        <f>Table21[[#This Row],[Adj Close]]-Table21[[#This Row],[Naive Trend ]]</f>
        <v>1.2395000000000067</v>
      </c>
      <c r="E29" s="5">
        <f t="shared" si="0"/>
        <v>1.5363602500000166</v>
      </c>
      <c r="F29" s="5">
        <f>ABS(Table21[[#This Row],[Erorr 1]])</f>
        <v>1.2395000000000067</v>
      </c>
      <c r="G29" s="6">
        <f>Table21[[#This Row],[Abs Erorr 1]]/Table21[[#This Row],[Adj Close]]</f>
        <v>1.5774918198235892E-2</v>
      </c>
      <c r="H29" s="4">
        <f t="shared" si="3"/>
        <v>77.45356666666666</v>
      </c>
      <c r="I29" s="7">
        <f>(Table21[[#This Row],[Adj Close]]-Table21[[#This Row],[3-MA]])</f>
        <v>1.1205333333333414</v>
      </c>
      <c r="J29" s="3">
        <f t="shared" si="2"/>
        <v>1.2555949511111291</v>
      </c>
      <c r="K29" s="3">
        <f>ABS(Table21[[#This Row],[Erorr 2]])</f>
        <v>1.1205333333333414</v>
      </c>
      <c r="L29" s="6">
        <f>Table21[[#This Row],[Abs Erorr 2]]/Table21[[#This Row],[Adj Close]]</f>
        <v>1.4260848464485642E-2</v>
      </c>
      <c r="M29" s="4">
        <f t="shared" si="4"/>
        <v>77.281416666666658</v>
      </c>
      <c r="N29" s="9">
        <f>Table21[[#This Row],[Adj Close]]-Table21[[#This Row],[6-MA]]</f>
        <v>1.2926833333333434</v>
      </c>
      <c r="O29" s="10">
        <f>(Table21[[#This Row],[Adj Close]]-M29)^2</f>
        <v>1.6710302002778037</v>
      </c>
      <c r="P29" s="10">
        <f>ABS(Table21[[#This Row],[Erorr 3]])</f>
        <v>1.2926833333333434</v>
      </c>
      <c r="Q29" s="81">
        <f>Table21[[#This Row],[Abs Erorr 3]]/Table21[[#This Row],[Adj Close]]</f>
        <v>1.6451773973018377E-2</v>
      </c>
    </row>
    <row r="30" spans="1:17" x14ac:dyDescent="0.3">
      <c r="A30" s="79">
        <v>43508</v>
      </c>
      <c r="B30" s="82">
        <v>79.541200000000003</v>
      </c>
      <c r="C30" s="4">
        <f t="shared" si="1"/>
        <v>78.574100000000001</v>
      </c>
      <c r="D30" s="18">
        <f>Table21[[#This Row],[Adj Close]]-Table21[[#This Row],[Naive Trend ]]</f>
        <v>0.96710000000000207</v>
      </c>
      <c r="E30" s="5">
        <f t="shared" si="0"/>
        <v>0.93528241000000401</v>
      </c>
      <c r="F30" s="5">
        <f>ABS(Table21[[#This Row],[Erorr 1]])</f>
        <v>0.96710000000000207</v>
      </c>
      <c r="G30" s="6">
        <f>Table21[[#This Row],[Abs Erorr 1]]/Table21[[#This Row],[Adj Close]]</f>
        <v>1.2158478876355927E-2</v>
      </c>
      <c r="H30" s="4">
        <f t="shared" si="3"/>
        <v>77.757166666666663</v>
      </c>
      <c r="I30" s="7">
        <f>(Table21[[#This Row],[Adj Close]]-Table21[[#This Row],[3-MA]])</f>
        <v>1.7840333333333405</v>
      </c>
      <c r="J30" s="3">
        <f t="shared" si="2"/>
        <v>3.18277493444447</v>
      </c>
      <c r="K30" s="3">
        <f>ABS(Table21[[#This Row],[Erorr 2]])</f>
        <v>1.7840333333333405</v>
      </c>
      <c r="L30" s="6">
        <f>Table21[[#This Row],[Abs Erorr 2]]/Table21[[#This Row],[Adj Close]]</f>
        <v>2.2429047252660764E-2</v>
      </c>
      <c r="M30" s="4">
        <f t="shared" si="4"/>
        <v>77.621016666666677</v>
      </c>
      <c r="N30" s="9">
        <f>Table21[[#This Row],[Adj Close]]-Table21[[#This Row],[6-MA]]</f>
        <v>1.9201833333333269</v>
      </c>
      <c r="O30" s="10">
        <f>(Table21[[#This Row],[Adj Close]]-M30)^2</f>
        <v>3.6871040336110865</v>
      </c>
      <c r="P30" s="10">
        <f>ABS(Table21[[#This Row],[Erorr 3]])</f>
        <v>1.9201833333333269</v>
      </c>
      <c r="Q30" s="81">
        <f>Table21[[#This Row],[Abs Erorr 3]]/Table21[[#This Row],[Adj Close]]</f>
        <v>2.414073880370584E-2</v>
      </c>
    </row>
    <row r="31" spans="1:17" x14ac:dyDescent="0.3">
      <c r="A31" s="79">
        <v>43509</v>
      </c>
      <c r="B31" s="82">
        <v>80.189099999999996</v>
      </c>
      <c r="C31" s="4">
        <f t="shared" si="1"/>
        <v>79.541200000000003</v>
      </c>
      <c r="D31" s="18">
        <f>Table21[[#This Row],[Adj Close]]-Table21[[#This Row],[Naive Trend ]]</f>
        <v>0.64789999999999281</v>
      </c>
      <c r="E31" s="5">
        <f t="shared" si="0"/>
        <v>0.41977440999999072</v>
      </c>
      <c r="F31" s="5">
        <f>ABS(Table21[[#This Row],[Erorr 1]])</f>
        <v>0.64789999999999281</v>
      </c>
      <c r="G31" s="6">
        <f>Table21[[#This Row],[Abs Erorr 1]]/Table21[[#This Row],[Adj Close]]</f>
        <v>8.0796517232391042E-3</v>
      </c>
      <c r="H31" s="4">
        <f t="shared" si="3"/>
        <v>78.4833</v>
      </c>
      <c r="I31" s="7">
        <f>(Table21[[#This Row],[Adj Close]]-Table21[[#This Row],[3-MA]])</f>
        <v>1.7057999999999964</v>
      </c>
      <c r="J31" s="3">
        <f t="shared" si="2"/>
        <v>2.9097536399999879</v>
      </c>
      <c r="K31" s="3">
        <f>ABS(Table21[[#This Row],[Erorr 2]])</f>
        <v>1.7057999999999964</v>
      </c>
      <c r="L31" s="6">
        <f>Table21[[#This Row],[Abs Erorr 2]]/Table21[[#This Row],[Adj Close]]</f>
        <v>2.1272217795186583E-2</v>
      </c>
      <c r="M31" s="4">
        <f t="shared" si="4"/>
        <v>78.046683333333334</v>
      </c>
      <c r="N31" s="9">
        <f>Table21[[#This Row],[Adj Close]]-Table21[[#This Row],[6-MA]]</f>
        <v>2.1424166666666622</v>
      </c>
      <c r="O31" s="10">
        <f>(Table21[[#This Row],[Adj Close]]-M31)^2</f>
        <v>4.5899491736110916</v>
      </c>
      <c r="P31" s="10">
        <f>ABS(Table21[[#This Row],[Erorr 3]])</f>
        <v>2.1424166666666622</v>
      </c>
      <c r="Q31" s="81">
        <f>Table21[[#This Row],[Abs Erorr 3]]/Table21[[#This Row],[Adj Close]]</f>
        <v>2.6717055892467458E-2</v>
      </c>
    </row>
    <row r="32" spans="1:17" x14ac:dyDescent="0.3">
      <c r="A32" s="79">
        <v>43510</v>
      </c>
      <c r="B32" s="82">
        <v>79.513099999999994</v>
      </c>
      <c r="C32" s="4">
        <f t="shared" si="1"/>
        <v>80.189099999999996</v>
      </c>
      <c r="D32" s="18">
        <f>Table21[[#This Row],[Adj Close]]-Table21[[#This Row],[Naive Trend ]]</f>
        <v>-0.67600000000000193</v>
      </c>
      <c r="E32" s="5">
        <f t="shared" si="0"/>
        <v>0.4569760000000026</v>
      </c>
      <c r="F32" s="5">
        <f>ABS(Table21[[#This Row],[Erorr 1]])</f>
        <v>0.67600000000000193</v>
      </c>
      <c r="G32" s="6">
        <f>Table21[[#This Row],[Abs Erorr 1]]/Table21[[#This Row],[Adj Close]]</f>
        <v>8.501743737824358E-3</v>
      </c>
      <c r="H32" s="4">
        <f t="shared" si="3"/>
        <v>79.434799999999996</v>
      </c>
      <c r="I32" s="7">
        <f>(Table21[[#This Row],[Adj Close]]-Table21[[#This Row],[3-MA]])</f>
        <v>7.8299999999998704E-2</v>
      </c>
      <c r="J32" s="3">
        <f t="shared" si="2"/>
        <v>6.130889999999797E-3</v>
      </c>
      <c r="K32" s="3">
        <f>ABS(Table21[[#This Row],[Erorr 2]])</f>
        <v>7.8299999999998704E-2</v>
      </c>
      <c r="L32" s="6">
        <f>Table21[[#This Row],[Abs Erorr 2]]/Table21[[#This Row],[Adj Close]]</f>
        <v>9.8474339448466623E-4</v>
      </c>
      <c r="M32" s="4">
        <f t="shared" si="4"/>
        <v>78.444183333333328</v>
      </c>
      <c r="N32" s="9">
        <f>Table21[[#This Row],[Adj Close]]-Table21[[#This Row],[6-MA]]</f>
        <v>1.0689166666666665</v>
      </c>
      <c r="O32" s="10">
        <f>(Table21[[#This Row],[Adj Close]]-M32)^2</f>
        <v>1.1425828402777773</v>
      </c>
      <c r="P32" s="10">
        <f>ABS(Table21[[#This Row],[Erorr 3]])</f>
        <v>1.0689166666666665</v>
      </c>
      <c r="Q32" s="81">
        <f>Table21[[#This Row],[Abs Erorr 3]]/Table21[[#This Row],[Adj Close]]</f>
        <v>1.344327748090147E-2</v>
      </c>
    </row>
    <row r="33" spans="1:17" x14ac:dyDescent="0.3">
      <c r="A33" s="79">
        <v>43511</v>
      </c>
      <c r="B33" s="82">
        <v>80.170299999999997</v>
      </c>
      <c r="C33" s="4">
        <f t="shared" si="1"/>
        <v>79.513099999999994</v>
      </c>
      <c r="D33" s="18">
        <f>Table21[[#This Row],[Adj Close]]-Table21[[#This Row],[Naive Trend ]]</f>
        <v>0.65720000000000312</v>
      </c>
      <c r="E33" s="5">
        <f t="shared" si="0"/>
        <v>0.4319118400000041</v>
      </c>
      <c r="F33" s="5">
        <f>ABS(Table21[[#This Row],[Erorr 1]])</f>
        <v>0.65720000000000312</v>
      </c>
      <c r="G33" s="6">
        <f>Table21[[#This Row],[Abs Erorr 1]]/Table21[[#This Row],[Adj Close]]</f>
        <v>8.197549466573072E-3</v>
      </c>
      <c r="H33" s="4">
        <f t="shared" si="3"/>
        <v>79.747799999999998</v>
      </c>
      <c r="I33" s="7">
        <f>(Table21[[#This Row],[Adj Close]]-Table21[[#This Row],[3-MA]])</f>
        <v>0.42249999999999943</v>
      </c>
      <c r="J33" s="3">
        <f t="shared" si="2"/>
        <v>0.17850624999999953</v>
      </c>
      <c r="K33" s="3">
        <f>ABS(Table21[[#This Row],[Erorr 2]])</f>
        <v>0.42249999999999943</v>
      </c>
      <c r="L33" s="6">
        <f>Table21[[#This Row],[Abs Erorr 2]]/Table21[[#This Row],[Adj Close]]</f>
        <v>5.2700314206133624E-3</v>
      </c>
      <c r="M33" s="4">
        <f t="shared" si="4"/>
        <v>78.752483333333331</v>
      </c>
      <c r="N33" s="9">
        <f>Table21[[#This Row],[Adj Close]]-Table21[[#This Row],[6-MA]]</f>
        <v>1.4178166666666669</v>
      </c>
      <c r="O33" s="10">
        <f>(Table21[[#This Row],[Adj Close]]-M33)^2</f>
        <v>2.0102041002777784</v>
      </c>
      <c r="P33" s="10">
        <f>ABS(Table21[[#This Row],[Erorr 3]])</f>
        <v>1.4178166666666669</v>
      </c>
      <c r="Q33" s="81">
        <f>Table21[[#This Row],[Abs Erorr 3]]/Table21[[#This Row],[Adj Close]]</f>
        <v>1.7685061259177862E-2</v>
      </c>
    </row>
    <row r="34" spans="1:17" x14ac:dyDescent="0.3">
      <c r="A34" s="79">
        <v>43515</v>
      </c>
      <c r="B34" s="82">
        <v>79.409800000000004</v>
      </c>
      <c r="C34" s="4">
        <f t="shared" si="1"/>
        <v>80.170299999999997</v>
      </c>
      <c r="D34" s="18">
        <f>Table21[[#This Row],[Adj Close]]-Table21[[#This Row],[Naive Trend ]]</f>
        <v>-0.76049999999999329</v>
      </c>
      <c r="E34" s="5">
        <f t="shared" si="0"/>
        <v>0.57836024999998981</v>
      </c>
      <c r="F34" s="5">
        <f>ABS(Table21[[#This Row],[Erorr 1]])</f>
        <v>0.76049999999999329</v>
      </c>
      <c r="G34" s="6">
        <f>Table21[[#This Row],[Abs Erorr 1]]/Table21[[#This Row],[Adj Close]]</f>
        <v>9.5769036063558053E-3</v>
      </c>
      <c r="H34" s="4">
        <f t="shared" si="3"/>
        <v>79.957499999999996</v>
      </c>
      <c r="I34" s="7">
        <f>(Table21[[#This Row],[Adj Close]]-Table21[[#This Row],[3-MA]])</f>
        <v>-0.54769999999999186</v>
      </c>
      <c r="J34" s="3">
        <f t="shared" si="2"/>
        <v>0.29997528999999107</v>
      </c>
      <c r="K34" s="3">
        <f>ABS(Table21[[#This Row],[Erorr 2]])</f>
        <v>0.54769999999999186</v>
      </c>
      <c r="L34" s="6">
        <f>Table21[[#This Row],[Abs Erorr 2]]/Table21[[#This Row],[Adj Close]]</f>
        <v>6.8971336031571897E-3</v>
      </c>
      <c r="M34" s="4">
        <f t="shared" si="4"/>
        <v>79.220399999999998</v>
      </c>
      <c r="N34" s="9">
        <f>Table21[[#This Row],[Adj Close]]-Table21[[#This Row],[6-MA]]</f>
        <v>0.18940000000000623</v>
      </c>
      <c r="O34" s="10">
        <f>(Table21[[#This Row],[Adj Close]]-M34)^2</f>
        <v>3.5872360000002358E-2</v>
      </c>
      <c r="P34" s="10">
        <f>ABS(Table21[[#This Row],[Erorr 3]])</f>
        <v>0.18940000000000623</v>
      </c>
      <c r="Q34" s="81">
        <f>Table21[[#This Row],[Abs Erorr 3]]/Table21[[#This Row],[Adj Close]]</f>
        <v>2.3850960460800332E-3</v>
      </c>
    </row>
    <row r="35" spans="1:17" x14ac:dyDescent="0.3">
      <c r="A35" s="79">
        <v>43516</v>
      </c>
      <c r="B35" s="82">
        <v>79.663300000000007</v>
      </c>
      <c r="C35" s="4">
        <f t="shared" si="1"/>
        <v>79.409800000000004</v>
      </c>
      <c r="D35" s="18">
        <f>Table21[[#This Row],[Adj Close]]-Table21[[#This Row],[Naive Trend ]]</f>
        <v>0.2535000000000025</v>
      </c>
      <c r="E35" s="5">
        <f t="shared" si="0"/>
        <v>6.426225000000127E-2</v>
      </c>
      <c r="F35" s="5">
        <f>ABS(Table21[[#This Row],[Erorr 1]])</f>
        <v>0.2535000000000025</v>
      </c>
      <c r="G35" s="6">
        <f>Table21[[#This Row],[Abs Erorr 1]]/Table21[[#This Row],[Adj Close]]</f>
        <v>3.1821428436934257E-3</v>
      </c>
      <c r="H35" s="4">
        <f t="shared" si="3"/>
        <v>79.697733333333346</v>
      </c>
      <c r="I35" s="7">
        <f>(Table21[[#This Row],[Adj Close]]-Table21[[#This Row],[3-MA]])</f>
        <v>-3.4433333333339533E-2</v>
      </c>
      <c r="J35" s="3">
        <f t="shared" si="2"/>
        <v>1.1856544444448715E-3</v>
      </c>
      <c r="K35" s="3">
        <f>ABS(Table21[[#This Row],[Erorr 2]])</f>
        <v>3.4433333333339533E-2</v>
      </c>
      <c r="L35" s="6">
        <f>Table21[[#This Row],[Abs Erorr 2]]/Table21[[#This Row],[Adj Close]]</f>
        <v>4.3223583925520949E-4</v>
      </c>
      <c r="M35" s="4">
        <f t="shared" si="4"/>
        <v>79.566266666666664</v>
      </c>
      <c r="N35" s="9">
        <f>Table21[[#This Row],[Adj Close]]-Table21[[#This Row],[6-MA]]</f>
        <v>9.7033333333342853E-2</v>
      </c>
      <c r="O35" s="10">
        <f>(Table21[[#This Row],[Adj Close]]-M35)^2</f>
        <v>9.4154677777796257E-3</v>
      </c>
      <c r="P35" s="10">
        <f>ABS(Table21[[#This Row],[Erorr 3]])</f>
        <v>9.7033333333342853E-2</v>
      </c>
      <c r="Q35" s="81">
        <f>Table21[[#This Row],[Abs Erorr 3]]/Table21[[#This Row],[Adj Close]]</f>
        <v>1.2180431055874266E-3</v>
      </c>
    </row>
    <row r="36" spans="1:17" x14ac:dyDescent="0.3">
      <c r="A36" s="79">
        <v>43517</v>
      </c>
      <c r="B36" s="82">
        <v>78.827600000000004</v>
      </c>
      <c r="C36" s="4">
        <f t="shared" si="1"/>
        <v>79.663300000000007</v>
      </c>
      <c r="D36" s="18">
        <f>Table21[[#This Row],[Adj Close]]-Table21[[#This Row],[Naive Trend ]]</f>
        <v>-0.83570000000000277</v>
      </c>
      <c r="E36" s="5">
        <f t="shared" si="0"/>
        <v>0.69839449000000464</v>
      </c>
      <c r="F36" s="5">
        <f>ABS(Table21[[#This Row],[Erorr 1]])</f>
        <v>0.83570000000000277</v>
      </c>
      <c r="G36" s="6">
        <f>Table21[[#This Row],[Abs Erorr 1]]/Table21[[#This Row],[Adj Close]]</f>
        <v>1.0601616692630534E-2</v>
      </c>
      <c r="H36" s="4">
        <f t="shared" si="3"/>
        <v>79.747799999999998</v>
      </c>
      <c r="I36" s="7">
        <f>(Table21[[#This Row],[Adj Close]]-Table21[[#This Row],[3-MA]])</f>
        <v>-0.92019999999999413</v>
      </c>
      <c r="J36" s="3">
        <f t="shared" si="2"/>
        <v>0.84676803999998917</v>
      </c>
      <c r="K36" s="3">
        <f>ABS(Table21[[#This Row],[Erorr 2]])</f>
        <v>0.92019999999999413</v>
      </c>
      <c r="L36" s="6">
        <f>Table21[[#This Row],[Abs Erorr 2]]/Table21[[#This Row],[Adj Close]]</f>
        <v>1.1673576260091568E-2</v>
      </c>
      <c r="M36" s="4">
        <f t="shared" si="4"/>
        <v>79.747799999999998</v>
      </c>
      <c r="N36" s="9">
        <f>Table21[[#This Row],[Adj Close]]-Table21[[#This Row],[6-MA]]</f>
        <v>-0.92019999999999413</v>
      </c>
      <c r="O36" s="10">
        <f>(Table21[[#This Row],[Adj Close]]-M36)^2</f>
        <v>0.84676803999998917</v>
      </c>
      <c r="P36" s="10">
        <f>ABS(Table21[[#This Row],[Erorr 3]])</f>
        <v>0.92019999999999413</v>
      </c>
      <c r="Q36" s="81">
        <f>Table21[[#This Row],[Abs Erorr 3]]/Table21[[#This Row],[Adj Close]]</f>
        <v>1.1673576260091568E-2</v>
      </c>
    </row>
    <row r="37" spans="1:17" x14ac:dyDescent="0.3">
      <c r="A37" s="79">
        <v>43518</v>
      </c>
      <c r="B37" s="82">
        <v>79.588200000000001</v>
      </c>
      <c r="C37" s="4">
        <f t="shared" si="1"/>
        <v>78.827600000000004</v>
      </c>
      <c r="D37" s="18">
        <f>Table21[[#This Row],[Adj Close]]-Table21[[#This Row],[Naive Trend ]]</f>
        <v>0.76059999999999661</v>
      </c>
      <c r="E37" s="5">
        <f t="shared" si="0"/>
        <v>0.57851235999999484</v>
      </c>
      <c r="F37" s="5">
        <f>ABS(Table21[[#This Row],[Erorr 1]])</f>
        <v>0.76059999999999661</v>
      </c>
      <c r="G37" s="6">
        <f>Table21[[#This Row],[Abs Erorr 1]]/Table21[[#This Row],[Adj Close]]</f>
        <v>9.5566930776169907E-3</v>
      </c>
      <c r="H37" s="4">
        <f t="shared" si="3"/>
        <v>79.300233333333338</v>
      </c>
      <c r="I37" s="7">
        <f>(Table21[[#This Row],[Adj Close]]-Table21[[#This Row],[3-MA]])</f>
        <v>0.28796666666666226</v>
      </c>
      <c r="J37" s="3">
        <f t="shared" si="2"/>
        <v>8.2924801111108573E-2</v>
      </c>
      <c r="K37" s="3">
        <f>ABS(Table21[[#This Row],[Erorr 2]])</f>
        <v>0.28796666666666226</v>
      </c>
      <c r="L37" s="6">
        <f>Table21[[#This Row],[Abs Erorr 2]]/Table21[[#This Row],[Adj Close]]</f>
        <v>3.6182080593186207E-3</v>
      </c>
      <c r="M37" s="4">
        <f t="shared" si="4"/>
        <v>79.628866666666667</v>
      </c>
      <c r="N37" s="9">
        <f>Table21[[#This Row],[Adj Close]]-Table21[[#This Row],[6-MA]]</f>
        <v>-4.0666666666666629E-2</v>
      </c>
      <c r="O37" s="10">
        <f>(Table21[[#This Row],[Adj Close]]-M37)^2</f>
        <v>1.6537777777777746E-3</v>
      </c>
      <c r="P37" s="10">
        <f>ABS(Table21[[#This Row],[Erorr 3]])</f>
        <v>4.0666666666666629E-2</v>
      </c>
      <c r="Q37" s="81">
        <f>Table21[[#This Row],[Abs Erorr 3]]/Table21[[#This Row],[Adj Close]]</f>
        <v>5.1096351804245639E-4</v>
      </c>
    </row>
    <row r="38" spans="1:17" x14ac:dyDescent="0.3">
      <c r="A38" s="79">
        <v>43521</v>
      </c>
      <c r="B38" s="82">
        <v>79.973100000000002</v>
      </c>
      <c r="C38" s="4">
        <f t="shared" si="1"/>
        <v>79.588200000000001</v>
      </c>
      <c r="D38" s="18">
        <f>Table21[[#This Row],[Adj Close]]-Table21[[#This Row],[Naive Trend ]]</f>
        <v>0.3849000000000018</v>
      </c>
      <c r="E38" s="5">
        <f t="shared" si="0"/>
        <v>0.14814801000000138</v>
      </c>
      <c r="F38" s="5">
        <f>ABS(Table21[[#This Row],[Erorr 1]])</f>
        <v>0.3849000000000018</v>
      </c>
      <c r="G38" s="6">
        <f>Table21[[#This Row],[Abs Erorr 1]]/Table21[[#This Row],[Adj Close]]</f>
        <v>4.8128683269749676E-3</v>
      </c>
      <c r="H38" s="4">
        <f t="shared" si="3"/>
        <v>79.359700000000004</v>
      </c>
      <c r="I38" s="7">
        <f>(Table21[[#This Row],[Adj Close]]-Table21[[#This Row],[3-MA]])</f>
        <v>0.61339999999999861</v>
      </c>
      <c r="J38" s="3">
        <f t="shared" si="2"/>
        <v>0.37625955999999827</v>
      </c>
      <c r="K38" s="3">
        <f>ABS(Table21[[#This Row],[Erorr 2]])</f>
        <v>0.61339999999999861</v>
      </c>
      <c r="L38" s="6">
        <f>Table21[[#This Row],[Abs Erorr 2]]/Table21[[#This Row],[Adj Close]]</f>
        <v>7.6700790640852811E-3</v>
      </c>
      <c r="M38" s="4">
        <f t="shared" si="4"/>
        <v>79.528716666666682</v>
      </c>
      <c r="N38" s="9">
        <f>Table21[[#This Row],[Adj Close]]-Table21[[#This Row],[6-MA]]</f>
        <v>0.44438333333332025</v>
      </c>
      <c r="O38" s="10">
        <f>(Table21[[#This Row],[Adj Close]]-M38)^2</f>
        <v>0.19747654694443281</v>
      </c>
      <c r="P38" s="10">
        <f>ABS(Table21[[#This Row],[Erorr 3]])</f>
        <v>0.44438333333332025</v>
      </c>
      <c r="Q38" s="81">
        <f>Table21[[#This Row],[Abs Erorr 3]]/Table21[[#This Row],[Adj Close]]</f>
        <v>5.5566600936229841E-3</v>
      </c>
    </row>
    <row r="39" spans="1:17" x14ac:dyDescent="0.3">
      <c r="A39" s="79">
        <v>43522</v>
      </c>
      <c r="B39" s="82">
        <v>80.564700000000002</v>
      </c>
      <c r="C39" s="4">
        <f t="shared" si="1"/>
        <v>79.973100000000002</v>
      </c>
      <c r="D39" s="18">
        <f>Table21[[#This Row],[Adj Close]]-Table21[[#This Row],[Naive Trend ]]</f>
        <v>0.59159999999999968</v>
      </c>
      <c r="E39" s="5">
        <f t="shared" si="0"/>
        <v>0.34999055999999962</v>
      </c>
      <c r="F39" s="5">
        <f>ABS(Table21[[#This Row],[Erorr 1]])</f>
        <v>0.59159999999999968</v>
      </c>
      <c r="G39" s="6">
        <f>Table21[[#This Row],[Abs Erorr 1]]/Table21[[#This Row],[Adj Close]]</f>
        <v>7.3431664240045536E-3</v>
      </c>
      <c r="H39" s="4">
        <f t="shared" si="3"/>
        <v>79.462966666666659</v>
      </c>
      <c r="I39" s="7">
        <f>(Table21[[#This Row],[Adj Close]]-Table21[[#This Row],[3-MA]])</f>
        <v>1.1017333333333426</v>
      </c>
      <c r="J39" s="3">
        <f t="shared" si="2"/>
        <v>1.2138163377777982</v>
      </c>
      <c r="K39" s="3">
        <f>ABS(Table21[[#This Row],[Erorr 2]])</f>
        <v>1.1017333333333426</v>
      </c>
      <c r="L39" s="6">
        <f>Table21[[#This Row],[Abs Erorr 2]]/Table21[[#This Row],[Adj Close]]</f>
        <v>1.3675137291311736E-2</v>
      </c>
      <c r="M39" s="4">
        <f t="shared" si="4"/>
        <v>79.605383333333336</v>
      </c>
      <c r="N39" s="9">
        <f>Table21[[#This Row],[Adj Close]]-Table21[[#This Row],[6-MA]]</f>
        <v>0.95931666666666615</v>
      </c>
      <c r="O39" s="10">
        <f>(Table21[[#This Row],[Adj Close]]-M39)^2</f>
        <v>0.92028846694444344</v>
      </c>
      <c r="P39" s="10">
        <f>ABS(Table21[[#This Row],[Erorr 3]])</f>
        <v>0.95931666666666615</v>
      </c>
      <c r="Q39" s="81">
        <f>Table21[[#This Row],[Abs Erorr 3]]/Table21[[#This Row],[Adj Close]]</f>
        <v>1.1907406924703575E-2</v>
      </c>
    </row>
    <row r="40" spans="1:17" x14ac:dyDescent="0.3">
      <c r="A40" s="79">
        <v>43523</v>
      </c>
      <c r="B40" s="82">
        <v>80.912099999999995</v>
      </c>
      <c r="C40" s="4">
        <f t="shared" si="1"/>
        <v>80.564700000000002</v>
      </c>
      <c r="D40" s="18">
        <f>Table21[[#This Row],[Adj Close]]-Table21[[#This Row],[Naive Trend ]]</f>
        <v>0.34739999999999327</v>
      </c>
      <c r="E40" s="5">
        <f t="shared" si="0"/>
        <v>0.12068675999999533</v>
      </c>
      <c r="F40" s="5">
        <f>ABS(Table21[[#This Row],[Erorr 1]])</f>
        <v>0.34739999999999327</v>
      </c>
      <c r="G40" s="6">
        <f>Table21[[#This Row],[Abs Erorr 1]]/Table21[[#This Row],[Adj Close]]</f>
        <v>4.2935481837697116E-3</v>
      </c>
      <c r="H40" s="4">
        <f t="shared" si="3"/>
        <v>80.042000000000016</v>
      </c>
      <c r="I40" s="7">
        <f>(Table21[[#This Row],[Adj Close]]-Table21[[#This Row],[3-MA]])</f>
        <v>0.87009999999997945</v>
      </c>
      <c r="J40" s="3">
        <f t="shared" si="2"/>
        <v>0.75707400999996421</v>
      </c>
      <c r="K40" s="3">
        <f>ABS(Table21[[#This Row],[Erorr 2]])</f>
        <v>0.87009999999997945</v>
      </c>
      <c r="L40" s="6">
        <f>Table21[[#This Row],[Abs Erorr 2]]/Table21[[#This Row],[Adj Close]]</f>
        <v>1.0753645004887766E-2</v>
      </c>
      <c r="M40" s="4">
        <f t="shared" si="4"/>
        <v>79.671116666666677</v>
      </c>
      <c r="N40" s="9">
        <f>Table21[[#This Row],[Adj Close]]-Table21[[#This Row],[6-MA]]</f>
        <v>1.2409833333333182</v>
      </c>
      <c r="O40" s="10">
        <f>(Table21[[#This Row],[Adj Close]]-M40)^2</f>
        <v>1.5400396336110735</v>
      </c>
      <c r="P40" s="10">
        <f>ABS(Table21[[#This Row],[Erorr 3]])</f>
        <v>1.2409833333333182</v>
      </c>
      <c r="Q40" s="81">
        <f>Table21[[#This Row],[Abs Erorr 3]]/Table21[[#This Row],[Adj Close]]</f>
        <v>1.5337425840304704E-2</v>
      </c>
    </row>
    <row r="41" spans="1:17" x14ac:dyDescent="0.3">
      <c r="A41" s="79">
        <v>43524</v>
      </c>
      <c r="B41" s="82">
        <v>80.498999999999995</v>
      </c>
      <c r="C41" s="4">
        <f t="shared" si="1"/>
        <v>80.912099999999995</v>
      </c>
      <c r="D41" s="18">
        <f>Table21[[#This Row],[Adj Close]]-Table21[[#This Row],[Naive Trend ]]</f>
        <v>-0.41310000000000002</v>
      </c>
      <c r="E41" s="5">
        <f t="shared" si="0"/>
        <v>0.17065161000000001</v>
      </c>
      <c r="F41" s="5">
        <f>ABS(Table21[[#This Row],[Erorr 1]])</f>
        <v>0.41310000000000002</v>
      </c>
      <c r="G41" s="6">
        <f>Table21[[#This Row],[Abs Erorr 1]]/Table21[[#This Row],[Adj Close]]</f>
        <v>5.1317407669660498E-3</v>
      </c>
      <c r="H41" s="4">
        <f t="shared" si="3"/>
        <v>80.4833</v>
      </c>
      <c r="I41" s="7">
        <f>(Table21[[#This Row],[Adj Close]]-Table21[[#This Row],[3-MA]])</f>
        <v>1.5699999999995384E-2</v>
      </c>
      <c r="J41" s="3">
        <f t="shared" si="2"/>
        <v>2.4648999999985508E-4</v>
      </c>
      <c r="K41" s="3">
        <f>ABS(Table21[[#This Row],[Erorr 2]])</f>
        <v>1.5699999999995384E-2</v>
      </c>
      <c r="L41" s="6">
        <f>Table21[[#This Row],[Abs Erorr 2]]/Table21[[#This Row],[Adj Close]]</f>
        <v>1.9503347867669643E-4</v>
      </c>
      <c r="M41" s="4">
        <f t="shared" si="4"/>
        <v>79.921500000000009</v>
      </c>
      <c r="N41" s="9">
        <f>Table21[[#This Row],[Adj Close]]-Table21[[#This Row],[6-MA]]</f>
        <v>0.57749999999998636</v>
      </c>
      <c r="O41" s="10">
        <f>(Table21[[#This Row],[Adj Close]]-M41)^2</f>
        <v>0.33350624999998424</v>
      </c>
      <c r="P41" s="10">
        <f>ABS(Table21[[#This Row],[Erorr 3]])</f>
        <v>0.57749999999998636</v>
      </c>
      <c r="Q41" s="81">
        <f>Table21[[#This Row],[Abs Erorr 3]]/Table21[[#This Row],[Adj Close]]</f>
        <v>7.1740021615173651E-3</v>
      </c>
    </row>
    <row r="42" spans="1:17" x14ac:dyDescent="0.3">
      <c r="A42" s="79">
        <v>43525</v>
      </c>
      <c r="B42" s="82">
        <v>82.052300000000002</v>
      </c>
      <c r="C42" s="4">
        <f t="shared" si="1"/>
        <v>80.498999999999995</v>
      </c>
      <c r="D42" s="18">
        <f>Table21[[#This Row],[Adj Close]]-Table21[[#This Row],[Naive Trend ]]</f>
        <v>1.5533000000000072</v>
      </c>
      <c r="E42" s="5">
        <f t="shared" si="0"/>
        <v>2.4127408900000225</v>
      </c>
      <c r="F42" s="5">
        <f>ABS(Table21[[#This Row],[Erorr 1]])</f>
        <v>1.5533000000000072</v>
      </c>
      <c r="G42" s="6">
        <f>Table21[[#This Row],[Abs Erorr 1]]/Table21[[#This Row],[Adj Close]]</f>
        <v>1.8930608892133518E-2</v>
      </c>
      <c r="H42" s="4">
        <f t="shared" si="3"/>
        <v>80.658599999999993</v>
      </c>
      <c r="I42" s="7">
        <f>(Table21[[#This Row],[Adj Close]]-Table21[[#This Row],[3-MA]])</f>
        <v>1.3937000000000097</v>
      </c>
      <c r="J42" s="3">
        <f t="shared" si="2"/>
        <v>1.9423996900000271</v>
      </c>
      <c r="K42" s="3">
        <f>ABS(Table21[[#This Row],[Erorr 2]])</f>
        <v>1.3937000000000097</v>
      </c>
      <c r="L42" s="6">
        <f>Table21[[#This Row],[Abs Erorr 2]]/Table21[[#This Row],[Adj Close]]</f>
        <v>1.69855080235412E-2</v>
      </c>
      <c r="M42" s="4">
        <f t="shared" si="4"/>
        <v>80.060783333333333</v>
      </c>
      <c r="N42" s="9">
        <f>Table21[[#This Row],[Adj Close]]-Table21[[#This Row],[6-MA]]</f>
        <v>1.9915166666666693</v>
      </c>
      <c r="O42" s="10">
        <f>(Table21[[#This Row],[Adj Close]]-M42)^2</f>
        <v>3.9661386336111213</v>
      </c>
      <c r="P42" s="10">
        <f>ABS(Table21[[#This Row],[Erorr 3]])</f>
        <v>1.9915166666666693</v>
      </c>
      <c r="Q42" s="81">
        <f>Table21[[#This Row],[Abs Erorr 3]]/Table21[[#This Row],[Adj Close]]</f>
        <v>2.4271308259081942E-2</v>
      </c>
    </row>
    <row r="43" spans="1:17" x14ac:dyDescent="0.3">
      <c r="A43" s="79">
        <v>43528</v>
      </c>
      <c r="B43" s="82">
        <v>80.621399999999994</v>
      </c>
      <c r="C43" s="4">
        <f t="shared" si="1"/>
        <v>82.052300000000002</v>
      </c>
      <c r="D43" s="18">
        <f>Table21[[#This Row],[Adj Close]]-Table21[[#This Row],[Naive Trend ]]</f>
        <v>-1.4309000000000083</v>
      </c>
      <c r="E43" s="5">
        <f t="shared" si="0"/>
        <v>2.0474748100000237</v>
      </c>
      <c r="F43" s="5">
        <f>ABS(Table21[[#This Row],[Erorr 1]])</f>
        <v>1.4309000000000083</v>
      </c>
      <c r="G43" s="6">
        <f>Table21[[#This Row],[Abs Erorr 1]]/Table21[[#This Row],[Adj Close]]</f>
        <v>1.7748389385448631E-2</v>
      </c>
      <c r="H43" s="4">
        <f t="shared" si="3"/>
        <v>81.154466666666664</v>
      </c>
      <c r="I43" s="7">
        <f>(Table21[[#This Row],[Adj Close]]-Table21[[#This Row],[3-MA]])</f>
        <v>-0.53306666666667013</v>
      </c>
      <c r="J43" s="3">
        <f t="shared" si="2"/>
        <v>0.2841600711111148</v>
      </c>
      <c r="K43" s="3">
        <f>ABS(Table21[[#This Row],[Erorr 2]])</f>
        <v>0.53306666666667013</v>
      </c>
      <c r="L43" s="6">
        <f>Table21[[#This Row],[Abs Erorr 2]]/Table21[[#This Row],[Adj Close]]</f>
        <v>6.6119748189273587E-3</v>
      </c>
      <c r="M43" s="4">
        <f t="shared" si="4"/>
        <v>80.59823333333334</v>
      </c>
      <c r="N43" s="9">
        <f>Table21[[#This Row],[Adj Close]]-Table21[[#This Row],[6-MA]]</f>
        <v>2.3166666666654123E-2</v>
      </c>
      <c r="O43" s="10">
        <f>(Table21[[#This Row],[Adj Close]]-M43)^2</f>
        <v>5.3669444444386322E-4</v>
      </c>
      <c r="P43" s="10">
        <f>ABS(Table21[[#This Row],[Erorr 3]])</f>
        <v>2.3166666666654123E-2</v>
      </c>
      <c r="Q43" s="81">
        <f>Table21[[#This Row],[Abs Erorr 3]]/Table21[[#This Row],[Adj Close]]</f>
        <v>2.8735133186293127E-4</v>
      </c>
    </row>
    <row r="44" spans="1:17" x14ac:dyDescent="0.3">
      <c r="A44" s="79">
        <v>43529</v>
      </c>
      <c r="B44" s="82">
        <v>80.433099999999996</v>
      </c>
      <c r="C44" s="4">
        <f t="shared" si="1"/>
        <v>80.621399999999994</v>
      </c>
      <c r="D44" s="18">
        <f>Table21[[#This Row],[Adj Close]]-Table21[[#This Row],[Naive Trend ]]</f>
        <v>-0.18829999999999814</v>
      </c>
      <c r="E44" s="5">
        <f t="shared" si="0"/>
        <v>3.5456889999999297E-2</v>
      </c>
      <c r="F44" s="5">
        <f>ABS(Table21[[#This Row],[Erorr 1]])</f>
        <v>0.18829999999999814</v>
      </c>
      <c r="G44" s="6">
        <f>Table21[[#This Row],[Abs Erorr 1]]/Table21[[#This Row],[Adj Close]]</f>
        <v>2.3410759998060268E-3</v>
      </c>
      <c r="H44" s="4">
        <f t="shared" si="3"/>
        <v>81.057566666666659</v>
      </c>
      <c r="I44" s="7">
        <f>(Table21[[#This Row],[Adj Close]]-Table21[[#This Row],[3-MA]])</f>
        <v>-0.62446666666666317</v>
      </c>
      <c r="J44" s="3">
        <f t="shared" si="2"/>
        <v>0.38995861777777341</v>
      </c>
      <c r="K44" s="3">
        <f>ABS(Table21[[#This Row],[Erorr 2]])</f>
        <v>0.62446666666666317</v>
      </c>
      <c r="L44" s="6">
        <f>Table21[[#This Row],[Abs Erorr 2]]/Table21[[#This Row],[Adj Close]]</f>
        <v>7.7638020499851829E-3</v>
      </c>
      <c r="M44" s="4">
        <f t="shared" si="4"/>
        <v>80.77043333333333</v>
      </c>
      <c r="N44" s="9">
        <f>Table21[[#This Row],[Adj Close]]-Table21[[#This Row],[6-MA]]</f>
        <v>-0.33733333333333348</v>
      </c>
      <c r="O44" s="10">
        <f>(Table21[[#This Row],[Adj Close]]-M44)^2</f>
        <v>0.11379377777777788</v>
      </c>
      <c r="P44" s="10">
        <f>ABS(Table21[[#This Row],[Erorr 3]])</f>
        <v>0.33733333333333348</v>
      </c>
      <c r="Q44" s="81">
        <f>Table21[[#This Row],[Abs Erorr 3]]/Table21[[#This Row],[Adj Close]]</f>
        <v>4.1939616070166821E-3</v>
      </c>
    </row>
    <row r="45" spans="1:17" x14ac:dyDescent="0.3">
      <c r="A45" s="79">
        <v>43530</v>
      </c>
      <c r="B45" s="82">
        <v>80.141300000000001</v>
      </c>
      <c r="C45" s="4">
        <f t="shared" si="1"/>
        <v>80.433099999999996</v>
      </c>
      <c r="D45" s="18">
        <f>Table21[[#This Row],[Adj Close]]-Table21[[#This Row],[Naive Trend ]]</f>
        <v>-0.29179999999999495</v>
      </c>
      <c r="E45" s="5">
        <f t="shared" si="0"/>
        <v>8.5147239999997057E-2</v>
      </c>
      <c r="F45" s="5">
        <f>ABS(Table21[[#This Row],[Erorr 1]])</f>
        <v>0.29179999999999495</v>
      </c>
      <c r="G45" s="6">
        <f>Table21[[#This Row],[Abs Erorr 1]]/Table21[[#This Row],[Adj Close]]</f>
        <v>3.6410689619459E-3</v>
      </c>
      <c r="H45" s="4">
        <f t="shared" si="3"/>
        <v>81.035600000000002</v>
      </c>
      <c r="I45" s="7">
        <f>(Table21[[#This Row],[Adj Close]]-Table21[[#This Row],[3-MA]])</f>
        <v>-0.89430000000000121</v>
      </c>
      <c r="J45" s="3">
        <f t="shared" si="2"/>
        <v>0.79977249000000217</v>
      </c>
      <c r="K45" s="3">
        <f>ABS(Table21[[#This Row],[Erorr 2]])</f>
        <v>0.89430000000000121</v>
      </c>
      <c r="L45" s="6">
        <f>Table21[[#This Row],[Abs Erorr 2]]/Table21[[#This Row],[Adj Close]]</f>
        <v>1.1159040344990675E-2</v>
      </c>
      <c r="M45" s="4">
        <f t="shared" si="4"/>
        <v>80.847099999999998</v>
      </c>
      <c r="N45" s="9">
        <f>Table21[[#This Row],[Adj Close]]-Table21[[#This Row],[6-MA]]</f>
        <v>-0.70579999999999643</v>
      </c>
      <c r="O45" s="10">
        <f>(Table21[[#This Row],[Adj Close]]-M45)^2</f>
        <v>0.49815363999999496</v>
      </c>
      <c r="P45" s="10">
        <f>ABS(Table21[[#This Row],[Erorr 3]])</f>
        <v>0.70579999999999643</v>
      </c>
      <c r="Q45" s="81">
        <f>Table21[[#This Row],[Abs Erorr 3]]/Table21[[#This Row],[Adj Close]]</f>
        <v>8.8069447338637689E-3</v>
      </c>
    </row>
    <row r="46" spans="1:17" x14ac:dyDescent="0.3">
      <c r="A46" s="79">
        <v>43531</v>
      </c>
      <c r="B46" s="82">
        <v>80.263599999999997</v>
      </c>
      <c r="C46" s="4">
        <f t="shared" si="1"/>
        <v>80.141300000000001</v>
      </c>
      <c r="D46" s="18">
        <f>Table21[[#This Row],[Adj Close]]-Table21[[#This Row],[Naive Trend ]]</f>
        <v>0.12229999999999563</v>
      </c>
      <c r="E46" s="5">
        <f t="shared" si="0"/>
        <v>1.4957289999998933E-2</v>
      </c>
      <c r="F46" s="5">
        <f>ABS(Table21[[#This Row],[Erorr 1]])</f>
        <v>0.12229999999999563</v>
      </c>
      <c r="G46" s="6">
        <f>Table21[[#This Row],[Abs Erorr 1]]/Table21[[#This Row],[Adj Close]]</f>
        <v>1.5237293119171784E-3</v>
      </c>
      <c r="H46" s="4">
        <f t="shared" si="3"/>
        <v>80.398600000000002</v>
      </c>
      <c r="I46" s="7">
        <f>(Table21[[#This Row],[Adj Close]]-Table21[[#This Row],[3-MA]])</f>
        <v>-0.13500000000000512</v>
      </c>
      <c r="J46" s="3">
        <f t="shared" si="2"/>
        <v>1.8225000000001382E-2</v>
      </c>
      <c r="K46" s="3">
        <f>ABS(Table21[[#This Row],[Erorr 2]])</f>
        <v>0.13500000000000512</v>
      </c>
      <c r="L46" s="6">
        <f>Table21[[#This Row],[Abs Erorr 2]]/Table21[[#This Row],[Adj Close]]</f>
        <v>1.6819579485595603E-3</v>
      </c>
      <c r="M46" s="4">
        <f t="shared" si="4"/>
        <v>80.776533333333319</v>
      </c>
      <c r="N46" s="9">
        <f>Table21[[#This Row],[Adj Close]]-Table21[[#This Row],[6-MA]]</f>
        <v>-0.51293333333332214</v>
      </c>
      <c r="O46" s="10">
        <f>(Table21[[#This Row],[Adj Close]]-M46)^2</f>
        <v>0.26310060444443295</v>
      </c>
      <c r="P46" s="10">
        <f>ABS(Table21[[#This Row],[Erorr 3]])</f>
        <v>0.51293333333332214</v>
      </c>
      <c r="Q46" s="81">
        <f>Table21[[#This Row],[Abs Erorr 3]]/Table21[[#This Row],[Adj Close]]</f>
        <v>6.3906096080081406E-3</v>
      </c>
    </row>
    <row r="47" spans="1:17" x14ac:dyDescent="0.3">
      <c r="A47" s="79">
        <v>43532</v>
      </c>
      <c r="B47" s="82">
        <v>79.830600000000004</v>
      </c>
      <c r="C47" s="4">
        <f t="shared" si="1"/>
        <v>80.263599999999997</v>
      </c>
      <c r="D47" s="18">
        <f>Table21[[#This Row],[Adj Close]]-Table21[[#This Row],[Naive Trend ]]</f>
        <v>-0.43299999999999272</v>
      </c>
      <c r="E47" s="5">
        <f t="shared" si="0"/>
        <v>0.18748899999999369</v>
      </c>
      <c r="F47" s="5">
        <f>ABS(Table21[[#This Row],[Erorr 1]])</f>
        <v>0.43299999999999272</v>
      </c>
      <c r="G47" s="6">
        <f>Table21[[#This Row],[Abs Erorr 1]]/Table21[[#This Row],[Adj Close]]</f>
        <v>5.4239852888490463E-3</v>
      </c>
      <c r="H47" s="4">
        <f t="shared" si="3"/>
        <v>80.279333333333327</v>
      </c>
      <c r="I47" s="7">
        <f>(Table21[[#This Row],[Adj Close]]-Table21[[#This Row],[3-MA]])</f>
        <v>-0.44873333333332255</v>
      </c>
      <c r="J47" s="3">
        <f t="shared" si="2"/>
        <v>0.20136160444443477</v>
      </c>
      <c r="K47" s="3">
        <f>ABS(Table21[[#This Row],[Erorr 2]])</f>
        <v>0.44873333333332255</v>
      </c>
      <c r="L47" s="6">
        <f>Table21[[#This Row],[Abs Erorr 2]]/Table21[[#This Row],[Adj Close]]</f>
        <v>5.6210692808687712E-3</v>
      </c>
      <c r="M47" s="4">
        <f t="shared" si="4"/>
        <v>80.668449999999993</v>
      </c>
      <c r="N47" s="9">
        <f>Table21[[#This Row],[Adj Close]]-Table21[[#This Row],[6-MA]]</f>
        <v>-0.83784999999998888</v>
      </c>
      <c r="O47" s="10">
        <f>(Table21[[#This Row],[Adj Close]]-M47)^2</f>
        <v>0.7019926224999814</v>
      </c>
      <c r="P47" s="10">
        <f>ABS(Table21[[#This Row],[Erorr 3]])</f>
        <v>0.83784999999998888</v>
      </c>
      <c r="Q47" s="81">
        <f>Table21[[#This Row],[Abs Erorr 3]]/Table21[[#This Row],[Adj Close]]</f>
        <v>1.049534890129836E-2</v>
      </c>
    </row>
    <row r="48" spans="1:17" x14ac:dyDescent="0.3">
      <c r="A48" s="79">
        <v>43535</v>
      </c>
      <c r="B48" s="82">
        <v>80.790800000000004</v>
      </c>
      <c r="C48" s="4">
        <f t="shared" si="1"/>
        <v>79.830600000000004</v>
      </c>
      <c r="D48" s="18">
        <f>Table21[[#This Row],[Adj Close]]-Table21[[#This Row],[Naive Trend ]]</f>
        <v>0.96020000000000039</v>
      </c>
      <c r="E48" s="5">
        <f t="shared" si="0"/>
        <v>0.92198404000000078</v>
      </c>
      <c r="F48" s="5">
        <f>ABS(Table21[[#This Row],[Erorr 1]])</f>
        <v>0.96020000000000039</v>
      </c>
      <c r="G48" s="6">
        <f>Table21[[#This Row],[Abs Erorr 1]]/Table21[[#This Row],[Adj Close]]</f>
        <v>1.1885016610802225E-2</v>
      </c>
      <c r="H48" s="4">
        <f t="shared" si="3"/>
        <v>80.078500000000005</v>
      </c>
      <c r="I48" s="7">
        <f>(Table21[[#This Row],[Adj Close]]-Table21[[#This Row],[3-MA]])</f>
        <v>0.71229999999999905</v>
      </c>
      <c r="J48" s="3">
        <f t="shared" si="2"/>
        <v>0.50737128999999859</v>
      </c>
      <c r="K48" s="3">
        <f>ABS(Table21[[#This Row],[Erorr 2]])</f>
        <v>0.71229999999999905</v>
      </c>
      <c r="L48" s="6">
        <f>Table21[[#This Row],[Abs Erorr 2]]/Table21[[#This Row],[Adj Close]]</f>
        <v>8.8165979294672035E-3</v>
      </c>
      <c r="M48" s="4">
        <f t="shared" si="4"/>
        <v>80.557050000000004</v>
      </c>
      <c r="N48" s="9">
        <f>Table21[[#This Row],[Adj Close]]-Table21[[#This Row],[6-MA]]</f>
        <v>0.23375000000000057</v>
      </c>
      <c r="O48" s="10">
        <f>(Table21[[#This Row],[Adj Close]]-M48)^2</f>
        <v>5.4639062500000266E-2</v>
      </c>
      <c r="P48" s="10">
        <f>ABS(Table21[[#This Row],[Erorr 3]])</f>
        <v>0.23375000000000057</v>
      </c>
      <c r="Q48" s="81">
        <f>Table21[[#This Row],[Abs Erorr 3]]/Table21[[#This Row],[Adj Close]]</f>
        <v>2.893274976853807E-3</v>
      </c>
    </row>
    <row r="49" spans="1:17" x14ac:dyDescent="0.3">
      <c r="A49" s="79">
        <v>43536</v>
      </c>
      <c r="B49" s="82">
        <v>80.423699999999997</v>
      </c>
      <c r="C49" s="4">
        <f t="shared" si="1"/>
        <v>80.790800000000004</v>
      </c>
      <c r="D49" s="18">
        <f>Table21[[#This Row],[Adj Close]]-Table21[[#This Row],[Naive Trend ]]</f>
        <v>-0.36710000000000775</v>
      </c>
      <c r="E49" s="5">
        <f t="shared" si="0"/>
        <v>0.13476241000000569</v>
      </c>
      <c r="F49" s="5">
        <f>ABS(Table21[[#This Row],[Erorr 1]])</f>
        <v>0.36710000000000775</v>
      </c>
      <c r="G49" s="6">
        <f>Table21[[#This Row],[Abs Erorr 1]]/Table21[[#This Row],[Adj Close]]</f>
        <v>4.5645748703430425E-3</v>
      </c>
      <c r="H49" s="4">
        <f t="shared" si="3"/>
        <v>80.295000000000002</v>
      </c>
      <c r="I49" s="7">
        <f>(Table21[[#This Row],[Adj Close]]-Table21[[#This Row],[3-MA]])</f>
        <v>0.12869999999999493</v>
      </c>
      <c r="J49" s="3">
        <f t="shared" si="2"/>
        <v>1.6563689999998694E-2</v>
      </c>
      <c r="K49" s="3">
        <f>ABS(Table21[[#This Row],[Erorr 2]])</f>
        <v>0.12869999999999493</v>
      </c>
      <c r="L49" s="6">
        <f>Table21[[#This Row],[Abs Erorr 2]]/Table21[[#This Row],[Adj Close]]</f>
        <v>1.600274545936023E-3</v>
      </c>
      <c r="M49" s="4">
        <f t="shared" si="4"/>
        <v>80.346799999999988</v>
      </c>
      <c r="N49" s="9">
        <f>Table21[[#This Row],[Adj Close]]-Table21[[#This Row],[6-MA]]</f>
        <v>7.6900000000009072E-2</v>
      </c>
      <c r="O49" s="10">
        <f>(Table21[[#This Row],[Adj Close]]-M49)^2</f>
        <v>5.9136100000013953E-3</v>
      </c>
      <c r="P49" s="10">
        <f>ABS(Table21[[#This Row],[Erorr 3]])</f>
        <v>7.6900000000009072E-2</v>
      </c>
      <c r="Q49" s="81">
        <f>Table21[[#This Row],[Abs Erorr 3]]/Table21[[#This Row],[Adj Close]]</f>
        <v>9.5618580095182236E-4</v>
      </c>
    </row>
    <row r="50" spans="1:17" x14ac:dyDescent="0.3">
      <c r="A50" s="79">
        <v>43537</v>
      </c>
      <c r="B50" s="82">
        <v>80.894400000000005</v>
      </c>
      <c r="C50" s="4">
        <f t="shared" si="1"/>
        <v>80.423699999999997</v>
      </c>
      <c r="D50" s="18">
        <f>Table21[[#This Row],[Adj Close]]-Table21[[#This Row],[Naive Trend ]]</f>
        <v>0.47070000000000789</v>
      </c>
      <c r="E50" s="5">
        <f t="shared" si="0"/>
        <v>0.22155849000000744</v>
      </c>
      <c r="F50" s="5">
        <f>ABS(Table21[[#This Row],[Erorr 1]])</f>
        <v>0.47070000000000789</v>
      </c>
      <c r="G50" s="6">
        <f>Table21[[#This Row],[Abs Erorr 1]]/Table21[[#This Row],[Adj Close]]</f>
        <v>5.8186969678989875E-3</v>
      </c>
      <c r="H50" s="4">
        <f t="shared" si="3"/>
        <v>80.348366666666664</v>
      </c>
      <c r="I50" s="7">
        <f>(Table21[[#This Row],[Adj Close]]-Table21[[#This Row],[3-MA]])</f>
        <v>0.54603333333334092</v>
      </c>
      <c r="J50" s="3">
        <f t="shared" si="2"/>
        <v>0.2981524011111194</v>
      </c>
      <c r="K50" s="3">
        <f>ABS(Table21[[#This Row],[Erorr 2]])</f>
        <v>0.54603333333334092</v>
      </c>
      <c r="L50" s="6">
        <f>Table21[[#This Row],[Abs Erorr 2]]/Table21[[#This Row],[Adj Close]]</f>
        <v>6.7499522010589222E-3</v>
      </c>
      <c r="M50" s="4">
        <f t="shared" si="4"/>
        <v>80.313849999999988</v>
      </c>
      <c r="N50" s="9">
        <f>Table21[[#This Row],[Adj Close]]-Table21[[#This Row],[6-MA]]</f>
        <v>0.58055000000001655</v>
      </c>
      <c r="O50" s="10">
        <f>(Table21[[#This Row],[Adj Close]]-M50)^2</f>
        <v>0.3370383025000192</v>
      </c>
      <c r="P50" s="10">
        <f>ABS(Table21[[#This Row],[Erorr 3]])</f>
        <v>0.58055000000001655</v>
      </c>
      <c r="Q50" s="81">
        <f>Table21[[#This Row],[Abs Erorr 3]]/Table21[[#This Row],[Adj Close]]</f>
        <v>7.1766401629781108E-3</v>
      </c>
    </row>
    <row r="51" spans="1:17" x14ac:dyDescent="0.3">
      <c r="A51" s="79">
        <v>43538</v>
      </c>
      <c r="B51" s="82">
        <v>81.779300000000006</v>
      </c>
      <c r="C51" s="4">
        <f t="shared" si="1"/>
        <v>80.894400000000005</v>
      </c>
      <c r="D51" s="18">
        <f>Table21[[#This Row],[Adj Close]]-Table21[[#This Row],[Naive Trend ]]</f>
        <v>0.8849000000000018</v>
      </c>
      <c r="E51" s="5">
        <f t="shared" si="0"/>
        <v>0.78304801000000313</v>
      </c>
      <c r="F51" s="5">
        <f>ABS(Table21[[#This Row],[Erorr 1]])</f>
        <v>0.8849000000000018</v>
      </c>
      <c r="G51" s="6">
        <f>Table21[[#This Row],[Abs Erorr 1]]/Table21[[#This Row],[Adj Close]]</f>
        <v>1.0820586627667413E-2</v>
      </c>
      <c r="H51" s="4">
        <f t="shared" si="3"/>
        <v>80.702966666666669</v>
      </c>
      <c r="I51" s="7">
        <f>(Table21[[#This Row],[Adj Close]]-Table21[[#This Row],[3-MA]])</f>
        <v>1.0763333333333378</v>
      </c>
      <c r="J51" s="3">
        <f t="shared" si="2"/>
        <v>1.1584934444444541</v>
      </c>
      <c r="K51" s="3">
        <f>ABS(Table21[[#This Row],[Erorr 2]])</f>
        <v>1.0763333333333378</v>
      </c>
      <c r="L51" s="6">
        <f>Table21[[#This Row],[Abs Erorr 2]]/Table21[[#This Row],[Adj Close]]</f>
        <v>1.3161439793851717E-2</v>
      </c>
      <c r="M51" s="4">
        <f t="shared" si="4"/>
        <v>80.39073333333333</v>
      </c>
      <c r="N51" s="9">
        <f>Table21[[#This Row],[Adj Close]]-Table21[[#This Row],[6-MA]]</f>
        <v>1.3885666666666765</v>
      </c>
      <c r="O51" s="10">
        <f>(Table21[[#This Row],[Adj Close]]-M51)^2</f>
        <v>1.9281173877778051</v>
      </c>
      <c r="P51" s="10">
        <f>ABS(Table21[[#This Row],[Erorr 3]])</f>
        <v>1.3885666666666765</v>
      </c>
      <c r="Q51" s="81">
        <f>Table21[[#This Row],[Abs Erorr 3]]/Table21[[#This Row],[Adj Close]]</f>
        <v>1.697943937728345E-2</v>
      </c>
    </row>
    <row r="52" spans="1:17" x14ac:dyDescent="0.3">
      <c r="A52" s="79">
        <v>43539</v>
      </c>
      <c r="B52" s="82">
        <v>81.713399999999993</v>
      </c>
      <c r="C52" s="4">
        <f t="shared" si="1"/>
        <v>81.779300000000006</v>
      </c>
      <c r="D52" s="18">
        <f>Table21[[#This Row],[Adj Close]]-Table21[[#This Row],[Naive Trend ]]</f>
        <v>-6.5900000000013392E-2</v>
      </c>
      <c r="E52" s="5">
        <f t="shared" si="0"/>
        <v>4.342810000001765E-3</v>
      </c>
      <c r="F52" s="5">
        <f>ABS(Table21[[#This Row],[Erorr 1]])</f>
        <v>6.5900000000013392E-2</v>
      </c>
      <c r="G52" s="6">
        <f>Table21[[#This Row],[Abs Erorr 1]]/Table21[[#This Row],[Adj Close]]</f>
        <v>8.0647727300557062E-4</v>
      </c>
      <c r="H52" s="4">
        <f t="shared" si="3"/>
        <v>81.032466666666679</v>
      </c>
      <c r="I52" s="7">
        <f>(Table21[[#This Row],[Adj Close]]-Table21[[#This Row],[3-MA]])</f>
        <v>0.68093333333331429</v>
      </c>
      <c r="J52" s="3">
        <f t="shared" si="2"/>
        <v>0.46367020444441853</v>
      </c>
      <c r="K52" s="3">
        <f>ABS(Table21[[#This Row],[Erorr 2]])</f>
        <v>0.68093333333331429</v>
      </c>
      <c r="L52" s="6">
        <f>Table21[[#This Row],[Abs Erorr 2]]/Table21[[#This Row],[Adj Close]]</f>
        <v>8.3331905578927605E-3</v>
      </c>
      <c r="M52" s="4">
        <f t="shared" si="4"/>
        <v>80.663733333333326</v>
      </c>
      <c r="N52" s="9">
        <f>Table21[[#This Row],[Adj Close]]-Table21[[#This Row],[6-MA]]</f>
        <v>1.049666666666667</v>
      </c>
      <c r="O52" s="10">
        <f>(Table21[[#This Row],[Adj Close]]-M52)^2</f>
        <v>1.1018001111111118</v>
      </c>
      <c r="P52" s="10">
        <f>ABS(Table21[[#This Row],[Erorr 3]])</f>
        <v>1.049666666666667</v>
      </c>
      <c r="Q52" s="81">
        <f>Table21[[#This Row],[Abs Erorr 3]]/Table21[[#This Row],[Adj Close]]</f>
        <v>1.2845710332291486E-2</v>
      </c>
    </row>
    <row r="53" spans="1:17" x14ac:dyDescent="0.3">
      <c r="A53" s="79">
        <v>43542</v>
      </c>
      <c r="B53" s="82">
        <v>82.673599999999993</v>
      </c>
      <c r="C53" s="4">
        <f t="shared" si="1"/>
        <v>81.713399999999993</v>
      </c>
      <c r="D53" s="18">
        <f>Table21[[#This Row],[Adj Close]]-Table21[[#This Row],[Naive Trend ]]</f>
        <v>0.96020000000000039</v>
      </c>
      <c r="E53" s="5">
        <f t="shared" si="0"/>
        <v>0.92198404000000078</v>
      </c>
      <c r="F53" s="5">
        <f>ABS(Table21[[#This Row],[Erorr 1]])</f>
        <v>0.96020000000000039</v>
      </c>
      <c r="G53" s="6">
        <f>Table21[[#This Row],[Abs Erorr 1]]/Table21[[#This Row],[Adj Close]]</f>
        <v>1.161434847399896E-2</v>
      </c>
      <c r="H53" s="4">
        <f t="shared" si="3"/>
        <v>81.462366666666654</v>
      </c>
      <c r="I53" s="7">
        <f>(Table21[[#This Row],[Adj Close]]-Table21[[#This Row],[3-MA]])</f>
        <v>1.2112333333333396</v>
      </c>
      <c r="J53" s="3">
        <f t="shared" si="2"/>
        <v>1.467086187777793</v>
      </c>
      <c r="K53" s="3">
        <f>ABS(Table21[[#This Row],[Erorr 2]])</f>
        <v>1.2112333333333396</v>
      </c>
      <c r="L53" s="6">
        <f>Table21[[#This Row],[Abs Erorr 2]]/Table21[[#This Row],[Adj Close]]</f>
        <v>1.4650787353318831E-2</v>
      </c>
      <c r="M53" s="4">
        <f t="shared" si="4"/>
        <v>80.905366666666666</v>
      </c>
      <c r="N53" s="9">
        <f>Table21[[#This Row],[Adj Close]]-Table21[[#This Row],[6-MA]]</f>
        <v>1.7682333333333276</v>
      </c>
      <c r="O53" s="10">
        <f>(Table21[[#This Row],[Adj Close]]-M53)^2</f>
        <v>3.1266491211110905</v>
      </c>
      <c r="P53" s="10">
        <f>ABS(Table21[[#This Row],[Erorr 3]])</f>
        <v>1.7682333333333276</v>
      </c>
      <c r="Q53" s="81">
        <f>Table21[[#This Row],[Abs Erorr 3]]/Table21[[#This Row],[Adj Close]]</f>
        <v>2.1388125512053758E-2</v>
      </c>
    </row>
    <row r="54" spans="1:17" x14ac:dyDescent="0.3">
      <c r="A54" s="79">
        <v>43543</v>
      </c>
      <c r="B54" s="82">
        <v>82.551199999999994</v>
      </c>
      <c r="C54" s="4">
        <f t="shared" si="1"/>
        <v>82.673599999999993</v>
      </c>
      <c r="D54" s="18">
        <f>Table21[[#This Row],[Adj Close]]-Table21[[#This Row],[Naive Trend ]]</f>
        <v>-0.12239999999999895</v>
      </c>
      <c r="E54" s="5">
        <f t="shared" si="0"/>
        <v>1.4981759999999743E-2</v>
      </c>
      <c r="F54" s="5">
        <f>ABS(Table21[[#This Row],[Erorr 1]])</f>
        <v>0.12239999999999895</v>
      </c>
      <c r="G54" s="6">
        <f>Table21[[#This Row],[Abs Erorr 1]]/Table21[[#This Row],[Adj Close]]</f>
        <v>1.4827161809882711E-3</v>
      </c>
      <c r="H54" s="4">
        <f t="shared" si="3"/>
        <v>82.05543333333334</v>
      </c>
      <c r="I54" s="7">
        <f>(Table21[[#This Row],[Adj Close]]-Table21[[#This Row],[3-MA]])</f>
        <v>0.49576666666665403</v>
      </c>
      <c r="J54" s="3">
        <f t="shared" si="2"/>
        <v>0.24578458777776524</v>
      </c>
      <c r="K54" s="3">
        <f>ABS(Table21[[#This Row],[Erorr 2]])</f>
        <v>0.49576666666665403</v>
      </c>
      <c r="L54" s="6">
        <f>Table21[[#This Row],[Abs Erorr 2]]/Table21[[#This Row],[Adj Close]]</f>
        <v>6.0055658387358881E-3</v>
      </c>
      <c r="M54" s="4">
        <f t="shared" si="4"/>
        <v>81.379199999999983</v>
      </c>
      <c r="N54" s="9">
        <f>Table21[[#This Row],[Adj Close]]-Table21[[#This Row],[6-MA]]</f>
        <v>1.1720000000000113</v>
      </c>
      <c r="O54" s="10">
        <f>(Table21[[#This Row],[Adj Close]]-M54)^2</f>
        <v>1.3735840000000263</v>
      </c>
      <c r="P54" s="10">
        <f>ABS(Table21[[#This Row],[Erorr 3]])</f>
        <v>1.1720000000000113</v>
      </c>
      <c r="Q54" s="81">
        <f>Table21[[#This Row],[Abs Erorr 3]]/Table21[[#This Row],[Adj Close]]</f>
        <v>1.4197249706848736E-2</v>
      </c>
    </row>
    <row r="55" spans="1:17" x14ac:dyDescent="0.3">
      <c r="A55" s="79">
        <v>43544</v>
      </c>
      <c r="B55" s="82">
        <v>81.609800000000007</v>
      </c>
      <c r="C55" s="4">
        <f t="shared" si="1"/>
        <v>82.551199999999994</v>
      </c>
      <c r="D55" s="18">
        <f>Table21[[#This Row],[Adj Close]]-Table21[[#This Row],[Naive Trend ]]</f>
        <v>-0.94139999999998736</v>
      </c>
      <c r="E55" s="5">
        <f t="shared" si="0"/>
        <v>0.88623395999997623</v>
      </c>
      <c r="F55" s="5">
        <f>ABS(Table21[[#This Row],[Erorr 1]])</f>
        <v>0.94139999999998736</v>
      </c>
      <c r="G55" s="6">
        <f>Table21[[#This Row],[Abs Erorr 1]]/Table21[[#This Row],[Adj Close]]</f>
        <v>1.1535379329443122E-2</v>
      </c>
      <c r="H55" s="4">
        <f t="shared" si="3"/>
        <v>82.312733333333327</v>
      </c>
      <c r="I55" s="7">
        <f>(Table21[[#This Row],[Adj Close]]-Table21[[#This Row],[3-MA]])</f>
        <v>-0.70293333333331987</v>
      </c>
      <c r="J55" s="3">
        <f t="shared" si="2"/>
        <v>0.49411527111109216</v>
      </c>
      <c r="K55" s="3">
        <f>ABS(Table21[[#This Row],[Erorr 2]])</f>
        <v>0.70293333333331987</v>
      </c>
      <c r="L55" s="6">
        <f>Table21[[#This Row],[Abs Erorr 2]]/Table21[[#This Row],[Adj Close]]</f>
        <v>8.6133446391649018E-3</v>
      </c>
      <c r="M55" s="4">
        <f t="shared" si="4"/>
        <v>81.672600000000003</v>
      </c>
      <c r="N55" s="9">
        <f>Table21[[#This Row],[Adj Close]]-Table21[[#This Row],[6-MA]]</f>
        <v>-6.2799999999995748E-2</v>
      </c>
      <c r="O55" s="10">
        <f>(Table21[[#This Row],[Adj Close]]-M55)^2</f>
        <v>3.9438399999994662E-3</v>
      </c>
      <c r="P55" s="10">
        <f>ABS(Table21[[#This Row],[Erorr 3]])</f>
        <v>6.2799999999995748E-2</v>
      </c>
      <c r="Q55" s="81">
        <f>Table21[[#This Row],[Abs Erorr 3]]/Table21[[#This Row],[Adj Close]]</f>
        <v>7.6951542584341275E-4</v>
      </c>
    </row>
    <row r="56" spans="1:17" x14ac:dyDescent="0.3">
      <c r="A56" s="79">
        <v>43545</v>
      </c>
      <c r="B56" s="82">
        <v>82.852500000000006</v>
      </c>
      <c r="C56" s="4">
        <f t="shared" si="1"/>
        <v>81.609800000000007</v>
      </c>
      <c r="D56" s="18">
        <f>Table21[[#This Row],[Adj Close]]-Table21[[#This Row],[Naive Trend ]]</f>
        <v>1.2426999999999992</v>
      </c>
      <c r="E56" s="5">
        <f t="shared" si="0"/>
        <v>1.5443032899999982</v>
      </c>
      <c r="F56" s="5">
        <f>ABS(Table21[[#This Row],[Erorr 1]])</f>
        <v>1.2426999999999992</v>
      </c>
      <c r="G56" s="6">
        <f>Table21[[#This Row],[Abs Erorr 1]]/Table21[[#This Row],[Adj Close]]</f>
        <v>1.4998943906339568E-2</v>
      </c>
      <c r="H56" s="4">
        <f t="shared" si="3"/>
        <v>82.278199999999998</v>
      </c>
      <c r="I56" s="7">
        <f>(Table21[[#This Row],[Adj Close]]-Table21[[#This Row],[3-MA]])</f>
        <v>0.57430000000000803</v>
      </c>
      <c r="J56" s="3">
        <f t="shared" si="2"/>
        <v>0.32982049000000924</v>
      </c>
      <c r="K56" s="3">
        <f>ABS(Table21[[#This Row],[Erorr 2]])</f>
        <v>0.57430000000000803</v>
      </c>
      <c r="L56" s="6">
        <f>Table21[[#This Row],[Abs Erorr 2]]/Table21[[#This Row],[Adj Close]]</f>
        <v>6.9315953049094228E-3</v>
      </c>
      <c r="M56" s="4">
        <f t="shared" si="4"/>
        <v>81.870283333333333</v>
      </c>
      <c r="N56" s="9">
        <f>Table21[[#This Row],[Adj Close]]-Table21[[#This Row],[6-MA]]</f>
        <v>0.98221666666667318</v>
      </c>
      <c r="O56" s="10">
        <f>(Table21[[#This Row],[Adj Close]]-M56)^2</f>
        <v>0.96474958027779056</v>
      </c>
      <c r="P56" s="10">
        <f>ABS(Table21[[#This Row],[Erorr 3]])</f>
        <v>0.98221666666667318</v>
      </c>
      <c r="Q56" s="81">
        <f>Table21[[#This Row],[Abs Erorr 3]]/Table21[[#This Row],[Adj Close]]</f>
        <v>1.1855003369441756E-2</v>
      </c>
    </row>
    <row r="57" spans="1:17" x14ac:dyDescent="0.3">
      <c r="A57" s="79">
        <v>43546</v>
      </c>
      <c r="B57" s="82">
        <v>77.373599999999996</v>
      </c>
      <c r="C57" s="4">
        <f t="shared" si="1"/>
        <v>82.852500000000006</v>
      </c>
      <c r="D57" s="18">
        <f>Table21[[#This Row],[Adj Close]]-Table21[[#This Row],[Naive Trend ]]</f>
        <v>-5.4789000000000101</v>
      </c>
      <c r="E57" s="5">
        <f t="shared" si="0"/>
        <v>30.01834521000011</v>
      </c>
      <c r="F57" s="5">
        <f>ABS(Table21[[#This Row],[Erorr 1]])</f>
        <v>5.4789000000000101</v>
      </c>
      <c r="G57" s="6">
        <f>Table21[[#This Row],[Abs Erorr 1]]/Table21[[#This Row],[Adj Close]]</f>
        <v>7.0810974285803047E-2</v>
      </c>
      <c r="H57" s="4">
        <f t="shared" si="3"/>
        <v>82.337833333333336</v>
      </c>
      <c r="I57" s="7">
        <f>(Table21[[#This Row],[Adj Close]]-Table21[[#This Row],[3-MA]])</f>
        <v>-4.9642333333333397</v>
      </c>
      <c r="J57" s="3">
        <f t="shared" si="2"/>
        <v>24.643612587777842</v>
      </c>
      <c r="K57" s="3">
        <f>ABS(Table21[[#This Row],[Erorr 2]])</f>
        <v>4.9642333333333397</v>
      </c>
      <c r="L57" s="6">
        <f>Table21[[#This Row],[Abs Erorr 2]]/Table21[[#This Row],[Adj Close]]</f>
        <v>6.4159265348043004E-2</v>
      </c>
      <c r="M57" s="4">
        <f t="shared" si="4"/>
        <v>82.196633333333338</v>
      </c>
      <c r="N57" s="9">
        <f>Table21[[#This Row],[Adj Close]]-Table21[[#This Row],[6-MA]]</f>
        <v>-4.8230333333333419</v>
      </c>
      <c r="O57" s="10">
        <f>(Table21[[#This Row],[Adj Close]]-M57)^2</f>
        <v>23.261650534444527</v>
      </c>
      <c r="P57" s="10">
        <f>ABS(Table21[[#This Row],[Erorr 3]])</f>
        <v>4.8230333333333419</v>
      </c>
      <c r="Q57" s="81">
        <f>Table21[[#This Row],[Abs Erorr 3]]/Table21[[#This Row],[Adj Close]]</f>
        <v>6.2334353491802656E-2</v>
      </c>
    </row>
    <row r="58" spans="1:17" x14ac:dyDescent="0.3">
      <c r="A58" s="79">
        <v>43549</v>
      </c>
      <c r="B58" s="82">
        <v>77.505399999999995</v>
      </c>
      <c r="C58" s="4">
        <f t="shared" si="1"/>
        <v>77.373599999999996</v>
      </c>
      <c r="D58" s="18">
        <f>Table21[[#This Row],[Adj Close]]-Table21[[#This Row],[Naive Trend ]]</f>
        <v>0.13179999999999836</v>
      </c>
      <c r="E58" s="5">
        <f t="shared" si="0"/>
        <v>1.7371239999999569E-2</v>
      </c>
      <c r="F58" s="5">
        <f>ABS(Table21[[#This Row],[Erorr 1]])</f>
        <v>0.13179999999999836</v>
      </c>
      <c r="G58" s="6">
        <f>Table21[[#This Row],[Abs Erorr 1]]/Table21[[#This Row],[Adj Close]]</f>
        <v>1.7005266729801843E-3</v>
      </c>
      <c r="H58" s="4">
        <f t="shared" si="3"/>
        <v>80.611966666666675</v>
      </c>
      <c r="I58" s="7">
        <f>(Table21[[#This Row],[Adj Close]]-Table21[[#This Row],[3-MA]])</f>
        <v>-3.10656666666668</v>
      </c>
      <c r="J58" s="3">
        <f t="shared" si="2"/>
        <v>9.6507564544445277</v>
      </c>
      <c r="K58" s="3">
        <f>ABS(Table21[[#This Row],[Erorr 2]])</f>
        <v>3.10656666666668</v>
      </c>
      <c r="L58" s="6">
        <f>Table21[[#This Row],[Abs Erorr 2]]/Table21[[#This Row],[Adj Close]]</f>
        <v>4.0081938376767039E-2</v>
      </c>
      <c r="M58" s="4">
        <f t="shared" si="4"/>
        <v>81.462350000000001</v>
      </c>
      <c r="N58" s="9">
        <f>Table21[[#This Row],[Adj Close]]-Table21[[#This Row],[6-MA]]</f>
        <v>-3.9569500000000062</v>
      </c>
      <c r="O58" s="10">
        <f>(Table21[[#This Row],[Adj Close]]-M58)^2</f>
        <v>15.657453302500048</v>
      </c>
      <c r="P58" s="10">
        <f>ABS(Table21[[#This Row],[Erorr 3]])</f>
        <v>3.9569500000000062</v>
      </c>
      <c r="Q58" s="81">
        <f>Table21[[#This Row],[Abs Erorr 3]]/Table21[[#This Row],[Adj Close]]</f>
        <v>5.1053862053482807E-2</v>
      </c>
    </row>
    <row r="59" spans="1:17" x14ac:dyDescent="0.3">
      <c r="A59" s="79">
        <v>43550</v>
      </c>
      <c r="B59" s="82">
        <v>78.493799999999993</v>
      </c>
      <c r="C59" s="4">
        <f t="shared" si="1"/>
        <v>77.505399999999995</v>
      </c>
      <c r="D59" s="18">
        <f>Table21[[#This Row],[Adj Close]]-Table21[[#This Row],[Naive Trend ]]</f>
        <v>0.98839999999999861</v>
      </c>
      <c r="E59" s="5">
        <f t="shared" si="0"/>
        <v>0.97693455999999723</v>
      </c>
      <c r="F59" s="5">
        <f>ABS(Table21[[#This Row],[Erorr 1]])</f>
        <v>0.98839999999999861</v>
      </c>
      <c r="G59" s="6">
        <f>Table21[[#This Row],[Abs Erorr 1]]/Table21[[#This Row],[Adj Close]]</f>
        <v>1.2592077336044359E-2</v>
      </c>
      <c r="H59" s="4">
        <f t="shared" si="3"/>
        <v>79.243833333333328</v>
      </c>
      <c r="I59" s="7">
        <f>(Table21[[#This Row],[Adj Close]]-Table21[[#This Row],[3-MA]])</f>
        <v>-0.75003333333333444</v>
      </c>
      <c r="J59" s="3">
        <f t="shared" si="2"/>
        <v>0.56255000111111275</v>
      </c>
      <c r="K59" s="3">
        <f>ABS(Table21[[#This Row],[Erorr 2]])</f>
        <v>0.75003333333333444</v>
      </c>
      <c r="L59" s="6">
        <f>Table21[[#This Row],[Abs Erorr 2]]/Table21[[#This Row],[Adj Close]]</f>
        <v>9.5553194434889691E-3</v>
      </c>
      <c r="M59" s="4">
        <f t="shared" si="4"/>
        <v>80.761016666666663</v>
      </c>
      <c r="N59" s="9">
        <f>Table21[[#This Row],[Adj Close]]-Table21[[#This Row],[6-MA]]</f>
        <v>-2.2672166666666698</v>
      </c>
      <c r="O59" s="10">
        <f>(Table21[[#This Row],[Adj Close]]-M59)^2</f>
        <v>5.1402714136111252</v>
      </c>
      <c r="P59" s="10">
        <f>ABS(Table21[[#This Row],[Erorr 3]])</f>
        <v>2.2672166666666698</v>
      </c>
      <c r="Q59" s="81">
        <f>Table21[[#This Row],[Abs Erorr 3]]/Table21[[#This Row],[Adj Close]]</f>
        <v>2.888402226248022E-2</v>
      </c>
    </row>
    <row r="60" spans="1:17" x14ac:dyDescent="0.3">
      <c r="A60" s="79">
        <v>43551</v>
      </c>
      <c r="B60" s="82">
        <v>78.220799999999997</v>
      </c>
      <c r="C60" s="4">
        <f t="shared" si="1"/>
        <v>78.493799999999993</v>
      </c>
      <c r="D60" s="18">
        <f>Table21[[#This Row],[Adj Close]]-Table21[[#This Row],[Naive Trend ]]</f>
        <v>-0.27299999999999613</v>
      </c>
      <c r="E60" s="5">
        <f t="shared" si="0"/>
        <v>7.4528999999997889E-2</v>
      </c>
      <c r="F60" s="5">
        <f>ABS(Table21[[#This Row],[Erorr 1]])</f>
        <v>0.27299999999999613</v>
      </c>
      <c r="G60" s="6">
        <f>Table21[[#This Row],[Abs Erorr 1]]/Table21[[#This Row],[Adj Close]]</f>
        <v>3.4901202749140401E-3</v>
      </c>
      <c r="H60" s="4">
        <f t="shared" si="3"/>
        <v>77.790933333333328</v>
      </c>
      <c r="I60" s="7">
        <f>(Table21[[#This Row],[Adj Close]]-Table21[[#This Row],[3-MA]])</f>
        <v>0.42986666666666906</v>
      </c>
      <c r="J60" s="3">
        <f t="shared" si="2"/>
        <v>0.18478535111111316</v>
      </c>
      <c r="K60" s="3">
        <f>ABS(Table21[[#This Row],[Erorr 2]])</f>
        <v>0.42986666666666906</v>
      </c>
      <c r="L60" s="6">
        <f>Table21[[#This Row],[Abs Erorr 2]]/Table21[[#This Row],[Adj Close]]</f>
        <v>5.4955544646266606E-3</v>
      </c>
      <c r="M60" s="4">
        <f t="shared" si="4"/>
        <v>80.064383333333339</v>
      </c>
      <c r="N60" s="9">
        <f>Table21[[#This Row],[Adj Close]]-Table21[[#This Row],[6-MA]]</f>
        <v>-1.843583333333342</v>
      </c>
      <c r="O60" s="10">
        <f>(Table21[[#This Row],[Adj Close]]-M60)^2</f>
        <v>3.3987995069444765</v>
      </c>
      <c r="P60" s="10">
        <f>ABS(Table21[[#This Row],[Erorr 3]])</f>
        <v>1.843583333333342</v>
      </c>
      <c r="Q60" s="81">
        <f>Table21[[#This Row],[Abs Erorr 3]]/Table21[[#This Row],[Adj Close]]</f>
        <v>2.3568965458462994E-2</v>
      </c>
    </row>
    <row r="61" spans="1:17" x14ac:dyDescent="0.3">
      <c r="A61" s="79">
        <v>43552</v>
      </c>
      <c r="B61" s="82">
        <v>79.115099999999998</v>
      </c>
      <c r="C61" s="4">
        <f t="shared" si="1"/>
        <v>78.220799999999997</v>
      </c>
      <c r="D61" s="18">
        <f>Table21[[#This Row],[Adj Close]]-Table21[[#This Row],[Naive Trend ]]</f>
        <v>0.89430000000000121</v>
      </c>
      <c r="E61" s="5">
        <f t="shared" si="0"/>
        <v>0.79977249000000217</v>
      </c>
      <c r="F61" s="5">
        <f>ABS(Table21[[#This Row],[Erorr 1]])</f>
        <v>0.89430000000000121</v>
      </c>
      <c r="G61" s="6">
        <f>Table21[[#This Row],[Abs Erorr 1]]/Table21[[#This Row],[Adj Close]]</f>
        <v>1.1303783980554928E-2</v>
      </c>
      <c r="H61" s="4">
        <f t="shared" si="3"/>
        <v>78.073333333333323</v>
      </c>
      <c r="I61" s="7">
        <f>(Table21[[#This Row],[Adj Close]]-Table21[[#This Row],[3-MA]])</f>
        <v>1.0417666666666747</v>
      </c>
      <c r="J61" s="3">
        <f t="shared" si="2"/>
        <v>1.0852777877777946</v>
      </c>
      <c r="K61" s="3">
        <f>ABS(Table21[[#This Row],[Erorr 2]])</f>
        <v>1.0417666666666747</v>
      </c>
      <c r="L61" s="6">
        <f>Table21[[#This Row],[Abs Erorr 2]]/Table21[[#This Row],[Adj Close]]</f>
        <v>1.3167734941454599E-2</v>
      </c>
      <c r="M61" s="4">
        <f t="shared" si="4"/>
        <v>79.342650000000006</v>
      </c>
      <c r="N61" s="9">
        <f>Table21[[#This Row],[Adj Close]]-Table21[[#This Row],[6-MA]]</f>
        <v>-0.22755000000000791</v>
      </c>
      <c r="O61" s="10">
        <f>(Table21[[#This Row],[Adj Close]]-M61)^2</f>
        <v>5.1779002500003599E-2</v>
      </c>
      <c r="P61" s="10">
        <f>ABS(Table21[[#This Row],[Erorr 3]])</f>
        <v>0.22755000000000791</v>
      </c>
      <c r="Q61" s="81">
        <f>Table21[[#This Row],[Abs Erorr 3]]/Table21[[#This Row],[Adj Close]]</f>
        <v>2.8761892483231129E-3</v>
      </c>
    </row>
    <row r="62" spans="1:17" x14ac:dyDescent="0.3">
      <c r="A62" s="79">
        <v>43553</v>
      </c>
      <c r="B62" s="82">
        <v>79.275199999999998</v>
      </c>
      <c r="C62" s="4">
        <f t="shared" si="1"/>
        <v>79.115099999999998</v>
      </c>
      <c r="D62" s="18">
        <f>Table21[[#This Row],[Adj Close]]-Table21[[#This Row],[Naive Trend ]]</f>
        <v>0.16009999999999991</v>
      </c>
      <c r="E62" s="5">
        <f t="shared" si="0"/>
        <v>2.5632009999999972E-2</v>
      </c>
      <c r="F62" s="5">
        <f>ABS(Table21[[#This Row],[Erorr 1]])</f>
        <v>0.16009999999999991</v>
      </c>
      <c r="G62" s="6">
        <f>Table21[[#This Row],[Abs Erorr 1]]/Table21[[#This Row],[Adj Close]]</f>
        <v>2.0195470966960652E-3</v>
      </c>
      <c r="H62" s="4">
        <f t="shared" si="3"/>
        <v>78.609899999999996</v>
      </c>
      <c r="I62" s="7">
        <f>(Table21[[#This Row],[Adj Close]]-Table21[[#This Row],[3-MA]])</f>
        <v>0.665300000000002</v>
      </c>
      <c r="J62" s="3">
        <f t="shared" si="2"/>
        <v>0.44262409000000269</v>
      </c>
      <c r="K62" s="3">
        <f>ABS(Table21[[#This Row],[Erorr 2]])</f>
        <v>0.665300000000002</v>
      </c>
      <c r="L62" s="6">
        <f>Table21[[#This Row],[Abs Erorr 2]]/Table21[[#This Row],[Adj Close]]</f>
        <v>8.3922840938906746E-3</v>
      </c>
      <c r="M62" s="4">
        <f t="shared" si="4"/>
        <v>78.926866666666655</v>
      </c>
      <c r="N62" s="9">
        <f>Table21[[#This Row],[Adj Close]]-Table21[[#This Row],[6-MA]]</f>
        <v>0.34833333333334338</v>
      </c>
      <c r="O62" s="10">
        <f>(Table21[[#This Row],[Adj Close]]-M62)^2</f>
        <v>0.12133611111111811</v>
      </c>
      <c r="P62" s="10">
        <f>ABS(Table21[[#This Row],[Erorr 3]])</f>
        <v>0.34833333333334338</v>
      </c>
      <c r="Q62" s="81">
        <f>Table21[[#This Row],[Abs Erorr 3]]/Table21[[#This Row],[Adj Close]]</f>
        <v>4.3939760900425784E-3</v>
      </c>
    </row>
    <row r="63" spans="1:17" x14ac:dyDescent="0.3">
      <c r="A63" s="79">
        <v>43556</v>
      </c>
      <c r="B63" s="82">
        <v>80.235399999999998</v>
      </c>
      <c r="C63" s="4">
        <f t="shared" si="1"/>
        <v>79.275199999999998</v>
      </c>
      <c r="D63" s="18">
        <f>Table21[[#This Row],[Adj Close]]-Table21[[#This Row],[Naive Trend ]]</f>
        <v>0.96020000000000039</v>
      </c>
      <c r="E63" s="5">
        <f t="shared" si="0"/>
        <v>0.92198404000000078</v>
      </c>
      <c r="F63" s="5">
        <f>ABS(Table21[[#This Row],[Erorr 1]])</f>
        <v>0.96020000000000039</v>
      </c>
      <c r="G63" s="6">
        <f>Table21[[#This Row],[Abs Erorr 1]]/Table21[[#This Row],[Adj Close]]</f>
        <v>1.1967286260179427E-2</v>
      </c>
      <c r="H63" s="4">
        <f t="shared" si="3"/>
        <v>78.870366666666655</v>
      </c>
      <c r="I63" s="7">
        <f>(Table21[[#This Row],[Adj Close]]-Table21[[#This Row],[3-MA]])</f>
        <v>1.3650333333333435</v>
      </c>
      <c r="J63" s="3">
        <f t="shared" si="2"/>
        <v>1.8633160011111389</v>
      </c>
      <c r="K63" s="3">
        <f>ABS(Table21[[#This Row],[Erorr 2]])</f>
        <v>1.3650333333333435</v>
      </c>
      <c r="L63" s="6">
        <f>Table21[[#This Row],[Abs Erorr 2]]/Table21[[#This Row],[Adj Close]]</f>
        <v>1.701285633689548E-2</v>
      </c>
      <c r="M63" s="4">
        <f t="shared" si="4"/>
        <v>78.330649999999991</v>
      </c>
      <c r="N63" s="9">
        <f>Table21[[#This Row],[Adj Close]]-Table21[[#This Row],[6-MA]]</f>
        <v>1.904750000000007</v>
      </c>
      <c r="O63" s="10">
        <f>(Table21[[#This Row],[Adj Close]]-M63)^2</f>
        <v>3.628072562500027</v>
      </c>
      <c r="P63" s="10">
        <f>ABS(Table21[[#This Row],[Erorr 3]])</f>
        <v>1.904750000000007</v>
      </c>
      <c r="Q63" s="81">
        <f>Table21[[#This Row],[Abs Erorr 3]]/Table21[[#This Row],[Adj Close]]</f>
        <v>2.3739521458109602E-2</v>
      </c>
    </row>
    <row r="64" spans="1:17" x14ac:dyDescent="0.3">
      <c r="A64" s="79">
        <v>43557</v>
      </c>
      <c r="B64" s="82">
        <v>79.425799999999995</v>
      </c>
      <c r="C64" s="4">
        <f t="shared" si="1"/>
        <v>80.235399999999998</v>
      </c>
      <c r="D64" s="18">
        <f>Table21[[#This Row],[Adj Close]]-Table21[[#This Row],[Naive Trend ]]</f>
        <v>-0.80960000000000321</v>
      </c>
      <c r="E64" s="5">
        <f t="shared" si="0"/>
        <v>0.65545216000000517</v>
      </c>
      <c r="F64" s="5">
        <f>ABS(Table21[[#This Row],[Erorr 1]])</f>
        <v>0.80960000000000321</v>
      </c>
      <c r="G64" s="6">
        <f>Table21[[#This Row],[Abs Erorr 1]]/Table21[[#This Row],[Adj Close]]</f>
        <v>1.0193161416063839E-2</v>
      </c>
      <c r="H64" s="4">
        <f t="shared" si="3"/>
        <v>79.541899999999998</v>
      </c>
      <c r="I64" s="7">
        <f>(Table21[[#This Row],[Adj Close]]-Table21[[#This Row],[3-MA]])</f>
        <v>-0.11610000000000298</v>
      </c>
      <c r="J64" s="3">
        <f t="shared" si="2"/>
        <v>1.3479210000000692E-2</v>
      </c>
      <c r="K64" s="3">
        <f>ABS(Table21[[#This Row],[Erorr 2]])</f>
        <v>0.11610000000000298</v>
      </c>
      <c r="L64" s="6">
        <f>Table21[[#This Row],[Abs Erorr 2]]/Table21[[#This Row],[Adj Close]]</f>
        <v>1.4617416506979217E-3</v>
      </c>
      <c r="M64" s="4">
        <f t="shared" si="4"/>
        <v>78.807616666666661</v>
      </c>
      <c r="N64" s="9">
        <f>Table21[[#This Row],[Adj Close]]-Table21[[#This Row],[6-MA]]</f>
        <v>0.61818333333333442</v>
      </c>
      <c r="O64" s="10">
        <f>(Table21[[#This Row],[Adj Close]]-M64)^2</f>
        <v>0.38215063361111246</v>
      </c>
      <c r="P64" s="10">
        <f>ABS(Table21[[#This Row],[Erorr 3]])</f>
        <v>0.61818333333333442</v>
      </c>
      <c r="Q64" s="81">
        <f>Table21[[#This Row],[Abs Erorr 3]]/Table21[[#This Row],[Adj Close]]</f>
        <v>7.783155263570961E-3</v>
      </c>
    </row>
    <row r="65" spans="1:17" x14ac:dyDescent="0.3">
      <c r="A65" s="79">
        <v>43558</v>
      </c>
      <c r="B65" s="82">
        <v>79.52</v>
      </c>
      <c r="C65" s="4">
        <f t="shared" si="1"/>
        <v>79.425799999999995</v>
      </c>
      <c r="D65" s="18">
        <f>Table21[[#This Row],[Adj Close]]-Table21[[#This Row],[Naive Trend ]]</f>
        <v>9.4200000000000728E-2</v>
      </c>
      <c r="E65" s="5">
        <f t="shared" si="0"/>
        <v>8.8736400000001374E-3</v>
      </c>
      <c r="F65" s="5">
        <f>ABS(Table21[[#This Row],[Erorr 1]])</f>
        <v>9.4200000000000728E-2</v>
      </c>
      <c r="G65" s="6">
        <f>Table21[[#This Row],[Abs Erorr 1]]/Table21[[#This Row],[Adj Close]]</f>
        <v>1.1846076458752607E-3</v>
      </c>
      <c r="H65" s="4">
        <f t="shared" si="3"/>
        <v>79.645466666666664</v>
      </c>
      <c r="I65" s="7">
        <f>(Table21[[#This Row],[Adj Close]]-Table21[[#This Row],[3-MA]])</f>
        <v>-0.12546666666666795</v>
      </c>
      <c r="J65" s="3">
        <f t="shared" si="2"/>
        <v>1.5741884444444767E-2</v>
      </c>
      <c r="K65" s="3">
        <f>ABS(Table21[[#This Row],[Erorr 2]])</f>
        <v>0.12546666666666795</v>
      </c>
      <c r="L65" s="6">
        <f>Table21[[#This Row],[Abs Erorr 2]]/Table21[[#This Row],[Adj Close]]</f>
        <v>1.5778001341381785E-3</v>
      </c>
      <c r="M65" s="4">
        <f t="shared" si="4"/>
        <v>79.127683333333323</v>
      </c>
      <c r="N65" s="9">
        <f>Table21[[#This Row],[Adj Close]]-Table21[[#This Row],[6-MA]]</f>
        <v>0.39231666666667309</v>
      </c>
      <c r="O65" s="10">
        <f>(Table21[[#This Row],[Adj Close]]-M65)^2</f>
        <v>0.15391236694444949</v>
      </c>
      <c r="P65" s="10">
        <f>ABS(Table21[[#This Row],[Erorr 3]])</f>
        <v>0.39231666666667309</v>
      </c>
      <c r="Q65" s="81">
        <f>Table21[[#This Row],[Abs Erorr 3]]/Table21[[#This Row],[Adj Close]]</f>
        <v>4.9335596914823077E-3</v>
      </c>
    </row>
    <row r="66" spans="1:17" x14ac:dyDescent="0.3">
      <c r="A66" s="79">
        <v>43559</v>
      </c>
      <c r="B66" s="82">
        <v>80.282499999999999</v>
      </c>
      <c r="C66" s="4">
        <f t="shared" si="1"/>
        <v>79.52</v>
      </c>
      <c r="D66" s="18">
        <f>Table21[[#This Row],[Adj Close]]-Table21[[#This Row],[Naive Trend ]]</f>
        <v>0.76250000000000284</v>
      </c>
      <c r="E66" s="5">
        <f t="shared" si="0"/>
        <v>0.58140625000000434</v>
      </c>
      <c r="F66" s="5">
        <f>ABS(Table21[[#This Row],[Erorr 1]])</f>
        <v>0.76250000000000284</v>
      </c>
      <c r="G66" s="6">
        <f>Table21[[#This Row],[Abs Erorr 1]]/Table21[[#This Row],[Adj Close]]</f>
        <v>9.49771120729926E-3</v>
      </c>
      <c r="H66" s="4">
        <f t="shared" si="3"/>
        <v>79.727066666666659</v>
      </c>
      <c r="I66" s="7">
        <f>(Table21[[#This Row],[Adj Close]]-Table21[[#This Row],[3-MA]])</f>
        <v>0.55543333333334033</v>
      </c>
      <c r="J66" s="3">
        <f t="shared" si="2"/>
        <v>0.30850618777778555</v>
      </c>
      <c r="K66" s="3">
        <f>ABS(Table21[[#This Row],[Erorr 2]])</f>
        <v>0.55543333333334033</v>
      </c>
      <c r="L66" s="6">
        <f>Table21[[#This Row],[Abs Erorr 2]]/Table21[[#This Row],[Adj Close]]</f>
        <v>6.9184857638132889E-3</v>
      </c>
      <c r="M66" s="4">
        <f t="shared" si="4"/>
        <v>79.298716666666664</v>
      </c>
      <c r="N66" s="9">
        <f>Table21[[#This Row],[Adj Close]]-Table21[[#This Row],[6-MA]]</f>
        <v>0.98378333333333501</v>
      </c>
      <c r="O66" s="10">
        <f>(Table21[[#This Row],[Adj Close]]-M66)^2</f>
        <v>0.96782964694444773</v>
      </c>
      <c r="P66" s="10">
        <f>ABS(Table21[[#This Row],[Erorr 3]])</f>
        <v>0.98378333333333501</v>
      </c>
      <c r="Q66" s="81">
        <f>Table21[[#This Row],[Abs Erorr 3]]/Table21[[#This Row],[Adj Close]]</f>
        <v>1.225401965974322E-2</v>
      </c>
    </row>
    <row r="67" spans="1:17" x14ac:dyDescent="0.3">
      <c r="A67" s="79">
        <v>43560</v>
      </c>
      <c r="B67" s="82">
        <v>80.395399999999995</v>
      </c>
      <c r="C67" s="4">
        <f t="shared" si="1"/>
        <v>80.282499999999999</v>
      </c>
      <c r="D67" s="18">
        <f>Table21[[#This Row],[Adj Close]]-Table21[[#This Row],[Naive Trend ]]</f>
        <v>0.11289999999999623</v>
      </c>
      <c r="E67" s="5">
        <f t="shared" ref="E67:E130" si="5">(B67-C67)^2</f>
        <v>1.2746409999999148E-2</v>
      </c>
      <c r="F67" s="5">
        <f>ABS(Table21[[#This Row],[Erorr 1]])</f>
        <v>0.11289999999999623</v>
      </c>
      <c r="G67" s="6">
        <f>Table21[[#This Row],[Abs Erorr 1]]/Table21[[#This Row],[Adj Close]]</f>
        <v>1.4043092017702037E-3</v>
      </c>
      <c r="H67" s="4">
        <f t="shared" si="3"/>
        <v>79.742766666666668</v>
      </c>
      <c r="I67" s="7">
        <f>(Table21[[#This Row],[Adj Close]]-Table21[[#This Row],[3-MA]])</f>
        <v>0.65263333333332696</v>
      </c>
      <c r="J67" s="3">
        <f t="shared" si="2"/>
        <v>0.42593026777776943</v>
      </c>
      <c r="K67" s="3">
        <f>ABS(Table21[[#This Row],[Erorr 2]])</f>
        <v>0.65263333333332696</v>
      </c>
      <c r="L67" s="6">
        <f>Table21[[#This Row],[Abs Erorr 2]]/Table21[[#This Row],[Adj Close]]</f>
        <v>8.1177944675109148E-3</v>
      </c>
      <c r="M67" s="4">
        <f t="shared" si="4"/>
        <v>79.642333333333326</v>
      </c>
      <c r="N67" s="9">
        <f>Table21[[#This Row],[Adj Close]]-Table21[[#This Row],[6-MA]]</f>
        <v>0.75306666666666899</v>
      </c>
      <c r="O67" s="10">
        <f>(Table21[[#This Row],[Adj Close]]-M67)^2</f>
        <v>0.56710940444444791</v>
      </c>
      <c r="P67" s="10">
        <f>ABS(Table21[[#This Row],[Erorr 3]])</f>
        <v>0.75306666666666899</v>
      </c>
      <c r="Q67" s="81">
        <f>Table21[[#This Row],[Abs Erorr 3]]/Table21[[#This Row],[Adj Close]]</f>
        <v>9.367036754175849E-3</v>
      </c>
    </row>
    <row r="68" spans="1:17" x14ac:dyDescent="0.3">
      <c r="A68" s="79">
        <v>43563</v>
      </c>
      <c r="B68" s="82">
        <v>79.764700000000005</v>
      </c>
      <c r="C68" s="4">
        <f t="shared" ref="C68:C131" si="6">B67</f>
        <v>80.395399999999995</v>
      </c>
      <c r="D68" s="18">
        <f>Table21[[#This Row],[Adj Close]]-Table21[[#This Row],[Naive Trend ]]</f>
        <v>-0.63069999999999027</v>
      </c>
      <c r="E68" s="5">
        <f t="shared" si="5"/>
        <v>0.39778248999998772</v>
      </c>
      <c r="F68" s="5">
        <f>ABS(Table21[[#This Row],[Erorr 1]])</f>
        <v>0.63069999999999027</v>
      </c>
      <c r="G68" s="6">
        <f>Table21[[#This Row],[Abs Erorr 1]]/Table21[[#This Row],[Adj Close]]</f>
        <v>7.9070064828174642E-3</v>
      </c>
      <c r="H68" s="4">
        <f t="shared" si="3"/>
        <v>80.065966666666668</v>
      </c>
      <c r="I68" s="7">
        <f>(Table21[[#This Row],[Adj Close]]-Table21[[#This Row],[3-MA]])</f>
        <v>-0.30126666666666324</v>
      </c>
      <c r="J68" s="3">
        <f t="shared" si="2"/>
        <v>9.0761604444442381E-2</v>
      </c>
      <c r="K68" s="3">
        <f>ABS(Table21[[#This Row],[Erorr 2]])</f>
        <v>0.30126666666666324</v>
      </c>
      <c r="L68" s="6">
        <f>Table21[[#This Row],[Abs Erorr 2]]/Table21[[#This Row],[Adj Close]]</f>
        <v>3.7769422647695437E-3</v>
      </c>
      <c r="M68" s="4">
        <f t="shared" si="4"/>
        <v>79.855716666666652</v>
      </c>
      <c r="N68" s="9">
        <f>Table21[[#This Row],[Adj Close]]-Table21[[#This Row],[6-MA]]</f>
        <v>-9.1016666666646984E-2</v>
      </c>
      <c r="O68" s="10">
        <f>(Table21[[#This Row],[Adj Close]]-M68)^2</f>
        <v>8.2840336111075288E-3</v>
      </c>
      <c r="P68" s="10">
        <f>ABS(Table21[[#This Row],[Erorr 3]])</f>
        <v>9.1016666666646984E-2</v>
      </c>
      <c r="Q68" s="81">
        <f>Table21[[#This Row],[Abs Erorr 3]]/Table21[[#This Row],[Adj Close]]</f>
        <v>1.1410644892621295E-3</v>
      </c>
    </row>
    <row r="69" spans="1:17" x14ac:dyDescent="0.3">
      <c r="A69" s="79">
        <v>43564</v>
      </c>
      <c r="B69" s="82">
        <v>79.341099999999997</v>
      </c>
      <c r="C69" s="4">
        <f t="shared" si="6"/>
        <v>79.764700000000005</v>
      </c>
      <c r="D69" s="18">
        <f>Table21[[#This Row],[Adj Close]]-Table21[[#This Row],[Naive Trend ]]</f>
        <v>-0.42360000000000753</v>
      </c>
      <c r="E69" s="5">
        <f t="shared" si="5"/>
        <v>0.17943696000000636</v>
      </c>
      <c r="F69" s="5">
        <f>ABS(Table21[[#This Row],[Erorr 1]])</f>
        <v>0.42360000000000753</v>
      </c>
      <c r="G69" s="6">
        <f>Table21[[#This Row],[Abs Erorr 1]]/Table21[[#This Row],[Adj Close]]</f>
        <v>5.3389731173377674E-3</v>
      </c>
      <c r="H69" s="4">
        <f t="shared" si="3"/>
        <v>80.147533333333328</v>
      </c>
      <c r="I69" s="7">
        <f>(Table21[[#This Row],[Adj Close]]-Table21[[#This Row],[3-MA]])</f>
        <v>-0.80643333333333089</v>
      </c>
      <c r="J69" s="3">
        <f t="shared" ref="J69:J132" si="7">(B69-H69)^2</f>
        <v>0.65033472111110713</v>
      </c>
      <c r="K69" s="3">
        <f>ABS(Table21[[#This Row],[Erorr 2]])</f>
        <v>0.80643333333333089</v>
      </c>
      <c r="L69" s="6">
        <f>Table21[[#This Row],[Abs Erorr 2]]/Table21[[#This Row],[Adj Close]]</f>
        <v>1.0164130990537451E-2</v>
      </c>
      <c r="M69" s="4">
        <f t="shared" si="4"/>
        <v>79.937300000000008</v>
      </c>
      <c r="N69" s="9">
        <f>Table21[[#This Row],[Adj Close]]-Table21[[#This Row],[6-MA]]</f>
        <v>-0.59620000000001028</v>
      </c>
      <c r="O69" s="10">
        <f>(Table21[[#This Row],[Adj Close]]-M69)^2</f>
        <v>0.35545444000001225</v>
      </c>
      <c r="P69" s="10">
        <f>ABS(Table21[[#This Row],[Erorr 3]])</f>
        <v>0.59620000000001028</v>
      </c>
      <c r="Q69" s="81">
        <f>Table21[[#This Row],[Abs Erorr 3]]/Table21[[#This Row],[Adj Close]]</f>
        <v>7.5143903979149555E-3</v>
      </c>
    </row>
    <row r="70" spans="1:17" x14ac:dyDescent="0.3">
      <c r="A70" s="79">
        <v>43565</v>
      </c>
      <c r="B70" s="82">
        <v>79.905900000000003</v>
      </c>
      <c r="C70" s="4">
        <f t="shared" si="6"/>
        <v>79.341099999999997</v>
      </c>
      <c r="D70" s="18">
        <f>Table21[[#This Row],[Adj Close]]-Table21[[#This Row],[Naive Trend ]]</f>
        <v>0.5648000000000053</v>
      </c>
      <c r="E70" s="5">
        <f t="shared" si="5"/>
        <v>0.31899904000000601</v>
      </c>
      <c r="F70" s="5">
        <f>ABS(Table21[[#This Row],[Erorr 1]])</f>
        <v>0.5648000000000053</v>
      </c>
      <c r="G70" s="6">
        <f>Table21[[#This Row],[Abs Erorr 1]]/Table21[[#This Row],[Adj Close]]</f>
        <v>7.0683141044654433E-3</v>
      </c>
      <c r="H70" s="4">
        <f t="shared" ref="H70:H133" si="8">AVERAGE(B67:B69)</f>
        <v>79.833733333333328</v>
      </c>
      <c r="I70" s="7">
        <f>(Table21[[#This Row],[Adj Close]]-Table21[[#This Row],[3-MA]])</f>
        <v>7.2166666666674928E-2</v>
      </c>
      <c r="J70" s="3">
        <f t="shared" si="7"/>
        <v>5.2080277777789702E-3</v>
      </c>
      <c r="K70" s="3">
        <f>ABS(Table21[[#This Row],[Erorr 2]])</f>
        <v>7.2166666666674928E-2</v>
      </c>
      <c r="L70" s="6">
        <f>Table21[[#This Row],[Abs Erorr 2]]/Table21[[#This Row],[Adj Close]]</f>
        <v>9.0314565841414618E-4</v>
      </c>
      <c r="M70" s="4">
        <f t="shared" si="4"/>
        <v>79.788249999999991</v>
      </c>
      <c r="N70" s="9">
        <f>Table21[[#This Row],[Adj Close]]-Table21[[#This Row],[6-MA]]</f>
        <v>0.1176500000000118</v>
      </c>
      <c r="O70" s="10">
        <f>(Table21[[#This Row],[Adj Close]]-M70)^2</f>
        <v>1.3841522500002777E-2</v>
      </c>
      <c r="P70" s="10">
        <f>ABS(Table21[[#This Row],[Erorr 3]])</f>
        <v>0.1176500000000118</v>
      </c>
      <c r="Q70" s="81">
        <f>Table21[[#This Row],[Abs Erorr 3]]/Table21[[#This Row],[Adj Close]]</f>
        <v>1.4723568597564359E-3</v>
      </c>
    </row>
    <row r="71" spans="1:17" x14ac:dyDescent="0.3">
      <c r="A71" s="79">
        <v>43566</v>
      </c>
      <c r="B71" s="82">
        <v>80.018900000000002</v>
      </c>
      <c r="C71" s="4">
        <f t="shared" si="6"/>
        <v>79.905900000000003</v>
      </c>
      <c r="D71" s="18">
        <f>Table21[[#This Row],[Adj Close]]-Table21[[#This Row],[Naive Trend ]]</f>
        <v>0.11299999999999955</v>
      </c>
      <c r="E71" s="5">
        <f t="shared" si="5"/>
        <v>1.2768999999999897E-2</v>
      </c>
      <c r="F71" s="5">
        <f>ABS(Table21[[#This Row],[Erorr 1]])</f>
        <v>0.11299999999999955</v>
      </c>
      <c r="G71" s="6">
        <f>Table21[[#This Row],[Abs Erorr 1]]/Table21[[#This Row],[Adj Close]]</f>
        <v>1.4121663756937366E-3</v>
      </c>
      <c r="H71" s="4">
        <f t="shared" si="8"/>
        <v>79.670566666666659</v>
      </c>
      <c r="I71" s="7">
        <f>(Table21[[#This Row],[Adj Close]]-Table21[[#This Row],[3-MA]])</f>
        <v>0.34833333333334338</v>
      </c>
      <c r="J71" s="3">
        <f t="shared" si="7"/>
        <v>0.12133611111111811</v>
      </c>
      <c r="K71" s="3">
        <f>ABS(Table21[[#This Row],[Erorr 2]])</f>
        <v>0.34833333333334338</v>
      </c>
      <c r="L71" s="6">
        <f>Table21[[#This Row],[Abs Erorr 2]]/Table21[[#This Row],[Adj Close]]</f>
        <v>4.3531382377581217E-3</v>
      </c>
      <c r="M71" s="4">
        <f t="shared" si="4"/>
        <v>79.868266666666671</v>
      </c>
      <c r="N71" s="9">
        <f>Table21[[#This Row],[Adj Close]]-Table21[[#This Row],[6-MA]]</f>
        <v>0.15063333333333162</v>
      </c>
      <c r="O71" s="10">
        <f>(Table21[[#This Row],[Adj Close]]-M71)^2</f>
        <v>2.2690401111110595E-2</v>
      </c>
      <c r="P71" s="10">
        <f>ABS(Table21[[#This Row],[Erorr 3]])</f>
        <v>0.15063333333333162</v>
      </c>
      <c r="Q71" s="81">
        <f>Table21[[#This Row],[Abs Erorr 3]]/Table21[[#This Row],[Adj Close]]</f>
        <v>1.8824719326725513E-3</v>
      </c>
    </row>
    <row r="72" spans="1:17" x14ac:dyDescent="0.3">
      <c r="A72" s="79">
        <v>43567</v>
      </c>
      <c r="B72" s="82">
        <v>81.186199999999999</v>
      </c>
      <c r="C72" s="4">
        <f t="shared" si="6"/>
        <v>80.018900000000002</v>
      </c>
      <c r="D72" s="18">
        <f>Table21[[#This Row],[Adj Close]]-Table21[[#This Row],[Naive Trend ]]</f>
        <v>1.1672999999999973</v>
      </c>
      <c r="E72" s="5">
        <f t="shared" si="5"/>
        <v>1.3625892899999938</v>
      </c>
      <c r="F72" s="5">
        <f>ABS(Table21[[#This Row],[Erorr 1]])</f>
        <v>1.1672999999999973</v>
      </c>
      <c r="G72" s="6">
        <f>Table21[[#This Row],[Abs Erorr 1]]/Table21[[#This Row],[Adj Close]]</f>
        <v>1.4378059325353292E-2</v>
      </c>
      <c r="H72" s="4">
        <f t="shared" si="8"/>
        <v>79.755300000000005</v>
      </c>
      <c r="I72" s="7">
        <f>(Table21[[#This Row],[Adj Close]]-Table21[[#This Row],[3-MA]])</f>
        <v>1.4308999999999941</v>
      </c>
      <c r="J72" s="3">
        <f t="shared" si="7"/>
        <v>2.0474748099999829</v>
      </c>
      <c r="K72" s="3">
        <f>ABS(Table21[[#This Row],[Erorr 2]])</f>
        <v>1.4308999999999941</v>
      </c>
      <c r="L72" s="6">
        <f>Table21[[#This Row],[Abs Erorr 2]]/Table21[[#This Row],[Adj Close]]</f>
        <v>1.7624916549856921E-2</v>
      </c>
      <c r="M72" s="4">
        <f t="shared" si="4"/>
        <v>79.951416666666674</v>
      </c>
      <c r="N72" s="9">
        <f>Table21[[#This Row],[Adj Close]]-Table21[[#This Row],[6-MA]]</f>
        <v>1.2347833333333256</v>
      </c>
      <c r="O72" s="10">
        <f>(Table21[[#This Row],[Adj Close]]-M72)^2</f>
        <v>1.5246898802777586</v>
      </c>
      <c r="P72" s="10">
        <f>ABS(Table21[[#This Row],[Erorr 3]])</f>
        <v>1.2347833333333256</v>
      </c>
      <c r="Q72" s="81">
        <f>Table21[[#This Row],[Abs Erorr 3]]/Table21[[#This Row],[Adj Close]]</f>
        <v>1.5209276124924256E-2</v>
      </c>
    </row>
    <row r="73" spans="1:17" x14ac:dyDescent="0.3">
      <c r="A73" s="79">
        <v>43570</v>
      </c>
      <c r="B73" s="82">
        <v>81.741600000000005</v>
      </c>
      <c r="C73" s="4">
        <f t="shared" si="6"/>
        <v>81.186199999999999</v>
      </c>
      <c r="D73" s="18">
        <f>Table21[[#This Row],[Adj Close]]-Table21[[#This Row],[Naive Trend ]]</f>
        <v>0.55540000000000589</v>
      </c>
      <c r="E73" s="5">
        <f t="shared" si="5"/>
        <v>0.30846916000000651</v>
      </c>
      <c r="F73" s="5">
        <f>ABS(Table21[[#This Row],[Erorr 1]])</f>
        <v>0.55540000000000589</v>
      </c>
      <c r="G73" s="6">
        <f>Table21[[#This Row],[Abs Erorr 1]]/Table21[[#This Row],[Adj Close]]</f>
        <v>6.794581950928363E-3</v>
      </c>
      <c r="H73" s="4">
        <f t="shared" si="8"/>
        <v>80.370333333333335</v>
      </c>
      <c r="I73" s="7">
        <f>(Table21[[#This Row],[Adj Close]]-Table21[[#This Row],[3-MA]])</f>
        <v>1.3712666666666706</v>
      </c>
      <c r="J73" s="3">
        <f t="shared" si="7"/>
        <v>1.8803722711111219</v>
      </c>
      <c r="K73" s="3">
        <f>ABS(Table21[[#This Row],[Erorr 2]])</f>
        <v>1.3712666666666706</v>
      </c>
      <c r="L73" s="6">
        <f>Table21[[#This Row],[Abs Erorr 2]]/Table21[[#This Row],[Adj Close]]</f>
        <v>1.6775627913653151E-2</v>
      </c>
      <c r="M73" s="4">
        <f t="shared" ref="M73:M136" si="9">AVERAGE(B67:B72)</f>
        <v>80.102033333333338</v>
      </c>
      <c r="N73" s="9">
        <f>Table21[[#This Row],[Adj Close]]-Table21[[#This Row],[6-MA]]</f>
        <v>1.6395666666666671</v>
      </c>
      <c r="O73" s="10">
        <f>(Table21[[#This Row],[Adj Close]]-M73)^2</f>
        <v>2.6881788544444456</v>
      </c>
      <c r="P73" s="10">
        <f>ABS(Table21[[#This Row],[Erorr 3]])</f>
        <v>1.6395666666666671</v>
      </c>
      <c r="Q73" s="81">
        <f>Table21[[#This Row],[Abs Erorr 3]]/Table21[[#This Row],[Adj Close]]</f>
        <v>2.005792236348037E-2</v>
      </c>
    </row>
    <row r="74" spans="1:17" x14ac:dyDescent="0.3">
      <c r="A74" s="79">
        <v>43571</v>
      </c>
      <c r="B74" s="82">
        <v>82.654799999999994</v>
      </c>
      <c r="C74" s="4">
        <f t="shared" si="6"/>
        <v>81.741600000000005</v>
      </c>
      <c r="D74" s="18">
        <f>Table21[[#This Row],[Adj Close]]-Table21[[#This Row],[Naive Trend ]]</f>
        <v>0.91319999999998913</v>
      </c>
      <c r="E74" s="5">
        <f t="shared" si="5"/>
        <v>0.83393423999998018</v>
      </c>
      <c r="F74" s="5">
        <f>ABS(Table21[[#This Row],[Erorr 1]])</f>
        <v>0.91319999999998913</v>
      </c>
      <c r="G74" s="6">
        <f>Table21[[#This Row],[Abs Erorr 1]]/Table21[[#This Row],[Adj Close]]</f>
        <v>1.1048360167830413E-2</v>
      </c>
      <c r="H74" s="4">
        <f t="shared" si="8"/>
        <v>80.98223333333334</v>
      </c>
      <c r="I74" s="7">
        <f>(Table21[[#This Row],[Adj Close]]-Table21[[#This Row],[3-MA]])</f>
        <v>1.6725666666666541</v>
      </c>
      <c r="J74" s="3">
        <f t="shared" si="7"/>
        <v>2.7974792544444025</v>
      </c>
      <c r="K74" s="3">
        <f>ABS(Table21[[#This Row],[Erorr 2]])</f>
        <v>1.6725666666666541</v>
      </c>
      <c r="L74" s="6">
        <f>Table21[[#This Row],[Abs Erorr 2]]/Table21[[#This Row],[Adj Close]]</f>
        <v>2.0235566073194228E-2</v>
      </c>
      <c r="M74" s="4">
        <f t="shared" si="9"/>
        <v>80.326399999999992</v>
      </c>
      <c r="N74" s="9">
        <f>Table21[[#This Row],[Adj Close]]-Table21[[#This Row],[6-MA]]</f>
        <v>2.328400000000002</v>
      </c>
      <c r="O74" s="10">
        <f>(Table21[[#This Row],[Adj Close]]-M74)^2</f>
        <v>5.4214465600000095</v>
      </c>
      <c r="P74" s="10">
        <f>ABS(Table21[[#This Row],[Erorr 3]])</f>
        <v>2.328400000000002</v>
      </c>
      <c r="Q74" s="81">
        <f>Table21[[#This Row],[Abs Erorr 3]]/Table21[[#This Row],[Adj Close]]</f>
        <v>2.817017281512994E-2</v>
      </c>
    </row>
    <row r="75" spans="1:17" x14ac:dyDescent="0.3">
      <c r="A75" s="79">
        <v>43572</v>
      </c>
      <c r="B75" s="82">
        <v>83.530299999999997</v>
      </c>
      <c r="C75" s="4">
        <f t="shared" si="6"/>
        <v>82.654799999999994</v>
      </c>
      <c r="D75" s="18">
        <f>Table21[[#This Row],[Adj Close]]-Table21[[#This Row],[Naive Trend ]]</f>
        <v>0.87550000000000239</v>
      </c>
      <c r="E75" s="5">
        <f t="shared" si="5"/>
        <v>0.76650025000000421</v>
      </c>
      <c r="F75" s="5">
        <f>ABS(Table21[[#This Row],[Erorr 1]])</f>
        <v>0.87550000000000239</v>
      </c>
      <c r="G75" s="6">
        <f>Table21[[#This Row],[Abs Erorr 1]]/Table21[[#This Row],[Adj Close]]</f>
        <v>1.0481226572872388E-2</v>
      </c>
      <c r="H75" s="4">
        <f t="shared" si="8"/>
        <v>81.860866666666666</v>
      </c>
      <c r="I75" s="7">
        <f>(Table21[[#This Row],[Adj Close]]-Table21[[#This Row],[3-MA]])</f>
        <v>1.6694333333333304</v>
      </c>
      <c r="J75" s="3">
        <f t="shared" si="7"/>
        <v>2.7870076544444347</v>
      </c>
      <c r="K75" s="3">
        <f>ABS(Table21[[#This Row],[Erorr 2]])</f>
        <v>1.6694333333333304</v>
      </c>
      <c r="L75" s="6">
        <f>Table21[[#This Row],[Abs Erorr 2]]/Table21[[#This Row],[Adj Close]]</f>
        <v>1.9985961182149837E-2</v>
      </c>
      <c r="M75" s="4">
        <f t="shared" si="9"/>
        <v>80.808083333333343</v>
      </c>
      <c r="N75" s="9">
        <f>Table21[[#This Row],[Adj Close]]-Table21[[#This Row],[6-MA]]</f>
        <v>2.7222166666666539</v>
      </c>
      <c r="O75" s="10">
        <f>(Table21[[#This Row],[Adj Close]]-M75)^2</f>
        <v>7.4104635802777077</v>
      </c>
      <c r="P75" s="10">
        <f>ABS(Table21[[#This Row],[Erorr 3]])</f>
        <v>2.7222166666666539</v>
      </c>
      <c r="Q75" s="81">
        <f>Table21[[#This Row],[Abs Erorr 3]]/Table21[[#This Row],[Adj Close]]</f>
        <v>3.2589571289300456E-2</v>
      </c>
    </row>
    <row r="76" spans="1:17" x14ac:dyDescent="0.3">
      <c r="A76" s="79">
        <v>43573</v>
      </c>
      <c r="B76" s="82">
        <v>83.972700000000003</v>
      </c>
      <c r="C76" s="4">
        <f t="shared" si="6"/>
        <v>83.530299999999997</v>
      </c>
      <c r="D76" s="18">
        <f>Table21[[#This Row],[Adj Close]]-Table21[[#This Row],[Naive Trend ]]</f>
        <v>0.44240000000000634</v>
      </c>
      <c r="E76" s="5">
        <f t="shared" si="5"/>
        <v>0.19571776000000563</v>
      </c>
      <c r="F76" s="5">
        <f>ABS(Table21[[#This Row],[Erorr 1]])</f>
        <v>0.44240000000000634</v>
      </c>
      <c r="G76" s="6">
        <f>Table21[[#This Row],[Abs Erorr 1]]/Table21[[#This Row],[Adj Close]]</f>
        <v>5.2683788898059292E-3</v>
      </c>
      <c r="H76" s="4">
        <f t="shared" si="8"/>
        <v>82.642233333333323</v>
      </c>
      <c r="I76" s="7">
        <f>(Table21[[#This Row],[Adj Close]]-Table21[[#This Row],[3-MA]])</f>
        <v>1.3304666666666805</v>
      </c>
      <c r="J76" s="3">
        <f t="shared" si="7"/>
        <v>1.7701415511111478</v>
      </c>
      <c r="K76" s="3">
        <f>ABS(Table21[[#This Row],[Erorr 2]])</f>
        <v>1.3304666666666805</v>
      </c>
      <c r="L76" s="6">
        <f>Table21[[#This Row],[Abs Erorr 2]]/Table21[[#This Row],[Adj Close]]</f>
        <v>1.5844038201304478E-2</v>
      </c>
      <c r="M76" s="4">
        <f t="shared" si="9"/>
        <v>81.506283333333329</v>
      </c>
      <c r="N76" s="9">
        <f>Table21[[#This Row],[Adj Close]]-Table21[[#This Row],[6-MA]]</f>
        <v>2.4664166666666745</v>
      </c>
      <c r="O76" s="10">
        <f>(Table21[[#This Row],[Adj Close]]-M76)^2</f>
        <v>6.0832111736111498</v>
      </c>
      <c r="P76" s="10">
        <f>ABS(Table21[[#This Row],[Erorr 3]])</f>
        <v>2.4664166666666745</v>
      </c>
      <c r="Q76" s="81">
        <f>Table21[[#This Row],[Abs Erorr 3]]/Table21[[#This Row],[Adj Close]]</f>
        <v>2.9371648960515435E-2</v>
      </c>
    </row>
    <row r="77" spans="1:17" x14ac:dyDescent="0.3">
      <c r="A77" s="79">
        <v>43577</v>
      </c>
      <c r="B77" s="82">
        <v>82.240600000000001</v>
      </c>
      <c r="C77" s="4">
        <f t="shared" si="6"/>
        <v>83.972700000000003</v>
      </c>
      <c r="D77" s="18">
        <f>Table21[[#This Row],[Adj Close]]-Table21[[#This Row],[Naive Trend ]]</f>
        <v>-1.7321000000000026</v>
      </c>
      <c r="E77" s="5">
        <f t="shared" si="5"/>
        <v>3.0001704100000093</v>
      </c>
      <c r="F77" s="5">
        <f>ABS(Table21[[#This Row],[Erorr 1]])</f>
        <v>1.7321000000000026</v>
      </c>
      <c r="G77" s="6">
        <f>Table21[[#This Row],[Abs Erorr 1]]/Table21[[#This Row],[Adj Close]]</f>
        <v>2.1061373579472943E-2</v>
      </c>
      <c r="H77" s="4">
        <f t="shared" si="8"/>
        <v>83.385933333333327</v>
      </c>
      <c r="I77" s="7">
        <f>(Table21[[#This Row],[Adj Close]]-Table21[[#This Row],[3-MA]])</f>
        <v>-1.1453333333333262</v>
      </c>
      <c r="J77" s="3">
        <f t="shared" si="7"/>
        <v>1.3117884444444281</v>
      </c>
      <c r="K77" s="3">
        <f>ABS(Table21[[#This Row],[Erorr 2]])</f>
        <v>1.1453333333333262</v>
      </c>
      <c r="L77" s="6">
        <f>Table21[[#This Row],[Abs Erorr 2]]/Table21[[#This Row],[Adj Close]]</f>
        <v>1.3926616942645435E-2</v>
      </c>
      <c r="M77" s="4">
        <f t="shared" si="9"/>
        <v>82.184083333333334</v>
      </c>
      <c r="N77" s="9">
        <f>Table21[[#This Row],[Adj Close]]-Table21[[#This Row],[6-MA]]</f>
        <v>5.6516666666666993E-2</v>
      </c>
      <c r="O77" s="10">
        <f>(Table21[[#This Row],[Adj Close]]-M77)^2</f>
        <v>3.1941336111111478E-3</v>
      </c>
      <c r="P77" s="10">
        <f>ABS(Table21[[#This Row],[Erorr 3]])</f>
        <v>5.6516666666666993E-2</v>
      </c>
      <c r="Q77" s="81">
        <f>Table21[[#This Row],[Abs Erorr 3]]/Table21[[#This Row],[Adj Close]]</f>
        <v>6.8721126386075721E-4</v>
      </c>
    </row>
    <row r="78" spans="1:17" x14ac:dyDescent="0.3">
      <c r="A78" s="79">
        <v>43578</v>
      </c>
      <c r="B78" s="82">
        <v>82.3065</v>
      </c>
      <c r="C78" s="4">
        <f t="shared" si="6"/>
        <v>82.240600000000001</v>
      </c>
      <c r="D78" s="18">
        <f>Table21[[#This Row],[Adj Close]]-Table21[[#This Row],[Naive Trend ]]</f>
        <v>6.5899999999999181E-2</v>
      </c>
      <c r="E78" s="5">
        <f t="shared" si="5"/>
        <v>4.3428099999998923E-3</v>
      </c>
      <c r="F78" s="5">
        <f>ABS(Table21[[#This Row],[Erorr 1]])</f>
        <v>6.5899999999999181E-2</v>
      </c>
      <c r="G78" s="6">
        <f>Table21[[#This Row],[Abs Erorr 1]]/Table21[[#This Row],[Adj Close]]</f>
        <v>8.0066580403733822E-4</v>
      </c>
      <c r="H78" s="4">
        <f t="shared" si="8"/>
        <v>83.247866666666667</v>
      </c>
      <c r="I78" s="7">
        <f>(Table21[[#This Row],[Adj Close]]-Table21[[#This Row],[3-MA]])</f>
        <v>-0.94136666666666713</v>
      </c>
      <c r="J78" s="3">
        <f t="shared" si="7"/>
        <v>0.88617120111111203</v>
      </c>
      <c r="K78" s="3">
        <f>ABS(Table21[[#This Row],[Erorr 2]])</f>
        <v>0.94136666666666713</v>
      </c>
      <c r="L78" s="6">
        <f>Table21[[#This Row],[Abs Erorr 2]]/Table21[[#This Row],[Adj Close]]</f>
        <v>1.1437330789994316E-2</v>
      </c>
      <c r="M78" s="4">
        <f t="shared" si="9"/>
        <v>82.554366666666667</v>
      </c>
      <c r="N78" s="9">
        <f>Table21[[#This Row],[Adj Close]]-Table21[[#This Row],[6-MA]]</f>
        <v>-0.2478666666666669</v>
      </c>
      <c r="O78" s="10">
        <f>(Table21[[#This Row],[Adj Close]]-M78)^2</f>
        <v>6.1437884444444563E-2</v>
      </c>
      <c r="P78" s="10">
        <f>ABS(Table21[[#This Row],[Erorr 3]])</f>
        <v>0.2478666666666669</v>
      </c>
      <c r="Q78" s="81">
        <f>Table21[[#This Row],[Abs Erorr 3]]/Table21[[#This Row],[Adj Close]]</f>
        <v>3.0115077991005193E-3</v>
      </c>
    </row>
    <row r="79" spans="1:17" x14ac:dyDescent="0.3">
      <c r="A79" s="79">
        <v>43579</v>
      </c>
      <c r="B79" s="82">
        <v>83.2102</v>
      </c>
      <c r="C79" s="4">
        <f t="shared" si="6"/>
        <v>82.3065</v>
      </c>
      <c r="D79" s="18">
        <f>Table21[[#This Row],[Adj Close]]-Table21[[#This Row],[Naive Trend ]]</f>
        <v>0.90370000000000061</v>
      </c>
      <c r="E79" s="5">
        <f t="shared" si="5"/>
        <v>0.81667369000000112</v>
      </c>
      <c r="F79" s="5">
        <f>ABS(Table21[[#This Row],[Erorr 1]])</f>
        <v>0.90370000000000061</v>
      </c>
      <c r="G79" s="6">
        <f>Table21[[#This Row],[Abs Erorr 1]]/Table21[[#This Row],[Adj Close]]</f>
        <v>1.0860447397073925E-2</v>
      </c>
      <c r="H79" s="4">
        <f t="shared" si="8"/>
        <v>82.839933333333335</v>
      </c>
      <c r="I79" s="7">
        <f>(Table21[[#This Row],[Adj Close]]-Table21[[#This Row],[3-MA]])</f>
        <v>0.37026666666666586</v>
      </c>
      <c r="J79" s="3">
        <f t="shared" si="7"/>
        <v>0.13709740444444385</v>
      </c>
      <c r="K79" s="3">
        <f>ABS(Table21[[#This Row],[Erorr 2]])</f>
        <v>0.37026666666666586</v>
      </c>
      <c r="L79" s="6">
        <f>Table21[[#This Row],[Abs Erorr 2]]/Table21[[#This Row],[Adj Close]]</f>
        <v>4.4497749875215525E-3</v>
      </c>
      <c r="M79" s="4">
        <f t="shared" si="9"/>
        <v>82.741083333333336</v>
      </c>
      <c r="N79" s="9">
        <f>Table21[[#This Row],[Adj Close]]-Table21[[#This Row],[6-MA]]</f>
        <v>0.46911666666666463</v>
      </c>
      <c r="O79" s="10">
        <f>(Table21[[#This Row],[Adj Close]]-M79)^2</f>
        <v>0.22007044694444253</v>
      </c>
      <c r="P79" s="10">
        <f>ABS(Table21[[#This Row],[Erorr 3]])</f>
        <v>0.46911666666666463</v>
      </c>
      <c r="Q79" s="81">
        <f>Table21[[#This Row],[Abs Erorr 3]]/Table21[[#This Row],[Adj Close]]</f>
        <v>5.6377303103064842E-3</v>
      </c>
    </row>
    <row r="80" spans="1:17" x14ac:dyDescent="0.3">
      <c r="A80" s="79">
        <v>43580</v>
      </c>
      <c r="B80" s="82">
        <v>82.428899999999999</v>
      </c>
      <c r="C80" s="4">
        <f t="shared" si="6"/>
        <v>83.2102</v>
      </c>
      <c r="D80" s="18">
        <f>Table21[[#This Row],[Adj Close]]-Table21[[#This Row],[Naive Trend ]]</f>
        <v>-0.78130000000000166</v>
      </c>
      <c r="E80" s="5">
        <f t="shared" si="5"/>
        <v>0.61042969000000258</v>
      </c>
      <c r="F80" s="5">
        <f>ABS(Table21[[#This Row],[Erorr 1]])</f>
        <v>0.78130000000000166</v>
      </c>
      <c r="G80" s="6">
        <f>Table21[[#This Row],[Abs Erorr 1]]/Table21[[#This Row],[Adj Close]]</f>
        <v>9.4784717495926991E-3</v>
      </c>
      <c r="H80" s="4">
        <f t="shared" si="8"/>
        <v>82.585766666666657</v>
      </c>
      <c r="I80" s="7">
        <f>(Table21[[#This Row],[Adj Close]]-Table21[[#This Row],[3-MA]])</f>
        <v>-0.15686666666665872</v>
      </c>
      <c r="J80" s="3">
        <f t="shared" si="7"/>
        <v>2.4607151111108616E-2</v>
      </c>
      <c r="K80" s="3">
        <f>ABS(Table21[[#This Row],[Erorr 2]])</f>
        <v>0.15686666666665872</v>
      </c>
      <c r="L80" s="6">
        <f>Table21[[#This Row],[Abs Erorr 2]]/Table21[[#This Row],[Adj Close]]</f>
        <v>1.9030542281488498E-3</v>
      </c>
      <c r="M80" s="4">
        <f t="shared" si="9"/>
        <v>82.985849999999985</v>
      </c>
      <c r="N80" s="9">
        <f>Table21[[#This Row],[Adj Close]]-Table21[[#This Row],[6-MA]]</f>
        <v>-0.55694999999998629</v>
      </c>
      <c r="O80" s="10">
        <f>(Table21[[#This Row],[Adj Close]]-M80)^2</f>
        <v>0.31019330249998472</v>
      </c>
      <c r="P80" s="10">
        <f>ABS(Table21[[#This Row],[Erorr 3]])</f>
        <v>0.55694999999998629</v>
      </c>
      <c r="Q80" s="81">
        <f>Table21[[#This Row],[Abs Erorr 3]]/Table21[[#This Row],[Adj Close]]</f>
        <v>6.7567321655388618E-3</v>
      </c>
    </row>
    <row r="81" spans="1:17" x14ac:dyDescent="0.3">
      <c r="A81" s="79">
        <v>43581</v>
      </c>
      <c r="B81" s="82">
        <v>83.134900000000002</v>
      </c>
      <c r="C81" s="4">
        <f t="shared" si="6"/>
        <v>82.428899999999999</v>
      </c>
      <c r="D81" s="18">
        <f>Table21[[#This Row],[Adj Close]]-Table21[[#This Row],[Naive Trend ]]</f>
        <v>0.70600000000000307</v>
      </c>
      <c r="E81" s="5">
        <f t="shared" si="5"/>
        <v>0.49843600000000432</v>
      </c>
      <c r="F81" s="5">
        <f>ABS(Table21[[#This Row],[Erorr 1]])</f>
        <v>0.70600000000000307</v>
      </c>
      <c r="G81" s="6">
        <f>Table21[[#This Row],[Abs Erorr 1]]/Table21[[#This Row],[Adj Close]]</f>
        <v>8.4922216782603102E-3</v>
      </c>
      <c r="H81" s="4">
        <f t="shared" si="8"/>
        <v>82.648533333333333</v>
      </c>
      <c r="I81" s="7">
        <f>(Table21[[#This Row],[Adj Close]]-Table21[[#This Row],[3-MA]])</f>
        <v>0.48636666666666883</v>
      </c>
      <c r="J81" s="3">
        <f t="shared" si="7"/>
        <v>0.23655253444444654</v>
      </c>
      <c r="K81" s="3">
        <f>ABS(Table21[[#This Row],[Erorr 2]])</f>
        <v>0.48636666666666883</v>
      </c>
      <c r="L81" s="6">
        <f>Table21[[#This Row],[Abs Erorr 2]]/Table21[[#This Row],[Adj Close]]</f>
        <v>5.850330807719367E-3</v>
      </c>
      <c r="M81" s="4">
        <f t="shared" si="9"/>
        <v>82.9482</v>
      </c>
      <c r="N81" s="9">
        <f>Table21[[#This Row],[Adj Close]]-Table21[[#This Row],[6-MA]]</f>
        <v>0.18670000000000186</v>
      </c>
      <c r="O81" s="10">
        <f>(Table21[[#This Row],[Adj Close]]-M81)^2</f>
        <v>3.4856890000000695E-2</v>
      </c>
      <c r="P81" s="10">
        <f>ABS(Table21[[#This Row],[Erorr 3]])</f>
        <v>0.18670000000000186</v>
      </c>
      <c r="Q81" s="81">
        <f>Table21[[#This Row],[Abs Erorr 3]]/Table21[[#This Row],[Adj Close]]</f>
        <v>2.2457475741235254E-3</v>
      </c>
    </row>
    <row r="82" spans="1:17" x14ac:dyDescent="0.3">
      <c r="A82" s="79">
        <v>43584</v>
      </c>
      <c r="B82" s="82">
        <v>83.087800000000001</v>
      </c>
      <c r="C82" s="4">
        <f t="shared" si="6"/>
        <v>83.134900000000002</v>
      </c>
      <c r="D82" s="18">
        <f>Table21[[#This Row],[Adj Close]]-Table21[[#This Row],[Naive Trend ]]</f>
        <v>-4.7100000000000364E-2</v>
      </c>
      <c r="E82" s="5">
        <f t="shared" si="5"/>
        <v>2.2184100000000343E-3</v>
      </c>
      <c r="F82" s="5">
        <f>ABS(Table21[[#This Row],[Erorr 1]])</f>
        <v>4.7100000000000364E-2</v>
      </c>
      <c r="G82" s="6">
        <f>Table21[[#This Row],[Abs Erorr 1]]/Table21[[#This Row],[Adj Close]]</f>
        <v>5.6687022643517294E-4</v>
      </c>
      <c r="H82" s="4">
        <f t="shared" si="8"/>
        <v>82.924666666666667</v>
      </c>
      <c r="I82" s="7">
        <f>(Table21[[#This Row],[Adj Close]]-Table21[[#This Row],[3-MA]])</f>
        <v>0.16313333333333446</v>
      </c>
      <c r="J82" s="3">
        <f t="shared" si="7"/>
        <v>2.6612484444444813E-2</v>
      </c>
      <c r="K82" s="3">
        <f>ABS(Table21[[#This Row],[Erorr 2]])</f>
        <v>0.16313333333333446</v>
      </c>
      <c r="L82" s="6">
        <f>Table21[[#This Row],[Abs Erorr 2]]/Table21[[#This Row],[Adj Close]]</f>
        <v>1.9633849173204066E-3</v>
      </c>
      <c r="M82" s="4">
        <f t="shared" si="9"/>
        <v>82.882300000000001</v>
      </c>
      <c r="N82" s="9">
        <f>Table21[[#This Row],[Adj Close]]-Table21[[#This Row],[6-MA]]</f>
        <v>0.20550000000000068</v>
      </c>
      <c r="O82" s="10">
        <f>(Table21[[#This Row],[Adj Close]]-M82)^2</f>
        <v>4.2230250000000281E-2</v>
      </c>
      <c r="P82" s="10">
        <f>ABS(Table21[[#This Row],[Erorr 3]])</f>
        <v>0.20550000000000068</v>
      </c>
      <c r="Q82" s="81">
        <f>Table21[[#This Row],[Abs Erorr 3]]/Table21[[#This Row],[Adj Close]]</f>
        <v>2.4732872936821131E-3</v>
      </c>
    </row>
    <row r="83" spans="1:17" x14ac:dyDescent="0.3">
      <c r="A83" s="79">
        <v>43585</v>
      </c>
      <c r="B83" s="82">
        <v>82.683000000000007</v>
      </c>
      <c r="C83" s="4">
        <f t="shared" si="6"/>
        <v>83.087800000000001</v>
      </c>
      <c r="D83" s="18">
        <f>Table21[[#This Row],[Adj Close]]-Table21[[#This Row],[Naive Trend ]]</f>
        <v>-0.4047999999999945</v>
      </c>
      <c r="E83" s="5">
        <f t="shared" si="5"/>
        <v>0.16386303999999555</v>
      </c>
      <c r="F83" s="5">
        <f>ABS(Table21[[#This Row],[Erorr 1]])</f>
        <v>0.4047999999999945</v>
      </c>
      <c r="G83" s="6">
        <f>Table21[[#This Row],[Abs Erorr 1]]/Table21[[#This Row],[Adj Close]]</f>
        <v>4.8958068768670034E-3</v>
      </c>
      <c r="H83" s="4">
        <f t="shared" si="8"/>
        <v>82.883866666666677</v>
      </c>
      <c r="I83" s="7">
        <f>(Table21[[#This Row],[Adj Close]]-Table21[[#This Row],[3-MA]])</f>
        <v>-0.20086666666666986</v>
      </c>
      <c r="J83" s="3">
        <f t="shared" si="7"/>
        <v>4.034741777777906E-2</v>
      </c>
      <c r="K83" s="3">
        <f>ABS(Table21[[#This Row],[Erorr 2]])</f>
        <v>0.20086666666666986</v>
      </c>
      <c r="L83" s="6">
        <f>Table21[[#This Row],[Abs Erorr 2]]/Table21[[#This Row],[Adj Close]]</f>
        <v>2.4293587154151377E-3</v>
      </c>
      <c r="M83" s="4">
        <f t="shared" si="9"/>
        <v>82.734816666666674</v>
      </c>
      <c r="N83" s="9">
        <f>Table21[[#This Row],[Adj Close]]-Table21[[#This Row],[6-MA]]</f>
        <v>-5.1816666666667288E-2</v>
      </c>
      <c r="O83" s="10">
        <f>(Table21[[#This Row],[Adj Close]]-M83)^2</f>
        <v>2.6849669444445087E-3</v>
      </c>
      <c r="P83" s="10">
        <f>ABS(Table21[[#This Row],[Erorr 3]])</f>
        <v>5.1816666666667288E-2</v>
      </c>
      <c r="Q83" s="81">
        <f>Table21[[#This Row],[Abs Erorr 3]]/Table21[[#This Row],[Adj Close]]</f>
        <v>6.2669069417736756E-4</v>
      </c>
    </row>
    <row r="84" spans="1:17" x14ac:dyDescent="0.3">
      <c r="A84" s="79">
        <v>43586</v>
      </c>
      <c r="B84" s="82">
        <v>80.866100000000003</v>
      </c>
      <c r="C84" s="4">
        <f t="shared" si="6"/>
        <v>82.683000000000007</v>
      </c>
      <c r="D84" s="18">
        <f>Table21[[#This Row],[Adj Close]]-Table21[[#This Row],[Naive Trend ]]</f>
        <v>-1.816900000000004</v>
      </c>
      <c r="E84" s="5">
        <f t="shared" si="5"/>
        <v>3.3011256100000144</v>
      </c>
      <c r="F84" s="5">
        <f>ABS(Table21[[#This Row],[Erorr 1]])</f>
        <v>1.816900000000004</v>
      </c>
      <c r="G84" s="6">
        <f>Table21[[#This Row],[Abs Erorr 1]]/Table21[[#This Row],[Adj Close]]</f>
        <v>2.2468005752719667E-2</v>
      </c>
      <c r="H84" s="4">
        <f t="shared" si="8"/>
        <v>82.968566666666675</v>
      </c>
      <c r="I84" s="7">
        <f>(Table21[[#This Row],[Adj Close]]-Table21[[#This Row],[3-MA]])</f>
        <v>-2.1024666666666718</v>
      </c>
      <c r="J84" s="3">
        <f t="shared" si="7"/>
        <v>4.4203660844444661</v>
      </c>
      <c r="K84" s="3">
        <f>ABS(Table21[[#This Row],[Erorr 2]])</f>
        <v>2.1024666666666718</v>
      </c>
      <c r="L84" s="6">
        <f>Table21[[#This Row],[Abs Erorr 2]]/Table21[[#This Row],[Adj Close]]</f>
        <v>2.5999357786101615E-2</v>
      </c>
      <c r="M84" s="4">
        <f t="shared" si="9"/>
        <v>82.808550000000011</v>
      </c>
      <c r="N84" s="9">
        <f>Table21[[#This Row],[Adj Close]]-Table21[[#This Row],[6-MA]]</f>
        <v>-1.942450000000008</v>
      </c>
      <c r="O84" s="10">
        <f>(Table21[[#This Row],[Adj Close]]-M84)^2</f>
        <v>3.7731120025000311</v>
      </c>
      <c r="P84" s="10">
        <f>ABS(Table21[[#This Row],[Erorr 3]])</f>
        <v>1.942450000000008</v>
      </c>
      <c r="Q84" s="81">
        <f>Table21[[#This Row],[Abs Erorr 3]]/Table21[[#This Row],[Adj Close]]</f>
        <v>2.402057227936067E-2</v>
      </c>
    </row>
    <row r="85" spans="1:17" x14ac:dyDescent="0.3">
      <c r="A85" s="79">
        <v>43587</v>
      </c>
      <c r="B85" s="82">
        <v>80.272999999999996</v>
      </c>
      <c r="C85" s="4">
        <f t="shared" si="6"/>
        <v>80.866100000000003</v>
      </c>
      <c r="D85" s="18">
        <f>Table21[[#This Row],[Adj Close]]-Table21[[#This Row],[Naive Trend ]]</f>
        <v>-0.59310000000000684</v>
      </c>
      <c r="E85" s="5">
        <f t="shared" si="5"/>
        <v>0.35176761000000811</v>
      </c>
      <c r="F85" s="5">
        <f>ABS(Table21[[#This Row],[Erorr 1]])</f>
        <v>0.59310000000000684</v>
      </c>
      <c r="G85" s="6">
        <f>Table21[[#This Row],[Abs Erorr 1]]/Table21[[#This Row],[Adj Close]]</f>
        <v>7.3885366187884704E-3</v>
      </c>
      <c r="H85" s="4">
        <f t="shared" si="8"/>
        <v>82.212300000000013</v>
      </c>
      <c r="I85" s="7">
        <f>(Table21[[#This Row],[Adj Close]]-Table21[[#This Row],[3-MA]])</f>
        <v>-1.9393000000000171</v>
      </c>
      <c r="J85" s="3">
        <f t="shared" si="7"/>
        <v>3.7608844900000662</v>
      </c>
      <c r="K85" s="3">
        <f>ABS(Table21[[#This Row],[Erorr 2]])</f>
        <v>1.9393000000000171</v>
      </c>
      <c r="L85" s="6">
        <f>Table21[[#This Row],[Abs Erorr 2]]/Table21[[#This Row],[Adj Close]]</f>
        <v>2.4158808067469974E-2</v>
      </c>
      <c r="M85" s="4">
        <f t="shared" si="9"/>
        <v>82.568483333333333</v>
      </c>
      <c r="N85" s="9">
        <f>Table21[[#This Row],[Adj Close]]-Table21[[#This Row],[6-MA]]</f>
        <v>-2.2954833333333369</v>
      </c>
      <c r="O85" s="10">
        <f>(Table21[[#This Row],[Adj Close]]-M85)^2</f>
        <v>5.2692437336111277</v>
      </c>
      <c r="P85" s="10">
        <f>ABS(Table21[[#This Row],[Erorr 3]])</f>
        <v>2.2954833333333369</v>
      </c>
      <c r="Q85" s="81">
        <f>Table21[[#This Row],[Abs Erorr 3]]/Table21[[#This Row],[Adj Close]]</f>
        <v>2.8595957960127778E-2</v>
      </c>
    </row>
    <row r="86" spans="1:17" x14ac:dyDescent="0.3">
      <c r="A86" s="79">
        <v>43588</v>
      </c>
      <c r="B86" s="82">
        <v>80.677899999999994</v>
      </c>
      <c r="C86" s="4">
        <f t="shared" si="6"/>
        <v>80.272999999999996</v>
      </c>
      <c r="D86" s="18">
        <f>Table21[[#This Row],[Adj Close]]-Table21[[#This Row],[Naive Trend ]]</f>
        <v>0.40489999999999782</v>
      </c>
      <c r="E86" s="5">
        <f t="shared" si="5"/>
        <v>0.16394400999999822</v>
      </c>
      <c r="F86" s="5">
        <f>ABS(Table21[[#This Row],[Erorr 1]])</f>
        <v>0.40489999999999782</v>
      </c>
      <c r="G86" s="6">
        <f>Table21[[#This Row],[Abs Erorr 1]]/Table21[[#This Row],[Adj Close]]</f>
        <v>5.0187225993735315E-3</v>
      </c>
      <c r="H86" s="4">
        <f t="shared" si="8"/>
        <v>81.274033333333335</v>
      </c>
      <c r="I86" s="7">
        <f>(Table21[[#This Row],[Adj Close]]-Table21[[#This Row],[3-MA]])</f>
        <v>-0.5961333333333414</v>
      </c>
      <c r="J86" s="3">
        <f t="shared" si="7"/>
        <v>0.35537495111112072</v>
      </c>
      <c r="K86" s="3">
        <f>ABS(Table21[[#This Row],[Erorr 2]])</f>
        <v>0.5961333333333414</v>
      </c>
      <c r="L86" s="6">
        <f>Table21[[#This Row],[Abs Erorr 2]]/Table21[[#This Row],[Adj Close]]</f>
        <v>7.3890536731043002E-3</v>
      </c>
      <c r="M86" s="4">
        <f t="shared" si="9"/>
        <v>82.078950000000006</v>
      </c>
      <c r="N86" s="9">
        <f>Table21[[#This Row],[Adj Close]]-Table21[[#This Row],[6-MA]]</f>
        <v>-1.4010500000000121</v>
      </c>
      <c r="O86" s="10">
        <f>(Table21[[#This Row],[Adj Close]]-M86)^2</f>
        <v>1.9629411025000341</v>
      </c>
      <c r="P86" s="10">
        <f>ABS(Table21[[#This Row],[Erorr 3]])</f>
        <v>1.4010500000000121</v>
      </c>
      <c r="Q86" s="81">
        <f>Table21[[#This Row],[Abs Erorr 3]]/Table21[[#This Row],[Adj Close]]</f>
        <v>1.7365970110773982E-2</v>
      </c>
    </row>
    <row r="87" spans="1:17" x14ac:dyDescent="0.3">
      <c r="A87" s="79">
        <v>43591</v>
      </c>
      <c r="B87" s="82">
        <v>78.672700000000006</v>
      </c>
      <c r="C87" s="4">
        <f t="shared" si="6"/>
        <v>80.677899999999994</v>
      </c>
      <c r="D87" s="18">
        <f>Table21[[#This Row],[Adj Close]]-Table21[[#This Row],[Naive Trend ]]</f>
        <v>-2.0051999999999879</v>
      </c>
      <c r="E87" s="5">
        <f t="shared" si="5"/>
        <v>4.0208270399999515</v>
      </c>
      <c r="F87" s="5">
        <f>ABS(Table21[[#This Row],[Erorr 1]])</f>
        <v>2.0051999999999879</v>
      </c>
      <c r="G87" s="6">
        <f>Table21[[#This Row],[Abs Erorr 1]]/Table21[[#This Row],[Adj Close]]</f>
        <v>2.5487875718006217E-2</v>
      </c>
      <c r="H87" s="4">
        <f t="shared" si="8"/>
        <v>80.605666666666664</v>
      </c>
      <c r="I87" s="7">
        <f>(Table21[[#This Row],[Adj Close]]-Table21[[#This Row],[3-MA]])</f>
        <v>-1.9329666666666583</v>
      </c>
      <c r="J87" s="3">
        <f t="shared" si="7"/>
        <v>3.736360134444412</v>
      </c>
      <c r="K87" s="3">
        <f>ABS(Table21[[#This Row],[Erorr 2]])</f>
        <v>1.9329666666666583</v>
      </c>
      <c r="L87" s="6">
        <f>Table21[[#This Row],[Abs Erorr 2]]/Table21[[#This Row],[Adj Close]]</f>
        <v>2.456972579645364E-2</v>
      </c>
      <c r="M87" s="4">
        <f t="shared" si="9"/>
        <v>81.787116666666677</v>
      </c>
      <c r="N87" s="9">
        <f>Table21[[#This Row],[Adj Close]]-Table21[[#This Row],[6-MA]]</f>
        <v>-3.1144166666666706</v>
      </c>
      <c r="O87" s="10">
        <f>(Table21[[#This Row],[Adj Close]]-M87)^2</f>
        <v>9.699591173611136</v>
      </c>
      <c r="P87" s="10">
        <f>ABS(Table21[[#This Row],[Erorr 3]])</f>
        <v>3.1144166666666706</v>
      </c>
      <c r="Q87" s="81">
        <f>Table21[[#This Row],[Abs Erorr 3]]/Table21[[#This Row],[Adj Close]]</f>
        <v>3.9587006250791833E-2</v>
      </c>
    </row>
    <row r="88" spans="1:17" x14ac:dyDescent="0.3">
      <c r="A88" s="79">
        <v>43592</v>
      </c>
      <c r="B88" s="82">
        <v>77.703000000000003</v>
      </c>
      <c r="C88" s="4">
        <f t="shared" si="6"/>
        <v>78.672700000000006</v>
      </c>
      <c r="D88" s="18">
        <f>Table21[[#This Row],[Adj Close]]-Table21[[#This Row],[Naive Trend ]]</f>
        <v>-0.96970000000000312</v>
      </c>
      <c r="E88" s="5">
        <f t="shared" si="5"/>
        <v>0.94031809000000599</v>
      </c>
      <c r="F88" s="5">
        <f>ABS(Table21[[#This Row],[Erorr 1]])</f>
        <v>0.96970000000000312</v>
      </c>
      <c r="G88" s="6">
        <f>Table21[[#This Row],[Abs Erorr 1]]/Table21[[#This Row],[Adj Close]]</f>
        <v>1.2479569643385752E-2</v>
      </c>
      <c r="H88" s="4">
        <f t="shared" si="8"/>
        <v>79.874533333333332</v>
      </c>
      <c r="I88" s="7">
        <f>(Table21[[#This Row],[Adj Close]]-Table21[[#This Row],[3-MA]])</f>
        <v>-2.1715333333333291</v>
      </c>
      <c r="J88" s="3">
        <f t="shared" si="7"/>
        <v>4.7155570177777593</v>
      </c>
      <c r="K88" s="3">
        <f>ABS(Table21[[#This Row],[Erorr 2]])</f>
        <v>2.1715333333333291</v>
      </c>
      <c r="L88" s="6">
        <f>Table21[[#This Row],[Abs Erorr 2]]/Table21[[#This Row],[Adj Close]]</f>
        <v>2.7946582929015983E-2</v>
      </c>
      <c r="M88" s="4">
        <f t="shared" si="9"/>
        <v>81.043416666666673</v>
      </c>
      <c r="N88" s="9">
        <f>Table21[[#This Row],[Adj Close]]-Table21[[#This Row],[6-MA]]</f>
        <v>-3.3404166666666697</v>
      </c>
      <c r="O88" s="10">
        <f>(Table21[[#This Row],[Adj Close]]-M88)^2</f>
        <v>11.158383506944464</v>
      </c>
      <c r="P88" s="10">
        <f>ABS(Table21[[#This Row],[Erorr 3]])</f>
        <v>3.3404166666666697</v>
      </c>
      <c r="Q88" s="81">
        <f>Table21[[#This Row],[Abs Erorr 3]]/Table21[[#This Row],[Adj Close]]</f>
        <v>4.2989545663187648E-2</v>
      </c>
    </row>
    <row r="89" spans="1:17" x14ac:dyDescent="0.3">
      <c r="A89" s="79">
        <v>43593</v>
      </c>
      <c r="B89" s="82">
        <v>77.919600000000003</v>
      </c>
      <c r="C89" s="4">
        <f t="shared" si="6"/>
        <v>77.703000000000003</v>
      </c>
      <c r="D89" s="18">
        <f>Table21[[#This Row],[Adj Close]]-Table21[[#This Row],[Naive Trend ]]</f>
        <v>0.21659999999999968</v>
      </c>
      <c r="E89" s="5">
        <f t="shared" si="5"/>
        <v>4.6915559999999863E-2</v>
      </c>
      <c r="F89" s="5">
        <f>ABS(Table21[[#This Row],[Erorr 1]])</f>
        <v>0.21659999999999968</v>
      </c>
      <c r="G89" s="6">
        <f>Table21[[#This Row],[Abs Erorr 1]]/Table21[[#This Row],[Adj Close]]</f>
        <v>2.7797883972710291E-3</v>
      </c>
      <c r="H89" s="4">
        <f t="shared" si="8"/>
        <v>79.017866666666663</v>
      </c>
      <c r="I89" s="7">
        <f>(Table21[[#This Row],[Adj Close]]-Table21[[#This Row],[3-MA]])</f>
        <v>-1.0982666666666603</v>
      </c>
      <c r="J89" s="3">
        <f t="shared" si="7"/>
        <v>1.2061896711110971</v>
      </c>
      <c r="K89" s="3">
        <f>ABS(Table21[[#This Row],[Erorr 2]])</f>
        <v>1.0982666666666603</v>
      </c>
      <c r="L89" s="6">
        <f>Table21[[#This Row],[Abs Erorr 2]]/Table21[[#This Row],[Adj Close]]</f>
        <v>1.4094870439102103E-2</v>
      </c>
      <c r="M89" s="4">
        <f t="shared" si="9"/>
        <v>80.145950000000013</v>
      </c>
      <c r="N89" s="9">
        <f>Table21[[#This Row],[Adj Close]]-Table21[[#This Row],[6-MA]]</f>
        <v>-2.2263500000000107</v>
      </c>
      <c r="O89" s="10">
        <f>(Table21[[#This Row],[Adj Close]]-M89)^2</f>
        <v>4.9566343225000473</v>
      </c>
      <c r="P89" s="10">
        <f>ABS(Table21[[#This Row],[Erorr 3]])</f>
        <v>2.2263500000000107</v>
      </c>
      <c r="Q89" s="81">
        <f>Table21[[#This Row],[Abs Erorr 3]]/Table21[[#This Row],[Adj Close]]</f>
        <v>2.8572400268995359E-2</v>
      </c>
    </row>
    <row r="90" spans="1:17" x14ac:dyDescent="0.3">
      <c r="A90" s="79">
        <v>43594</v>
      </c>
      <c r="B90" s="82">
        <v>78.1173</v>
      </c>
      <c r="C90" s="4">
        <f t="shared" si="6"/>
        <v>77.919600000000003</v>
      </c>
      <c r="D90" s="18">
        <f>Table21[[#This Row],[Adj Close]]-Table21[[#This Row],[Naive Trend ]]</f>
        <v>0.19769999999999754</v>
      </c>
      <c r="E90" s="5">
        <f t="shared" si="5"/>
        <v>3.908528999999903E-2</v>
      </c>
      <c r="F90" s="5">
        <f>ABS(Table21[[#This Row],[Erorr 1]])</f>
        <v>0.19769999999999754</v>
      </c>
      <c r="G90" s="6">
        <f>Table21[[#This Row],[Abs Erorr 1]]/Table21[[#This Row],[Adj Close]]</f>
        <v>2.5308094365780378E-3</v>
      </c>
      <c r="H90" s="4">
        <f t="shared" si="8"/>
        <v>78.098433333333332</v>
      </c>
      <c r="I90" s="7">
        <f>(Table21[[#This Row],[Adj Close]]-Table21[[#This Row],[3-MA]])</f>
        <v>1.8866666666667697E-2</v>
      </c>
      <c r="J90" s="3">
        <f t="shared" si="7"/>
        <v>3.5595111111114998E-4</v>
      </c>
      <c r="K90" s="3">
        <f>ABS(Table21[[#This Row],[Erorr 2]])</f>
        <v>1.8866666666667697E-2</v>
      </c>
      <c r="L90" s="6">
        <f>Table21[[#This Row],[Abs Erorr 2]]/Table21[[#This Row],[Adj Close]]</f>
        <v>2.4151713726239512E-4</v>
      </c>
      <c r="M90" s="4">
        <f t="shared" si="9"/>
        <v>79.352049999999991</v>
      </c>
      <c r="N90" s="9">
        <f>Table21[[#This Row],[Adj Close]]-Table21[[#This Row],[6-MA]]</f>
        <v>-1.2347499999999911</v>
      </c>
      <c r="O90" s="10">
        <f>(Table21[[#This Row],[Adj Close]]-M90)^2</f>
        <v>1.5246075624999782</v>
      </c>
      <c r="P90" s="10">
        <f>ABS(Table21[[#This Row],[Erorr 3]])</f>
        <v>1.2347499999999911</v>
      </c>
      <c r="Q90" s="81">
        <f>Table21[[#This Row],[Abs Erorr 3]]/Table21[[#This Row],[Adj Close]]</f>
        <v>1.5806357874632009E-2</v>
      </c>
    </row>
    <row r="91" spans="1:17" x14ac:dyDescent="0.3">
      <c r="A91" s="79">
        <v>43595</v>
      </c>
      <c r="B91" s="82">
        <v>79.0304</v>
      </c>
      <c r="C91" s="4">
        <f t="shared" si="6"/>
        <v>78.1173</v>
      </c>
      <c r="D91" s="18">
        <f>Table21[[#This Row],[Adj Close]]-Table21[[#This Row],[Naive Trend ]]</f>
        <v>0.91310000000000002</v>
      </c>
      <c r="E91" s="5">
        <f t="shared" si="5"/>
        <v>0.83375161000000009</v>
      </c>
      <c r="F91" s="5">
        <f>ABS(Table21[[#This Row],[Erorr 1]])</f>
        <v>0.91310000000000002</v>
      </c>
      <c r="G91" s="6">
        <f>Table21[[#This Row],[Abs Erorr 1]]/Table21[[#This Row],[Adj Close]]</f>
        <v>1.1553781835850508E-2</v>
      </c>
      <c r="H91" s="4">
        <f t="shared" si="8"/>
        <v>77.913300000000007</v>
      </c>
      <c r="I91" s="7">
        <f>(Table21[[#This Row],[Adj Close]]-Table21[[#This Row],[3-MA]])</f>
        <v>1.1170999999999935</v>
      </c>
      <c r="J91" s="3">
        <f t="shared" si="7"/>
        <v>1.2479124099999857</v>
      </c>
      <c r="K91" s="3">
        <f>ABS(Table21[[#This Row],[Erorr 2]])</f>
        <v>1.1170999999999935</v>
      </c>
      <c r="L91" s="6">
        <f>Table21[[#This Row],[Abs Erorr 2]]/Table21[[#This Row],[Adj Close]]</f>
        <v>1.4135067012187634E-2</v>
      </c>
      <c r="M91" s="4">
        <f t="shared" si="9"/>
        <v>78.893916666666669</v>
      </c>
      <c r="N91" s="9">
        <f>Table21[[#This Row],[Adj Close]]-Table21[[#This Row],[6-MA]]</f>
        <v>0.13648333333333085</v>
      </c>
      <c r="O91" s="10">
        <f>(Table21[[#This Row],[Adj Close]]-M91)^2</f>
        <v>1.86277002777771E-2</v>
      </c>
      <c r="P91" s="10">
        <f>ABS(Table21[[#This Row],[Erorr 3]])</f>
        <v>0.13648333333333085</v>
      </c>
      <c r="Q91" s="81">
        <f>Table21[[#This Row],[Abs Erorr 3]]/Table21[[#This Row],[Adj Close]]</f>
        <v>1.7269725742667485E-3</v>
      </c>
    </row>
    <row r="92" spans="1:17" x14ac:dyDescent="0.3">
      <c r="A92" s="79">
        <v>43598</v>
      </c>
      <c r="B92" s="82">
        <v>77.693600000000004</v>
      </c>
      <c r="C92" s="4">
        <f t="shared" si="6"/>
        <v>79.0304</v>
      </c>
      <c r="D92" s="18">
        <f>Table21[[#This Row],[Adj Close]]-Table21[[#This Row],[Naive Trend ]]</f>
        <v>-1.3367999999999967</v>
      </c>
      <c r="E92" s="5">
        <f t="shared" si="5"/>
        <v>1.787034239999991</v>
      </c>
      <c r="F92" s="5">
        <f>ABS(Table21[[#This Row],[Erorr 1]])</f>
        <v>1.3367999999999967</v>
      </c>
      <c r="G92" s="6">
        <f>Table21[[#This Row],[Abs Erorr 1]]/Table21[[#This Row],[Adj Close]]</f>
        <v>1.7206050434012538E-2</v>
      </c>
      <c r="H92" s="4">
        <f t="shared" si="8"/>
        <v>78.355766666666668</v>
      </c>
      <c r="I92" s="7">
        <f>(Table21[[#This Row],[Adj Close]]-Table21[[#This Row],[3-MA]])</f>
        <v>-0.66216666666666413</v>
      </c>
      <c r="J92" s="3">
        <f t="shared" si="7"/>
        <v>0.43846469444444108</v>
      </c>
      <c r="K92" s="3">
        <f>ABS(Table21[[#This Row],[Erorr 2]])</f>
        <v>0.66216666666666413</v>
      </c>
      <c r="L92" s="6">
        <f>Table21[[#This Row],[Abs Erorr 2]]/Table21[[#This Row],[Adj Close]]</f>
        <v>8.5227955284175802E-3</v>
      </c>
      <c r="M92" s="4">
        <f t="shared" si="9"/>
        <v>78.686816666666672</v>
      </c>
      <c r="N92" s="9">
        <f>Table21[[#This Row],[Adj Close]]-Table21[[#This Row],[6-MA]]</f>
        <v>-0.99321666666666886</v>
      </c>
      <c r="O92" s="10">
        <f>(Table21[[#This Row],[Adj Close]]-M92)^2</f>
        <v>0.98647934694444883</v>
      </c>
      <c r="P92" s="10">
        <f>ABS(Table21[[#This Row],[Erorr 3]])</f>
        <v>0.99321666666666886</v>
      </c>
      <c r="Q92" s="81">
        <f>Table21[[#This Row],[Abs Erorr 3]]/Table21[[#This Row],[Adj Close]]</f>
        <v>1.2783764256858593E-2</v>
      </c>
    </row>
    <row r="93" spans="1:17" x14ac:dyDescent="0.3">
      <c r="A93" s="79">
        <v>43599</v>
      </c>
      <c r="B93" s="82">
        <v>78.766800000000003</v>
      </c>
      <c r="C93" s="4">
        <f t="shared" si="6"/>
        <v>77.693600000000004</v>
      </c>
      <c r="D93" s="18">
        <f>Table21[[#This Row],[Adj Close]]-Table21[[#This Row],[Naive Trend ]]</f>
        <v>1.0731999999999999</v>
      </c>
      <c r="E93" s="5">
        <f t="shared" si="5"/>
        <v>1.1517582399999999</v>
      </c>
      <c r="F93" s="5">
        <f>ABS(Table21[[#This Row],[Erorr 1]])</f>
        <v>1.0731999999999999</v>
      </c>
      <c r="G93" s="6">
        <f>Table21[[#This Row],[Abs Erorr 1]]/Table21[[#This Row],[Adj Close]]</f>
        <v>1.362502983490506E-2</v>
      </c>
      <c r="H93" s="4">
        <f t="shared" si="8"/>
        <v>78.280433333333335</v>
      </c>
      <c r="I93" s="7">
        <f>(Table21[[#This Row],[Adj Close]]-Table21[[#This Row],[3-MA]])</f>
        <v>0.48636666666666883</v>
      </c>
      <c r="J93" s="3">
        <f t="shared" si="7"/>
        <v>0.23655253444444654</v>
      </c>
      <c r="K93" s="3">
        <f>ABS(Table21[[#This Row],[Erorr 2]])</f>
        <v>0.48636666666666883</v>
      </c>
      <c r="L93" s="6">
        <f>Table21[[#This Row],[Abs Erorr 2]]/Table21[[#This Row],[Adj Close]]</f>
        <v>6.1747673723785762E-3</v>
      </c>
      <c r="M93" s="4">
        <f t="shared" si="9"/>
        <v>78.189433333333326</v>
      </c>
      <c r="N93" s="9">
        <f>Table21[[#This Row],[Adj Close]]-Table21[[#This Row],[6-MA]]</f>
        <v>0.57736666666667702</v>
      </c>
      <c r="O93" s="10">
        <f>(Table21[[#This Row],[Adj Close]]-M93)^2</f>
        <v>0.33335226777778976</v>
      </c>
      <c r="P93" s="10">
        <f>ABS(Table21[[#This Row],[Erorr 3]])</f>
        <v>0.57736666666667702</v>
      </c>
      <c r="Q93" s="81">
        <f>Table21[[#This Row],[Abs Erorr 3]]/Table21[[#This Row],[Adj Close]]</f>
        <v>7.3300764619951171E-3</v>
      </c>
    </row>
    <row r="94" spans="1:17" x14ac:dyDescent="0.3">
      <c r="A94" s="79">
        <v>43600</v>
      </c>
      <c r="B94" s="82">
        <v>79.0869</v>
      </c>
      <c r="C94" s="4">
        <f t="shared" si="6"/>
        <v>78.766800000000003</v>
      </c>
      <c r="D94" s="18">
        <f>Table21[[#This Row],[Adj Close]]-Table21[[#This Row],[Naive Trend ]]</f>
        <v>0.3200999999999965</v>
      </c>
      <c r="E94" s="5">
        <f t="shared" si="5"/>
        <v>0.10246400999999776</v>
      </c>
      <c r="F94" s="5">
        <f>ABS(Table21[[#This Row],[Erorr 1]])</f>
        <v>0.3200999999999965</v>
      </c>
      <c r="G94" s="6">
        <f>Table21[[#This Row],[Abs Erorr 1]]/Table21[[#This Row],[Adj Close]]</f>
        <v>4.0474465429798934E-3</v>
      </c>
      <c r="H94" s="4">
        <f t="shared" si="8"/>
        <v>78.496933333333331</v>
      </c>
      <c r="I94" s="7">
        <f>(Table21[[#This Row],[Adj Close]]-Table21[[#This Row],[3-MA]])</f>
        <v>0.58996666666666897</v>
      </c>
      <c r="J94" s="3">
        <f t="shared" si="7"/>
        <v>0.3480606677777805</v>
      </c>
      <c r="K94" s="3">
        <f>ABS(Table21[[#This Row],[Erorr 2]])</f>
        <v>0.58996666666666897</v>
      </c>
      <c r="L94" s="6">
        <f>Table21[[#This Row],[Abs Erorr 2]]/Table21[[#This Row],[Adj Close]]</f>
        <v>7.4597267899825254E-3</v>
      </c>
      <c r="M94" s="4">
        <f t="shared" si="9"/>
        <v>78.205116666666669</v>
      </c>
      <c r="N94" s="9">
        <f>Table21[[#This Row],[Adj Close]]-Table21[[#This Row],[6-MA]]</f>
        <v>0.88178333333333114</v>
      </c>
      <c r="O94" s="10">
        <f>(Table21[[#This Row],[Adj Close]]-M94)^2</f>
        <v>0.77754184694444062</v>
      </c>
      <c r="P94" s="10">
        <f>ABS(Table21[[#This Row],[Erorr 3]])</f>
        <v>0.88178333333333114</v>
      </c>
      <c r="Q94" s="81">
        <f>Table21[[#This Row],[Abs Erorr 3]]/Table21[[#This Row],[Adj Close]]</f>
        <v>1.1149549841166251E-2</v>
      </c>
    </row>
    <row r="95" spans="1:17" x14ac:dyDescent="0.3">
      <c r="A95" s="79">
        <v>43601</v>
      </c>
      <c r="B95" s="82">
        <v>79.341099999999997</v>
      </c>
      <c r="C95" s="4">
        <f t="shared" si="6"/>
        <v>79.0869</v>
      </c>
      <c r="D95" s="18">
        <f>Table21[[#This Row],[Adj Close]]-Table21[[#This Row],[Naive Trend ]]</f>
        <v>0.25419999999999732</v>
      </c>
      <c r="E95" s="5">
        <f t="shared" si="5"/>
        <v>6.461763999999863E-2</v>
      </c>
      <c r="F95" s="5">
        <f>ABS(Table21[[#This Row],[Erorr 1]])</f>
        <v>0.25419999999999732</v>
      </c>
      <c r="G95" s="6">
        <f>Table21[[#This Row],[Abs Erorr 1]]/Table21[[#This Row],[Adj Close]]</f>
        <v>3.2038880227271533E-3</v>
      </c>
      <c r="H95" s="4">
        <f t="shared" si="8"/>
        <v>78.515766666666664</v>
      </c>
      <c r="I95" s="7">
        <f>(Table21[[#This Row],[Adj Close]]-Table21[[#This Row],[3-MA]])</f>
        <v>0.82533333333333303</v>
      </c>
      <c r="J95" s="3">
        <f t="shared" si="7"/>
        <v>0.68117511111111062</v>
      </c>
      <c r="K95" s="3">
        <f>ABS(Table21[[#This Row],[Erorr 2]])</f>
        <v>0.82533333333333303</v>
      </c>
      <c r="L95" s="6">
        <f>Table21[[#This Row],[Abs Erorr 2]]/Table21[[#This Row],[Adj Close]]</f>
        <v>1.040234296390311E-2</v>
      </c>
      <c r="M95" s="4">
        <f t="shared" si="9"/>
        <v>78.435766666666666</v>
      </c>
      <c r="N95" s="9">
        <f>Table21[[#This Row],[Adj Close]]-Table21[[#This Row],[6-MA]]</f>
        <v>0.90533333333333132</v>
      </c>
      <c r="O95" s="10">
        <f>(Table21[[#This Row],[Adj Close]]-M95)^2</f>
        <v>0.81962844444444083</v>
      </c>
      <c r="P95" s="10">
        <f>ABS(Table21[[#This Row],[Erorr 3]])</f>
        <v>0.90533333333333132</v>
      </c>
      <c r="Q95" s="81">
        <f>Table21[[#This Row],[Abs Erorr 3]]/Table21[[#This Row],[Adj Close]]</f>
        <v>1.1410647613069789E-2</v>
      </c>
    </row>
    <row r="96" spans="1:17" x14ac:dyDescent="0.3">
      <c r="A96" s="79">
        <v>43602</v>
      </c>
      <c r="B96" s="82">
        <v>79.614099999999993</v>
      </c>
      <c r="C96" s="4">
        <f t="shared" si="6"/>
        <v>79.341099999999997</v>
      </c>
      <c r="D96" s="18">
        <f>Table21[[#This Row],[Adj Close]]-Table21[[#This Row],[Naive Trend ]]</f>
        <v>0.27299999999999613</v>
      </c>
      <c r="E96" s="5">
        <f t="shared" si="5"/>
        <v>7.4528999999997889E-2</v>
      </c>
      <c r="F96" s="5">
        <f>ABS(Table21[[#This Row],[Erorr 1]])</f>
        <v>0.27299999999999613</v>
      </c>
      <c r="G96" s="6">
        <f>Table21[[#This Row],[Abs Erorr 1]]/Table21[[#This Row],[Adj Close]]</f>
        <v>3.4290408357313109E-3</v>
      </c>
      <c r="H96" s="4">
        <f t="shared" si="8"/>
        <v>79.064933333333329</v>
      </c>
      <c r="I96" s="7">
        <f>(Table21[[#This Row],[Adj Close]]-Table21[[#This Row],[3-MA]])</f>
        <v>0.54916666666666458</v>
      </c>
      <c r="J96" s="3">
        <f t="shared" si="7"/>
        <v>0.30158402777777549</v>
      </c>
      <c r="K96" s="3">
        <f>ABS(Table21[[#This Row],[Erorr 2]])</f>
        <v>0.54916666666666458</v>
      </c>
      <c r="L96" s="6">
        <f>Table21[[#This Row],[Abs Erorr 2]]/Table21[[#This Row],[Adj Close]]</f>
        <v>6.8978568704119577E-3</v>
      </c>
      <c r="M96" s="4">
        <f t="shared" si="9"/>
        <v>78.672683333333325</v>
      </c>
      <c r="N96" s="9">
        <f>Table21[[#This Row],[Adj Close]]-Table21[[#This Row],[6-MA]]</f>
        <v>0.94141666666666879</v>
      </c>
      <c r="O96" s="10">
        <f>(Table21[[#This Row],[Adj Close]]-M96)^2</f>
        <v>0.88626534027778181</v>
      </c>
      <c r="P96" s="10">
        <f>ABS(Table21[[#This Row],[Erorr 3]])</f>
        <v>0.94141666666666879</v>
      </c>
      <c r="Q96" s="81">
        <f>Table21[[#This Row],[Abs Erorr 3]]/Table21[[#This Row],[Adj Close]]</f>
        <v>1.1824747961311739E-2</v>
      </c>
    </row>
    <row r="97" spans="1:17" x14ac:dyDescent="0.3">
      <c r="A97" s="79">
        <v>43605</v>
      </c>
      <c r="B97" s="82">
        <v>77.994900000000001</v>
      </c>
      <c r="C97" s="4">
        <f t="shared" si="6"/>
        <v>79.614099999999993</v>
      </c>
      <c r="D97" s="18">
        <f>Table21[[#This Row],[Adj Close]]-Table21[[#This Row],[Naive Trend ]]</f>
        <v>-1.6191999999999922</v>
      </c>
      <c r="E97" s="5">
        <f t="shared" si="5"/>
        <v>2.6218086399999749</v>
      </c>
      <c r="F97" s="5">
        <f>ABS(Table21[[#This Row],[Erorr 1]])</f>
        <v>1.6191999999999922</v>
      </c>
      <c r="G97" s="6">
        <f>Table21[[#This Row],[Abs Erorr 1]]/Table21[[#This Row],[Adj Close]]</f>
        <v>2.0760331765281987E-2</v>
      </c>
      <c r="H97" s="4">
        <f t="shared" si="8"/>
        <v>79.347366666666673</v>
      </c>
      <c r="I97" s="7">
        <f>(Table21[[#This Row],[Adj Close]]-Table21[[#This Row],[3-MA]])</f>
        <v>-1.3524666666666718</v>
      </c>
      <c r="J97" s="3">
        <f t="shared" si="7"/>
        <v>1.8291660844444584</v>
      </c>
      <c r="K97" s="3">
        <f>ABS(Table21[[#This Row],[Erorr 2]])</f>
        <v>1.3524666666666718</v>
      </c>
      <c r="L97" s="6">
        <f>Table21[[#This Row],[Abs Erorr 2]]/Table21[[#This Row],[Adj Close]]</f>
        <v>1.7340450037972632E-2</v>
      </c>
      <c r="M97" s="4">
        <f t="shared" si="9"/>
        <v>78.922150000000002</v>
      </c>
      <c r="N97" s="9">
        <f>Table21[[#This Row],[Adj Close]]-Table21[[#This Row],[6-MA]]</f>
        <v>-0.9272500000000008</v>
      </c>
      <c r="O97" s="10">
        <f>(Table21[[#This Row],[Adj Close]]-M97)^2</f>
        <v>0.85979256250000147</v>
      </c>
      <c r="P97" s="10">
        <f>ABS(Table21[[#This Row],[Erorr 3]])</f>
        <v>0.9272500000000008</v>
      </c>
      <c r="Q97" s="81">
        <f>Table21[[#This Row],[Abs Erorr 3]]/Table21[[#This Row],[Adj Close]]</f>
        <v>1.188859784421803E-2</v>
      </c>
    </row>
    <row r="98" spans="1:17" x14ac:dyDescent="0.3">
      <c r="A98" s="79">
        <v>43606</v>
      </c>
      <c r="B98" s="82">
        <v>78.738600000000005</v>
      </c>
      <c r="C98" s="4">
        <f t="shared" si="6"/>
        <v>77.994900000000001</v>
      </c>
      <c r="D98" s="18">
        <f>Table21[[#This Row],[Adj Close]]-Table21[[#This Row],[Naive Trend ]]</f>
        <v>0.74370000000000402</v>
      </c>
      <c r="E98" s="5">
        <f t="shared" si="5"/>
        <v>0.55308969000000596</v>
      </c>
      <c r="F98" s="5">
        <f>ABS(Table21[[#This Row],[Erorr 1]])</f>
        <v>0.74370000000000402</v>
      </c>
      <c r="G98" s="6">
        <f>Table21[[#This Row],[Abs Erorr 1]]/Table21[[#This Row],[Adj Close]]</f>
        <v>9.445176825597661E-3</v>
      </c>
      <c r="H98" s="4">
        <f t="shared" si="8"/>
        <v>78.983366666666669</v>
      </c>
      <c r="I98" s="7">
        <f>(Table21[[#This Row],[Adj Close]]-Table21[[#This Row],[3-MA]])</f>
        <v>-0.24476666666666347</v>
      </c>
      <c r="J98" s="3">
        <f t="shared" si="7"/>
        <v>5.9910721111109545E-2</v>
      </c>
      <c r="K98" s="3">
        <f>ABS(Table21[[#This Row],[Erorr 2]])</f>
        <v>0.24476666666666347</v>
      </c>
      <c r="L98" s="6">
        <f>Table21[[#This Row],[Abs Erorr 2]]/Table21[[#This Row],[Adj Close]]</f>
        <v>3.1085981547381266E-3</v>
      </c>
      <c r="M98" s="4">
        <f t="shared" si="9"/>
        <v>78.749566666666666</v>
      </c>
      <c r="N98" s="9">
        <f>Table21[[#This Row],[Adj Close]]-Table21[[#This Row],[6-MA]]</f>
        <v>-1.096666666666124E-2</v>
      </c>
      <c r="O98" s="10">
        <f>(Table21[[#This Row],[Adj Close]]-M98)^2</f>
        <v>1.2026777777765876E-4</v>
      </c>
      <c r="P98" s="10">
        <f>ABS(Table21[[#This Row],[Erorr 3]])</f>
        <v>1.096666666666124E-2</v>
      </c>
      <c r="Q98" s="81">
        <f>Table21[[#This Row],[Abs Erorr 3]]/Table21[[#This Row],[Adj Close]]</f>
        <v>1.3927942161355726E-4</v>
      </c>
    </row>
    <row r="99" spans="1:17" x14ac:dyDescent="0.3">
      <c r="A99" s="79">
        <v>43607</v>
      </c>
      <c r="B99" s="82">
        <v>78.324399999999997</v>
      </c>
      <c r="C99" s="4">
        <f t="shared" si="6"/>
        <v>78.738600000000005</v>
      </c>
      <c r="D99" s="18">
        <f>Table21[[#This Row],[Adj Close]]-Table21[[#This Row],[Naive Trend ]]</f>
        <v>-0.41420000000000812</v>
      </c>
      <c r="E99" s="5">
        <f t="shared" si="5"/>
        <v>0.17156164000000673</v>
      </c>
      <c r="F99" s="5">
        <f>ABS(Table21[[#This Row],[Erorr 1]])</f>
        <v>0.41420000000000812</v>
      </c>
      <c r="G99" s="6">
        <f>Table21[[#This Row],[Abs Erorr 1]]/Table21[[#This Row],[Adj Close]]</f>
        <v>5.2882626614440473E-3</v>
      </c>
      <c r="H99" s="4">
        <f t="shared" si="8"/>
        <v>78.782533333333333</v>
      </c>
      <c r="I99" s="7">
        <f>(Table21[[#This Row],[Adj Close]]-Table21[[#This Row],[3-MA]])</f>
        <v>-0.45813333333333617</v>
      </c>
      <c r="J99" s="3">
        <f t="shared" si="7"/>
        <v>0.20988615111111369</v>
      </c>
      <c r="K99" s="3">
        <f>ABS(Table21[[#This Row],[Erorr 2]])</f>
        <v>0.45813333333333617</v>
      </c>
      <c r="L99" s="6">
        <f>Table21[[#This Row],[Abs Erorr 2]]/Table21[[#This Row],[Adj Close]]</f>
        <v>5.8491776934561411E-3</v>
      </c>
      <c r="M99" s="4">
        <f t="shared" si="9"/>
        <v>78.923733333333345</v>
      </c>
      <c r="N99" s="9">
        <f>Table21[[#This Row],[Adj Close]]-Table21[[#This Row],[6-MA]]</f>
        <v>-0.59933333333334815</v>
      </c>
      <c r="O99" s="10">
        <f>(Table21[[#This Row],[Adj Close]]-M99)^2</f>
        <v>0.3592004444444622</v>
      </c>
      <c r="P99" s="10">
        <f>ABS(Table21[[#This Row],[Erorr 3]])</f>
        <v>0.59933333333334815</v>
      </c>
      <c r="Q99" s="81">
        <f>Table21[[#This Row],[Abs Erorr 3]]/Table21[[#This Row],[Adj Close]]</f>
        <v>7.6519364761600235E-3</v>
      </c>
    </row>
    <row r="100" spans="1:17" x14ac:dyDescent="0.3">
      <c r="A100" s="79">
        <v>43608</v>
      </c>
      <c r="B100" s="82">
        <v>77.797200000000004</v>
      </c>
      <c r="C100" s="4">
        <f t="shared" si="6"/>
        <v>78.324399999999997</v>
      </c>
      <c r="D100" s="18">
        <f>Table21[[#This Row],[Adj Close]]-Table21[[#This Row],[Naive Trend ]]</f>
        <v>-0.52719999999999345</v>
      </c>
      <c r="E100" s="5">
        <f t="shared" si="5"/>
        <v>0.27793983999999311</v>
      </c>
      <c r="F100" s="5">
        <f>ABS(Table21[[#This Row],[Erorr 1]])</f>
        <v>0.52719999999999345</v>
      </c>
      <c r="G100" s="6">
        <f>Table21[[#This Row],[Abs Erorr 1]]/Table21[[#This Row],[Adj Close]]</f>
        <v>6.7765935020796817E-3</v>
      </c>
      <c r="H100" s="4">
        <f t="shared" si="8"/>
        <v>78.35263333333333</v>
      </c>
      <c r="I100" s="7">
        <f>(Table21[[#This Row],[Adj Close]]-Table21[[#This Row],[3-MA]])</f>
        <v>-0.55543333333332612</v>
      </c>
      <c r="J100" s="3">
        <f t="shared" si="7"/>
        <v>0.30850618777776978</v>
      </c>
      <c r="K100" s="3">
        <f>ABS(Table21[[#This Row],[Erorr 2]])</f>
        <v>0.55543333333332612</v>
      </c>
      <c r="L100" s="6">
        <f>Table21[[#This Row],[Abs Erorr 2]]/Table21[[#This Row],[Adj Close]]</f>
        <v>7.1395028784239801E-3</v>
      </c>
      <c r="M100" s="4">
        <f t="shared" si="9"/>
        <v>78.850000000000009</v>
      </c>
      <c r="N100" s="9">
        <f>Table21[[#This Row],[Adj Close]]-Table21[[#This Row],[6-MA]]</f>
        <v>-1.0528000000000048</v>
      </c>
      <c r="O100" s="10">
        <f>(Table21[[#This Row],[Adj Close]]-M100)^2</f>
        <v>1.1083878400000102</v>
      </c>
      <c r="P100" s="10">
        <f>ABS(Table21[[#This Row],[Erorr 3]])</f>
        <v>1.0528000000000048</v>
      </c>
      <c r="Q100" s="81">
        <f>Table21[[#This Row],[Abs Erorr 3]]/Table21[[#This Row],[Adj Close]]</f>
        <v>1.35326207112853E-2</v>
      </c>
    </row>
    <row r="101" spans="1:17" x14ac:dyDescent="0.3">
      <c r="A101" s="79">
        <v>43609</v>
      </c>
      <c r="B101" s="82">
        <v>77.345299999999995</v>
      </c>
      <c r="C101" s="4">
        <f t="shared" si="6"/>
        <v>77.797200000000004</v>
      </c>
      <c r="D101" s="18">
        <f>Table21[[#This Row],[Adj Close]]-Table21[[#This Row],[Naive Trend ]]</f>
        <v>-0.45190000000000907</v>
      </c>
      <c r="E101" s="5">
        <f t="shared" si="5"/>
        <v>0.20421361000000821</v>
      </c>
      <c r="F101" s="5">
        <f>ABS(Table21[[#This Row],[Erorr 1]])</f>
        <v>0.45190000000000907</v>
      </c>
      <c r="G101" s="6">
        <f>Table21[[#This Row],[Abs Erorr 1]]/Table21[[#This Row],[Adj Close]]</f>
        <v>5.8426303860739971E-3</v>
      </c>
      <c r="H101" s="4">
        <f t="shared" si="8"/>
        <v>78.286733333333331</v>
      </c>
      <c r="I101" s="7">
        <f>(Table21[[#This Row],[Adj Close]]-Table21[[#This Row],[3-MA]])</f>
        <v>-0.94143333333333601</v>
      </c>
      <c r="J101" s="3">
        <f t="shared" si="7"/>
        <v>0.88629672111111613</v>
      </c>
      <c r="K101" s="3">
        <f>ABS(Table21[[#This Row],[Erorr 2]])</f>
        <v>0.94143333333333601</v>
      </c>
      <c r="L101" s="6">
        <f>Table21[[#This Row],[Abs Erorr 2]]/Table21[[#This Row],[Adj Close]]</f>
        <v>1.2171823411808294E-2</v>
      </c>
      <c r="M101" s="4">
        <f t="shared" si="9"/>
        <v>78.635049999999993</v>
      </c>
      <c r="N101" s="9">
        <f>Table21[[#This Row],[Adj Close]]-Table21[[#This Row],[6-MA]]</f>
        <v>-1.289749999999998</v>
      </c>
      <c r="O101" s="10">
        <f>(Table21[[#This Row],[Adj Close]]-M101)^2</f>
        <v>1.6634550624999946</v>
      </c>
      <c r="P101" s="10">
        <f>ABS(Table21[[#This Row],[Erorr 3]])</f>
        <v>1.289749999999998</v>
      </c>
      <c r="Q101" s="81">
        <f>Table21[[#This Row],[Abs Erorr 3]]/Table21[[#This Row],[Adj Close]]</f>
        <v>1.6675221377381665E-2</v>
      </c>
    </row>
    <row r="102" spans="1:17" x14ac:dyDescent="0.3">
      <c r="A102" s="79">
        <v>43613</v>
      </c>
      <c r="B102" s="82">
        <v>76.441599999999994</v>
      </c>
      <c r="C102" s="4">
        <f t="shared" si="6"/>
        <v>77.345299999999995</v>
      </c>
      <c r="D102" s="18">
        <f>Table21[[#This Row],[Adj Close]]-Table21[[#This Row],[Naive Trend ]]</f>
        <v>-0.90370000000000061</v>
      </c>
      <c r="E102" s="5">
        <f t="shared" si="5"/>
        <v>0.81667369000000112</v>
      </c>
      <c r="F102" s="5">
        <f>ABS(Table21[[#This Row],[Erorr 1]])</f>
        <v>0.90370000000000061</v>
      </c>
      <c r="G102" s="6">
        <f>Table21[[#This Row],[Abs Erorr 1]]/Table21[[#This Row],[Adj Close]]</f>
        <v>1.1822096868720705E-2</v>
      </c>
      <c r="H102" s="4">
        <f t="shared" si="8"/>
        <v>77.822299999999998</v>
      </c>
      <c r="I102" s="7">
        <f>(Table21[[#This Row],[Adj Close]]-Table21[[#This Row],[3-MA]])</f>
        <v>-1.3807000000000045</v>
      </c>
      <c r="J102" s="3">
        <f t="shared" si="7"/>
        <v>1.9063324900000123</v>
      </c>
      <c r="K102" s="3">
        <f>ABS(Table21[[#This Row],[Erorr 2]])</f>
        <v>1.3807000000000045</v>
      </c>
      <c r="L102" s="6">
        <f>Table21[[#This Row],[Abs Erorr 2]]/Table21[[#This Row],[Adj Close]]</f>
        <v>1.8062154638312185E-2</v>
      </c>
      <c r="M102" s="4">
        <f t="shared" si="9"/>
        <v>78.302416666666673</v>
      </c>
      <c r="N102" s="9">
        <f>Table21[[#This Row],[Adj Close]]-Table21[[#This Row],[6-MA]]</f>
        <v>-1.860816666666679</v>
      </c>
      <c r="O102" s="10">
        <f>(Table21[[#This Row],[Adj Close]]-M102)^2</f>
        <v>3.4626386669444904</v>
      </c>
      <c r="P102" s="10">
        <f>ABS(Table21[[#This Row],[Erorr 3]])</f>
        <v>1.860816666666679</v>
      </c>
      <c r="Q102" s="81">
        <f>Table21[[#This Row],[Abs Erorr 3]]/Table21[[#This Row],[Adj Close]]</f>
        <v>2.4342984273833607E-2</v>
      </c>
    </row>
    <row r="103" spans="1:17" x14ac:dyDescent="0.3">
      <c r="A103" s="79">
        <v>43614</v>
      </c>
      <c r="B103" s="82">
        <v>74.248099999999994</v>
      </c>
      <c r="C103" s="4">
        <f t="shared" si="6"/>
        <v>76.441599999999994</v>
      </c>
      <c r="D103" s="18">
        <f>Table21[[#This Row],[Adj Close]]-Table21[[#This Row],[Naive Trend ]]</f>
        <v>-2.1935000000000002</v>
      </c>
      <c r="E103" s="5">
        <f t="shared" si="5"/>
        <v>4.8114422500000007</v>
      </c>
      <c r="F103" s="5">
        <f>ABS(Table21[[#This Row],[Erorr 1]])</f>
        <v>2.1935000000000002</v>
      </c>
      <c r="G103" s="6">
        <f>Table21[[#This Row],[Abs Erorr 1]]/Table21[[#This Row],[Adj Close]]</f>
        <v>2.9542843520574943E-2</v>
      </c>
      <c r="H103" s="4">
        <f t="shared" si="8"/>
        <v>77.194699999999997</v>
      </c>
      <c r="I103" s="7">
        <f>(Table21[[#This Row],[Adj Close]]-Table21[[#This Row],[3-MA]])</f>
        <v>-2.9466000000000037</v>
      </c>
      <c r="J103" s="3">
        <f t="shared" si="7"/>
        <v>8.6824515600000218</v>
      </c>
      <c r="K103" s="3">
        <f>ABS(Table21[[#This Row],[Erorr 2]])</f>
        <v>2.9466000000000037</v>
      </c>
      <c r="L103" s="6">
        <f>Table21[[#This Row],[Abs Erorr 2]]/Table21[[#This Row],[Adj Close]]</f>
        <v>3.9685864015375528E-2</v>
      </c>
      <c r="M103" s="4">
        <f t="shared" si="9"/>
        <v>77.773666666666671</v>
      </c>
      <c r="N103" s="9">
        <f>Table21[[#This Row],[Adj Close]]-Table21[[#This Row],[6-MA]]</f>
        <v>-3.525566666666677</v>
      </c>
      <c r="O103" s="10">
        <f>(Table21[[#This Row],[Adj Close]]-M103)^2</f>
        <v>12.429620321111184</v>
      </c>
      <c r="P103" s="10">
        <f>ABS(Table21[[#This Row],[Erorr 3]])</f>
        <v>3.525566666666677</v>
      </c>
      <c r="Q103" s="81">
        <f>Table21[[#This Row],[Abs Erorr 3]]/Table21[[#This Row],[Adj Close]]</f>
        <v>4.7483594417455491E-2</v>
      </c>
    </row>
    <row r="104" spans="1:17" x14ac:dyDescent="0.3">
      <c r="A104" s="79">
        <v>43615</v>
      </c>
      <c r="B104" s="82">
        <v>74.615200000000002</v>
      </c>
      <c r="C104" s="4">
        <f t="shared" si="6"/>
        <v>74.248099999999994</v>
      </c>
      <c r="D104" s="18">
        <f>Table21[[#This Row],[Adj Close]]-Table21[[#This Row],[Naive Trend ]]</f>
        <v>0.36710000000000775</v>
      </c>
      <c r="E104" s="5">
        <f t="shared" si="5"/>
        <v>0.13476241000000569</v>
      </c>
      <c r="F104" s="5">
        <f>ABS(Table21[[#This Row],[Erorr 1]])</f>
        <v>0.36710000000000775</v>
      </c>
      <c r="G104" s="6">
        <f>Table21[[#This Row],[Abs Erorr 1]]/Table21[[#This Row],[Adj Close]]</f>
        <v>4.919909080187519E-3</v>
      </c>
      <c r="H104" s="4">
        <f t="shared" si="8"/>
        <v>76.01166666666667</v>
      </c>
      <c r="I104" s="7">
        <f>(Table21[[#This Row],[Adj Close]]-Table21[[#This Row],[3-MA]])</f>
        <v>-1.3964666666666687</v>
      </c>
      <c r="J104" s="3">
        <f t="shared" si="7"/>
        <v>1.9501191511111169</v>
      </c>
      <c r="K104" s="3">
        <f>ABS(Table21[[#This Row],[Erorr 2]])</f>
        <v>1.3964666666666687</v>
      </c>
      <c r="L104" s="6">
        <f>Table21[[#This Row],[Abs Erorr 2]]/Table21[[#This Row],[Adj Close]]</f>
        <v>1.8715578952635238E-2</v>
      </c>
      <c r="M104" s="4">
        <f t="shared" si="9"/>
        <v>77.149199999999993</v>
      </c>
      <c r="N104" s="9">
        <f>Table21[[#This Row],[Adj Close]]-Table21[[#This Row],[6-MA]]</f>
        <v>-2.5339999999999918</v>
      </c>
      <c r="O104" s="10">
        <f>(Table21[[#This Row],[Adj Close]]-M104)^2</f>
        <v>6.4211559999999581</v>
      </c>
      <c r="P104" s="10">
        <f>ABS(Table21[[#This Row],[Erorr 3]])</f>
        <v>2.5339999999999918</v>
      </c>
      <c r="Q104" s="81">
        <f>Table21[[#This Row],[Abs Erorr 3]]/Table21[[#This Row],[Adj Close]]</f>
        <v>3.3960908769258703E-2</v>
      </c>
    </row>
    <row r="105" spans="1:17" x14ac:dyDescent="0.3">
      <c r="A105" s="79">
        <v>43616</v>
      </c>
      <c r="B105" s="82">
        <v>72.821600000000004</v>
      </c>
      <c r="C105" s="4">
        <f t="shared" si="6"/>
        <v>74.615200000000002</v>
      </c>
      <c r="D105" s="18">
        <f>Table21[[#This Row],[Adj Close]]-Table21[[#This Row],[Naive Trend ]]</f>
        <v>-1.7935999999999979</v>
      </c>
      <c r="E105" s="5">
        <f t="shared" si="5"/>
        <v>3.2170009599999925</v>
      </c>
      <c r="F105" s="5">
        <f>ABS(Table21[[#This Row],[Erorr 1]])</f>
        <v>1.7935999999999979</v>
      </c>
      <c r="G105" s="6">
        <f>Table21[[#This Row],[Abs Erorr 1]]/Table21[[#This Row],[Adj Close]]</f>
        <v>2.4630054818899856E-2</v>
      </c>
      <c r="H105" s="4">
        <f t="shared" si="8"/>
        <v>75.101633333333325</v>
      </c>
      <c r="I105" s="7">
        <f>(Table21[[#This Row],[Adj Close]]-Table21[[#This Row],[3-MA]])</f>
        <v>-2.2800333333333214</v>
      </c>
      <c r="J105" s="3">
        <f t="shared" si="7"/>
        <v>5.1985520011110564</v>
      </c>
      <c r="K105" s="3">
        <f>ABS(Table21[[#This Row],[Erorr 2]])</f>
        <v>2.2800333333333214</v>
      </c>
      <c r="L105" s="6">
        <f>Table21[[#This Row],[Abs Erorr 2]]/Table21[[#This Row],[Adj Close]]</f>
        <v>3.1309849458585379E-2</v>
      </c>
      <c r="M105" s="4">
        <f t="shared" si="9"/>
        <v>76.461966666666669</v>
      </c>
      <c r="N105" s="9">
        <f>Table21[[#This Row],[Adj Close]]-Table21[[#This Row],[6-MA]]</f>
        <v>-3.6403666666666652</v>
      </c>
      <c r="O105" s="10">
        <f>(Table21[[#This Row],[Adj Close]]-M105)^2</f>
        <v>13.252269467777767</v>
      </c>
      <c r="P105" s="10">
        <f>ABS(Table21[[#This Row],[Erorr 3]])</f>
        <v>3.6403666666666652</v>
      </c>
      <c r="Q105" s="81">
        <f>Table21[[#This Row],[Abs Erorr 3]]/Table21[[#This Row],[Adj Close]]</f>
        <v>4.999020437159668E-2</v>
      </c>
    </row>
    <row r="106" spans="1:17" x14ac:dyDescent="0.3">
      <c r="A106" s="79">
        <v>43619</v>
      </c>
      <c r="B106" s="82">
        <v>73.595699999999994</v>
      </c>
      <c r="C106" s="4">
        <f t="shared" si="6"/>
        <v>72.821600000000004</v>
      </c>
      <c r="D106" s="18">
        <f>Table21[[#This Row],[Adj Close]]-Table21[[#This Row],[Naive Trend ]]</f>
        <v>0.77409999999999002</v>
      </c>
      <c r="E106" s="5">
        <f t="shared" si="5"/>
        <v>0.59923080999998457</v>
      </c>
      <c r="F106" s="5">
        <f>ABS(Table21[[#This Row],[Erorr 1]])</f>
        <v>0.77409999999999002</v>
      </c>
      <c r="G106" s="6">
        <f>Table21[[#This Row],[Abs Erorr 1]]/Table21[[#This Row],[Adj Close]]</f>
        <v>1.0518277562411799E-2</v>
      </c>
      <c r="H106" s="4">
        <f t="shared" si="8"/>
        <v>73.894966666666662</v>
      </c>
      <c r="I106" s="7">
        <f>(Table21[[#This Row],[Adj Close]]-Table21[[#This Row],[3-MA]])</f>
        <v>-0.2992666666666679</v>
      </c>
      <c r="J106" s="3">
        <f t="shared" si="7"/>
        <v>8.9560537777778518E-2</v>
      </c>
      <c r="K106" s="3">
        <f>ABS(Table21[[#This Row],[Erorr 2]])</f>
        <v>0.2992666666666679</v>
      </c>
      <c r="L106" s="6">
        <f>Table21[[#This Row],[Abs Erorr 2]]/Table21[[#This Row],[Adj Close]]</f>
        <v>4.0663607611133249E-3</v>
      </c>
      <c r="M106" s="4">
        <f t="shared" si="9"/>
        <v>75.54483333333333</v>
      </c>
      <c r="N106" s="9">
        <f>Table21[[#This Row],[Adj Close]]-Table21[[#This Row],[6-MA]]</f>
        <v>-1.9491333333333358</v>
      </c>
      <c r="O106" s="10">
        <f>(Table21[[#This Row],[Adj Close]]-M106)^2</f>
        <v>3.7991207511111207</v>
      </c>
      <c r="P106" s="10">
        <f>ABS(Table21[[#This Row],[Erorr 3]])</f>
        <v>1.9491333333333358</v>
      </c>
      <c r="Q106" s="81">
        <f>Table21[[#This Row],[Abs Erorr 3]]/Table21[[#This Row],[Adj Close]]</f>
        <v>2.648433717368455E-2</v>
      </c>
    </row>
    <row r="107" spans="1:17" x14ac:dyDescent="0.3">
      <c r="A107" s="79">
        <v>43620</v>
      </c>
      <c r="B107" s="82">
        <v>77.050799999999995</v>
      </c>
      <c r="C107" s="4">
        <f t="shared" si="6"/>
        <v>73.595699999999994</v>
      </c>
      <c r="D107" s="18">
        <f>Table21[[#This Row],[Adj Close]]-Table21[[#This Row],[Naive Trend ]]</f>
        <v>3.4551000000000016</v>
      </c>
      <c r="E107" s="5">
        <f t="shared" si="5"/>
        <v>11.937716010000011</v>
      </c>
      <c r="F107" s="5">
        <f>ABS(Table21[[#This Row],[Erorr 1]])</f>
        <v>3.4551000000000016</v>
      </c>
      <c r="G107" s="6">
        <f>Table21[[#This Row],[Abs Erorr 1]]/Table21[[#This Row],[Adj Close]]</f>
        <v>4.4841844601224153E-2</v>
      </c>
      <c r="H107" s="4">
        <f t="shared" si="8"/>
        <v>73.677499999999995</v>
      </c>
      <c r="I107" s="7">
        <f>(Table21[[#This Row],[Adj Close]]-Table21[[#This Row],[3-MA]])</f>
        <v>3.3733000000000004</v>
      </c>
      <c r="J107" s="3">
        <f t="shared" si="7"/>
        <v>11.379152890000002</v>
      </c>
      <c r="K107" s="3">
        <f>ABS(Table21[[#This Row],[Erorr 2]])</f>
        <v>3.3733000000000004</v>
      </c>
      <c r="L107" s="6">
        <f>Table21[[#This Row],[Abs Erorr 2]]/Table21[[#This Row],[Adj Close]]</f>
        <v>4.3780207343726486E-2</v>
      </c>
      <c r="M107" s="4">
        <f t="shared" si="9"/>
        <v>74.844583333333333</v>
      </c>
      <c r="N107" s="9">
        <f>Table21[[#This Row],[Adj Close]]-Table21[[#This Row],[6-MA]]</f>
        <v>2.2062166666666627</v>
      </c>
      <c r="O107" s="10">
        <f>(Table21[[#This Row],[Adj Close]]-M107)^2</f>
        <v>4.8673919802777608</v>
      </c>
      <c r="P107" s="10">
        <f>ABS(Table21[[#This Row],[Erorr 3]])</f>
        <v>2.2062166666666627</v>
      </c>
      <c r="Q107" s="81">
        <f>Table21[[#This Row],[Abs Erorr 3]]/Table21[[#This Row],[Adj Close]]</f>
        <v>2.8633273978552629E-2</v>
      </c>
    </row>
    <row r="108" spans="1:17" x14ac:dyDescent="0.3">
      <c r="A108" s="79">
        <v>43621</v>
      </c>
      <c r="B108" s="82">
        <v>78.089200000000005</v>
      </c>
      <c r="C108" s="4">
        <f t="shared" si="6"/>
        <v>77.050799999999995</v>
      </c>
      <c r="D108" s="18">
        <f>Table21[[#This Row],[Adj Close]]-Table21[[#This Row],[Naive Trend ]]</f>
        <v>1.03840000000001</v>
      </c>
      <c r="E108" s="5">
        <f t="shared" si="5"/>
        <v>1.0782745600000208</v>
      </c>
      <c r="F108" s="5">
        <f>ABS(Table21[[#This Row],[Erorr 1]])</f>
        <v>1.03840000000001</v>
      </c>
      <c r="G108" s="6">
        <f>Table21[[#This Row],[Abs Erorr 1]]/Table21[[#This Row],[Adj Close]]</f>
        <v>1.3297613498409638E-2</v>
      </c>
      <c r="H108" s="4">
        <f t="shared" si="8"/>
        <v>74.489366666666669</v>
      </c>
      <c r="I108" s="7">
        <f>(Table21[[#This Row],[Adj Close]]-Table21[[#This Row],[3-MA]])</f>
        <v>3.5998333333333363</v>
      </c>
      <c r="J108" s="3">
        <f t="shared" si="7"/>
        <v>12.9588000277778</v>
      </c>
      <c r="K108" s="3">
        <f>ABS(Table21[[#This Row],[Erorr 2]])</f>
        <v>3.5998333333333363</v>
      </c>
      <c r="L108" s="6">
        <f>Table21[[#This Row],[Abs Erorr 2]]/Table21[[#This Row],[Adj Close]]</f>
        <v>4.6098991068333858E-2</v>
      </c>
      <c r="M108" s="4">
        <f t="shared" si="9"/>
        <v>74.79549999999999</v>
      </c>
      <c r="N108" s="9">
        <f>Table21[[#This Row],[Adj Close]]-Table21[[#This Row],[6-MA]]</f>
        <v>3.2937000000000154</v>
      </c>
      <c r="O108" s="10">
        <f>(Table21[[#This Row],[Adj Close]]-M108)^2</f>
        <v>10.848459690000102</v>
      </c>
      <c r="P108" s="10">
        <f>ABS(Table21[[#This Row],[Erorr 3]])</f>
        <v>3.2937000000000154</v>
      </c>
      <c r="Q108" s="81">
        <f>Table21[[#This Row],[Abs Erorr 3]]/Table21[[#This Row],[Adj Close]]</f>
        <v>4.217868796197189E-2</v>
      </c>
    </row>
    <row r="109" spans="1:17" x14ac:dyDescent="0.3">
      <c r="A109" s="79">
        <v>43622</v>
      </c>
      <c r="B109" s="82">
        <v>77.834400000000002</v>
      </c>
      <c r="C109" s="4">
        <f t="shared" si="6"/>
        <v>78.089200000000005</v>
      </c>
      <c r="D109" s="18">
        <f>Table21[[#This Row],[Adj Close]]-Table21[[#This Row],[Naive Trend ]]</f>
        <v>-0.25480000000000302</v>
      </c>
      <c r="E109" s="5">
        <f t="shared" si="5"/>
        <v>6.4923040000001542E-2</v>
      </c>
      <c r="F109" s="5">
        <f>ABS(Table21[[#This Row],[Erorr 1]])</f>
        <v>0.25480000000000302</v>
      </c>
      <c r="G109" s="6">
        <f>Table21[[#This Row],[Abs Erorr 1]]/Table21[[#This Row],[Adj Close]]</f>
        <v>3.2736168069645685E-3</v>
      </c>
      <c r="H109" s="4">
        <f t="shared" si="8"/>
        <v>76.245233333333331</v>
      </c>
      <c r="I109" s="7">
        <f>(Table21[[#This Row],[Adj Close]]-Table21[[#This Row],[3-MA]])</f>
        <v>1.5891666666666708</v>
      </c>
      <c r="J109" s="3">
        <f t="shared" si="7"/>
        <v>2.5254506944444577</v>
      </c>
      <c r="K109" s="3">
        <f>ABS(Table21[[#This Row],[Erorr 2]])</f>
        <v>1.5891666666666708</v>
      </c>
      <c r="L109" s="6">
        <f>Table21[[#This Row],[Abs Erorr 2]]/Table21[[#This Row],[Adj Close]]</f>
        <v>2.0417279077974144E-2</v>
      </c>
      <c r="M109" s="4">
        <f t="shared" si="9"/>
        <v>75.070099999999982</v>
      </c>
      <c r="N109" s="9">
        <f>Table21[[#This Row],[Adj Close]]-Table21[[#This Row],[6-MA]]</f>
        <v>2.76430000000002</v>
      </c>
      <c r="O109" s="10">
        <f>(Table21[[#This Row],[Adj Close]]-M109)^2</f>
        <v>7.6413544900001105</v>
      </c>
      <c r="P109" s="10">
        <f>ABS(Table21[[#This Row],[Erorr 3]])</f>
        <v>2.76430000000002</v>
      </c>
      <c r="Q109" s="81">
        <f>Table21[[#This Row],[Abs Erorr 3]]/Table21[[#This Row],[Adj Close]]</f>
        <v>3.5515144974458852E-2</v>
      </c>
    </row>
    <row r="110" spans="1:17" x14ac:dyDescent="0.3">
      <c r="A110" s="79">
        <v>43623</v>
      </c>
      <c r="B110" s="82">
        <v>78.740600000000001</v>
      </c>
      <c r="C110" s="4">
        <f t="shared" si="6"/>
        <v>77.834400000000002</v>
      </c>
      <c r="D110" s="18">
        <f>Table21[[#This Row],[Adj Close]]-Table21[[#This Row],[Naive Trend ]]</f>
        <v>0.90619999999999834</v>
      </c>
      <c r="E110" s="5">
        <f t="shared" si="5"/>
        <v>0.82119843999999698</v>
      </c>
      <c r="F110" s="5">
        <f>ABS(Table21[[#This Row],[Erorr 1]])</f>
        <v>0.90619999999999834</v>
      </c>
      <c r="G110" s="6">
        <f>Table21[[#This Row],[Abs Erorr 1]]/Table21[[#This Row],[Adj Close]]</f>
        <v>1.1508675321244673E-2</v>
      </c>
      <c r="H110" s="4">
        <f t="shared" si="8"/>
        <v>77.658133333333339</v>
      </c>
      <c r="I110" s="7">
        <f>(Table21[[#This Row],[Adj Close]]-Table21[[#This Row],[3-MA]])</f>
        <v>1.0824666666666616</v>
      </c>
      <c r="J110" s="3">
        <f t="shared" si="7"/>
        <v>1.1717340844444335</v>
      </c>
      <c r="K110" s="3">
        <f>ABS(Table21[[#This Row],[Erorr 2]])</f>
        <v>1.0824666666666616</v>
      </c>
      <c r="L110" s="6">
        <f>Table21[[#This Row],[Abs Erorr 2]]/Table21[[#This Row],[Adj Close]]</f>
        <v>1.3747249407124934E-2</v>
      </c>
      <c r="M110" s="4">
        <f t="shared" si="9"/>
        <v>75.667816666666667</v>
      </c>
      <c r="N110" s="9">
        <f>Table21[[#This Row],[Adj Close]]-Table21[[#This Row],[6-MA]]</f>
        <v>3.0727833333333336</v>
      </c>
      <c r="O110" s="10">
        <f>(Table21[[#This Row],[Adj Close]]-M110)^2</f>
        <v>9.4419974136111122</v>
      </c>
      <c r="P110" s="10">
        <f>ABS(Table21[[#This Row],[Erorr 3]])</f>
        <v>3.0727833333333336</v>
      </c>
      <c r="Q110" s="81">
        <f>Table21[[#This Row],[Abs Erorr 3]]/Table21[[#This Row],[Adj Close]]</f>
        <v>3.9024129017728254E-2</v>
      </c>
    </row>
    <row r="111" spans="1:17" x14ac:dyDescent="0.3">
      <c r="A111" s="79">
        <v>43626</v>
      </c>
      <c r="B111" s="82">
        <v>77.957099999999997</v>
      </c>
      <c r="C111" s="4">
        <f t="shared" si="6"/>
        <v>78.740600000000001</v>
      </c>
      <c r="D111" s="18">
        <f>Table21[[#This Row],[Adj Close]]-Table21[[#This Row],[Naive Trend ]]</f>
        <v>-0.78350000000000364</v>
      </c>
      <c r="E111" s="5">
        <f t="shared" si="5"/>
        <v>0.61387225000000567</v>
      </c>
      <c r="F111" s="5">
        <f>ABS(Table21[[#This Row],[Erorr 1]])</f>
        <v>0.78350000000000364</v>
      </c>
      <c r="G111" s="6">
        <f>Table21[[#This Row],[Abs Erorr 1]]/Table21[[#This Row],[Adj Close]]</f>
        <v>1.0050399514604874E-2</v>
      </c>
      <c r="H111" s="4">
        <f t="shared" si="8"/>
        <v>78.221400000000003</v>
      </c>
      <c r="I111" s="7">
        <f>(Table21[[#This Row],[Adj Close]]-Table21[[#This Row],[3-MA]])</f>
        <v>-0.26430000000000575</v>
      </c>
      <c r="J111" s="3">
        <f t="shared" si="7"/>
        <v>6.9854490000003044E-2</v>
      </c>
      <c r="K111" s="3">
        <f>ABS(Table21[[#This Row],[Erorr 2]])</f>
        <v>0.26430000000000575</v>
      </c>
      <c r="L111" s="6">
        <f>Table21[[#This Row],[Abs Erorr 2]]/Table21[[#This Row],[Adj Close]]</f>
        <v>3.3903262178814472E-3</v>
      </c>
      <c r="M111" s="4">
        <f t="shared" si="9"/>
        <v>76.355383333333336</v>
      </c>
      <c r="N111" s="9">
        <f>Table21[[#This Row],[Adj Close]]-Table21[[#This Row],[6-MA]]</f>
        <v>1.6017166666666611</v>
      </c>
      <c r="O111" s="10">
        <f>(Table21[[#This Row],[Adj Close]]-M111)^2</f>
        <v>2.5654962802777601</v>
      </c>
      <c r="P111" s="10">
        <f>ABS(Table21[[#This Row],[Erorr 3]])</f>
        <v>1.6017166666666611</v>
      </c>
      <c r="Q111" s="81">
        <f>Table21[[#This Row],[Abs Erorr 3]]/Table21[[#This Row],[Adj Close]]</f>
        <v>2.0546129431016049E-2</v>
      </c>
    </row>
    <row r="112" spans="1:17" x14ac:dyDescent="0.3">
      <c r="A112" s="79">
        <v>43627</v>
      </c>
      <c r="B112" s="82">
        <v>78.599000000000004</v>
      </c>
      <c r="C112" s="4">
        <f t="shared" si="6"/>
        <v>77.957099999999997</v>
      </c>
      <c r="D112" s="18">
        <f>Table21[[#This Row],[Adj Close]]-Table21[[#This Row],[Naive Trend ]]</f>
        <v>0.6419000000000068</v>
      </c>
      <c r="E112" s="5">
        <f t="shared" si="5"/>
        <v>0.41203561000000871</v>
      </c>
      <c r="F112" s="5">
        <f>ABS(Table21[[#This Row],[Erorr 1]])</f>
        <v>0.6419000000000068</v>
      </c>
      <c r="G112" s="6">
        <f>Table21[[#This Row],[Abs Erorr 1]]/Table21[[#This Row],[Adj Close]]</f>
        <v>8.1667705696002076E-3</v>
      </c>
      <c r="H112" s="4">
        <f t="shared" si="8"/>
        <v>78.177366666666657</v>
      </c>
      <c r="I112" s="7">
        <f>(Table21[[#This Row],[Adj Close]]-Table21[[#This Row],[3-MA]])</f>
        <v>0.42163333333334663</v>
      </c>
      <c r="J112" s="3">
        <f t="shared" si="7"/>
        <v>0.177774667777789</v>
      </c>
      <c r="K112" s="3">
        <f>ABS(Table21[[#This Row],[Erorr 2]])</f>
        <v>0.42163333333334663</v>
      </c>
      <c r="L112" s="6">
        <f>Table21[[#This Row],[Abs Erorr 2]]/Table21[[#This Row],[Adj Close]]</f>
        <v>5.3643600215441244E-3</v>
      </c>
      <c r="M112" s="4">
        <f t="shared" si="9"/>
        <v>77.211299999999994</v>
      </c>
      <c r="N112" s="9">
        <f>Table21[[#This Row],[Adj Close]]-Table21[[#This Row],[6-MA]]</f>
        <v>1.3877000000000095</v>
      </c>
      <c r="O112" s="10">
        <f>(Table21[[#This Row],[Adj Close]]-M112)^2</f>
        <v>1.9257112900000264</v>
      </c>
      <c r="P112" s="10">
        <f>ABS(Table21[[#This Row],[Erorr 3]])</f>
        <v>1.3877000000000095</v>
      </c>
      <c r="Q112" s="81">
        <f>Table21[[#This Row],[Abs Erorr 3]]/Table21[[#This Row],[Adj Close]]</f>
        <v>1.7655440908917536E-2</v>
      </c>
    </row>
    <row r="113" spans="1:17" x14ac:dyDescent="0.3">
      <c r="A113" s="79">
        <v>43628</v>
      </c>
      <c r="B113" s="82">
        <v>78.004300000000001</v>
      </c>
      <c r="C113" s="4">
        <f t="shared" si="6"/>
        <v>78.599000000000004</v>
      </c>
      <c r="D113" s="18">
        <f>Table21[[#This Row],[Adj Close]]-Table21[[#This Row],[Naive Trend ]]</f>
        <v>-0.59470000000000312</v>
      </c>
      <c r="E113" s="5">
        <f t="shared" si="5"/>
        <v>0.35366809000000371</v>
      </c>
      <c r="F113" s="5">
        <f>ABS(Table21[[#This Row],[Erorr 1]])</f>
        <v>0.59470000000000312</v>
      </c>
      <c r="G113" s="6">
        <f>Table21[[#This Row],[Abs Erorr 1]]/Table21[[#This Row],[Adj Close]]</f>
        <v>7.623938680303562E-3</v>
      </c>
      <c r="H113" s="4">
        <f t="shared" si="8"/>
        <v>78.432233333333329</v>
      </c>
      <c r="I113" s="7">
        <f>(Table21[[#This Row],[Adj Close]]-Table21[[#This Row],[3-MA]])</f>
        <v>-0.42793333333332839</v>
      </c>
      <c r="J113" s="3">
        <f t="shared" si="7"/>
        <v>0.18312693777777356</v>
      </c>
      <c r="K113" s="3">
        <f>ABS(Table21[[#This Row],[Erorr 2]])</f>
        <v>0.42793333333332839</v>
      </c>
      <c r="L113" s="6">
        <f>Table21[[#This Row],[Abs Erorr 2]]/Table21[[#This Row],[Adj Close]]</f>
        <v>5.4860223517591775E-3</v>
      </c>
      <c r="M113" s="4">
        <f t="shared" si="9"/>
        <v>78.045183333333327</v>
      </c>
      <c r="N113" s="9">
        <f>Table21[[#This Row],[Adj Close]]-Table21[[#This Row],[6-MA]]</f>
        <v>-4.0883333333326277E-2</v>
      </c>
      <c r="O113" s="10">
        <f>(Table21[[#This Row],[Adj Close]]-M113)^2</f>
        <v>1.6714469444438676E-3</v>
      </c>
      <c r="P113" s="10">
        <f>ABS(Table21[[#This Row],[Erorr 3]])</f>
        <v>4.0883333333326277E-2</v>
      </c>
      <c r="Q113" s="81">
        <f>Table21[[#This Row],[Abs Erorr 3]]/Table21[[#This Row],[Adj Close]]</f>
        <v>5.241164055484925E-4</v>
      </c>
    </row>
    <row r="114" spans="1:17" x14ac:dyDescent="0.3">
      <c r="A114" s="79">
        <v>43629</v>
      </c>
      <c r="B114" s="82">
        <v>78.929400000000001</v>
      </c>
      <c r="C114" s="4">
        <f t="shared" si="6"/>
        <v>78.004300000000001</v>
      </c>
      <c r="D114" s="18">
        <f>Table21[[#This Row],[Adj Close]]-Table21[[#This Row],[Naive Trend ]]</f>
        <v>0.92510000000000048</v>
      </c>
      <c r="E114" s="5">
        <f t="shared" si="5"/>
        <v>0.8558100100000009</v>
      </c>
      <c r="F114" s="5">
        <f>ABS(Table21[[#This Row],[Erorr 1]])</f>
        <v>0.92510000000000048</v>
      </c>
      <c r="G114" s="6">
        <f>Table21[[#This Row],[Abs Erorr 1]]/Table21[[#This Row],[Adj Close]]</f>
        <v>1.1720600942107763E-2</v>
      </c>
      <c r="H114" s="4">
        <f t="shared" si="8"/>
        <v>78.186800000000005</v>
      </c>
      <c r="I114" s="7">
        <f>(Table21[[#This Row],[Adj Close]]-Table21[[#This Row],[3-MA]])</f>
        <v>0.74259999999999593</v>
      </c>
      <c r="J114" s="3">
        <f t="shared" si="7"/>
        <v>0.55145475999999394</v>
      </c>
      <c r="K114" s="3">
        <f>ABS(Table21[[#This Row],[Erorr 2]])</f>
        <v>0.74259999999999593</v>
      </c>
      <c r="L114" s="6">
        <f>Table21[[#This Row],[Abs Erorr 2]]/Table21[[#This Row],[Adj Close]]</f>
        <v>9.4084080203320434E-3</v>
      </c>
      <c r="M114" s="4">
        <f t="shared" si="9"/>
        <v>78.204099999999997</v>
      </c>
      <c r="N114" s="9">
        <f>Table21[[#This Row],[Adj Close]]-Table21[[#This Row],[6-MA]]</f>
        <v>0.72530000000000427</v>
      </c>
      <c r="O114" s="10">
        <f>(Table21[[#This Row],[Adj Close]]-M114)^2</f>
        <v>0.5260600900000062</v>
      </c>
      <c r="P114" s="10">
        <f>ABS(Table21[[#This Row],[Erorr 3]])</f>
        <v>0.72530000000000427</v>
      </c>
      <c r="Q114" s="81">
        <f>Table21[[#This Row],[Abs Erorr 3]]/Table21[[#This Row],[Adj Close]]</f>
        <v>9.1892248008980711E-3</v>
      </c>
    </row>
    <row r="115" spans="1:17" x14ac:dyDescent="0.3">
      <c r="A115" s="79">
        <v>43630</v>
      </c>
      <c r="B115" s="82">
        <v>78.768900000000002</v>
      </c>
      <c r="C115" s="4">
        <f t="shared" si="6"/>
        <v>78.929400000000001</v>
      </c>
      <c r="D115" s="18">
        <f>Table21[[#This Row],[Adj Close]]-Table21[[#This Row],[Naive Trend ]]</f>
        <v>-0.16049999999999898</v>
      </c>
      <c r="E115" s="5">
        <f t="shared" si="5"/>
        <v>2.5760249999999672E-2</v>
      </c>
      <c r="F115" s="5">
        <f>ABS(Table21[[#This Row],[Erorr 1]])</f>
        <v>0.16049999999999898</v>
      </c>
      <c r="G115" s="6">
        <f>Table21[[#This Row],[Abs Erorr 1]]/Table21[[#This Row],[Adj Close]]</f>
        <v>2.0376062126041998E-3</v>
      </c>
      <c r="H115" s="4">
        <f t="shared" si="8"/>
        <v>78.510899999999992</v>
      </c>
      <c r="I115" s="7">
        <f>(Table21[[#This Row],[Adj Close]]-Table21[[#This Row],[3-MA]])</f>
        <v>0.25800000000000978</v>
      </c>
      <c r="J115" s="3">
        <f t="shared" si="7"/>
        <v>6.656400000000505E-2</v>
      </c>
      <c r="K115" s="3">
        <f>ABS(Table21[[#This Row],[Erorr 2]])</f>
        <v>0.25800000000000978</v>
      </c>
      <c r="L115" s="6">
        <f>Table21[[#This Row],[Abs Erorr 2]]/Table21[[#This Row],[Adj Close]]</f>
        <v>3.2754043791396069E-3</v>
      </c>
      <c r="M115" s="4">
        <f t="shared" si="9"/>
        <v>78.344133333333332</v>
      </c>
      <c r="N115" s="9">
        <f>Table21[[#This Row],[Adj Close]]-Table21[[#This Row],[6-MA]]</f>
        <v>0.42476666666667029</v>
      </c>
      <c r="O115" s="10">
        <f>(Table21[[#This Row],[Adj Close]]-M115)^2</f>
        <v>0.18042672111111419</v>
      </c>
      <c r="P115" s="10">
        <f>ABS(Table21[[#This Row],[Erorr 3]])</f>
        <v>0.42476666666667029</v>
      </c>
      <c r="Q115" s="81">
        <f>Table21[[#This Row],[Abs Erorr 3]]/Table21[[#This Row],[Adj Close]]</f>
        <v>5.3925682174902822E-3</v>
      </c>
    </row>
    <row r="116" spans="1:17" x14ac:dyDescent="0.3">
      <c r="A116" s="79">
        <v>43633</v>
      </c>
      <c r="B116" s="82">
        <v>77.513400000000004</v>
      </c>
      <c r="C116" s="4">
        <f t="shared" si="6"/>
        <v>78.768900000000002</v>
      </c>
      <c r="D116" s="18">
        <f>Table21[[#This Row],[Adj Close]]-Table21[[#This Row],[Naive Trend ]]</f>
        <v>-1.2554999999999978</v>
      </c>
      <c r="E116" s="5">
        <f t="shared" si="5"/>
        <v>1.5762802499999946</v>
      </c>
      <c r="F116" s="5">
        <f>ABS(Table21[[#This Row],[Erorr 1]])</f>
        <v>1.2554999999999978</v>
      </c>
      <c r="G116" s="6">
        <f>Table21[[#This Row],[Abs Erorr 1]]/Table21[[#This Row],[Adj Close]]</f>
        <v>1.6197199451965696E-2</v>
      </c>
      <c r="H116" s="4">
        <f t="shared" si="8"/>
        <v>78.56753333333333</v>
      </c>
      <c r="I116" s="7">
        <f>(Table21[[#This Row],[Adj Close]]-Table21[[#This Row],[3-MA]])</f>
        <v>-1.0541333333333256</v>
      </c>
      <c r="J116" s="3">
        <f t="shared" si="7"/>
        <v>1.1111970844444281</v>
      </c>
      <c r="K116" s="3">
        <f>ABS(Table21[[#This Row],[Erorr 2]])</f>
        <v>1.0541333333333256</v>
      </c>
      <c r="L116" s="6">
        <f>Table21[[#This Row],[Abs Erorr 2]]/Table21[[#This Row],[Adj Close]]</f>
        <v>1.3599369055328827E-2</v>
      </c>
      <c r="M116" s="4">
        <f t="shared" si="9"/>
        <v>78.499883333333329</v>
      </c>
      <c r="N116" s="9">
        <f>Table21[[#This Row],[Adj Close]]-Table21[[#This Row],[6-MA]]</f>
        <v>-0.98648333333332516</v>
      </c>
      <c r="O116" s="10">
        <f>(Table21[[#This Row],[Adj Close]]-M116)^2</f>
        <v>0.97314936694442833</v>
      </c>
      <c r="P116" s="10">
        <f>ABS(Table21[[#This Row],[Erorr 3]])</f>
        <v>0.98648333333332516</v>
      </c>
      <c r="Q116" s="81">
        <f>Table21[[#This Row],[Abs Erorr 3]]/Table21[[#This Row],[Adj Close]]</f>
        <v>1.272661673121454E-2</v>
      </c>
    </row>
    <row r="117" spans="1:17" x14ac:dyDescent="0.3">
      <c r="A117" s="79">
        <v>43634</v>
      </c>
      <c r="B117" s="82">
        <v>79.580799999999996</v>
      </c>
      <c r="C117" s="4">
        <f t="shared" si="6"/>
        <v>77.513400000000004</v>
      </c>
      <c r="D117" s="18">
        <f>Table21[[#This Row],[Adj Close]]-Table21[[#This Row],[Naive Trend ]]</f>
        <v>2.0673999999999921</v>
      </c>
      <c r="E117" s="5">
        <f t="shared" si="5"/>
        <v>4.2741427599999673</v>
      </c>
      <c r="F117" s="5">
        <f>ABS(Table21[[#This Row],[Erorr 1]])</f>
        <v>2.0673999999999921</v>
      </c>
      <c r="G117" s="6">
        <f>Table21[[#This Row],[Abs Erorr 1]]/Table21[[#This Row],[Adj Close]]</f>
        <v>2.597862801077637E-2</v>
      </c>
      <c r="H117" s="4">
        <f t="shared" si="8"/>
        <v>78.403900000000007</v>
      </c>
      <c r="I117" s="7">
        <f>(Table21[[#This Row],[Adj Close]]-Table21[[#This Row],[3-MA]])</f>
        <v>1.1768999999999892</v>
      </c>
      <c r="J117" s="3">
        <f t="shared" si="7"/>
        <v>1.3850936099999744</v>
      </c>
      <c r="K117" s="3">
        <f>ABS(Table21[[#This Row],[Erorr 2]])</f>
        <v>1.1768999999999892</v>
      </c>
      <c r="L117" s="6">
        <f>Table21[[#This Row],[Abs Erorr 2]]/Table21[[#This Row],[Adj Close]]</f>
        <v>1.4788743013390029E-2</v>
      </c>
      <c r="M117" s="4">
        <f t="shared" si="9"/>
        <v>78.295349999999999</v>
      </c>
      <c r="N117" s="9">
        <f>Table21[[#This Row],[Adj Close]]-Table21[[#This Row],[6-MA]]</f>
        <v>1.2854499999999973</v>
      </c>
      <c r="O117" s="10">
        <f>(Table21[[#This Row],[Adj Close]]-M117)^2</f>
        <v>1.6523817024999932</v>
      </c>
      <c r="P117" s="10">
        <f>ABS(Table21[[#This Row],[Erorr 3]])</f>
        <v>1.2854499999999973</v>
      </c>
      <c r="Q117" s="81">
        <f>Table21[[#This Row],[Abs Erorr 3]]/Table21[[#This Row],[Adj Close]]</f>
        <v>1.6152765491173716E-2</v>
      </c>
    </row>
    <row r="118" spans="1:17" x14ac:dyDescent="0.3">
      <c r="A118" s="79">
        <v>43635</v>
      </c>
      <c r="B118" s="82">
        <v>78.872799999999998</v>
      </c>
      <c r="C118" s="4">
        <f t="shared" si="6"/>
        <v>79.580799999999996</v>
      </c>
      <c r="D118" s="18">
        <f>Table21[[#This Row],[Adj Close]]-Table21[[#This Row],[Naive Trend ]]</f>
        <v>-0.70799999999999841</v>
      </c>
      <c r="E118" s="5">
        <f t="shared" si="5"/>
        <v>0.50126399999999771</v>
      </c>
      <c r="F118" s="5">
        <f>ABS(Table21[[#This Row],[Erorr 1]])</f>
        <v>0.70799999999999841</v>
      </c>
      <c r="G118" s="6">
        <f>Table21[[#This Row],[Abs Erorr 1]]/Table21[[#This Row],[Adj Close]]</f>
        <v>8.9764785832378013E-3</v>
      </c>
      <c r="H118" s="4">
        <f t="shared" si="8"/>
        <v>78.621033333333344</v>
      </c>
      <c r="I118" s="7">
        <f>(Table21[[#This Row],[Adj Close]]-Table21[[#This Row],[3-MA]])</f>
        <v>0.25176666666665426</v>
      </c>
      <c r="J118" s="3">
        <f t="shared" si="7"/>
        <v>6.3386454444438203E-2</v>
      </c>
      <c r="K118" s="3">
        <f>ABS(Table21[[#This Row],[Erorr 2]])</f>
        <v>0.25176666666665426</v>
      </c>
      <c r="L118" s="6">
        <f>Table21[[#This Row],[Abs Erorr 2]]/Table21[[#This Row],[Adj Close]]</f>
        <v>3.1920594509977362E-3</v>
      </c>
      <c r="M118" s="4">
        <f t="shared" si="9"/>
        <v>78.565966666666668</v>
      </c>
      <c r="N118" s="9">
        <f>Table21[[#This Row],[Adj Close]]-Table21[[#This Row],[6-MA]]</f>
        <v>0.30683333333332996</v>
      </c>
      <c r="O118" s="10">
        <f>(Table21[[#This Row],[Adj Close]]-M118)^2</f>
        <v>9.4146694444442375E-2</v>
      </c>
      <c r="P118" s="10">
        <f>ABS(Table21[[#This Row],[Erorr 3]])</f>
        <v>0.30683333333332996</v>
      </c>
      <c r="Q118" s="81">
        <f>Table21[[#This Row],[Abs Erorr 3]]/Table21[[#This Row],[Adj Close]]</f>
        <v>3.8902300074719039E-3</v>
      </c>
    </row>
    <row r="119" spans="1:17" x14ac:dyDescent="0.3">
      <c r="A119" s="79">
        <v>43636</v>
      </c>
      <c r="B119" s="82">
        <v>80.468199999999996</v>
      </c>
      <c r="C119" s="4">
        <f t="shared" si="6"/>
        <v>78.872799999999998</v>
      </c>
      <c r="D119" s="18">
        <f>Table21[[#This Row],[Adj Close]]-Table21[[#This Row],[Naive Trend ]]</f>
        <v>1.5953999999999979</v>
      </c>
      <c r="E119" s="5">
        <f t="shared" si="5"/>
        <v>2.5453011599999935</v>
      </c>
      <c r="F119" s="5">
        <f>ABS(Table21[[#This Row],[Erorr 1]])</f>
        <v>1.5953999999999979</v>
      </c>
      <c r="G119" s="6">
        <f>Table21[[#This Row],[Abs Erorr 1]]/Table21[[#This Row],[Adj Close]]</f>
        <v>1.9826465610017347E-2</v>
      </c>
      <c r="H119" s="4">
        <f t="shared" si="8"/>
        <v>78.655666666666662</v>
      </c>
      <c r="I119" s="7">
        <f>(Table21[[#This Row],[Adj Close]]-Table21[[#This Row],[3-MA]])</f>
        <v>1.8125333333333344</v>
      </c>
      <c r="J119" s="3">
        <f t="shared" si="7"/>
        <v>3.2852770844444485</v>
      </c>
      <c r="K119" s="3">
        <f>ABS(Table21[[#This Row],[Erorr 2]])</f>
        <v>1.8125333333333344</v>
      </c>
      <c r="L119" s="6">
        <f>Table21[[#This Row],[Abs Erorr 2]]/Table21[[#This Row],[Adj Close]]</f>
        <v>2.2524840040330646E-2</v>
      </c>
      <c r="M119" s="4">
        <f t="shared" si="9"/>
        <v>78.611599999999996</v>
      </c>
      <c r="N119" s="9">
        <f>Table21[[#This Row],[Adj Close]]-Table21[[#This Row],[6-MA]]</f>
        <v>1.8566000000000003</v>
      </c>
      <c r="O119" s="10">
        <f>(Table21[[#This Row],[Adj Close]]-M119)^2</f>
        <v>3.4469635600000008</v>
      </c>
      <c r="P119" s="10">
        <f>ABS(Table21[[#This Row],[Erorr 3]])</f>
        <v>1.8566000000000003</v>
      </c>
      <c r="Q119" s="81">
        <f>Table21[[#This Row],[Abs Erorr 3]]/Table21[[#This Row],[Adj Close]]</f>
        <v>2.3072468378813001E-2</v>
      </c>
    </row>
    <row r="120" spans="1:17" x14ac:dyDescent="0.3">
      <c r="A120" s="79">
        <v>43637</v>
      </c>
      <c r="B120" s="82">
        <v>80.949600000000004</v>
      </c>
      <c r="C120" s="4">
        <f t="shared" si="6"/>
        <v>80.468199999999996</v>
      </c>
      <c r="D120" s="18">
        <f>Table21[[#This Row],[Adj Close]]-Table21[[#This Row],[Naive Trend ]]</f>
        <v>0.48140000000000782</v>
      </c>
      <c r="E120" s="5">
        <f t="shared" si="5"/>
        <v>0.23174596000000752</v>
      </c>
      <c r="F120" s="5">
        <f>ABS(Table21[[#This Row],[Erorr 1]])</f>
        <v>0.48140000000000782</v>
      </c>
      <c r="G120" s="6">
        <f>Table21[[#This Row],[Abs Erorr 1]]/Table21[[#This Row],[Adj Close]]</f>
        <v>5.9469101762085023E-3</v>
      </c>
      <c r="H120" s="4">
        <f t="shared" si="8"/>
        <v>79.640599999999992</v>
      </c>
      <c r="I120" s="7">
        <f>(Table21[[#This Row],[Adj Close]]-Table21[[#This Row],[3-MA]])</f>
        <v>1.3090000000000117</v>
      </c>
      <c r="J120" s="3">
        <f t="shared" si="7"/>
        <v>1.7134810000000307</v>
      </c>
      <c r="K120" s="3">
        <f>ABS(Table21[[#This Row],[Erorr 2]])</f>
        <v>1.3090000000000117</v>
      </c>
      <c r="L120" s="6">
        <f>Table21[[#This Row],[Abs Erorr 2]]/Table21[[#This Row],[Adj Close]]</f>
        <v>1.6170555506142239E-2</v>
      </c>
      <c r="M120" s="4">
        <f t="shared" si="9"/>
        <v>79.02225</v>
      </c>
      <c r="N120" s="9">
        <f>Table21[[#This Row],[Adj Close]]-Table21[[#This Row],[6-MA]]</f>
        <v>1.9273500000000041</v>
      </c>
      <c r="O120" s="10">
        <f>(Table21[[#This Row],[Adj Close]]-M120)^2</f>
        <v>3.7146780225000158</v>
      </c>
      <c r="P120" s="10">
        <f>ABS(Table21[[#This Row],[Erorr 3]])</f>
        <v>1.9273500000000041</v>
      </c>
      <c r="Q120" s="81">
        <f>Table21[[#This Row],[Abs Erorr 3]]/Table21[[#This Row],[Adj Close]]</f>
        <v>2.3809259094547768E-2</v>
      </c>
    </row>
    <row r="121" spans="1:17" x14ac:dyDescent="0.3">
      <c r="A121" s="79">
        <v>43640</v>
      </c>
      <c r="B121" s="82">
        <v>79.769599999999997</v>
      </c>
      <c r="C121" s="4">
        <f t="shared" si="6"/>
        <v>80.949600000000004</v>
      </c>
      <c r="D121" s="18">
        <f>Table21[[#This Row],[Adj Close]]-Table21[[#This Row],[Naive Trend ]]</f>
        <v>-1.1800000000000068</v>
      </c>
      <c r="E121" s="5">
        <f t="shared" si="5"/>
        <v>1.3924000000000161</v>
      </c>
      <c r="F121" s="5">
        <f>ABS(Table21[[#This Row],[Erorr 1]])</f>
        <v>1.1800000000000068</v>
      </c>
      <c r="G121" s="6">
        <f>Table21[[#This Row],[Abs Erorr 1]]/Table21[[#This Row],[Adj Close]]</f>
        <v>1.4792602695763886E-2</v>
      </c>
      <c r="H121" s="4">
        <f t="shared" si="8"/>
        <v>80.096866666666671</v>
      </c>
      <c r="I121" s="7">
        <f>(Table21[[#This Row],[Adj Close]]-Table21[[#This Row],[3-MA]])</f>
        <v>-0.3272666666666737</v>
      </c>
      <c r="J121" s="3">
        <f t="shared" si="7"/>
        <v>0.10710347111111572</v>
      </c>
      <c r="K121" s="3">
        <f>ABS(Table21[[#This Row],[Erorr 2]])</f>
        <v>0.3272666666666737</v>
      </c>
      <c r="L121" s="6">
        <f>Table21[[#This Row],[Abs Erorr 2]]/Table21[[#This Row],[Adj Close]]</f>
        <v>4.1026489623449749E-3</v>
      </c>
      <c r="M121" s="4">
        <f t="shared" si="9"/>
        <v>79.358950000000007</v>
      </c>
      <c r="N121" s="9">
        <f>Table21[[#This Row],[Adj Close]]-Table21[[#This Row],[6-MA]]</f>
        <v>0.41064999999998975</v>
      </c>
      <c r="O121" s="10">
        <f>(Table21[[#This Row],[Adj Close]]-M121)^2</f>
        <v>0.16863342249999158</v>
      </c>
      <c r="P121" s="10">
        <f>ABS(Table21[[#This Row],[Erorr 3]])</f>
        <v>0.41064999999998975</v>
      </c>
      <c r="Q121" s="81">
        <f>Table21[[#This Row],[Abs Erorr 3]]/Table21[[#This Row],[Adj Close]]</f>
        <v>5.1479510991654688E-3</v>
      </c>
    </row>
    <row r="122" spans="1:17" x14ac:dyDescent="0.3">
      <c r="A122" s="79">
        <v>43641</v>
      </c>
      <c r="B122" s="82">
        <v>77.994900000000001</v>
      </c>
      <c r="C122" s="4">
        <f t="shared" si="6"/>
        <v>79.769599999999997</v>
      </c>
      <c r="D122" s="18">
        <f>Table21[[#This Row],[Adj Close]]-Table21[[#This Row],[Naive Trend ]]</f>
        <v>-1.7746999999999957</v>
      </c>
      <c r="E122" s="5">
        <f t="shared" si="5"/>
        <v>3.1495600899999849</v>
      </c>
      <c r="F122" s="5">
        <f>ABS(Table21[[#This Row],[Erorr 1]])</f>
        <v>1.7746999999999957</v>
      </c>
      <c r="G122" s="6">
        <f>Table21[[#This Row],[Abs Erorr 1]]/Table21[[#This Row],[Adj Close]]</f>
        <v>2.2754051867493845E-2</v>
      </c>
      <c r="H122" s="4">
        <f t="shared" si="8"/>
        <v>80.395799999999994</v>
      </c>
      <c r="I122" s="7">
        <f>(Table21[[#This Row],[Adj Close]]-Table21[[#This Row],[3-MA]])</f>
        <v>-2.4008999999999929</v>
      </c>
      <c r="J122" s="3">
        <f t="shared" si="7"/>
        <v>5.7643208099999663</v>
      </c>
      <c r="K122" s="3">
        <f>ABS(Table21[[#This Row],[Erorr 2]])</f>
        <v>2.4008999999999929</v>
      </c>
      <c r="L122" s="6">
        <f>Table21[[#This Row],[Abs Erorr 2]]/Table21[[#This Row],[Adj Close]]</f>
        <v>3.0782781951127481E-2</v>
      </c>
      <c r="M122" s="4">
        <f t="shared" si="9"/>
        <v>79.525733333333335</v>
      </c>
      <c r="N122" s="9">
        <f>Table21[[#This Row],[Adj Close]]-Table21[[#This Row],[6-MA]]</f>
        <v>-1.5308333333333337</v>
      </c>
      <c r="O122" s="10">
        <f>(Table21[[#This Row],[Adj Close]]-M122)^2</f>
        <v>2.3434506944444458</v>
      </c>
      <c r="P122" s="10">
        <f>ABS(Table21[[#This Row],[Erorr 3]])</f>
        <v>1.5308333333333337</v>
      </c>
      <c r="Q122" s="81">
        <f>Table21[[#This Row],[Abs Erorr 3]]/Table21[[#This Row],[Adj Close]]</f>
        <v>1.9627351702910495E-2</v>
      </c>
    </row>
    <row r="123" spans="1:17" x14ac:dyDescent="0.3">
      <c r="A123" s="79">
        <v>43642</v>
      </c>
      <c r="B123" s="82">
        <v>77.928799999999995</v>
      </c>
      <c r="C123" s="4">
        <f t="shared" si="6"/>
        <v>77.994900000000001</v>
      </c>
      <c r="D123" s="18">
        <f>Table21[[#This Row],[Adj Close]]-Table21[[#This Row],[Naive Trend ]]</f>
        <v>-6.6100000000005821E-2</v>
      </c>
      <c r="E123" s="5">
        <f t="shared" si="5"/>
        <v>4.3692100000007695E-3</v>
      </c>
      <c r="F123" s="5">
        <f>ABS(Table21[[#This Row],[Erorr 1]])</f>
        <v>6.6100000000005821E-2</v>
      </c>
      <c r="G123" s="6">
        <f>Table21[[#This Row],[Abs Erorr 1]]/Table21[[#This Row],[Adj Close]]</f>
        <v>8.4821016107017972E-4</v>
      </c>
      <c r="H123" s="4">
        <f t="shared" si="8"/>
        <v>79.571366666666663</v>
      </c>
      <c r="I123" s="7">
        <f>(Table21[[#This Row],[Adj Close]]-Table21[[#This Row],[3-MA]])</f>
        <v>-1.6425666666666672</v>
      </c>
      <c r="J123" s="3">
        <f t="shared" si="7"/>
        <v>2.6980252544444463</v>
      </c>
      <c r="K123" s="3">
        <f>ABS(Table21[[#This Row],[Erorr 2]])</f>
        <v>1.6425666666666672</v>
      </c>
      <c r="L123" s="6">
        <f>Table21[[#This Row],[Abs Erorr 2]]/Table21[[#This Row],[Adj Close]]</f>
        <v>2.1077787245109218E-2</v>
      </c>
      <c r="M123" s="4">
        <f t="shared" si="9"/>
        <v>79.605983333333327</v>
      </c>
      <c r="N123" s="9">
        <f>Table21[[#This Row],[Adj Close]]-Table21[[#This Row],[6-MA]]</f>
        <v>-1.6771833333333319</v>
      </c>
      <c r="O123" s="10">
        <f>(Table21[[#This Row],[Adj Close]]-M123)^2</f>
        <v>2.8129439336111064</v>
      </c>
      <c r="P123" s="10">
        <f>ABS(Table21[[#This Row],[Erorr 3]])</f>
        <v>1.6771833333333319</v>
      </c>
      <c r="Q123" s="81">
        <f>Table21[[#This Row],[Abs Erorr 3]]/Table21[[#This Row],[Adj Close]]</f>
        <v>2.1521996146910156E-2</v>
      </c>
    </row>
    <row r="124" spans="1:17" x14ac:dyDescent="0.3">
      <c r="A124" s="79">
        <v>43643</v>
      </c>
      <c r="B124" s="82">
        <v>78.976600000000005</v>
      </c>
      <c r="C124" s="4">
        <f t="shared" si="6"/>
        <v>77.928799999999995</v>
      </c>
      <c r="D124" s="18">
        <f>Table21[[#This Row],[Adj Close]]-Table21[[#This Row],[Naive Trend ]]</f>
        <v>1.0478000000000094</v>
      </c>
      <c r="E124" s="5">
        <f t="shared" si="5"/>
        <v>1.0978848400000196</v>
      </c>
      <c r="F124" s="5">
        <f>ABS(Table21[[#This Row],[Erorr 1]])</f>
        <v>1.0478000000000094</v>
      </c>
      <c r="G124" s="6">
        <f>Table21[[#This Row],[Abs Erorr 1]]/Table21[[#This Row],[Adj Close]]</f>
        <v>1.3267220923666116E-2</v>
      </c>
      <c r="H124" s="4">
        <f t="shared" si="8"/>
        <v>78.564433333333326</v>
      </c>
      <c r="I124" s="7">
        <f>(Table21[[#This Row],[Adj Close]]-Table21[[#This Row],[3-MA]])</f>
        <v>0.41216666666667834</v>
      </c>
      <c r="J124" s="3">
        <f t="shared" si="7"/>
        <v>0.16988136111112073</v>
      </c>
      <c r="K124" s="3">
        <f>ABS(Table21[[#This Row],[Erorr 2]])</f>
        <v>0.41216666666667834</v>
      </c>
      <c r="L124" s="6">
        <f>Table21[[#This Row],[Abs Erorr 2]]/Table21[[#This Row],[Adj Close]]</f>
        <v>5.2188454132829007E-3</v>
      </c>
      <c r="M124" s="4">
        <f t="shared" si="9"/>
        <v>79.330650000000006</v>
      </c>
      <c r="N124" s="9">
        <f>Table21[[#This Row],[Adj Close]]-Table21[[#This Row],[6-MA]]</f>
        <v>-0.35405000000000086</v>
      </c>
      <c r="O124" s="10">
        <f>(Table21[[#This Row],[Adj Close]]-M124)^2</f>
        <v>0.12535140250000062</v>
      </c>
      <c r="P124" s="10">
        <f>ABS(Table21[[#This Row],[Erorr 3]])</f>
        <v>0.35405000000000086</v>
      </c>
      <c r="Q124" s="81">
        <f>Table21[[#This Row],[Abs Erorr 3]]/Table21[[#This Row],[Adj Close]]</f>
        <v>4.4829734377018109E-3</v>
      </c>
    </row>
    <row r="125" spans="1:17" x14ac:dyDescent="0.3">
      <c r="A125" s="79">
        <v>43644</v>
      </c>
      <c r="B125" s="82">
        <v>79.250399999999999</v>
      </c>
      <c r="C125" s="4">
        <f t="shared" si="6"/>
        <v>78.976600000000005</v>
      </c>
      <c r="D125" s="18">
        <f>Table21[[#This Row],[Adj Close]]-Table21[[#This Row],[Naive Trend ]]</f>
        <v>0.27379999999999427</v>
      </c>
      <c r="E125" s="5">
        <f t="shared" si="5"/>
        <v>7.4966439999996859E-2</v>
      </c>
      <c r="F125" s="5">
        <f>ABS(Table21[[#This Row],[Erorr 1]])</f>
        <v>0.27379999999999427</v>
      </c>
      <c r="G125" s="6">
        <f>Table21[[#This Row],[Abs Erorr 1]]/Table21[[#This Row],[Adj Close]]</f>
        <v>3.4548721520647752E-3</v>
      </c>
      <c r="H125" s="4">
        <f t="shared" si="8"/>
        <v>78.3001</v>
      </c>
      <c r="I125" s="7">
        <f>(Table21[[#This Row],[Adj Close]]-Table21[[#This Row],[3-MA]])</f>
        <v>0.95029999999999859</v>
      </c>
      <c r="J125" s="3">
        <f t="shared" si="7"/>
        <v>0.90307008999999727</v>
      </c>
      <c r="K125" s="3">
        <f>ABS(Table21[[#This Row],[Erorr 2]])</f>
        <v>0.95029999999999859</v>
      </c>
      <c r="L125" s="6">
        <f>Table21[[#This Row],[Abs Erorr 2]]/Table21[[#This Row],[Adj Close]]</f>
        <v>1.1991106669493132E-2</v>
      </c>
      <c r="M125" s="4">
        <f t="shared" si="9"/>
        <v>79.347949999999997</v>
      </c>
      <c r="N125" s="9">
        <f>Table21[[#This Row],[Adj Close]]-Table21[[#This Row],[6-MA]]</f>
        <v>-9.7549999999998249E-2</v>
      </c>
      <c r="O125" s="10">
        <f>(Table21[[#This Row],[Adj Close]]-M125)^2</f>
        <v>9.5160024999996588E-3</v>
      </c>
      <c r="P125" s="10">
        <f>ABS(Table21[[#This Row],[Erorr 3]])</f>
        <v>9.7549999999998249E-2</v>
      </c>
      <c r="Q125" s="81">
        <f>Table21[[#This Row],[Abs Erorr 3]]/Table21[[#This Row],[Adj Close]]</f>
        <v>1.2309086137104451E-3</v>
      </c>
    </row>
    <row r="126" spans="1:17" x14ac:dyDescent="0.3">
      <c r="A126" s="79">
        <v>43647</v>
      </c>
      <c r="B126" s="82">
        <v>80.628600000000006</v>
      </c>
      <c r="C126" s="4">
        <f t="shared" si="6"/>
        <v>79.250399999999999</v>
      </c>
      <c r="D126" s="18">
        <f>Table21[[#This Row],[Adj Close]]-Table21[[#This Row],[Naive Trend ]]</f>
        <v>1.3782000000000068</v>
      </c>
      <c r="E126" s="5">
        <f t="shared" si="5"/>
        <v>1.8994352400000185</v>
      </c>
      <c r="F126" s="5">
        <f>ABS(Table21[[#This Row],[Erorr 1]])</f>
        <v>1.3782000000000068</v>
      </c>
      <c r="G126" s="6">
        <f>Table21[[#This Row],[Abs Erorr 1]]/Table21[[#This Row],[Adj Close]]</f>
        <v>1.7093190257551374E-2</v>
      </c>
      <c r="H126" s="4">
        <f t="shared" si="8"/>
        <v>78.718599999999995</v>
      </c>
      <c r="I126" s="7">
        <f>(Table21[[#This Row],[Adj Close]]-Table21[[#This Row],[3-MA]])</f>
        <v>1.9100000000000108</v>
      </c>
      <c r="J126" s="3">
        <f t="shared" si="7"/>
        <v>3.6481000000000412</v>
      </c>
      <c r="K126" s="3">
        <f>ABS(Table21[[#This Row],[Erorr 2]])</f>
        <v>1.9100000000000108</v>
      </c>
      <c r="L126" s="6">
        <f>Table21[[#This Row],[Abs Erorr 2]]/Table21[[#This Row],[Adj Close]]</f>
        <v>2.3688864745264219E-2</v>
      </c>
      <c r="M126" s="4">
        <f t="shared" si="9"/>
        <v>79.144983333333343</v>
      </c>
      <c r="N126" s="9">
        <f>Table21[[#This Row],[Adj Close]]-Table21[[#This Row],[6-MA]]</f>
        <v>1.4836166666666628</v>
      </c>
      <c r="O126" s="10">
        <f>(Table21[[#This Row],[Adj Close]]-M126)^2</f>
        <v>2.2011184136110997</v>
      </c>
      <c r="P126" s="10">
        <f>ABS(Table21[[#This Row],[Erorr 3]])</f>
        <v>1.4836166666666628</v>
      </c>
      <c r="Q126" s="81">
        <f>Table21[[#This Row],[Abs Erorr 3]]/Table21[[#This Row],[Adj Close]]</f>
        <v>1.8400625419102683E-2</v>
      </c>
    </row>
    <row r="127" spans="1:17" x14ac:dyDescent="0.3">
      <c r="A127" s="79">
        <v>43648</v>
      </c>
      <c r="B127" s="82">
        <v>80.203800000000001</v>
      </c>
      <c r="C127" s="4">
        <f t="shared" si="6"/>
        <v>80.628600000000006</v>
      </c>
      <c r="D127" s="18">
        <f>Table21[[#This Row],[Adj Close]]-Table21[[#This Row],[Naive Trend ]]</f>
        <v>-0.42480000000000473</v>
      </c>
      <c r="E127" s="5">
        <f t="shared" si="5"/>
        <v>0.18045504000000401</v>
      </c>
      <c r="F127" s="5">
        <f>ABS(Table21[[#This Row],[Erorr 1]])</f>
        <v>0.42480000000000473</v>
      </c>
      <c r="G127" s="6">
        <f>Table21[[#This Row],[Abs Erorr 1]]/Table21[[#This Row],[Adj Close]]</f>
        <v>5.296507148040426E-3</v>
      </c>
      <c r="H127" s="4">
        <f t="shared" si="8"/>
        <v>79.618533333333332</v>
      </c>
      <c r="I127" s="7">
        <f>(Table21[[#This Row],[Adj Close]]-Table21[[#This Row],[3-MA]])</f>
        <v>0.58526666666666927</v>
      </c>
      <c r="J127" s="3">
        <f t="shared" si="7"/>
        <v>0.34253707111111414</v>
      </c>
      <c r="K127" s="3">
        <f>ABS(Table21[[#This Row],[Erorr 2]])</f>
        <v>0.58526666666666927</v>
      </c>
      <c r="L127" s="6">
        <f>Table21[[#This Row],[Abs Erorr 2]]/Table21[[#This Row],[Adj Close]]</f>
        <v>7.2972436052489943E-3</v>
      </c>
      <c r="M127" s="4">
        <f t="shared" si="9"/>
        <v>79.091483333333329</v>
      </c>
      <c r="N127" s="9">
        <f>Table21[[#This Row],[Adj Close]]-Table21[[#This Row],[6-MA]]</f>
        <v>1.1123166666666719</v>
      </c>
      <c r="O127" s="10">
        <f>(Table21[[#This Row],[Adj Close]]-M127)^2</f>
        <v>1.2372483669444563</v>
      </c>
      <c r="P127" s="10">
        <f>ABS(Table21[[#This Row],[Erorr 3]])</f>
        <v>1.1123166666666719</v>
      </c>
      <c r="Q127" s="81">
        <f>Table21[[#This Row],[Abs Erorr 3]]/Table21[[#This Row],[Adj Close]]</f>
        <v>1.3868628003494497E-2</v>
      </c>
    </row>
    <row r="128" spans="1:17" x14ac:dyDescent="0.3">
      <c r="A128" s="79">
        <v>43649</v>
      </c>
      <c r="B128" s="82">
        <v>81.374399999999994</v>
      </c>
      <c r="C128" s="4">
        <f t="shared" si="6"/>
        <v>80.203800000000001</v>
      </c>
      <c r="D128" s="18">
        <f>Table21[[#This Row],[Adj Close]]-Table21[[#This Row],[Naive Trend ]]</f>
        <v>1.1705999999999932</v>
      </c>
      <c r="E128" s="5">
        <f t="shared" si="5"/>
        <v>1.370304359999984</v>
      </c>
      <c r="F128" s="5">
        <f>ABS(Table21[[#This Row],[Erorr 1]])</f>
        <v>1.1705999999999932</v>
      </c>
      <c r="G128" s="6">
        <f>Table21[[#This Row],[Abs Erorr 1]]/Table21[[#This Row],[Adj Close]]</f>
        <v>1.4385359523388107E-2</v>
      </c>
      <c r="H128" s="4">
        <f t="shared" si="8"/>
        <v>80.027600000000007</v>
      </c>
      <c r="I128" s="7">
        <f>(Table21[[#This Row],[Adj Close]]-Table21[[#This Row],[3-MA]])</f>
        <v>1.3467999999999876</v>
      </c>
      <c r="J128" s="3">
        <f t="shared" si="7"/>
        <v>1.8138702399999664</v>
      </c>
      <c r="K128" s="3">
        <f>ABS(Table21[[#This Row],[Erorr 2]])</f>
        <v>1.3467999999999876</v>
      </c>
      <c r="L128" s="6">
        <f>Table21[[#This Row],[Abs Erorr 2]]/Table21[[#This Row],[Adj Close]]</f>
        <v>1.6550659666922124E-2</v>
      </c>
      <c r="M128" s="4">
        <f t="shared" si="9"/>
        <v>79.163850000000011</v>
      </c>
      <c r="N128" s="9">
        <f>Table21[[#This Row],[Adj Close]]-Table21[[#This Row],[6-MA]]</f>
        <v>2.2105499999999836</v>
      </c>
      <c r="O128" s="10">
        <f>(Table21[[#This Row],[Adj Close]]-M128)^2</f>
        <v>4.8865313024999271</v>
      </c>
      <c r="P128" s="10">
        <f>ABS(Table21[[#This Row],[Erorr 3]])</f>
        <v>2.2105499999999836</v>
      </c>
      <c r="Q128" s="81">
        <f>Table21[[#This Row],[Abs Erorr 3]]/Table21[[#This Row],[Adj Close]]</f>
        <v>2.716517725476297E-2</v>
      </c>
    </row>
    <row r="129" spans="1:17" x14ac:dyDescent="0.3">
      <c r="A129" s="79">
        <v>43651</v>
      </c>
      <c r="B129" s="82">
        <v>81.959699999999998</v>
      </c>
      <c r="C129" s="4">
        <f t="shared" si="6"/>
        <v>81.374399999999994</v>
      </c>
      <c r="D129" s="18">
        <f>Table21[[#This Row],[Adj Close]]-Table21[[#This Row],[Naive Trend ]]</f>
        <v>0.58530000000000371</v>
      </c>
      <c r="E129" s="5">
        <f t="shared" si="5"/>
        <v>0.34257609000000433</v>
      </c>
      <c r="F129" s="5">
        <f>ABS(Table21[[#This Row],[Erorr 1]])</f>
        <v>0.58530000000000371</v>
      </c>
      <c r="G129" s="6">
        <f>Table21[[#This Row],[Abs Erorr 1]]/Table21[[#This Row],[Adj Close]]</f>
        <v>7.1413145728937968E-3</v>
      </c>
      <c r="H129" s="4">
        <f t="shared" si="8"/>
        <v>80.735599999999991</v>
      </c>
      <c r="I129" s="7">
        <f>(Table21[[#This Row],[Adj Close]]-Table21[[#This Row],[3-MA]])</f>
        <v>1.2241000000000071</v>
      </c>
      <c r="J129" s="3">
        <f t="shared" si="7"/>
        <v>1.4984208100000174</v>
      </c>
      <c r="K129" s="3">
        <f>ABS(Table21[[#This Row],[Erorr 2]])</f>
        <v>1.2241000000000071</v>
      </c>
      <c r="L129" s="6">
        <f>Table21[[#This Row],[Abs Erorr 2]]/Table21[[#This Row],[Adj Close]]</f>
        <v>1.4935388977753787E-2</v>
      </c>
      <c r="M129" s="4">
        <f t="shared" si="9"/>
        <v>79.727099999999993</v>
      </c>
      <c r="N129" s="9">
        <f>Table21[[#This Row],[Adj Close]]-Table21[[#This Row],[6-MA]]</f>
        <v>2.232600000000005</v>
      </c>
      <c r="O129" s="10">
        <f>(Table21[[#This Row],[Adj Close]]-M129)^2</f>
        <v>4.984502760000022</v>
      </c>
      <c r="P129" s="10">
        <f>ABS(Table21[[#This Row],[Erorr 3]])</f>
        <v>2.232600000000005</v>
      </c>
      <c r="Q129" s="81">
        <f>Table21[[#This Row],[Abs Erorr 3]]/Table21[[#This Row],[Adj Close]]</f>
        <v>2.7240216838275457E-2</v>
      </c>
    </row>
    <row r="130" spans="1:17" x14ac:dyDescent="0.3">
      <c r="A130" s="79">
        <v>43654</v>
      </c>
      <c r="B130" s="82">
        <v>83.526799999999994</v>
      </c>
      <c r="C130" s="4">
        <f t="shared" si="6"/>
        <v>81.959699999999998</v>
      </c>
      <c r="D130" s="18">
        <f>Table21[[#This Row],[Adj Close]]-Table21[[#This Row],[Naive Trend ]]</f>
        <v>1.5670999999999964</v>
      </c>
      <c r="E130" s="5">
        <f t="shared" si="5"/>
        <v>2.4558024099999889</v>
      </c>
      <c r="F130" s="5">
        <f>ABS(Table21[[#This Row],[Erorr 1]])</f>
        <v>1.5670999999999964</v>
      </c>
      <c r="G130" s="6">
        <f>Table21[[#This Row],[Abs Erorr 1]]/Table21[[#This Row],[Adj Close]]</f>
        <v>1.8761642969681545E-2</v>
      </c>
      <c r="H130" s="4">
        <f t="shared" si="8"/>
        <v>81.179299999999998</v>
      </c>
      <c r="I130" s="7">
        <f>(Table21[[#This Row],[Adj Close]]-Table21[[#This Row],[3-MA]])</f>
        <v>2.3474999999999966</v>
      </c>
      <c r="J130" s="3">
        <f t="shared" si="7"/>
        <v>5.510756249999984</v>
      </c>
      <c r="K130" s="3">
        <f>ABS(Table21[[#This Row],[Erorr 2]])</f>
        <v>2.3474999999999966</v>
      </c>
      <c r="L130" s="6">
        <f>Table21[[#This Row],[Abs Erorr 2]]/Table21[[#This Row],[Adj Close]]</f>
        <v>2.8104752007738796E-2</v>
      </c>
      <c r="M130" s="4">
        <f t="shared" si="9"/>
        <v>80.398916666666665</v>
      </c>
      <c r="N130" s="9">
        <f>Table21[[#This Row],[Adj Close]]-Table21[[#This Row],[6-MA]]</f>
        <v>3.1278833333333296</v>
      </c>
      <c r="O130" s="10">
        <f>(Table21[[#This Row],[Adj Close]]-M130)^2</f>
        <v>9.7836541469444214</v>
      </c>
      <c r="P130" s="10">
        <f>ABS(Table21[[#This Row],[Erorr 3]])</f>
        <v>3.1278833333333296</v>
      </c>
      <c r="Q130" s="81">
        <f>Table21[[#This Row],[Abs Erorr 3]]/Table21[[#This Row],[Adj Close]]</f>
        <v>3.7447661509040567E-2</v>
      </c>
    </row>
    <row r="131" spans="1:17" x14ac:dyDescent="0.3">
      <c r="A131" s="79">
        <v>43655</v>
      </c>
      <c r="B131" s="82">
        <v>83.111400000000003</v>
      </c>
      <c r="C131" s="4">
        <f t="shared" si="6"/>
        <v>83.526799999999994</v>
      </c>
      <c r="D131" s="18">
        <f>Table21[[#This Row],[Adj Close]]-Table21[[#This Row],[Naive Trend ]]</f>
        <v>-0.41539999999999111</v>
      </c>
      <c r="E131" s="5">
        <f t="shared" ref="E131:E194" si="10">(B131-C131)^2</f>
        <v>0.1725571599999926</v>
      </c>
      <c r="F131" s="5">
        <f>ABS(Table21[[#This Row],[Erorr 1]])</f>
        <v>0.41539999999999111</v>
      </c>
      <c r="G131" s="6">
        <f>Table21[[#This Row],[Abs Erorr 1]]/Table21[[#This Row],[Adj Close]]</f>
        <v>4.9981109691328877E-3</v>
      </c>
      <c r="H131" s="4">
        <f t="shared" si="8"/>
        <v>82.286966666666657</v>
      </c>
      <c r="I131" s="7">
        <f>(Table21[[#This Row],[Adj Close]]-Table21[[#This Row],[3-MA]])</f>
        <v>0.82443333333334579</v>
      </c>
      <c r="J131" s="3">
        <f t="shared" si="7"/>
        <v>0.67969032111113159</v>
      </c>
      <c r="K131" s="3">
        <f>ABS(Table21[[#This Row],[Erorr 2]])</f>
        <v>0.82443333333334579</v>
      </c>
      <c r="L131" s="6">
        <f>Table21[[#This Row],[Abs Erorr 2]]/Table21[[#This Row],[Adj Close]]</f>
        <v>9.9196179264619024E-3</v>
      </c>
      <c r="M131" s="4">
        <f t="shared" si="9"/>
        <v>81.157283333333325</v>
      </c>
      <c r="N131" s="9">
        <f>Table21[[#This Row],[Adj Close]]-Table21[[#This Row],[6-MA]]</f>
        <v>1.9541166666666783</v>
      </c>
      <c r="O131" s="10">
        <f>(Table21[[#This Row],[Adj Close]]-M131)^2</f>
        <v>3.8185719469444899</v>
      </c>
      <c r="P131" s="10">
        <f>ABS(Table21[[#This Row],[Erorr 3]])</f>
        <v>1.9541166666666783</v>
      </c>
      <c r="Q131" s="81">
        <f>Table21[[#This Row],[Abs Erorr 3]]/Table21[[#This Row],[Adj Close]]</f>
        <v>2.3512017204218413E-2</v>
      </c>
    </row>
    <row r="132" spans="1:17" x14ac:dyDescent="0.3">
      <c r="A132" s="79">
        <v>43656</v>
      </c>
      <c r="B132" s="82">
        <v>82.545000000000002</v>
      </c>
      <c r="C132" s="4">
        <f t="shared" ref="C132:C195" si="11">B131</f>
        <v>83.111400000000003</v>
      </c>
      <c r="D132" s="18">
        <f>Table21[[#This Row],[Adj Close]]-Table21[[#This Row],[Naive Trend ]]</f>
        <v>-0.56640000000000157</v>
      </c>
      <c r="E132" s="5">
        <f t="shared" si="10"/>
        <v>0.32080896000000175</v>
      </c>
      <c r="F132" s="5">
        <f>ABS(Table21[[#This Row],[Erorr 1]])</f>
        <v>0.56640000000000157</v>
      </c>
      <c r="G132" s="6">
        <f>Table21[[#This Row],[Abs Erorr 1]]/Table21[[#This Row],[Adj Close]]</f>
        <v>6.8617117935671637E-3</v>
      </c>
      <c r="H132" s="4">
        <f t="shared" si="8"/>
        <v>82.865966666666665</v>
      </c>
      <c r="I132" s="7">
        <f>(Table21[[#This Row],[Adj Close]]-Table21[[#This Row],[3-MA]])</f>
        <v>-0.32096666666666351</v>
      </c>
      <c r="J132" s="3">
        <f t="shared" si="7"/>
        <v>0.10301960111110908</v>
      </c>
      <c r="K132" s="3">
        <f>ABS(Table21[[#This Row],[Erorr 2]])</f>
        <v>0.32096666666666351</v>
      </c>
      <c r="L132" s="6">
        <f>Table21[[#This Row],[Abs Erorr 2]]/Table21[[#This Row],[Adj Close]]</f>
        <v>3.8883841137157126E-3</v>
      </c>
      <c r="M132" s="4">
        <f t="shared" si="9"/>
        <v>81.800783333333328</v>
      </c>
      <c r="N132" s="9">
        <f>Table21[[#This Row],[Adj Close]]-Table21[[#This Row],[6-MA]]</f>
        <v>0.74421666666667363</v>
      </c>
      <c r="O132" s="10">
        <f>(Table21[[#This Row],[Adj Close]]-M132)^2</f>
        <v>0.55385844694445485</v>
      </c>
      <c r="P132" s="10">
        <f>ABS(Table21[[#This Row],[Erorr 3]])</f>
        <v>0.74421666666667363</v>
      </c>
      <c r="Q132" s="81">
        <f>Table21[[#This Row],[Abs Erorr 3]]/Table21[[#This Row],[Adj Close]]</f>
        <v>9.0158903224504643E-3</v>
      </c>
    </row>
    <row r="133" spans="1:17" x14ac:dyDescent="0.3">
      <c r="A133" s="79">
        <v>43657</v>
      </c>
      <c r="B133" s="82">
        <v>83.347399999999993</v>
      </c>
      <c r="C133" s="4">
        <f t="shared" si="11"/>
        <v>82.545000000000002</v>
      </c>
      <c r="D133" s="18">
        <f>Table21[[#This Row],[Adj Close]]-Table21[[#This Row],[Naive Trend ]]</f>
        <v>0.80239999999999156</v>
      </c>
      <c r="E133" s="5">
        <f t="shared" si="10"/>
        <v>0.6438457599999865</v>
      </c>
      <c r="F133" s="5">
        <f>ABS(Table21[[#This Row],[Erorr 1]])</f>
        <v>0.80239999999999156</v>
      </c>
      <c r="G133" s="6">
        <f>Table21[[#This Row],[Abs Erorr 1]]/Table21[[#This Row],[Adj Close]]</f>
        <v>9.6271749328712304E-3</v>
      </c>
      <c r="H133" s="4">
        <f t="shared" si="8"/>
        <v>83.061066666666662</v>
      </c>
      <c r="I133" s="7">
        <f>(Table21[[#This Row],[Adj Close]]-Table21[[#This Row],[3-MA]])</f>
        <v>0.28633333333333155</v>
      </c>
      <c r="J133" s="3">
        <f t="shared" ref="J133:J196" si="12">(B133-H133)^2</f>
        <v>8.1986777777776756E-2</v>
      </c>
      <c r="K133" s="3">
        <f>ABS(Table21[[#This Row],[Erorr 2]])</f>
        <v>0.28633333333333155</v>
      </c>
      <c r="L133" s="6">
        <f>Table21[[#This Row],[Abs Erorr 2]]/Table21[[#This Row],[Adj Close]]</f>
        <v>3.4354201010869155E-3</v>
      </c>
      <c r="M133" s="4">
        <f t="shared" si="9"/>
        <v>82.12018333333333</v>
      </c>
      <c r="N133" s="9">
        <f>Table21[[#This Row],[Adj Close]]-Table21[[#This Row],[6-MA]]</f>
        <v>1.2272166666666635</v>
      </c>
      <c r="O133" s="10">
        <f>(Table21[[#This Row],[Adj Close]]-M133)^2</f>
        <v>1.5060607469444367</v>
      </c>
      <c r="P133" s="10">
        <f>ABS(Table21[[#This Row],[Erorr 3]])</f>
        <v>1.2272166666666635</v>
      </c>
      <c r="Q133" s="81">
        <f>Table21[[#This Row],[Abs Erorr 3]]/Table21[[#This Row],[Adj Close]]</f>
        <v>1.4724114569460638E-2</v>
      </c>
    </row>
    <row r="134" spans="1:17" x14ac:dyDescent="0.3">
      <c r="A134" s="79">
        <v>43658</v>
      </c>
      <c r="B134" s="82">
        <v>84.131</v>
      </c>
      <c r="C134" s="4">
        <f t="shared" si="11"/>
        <v>83.347399999999993</v>
      </c>
      <c r="D134" s="18">
        <f>Table21[[#This Row],[Adj Close]]-Table21[[#This Row],[Naive Trend ]]</f>
        <v>0.78360000000000696</v>
      </c>
      <c r="E134" s="5">
        <f t="shared" si="10"/>
        <v>0.61402896000001095</v>
      </c>
      <c r="F134" s="5">
        <f>ABS(Table21[[#This Row],[Erorr 1]])</f>
        <v>0.78360000000000696</v>
      </c>
      <c r="G134" s="6">
        <f>Table21[[#This Row],[Abs Erorr 1]]/Table21[[#This Row],[Adj Close]]</f>
        <v>9.3140459521461414E-3</v>
      </c>
      <c r="H134" s="4">
        <f t="shared" ref="H134:H197" si="13">AVERAGE(B131:B133)</f>
        <v>83.001266666666666</v>
      </c>
      <c r="I134" s="7">
        <f>(Table21[[#This Row],[Adj Close]]-Table21[[#This Row],[3-MA]])</f>
        <v>1.1297333333333341</v>
      </c>
      <c r="J134" s="3">
        <f t="shared" si="12"/>
        <v>1.2762974044444462</v>
      </c>
      <c r="K134" s="3">
        <f>ABS(Table21[[#This Row],[Erorr 2]])</f>
        <v>1.1297333333333341</v>
      </c>
      <c r="L134" s="6">
        <f>Table21[[#This Row],[Abs Erorr 2]]/Table21[[#This Row],[Adj Close]]</f>
        <v>1.3428264650762908E-2</v>
      </c>
      <c r="M134" s="4">
        <f t="shared" si="9"/>
        <v>82.644116666666662</v>
      </c>
      <c r="N134" s="9">
        <f>Table21[[#This Row],[Adj Close]]-Table21[[#This Row],[6-MA]]</f>
        <v>1.4868833333333384</v>
      </c>
      <c r="O134" s="10">
        <f>(Table21[[#This Row],[Adj Close]]-M134)^2</f>
        <v>2.2108220469444597</v>
      </c>
      <c r="P134" s="10">
        <f>ABS(Table21[[#This Row],[Erorr 3]])</f>
        <v>1.4868833333333384</v>
      </c>
      <c r="Q134" s="81">
        <f>Table21[[#This Row],[Abs Erorr 3]]/Table21[[#This Row],[Adj Close]]</f>
        <v>1.7673429928722333E-2</v>
      </c>
    </row>
    <row r="135" spans="1:17" x14ac:dyDescent="0.3">
      <c r="A135" s="79">
        <v>43661</v>
      </c>
      <c r="B135" s="82">
        <v>84.470799999999997</v>
      </c>
      <c r="C135" s="4">
        <f t="shared" si="11"/>
        <v>84.131</v>
      </c>
      <c r="D135" s="18">
        <f>Table21[[#This Row],[Adj Close]]-Table21[[#This Row],[Naive Trend ]]</f>
        <v>0.33979999999999677</v>
      </c>
      <c r="E135" s="5">
        <f t="shared" si="10"/>
        <v>0.11546403999999781</v>
      </c>
      <c r="F135" s="5">
        <f>ABS(Table21[[#This Row],[Erorr 1]])</f>
        <v>0.33979999999999677</v>
      </c>
      <c r="G135" s="6">
        <f>Table21[[#This Row],[Abs Erorr 1]]/Table21[[#This Row],[Adj Close]]</f>
        <v>4.022691865117849E-3</v>
      </c>
      <c r="H135" s="4">
        <f t="shared" si="13"/>
        <v>83.341133333333332</v>
      </c>
      <c r="I135" s="7">
        <f>(Table21[[#This Row],[Adj Close]]-Table21[[#This Row],[3-MA]])</f>
        <v>1.1296666666666653</v>
      </c>
      <c r="J135" s="3">
        <f t="shared" si="12"/>
        <v>1.2761467777777746</v>
      </c>
      <c r="K135" s="3">
        <f>ABS(Table21[[#This Row],[Erorr 2]])</f>
        <v>1.1296666666666653</v>
      </c>
      <c r="L135" s="6">
        <f>Table21[[#This Row],[Abs Erorr 2]]/Table21[[#This Row],[Adj Close]]</f>
        <v>1.3373457652427411E-2</v>
      </c>
      <c r="M135" s="4">
        <f t="shared" si="9"/>
        <v>83.103549999999998</v>
      </c>
      <c r="N135" s="9">
        <f>Table21[[#This Row],[Adj Close]]-Table21[[#This Row],[6-MA]]</f>
        <v>1.3672499999999985</v>
      </c>
      <c r="O135" s="10">
        <f>(Table21[[#This Row],[Adj Close]]-M135)^2</f>
        <v>1.8693725624999959</v>
      </c>
      <c r="P135" s="10">
        <f>ABS(Table21[[#This Row],[Erorr 3]])</f>
        <v>1.3672499999999985</v>
      </c>
      <c r="Q135" s="81">
        <f>Table21[[#This Row],[Abs Erorr 3]]/Table21[[#This Row],[Adj Close]]</f>
        <v>1.6186066664456811E-2</v>
      </c>
    </row>
    <row r="136" spans="1:17" x14ac:dyDescent="0.3">
      <c r="A136" s="79">
        <v>43662</v>
      </c>
      <c r="B136" s="82">
        <v>83.640100000000004</v>
      </c>
      <c r="C136" s="4">
        <f t="shared" si="11"/>
        <v>84.470799999999997</v>
      </c>
      <c r="D136" s="18">
        <f>Table21[[#This Row],[Adj Close]]-Table21[[#This Row],[Naive Trend ]]</f>
        <v>-0.83069999999999311</v>
      </c>
      <c r="E136" s="5">
        <f t="shared" si="10"/>
        <v>0.69006248999998854</v>
      </c>
      <c r="F136" s="5">
        <f>ABS(Table21[[#This Row],[Erorr 1]])</f>
        <v>0.83069999999999311</v>
      </c>
      <c r="G136" s="6">
        <f>Table21[[#This Row],[Abs Erorr 1]]/Table21[[#This Row],[Adj Close]]</f>
        <v>9.9318389145875378E-3</v>
      </c>
      <c r="H136" s="4">
        <f t="shared" si="13"/>
        <v>83.983066666666659</v>
      </c>
      <c r="I136" s="7">
        <f>(Table21[[#This Row],[Adj Close]]-Table21[[#This Row],[3-MA]])</f>
        <v>-0.34296666666665487</v>
      </c>
      <c r="J136" s="3">
        <f t="shared" si="12"/>
        <v>0.11762613444443636</v>
      </c>
      <c r="K136" s="3">
        <f>ABS(Table21[[#This Row],[Erorr 2]])</f>
        <v>0.34296666666665487</v>
      </c>
      <c r="L136" s="6">
        <f>Table21[[#This Row],[Abs Erorr 2]]/Table21[[#This Row],[Adj Close]]</f>
        <v>4.1005052201833194E-3</v>
      </c>
      <c r="M136" s="4">
        <f t="shared" si="9"/>
        <v>83.522066666666674</v>
      </c>
      <c r="N136" s="9">
        <f>Table21[[#This Row],[Adj Close]]-Table21[[#This Row],[6-MA]]</f>
        <v>0.11803333333332944</v>
      </c>
      <c r="O136" s="10">
        <f>(Table21[[#This Row],[Adj Close]]-M136)^2</f>
        <v>1.3931867777776857E-2</v>
      </c>
      <c r="P136" s="10">
        <f>ABS(Table21[[#This Row],[Erorr 3]])</f>
        <v>0.11803333333332944</v>
      </c>
      <c r="Q136" s="81">
        <f>Table21[[#This Row],[Abs Erorr 3]]/Table21[[#This Row],[Adj Close]]</f>
        <v>1.4112050718893142E-3</v>
      </c>
    </row>
    <row r="137" spans="1:17" x14ac:dyDescent="0.3">
      <c r="A137" s="79">
        <v>43663</v>
      </c>
      <c r="B137" s="82">
        <v>82.601699999999994</v>
      </c>
      <c r="C137" s="4">
        <f t="shared" si="11"/>
        <v>83.640100000000004</v>
      </c>
      <c r="D137" s="18">
        <f>Table21[[#This Row],[Adj Close]]-Table21[[#This Row],[Naive Trend ]]</f>
        <v>-1.03840000000001</v>
      </c>
      <c r="E137" s="5">
        <f t="shared" si="10"/>
        <v>1.0782745600000208</v>
      </c>
      <c r="F137" s="5">
        <f>ABS(Table21[[#This Row],[Erorr 1]])</f>
        <v>1.03840000000001</v>
      </c>
      <c r="G137" s="6">
        <f>Table21[[#This Row],[Abs Erorr 1]]/Table21[[#This Row],[Adj Close]]</f>
        <v>1.2571169842751542E-2</v>
      </c>
      <c r="H137" s="4">
        <f t="shared" si="13"/>
        <v>84.080633333333324</v>
      </c>
      <c r="I137" s="7">
        <f>(Table21[[#This Row],[Adj Close]]-Table21[[#This Row],[3-MA]])</f>
        <v>-1.4789333333333303</v>
      </c>
      <c r="J137" s="3">
        <f t="shared" si="12"/>
        <v>2.1872438044444356</v>
      </c>
      <c r="K137" s="3">
        <f>ABS(Table21[[#This Row],[Erorr 2]])</f>
        <v>1.4789333333333303</v>
      </c>
      <c r="L137" s="6">
        <f>Table21[[#This Row],[Abs Erorr 2]]/Table21[[#This Row],[Adj Close]]</f>
        <v>1.7904393412403501E-2</v>
      </c>
      <c r="M137" s="4">
        <f t="shared" ref="M137:M200" si="14">AVERAGE(B131:B136)</f>
        <v>83.540950000000009</v>
      </c>
      <c r="N137" s="9">
        <f>Table21[[#This Row],[Adj Close]]-Table21[[#This Row],[6-MA]]</f>
        <v>-0.93925000000001546</v>
      </c>
      <c r="O137" s="10">
        <f>(Table21[[#This Row],[Adj Close]]-M137)^2</f>
        <v>0.88219056250002903</v>
      </c>
      <c r="P137" s="10">
        <f>ABS(Table21[[#This Row],[Erorr 3]])</f>
        <v>0.93925000000001546</v>
      </c>
      <c r="Q137" s="81">
        <f>Table21[[#This Row],[Abs Erorr 3]]/Table21[[#This Row],[Adj Close]]</f>
        <v>1.1370831350928801E-2</v>
      </c>
    </row>
    <row r="138" spans="1:17" x14ac:dyDescent="0.3">
      <c r="A138" s="79">
        <v>43664</v>
      </c>
      <c r="B138" s="82">
        <v>82.545000000000002</v>
      </c>
      <c r="C138" s="4">
        <f t="shared" si="11"/>
        <v>82.601699999999994</v>
      </c>
      <c r="D138" s="18">
        <f>Table21[[#This Row],[Adj Close]]-Table21[[#This Row],[Naive Trend ]]</f>
        <v>-5.6699999999992201E-2</v>
      </c>
      <c r="E138" s="5">
        <f t="shared" si="10"/>
        <v>3.2148899999991155E-3</v>
      </c>
      <c r="F138" s="5">
        <f>ABS(Table21[[#This Row],[Erorr 1]])</f>
        <v>5.6699999999992201E-2</v>
      </c>
      <c r="G138" s="6">
        <f>Table21[[#This Row],[Abs Erorr 1]]/Table21[[#This Row],[Adj Close]]</f>
        <v>6.868980556059386E-4</v>
      </c>
      <c r="H138" s="4">
        <f t="shared" si="13"/>
        <v>83.570866666666674</v>
      </c>
      <c r="I138" s="7">
        <f>(Table21[[#This Row],[Adj Close]]-Table21[[#This Row],[3-MA]])</f>
        <v>-1.0258666666666727</v>
      </c>
      <c r="J138" s="3">
        <f t="shared" si="12"/>
        <v>1.0524024177777902</v>
      </c>
      <c r="K138" s="3">
        <f>ABS(Table21[[#This Row],[Erorr 2]])</f>
        <v>1.0258666666666727</v>
      </c>
      <c r="L138" s="6">
        <f>Table21[[#This Row],[Abs Erorr 2]]/Table21[[#This Row],[Adj Close]]</f>
        <v>1.2427968582793297E-2</v>
      </c>
      <c r="M138" s="4">
        <f t="shared" si="14"/>
        <v>83.456000000000003</v>
      </c>
      <c r="N138" s="9">
        <f>Table21[[#This Row],[Adj Close]]-Table21[[#This Row],[6-MA]]</f>
        <v>-0.91100000000000136</v>
      </c>
      <c r="O138" s="10">
        <f>(Table21[[#This Row],[Adj Close]]-M138)^2</f>
        <v>0.82992100000000246</v>
      </c>
      <c r="P138" s="10">
        <f>ABS(Table21[[#This Row],[Erorr 3]])</f>
        <v>0.91100000000000136</v>
      </c>
      <c r="Q138" s="81">
        <f>Table21[[#This Row],[Abs Erorr 3]]/Table21[[#This Row],[Adj Close]]</f>
        <v>1.103640438548672E-2</v>
      </c>
    </row>
    <row r="139" spans="1:17" x14ac:dyDescent="0.3">
      <c r="A139" s="79">
        <v>43665</v>
      </c>
      <c r="B139" s="82">
        <v>81.704800000000006</v>
      </c>
      <c r="C139" s="4">
        <f t="shared" si="11"/>
        <v>82.545000000000002</v>
      </c>
      <c r="D139" s="18">
        <f>Table21[[#This Row],[Adj Close]]-Table21[[#This Row],[Naive Trend ]]</f>
        <v>-0.84019999999999584</v>
      </c>
      <c r="E139" s="5">
        <f t="shared" si="10"/>
        <v>0.70593603999999299</v>
      </c>
      <c r="F139" s="5">
        <f>ABS(Table21[[#This Row],[Erorr 1]])</f>
        <v>0.84019999999999584</v>
      </c>
      <c r="G139" s="6">
        <f>Table21[[#This Row],[Abs Erorr 1]]/Table21[[#This Row],[Adj Close]]</f>
        <v>1.0283361565048759E-2</v>
      </c>
      <c r="H139" s="4">
        <f t="shared" si="13"/>
        <v>82.928933333333347</v>
      </c>
      <c r="I139" s="7">
        <f>(Table21[[#This Row],[Adj Close]]-Table21[[#This Row],[3-MA]])</f>
        <v>-1.2241333333333415</v>
      </c>
      <c r="J139" s="3">
        <f t="shared" si="12"/>
        <v>1.4985024177777977</v>
      </c>
      <c r="K139" s="3">
        <f>ABS(Table21[[#This Row],[Erorr 2]])</f>
        <v>1.2241333333333415</v>
      </c>
      <c r="L139" s="6">
        <f>Table21[[#This Row],[Abs Erorr 2]]/Table21[[#This Row],[Adj Close]]</f>
        <v>1.4982391895376299E-2</v>
      </c>
      <c r="M139" s="4">
        <f t="shared" si="14"/>
        <v>83.456000000000003</v>
      </c>
      <c r="N139" s="9">
        <f>Table21[[#This Row],[Adj Close]]-Table21[[#This Row],[6-MA]]</f>
        <v>-1.7511999999999972</v>
      </c>
      <c r="O139" s="10">
        <f>(Table21[[#This Row],[Adj Close]]-M139)^2</f>
        <v>3.0667014399999903</v>
      </c>
      <c r="P139" s="10">
        <f>ABS(Table21[[#This Row],[Erorr 3]])</f>
        <v>1.7511999999999972</v>
      </c>
      <c r="Q139" s="81">
        <f>Table21[[#This Row],[Abs Erorr 3]]/Table21[[#This Row],[Adj Close]]</f>
        <v>2.1433257287209528E-2</v>
      </c>
    </row>
    <row r="140" spans="1:17" x14ac:dyDescent="0.3">
      <c r="A140" s="79">
        <v>43668</v>
      </c>
      <c r="B140" s="82">
        <v>81.157300000000006</v>
      </c>
      <c r="C140" s="4">
        <f t="shared" si="11"/>
        <v>81.704800000000006</v>
      </c>
      <c r="D140" s="18">
        <f>Table21[[#This Row],[Adj Close]]-Table21[[#This Row],[Naive Trend ]]</f>
        <v>-0.54749999999999943</v>
      </c>
      <c r="E140" s="5">
        <f t="shared" si="10"/>
        <v>0.29975624999999939</v>
      </c>
      <c r="F140" s="5">
        <f>ABS(Table21[[#This Row],[Erorr 1]])</f>
        <v>0.54749999999999943</v>
      </c>
      <c r="G140" s="6">
        <f>Table21[[#This Row],[Abs Erorr 1]]/Table21[[#This Row],[Adj Close]]</f>
        <v>6.7461583862449756E-3</v>
      </c>
      <c r="H140" s="4">
        <f t="shared" si="13"/>
        <v>82.283833333333334</v>
      </c>
      <c r="I140" s="7">
        <f>(Table21[[#This Row],[Adj Close]]-Table21[[#This Row],[3-MA]])</f>
        <v>-1.1265333333333274</v>
      </c>
      <c r="J140" s="3">
        <f t="shared" si="12"/>
        <v>1.2690773511110978</v>
      </c>
      <c r="K140" s="3">
        <f>ABS(Table21[[#This Row],[Erorr 2]])</f>
        <v>1.1265333333333274</v>
      </c>
      <c r="L140" s="6">
        <f>Table21[[#This Row],[Abs Erorr 2]]/Table21[[#This Row],[Adj Close]]</f>
        <v>1.3880862637536332E-2</v>
      </c>
      <c r="M140" s="4">
        <f t="shared" si="14"/>
        <v>83.182233333333329</v>
      </c>
      <c r="N140" s="9">
        <f>Table21[[#This Row],[Adj Close]]-Table21[[#This Row],[6-MA]]</f>
        <v>-2.0249333333333226</v>
      </c>
      <c r="O140" s="10">
        <f>(Table21[[#This Row],[Adj Close]]-M140)^2</f>
        <v>4.1003550044444008</v>
      </c>
      <c r="P140" s="10">
        <f>ABS(Table21[[#This Row],[Erorr 3]])</f>
        <v>2.0249333333333226</v>
      </c>
      <c r="Q140" s="81">
        <f>Table21[[#This Row],[Abs Erorr 3]]/Table21[[#This Row],[Adj Close]]</f>
        <v>2.4950723266216623E-2</v>
      </c>
    </row>
    <row r="141" spans="1:17" x14ac:dyDescent="0.3">
      <c r="A141" s="79">
        <v>43669</v>
      </c>
      <c r="B141" s="82">
        <v>81.846400000000003</v>
      </c>
      <c r="C141" s="4">
        <f t="shared" si="11"/>
        <v>81.157300000000006</v>
      </c>
      <c r="D141" s="18">
        <f>Table21[[#This Row],[Adj Close]]-Table21[[#This Row],[Naive Trend ]]</f>
        <v>0.68909999999999627</v>
      </c>
      <c r="E141" s="5">
        <f t="shared" si="10"/>
        <v>0.47485880999999486</v>
      </c>
      <c r="F141" s="5">
        <f>ABS(Table21[[#This Row],[Erorr 1]])</f>
        <v>0.68909999999999627</v>
      </c>
      <c r="G141" s="6">
        <f>Table21[[#This Row],[Abs Erorr 1]]/Table21[[#This Row],[Adj Close]]</f>
        <v>8.41942956562532E-3</v>
      </c>
      <c r="H141" s="4">
        <f t="shared" si="13"/>
        <v>81.802366666666671</v>
      </c>
      <c r="I141" s="7">
        <f>(Table21[[#This Row],[Adj Close]]-Table21[[#This Row],[3-MA]])</f>
        <v>4.403333333333137E-2</v>
      </c>
      <c r="J141" s="3">
        <f t="shared" si="12"/>
        <v>1.9389344444442715E-3</v>
      </c>
      <c r="K141" s="3">
        <f>ABS(Table21[[#This Row],[Erorr 2]])</f>
        <v>4.403333333333137E-2</v>
      </c>
      <c r="L141" s="6">
        <f>Table21[[#This Row],[Abs Erorr 2]]/Table21[[#This Row],[Adj Close]]</f>
        <v>5.379996350887928E-4</v>
      </c>
      <c r="M141" s="4">
        <f t="shared" si="14"/>
        <v>82.686616666666666</v>
      </c>
      <c r="N141" s="9">
        <f>Table21[[#This Row],[Adj Close]]-Table21[[#This Row],[6-MA]]</f>
        <v>-0.84021666666666306</v>
      </c>
      <c r="O141" s="10">
        <f>(Table21[[#This Row],[Adj Close]]-M141)^2</f>
        <v>0.70596404694443837</v>
      </c>
      <c r="P141" s="10">
        <f>ABS(Table21[[#This Row],[Erorr 3]])</f>
        <v>0.84021666666666306</v>
      </c>
      <c r="Q141" s="81">
        <f>Table21[[#This Row],[Abs Erorr 3]]/Table21[[#This Row],[Adj Close]]</f>
        <v>1.0265774263335505E-2</v>
      </c>
    </row>
    <row r="142" spans="1:17" x14ac:dyDescent="0.3">
      <c r="A142" s="79">
        <v>43670</v>
      </c>
      <c r="B142" s="82">
        <v>81.846400000000003</v>
      </c>
      <c r="C142" s="4">
        <f t="shared" si="11"/>
        <v>81.846400000000003</v>
      </c>
      <c r="D142" s="18">
        <f>Table21[[#This Row],[Adj Close]]-Table21[[#This Row],[Naive Trend ]]</f>
        <v>0</v>
      </c>
      <c r="E142" s="5">
        <f t="shared" si="10"/>
        <v>0</v>
      </c>
      <c r="F142" s="5">
        <f>ABS(Table21[[#This Row],[Erorr 1]])</f>
        <v>0</v>
      </c>
      <c r="G142" s="6">
        <f>Table21[[#This Row],[Abs Erorr 1]]/Table21[[#This Row],[Adj Close]]</f>
        <v>0</v>
      </c>
      <c r="H142" s="4">
        <f t="shared" si="13"/>
        <v>81.569500000000005</v>
      </c>
      <c r="I142" s="7">
        <f>(Table21[[#This Row],[Adj Close]]-Table21[[#This Row],[3-MA]])</f>
        <v>0.2768999999999977</v>
      </c>
      <c r="J142" s="3">
        <f t="shared" si="12"/>
        <v>7.6673609999998726E-2</v>
      </c>
      <c r="K142" s="3">
        <f>ABS(Table21[[#This Row],[Erorr 2]])</f>
        <v>0.2768999999999977</v>
      </c>
      <c r="L142" s="6">
        <f>Table21[[#This Row],[Abs Erorr 2]]/Table21[[#This Row],[Adj Close]]</f>
        <v>3.3831665167924027E-3</v>
      </c>
      <c r="M142" s="4">
        <f t="shared" si="14"/>
        <v>82.249216666666683</v>
      </c>
      <c r="N142" s="9">
        <f>Table21[[#This Row],[Adj Close]]-Table21[[#This Row],[6-MA]]</f>
        <v>-0.40281666666668059</v>
      </c>
      <c r="O142" s="10">
        <f>(Table21[[#This Row],[Adj Close]]-M142)^2</f>
        <v>0.16226126694445567</v>
      </c>
      <c r="P142" s="10">
        <f>ABS(Table21[[#This Row],[Erorr 3]])</f>
        <v>0.40281666666668059</v>
      </c>
      <c r="Q142" s="81">
        <f>Table21[[#This Row],[Abs Erorr 3]]/Table21[[#This Row],[Adj Close]]</f>
        <v>4.9216174036571013E-3</v>
      </c>
    </row>
    <row r="143" spans="1:17" x14ac:dyDescent="0.3">
      <c r="A143" s="79">
        <v>43671</v>
      </c>
      <c r="B143" s="82">
        <v>82.394000000000005</v>
      </c>
      <c r="C143" s="4">
        <f t="shared" si="11"/>
        <v>81.846400000000003</v>
      </c>
      <c r="D143" s="18">
        <f>Table21[[#This Row],[Adj Close]]-Table21[[#This Row],[Naive Trend ]]</f>
        <v>0.54760000000000275</v>
      </c>
      <c r="E143" s="5">
        <f t="shared" si="10"/>
        <v>0.29986576000000303</v>
      </c>
      <c r="F143" s="5">
        <f>ABS(Table21[[#This Row],[Erorr 1]])</f>
        <v>0.54760000000000275</v>
      </c>
      <c r="G143" s="6">
        <f>Table21[[#This Row],[Abs Erorr 1]]/Table21[[#This Row],[Adj Close]]</f>
        <v>6.6461150083744289E-3</v>
      </c>
      <c r="H143" s="4">
        <f t="shared" si="13"/>
        <v>81.616699999999994</v>
      </c>
      <c r="I143" s="7">
        <f>(Table21[[#This Row],[Adj Close]]-Table21[[#This Row],[3-MA]])</f>
        <v>0.77730000000001098</v>
      </c>
      <c r="J143" s="3">
        <f t="shared" si="12"/>
        <v>0.60419529000001704</v>
      </c>
      <c r="K143" s="3">
        <f>ABS(Table21[[#This Row],[Erorr 2]])</f>
        <v>0.77730000000001098</v>
      </c>
      <c r="L143" s="6">
        <f>Table21[[#This Row],[Abs Erorr 2]]/Table21[[#This Row],[Adj Close]]</f>
        <v>9.4339393645169658E-3</v>
      </c>
      <c r="M143" s="4">
        <f t="shared" si="14"/>
        <v>81.950266666666678</v>
      </c>
      <c r="N143" s="9">
        <f>Table21[[#This Row],[Adj Close]]-Table21[[#This Row],[6-MA]]</f>
        <v>0.4437333333333271</v>
      </c>
      <c r="O143" s="10">
        <f>(Table21[[#This Row],[Adj Close]]-M143)^2</f>
        <v>0.19689927111110558</v>
      </c>
      <c r="P143" s="10">
        <f>ABS(Table21[[#This Row],[Erorr 3]])</f>
        <v>0.4437333333333271</v>
      </c>
      <c r="Q143" s="81">
        <f>Table21[[#This Row],[Abs Erorr 3]]/Table21[[#This Row],[Adj Close]]</f>
        <v>5.3855054170610364E-3</v>
      </c>
    </row>
    <row r="144" spans="1:17" x14ac:dyDescent="0.3">
      <c r="A144" s="79">
        <v>43672</v>
      </c>
      <c r="B144" s="82">
        <v>82.639399999999995</v>
      </c>
      <c r="C144" s="4">
        <f t="shared" si="11"/>
        <v>82.394000000000005</v>
      </c>
      <c r="D144" s="18">
        <f>Table21[[#This Row],[Adj Close]]-Table21[[#This Row],[Naive Trend ]]</f>
        <v>0.2453999999999894</v>
      </c>
      <c r="E144" s="5">
        <f t="shared" si="10"/>
        <v>6.0221159999994799E-2</v>
      </c>
      <c r="F144" s="5">
        <f>ABS(Table21[[#This Row],[Erorr 1]])</f>
        <v>0.2453999999999894</v>
      </c>
      <c r="G144" s="6">
        <f>Table21[[#This Row],[Abs Erorr 1]]/Table21[[#This Row],[Adj Close]]</f>
        <v>2.9695278523318106E-3</v>
      </c>
      <c r="H144" s="4">
        <f t="shared" si="13"/>
        <v>82.028933333333342</v>
      </c>
      <c r="I144" s="7">
        <f>(Table21[[#This Row],[Adj Close]]-Table21[[#This Row],[3-MA]])</f>
        <v>0.61046666666665317</v>
      </c>
      <c r="J144" s="3">
        <f t="shared" si="12"/>
        <v>0.37266955111109462</v>
      </c>
      <c r="K144" s="3">
        <f>ABS(Table21[[#This Row],[Erorr 2]])</f>
        <v>0.61046666666665317</v>
      </c>
      <c r="L144" s="6">
        <f>Table21[[#This Row],[Abs Erorr 2]]/Table21[[#This Row],[Adj Close]]</f>
        <v>7.3871139754965939E-3</v>
      </c>
      <c r="M144" s="4">
        <f t="shared" si="14"/>
        <v>81.915650000000014</v>
      </c>
      <c r="N144" s="9">
        <f>Table21[[#This Row],[Adj Close]]-Table21[[#This Row],[6-MA]]</f>
        <v>0.72374999999998124</v>
      </c>
      <c r="O144" s="10">
        <f>(Table21[[#This Row],[Adj Close]]-M144)^2</f>
        <v>0.52381406249997287</v>
      </c>
      <c r="P144" s="10">
        <f>ABS(Table21[[#This Row],[Erorr 3]])</f>
        <v>0.72374999999998124</v>
      </c>
      <c r="Q144" s="81">
        <f>Table21[[#This Row],[Abs Erorr 3]]/Table21[[#This Row],[Adj Close]]</f>
        <v>8.7579290265899952E-3</v>
      </c>
    </row>
    <row r="145" spans="1:17" x14ac:dyDescent="0.3">
      <c r="A145" s="79">
        <v>43675</v>
      </c>
      <c r="B145" s="82">
        <v>82.7149</v>
      </c>
      <c r="C145" s="4">
        <f t="shared" si="11"/>
        <v>82.639399999999995</v>
      </c>
      <c r="D145" s="18">
        <f>Table21[[#This Row],[Adj Close]]-Table21[[#This Row],[Naive Trend ]]</f>
        <v>7.550000000000523E-2</v>
      </c>
      <c r="E145" s="5">
        <f t="shared" si="10"/>
        <v>5.7002500000007898E-3</v>
      </c>
      <c r="F145" s="5">
        <f>ABS(Table21[[#This Row],[Erorr 1]])</f>
        <v>7.550000000000523E-2</v>
      </c>
      <c r="G145" s="6">
        <f>Table21[[#This Row],[Abs Erorr 1]]/Table21[[#This Row],[Adj Close]]</f>
        <v>9.1277387749976401E-4</v>
      </c>
      <c r="H145" s="4">
        <f t="shared" si="13"/>
        <v>82.293266666666668</v>
      </c>
      <c r="I145" s="7">
        <f>(Table21[[#This Row],[Adj Close]]-Table21[[#This Row],[3-MA]])</f>
        <v>0.42163333333333242</v>
      </c>
      <c r="J145" s="3">
        <f t="shared" si="12"/>
        <v>0.17777466777777701</v>
      </c>
      <c r="K145" s="3">
        <f>ABS(Table21[[#This Row],[Erorr 2]])</f>
        <v>0.42163333333333242</v>
      </c>
      <c r="L145" s="6">
        <f>Table21[[#This Row],[Abs Erorr 2]]/Table21[[#This Row],[Adj Close]]</f>
        <v>5.097429040394565E-3</v>
      </c>
      <c r="M145" s="4">
        <f t="shared" si="14"/>
        <v>81.931383333333329</v>
      </c>
      <c r="N145" s="9">
        <f>Table21[[#This Row],[Adj Close]]-Table21[[#This Row],[6-MA]]</f>
        <v>0.78351666666667086</v>
      </c>
      <c r="O145" s="10">
        <f>(Table21[[#This Row],[Adj Close]]-M145)^2</f>
        <v>0.61389836694445099</v>
      </c>
      <c r="P145" s="10">
        <f>ABS(Table21[[#This Row],[Erorr 3]])</f>
        <v>0.78351666666667086</v>
      </c>
      <c r="Q145" s="81">
        <f>Table21[[#This Row],[Abs Erorr 3]]/Table21[[#This Row],[Adj Close]]</f>
        <v>9.4724972969401026E-3</v>
      </c>
    </row>
    <row r="146" spans="1:17" x14ac:dyDescent="0.3">
      <c r="A146" s="79">
        <v>43676</v>
      </c>
      <c r="B146" s="82">
        <v>82.3185</v>
      </c>
      <c r="C146" s="4">
        <f t="shared" si="11"/>
        <v>82.7149</v>
      </c>
      <c r="D146" s="18">
        <f>Table21[[#This Row],[Adj Close]]-Table21[[#This Row],[Naive Trend ]]</f>
        <v>-0.39639999999999986</v>
      </c>
      <c r="E146" s="5">
        <f t="shared" si="10"/>
        <v>0.1571329599999999</v>
      </c>
      <c r="F146" s="5">
        <f>ABS(Table21[[#This Row],[Erorr 1]])</f>
        <v>0.39639999999999986</v>
      </c>
      <c r="G146" s="6">
        <f>Table21[[#This Row],[Abs Erorr 1]]/Table21[[#This Row],[Adj Close]]</f>
        <v>4.8154424582566475E-3</v>
      </c>
      <c r="H146" s="4">
        <f t="shared" si="13"/>
        <v>82.582766666666672</v>
      </c>
      <c r="I146" s="7">
        <f>(Table21[[#This Row],[Adj Close]]-Table21[[#This Row],[3-MA]])</f>
        <v>-0.26426666666667131</v>
      </c>
      <c r="J146" s="3">
        <f t="shared" si="12"/>
        <v>6.9836871111113571E-2</v>
      </c>
      <c r="K146" s="3">
        <f>ABS(Table21[[#This Row],[Erorr 2]])</f>
        <v>0.26426666666667131</v>
      </c>
      <c r="L146" s="6">
        <f>Table21[[#This Row],[Abs Erorr 2]]/Table21[[#This Row],[Adj Close]]</f>
        <v>3.2102949721711559E-3</v>
      </c>
      <c r="M146" s="4">
        <f t="shared" si="14"/>
        <v>82.099733333333333</v>
      </c>
      <c r="N146" s="9">
        <f>Table21[[#This Row],[Adj Close]]-Table21[[#This Row],[6-MA]]</f>
        <v>0.21876666666666722</v>
      </c>
      <c r="O146" s="10">
        <f>(Table21[[#This Row],[Adj Close]]-M146)^2</f>
        <v>4.7858854444444689E-2</v>
      </c>
      <c r="P146" s="10">
        <f>ABS(Table21[[#This Row],[Erorr 3]])</f>
        <v>0.21876666666666722</v>
      </c>
      <c r="Q146" s="81">
        <f>Table21[[#This Row],[Abs Erorr 3]]/Table21[[#This Row],[Adj Close]]</f>
        <v>2.6575638121038069E-3</v>
      </c>
    </row>
    <row r="147" spans="1:17" x14ac:dyDescent="0.3">
      <c r="A147" s="79">
        <v>43677</v>
      </c>
      <c r="B147" s="82">
        <v>81.213899999999995</v>
      </c>
      <c r="C147" s="4">
        <f t="shared" si="11"/>
        <v>82.3185</v>
      </c>
      <c r="D147" s="18">
        <f>Table21[[#This Row],[Adj Close]]-Table21[[#This Row],[Naive Trend ]]</f>
        <v>-1.1046000000000049</v>
      </c>
      <c r="E147" s="5">
        <f t="shared" si="10"/>
        <v>1.2201411600000109</v>
      </c>
      <c r="F147" s="5">
        <f>ABS(Table21[[#This Row],[Erorr 1]])</f>
        <v>1.1046000000000049</v>
      </c>
      <c r="G147" s="6">
        <f>Table21[[#This Row],[Abs Erorr 1]]/Table21[[#This Row],[Adj Close]]</f>
        <v>1.3601120005319347E-2</v>
      </c>
      <c r="H147" s="4">
        <f t="shared" si="13"/>
        <v>82.557599999999994</v>
      </c>
      <c r="I147" s="7">
        <f>(Table21[[#This Row],[Adj Close]]-Table21[[#This Row],[3-MA]])</f>
        <v>-1.3436999999999983</v>
      </c>
      <c r="J147" s="3">
        <f t="shared" si="12"/>
        <v>1.8055296899999955</v>
      </c>
      <c r="K147" s="3">
        <f>ABS(Table21[[#This Row],[Erorr 2]])</f>
        <v>1.3436999999999983</v>
      </c>
      <c r="L147" s="6">
        <f>Table21[[#This Row],[Abs Erorr 2]]/Table21[[#This Row],[Adj Close]]</f>
        <v>1.6545197312282729E-2</v>
      </c>
      <c r="M147" s="4">
        <f t="shared" si="14"/>
        <v>82.293266666666668</v>
      </c>
      <c r="N147" s="9">
        <f>Table21[[#This Row],[Adj Close]]-Table21[[#This Row],[6-MA]]</f>
        <v>-1.0793666666666724</v>
      </c>
      <c r="O147" s="10">
        <f>(Table21[[#This Row],[Adj Close]]-M147)^2</f>
        <v>1.1650324011111235</v>
      </c>
      <c r="P147" s="10">
        <f>ABS(Table21[[#This Row],[Erorr 3]])</f>
        <v>1.0793666666666724</v>
      </c>
      <c r="Q147" s="81">
        <f>Table21[[#This Row],[Abs Erorr 3]]/Table21[[#This Row],[Adj Close]]</f>
        <v>1.3290417855400029E-2</v>
      </c>
    </row>
    <row r="148" spans="1:17" x14ac:dyDescent="0.3">
      <c r="A148" s="79">
        <v>43678</v>
      </c>
      <c r="B148" s="82">
        <v>78.466800000000006</v>
      </c>
      <c r="C148" s="4">
        <f t="shared" si="11"/>
        <v>81.213899999999995</v>
      </c>
      <c r="D148" s="18">
        <f>Table21[[#This Row],[Adj Close]]-Table21[[#This Row],[Naive Trend ]]</f>
        <v>-2.747099999999989</v>
      </c>
      <c r="E148" s="5">
        <f t="shared" si="10"/>
        <v>7.5465584099999399</v>
      </c>
      <c r="F148" s="5">
        <f>ABS(Table21[[#This Row],[Erorr 1]])</f>
        <v>2.747099999999989</v>
      </c>
      <c r="G148" s="6">
        <f>Table21[[#This Row],[Abs Erorr 1]]/Table21[[#This Row],[Adj Close]]</f>
        <v>3.5009711113489897E-2</v>
      </c>
      <c r="H148" s="4">
        <f t="shared" si="13"/>
        <v>82.082433333333327</v>
      </c>
      <c r="I148" s="7">
        <f>(Table21[[#This Row],[Adj Close]]-Table21[[#This Row],[3-MA]])</f>
        <v>-3.6156333333333208</v>
      </c>
      <c r="J148" s="3">
        <f t="shared" si="12"/>
        <v>13.072804401111021</v>
      </c>
      <c r="K148" s="3">
        <f>ABS(Table21[[#This Row],[Erorr 2]])</f>
        <v>3.6156333333333208</v>
      </c>
      <c r="L148" s="6">
        <f>Table21[[#This Row],[Abs Erorr 2]]/Table21[[#This Row],[Adj Close]]</f>
        <v>4.6078511336429172E-2</v>
      </c>
      <c r="M148" s="4">
        <f t="shared" si="14"/>
        <v>82.187849999999983</v>
      </c>
      <c r="N148" s="9">
        <f>Table21[[#This Row],[Adj Close]]-Table21[[#This Row],[6-MA]]</f>
        <v>-3.7210499999999769</v>
      </c>
      <c r="O148" s="10">
        <f>(Table21[[#This Row],[Adj Close]]-M148)^2</f>
        <v>13.846213102499828</v>
      </c>
      <c r="P148" s="10">
        <f>ABS(Table21[[#This Row],[Erorr 3]])</f>
        <v>3.7210499999999769</v>
      </c>
      <c r="Q148" s="81">
        <f>Table21[[#This Row],[Abs Erorr 3]]/Table21[[#This Row],[Adj Close]]</f>
        <v>4.7421966997506927E-2</v>
      </c>
    </row>
    <row r="149" spans="1:17" x14ac:dyDescent="0.3">
      <c r="A149" s="79">
        <v>43679</v>
      </c>
      <c r="B149" s="82">
        <v>76.597700000000003</v>
      </c>
      <c r="C149" s="4">
        <f t="shared" si="11"/>
        <v>78.466800000000006</v>
      </c>
      <c r="D149" s="18">
        <f>Table21[[#This Row],[Adj Close]]-Table21[[#This Row],[Naive Trend ]]</f>
        <v>-1.8691000000000031</v>
      </c>
      <c r="E149" s="5">
        <f t="shared" si="10"/>
        <v>3.4935348100000114</v>
      </c>
      <c r="F149" s="5">
        <f>ABS(Table21[[#This Row],[Erorr 1]])</f>
        <v>1.8691000000000031</v>
      </c>
      <c r="G149" s="6">
        <f>Table21[[#This Row],[Abs Erorr 1]]/Table21[[#This Row],[Adj Close]]</f>
        <v>2.4401515972411743E-2</v>
      </c>
      <c r="H149" s="4">
        <f t="shared" si="13"/>
        <v>80.666399999999996</v>
      </c>
      <c r="I149" s="7">
        <f>(Table21[[#This Row],[Adj Close]]-Table21[[#This Row],[3-MA]])</f>
        <v>-4.0686999999999927</v>
      </c>
      <c r="J149" s="3">
        <f t="shared" si="12"/>
        <v>16.554319689999939</v>
      </c>
      <c r="K149" s="3">
        <f>ABS(Table21[[#This Row],[Erorr 2]])</f>
        <v>4.0686999999999927</v>
      </c>
      <c r="L149" s="6">
        <f>Table21[[#This Row],[Abs Erorr 2]]/Table21[[#This Row],[Adj Close]]</f>
        <v>5.3117782909930619E-2</v>
      </c>
      <c r="M149" s="4">
        <f t="shared" si="14"/>
        <v>81.624583333333348</v>
      </c>
      <c r="N149" s="9">
        <f>Table21[[#This Row],[Adj Close]]-Table21[[#This Row],[6-MA]]</f>
        <v>-5.0268833333333447</v>
      </c>
      <c r="O149" s="10">
        <f>(Table21[[#This Row],[Adj Close]]-M149)^2</f>
        <v>25.269556046944558</v>
      </c>
      <c r="P149" s="10">
        <f>ABS(Table21[[#This Row],[Erorr 3]])</f>
        <v>5.0268833333333447</v>
      </c>
      <c r="Q149" s="81">
        <f>Table21[[#This Row],[Abs Erorr 3]]/Table21[[#This Row],[Adj Close]]</f>
        <v>6.5627079316132791E-2</v>
      </c>
    </row>
    <row r="150" spans="1:17" x14ac:dyDescent="0.3">
      <c r="A150" s="79">
        <v>43682</v>
      </c>
      <c r="B150" s="82">
        <v>74.549199999999999</v>
      </c>
      <c r="C150" s="4">
        <f t="shared" si="11"/>
        <v>76.597700000000003</v>
      </c>
      <c r="D150" s="18">
        <f>Table21[[#This Row],[Adj Close]]-Table21[[#This Row],[Naive Trend ]]</f>
        <v>-2.0485000000000042</v>
      </c>
      <c r="E150" s="5">
        <f t="shared" si="10"/>
        <v>4.1963522500000172</v>
      </c>
      <c r="F150" s="5">
        <f>ABS(Table21[[#This Row],[Erorr 1]])</f>
        <v>2.0485000000000042</v>
      </c>
      <c r="G150" s="6">
        <f>Table21[[#This Row],[Abs Erorr 1]]/Table21[[#This Row],[Adj Close]]</f>
        <v>2.747849742183691E-2</v>
      </c>
      <c r="H150" s="4">
        <f t="shared" si="13"/>
        <v>78.759466666666668</v>
      </c>
      <c r="I150" s="7">
        <f>(Table21[[#This Row],[Adj Close]]-Table21[[#This Row],[3-MA]])</f>
        <v>-4.2102666666666693</v>
      </c>
      <c r="J150" s="3">
        <f t="shared" si="12"/>
        <v>17.726345404444466</v>
      </c>
      <c r="K150" s="3">
        <f>ABS(Table21[[#This Row],[Erorr 2]])</f>
        <v>4.2102666666666693</v>
      </c>
      <c r="L150" s="6">
        <f>Table21[[#This Row],[Abs Erorr 2]]/Table21[[#This Row],[Adj Close]]</f>
        <v>5.6476349399680603E-2</v>
      </c>
      <c r="M150" s="4">
        <f t="shared" si="14"/>
        <v>80.658533333333352</v>
      </c>
      <c r="N150" s="9">
        <f>Table21[[#This Row],[Adj Close]]-Table21[[#This Row],[6-MA]]</f>
        <v>-6.1093333333333533</v>
      </c>
      <c r="O150" s="10">
        <f>(Table21[[#This Row],[Adj Close]]-M150)^2</f>
        <v>37.323953777778023</v>
      </c>
      <c r="P150" s="10">
        <f>ABS(Table21[[#This Row],[Erorr 3]])</f>
        <v>6.1093333333333533</v>
      </c>
      <c r="Q150" s="81">
        <f>Table21[[#This Row],[Abs Erorr 3]]/Table21[[#This Row],[Adj Close]]</f>
        <v>8.1950354039122528E-2</v>
      </c>
    </row>
    <row r="151" spans="1:17" x14ac:dyDescent="0.3">
      <c r="A151" s="79">
        <v>43683</v>
      </c>
      <c r="B151" s="82">
        <v>76.748800000000003</v>
      </c>
      <c r="C151" s="4">
        <f t="shared" si="11"/>
        <v>74.549199999999999</v>
      </c>
      <c r="D151" s="18">
        <f>Table21[[#This Row],[Adj Close]]-Table21[[#This Row],[Naive Trend ]]</f>
        <v>2.1996000000000038</v>
      </c>
      <c r="E151" s="5">
        <f t="shared" si="10"/>
        <v>4.8382401600000167</v>
      </c>
      <c r="F151" s="5">
        <f>ABS(Table21[[#This Row],[Erorr 1]])</f>
        <v>2.1996000000000038</v>
      </c>
      <c r="G151" s="6">
        <f>Table21[[#This Row],[Abs Erorr 1]]/Table21[[#This Row],[Adj Close]]</f>
        <v>2.8659731487658487E-2</v>
      </c>
      <c r="H151" s="4">
        <f t="shared" si="13"/>
        <v>76.537899999999993</v>
      </c>
      <c r="I151" s="7">
        <f>(Table21[[#This Row],[Adj Close]]-Table21[[#This Row],[3-MA]])</f>
        <v>0.21090000000000941</v>
      </c>
      <c r="J151" s="3">
        <f t="shared" si="12"/>
        <v>4.447881000000397E-2</v>
      </c>
      <c r="K151" s="3">
        <f>ABS(Table21[[#This Row],[Erorr 2]])</f>
        <v>0.21090000000000941</v>
      </c>
      <c r="L151" s="6">
        <f>Table21[[#This Row],[Abs Erorr 2]]/Table21[[#This Row],[Adj Close]]</f>
        <v>2.7479257004671006E-3</v>
      </c>
      <c r="M151" s="4">
        <f t="shared" si="14"/>
        <v>79.310166666666674</v>
      </c>
      <c r="N151" s="9">
        <f>Table21[[#This Row],[Adj Close]]-Table21[[#This Row],[6-MA]]</f>
        <v>-2.5613666666666717</v>
      </c>
      <c r="O151" s="10">
        <f>(Table21[[#This Row],[Adj Close]]-M151)^2</f>
        <v>6.5605992011111365</v>
      </c>
      <c r="P151" s="10">
        <f>ABS(Table21[[#This Row],[Erorr 3]])</f>
        <v>2.5613666666666717</v>
      </c>
      <c r="Q151" s="81">
        <f>Table21[[#This Row],[Abs Erorr 3]]/Table21[[#This Row],[Adj Close]]</f>
        <v>3.3373377390482607E-2</v>
      </c>
    </row>
    <row r="152" spans="1:17" x14ac:dyDescent="0.3">
      <c r="A152" s="79">
        <v>43684</v>
      </c>
      <c r="B152" s="82">
        <v>76.729900000000001</v>
      </c>
      <c r="C152" s="4">
        <f t="shared" si="11"/>
        <v>76.748800000000003</v>
      </c>
      <c r="D152" s="18">
        <f>Table21[[#This Row],[Adj Close]]-Table21[[#This Row],[Naive Trend ]]</f>
        <v>-1.8900000000002137E-2</v>
      </c>
      <c r="E152" s="5">
        <f t="shared" si="10"/>
        <v>3.5721000000008078E-4</v>
      </c>
      <c r="F152" s="5">
        <f>ABS(Table21[[#This Row],[Erorr 1]])</f>
        <v>1.8900000000002137E-2</v>
      </c>
      <c r="G152" s="6">
        <f>Table21[[#This Row],[Abs Erorr 1]]/Table21[[#This Row],[Adj Close]]</f>
        <v>2.4631857984960408E-4</v>
      </c>
      <c r="H152" s="4">
        <f t="shared" si="13"/>
        <v>75.965233333333344</v>
      </c>
      <c r="I152" s="7">
        <f>(Table21[[#This Row],[Adj Close]]-Table21[[#This Row],[3-MA]])</f>
        <v>0.76466666666665617</v>
      </c>
      <c r="J152" s="3">
        <f t="shared" si="12"/>
        <v>0.58471511111109509</v>
      </c>
      <c r="K152" s="3">
        <f>ABS(Table21[[#This Row],[Erorr 2]])</f>
        <v>0.76466666666665617</v>
      </c>
      <c r="L152" s="6">
        <f>Table21[[#This Row],[Abs Erorr 2]]/Table21[[#This Row],[Adj Close]]</f>
        <v>9.965693512785187E-3</v>
      </c>
      <c r="M152" s="4">
        <f t="shared" si="14"/>
        <v>78.315816666666663</v>
      </c>
      <c r="N152" s="9">
        <f>Table21[[#This Row],[Adj Close]]-Table21[[#This Row],[6-MA]]</f>
        <v>-1.5859166666666624</v>
      </c>
      <c r="O152" s="10">
        <f>(Table21[[#This Row],[Adj Close]]-M152)^2</f>
        <v>2.5151316736110978</v>
      </c>
      <c r="P152" s="10">
        <f>ABS(Table21[[#This Row],[Erorr 3]])</f>
        <v>1.5859166666666624</v>
      </c>
      <c r="Q152" s="81">
        <f>Table21[[#This Row],[Abs Erorr 3]]/Table21[[#This Row],[Adj Close]]</f>
        <v>2.0668822280058521E-2</v>
      </c>
    </row>
    <row r="153" spans="1:17" x14ac:dyDescent="0.3">
      <c r="A153" s="79">
        <v>43685</v>
      </c>
      <c r="B153" s="82">
        <v>78.3536</v>
      </c>
      <c r="C153" s="4">
        <f t="shared" si="11"/>
        <v>76.729900000000001</v>
      </c>
      <c r="D153" s="18">
        <f>Table21[[#This Row],[Adj Close]]-Table21[[#This Row],[Naive Trend ]]</f>
        <v>1.6236999999999995</v>
      </c>
      <c r="E153" s="5">
        <f t="shared" si="10"/>
        <v>2.6364016899999982</v>
      </c>
      <c r="F153" s="5">
        <f>ABS(Table21[[#This Row],[Erorr 1]])</f>
        <v>1.6236999999999995</v>
      </c>
      <c r="G153" s="6">
        <f>Table21[[#This Row],[Abs Erorr 1]]/Table21[[#This Row],[Adj Close]]</f>
        <v>2.0722723652774083E-2</v>
      </c>
      <c r="H153" s="4">
        <f t="shared" si="13"/>
        <v>76.009299999999996</v>
      </c>
      <c r="I153" s="7">
        <f>(Table21[[#This Row],[Adj Close]]-Table21[[#This Row],[3-MA]])</f>
        <v>2.344300000000004</v>
      </c>
      <c r="J153" s="3">
        <f t="shared" si="12"/>
        <v>5.4957424900000191</v>
      </c>
      <c r="K153" s="3">
        <f>ABS(Table21[[#This Row],[Erorr 2]])</f>
        <v>2.344300000000004</v>
      </c>
      <c r="L153" s="6">
        <f>Table21[[#This Row],[Abs Erorr 2]]/Table21[[#This Row],[Adj Close]]</f>
        <v>2.9919493169426856E-2</v>
      </c>
      <c r="M153" s="4">
        <f t="shared" si="14"/>
        <v>77.384383333333332</v>
      </c>
      <c r="N153" s="9">
        <f>Table21[[#This Row],[Adj Close]]-Table21[[#This Row],[6-MA]]</f>
        <v>0.96921666666666795</v>
      </c>
      <c r="O153" s="10">
        <f>(Table21[[#This Row],[Adj Close]]-M153)^2</f>
        <v>0.93938094694444696</v>
      </c>
      <c r="P153" s="10">
        <f>ABS(Table21[[#This Row],[Erorr 3]])</f>
        <v>0.96921666666666795</v>
      </c>
      <c r="Q153" s="81">
        <f>Table21[[#This Row],[Abs Erorr 3]]/Table21[[#This Row],[Adj Close]]</f>
        <v>1.2369778372233924E-2</v>
      </c>
    </row>
    <row r="154" spans="1:17" x14ac:dyDescent="0.3">
      <c r="A154" s="79">
        <v>43686</v>
      </c>
      <c r="B154" s="82">
        <v>77.390699999999995</v>
      </c>
      <c r="C154" s="4">
        <f t="shared" si="11"/>
        <v>78.3536</v>
      </c>
      <c r="D154" s="18">
        <f>Table21[[#This Row],[Adj Close]]-Table21[[#This Row],[Naive Trend ]]</f>
        <v>-0.96290000000000475</v>
      </c>
      <c r="E154" s="5">
        <f t="shared" si="10"/>
        <v>0.92717641000000917</v>
      </c>
      <c r="F154" s="5">
        <f>ABS(Table21[[#This Row],[Erorr 1]])</f>
        <v>0.96290000000000475</v>
      </c>
      <c r="G154" s="6">
        <f>Table21[[#This Row],[Abs Erorr 1]]/Table21[[#This Row],[Adj Close]]</f>
        <v>1.2442063452068592E-2</v>
      </c>
      <c r="H154" s="4">
        <f t="shared" si="13"/>
        <v>77.277433333333335</v>
      </c>
      <c r="I154" s="7">
        <f>(Table21[[#This Row],[Adj Close]]-Table21[[#This Row],[3-MA]])</f>
        <v>0.11326666666666085</v>
      </c>
      <c r="J154" s="3">
        <f t="shared" si="12"/>
        <v>1.2829337777776461E-2</v>
      </c>
      <c r="K154" s="3">
        <f>ABS(Table21[[#This Row],[Erorr 2]])</f>
        <v>0.11326666666666085</v>
      </c>
      <c r="L154" s="6">
        <f>Table21[[#This Row],[Abs Erorr 2]]/Table21[[#This Row],[Adj Close]]</f>
        <v>1.4635694814320178E-3</v>
      </c>
      <c r="M154" s="4">
        <f t="shared" si="14"/>
        <v>76.907666666666671</v>
      </c>
      <c r="N154" s="9">
        <f>Table21[[#This Row],[Adj Close]]-Table21[[#This Row],[6-MA]]</f>
        <v>0.48303333333332432</v>
      </c>
      <c r="O154" s="10">
        <f>(Table21[[#This Row],[Adj Close]]-M154)^2</f>
        <v>0.23332120111110241</v>
      </c>
      <c r="P154" s="10">
        <f>ABS(Table21[[#This Row],[Erorr 3]])</f>
        <v>0.48303333333332432</v>
      </c>
      <c r="Q154" s="81">
        <f>Table21[[#This Row],[Abs Erorr 3]]/Table21[[#This Row],[Adj Close]]</f>
        <v>6.2414906872960748E-3</v>
      </c>
    </row>
    <row r="155" spans="1:17" x14ac:dyDescent="0.3">
      <c r="A155" s="79">
        <v>43689</v>
      </c>
      <c r="B155" s="82">
        <v>77.0792</v>
      </c>
      <c r="C155" s="4">
        <f t="shared" si="11"/>
        <v>77.390699999999995</v>
      </c>
      <c r="D155" s="18">
        <f>Table21[[#This Row],[Adj Close]]-Table21[[#This Row],[Naive Trend ]]</f>
        <v>-0.31149999999999523</v>
      </c>
      <c r="E155" s="5">
        <f t="shared" si="10"/>
        <v>9.7032249999997031E-2</v>
      </c>
      <c r="F155" s="5">
        <f>ABS(Table21[[#This Row],[Erorr 1]])</f>
        <v>0.31149999999999523</v>
      </c>
      <c r="G155" s="6">
        <f>Table21[[#This Row],[Abs Erorr 1]]/Table21[[#This Row],[Adj Close]]</f>
        <v>4.0412977820215466E-3</v>
      </c>
      <c r="H155" s="4">
        <f t="shared" si="13"/>
        <v>77.491399999999999</v>
      </c>
      <c r="I155" s="7">
        <f>(Table21[[#This Row],[Adj Close]]-Table21[[#This Row],[3-MA]])</f>
        <v>-0.41219999999999857</v>
      </c>
      <c r="J155" s="3">
        <f t="shared" si="12"/>
        <v>0.16990883999999881</v>
      </c>
      <c r="K155" s="3">
        <f>ABS(Table21[[#This Row],[Erorr 2]])</f>
        <v>0.41219999999999857</v>
      </c>
      <c r="L155" s="6">
        <f>Table21[[#This Row],[Abs Erorr 2]]/Table21[[#This Row],[Adj Close]]</f>
        <v>5.3477462142834716E-3</v>
      </c>
      <c r="M155" s="4">
        <f t="shared" si="14"/>
        <v>76.728316666666657</v>
      </c>
      <c r="N155" s="9">
        <f>Table21[[#This Row],[Adj Close]]-Table21[[#This Row],[6-MA]]</f>
        <v>0.35088333333334276</v>
      </c>
      <c r="O155" s="10">
        <f>(Table21[[#This Row],[Adj Close]]-M155)^2</f>
        <v>0.12311911361111773</v>
      </c>
      <c r="P155" s="10">
        <f>ABS(Table21[[#This Row],[Erorr 3]])</f>
        <v>0.35088333333334276</v>
      </c>
      <c r="Q155" s="81">
        <f>Table21[[#This Row],[Abs Erorr 3]]/Table21[[#This Row],[Adj Close]]</f>
        <v>4.5522440987107128E-3</v>
      </c>
    </row>
    <row r="156" spans="1:17" x14ac:dyDescent="0.3">
      <c r="A156" s="79">
        <v>43690</v>
      </c>
      <c r="B156" s="82">
        <v>78.655699999999996</v>
      </c>
      <c r="C156" s="4">
        <f t="shared" si="11"/>
        <v>77.0792</v>
      </c>
      <c r="D156" s="18">
        <f>Table21[[#This Row],[Adj Close]]-Table21[[#This Row],[Naive Trend ]]</f>
        <v>1.5764999999999958</v>
      </c>
      <c r="E156" s="5">
        <f t="shared" si="10"/>
        <v>2.4853522499999867</v>
      </c>
      <c r="F156" s="5">
        <f>ABS(Table21[[#This Row],[Erorr 1]])</f>
        <v>1.5764999999999958</v>
      </c>
      <c r="G156" s="6">
        <f>Table21[[#This Row],[Abs Erorr 1]]/Table21[[#This Row],[Adj Close]]</f>
        <v>2.0043048374116509E-2</v>
      </c>
      <c r="H156" s="4">
        <f t="shared" si="13"/>
        <v>77.607833333333346</v>
      </c>
      <c r="I156" s="7">
        <f>(Table21[[#This Row],[Adj Close]]-Table21[[#This Row],[3-MA]])</f>
        <v>1.0478666666666498</v>
      </c>
      <c r="J156" s="3">
        <f t="shared" si="12"/>
        <v>1.0980245511110758</v>
      </c>
      <c r="K156" s="3">
        <f>ABS(Table21[[#This Row],[Erorr 2]])</f>
        <v>1.0478666666666498</v>
      </c>
      <c r="L156" s="6">
        <f>Table21[[#This Row],[Abs Erorr 2]]/Table21[[#This Row],[Adj Close]]</f>
        <v>1.3322196187519149E-2</v>
      </c>
      <c r="M156" s="4">
        <f t="shared" si="14"/>
        <v>76.808566666666664</v>
      </c>
      <c r="N156" s="9">
        <f>Table21[[#This Row],[Adj Close]]-Table21[[#This Row],[6-MA]]</f>
        <v>1.847133333333332</v>
      </c>
      <c r="O156" s="10">
        <f>(Table21[[#This Row],[Adj Close]]-M156)^2</f>
        <v>3.4119015511111059</v>
      </c>
      <c r="P156" s="10">
        <f>ABS(Table21[[#This Row],[Erorr 3]])</f>
        <v>1.847133333333332</v>
      </c>
      <c r="Q156" s="81">
        <f>Table21[[#This Row],[Abs Erorr 3]]/Table21[[#This Row],[Adj Close]]</f>
        <v>2.3483782273037199E-2</v>
      </c>
    </row>
    <row r="157" spans="1:17" x14ac:dyDescent="0.3">
      <c r="A157" s="79">
        <v>43691</v>
      </c>
      <c r="B157" s="82">
        <v>76.493899999999996</v>
      </c>
      <c r="C157" s="4">
        <f t="shared" si="11"/>
        <v>78.655699999999996</v>
      </c>
      <c r="D157" s="18">
        <f>Table21[[#This Row],[Adj Close]]-Table21[[#This Row],[Naive Trend ]]</f>
        <v>-2.1617999999999995</v>
      </c>
      <c r="E157" s="5">
        <f t="shared" si="10"/>
        <v>4.6733792399999983</v>
      </c>
      <c r="F157" s="5">
        <f>ABS(Table21[[#This Row],[Erorr 1]])</f>
        <v>2.1617999999999995</v>
      </c>
      <c r="G157" s="6">
        <f>Table21[[#This Row],[Abs Erorr 1]]/Table21[[#This Row],[Adj Close]]</f>
        <v>2.8261077027057054E-2</v>
      </c>
      <c r="H157" s="4">
        <f t="shared" si="13"/>
        <v>77.708533333333335</v>
      </c>
      <c r="I157" s="7">
        <f>(Table21[[#This Row],[Adj Close]]-Table21[[#This Row],[3-MA]])</f>
        <v>-1.2146333333333388</v>
      </c>
      <c r="J157" s="3">
        <f t="shared" si="12"/>
        <v>1.4753341344444577</v>
      </c>
      <c r="K157" s="3">
        <f>ABS(Table21[[#This Row],[Erorr 2]])</f>
        <v>1.2146333333333388</v>
      </c>
      <c r="L157" s="6">
        <f>Table21[[#This Row],[Abs Erorr 2]]/Table21[[#This Row],[Adj Close]]</f>
        <v>1.5878826067612435E-2</v>
      </c>
      <c r="M157" s="4">
        <f t="shared" si="14"/>
        <v>77.492983333333328</v>
      </c>
      <c r="N157" s="9">
        <f>Table21[[#This Row],[Adj Close]]-Table21[[#This Row],[6-MA]]</f>
        <v>-0.99908333333333132</v>
      </c>
      <c r="O157" s="10">
        <f>(Table21[[#This Row],[Adj Close]]-M157)^2</f>
        <v>0.99816750694444045</v>
      </c>
      <c r="P157" s="10">
        <f>ABS(Table21[[#This Row],[Erorr 3]])</f>
        <v>0.99908333333333132</v>
      </c>
      <c r="Q157" s="81">
        <f>Table21[[#This Row],[Abs Erorr 3]]/Table21[[#This Row],[Adj Close]]</f>
        <v>1.3060954315747155E-2</v>
      </c>
    </row>
    <row r="158" spans="1:17" x14ac:dyDescent="0.3">
      <c r="A158" s="79">
        <v>43692</v>
      </c>
      <c r="B158" s="82">
        <v>75.058999999999997</v>
      </c>
      <c r="C158" s="4">
        <f t="shared" si="11"/>
        <v>76.493899999999996</v>
      </c>
      <c r="D158" s="18">
        <f>Table21[[#This Row],[Adj Close]]-Table21[[#This Row],[Naive Trend ]]</f>
        <v>-1.434899999999999</v>
      </c>
      <c r="E158" s="5">
        <f t="shared" si="10"/>
        <v>2.0589380099999972</v>
      </c>
      <c r="F158" s="5">
        <f>ABS(Table21[[#This Row],[Erorr 1]])</f>
        <v>1.434899999999999</v>
      </c>
      <c r="G158" s="6">
        <f>Table21[[#This Row],[Abs Erorr 1]]/Table21[[#This Row],[Adj Close]]</f>
        <v>1.9116961323758629E-2</v>
      </c>
      <c r="H158" s="4">
        <f t="shared" si="13"/>
        <v>77.409599999999998</v>
      </c>
      <c r="I158" s="7">
        <f>(Table21[[#This Row],[Adj Close]]-Table21[[#This Row],[3-MA]])</f>
        <v>-2.3506</v>
      </c>
      <c r="J158" s="3">
        <f t="shared" si="12"/>
        <v>5.5253203600000003</v>
      </c>
      <c r="K158" s="3">
        <f>ABS(Table21[[#This Row],[Erorr 2]])</f>
        <v>2.3506</v>
      </c>
      <c r="L158" s="6">
        <f>Table21[[#This Row],[Abs Erorr 2]]/Table21[[#This Row],[Adj Close]]</f>
        <v>3.1316697531275396E-2</v>
      </c>
      <c r="M158" s="4">
        <f t="shared" si="14"/>
        <v>77.450500000000005</v>
      </c>
      <c r="N158" s="9">
        <f>Table21[[#This Row],[Adj Close]]-Table21[[#This Row],[6-MA]]</f>
        <v>-2.3915000000000077</v>
      </c>
      <c r="O158" s="10">
        <f>(Table21[[#This Row],[Adj Close]]-M158)^2</f>
        <v>5.7192722500000368</v>
      </c>
      <c r="P158" s="10">
        <f>ABS(Table21[[#This Row],[Erorr 3]])</f>
        <v>2.3915000000000077</v>
      </c>
      <c r="Q158" s="81">
        <f>Table21[[#This Row],[Abs Erorr 3]]/Table21[[#This Row],[Adj Close]]</f>
        <v>3.1861602206264508E-2</v>
      </c>
    </row>
    <row r="159" spans="1:17" x14ac:dyDescent="0.3">
      <c r="A159" s="79">
        <v>43693</v>
      </c>
      <c r="B159" s="82">
        <v>75.785799999999995</v>
      </c>
      <c r="C159" s="4">
        <f t="shared" si="11"/>
        <v>75.058999999999997</v>
      </c>
      <c r="D159" s="18">
        <f>Table21[[#This Row],[Adj Close]]-Table21[[#This Row],[Naive Trend ]]</f>
        <v>0.72679999999999723</v>
      </c>
      <c r="E159" s="5">
        <f t="shared" si="10"/>
        <v>0.52823823999999597</v>
      </c>
      <c r="F159" s="5">
        <f>ABS(Table21[[#This Row],[Erorr 1]])</f>
        <v>0.72679999999999723</v>
      </c>
      <c r="G159" s="6">
        <f>Table21[[#This Row],[Abs Erorr 1]]/Table21[[#This Row],[Adj Close]]</f>
        <v>9.5901870799014761E-3</v>
      </c>
      <c r="H159" s="4">
        <f t="shared" si="13"/>
        <v>76.736199999999997</v>
      </c>
      <c r="I159" s="7">
        <f>(Table21[[#This Row],[Adj Close]]-Table21[[#This Row],[3-MA]])</f>
        <v>-0.95040000000000191</v>
      </c>
      <c r="J159" s="3">
        <f t="shared" si="12"/>
        <v>0.90326016000000364</v>
      </c>
      <c r="K159" s="3">
        <f>ABS(Table21[[#This Row],[Erorr 2]])</f>
        <v>0.95040000000000191</v>
      </c>
      <c r="L159" s="6">
        <f>Table21[[#This Row],[Abs Erorr 2]]/Table21[[#This Row],[Adj Close]]</f>
        <v>1.2540607871131558E-2</v>
      </c>
      <c r="M159" s="4">
        <f t="shared" si="14"/>
        <v>77.172016666666664</v>
      </c>
      <c r="N159" s="9">
        <f>Table21[[#This Row],[Adj Close]]-Table21[[#This Row],[6-MA]]</f>
        <v>-1.3862166666666695</v>
      </c>
      <c r="O159" s="10">
        <f>(Table21[[#This Row],[Adj Close]]-M159)^2</f>
        <v>1.9215966469444523</v>
      </c>
      <c r="P159" s="10">
        <f>ABS(Table21[[#This Row],[Erorr 3]])</f>
        <v>1.3862166666666695</v>
      </c>
      <c r="Q159" s="81">
        <f>Table21[[#This Row],[Abs Erorr 3]]/Table21[[#This Row],[Adj Close]]</f>
        <v>1.8291245413608746E-2</v>
      </c>
    </row>
    <row r="160" spans="1:17" x14ac:dyDescent="0.3">
      <c r="A160" s="79">
        <v>43696</v>
      </c>
      <c r="B160" s="82">
        <v>76.588200000000001</v>
      </c>
      <c r="C160" s="4">
        <f t="shared" si="11"/>
        <v>75.785799999999995</v>
      </c>
      <c r="D160" s="18">
        <f>Table21[[#This Row],[Adj Close]]-Table21[[#This Row],[Naive Trend ]]</f>
        <v>0.80240000000000578</v>
      </c>
      <c r="E160" s="5">
        <f t="shared" si="10"/>
        <v>0.64384576000000926</v>
      </c>
      <c r="F160" s="5">
        <f>ABS(Table21[[#This Row],[Erorr 1]])</f>
        <v>0.80240000000000578</v>
      </c>
      <c r="G160" s="6">
        <f>Table21[[#This Row],[Abs Erorr 1]]/Table21[[#This Row],[Adj Close]]</f>
        <v>1.0476809743537591E-2</v>
      </c>
      <c r="H160" s="4">
        <f t="shared" si="13"/>
        <v>75.779566666666668</v>
      </c>
      <c r="I160" s="7">
        <f>(Table21[[#This Row],[Adj Close]]-Table21[[#This Row],[3-MA]])</f>
        <v>0.80863333333333287</v>
      </c>
      <c r="J160" s="3">
        <f t="shared" si="12"/>
        <v>0.65388786777777708</v>
      </c>
      <c r="K160" s="3">
        <f>ABS(Table21[[#This Row],[Erorr 2]])</f>
        <v>0.80863333333333287</v>
      </c>
      <c r="L160" s="6">
        <f>Table21[[#This Row],[Abs Erorr 2]]/Table21[[#This Row],[Adj Close]]</f>
        <v>1.0558197389850301E-2</v>
      </c>
      <c r="M160" s="4">
        <f t="shared" si="14"/>
        <v>76.744050000000001</v>
      </c>
      <c r="N160" s="9">
        <f>Table21[[#This Row],[Adj Close]]-Table21[[#This Row],[6-MA]]</f>
        <v>-0.15585000000000093</v>
      </c>
      <c r="O160" s="10">
        <f>(Table21[[#This Row],[Adj Close]]-M160)^2</f>
        <v>2.428922250000029E-2</v>
      </c>
      <c r="P160" s="10">
        <f>ABS(Table21[[#This Row],[Erorr 3]])</f>
        <v>0.15585000000000093</v>
      </c>
      <c r="Q160" s="81">
        <f>Table21[[#This Row],[Abs Erorr 3]]/Table21[[#This Row],[Adj Close]]</f>
        <v>2.0349087718473722E-3</v>
      </c>
    </row>
    <row r="161" spans="1:17" x14ac:dyDescent="0.3">
      <c r="A161" s="79">
        <v>43697</v>
      </c>
      <c r="B161" s="82">
        <v>76.021900000000002</v>
      </c>
      <c r="C161" s="4">
        <f t="shared" si="11"/>
        <v>76.588200000000001</v>
      </c>
      <c r="D161" s="18">
        <f>Table21[[#This Row],[Adj Close]]-Table21[[#This Row],[Naive Trend ]]</f>
        <v>-0.56629999999999825</v>
      </c>
      <c r="E161" s="5">
        <f t="shared" si="10"/>
        <v>0.32069568999999803</v>
      </c>
      <c r="F161" s="5">
        <f>ABS(Table21[[#This Row],[Erorr 1]])</f>
        <v>0.56629999999999825</v>
      </c>
      <c r="G161" s="6">
        <f>Table21[[#This Row],[Abs Erorr 1]]/Table21[[#This Row],[Adj Close]]</f>
        <v>7.4491692525443095E-3</v>
      </c>
      <c r="H161" s="4">
        <f t="shared" si="13"/>
        <v>75.810999999999993</v>
      </c>
      <c r="I161" s="7">
        <f>(Table21[[#This Row],[Adj Close]]-Table21[[#This Row],[3-MA]])</f>
        <v>0.21090000000000941</v>
      </c>
      <c r="J161" s="3">
        <f t="shared" si="12"/>
        <v>4.447881000000397E-2</v>
      </c>
      <c r="K161" s="3">
        <f>ABS(Table21[[#This Row],[Erorr 2]])</f>
        <v>0.21090000000000941</v>
      </c>
      <c r="L161" s="6">
        <f>Table21[[#This Row],[Abs Erorr 2]]/Table21[[#This Row],[Adj Close]]</f>
        <v>2.7742005921978985E-3</v>
      </c>
      <c r="M161" s="4">
        <f t="shared" si="14"/>
        <v>76.610299999999995</v>
      </c>
      <c r="N161" s="9">
        <f>Table21[[#This Row],[Adj Close]]-Table21[[#This Row],[6-MA]]</f>
        <v>-0.58839999999999293</v>
      </c>
      <c r="O161" s="10">
        <f>(Table21[[#This Row],[Adj Close]]-M161)^2</f>
        <v>0.34621455999999168</v>
      </c>
      <c r="P161" s="10">
        <f>ABS(Table21[[#This Row],[Erorr 3]])</f>
        <v>0.58839999999999293</v>
      </c>
      <c r="Q161" s="81">
        <f>Table21[[#This Row],[Abs Erorr 3]]/Table21[[#This Row],[Adj Close]]</f>
        <v>7.7398749570846415E-3</v>
      </c>
    </row>
    <row r="162" spans="1:17" x14ac:dyDescent="0.3">
      <c r="A162" s="79">
        <v>43698</v>
      </c>
      <c r="B162" s="82">
        <v>78.108099999999993</v>
      </c>
      <c r="C162" s="4">
        <f t="shared" si="11"/>
        <v>76.021900000000002</v>
      </c>
      <c r="D162" s="18">
        <f>Table21[[#This Row],[Adj Close]]-Table21[[#This Row],[Naive Trend ]]</f>
        <v>2.086199999999991</v>
      </c>
      <c r="E162" s="5">
        <f t="shared" si="10"/>
        <v>4.3522304399999623</v>
      </c>
      <c r="F162" s="5">
        <f>ABS(Table21[[#This Row],[Erorr 1]])</f>
        <v>2.086199999999991</v>
      </c>
      <c r="G162" s="6">
        <f>Table21[[#This Row],[Abs Erorr 1]]/Table21[[#This Row],[Adj Close]]</f>
        <v>2.670913772067162E-2</v>
      </c>
      <c r="H162" s="4">
        <f t="shared" si="13"/>
        <v>76.131966666666656</v>
      </c>
      <c r="I162" s="7">
        <f>(Table21[[#This Row],[Adj Close]]-Table21[[#This Row],[3-MA]])</f>
        <v>1.9761333333333369</v>
      </c>
      <c r="J162" s="3">
        <f t="shared" si="12"/>
        <v>3.9051029511111248</v>
      </c>
      <c r="K162" s="3">
        <f>ABS(Table21[[#This Row],[Erorr 2]])</f>
        <v>1.9761333333333369</v>
      </c>
      <c r="L162" s="6">
        <f>Table21[[#This Row],[Abs Erorr 2]]/Table21[[#This Row],[Adj Close]]</f>
        <v>2.5299979558244753E-2</v>
      </c>
      <c r="M162" s="4">
        <f t="shared" si="14"/>
        <v>76.434083333333334</v>
      </c>
      <c r="N162" s="9">
        <f>Table21[[#This Row],[Adj Close]]-Table21[[#This Row],[6-MA]]</f>
        <v>1.6740166666666596</v>
      </c>
      <c r="O162" s="10">
        <f>(Table21[[#This Row],[Adj Close]]-M162)^2</f>
        <v>2.802331800277754</v>
      </c>
      <c r="P162" s="10">
        <f>ABS(Table21[[#This Row],[Erorr 3]])</f>
        <v>1.6740166666666596</v>
      </c>
      <c r="Q162" s="81">
        <f>Table21[[#This Row],[Abs Erorr 3]]/Table21[[#This Row],[Adj Close]]</f>
        <v>2.1432049514284176E-2</v>
      </c>
    </row>
    <row r="163" spans="1:17" x14ac:dyDescent="0.3">
      <c r="A163" s="79">
        <v>43699</v>
      </c>
      <c r="B163" s="82">
        <v>78.646199999999993</v>
      </c>
      <c r="C163" s="4">
        <f t="shared" si="11"/>
        <v>78.108099999999993</v>
      </c>
      <c r="D163" s="18">
        <f>Table21[[#This Row],[Adj Close]]-Table21[[#This Row],[Naive Trend ]]</f>
        <v>0.53810000000000002</v>
      </c>
      <c r="E163" s="5">
        <f t="shared" si="10"/>
        <v>0.28955161000000001</v>
      </c>
      <c r="F163" s="5">
        <f>ABS(Table21[[#This Row],[Erorr 1]])</f>
        <v>0.53810000000000002</v>
      </c>
      <c r="G163" s="6">
        <f>Table21[[#This Row],[Abs Erorr 1]]/Table21[[#This Row],[Adj Close]]</f>
        <v>6.8420343258797003E-3</v>
      </c>
      <c r="H163" s="4">
        <f t="shared" si="13"/>
        <v>76.906066666666661</v>
      </c>
      <c r="I163" s="7">
        <f>(Table21[[#This Row],[Adj Close]]-Table21[[#This Row],[3-MA]])</f>
        <v>1.7401333333333326</v>
      </c>
      <c r="J163" s="3">
        <f t="shared" si="12"/>
        <v>3.0280640177777753</v>
      </c>
      <c r="K163" s="3">
        <f>ABS(Table21[[#This Row],[Erorr 2]])</f>
        <v>1.7401333333333326</v>
      </c>
      <c r="L163" s="6">
        <f>Table21[[#This Row],[Abs Erorr 2]]/Table21[[#This Row],[Adj Close]]</f>
        <v>2.212609551807122E-2</v>
      </c>
      <c r="M163" s="4">
        <f t="shared" si="14"/>
        <v>76.342816666666664</v>
      </c>
      <c r="N163" s="9">
        <f>Table21[[#This Row],[Adj Close]]-Table21[[#This Row],[6-MA]]</f>
        <v>2.3033833333333291</v>
      </c>
      <c r="O163" s="10">
        <f>(Table21[[#This Row],[Adj Close]]-M163)^2</f>
        <v>5.305574780277758</v>
      </c>
      <c r="P163" s="10">
        <f>ABS(Table21[[#This Row],[Erorr 3]])</f>
        <v>2.3033833333333291</v>
      </c>
      <c r="Q163" s="81">
        <f>Table21[[#This Row],[Abs Erorr 3]]/Table21[[#This Row],[Adj Close]]</f>
        <v>2.9287916432495523E-2</v>
      </c>
    </row>
    <row r="164" spans="1:17" x14ac:dyDescent="0.3">
      <c r="A164" s="79">
        <v>43700</v>
      </c>
      <c r="B164" s="82">
        <v>75.936899999999994</v>
      </c>
      <c r="C164" s="4">
        <f t="shared" si="11"/>
        <v>78.646199999999993</v>
      </c>
      <c r="D164" s="18">
        <f>Table21[[#This Row],[Adj Close]]-Table21[[#This Row],[Naive Trend ]]</f>
        <v>-2.7092999999999989</v>
      </c>
      <c r="E164" s="5">
        <f t="shared" si="10"/>
        <v>7.3403064899999944</v>
      </c>
      <c r="F164" s="5">
        <f>ABS(Table21[[#This Row],[Erorr 1]])</f>
        <v>2.7092999999999989</v>
      </c>
      <c r="G164" s="6">
        <f>Table21[[#This Row],[Abs Erorr 1]]/Table21[[#This Row],[Adj Close]]</f>
        <v>3.5678306594027397E-2</v>
      </c>
      <c r="H164" s="4">
        <f t="shared" si="13"/>
        <v>77.592066666666668</v>
      </c>
      <c r="I164" s="7">
        <f>(Table21[[#This Row],[Adj Close]]-Table21[[#This Row],[3-MA]])</f>
        <v>-1.6551666666666733</v>
      </c>
      <c r="J164" s="3">
        <f t="shared" si="12"/>
        <v>2.7395766944444664</v>
      </c>
      <c r="K164" s="3">
        <f>ABS(Table21[[#This Row],[Erorr 2]])</f>
        <v>1.6551666666666733</v>
      </c>
      <c r="L164" s="6">
        <f>Table21[[#This Row],[Abs Erorr 2]]/Table21[[#This Row],[Adj Close]]</f>
        <v>2.1796605690601979E-2</v>
      </c>
      <c r="M164" s="4">
        <f t="shared" si="14"/>
        <v>76.70153333333333</v>
      </c>
      <c r="N164" s="9">
        <f>Table21[[#This Row],[Adj Close]]-Table21[[#This Row],[6-MA]]</f>
        <v>-0.76463333333333594</v>
      </c>
      <c r="O164" s="10">
        <f>(Table21[[#This Row],[Adj Close]]-M164)^2</f>
        <v>0.58466413444444842</v>
      </c>
      <c r="P164" s="10">
        <f>ABS(Table21[[#This Row],[Erorr 3]])</f>
        <v>0.76463333333333594</v>
      </c>
      <c r="Q164" s="81">
        <f>Table21[[#This Row],[Abs Erorr 3]]/Table21[[#This Row],[Adj Close]]</f>
        <v>1.006932510193774E-2</v>
      </c>
    </row>
    <row r="165" spans="1:17" x14ac:dyDescent="0.3">
      <c r="A165" s="79">
        <v>43703</v>
      </c>
      <c r="B165" s="82">
        <v>77.645600000000002</v>
      </c>
      <c r="C165" s="4">
        <f t="shared" si="11"/>
        <v>75.936899999999994</v>
      </c>
      <c r="D165" s="18">
        <f>Table21[[#This Row],[Adj Close]]-Table21[[#This Row],[Naive Trend ]]</f>
        <v>1.7087000000000074</v>
      </c>
      <c r="E165" s="5">
        <f t="shared" si="10"/>
        <v>2.9196556900000252</v>
      </c>
      <c r="F165" s="5">
        <f>ABS(Table21[[#This Row],[Erorr 1]])</f>
        <v>1.7087000000000074</v>
      </c>
      <c r="G165" s="6">
        <f>Table21[[#This Row],[Abs Erorr 1]]/Table21[[#This Row],[Adj Close]]</f>
        <v>2.2006398302028801E-2</v>
      </c>
      <c r="H165" s="4">
        <f t="shared" si="13"/>
        <v>77.563733333333332</v>
      </c>
      <c r="I165" s="7">
        <f>(Table21[[#This Row],[Adj Close]]-Table21[[#This Row],[3-MA]])</f>
        <v>8.1866666666670085E-2</v>
      </c>
      <c r="J165" s="3">
        <f t="shared" si="12"/>
        <v>6.702151111111671E-3</v>
      </c>
      <c r="K165" s="3">
        <f>ABS(Table21[[#This Row],[Erorr 2]])</f>
        <v>8.1866666666670085E-2</v>
      </c>
      <c r="L165" s="6">
        <f>Table21[[#This Row],[Abs Erorr 2]]/Table21[[#This Row],[Adj Close]]</f>
        <v>1.0543632435922974E-3</v>
      </c>
      <c r="M165" s="4">
        <f t="shared" si="14"/>
        <v>76.84784999999998</v>
      </c>
      <c r="N165" s="9">
        <f>Table21[[#This Row],[Adj Close]]-Table21[[#This Row],[6-MA]]</f>
        <v>0.79775000000002194</v>
      </c>
      <c r="O165" s="10">
        <f>(Table21[[#This Row],[Adj Close]]-M165)^2</f>
        <v>0.63640506250003503</v>
      </c>
      <c r="P165" s="10">
        <f>ABS(Table21[[#This Row],[Erorr 3]])</f>
        <v>0.79775000000002194</v>
      </c>
      <c r="Q165" s="81">
        <f>Table21[[#This Row],[Abs Erorr 3]]/Table21[[#This Row],[Adj Close]]</f>
        <v>1.0274246061592955E-2</v>
      </c>
    </row>
    <row r="166" spans="1:17" x14ac:dyDescent="0.3">
      <c r="A166" s="79">
        <v>43704</v>
      </c>
      <c r="B166" s="82">
        <v>77.437899999999999</v>
      </c>
      <c r="C166" s="4">
        <f t="shared" si="11"/>
        <v>77.645600000000002</v>
      </c>
      <c r="D166" s="18">
        <f>Table21[[#This Row],[Adj Close]]-Table21[[#This Row],[Naive Trend ]]</f>
        <v>-0.20770000000000266</v>
      </c>
      <c r="E166" s="5">
        <f t="shared" si="10"/>
        <v>4.3139290000001107E-2</v>
      </c>
      <c r="F166" s="5">
        <f>ABS(Table21[[#This Row],[Erorr 1]])</f>
        <v>0.20770000000000266</v>
      </c>
      <c r="G166" s="6">
        <f>Table21[[#This Row],[Abs Erorr 1]]/Table21[[#This Row],[Adj Close]]</f>
        <v>2.6821491801818317E-3</v>
      </c>
      <c r="H166" s="4">
        <f t="shared" si="13"/>
        <v>77.409566666666663</v>
      </c>
      <c r="I166" s="7">
        <f>(Table21[[#This Row],[Adj Close]]-Table21[[#This Row],[3-MA]])</f>
        <v>2.8333333333335986E-2</v>
      </c>
      <c r="J166" s="3">
        <f t="shared" si="12"/>
        <v>8.0277777777792807E-4</v>
      </c>
      <c r="K166" s="3">
        <f>ABS(Table21[[#This Row],[Erorr 2]])</f>
        <v>2.8333333333335986E-2</v>
      </c>
      <c r="L166" s="6">
        <f>Table21[[#This Row],[Abs Erorr 2]]/Table21[[#This Row],[Adj Close]]</f>
        <v>3.6588457762072558E-4</v>
      </c>
      <c r="M166" s="4">
        <f t="shared" si="14"/>
        <v>77.157816666666648</v>
      </c>
      <c r="N166" s="9">
        <f>Table21[[#This Row],[Adj Close]]-Table21[[#This Row],[6-MA]]</f>
        <v>0.28008333333335145</v>
      </c>
      <c r="O166" s="10">
        <f>(Table21[[#This Row],[Adj Close]]-M166)^2</f>
        <v>7.8446673611121259E-2</v>
      </c>
      <c r="P166" s="10">
        <f>ABS(Table21[[#This Row],[Erorr 3]])</f>
        <v>0.28008333333335145</v>
      </c>
      <c r="Q166" s="81">
        <f>Table21[[#This Row],[Abs Erorr 3]]/Table21[[#This Row],[Adj Close]]</f>
        <v>3.6168766628918328E-3</v>
      </c>
    </row>
    <row r="167" spans="1:17" x14ac:dyDescent="0.3">
      <c r="A167" s="79">
        <v>43705</v>
      </c>
      <c r="B167" s="82">
        <v>78.806700000000006</v>
      </c>
      <c r="C167" s="4">
        <f t="shared" si="11"/>
        <v>77.437899999999999</v>
      </c>
      <c r="D167" s="18">
        <f>Table21[[#This Row],[Adj Close]]-Table21[[#This Row],[Naive Trend ]]</f>
        <v>1.3688000000000073</v>
      </c>
      <c r="E167" s="5">
        <f t="shared" si="10"/>
        <v>1.8736134400000202</v>
      </c>
      <c r="F167" s="5">
        <f>ABS(Table21[[#This Row],[Erorr 1]])</f>
        <v>1.3688000000000073</v>
      </c>
      <c r="G167" s="6">
        <f>Table21[[#This Row],[Abs Erorr 1]]/Table21[[#This Row],[Adj Close]]</f>
        <v>1.7369081562862133E-2</v>
      </c>
      <c r="H167" s="4">
        <f t="shared" si="13"/>
        <v>77.006799999999998</v>
      </c>
      <c r="I167" s="7">
        <f>(Table21[[#This Row],[Adj Close]]-Table21[[#This Row],[3-MA]])</f>
        <v>1.799900000000008</v>
      </c>
      <c r="J167" s="3">
        <f t="shared" si="12"/>
        <v>3.2396400100000289</v>
      </c>
      <c r="K167" s="3">
        <f>ABS(Table21[[#This Row],[Erorr 2]])</f>
        <v>1.799900000000008</v>
      </c>
      <c r="L167" s="6">
        <f>Table21[[#This Row],[Abs Erorr 2]]/Table21[[#This Row],[Adj Close]]</f>
        <v>2.2839428627261488E-2</v>
      </c>
      <c r="M167" s="4">
        <f t="shared" si="14"/>
        <v>77.29943333333334</v>
      </c>
      <c r="N167" s="9">
        <f>Table21[[#This Row],[Adj Close]]-Table21[[#This Row],[6-MA]]</f>
        <v>1.5072666666666663</v>
      </c>
      <c r="O167" s="10">
        <f>(Table21[[#This Row],[Adj Close]]-M167)^2</f>
        <v>2.2718528044444435</v>
      </c>
      <c r="P167" s="10">
        <f>ABS(Table21[[#This Row],[Erorr 3]])</f>
        <v>1.5072666666666663</v>
      </c>
      <c r="Q167" s="81">
        <f>Table21[[#This Row],[Abs Erorr 3]]/Table21[[#This Row],[Adj Close]]</f>
        <v>1.9126123371067005E-2</v>
      </c>
    </row>
    <row r="168" spans="1:17" x14ac:dyDescent="0.3">
      <c r="A168" s="79">
        <v>43706</v>
      </c>
      <c r="B168" s="82">
        <v>80.600300000000004</v>
      </c>
      <c r="C168" s="4">
        <f t="shared" si="11"/>
        <v>78.806700000000006</v>
      </c>
      <c r="D168" s="18">
        <f>Table21[[#This Row],[Adj Close]]-Table21[[#This Row],[Naive Trend ]]</f>
        <v>1.7935999999999979</v>
      </c>
      <c r="E168" s="5">
        <f t="shared" si="10"/>
        <v>3.2170009599999925</v>
      </c>
      <c r="F168" s="5">
        <f>ABS(Table21[[#This Row],[Erorr 1]])</f>
        <v>1.7935999999999979</v>
      </c>
      <c r="G168" s="6">
        <f>Table21[[#This Row],[Abs Erorr 1]]/Table21[[#This Row],[Adj Close]]</f>
        <v>2.2253018909358869E-2</v>
      </c>
      <c r="H168" s="4">
        <f t="shared" si="13"/>
        <v>77.963400000000007</v>
      </c>
      <c r="I168" s="7">
        <f>(Table21[[#This Row],[Adj Close]]-Table21[[#This Row],[3-MA]])</f>
        <v>2.6368999999999971</v>
      </c>
      <c r="J168" s="3">
        <f t="shared" si="12"/>
        <v>6.953241609999985</v>
      </c>
      <c r="K168" s="3">
        <f>ABS(Table21[[#This Row],[Erorr 2]])</f>
        <v>2.6368999999999971</v>
      </c>
      <c r="L168" s="6">
        <f>Table21[[#This Row],[Abs Erorr 2]]/Table21[[#This Row],[Adj Close]]</f>
        <v>3.2715759122484617E-2</v>
      </c>
      <c r="M168" s="4">
        <f t="shared" si="14"/>
        <v>77.763566666666676</v>
      </c>
      <c r="N168" s="9">
        <f>Table21[[#This Row],[Adj Close]]-Table21[[#This Row],[6-MA]]</f>
        <v>2.8367333333333278</v>
      </c>
      <c r="O168" s="10">
        <f>(Table21[[#This Row],[Adj Close]]-M168)^2</f>
        <v>8.0470560044444124</v>
      </c>
      <c r="P168" s="10">
        <f>ABS(Table21[[#This Row],[Erorr 3]])</f>
        <v>2.8367333333333278</v>
      </c>
      <c r="Q168" s="81">
        <f>Table21[[#This Row],[Abs Erorr 3]]/Table21[[#This Row],[Adj Close]]</f>
        <v>3.5195071647789497E-2</v>
      </c>
    </row>
    <row r="169" spans="1:17" x14ac:dyDescent="0.3">
      <c r="A169" s="79">
        <v>43707</v>
      </c>
      <c r="B169" s="82">
        <v>79.975700000000003</v>
      </c>
      <c r="C169" s="4">
        <f t="shared" si="11"/>
        <v>80.600300000000004</v>
      </c>
      <c r="D169" s="18">
        <f>Table21[[#This Row],[Adj Close]]-Table21[[#This Row],[Naive Trend ]]</f>
        <v>-0.62460000000000093</v>
      </c>
      <c r="E169" s="5">
        <f t="shared" si="10"/>
        <v>0.39012516000000119</v>
      </c>
      <c r="F169" s="5">
        <f>ABS(Table21[[#This Row],[Erorr 1]])</f>
        <v>0.62460000000000093</v>
      </c>
      <c r="G169" s="6">
        <f>Table21[[#This Row],[Abs Erorr 1]]/Table21[[#This Row],[Adj Close]]</f>
        <v>7.8098722486955527E-3</v>
      </c>
      <c r="H169" s="4">
        <f t="shared" si="13"/>
        <v>78.948300000000003</v>
      </c>
      <c r="I169" s="7">
        <f>(Table21[[#This Row],[Adj Close]]-Table21[[#This Row],[3-MA]])</f>
        <v>1.0274000000000001</v>
      </c>
      <c r="J169" s="3">
        <f t="shared" si="12"/>
        <v>1.0555507600000003</v>
      </c>
      <c r="K169" s="3">
        <f>ABS(Table21[[#This Row],[Erorr 2]])</f>
        <v>1.0274000000000001</v>
      </c>
      <c r="L169" s="6">
        <f>Table21[[#This Row],[Abs Erorr 2]]/Table21[[#This Row],[Adj Close]]</f>
        <v>1.2846402094636247E-2</v>
      </c>
      <c r="M169" s="4">
        <f t="shared" si="14"/>
        <v>78.178933333333333</v>
      </c>
      <c r="N169" s="9">
        <f>Table21[[#This Row],[Adj Close]]-Table21[[#This Row],[6-MA]]</f>
        <v>1.7967666666666702</v>
      </c>
      <c r="O169" s="10">
        <f>(Table21[[#This Row],[Adj Close]]-M169)^2</f>
        <v>3.2283704544444571</v>
      </c>
      <c r="P169" s="10">
        <f>ABS(Table21[[#This Row],[Erorr 3]])</f>
        <v>1.7967666666666702</v>
      </c>
      <c r="Q169" s="81">
        <f>Table21[[#This Row],[Abs Erorr 3]]/Table21[[#This Row],[Adj Close]]</f>
        <v>2.2466407504612901E-2</v>
      </c>
    </row>
    <row r="170" spans="1:17" x14ac:dyDescent="0.3">
      <c r="A170" s="79">
        <v>43711</v>
      </c>
      <c r="B170" s="82">
        <v>80.136600000000001</v>
      </c>
      <c r="C170" s="4">
        <f t="shared" si="11"/>
        <v>79.975700000000003</v>
      </c>
      <c r="D170" s="18">
        <f>Table21[[#This Row],[Adj Close]]-Table21[[#This Row],[Naive Trend ]]</f>
        <v>0.16089999999999804</v>
      </c>
      <c r="E170" s="5">
        <f t="shared" si="10"/>
        <v>2.588880999999937E-2</v>
      </c>
      <c r="F170" s="5">
        <f>ABS(Table21[[#This Row],[Erorr 1]])</f>
        <v>0.16089999999999804</v>
      </c>
      <c r="G170" s="6">
        <f>Table21[[#This Row],[Abs Erorr 1]]/Table21[[#This Row],[Adj Close]]</f>
        <v>2.0078216445419202E-3</v>
      </c>
      <c r="H170" s="4">
        <f t="shared" si="13"/>
        <v>79.794233333333338</v>
      </c>
      <c r="I170" s="7">
        <f>(Table21[[#This Row],[Adj Close]]-Table21[[#This Row],[3-MA]])</f>
        <v>0.34236666666666338</v>
      </c>
      <c r="J170" s="3">
        <f t="shared" si="12"/>
        <v>0.1172149344444422</v>
      </c>
      <c r="K170" s="3">
        <f>ABS(Table21[[#This Row],[Erorr 2]])</f>
        <v>0.34236666666666338</v>
      </c>
      <c r="L170" s="6">
        <f>Table21[[#This Row],[Abs Erorr 2]]/Table21[[#This Row],[Adj Close]]</f>
        <v>4.2722884008887744E-3</v>
      </c>
      <c r="M170" s="4">
        <f t="shared" si="14"/>
        <v>78.400516666666661</v>
      </c>
      <c r="N170" s="9">
        <f>Table21[[#This Row],[Adj Close]]-Table21[[#This Row],[6-MA]]</f>
        <v>1.7360833333333403</v>
      </c>
      <c r="O170" s="10">
        <f>(Table21[[#This Row],[Adj Close]]-M170)^2</f>
        <v>3.0139853402778018</v>
      </c>
      <c r="P170" s="10">
        <f>ABS(Table21[[#This Row],[Erorr 3]])</f>
        <v>1.7360833333333403</v>
      </c>
      <c r="Q170" s="81">
        <f>Table21[[#This Row],[Abs Erorr 3]]/Table21[[#This Row],[Adj Close]]</f>
        <v>2.1664050300778174E-2</v>
      </c>
    </row>
    <row r="171" spans="1:17" x14ac:dyDescent="0.3">
      <c r="A171" s="79">
        <v>43712</v>
      </c>
      <c r="B171" s="82">
        <v>81.726600000000005</v>
      </c>
      <c r="C171" s="4">
        <f t="shared" si="11"/>
        <v>80.136600000000001</v>
      </c>
      <c r="D171" s="18">
        <f>Table21[[#This Row],[Adj Close]]-Table21[[#This Row],[Naive Trend ]]</f>
        <v>1.5900000000000034</v>
      </c>
      <c r="E171" s="5">
        <f t="shared" si="10"/>
        <v>2.5281000000000109</v>
      </c>
      <c r="F171" s="5">
        <f>ABS(Table21[[#This Row],[Erorr 1]])</f>
        <v>1.5900000000000034</v>
      </c>
      <c r="G171" s="6">
        <f>Table21[[#This Row],[Abs Erorr 1]]/Table21[[#This Row],[Adj Close]]</f>
        <v>1.9455110086556926E-2</v>
      </c>
      <c r="H171" s="4">
        <f t="shared" si="13"/>
        <v>80.237533333333332</v>
      </c>
      <c r="I171" s="7">
        <f>(Table21[[#This Row],[Adj Close]]-Table21[[#This Row],[3-MA]])</f>
        <v>1.4890666666666732</v>
      </c>
      <c r="J171" s="3">
        <f t="shared" si="12"/>
        <v>2.2173195377777972</v>
      </c>
      <c r="K171" s="3">
        <f>ABS(Table21[[#This Row],[Erorr 2]])</f>
        <v>1.4890666666666732</v>
      </c>
      <c r="L171" s="6">
        <f>Table21[[#This Row],[Abs Erorr 2]]/Table21[[#This Row],[Adj Close]]</f>
        <v>1.8220098066806561E-2</v>
      </c>
      <c r="M171" s="4">
        <f t="shared" si="14"/>
        <v>79.100466666666662</v>
      </c>
      <c r="N171" s="9">
        <f>Table21[[#This Row],[Adj Close]]-Table21[[#This Row],[6-MA]]</f>
        <v>2.6261333333333425</v>
      </c>
      <c r="O171" s="10">
        <f>(Table21[[#This Row],[Adj Close]]-M171)^2</f>
        <v>6.8965762844444924</v>
      </c>
      <c r="P171" s="10">
        <f>ABS(Table21[[#This Row],[Erorr 3]])</f>
        <v>2.6261333333333425</v>
      </c>
      <c r="Q171" s="81">
        <f>Table21[[#This Row],[Abs Erorr 3]]/Table21[[#This Row],[Adj Close]]</f>
        <v>3.2133152894325008E-2</v>
      </c>
    </row>
    <row r="172" spans="1:17" x14ac:dyDescent="0.3">
      <c r="A172" s="79">
        <v>43713</v>
      </c>
      <c r="B172" s="82">
        <v>83.6858</v>
      </c>
      <c r="C172" s="4">
        <f t="shared" si="11"/>
        <v>81.726600000000005</v>
      </c>
      <c r="D172" s="18">
        <f>Table21[[#This Row],[Adj Close]]-Table21[[#This Row],[Naive Trend ]]</f>
        <v>1.9591999999999956</v>
      </c>
      <c r="E172" s="5">
        <f t="shared" si="10"/>
        <v>3.8384646399999829</v>
      </c>
      <c r="F172" s="5">
        <f>ABS(Table21[[#This Row],[Erorr 1]])</f>
        <v>1.9591999999999956</v>
      </c>
      <c r="G172" s="6">
        <f>Table21[[#This Row],[Abs Erorr 1]]/Table21[[#This Row],[Adj Close]]</f>
        <v>2.3411379230407019E-2</v>
      </c>
      <c r="H172" s="4">
        <f t="shared" si="13"/>
        <v>80.612966666666679</v>
      </c>
      <c r="I172" s="7">
        <f>(Table21[[#This Row],[Adj Close]]-Table21[[#This Row],[3-MA]])</f>
        <v>3.0728333333333211</v>
      </c>
      <c r="J172" s="3">
        <f t="shared" si="12"/>
        <v>9.4423046944443687</v>
      </c>
      <c r="K172" s="3">
        <f>ABS(Table21[[#This Row],[Erorr 2]])</f>
        <v>3.0728333333333211</v>
      </c>
      <c r="L172" s="6">
        <f>Table21[[#This Row],[Abs Erorr 2]]/Table21[[#This Row],[Adj Close]]</f>
        <v>3.6718694609280442E-2</v>
      </c>
      <c r="M172" s="4">
        <f t="shared" si="14"/>
        <v>79.780633333333341</v>
      </c>
      <c r="N172" s="9">
        <f>Table21[[#This Row],[Adj Close]]-Table21[[#This Row],[6-MA]]</f>
        <v>3.9051666666666591</v>
      </c>
      <c r="O172" s="10">
        <f>(Table21[[#This Row],[Adj Close]]-M172)^2</f>
        <v>15.250326694444386</v>
      </c>
      <c r="P172" s="10">
        <f>ABS(Table21[[#This Row],[Erorr 3]])</f>
        <v>3.9051666666666591</v>
      </c>
      <c r="Q172" s="81">
        <f>Table21[[#This Row],[Abs Erorr 3]]/Table21[[#This Row],[Adj Close]]</f>
        <v>4.6664627292403955E-2</v>
      </c>
    </row>
    <row r="173" spans="1:17" x14ac:dyDescent="0.3">
      <c r="A173" s="79">
        <v>43714</v>
      </c>
      <c r="B173" s="82">
        <v>83.941299999999998</v>
      </c>
      <c r="C173" s="4">
        <f t="shared" si="11"/>
        <v>83.6858</v>
      </c>
      <c r="D173" s="18">
        <f>Table21[[#This Row],[Adj Close]]-Table21[[#This Row],[Naive Trend ]]</f>
        <v>0.25549999999999784</v>
      </c>
      <c r="E173" s="5">
        <f t="shared" si="10"/>
        <v>6.5280249999998902E-2</v>
      </c>
      <c r="F173" s="5">
        <f>ABS(Table21[[#This Row],[Erorr 1]])</f>
        <v>0.25549999999999784</v>
      </c>
      <c r="G173" s="6">
        <f>Table21[[#This Row],[Abs Erorr 1]]/Table21[[#This Row],[Adj Close]]</f>
        <v>3.0437936986917984E-3</v>
      </c>
      <c r="H173" s="4">
        <f t="shared" si="13"/>
        <v>81.849666666666664</v>
      </c>
      <c r="I173" s="7">
        <f>(Table21[[#This Row],[Adj Close]]-Table21[[#This Row],[3-MA]])</f>
        <v>2.0916333333333341</v>
      </c>
      <c r="J173" s="3">
        <f t="shared" si="12"/>
        <v>4.3749300011111147</v>
      </c>
      <c r="K173" s="3">
        <f>ABS(Table21[[#This Row],[Erorr 2]])</f>
        <v>2.0916333333333341</v>
      </c>
      <c r="L173" s="6">
        <f>Table21[[#This Row],[Abs Erorr 2]]/Table21[[#This Row],[Adj Close]]</f>
        <v>2.4917809628077409E-2</v>
      </c>
      <c r="M173" s="4">
        <f t="shared" si="14"/>
        <v>80.821950000000001</v>
      </c>
      <c r="N173" s="9">
        <f>Table21[[#This Row],[Adj Close]]-Table21[[#This Row],[6-MA]]</f>
        <v>3.1193499999999972</v>
      </c>
      <c r="O173" s="10">
        <f>(Table21[[#This Row],[Adj Close]]-M173)^2</f>
        <v>9.7303444224999822</v>
      </c>
      <c r="P173" s="10">
        <f>ABS(Table21[[#This Row],[Erorr 3]])</f>
        <v>3.1193499999999972</v>
      </c>
      <c r="Q173" s="81">
        <f>Table21[[#This Row],[Abs Erorr 3]]/Table21[[#This Row],[Adj Close]]</f>
        <v>3.7161087569527719E-2</v>
      </c>
    </row>
    <row r="174" spans="1:17" x14ac:dyDescent="0.3">
      <c r="A174" s="79">
        <v>43717</v>
      </c>
      <c r="B174" s="82">
        <v>83.922399999999996</v>
      </c>
      <c r="C174" s="4">
        <f t="shared" si="11"/>
        <v>83.941299999999998</v>
      </c>
      <c r="D174" s="18">
        <f>Table21[[#This Row],[Adj Close]]-Table21[[#This Row],[Naive Trend ]]</f>
        <v>-1.8900000000002137E-2</v>
      </c>
      <c r="E174" s="5">
        <f t="shared" si="10"/>
        <v>3.5721000000008078E-4</v>
      </c>
      <c r="F174" s="5">
        <f>ABS(Table21[[#This Row],[Erorr 1]])</f>
        <v>1.8900000000002137E-2</v>
      </c>
      <c r="G174" s="6">
        <f>Table21[[#This Row],[Abs Erorr 1]]/Table21[[#This Row],[Adj Close]]</f>
        <v>2.2520804934084509E-4</v>
      </c>
      <c r="H174" s="4">
        <f t="shared" si="13"/>
        <v>83.117900000000006</v>
      </c>
      <c r="I174" s="7">
        <f>(Table21[[#This Row],[Adj Close]]-Table21[[#This Row],[3-MA]])</f>
        <v>0.80449999999999022</v>
      </c>
      <c r="J174" s="3">
        <f t="shared" si="12"/>
        <v>0.64722024999998429</v>
      </c>
      <c r="K174" s="3">
        <f>ABS(Table21[[#This Row],[Erorr 2]])</f>
        <v>0.80449999999999022</v>
      </c>
      <c r="L174" s="6">
        <f>Table21[[#This Row],[Abs Erorr 2]]/Table21[[#This Row],[Adj Close]]</f>
        <v>9.586236809242709E-3</v>
      </c>
      <c r="M174" s="4">
        <f t="shared" si="14"/>
        <v>81.677716666666669</v>
      </c>
      <c r="N174" s="9">
        <f>Table21[[#This Row],[Adj Close]]-Table21[[#This Row],[6-MA]]</f>
        <v>2.2446833333333274</v>
      </c>
      <c r="O174" s="10">
        <f>(Table21[[#This Row],[Adj Close]]-M174)^2</f>
        <v>5.0386032669444178</v>
      </c>
      <c r="P174" s="10">
        <f>ABS(Table21[[#This Row],[Erorr 3]])</f>
        <v>2.2446833333333274</v>
      </c>
      <c r="Q174" s="81">
        <f>Table21[[#This Row],[Abs Erorr 3]]/Table21[[#This Row],[Adj Close]]</f>
        <v>2.6747129888245898E-2</v>
      </c>
    </row>
    <row r="175" spans="1:17" x14ac:dyDescent="0.3">
      <c r="A175" s="79">
        <v>43718</v>
      </c>
      <c r="B175" s="82">
        <v>82.180899999999994</v>
      </c>
      <c r="C175" s="4">
        <f t="shared" si="11"/>
        <v>83.922399999999996</v>
      </c>
      <c r="D175" s="18">
        <f>Table21[[#This Row],[Adj Close]]-Table21[[#This Row],[Naive Trend ]]</f>
        <v>-1.741500000000002</v>
      </c>
      <c r="E175" s="5">
        <f t="shared" si="10"/>
        <v>3.0328222500000073</v>
      </c>
      <c r="F175" s="5">
        <f>ABS(Table21[[#This Row],[Erorr 1]])</f>
        <v>1.741500000000002</v>
      </c>
      <c r="G175" s="6">
        <f>Table21[[#This Row],[Abs Erorr 1]]/Table21[[#This Row],[Adj Close]]</f>
        <v>2.1191055342543123E-2</v>
      </c>
      <c r="H175" s="4">
        <f t="shared" si="13"/>
        <v>83.849833333333322</v>
      </c>
      <c r="I175" s="7">
        <f>(Table21[[#This Row],[Adj Close]]-Table21[[#This Row],[3-MA]])</f>
        <v>-1.6689333333333281</v>
      </c>
      <c r="J175" s="3">
        <f t="shared" si="12"/>
        <v>2.7853384711110936</v>
      </c>
      <c r="K175" s="3">
        <f>ABS(Table21[[#This Row],[Erorr 2]])</f>
        <v>1.6689333333333281</v>
      </c>
      <c r="L175" s="6">
        <f>Table21[[#This Row],[Abs Erorr 2]]/Table21[[#This Row],[Adj Close]]</f>
        <v>2.0308044002113973E-2</v>
      </c>
      <c r="M175" s="4">
        <f t="shared" si="14"/>
        <v>82.231400000000008</v>
      </c>
      <c r="N175" s="9">
        <f>Table21[[#This Row],[Adj Close]]-Table21[[#This Row],[6-MA]]</f>
        <v>-5.0500000000013756E-2</v>
      </c>
      <c r="O175" s="10">
        <f>(Table21[[#This Row],[Adj Close]]-M175)^2</f>
        <v>2.5502500000013895E-3</v>
      </c>
      <c r="P175" s="10">
        <f>ABS(Table21[[#This Row],[Erorr 3]])</f>
        <v>5.0500000000013756E-2</v>
      </c>
      <c r="Q175" s="81">
        <f>Table21[[#This Row],[Abs Erorr 3]]/Table21[[#This Row],[Adj Close]]</f>
        <v>6.1449801596251397E-4</v>
      </c>
    </row>
    <row r="176" spans="1:17" x14ac:dyDescent="0.3">
      <c r="A176" s="79">
        <v>43719</v>
      </c>
      <c r="B176" s="82">
        <v>82.105199999999996</v>
      </c>
      <c r="C176" s="4">
        <f t="shared" si="11"/>
        <v>82.180899999999994</v>
      </c>
      <c r="D176" s="18">
        <f>Table21[[#This Row],[Adj Close]]-Table21[[#This Row],[Naive Trend ]]</f>
        <v>-7.5699999999997658E-2</v>
      </c>
      <c r="E176" s="5">
        <f t="shared" si="10"/>
        <v>5.7304899999996457E-3</v>
      </c>
      <c r="F176" s="5">
        <f>ABS(Table21[[#This Row],[Erorr 1]])</f>
        <v>7.5699999999997658E-2</v>
      </c>
      <c r="G176" s="6">
        <f>Table21[[#This Row],[Abs Erorr 1]]/Table21[[#This Row],[Adj Close]]</f>
        <v>9.2198788870860387E-4</v>
      </c>
      <c r="H176" s="4">
        <f t="shared" si="13"/>
        <v>83.348200000000006</v>
      </c>
      <c r="I176" s="7">
        <f>(Table21[[#This Row],[Adj Close]]-Table21[[#This Row],[3-MA]])</f>
        <v>-1.2430000000000092</v>
      </c>
      <c r="J176" s="3">
        <f t="shared" si="12"/>
        <v>1.545049000000023</v>
      </c>
      <c r="K176" s="3">
        <f>ABS(Table21[[#This Row],[Erorr 2]])</f>
        <v>1.2430000000000092</v>
      </c>
      <c r="L176" s="6">
        <f>Table21[[#This Row],[Abs Erorr 2]]/Table21[[#This Row],[Adj Close]]</f>
        <v>1.5139114209575146E-2</v>
      </c>
      <c r="M176" s="4">
        <f t="shared" si="14"/>
        <v>82.598933333333335</v>
      </c>
      <c r="N176" s="9">
        <f>Table21[[#This Row],[Adj Close]]-Table21[[#This Row],[6-MA]]</f>
        <v>-0.49373333333333846</v>
      </c>
      <c r="O176" s="10">
        <f>(Table21[[#This Row],[Adj Close]]-M176)^2</f>
        <v>0.24377260444444951</v>
      </c>
      <c r="P176" s="10">
        <f>ABS(Table21[[#This Row],[Erorr 3]])</f>
        <v>0.49373333333333846</v>
      </c>
      <c r="Q176" s="81">
        <f>Table21[[#This Row],[Abs Erorr 3]]/Table21[[#This Row],[Adj Close]]</f>
        <v>6.0134234291291961E-3</v>
      </c>
    </row>
    <row r="177" spans="1:17" x14ac:dyDescent="0.3">
      <c r="A177" s="79">
        <v>43720</v>
      </c>
      <c r="B177" s="82">
        <v>82.975899999999996</v>
      </c>
      <c r="C177" s="4">
        <f t="shared" si="11"/>
        <v>82.105199999999996</v>
      </c>
      <c r="D177" s="18">
        <f>Table21[[#This Row],[Adj Close]]-Table21[[#This Row],[Naive Trend ]]</f>
        <v>0.87069999999999936</v>
      </c>
      <c r="E177" s="5">
        <f t="shared" si="10"/>
        <v>0.75811848999999887</v>
      </c>
      <c r="F177" s="5">
        <f>ABS(Table21[[#This Row],[Erorr 1]])</f>
        <v>0.87069999999999936</v>
      </c>
      <c r="G177" s="6">
        <f>Table21[[#This Row],[Abs Erorr 1]]/Table21[[#This Row],[Adj Close]]</f>
        <v>1.0493408326996145E-2</v>
      </c>
      <c r="H177" s="4">
        <f t="shared" si="13"/>
        <v>82.736166666666662</v>
      </c>
      <c r="I177" s="7">
        <f>(Table21[[#This Row],[Adj Close]]-Table21[[#This Row],[3-MA]])</f>
        <v>0.23973333333333358</v>
      </c>
      <c r="J177" s="3">
        <f t="shared" si="12"/>
        <v>5.7472071111111224E-2</v>
      </c>
      <c r="K177" s="3">
        <f>ABS(Table21[[#This Row],[Erorr 2]])</f>
        <v>0.23973333333333358</v>
      </c>
      <c r="L177" s="6">
        <f>Table21[[#This Row],[Abs Erorr 2]]/Table21[[#This Row],[Adj Close]]</f>
        <v>2.8891923237148809E-3</v>
      </c>
      <c r="M177" s="4">
        <f t="shared" si="14"/>
        <v>82.927033333333327</v>
      </c>
      <c r="N177" s="9">
        <f>Table21[[#This Row],[Adj Close]]-Table21[[#This Row],[6-MA]]</f>
        <v>4.8866666666668834E-2</v>
      </c>
      <c r="O177" s="10">
        <f>(Table21[[#This Row],[Adj Close]]-M177)^2</f>
        <v>2.387951111111323E-3</v>
      </c>
      <c r="P177" s="10">
        <f>ABS(Table21[[#This Row],[Erorr 3]])</f>
        <v>4.8866666666668834E-2</v>
      </c>
      <c r="Q177" s="81">
        <f>Table21[[#This Row],[Abs Erorr 3]]/Table21[[#This Row],[Adj Close]]</f>
        <v>5.8892602149140699E-4</v>
      </c>
    </row>
    <row r="178" spans="1:17" x14ac:dyDescent="0.3">
      <c r="A178" s="79">
        <v>43721</v>
      </c>
      <c r="B178" s="82">
        <v>82.6447</v>
      </c>
      <c r="C178" s="4">
        <f t="shared" si="11"/>
        <v>82.975899999999996</v>
      </c>
      <c r="D178" s="18">
        <f>Table21[[#This Row],[Adj Close]]-Table21[[#This Row],[Naive Trend ]]</f>
        <v>-0.3311999999999955</v>
      </c>
      <c r="E178" s="5">
        <f t="shared" si="10"/>
        <v>0.10969343999999702</v>
      </c>
      <c r="F178" s="5">
        <f>ABS(Table21[[#This Row],[Erorr 1]])</f>
        <v>0.3311999999999955</v>
      </c>
      <c r="G178" s="6">
        <f>Table21[[#This Row],[Abs Erorr 1]]/Table21[[#This Row],[Adj Close]]</f>
        <v>4.0075165134605788E-3</v>
      </c>
      <c r="H178" s="4">
        <f t="shared" si="13"/>
        <v>82.420666666666662</v>
      </c>
      <c r="I178" s="7">
        <f>(Table21[[#This Row],[Adj Close]]-Table21[[#This Row],[3-MA]])</f>
        <v>0.22403333333333819</v>
      </c>
      <c r="J178" s="3">
        <f t="shared" si="12"/>
        <v>5.0190934444446618E-2</v>
      </c>
      <c r="K178" s="3">
        <f>ABS(Table21[[#This Row],[Erorr 2]])</f>
        <v>0.22403333333333819</v>
      </c>
      <c r="L178" s="6">
        <f>Table21[[#This Row],[Abs Erorr 2]]/Table21[[#This Row],[Adj Close]]</f>
        <v>2.710800974936544E-3</v>
      </c>
      <c r="M178" s="4">
        <f t="shared" si="14"/>
        <v>83.135249999999999</v>
      </c>
      <c r="N178" s="9">
        <f>Table21[[#This Row],[Adj Close]]-Table21[[#This Row],[6-MA]]</f>
        <v>-0.49054999999999893</v>
      </c>
      <c r="O178" s="10">
        <f>(Table21[[#This Row],[Adj Close]]-M178)^2</f>
        <v>0.24063930249999896</v>
      </c>
      <c r="P178" s="10">
        <f>ABS(Table21[[#This Row],[Erorr 3]])</f>
        <v>0.49054999999999893</v>
      </c>
      <c r="Q178" s="81">
        <f>Table21[[#This Row],[Abs Erorr 3]]/Table21[[#This Row],[Adj Close]]</f>
        <v>5.9356498359846299E-3</v>
      </c>
    </row>
    <row r="179" spans="1:17" x14ac:dyDescent="0.3">
      <c r="A179" s="79">
        <v>43724</v>
      </c>
      <c r="B179" s="82">
        <v>82.597300000000004</v>
      </c>
      <c r="C179" s="4">
        <f t="shared" si="11"/>
        <v>82.6447</v>
      </c>
      <c r="D179" s="18">
        <f>Table21[[#This Row],[Adj Close]]-Table21[[#This Row],[Naive Trend ]]</f>
        <v>-4.7399999999996112E-2</v>
      </c>
      <c r="E179" s="5">
        <f t="shared" si="10"/>
        <v>2.2467599999996314E-3</v>
      </c>
      <c r="F179" s="5">
        <f>ABS(Table21[[#This Row],[Erorr 1]])</f>
        <v>4.7399999999996112E-2</v>
      </c>
      <c r="G179" s="6">
        <f>Table21[[#This Row],[Abs Erorr 1]]/Table21[[#This Row],[Adj Close]]</f>
        <v>5.7386863735250557E-4</v>
      </c>
      <c r="H179" s="4">
        <f t="shared" si="13"/>
        <v>82.575266666666664</v>
      </c>
      <c r="I179" s="7">
        <f>(Table21[[#This Row],[Adj Close]]-Table21[[#This Row],[3-MA]])</f>
        <v>2.2033333333340011E-2</v>
      </c>
      <c r="J179" s="3">
        <f t="shared" si="12"/>
        <v>4.8546777777807204E-4</v>
      </c>
      <c r="K179" s="3">
        <f>ABS(Table21[[#This Row],[Erorr 2]])</f>
        <v>2.2033333333340011E-2</v>
      </c>
      <c r="L179" s="6">
        <f>Table21[[#This Row],[Abs Erorr 2]]/Table21[[#This Row],[Adj Close]]</f>
        <v>2.6675609654722382E-4</v>
      </c>
      <c r="M179" s="4">
        <f t="shared" si="14"/>
        <v>82.961733333333342</v>
      </c>
      <c r="N179" s="9">
        <f>Table21[[#This Row],[Adj Close]]-Table21[[#This Row],[6-MA]]</f>
        <v>-0.36443333333333783</v>
      </c>
      <c r="O179" s="10">
        <f>(Table21[[#This Row],[Adj Close]]-M179)^2</f>
        <v>0.13281165444444773</v>
      </c>
      <c r="P179" s="10">
        <f>ABS(Table21[[#This Row],[Erorr 3]])</f>
        <v>0.36443333333333783</v>
      </c>
      <c r="Q179" s="81">
        <f>Table21[[#This Row],[Abs Erorr 3]]/Table21[[#This Row],[Adj Close]]</f>
        <v>4.412170050756354E-3</v>
      </c>
    </row>
    <row r="180" spans="1:17" x14ac:dyDescent="0.3">
      <c r="A180" s="79">
        <v>43725</v>
      </c>
      <c r="B180" s="82">
        <v>82.900199999999998</v>
      </c>
      <c r="C180" s="4">
        <f t="shared" si="11"/>
        <v>82.597300000000004</v>
      </c>
      <c r="D180" s="18">
        <f>Table21[[#This Row],[Adj Close]]-Table21[[#This Row],[Naive Trend ]]</f>
        <v>0.30289999999999395</v>
      </c>
      <c r="E180" s="5">
        <f t="shared" si="10"/>
        <v>9.1748409999996339E-2</v>
      </c>
      <c r="F180" s="5">
        <f>ABS(Table21[[#This Row],[Erorr 1]])</f>
        <v>0.30289999999999395</v>
      </c>
      <c r="G180" s="6">
        <f>Table21[[#This Row],[Abs Erorr 1]]/Table21[[#This Row],[Adj Close]]</f>
        <v>3.6537909438094716E-3</v>
      </c>
      <c r="H180" s="4">
        <f t="shared" si="13"/>
        <v>82.7393</v>
      </c>
      <c r="I180" s="7">
        <f>(Table21[[#This Row],[Adj Close]]-Table21[[#This Row],[3-MA]])</f>
        <v>0.16089999999999804</v>
      </c>
      <c r="J180" s="3">
        <f t="shared" si="12"/>
        <v>2.588880999999937E-2</v>
      </c>
      <c r="K180" s="3">
        <f>ABS(Table21[[#This Row],[Erorr 2]])</f>
        <v>0.16089999999999804</v>
      </c>
      <c r="L180" s="6">
        <f>Table21[[#This Row],[Abs Erorr 2]]/Table21[[#This Row],[Adj Close]]</f>
        <v>1.9408879592570107E-3</v>
      </c>
      <c r="M180" s="4">
        <f t="shared" si="14"/>
        <v>82.737733333333338</v>
      </c>
      <c r="N180" s="9">
        <f>Table21[[#This Row],[Adj Close]]-Table21[[#This Row],[6-MA]]</f>
        <v>0.16246666666665988</v>
      </c>
      <c r="O180" s="10">
        <f>(Table21[[#This Row],[Adj Close]]-M180)^2</f>
        <v>2.6395417777775571E-2</v>
      </c>
      <c r="P180" s="10">
        <f>ABS(Table21[[#This Row],[Erorr 3]])</f>
        <v>0.16246666666665988</v>
      </c>
      <c r="Q180" s="81">
        <f>Table21[[#This Row],[Abs Erorr 3]]/Table21[[#This Row],[Adj Close]]</f>
        <v>1.9597861846733771E-3</v>
      </c>
    </row>
    <row r="181" spans="1:17" x14ac:dyDescent="0.3">
      <c r="A181" s="79">
        <v>43726</v>
      </c>
      <c r="B181" s="82">
        <v>83.364000000000004</v>
      </c>
      <c r="C181" s="4">
        <f t="shared" si="11"/>
        <v>82.900199999999998</v>
      </c>
      <c r="D181" s="18">
        <f>Table21[[#This Row],[Adj Close]]-Table21[[#This Row],[Naive Trend ]]</f>
        <v>0.46380000000000621</v>
      </c>
      <c r="E181" s="5">
        <f t="shared" si="10"/>
        <v>0.21511044000000576</v>
      </c>
      <c r="F181" s="5">
        <f>ABS(Table21[[#This Row],[Erorr 1]])</f>
        <v>0.46380000000000621</v>
      </c>
      <c r="G181" s="6">
        <f>Table21[[#This Row],[Abs Erorr 1]]/Table21[[#This Row],[Adj Close]]</f>
        <v>5.5635526126386232E-3</v>
      </c>
      <c r="H181" s="4">
        <f t="shared" si="13"/>
        <v>82.714066666666668</v>
      </c>
      <c r="I181" s="7">
        <f>(Table21[[#This Row],[Adj Close]]-Table21[[#This Row],[3-MA]])</f>
        <v>0.6499333333333368</v>
      </c>
      <c r="J181" s="3">
        <f t="shared" si="12"/>
        <v>0.42241333777778228</v>
      </c>
      <c r="K181" s="3">
        <f>ABS(Table21[[#This Row],[Erorr 2]])</f>
        <v>0.6499333333333368</v>
      </c>
      <c r="L181" s="6">
        <f>Table21[[#This Row],[Abs Erorr 2]]/Table21[[#This Row],[Adj Close]]</f>
        <v>7.7963309502103641E-3</v>
      </c>
      <c r="M181" s="4">
        <f t="shared" si="14"/>
        <v>82.567366666666672</v>
      </c>
      <c r="N181" s="9">
        <f>Table21[[#This Row],[Adj Close]]-Table21[[#This Row],[6-MA]]</f>
        <v>0.79663333333333242</v>
      </c>
      <c r="O181" s="10">
        <f>(Table21[[#This Row],[Adj Close]]-M181)^2</f>
        <v>0.63462466777777626</v>
      </c>
      <c r="P181" s="10">
        <f>ABS(Table21[[#This Row],[Erorr 3]])</f>
        <v>0.79663333333333242</v>
      </c>
      <c r="Q181" s="81">
        <f>Table21[[#This Row],[Abs Erorr 3]]/Table21[[#This Row],[Adj Close]]</f>
        <v>9.5560833613230218E-3</v>
      </c>
    </row>
    <row r="182" spans="1:17" x14ac:dyDescent="0.3">
      <c r="A182" s="79">
        <v>43727</v>
      </c>
      <c r="B182" s="82">
        <v>83.004300000000001</v>
      </c>
      <c r="C182" s="4">
        <f t="shared" si="11"/>
        <v>83.364000000000004</v>
      </c>
      <c r="D182" s="18">
        <f>Table21[[#This Row],[Adj Close]]-Table21[[#This Row],[Naive Trend ]]</f>
        <v>-0.35970000000000368</v>
      </c>
      <c r="E182" s="5">
        <f t="shared" si="10"/>
        <v>0.12938409000000264</v>
      </c>
      <c r="F182" s="5">
        <f>ABS(Table21[[#This Row],[Erorr 1]])</f>
        <v>0.35970000000000368</v>
      </c>
      <c r="G182" s="6">
        <f>Table21[[#This Row],[Abs Erorr 1]]/Table21[[#This Row],[Adj Close]]</f>
        <v>4.3335104325920911E-3</v>
      </c>
      <c r="H182" s="4">
        <f t="shared" si="13"/>
        <v>82.953833333333336</v>
      </c>
      <c r="I182" s="7">
        <f>(Table21[[#This Row],[Adj Close]]-Table21[[#This Row],[3-MA]])</f>
        <v>5.0466666666665105E-2</v>
      </c>
      <c r="J182" s="3">
        <f t="shared" si="12"/>
        <v>2.5468844444442871E-3</v>
      </c>
      <c r="K182" s="3">
        <f>ABS(Table21[[#This Row],[Erorr 2]])</f>
        <v>5.0466666666665105E-2</v>
      </c>
      <c r="L182" s="6">
        <f>Table21[[#This Row],[Abs Erorr 2]]/Table21[[#This Row],[Adj Close]]</f>
        <v>6.0800062968623439E-4</v>
      </c>
      <c r="M182" s="4">
        <f t="shared" si="14"/>
        <v>82.76455</v>
      </c>
      <c r="N182" s="9">
        <f>Table21[[#This Row],[Adj Close]]-Table21[[#This Row],[6-MA]]</f>
        <v>0.2397500000000008</v>
      </c>
      <c r="O182" s="10">
        <f>(Table21[[#This Row],[Adj Close]]-M182)^2</f>
        <v>5.748006250000038E-2</v>
      </c>
      <c r="P182" s="10">
        <f>ABS(Table21[[#This Row],[Erorr 3]])</f>
        <v>0.2397500000000008</v>
      </c>
      <c r="Q182" s="81">
        <f>Table21[[#This Row],[Abs Erorr 3]]/Table21[[#This Row],[Adj Close]]</f>
        <v>2.8884045766303769E-3</v>
      </c>
    </row>
    <row r="183" spans="1:17" x14ac:dyDescent="0.3">
      <c r="A183" s="79">
        <v>43728</v>
      </c>
      <c r="B183" s="82">
        <v>82.038899999999998</v>
      </c>
      <c r="C183" s="4">
        <f t="shared" si="11"/>
        <v>83.004300000000001</v>
      </c>
      <c r="D183" s="18">
        <f>Table21[[#This Row],[Adj Close]]-Table21[[#This Row],[Naive Trend ]]</f>
        <v>-0.96540000000000248</v>
      </c>
      <c r="E183" s="5">
        <f t="shared" si="10"/>
        <v>0.93199716000000477</v>
      </c>
      <c r="F183" s="5">
        <f>ABS(Table21[[#This Row],[Erorr 1]])</f>
        <v>0.96540000000000248</v>
      </c>
      <c r="G183" s="6">
        <f>Table21[[#This Row],[Abs Erorr 1]]/Table21[[#This Row],[Adj Close]]</f>
        <v>1.1767588302622324E-2</v>
      </c>
      <c r="H183" s="4">
        <f t="shared" si="13"/>
        <v>83.089500000000001</v>
      </c>
      <c r="I183" s="7">
        <f>(Table21[[#This Row],[Adj Close]]-Table21[[#This Row],[3-MA]])</f>
        <v>-1.0506000000000029</v>
      </c>
      <c r="J183" s="3">
        <f t="shared" si="12"/>
        <v>1.1037603600000061</v>
      </c>
      <c r="K183" s="3">
        <f>ABS(Table21[[#This Row],[Erorr 2]])</f>
        <v>1.0506000000000029</v>
      </c>
      <c r="L183" s="6">
        <f>Table21[[#This Row],[Abs Erorr 2]]/Table21[[#This Row],[Adj Close]]</f>
        <v>1.280612002354984E-2</v>
      </c>
      <c r="M183" s="4">
        <f t="shared" si="14"/>
        <v>82.914399999999986</v>
      </c>
      <c r="N183" s="9">
        <f>Table21[[#This Row],[Adj Close]]-Table21[[#This Row],[6-MA]]</f>
        <v>-0.87549999999998818</v>
      </c>
      <c r="O183" s="10">
        <f>(Table21[[#This Row],[Adj Close]]-M183)^2</f>
        <v>0.76650024999997934</v>
      </c>
      <c r="P183" s="10">
        <f>ABS(Table21[[#This Row],[Erorr 3]])</f>
        <v>0.87549999999998818</v>
      </c>
      <c r="Q183" s="81">
        <f>Table21[[#This Row],[Abs Erorr 3]]/Table21[[#This Row],[Adj Close]]</f>
        <v>1.067176668629136E-2</v>
      </c>
    </row>
    <row r="184" spans="1:17" x14ac:dyDescent="0.3">
      <c r="A184" s="79">
        <v>43731</v>
      </c>
      <c r="B184" s="82">
        <v>82.994900000000001</v>
      </c>
      <c r="C184" s="4">
        <f t="shared" si="11"/>
        <v>82.038899999999998</v>
      </c>
      <c r="D184" s="18">
        <f>Table21[[#This Row],[Adj Close]]-Table21[[#This Row],[Naive Trend ]]</f>
        <v>0.95600000000000307</v>
      </c>
      <c r="E184" s="5">
        <f t="shared" si="10"/>
        <v>0.91393600000000585</v>
      </c>
      <c r="F184" s="5">
        <f>ABS(Table21[[#This Row],[Erorr 1]])</f>
        <v>0.95600000000000307</v>
      </c>
      <c r="G184" s="6">
        <f>Table21[[#This Row],[Abs Erorr 1]]/Table21[[#This Row],[Adj Close]]</f>
        <v>1.1518780069618772E-2</v>
      </c>
      <c r="H184" s="4">
        <f t="shared" si="13"/>
        <v>82.802399999999992</v>
      </c>
      <c r="I184" s="7">
        <f>(Table21[[#This Row],[Adj Close]]-Table21[[#This Row],[3-MA]])</f>
        <v>0.19250000000000966</v>
      </c>
      <c r="J184" s="3">
        <f t="shared" si="12"/>
        <v>3.7056250000003718E-2</v>
      </c>
      <c r="K184" s="3">
        <f>ABS(Table21[[#This Row],[Erorr 2]])</f>
        <v>0.19250000000000966</v>
      </c>
      <c r="L184" s="6">
        <f>Table21[[#This Row],[Abs Erorr 2]]/Table21[[#This Row],[Adj Close]]</f>
        <v>2.3194196269892445E-3</v>
      </c>
      <c r="M184" s="4">
        <f t="shared" si="14"/>
        <v>82.758233333333337</v>
      </c>
      <c r="N184" s="9">
        <f>Table21[[#This Row],[Adj Close]]-Table21[[#This Row],[6-MA]]</f>
        <v>0.23666666666666458</v>
      </c>
      <c r="O184" s="10">
        <f>(Table21[[#This Row],[Adj Close]]-M184)^2</f>
        <v>5.6011111111110123E-2</v>
      </c>
      <c r="P184" s="10">
        <f>ABS(Table21[[#This Row],[Erorr 3]])</f>
        <v>0.23666666666666458</v>
      </c>
      <c r="Q184" s="81">
        <f>Table21[[#This Row],[Abs Erorr 3]]/Table21[[#This Row],[Adj Close]]</f>
        <v>2.8515808401078208E-3</v>
      </c>
    </row>
    <row r="185" spans="1:17" x14ac:dyDescent="0.3">
      <c r="A185" s="79">
        <v>43732</v>
      </c>
      <c r="B185" s="82">
        <v>82.512200000000007</v>
      </c>
      <c r="C185" s="4">
        <f t="shared" si="11"/>
        <v>82.994900000000001</v>
      </c>
      <c r="D185" s="18">
        <f>Table21[[#This Row],[Adj Close]]-Table21[[#This Row],[Naive Trend ]]</f>
        <v>-0.48269999999999413</v>
      </c>
      <c r="E185" s="5">
        <f t="shared" si="10"/>
        <v>0.23299928999999434</v>
      </c>
      <c r="F185" s="5">
        <f>ABS(Table21[[#This Row],[Erorr 1]])</f>
        <v>0.48269999999999413</v>
      </c>
      <c r="G185" s="6">
        <f>Table21[[#This Row],[Abs Erorr 1]]/Table21[[#This Row],[Adj Close]]</f>
        <v>5.8500439934942236E-3</v>
      </c>
      <c r="H185" s="4">
        <f t="shared" si="13"/>
        <v>82.679366666666667</v>
      </c>
      <c r="I185" s="7">
        <f>(Table21[[#This Row],[Adj Close]]-Table21[[#This Row],[3-MA]])</f>
        <v>-0.16716666666665958</v>
      </c>
      <c r="J185" s="3">
        <f t="shared" si="12"/>
        <v>2.7944694444442076E-2</v>
      </c>
      <c r="K185" s="3">
        <f>ABS(Table21[[#This Row],[Erorr 2]])</f>
        <v>0.16716666666665958</v>
      </c>
      <c r="L185" s="6">
        <f>Table21[[#This Row],[Abs Erorr 2]]/Table21[[#This Row],[Adj Close]]</f>
        <v>2.0259630293054795E-3</v>
      </c>
      <c r="M185" s="4">
        <f t="shared" si="14"/>
        <v>82.816600000000008</v>
      </c>
      <c r="N185" s="9">
        <f>Table21[[#This Row],[Adj Close]]-Table21[[#This Row],[6-MA]]</f>
        <v>-0.30440000000000111</v>
      </c>
      <c r="O185" s="10">
        <f>(Table21[[#This Row],[Adj Close]]-M185)^2</f>
        <v>9.2659360000000676E-2</v>
      </c>
      <c r="P185" s="10">
        <f>ABS(Table21[[#This Row],[Erorr 3]])</f>
        <v>0.30440000000000111</v>
      </c>
      <c r="Q185" s="81">
        <f>Table21[[#This Row],[Abs Erorr 3]]/Table21[[#This Row],[Adj Close]]</f>
        <v>3.6891514224563289E-3</v>
      </c>
    </row>
    <row r="186" spans="1:17" x14ac:dyDescent="0.3">
      <c r="A186" s="79">
        <v>43733</v>
      </c>
      <c r="B186" s="82">
        <v>85.947800000000001</v>
      </c>
      <c r="C186" s="4">
        <f t="shared" si="11"/>
        <v>82.512200000000007</v>
      </c>
      <c r="D186" s="18">
        <f>Table21[[#This Row],[Adj Close]]-Table21[[#This Row],[Naive Trend ]]</f>
        <v>3.4355999999999938</v>
      </c>
      <c r="E186" s="5">
        <f t="shared" si="10"/>
        <v>11.803347359999957</v>
      </c>
      <c r="F186" s="5">
        <f>ABS(Table21[[#This Row],[Erorr 1]])</f>
        <v>3.4355999999999938</v>
      </c>
      <c r="G186" s="6">
        <f>Table21[[#This Row],[Abs Erorr 1]]/Table21[[#This Row],[Adj Close]]</f>
        <v>3.9973099951365755E-2</v>
      </c>
      <c r="H186" s="4">
        <f t="shared" si="13"/>
        <v>82.515333333333331</v>
      </c>
      <c r="I186" s="7">
        <f>(Table21[[#This Row],[Adj Close]]-Table21[[#This Row],[3-MA]])</f>
        <v>3.4324666666666701</v>
      </c>
      <c r="J186" s="3">
        <f t="shared" si="12"/>
        <v>11.781827417777802</v>
      </c>
      <c r="K186" s="3">
        <f>ABS(Table21[[#This Row],[Erorr 2]])</f>
        <v>3.4324666666666701</v>
      </c>
      <c r="L186" s="6">
        <f>Table21[[#This Row],[Abs Erorr 2]]/Table21[[#This Row],[Adj Close]]</f>
        <v>3.9936643714750933E-2</v>
      </c>
      <c r="M186" s="4">
        <f t="shared" si="14"/>
        <v>82.802416666666673</v>
      </c>
      <c r="N186" s="9">
        <f>Table21[[#This Row],[Adj Close]]-Table21[[#This Row],[6-MA]]</f>
        <v>3.1453833333333279</v>
      </c>
      <c r="O186" s="10">
        <f>(Table21[[#This Row],[Adj Close]]-M186)^2</f>
        <v>9.8934363136110761</v>
      </c>
      <c r="P186" s="10">
        <f>ABS(Table21[[#This Row],[Erorr 3]])</f>
        <v>3.1453833333333279</v>
      </c>
      <c r="Q186" s="81">
        <f>Table21[[#This Row],[Abs Erorr 3]]/Table21[[#This Row],[Adj Close]]</f>
        <v>3.6596437992983274E-2</v>
      </c>
    </row>
    <row r="187" spans="1:17" x14ac:dyDescent="0.3">
      <c r="A187" s="79">
        <v>43734</v>
      </c>
      <c r="B187" s="82">
        <v>87.234999999999999</v>
      </c>
      <c r="C187" s="4">
        <f t="shared" si="11"/>
        <v>85.947800000000001</v>
      </c>
      <c r="D187" s="18">
        <f>Table21[[#This Row],[Adj Close]]-Table21[[#This Row],[Naive Trend ]]</f>
        <v>1.2871999999999986</v>
      </c>
      <c r="E187" s="5">
        <f t="shared" si="10"/>
        <v>1.6568838399999963</v>
      </c>
      <c r="F187" s="5">
        <f>ABS(Table21[[#This Row],[Erorr 1]])</f>
        <v>1.2871999999999986</v>
      </c>
      <c r="G187" s="6">
        <f>Table21[[#This Row],[Abs Erorr 1]]/Table21[[#This Row],[Adj Close]]</f>
        <v>1.4755545365965479E-2</v>
      </c>
      <c r="H187" s="4">
        <f t="shared" si="13"/>
        <v>83.818300000000008</v>
      </c>
      <c r="I187" s="7">
        <f>(Table21[[#This Row],[Adj Close]]-Table21[[#This Row],[3-MA]])</f>
        <v>3.4166999999999916</v>
      </c>
      <c r="J187" s="3">
        <f t="shared" si="12"/>
        <v>11.673838889999942</v>
      </c>
      <c r="K187" s="3">
        <f>ABS(Table21[[#This Row],[Erorr 2]])</f>
        <v>3.4166999999999916</v>
      </c>
      <c r="L187" s="6">
        <f>Table21[[#This Row],[Abs Erorr 2]]/Table21[[#This Row],[Adj Close]]</f>
        <v>3.9166618902963163E-2</v>
      </c>
      <c r="M187" s="4">
        <f t="shared" si="14"/>
        <v>83.310350000000014</v>
      </c>
      <c r="N187" s="9">
        <f>Table21[[#This Row],[Adj Close]]-Table21[[#This Row],[6-MA]]</f>
        <v>3.9246499999999855</v>
      </c>
      <c r="O187" s="10">
        <f>(Table21[[#This Row],[Adj Close]]-M187)^2</f>
        <v>15.402877622499886</v>
      </c>
      <c r="P187" s="10">
        <f>ABS(Table21[[#This Row],[Erorr 3]])</f>
        <v>3.9246499999999855</v>
      </c>
      <c r="Q187" s="81">
        <f>Table21[[#This Row],[Abs Erorr 3]]/Table21[[#This Row],[Adj Close]]</f>
        <v>4.498939645784359E-2</v>
      </c>
    </row>
    <row r="188" spans="1:17" x14ac:dyDescent="0.3">
      <c r="A188" s="79">
        <v>43735</v>
      </c>
      <c r="B188" s="82">
        <v>87.367500000000007</v>
      </c>
      <c r="C188" s="4">
        <f t="shared" si="11"/>
        <v>87.234999999999999</v>
      </c>
      <c r="D188" s="18">
        <f>Table21[[#This Row],[Adj Close]]-Table21[[#This Row],[Naive Trend ]]</f>
        <v>0.13250000000000739</v>
      </c>
      <c r="E188" s="5">
        <f t="shared" si="10"/>
        <v>1.7556250000001959E-2</v>
      </c>
      <c r="F188" s="5">
        <f>ABS(Table21[[#This Row],[Erorr 1]])</f>
        <v>0.13250000000000739</v>
      </c>
      <c r="G188" s="6">
        <f>Table21[[#This Row],[Abs Erorr 1]]/Table21[[#This Row],[Adj Close]]</f>
        <v>1.516582253126247E-3</v>
      </c>
      <c r="H188" s="4">
        <f t="shared" si="13"/>
        <v>85.231666666666669</v>
      </c>
      <c r="I188" s="7">
        <f>(Table21[[#This Row],[Adj Close]]-Table21[[#This Row],[3-MA]])</f>
        <v>2.1358333333333377</v>
      </c>
      <c r="J188" s="3">
        <f t="shared" si="12"/>
        <v>4.5617840277777963</v>
      </c>
      <c r="K188" s="3">
        <f>ABS(Table21[[#This Row],[Erorr 2]])</f>
        <v>2.1358333333333377</v>
      </c>
      <c r="L188" s="6">
        <f>Table21[[#This Row],[Abs Erorr 2]]/Table21[[#This Row],[Adj Close]]</f>
        <v>2.4446542860140641E-2</v>
      </c>
      <c r="M188" s="4">
        <f t="shared" si="14"/>
        <v>83.955516666666668</v>
      </c>
      <c r="N188" s="9">
        <f>Table21[[#This Row],[Adj Close]]-Table21[[#This Row],[6-MA]]</f>
        <v>3.4119833333333389</v>
      </c>
      <c r="O188" s="10">
        <f>(Table21[[#This Row],[Adj Close]]-M188)^2</f>
        <v>11.641630266944482</v>
      </c>
      <c r="P188" s="10">
        <f>ABS(Table21[[#This Row],[Erorr 3]])</f>
        <v>3.4119833333333389</v>
      </c>
      <c r="Q188" s="81">
        <f>Table21[[#This Row],[Abs Erorr 3]]/Table21[[#This Row],[Adj Close]]</f>
        <v>3.9053232990910104E-2</v>
      </c>
    </row>
    <row r="189" spans="1:17" x14ac:dyDescent="0.3">
      <c r="A189" s="79">
        <v>43738</v>
      </c>
      <c r="B189" s="82">
        <v>88.891300000000001</v>
      </c>
      <c r="C189" s="4">
        <f t="shared" si="11"/>
        <v>87.367500000000007</v>
      </c>
      <c r="D189" s="18">
        <f>Table21[[#This Row],[Adj Close]]-Table21[[#This Row],[Naive Trend ]]</f>
        <v>1.5237999999999943</v>
      </c>
      <c r="E189" s="5">
        <f t="shared" si="10"/>
        <v>2.3219664399999824</v>
      </c>
      <c r="F189" s="5">
        <f>ABS(Table21[[#This Row],[Erorr 1]])</f>
        <v>1.5237999999999943</v>
      </c>
      <c r="G189" s="6">
        <f>Table21[[#This Row],[Abs Erorr 1]]/Table21[[#This Row],[Adj Close]]</f>
        <v>1.7142285015518888E-2</v>
      </c>
      <c r="H189" s="4">
        <f t="shared" si="13"/>
        <v>86.850099999999998</v>
      </c>
      <c r="I189" s="7">
        <f>(Table21[[#This Row],[Adj Close]]-Table21[[#This Row],[3-MA]])</f>
        <v>2.0412000000000035</v>
      </c>
      <c r="J189" s="3">
        <f t="shared" si="12"/>
        <v>4.1664974400000139</v>
      </c>
      <c r="K189" s="3">
        <f>ABS(Table21[[#This Row],[Erorr 2]])</f>
        <v>2.0412000000000035</v>
      </c>
      <c r="L189" s="6">
        <f>Table21[[#This Row],[Abs Erorr 2]]/Table21[[#This Row],[Adj Close]]</f>
        <v>2.2962877131957833E-2</v>
      </c>
      <c r="M189" s="4">
        <f t="shared" si="14"/>
        <v>84.682716666666664</v>
      </c>
      <c r="N189" s="9">
        <f>Table21[[#This Row],[Adj Close]]-Table21[[#This Row],[6-MA]]</f>
        <v>4.2085833333333369</v>
      </c>
      <c r="O189" s="10">
        <f>(Table21[[#This Row],[Adj Close]]-M189)^2</f>
        <v>17.71217367361114</v>
      </c>
      <c r="P189" s="10">
        <f>ABS(Table21[[#This Row],[Erorr 3]])</f>
        <v>4.2085833333333369</v>
      </c>
      <c r="Q189" s="81">
        <f>Table21[[#This Row],[Abs Erorr 3]]/Table21[[#This Row],[Adj Close]]</f>
        <v>4.7345278259327259E-2</v>
      </c>
    </row>
    <row r="190" spans="1:17" x14ac:dyDescent="0.3">
      <c r="A190" s="79">
        <v>43739</v>
      </c>
      <c r="B190" s="82">
        <v>87.339100000000002</v>
      </c>
      <c r="C190" s="4">
        <f t="shared" si="11"/>
        <v>88.891300000000001</v>
      </c>
      <c r="D190" s="18">
        <f>Table21[[#This Row],[Adj Close]]-Table21[[#This Row],[Naive Trend ]]</f>
        <v>-1.5521999999999991</v>
      </c>
      <c r="E190" s="5">
        <f t="shared" si="10"/>
        <v>2.4093248399999974</v>
      </c>
      <c r="F190" s="5">
        <f>ABS(Table21[[#This Row],[Erorr 1]])</f>
        <v>1.5521999999999991</v>
      </c>
      <c r="G190" s="6">
        <f>Table21[[#This Row],[Abs Erorr 1]]/Table21[[#This Row],[Adj Close]]</f>
        <v>1.7772108940898167E-2</v>
      </c>
      <c r="H190" s="4">
        <f t="shared" si="13"/>
        <v>87.831266666666679</v>
      </c>
      <c r="I190" s="7">
        <f>(Table21[[#This Row],[Adj Close]]-Table21[[#This Row],[3-MA]])</f>
        <v>-0.49216666666667663</v>
      </c>
      <c r="J190" s="3">
        <f t="shared" si="12"/>
        <v>0.2422280277777876</v>
      </c>
      <c r="K190" s="3">
        <f>ABS(Table21[[#This Row],[Erorr 2]])</f>
        <v>0.49216666666667663</v>
      </c>
      <c r="L190" s="6">
        <f>Table21[[#This Row],[Abs Erorr 2]]/Table21[[#This Row],[Adj Close]]</f>
        <v>5.6351240929512283E-3</v>
      </c>
      <c r="M190" s="4">
        <f t="shared" si="14"/>
        <v>85.824783333333343</v>
      </c>
      <c r="N190" s="9">
        <f>Table21[[#This Row],[Adj Close]]-Table21[[#This Row],[6-MA]]</f>
        <v>1.5143166666666588</v>
      </c>
      <c r="O190" s="10">
        <f>(Table21[[#This Row],[Adj Close]]-M190)^2</f>
        <v>2.2931549669444204</v>
      </c>
      <c r="P190" s="10">
        <f>ABS(Table21[[#This Row],[Erorr 3]])</f>
        <v>1.5143166666666588</v>
      </c>
      <c r="Q190" s="81">
        <f>Table21[[#This Row],[Abs Erorr 3]]/Table21[[#This Row],[Adj Close]]</f>
        <v>1.7338358955687187E-2</v>
      </c>
    </row>
    <row r="191" spans="1:17" x14ac:dyDescent="0.3">
      <c r="A191" s="79">
        <v>43740</v>
      </c>
      <c r="B191" s="82">
        <v>86.591399999999993</v>
      </c>
      <c r="C191" s="4">
        <f t="shared" si="11"/>
        <v>87.339100000000002</v>
      </c>
      <c r="D191" s="18">
        <f>Table21[[#This Row],[Adj Close]]-Table21[[#This Row],[Naive Trend ]]</f>
        <v>-0.74770000000000891</v>
      </c>
      <c r="E191" s="5">
        <f t="shared" si="10"/>
        <v>0.55905529000001331</v>
      </c>
      <c r="F191" s="5">
        <f>ABS(Table21[[#This Row],[Erorr 1]])</f>
        <v>0.74770000000000891</v>
      </c>
      <c r="G191" s="6">
        <f>Table21[[#This Row],[Abs Erorr 1]]/Table21[[#This Row],[Adj Close]]</f>
        <v>8.6348066898099454E-3</v>
      </c>
      <c r="H191" s="4">
        <f t="shared" si="13"/>
        <v>87.865966666666665</v>
      </c>
      <c r="I191" s="7">
        <f>(Table21[[#This Row],[Adj Close]]-Table21[[#This Row],[3-MA]])</f>
        <v>-1.2745666666666722</v>
      </c>
      <c r="J191" s="3">
        <f t="shared" si="12"/>
        <v>1.6245201877777917</v>
      </c>
      <c r="K191" s="3">
        <f>ABS(Table21[[#This Row],[Erorr 2]])</f>
        <v>1.2745666666666722</v>
      </c>
      <c r="L191" s="6">
        <f>Table21[[#This Row],[Abs Erorr 2]]/Table21[[#This Row],[Adj Close]]</f>
        <v>1.4719321626243164E-2</v>
      </c>
      <c r="M191" s="4">
        <f t="shared" si="14"/>
        <v>86.548816666666667</v>
      </c>
      <c r="N191" s="9">
        <f>Table21[[#This Row],[Adj Close]]-Table21[[#This Row],[6-MA]]</f>
        <v>4.2583333333325868E-2</v>
      </c>
      <c r="O191" s="10">
        <f>(Table21[[#This Row],[Adj Close]]-M191)^2</f>
        <v>1.8133402777771419E-3</v>
      </c>
      <c r="P191" s="10">
        <f>ABS(Table21[[#This Row],[Erorr 3]])</f>
        <v>4.2583333333325868E-2</v>
      </c>
      <c r="Q191" s="81">
        <f>Table21[[#This Row],[Abs Erorr 3]]/Table21[[#This Row],[Adj Close]]</f>
        <v>4.9177323999064426E-4</v>
      </c>
    </row>
    <row r="192" spans="1:17" x14ac:dyDescent="0.3">
      <c r="A192" s="79">
        <v>43741</v>
      </c>
      <c r="B192" s="82">
        <v>87.282300000000006</v>
      </c>
      <c r="C192" s="4">
        <f t="shared" si="11"/>
        <v>86.591399999999993</v>
      </c>
      <c r="D192" s="18">
        <f>Table21[[#This Row],[Adj Close]]-Table21[[#This Row],[Naive Trend ]]</f>
        <v>0.69090000000001339</v>
      </c>
      <c r="E192" s="5">
        <f t="shared" si="10"/>
        <v>0.47734281000001849</v>
      </c>
      <c r="F192" s="5">
        <f>ABS(Table21[[#This Row],[Erorr 1]])</f>
        <v>0.69090000000001339</v>
      </c>
      <c r="G192" s="6">
        <f>Table21[[#This Row],[Abs Erorr 1]]/Table21[[#This Row],[Adj Close]]</f>
        <v>7.9156942472874033E-3</v>
      </c>
      <c r="H192" s="4">
        <f t="shared" si="13"/>
        <v>87.607266666666661</v>
      </c>
      <c r="I192" s="7">
        <f>(Table21[[#This Row],[Adj Close]]-Table21[[#This Row],[3-MA]])</f>
        <v>-0.32496666666665419</v>
      </c>
      <c r="J192" s="3">
        <f t="shared" si="12"/>
        <v>0.10560333444443634</v>
      </c>
      <c r="K192" s="3">
        <f>ABS(Table21[[#This Row],[Erorr 2]])</f>
        <v>0.32496666666665419</v>
      </c>
      <c r="L192" s="6">
        <f>Table21[[#This Row],[Abs Erorr 2]]/Table21[[#This Row],[Adj Close]]</f>
        <v>3.7231680038983181E-3</v>
      </c>
      <c r="M192" s="4">
        <f t="shared" si="14"/>
        <v>87.228683333333336</v>
      </c>
      <c r="N192" s="9">
        <f>Table21[[#This Row],[Adj Close]]-Table21[[#This Row],[6-MA]]</f>
        <v>5.3616666666670199E-2</v>
      </c>
      <c r="O192" s="10">
        <f>(Table21[[#This Row],[Adj Close]]-M192)^2</f>
        <v>2.8747469444448232E-3</v>
      </c>
      <c r="P192" s="10">
        <f>ABS(Table21[[#This Row],[Erorr 3]])</f>
        <v>5.3616666666670199E-2</v>
      </c>
      <c r="Q192" s="81">
        <f>Table21[[#This Row],[Abs Erorr 3]]/Table21[[#This Row],[Adj Close]]</f>
        <v>6.1429025892615339E-4</v>
      </c>
    </row>
    <row r="193" spans="1:17" x14ac:dyDescent="0.3">
      <c r="A193" s="79">
        <v>43742</v>
      </c>
      <c r="B193" s="82">
        <v>88.086799999999997</v>
      </c>
      <c r="C193" s="4">
        <f t="shared" si="11"/>
        <v>87.282300000000006</v>
      </c>
      <c r="D193" s="18">
        <f>Table21[[#This Row],[Adj Close]]-Table21[[#This Row],[Naive Trend ]]</f>
        <v>0.80449999999999022</v>
      </c>
      <c r="E193" s="5">
        <f t="shared" si="10"/>
        <v>0.64722024999998429</v>
      </c>
      <c r="F193" s="5">
        <f>ABS(Table21[[#This Row],[Erorr 1]])</f>
        <v>0.80449999999999022</v>
      </c>
      <c r="G193" s="6">
        <f>Table21[[#This Row],[Abs Erorr 1]]/Table21[[#This Row],[Adj Close]]</f>
        <v>9.1330369589994222E-3</v>
      </c>
      <c r="H193" s="4">
        <f t="shared" si="13"/>
        <v>87.070933333333343</v>
      </c>
      <c r="I193" s="7">
        <f>(Table21[[#This Row],[Adj Close]]-Table21[[#This Row],[3-MA]])</f>
        <v>1.0158666666666534</v>
      </c>
      <c r="J193" s="3">
        <f t="shared" si="12"/>
        <v>1.0319850844444174</v>
      </c>
      <c r="K193" s="3">
        <f>ABS(Table21[[#This Row],[Erorr 2]])</f>
        <v>1.0158666666666534</v>
      </c>
      <c r="L193" s="6">
        <f>Table21[[#This Row],[Abs Erorr 2]]/Table21[[#This Row],[Adj Close]]</f>
        <v>1.1532564092084778E-2</v>
      </c>
      <c r="M193" s="4">
        <f t="shared" si="14"/>
        <v>87.451099999999997</v>
      </c>
      <c r="N193" s="9">
        <f>Table21[[#This Row],[Adj Close]]-Table21[[#This Row],[6-MA]]</f>
        <v>0.63569999999999993</v>
      </c>
      <c r="O193" s="10">
        <f>(Table21[[#This Row],[Adj Close]]-M193)^2</f>
        <v>0.40411448999999994</v>
      </c>
      <c r="P193" s="10">
        <f>ABS(Table21[[#This Row],[Erorr 3]])</f>
        <v>0.63569999999999993</v>
      </c>
      <c r="Q193" s="81">
        <f>Table21[[#This Row],[Abs Erorr 3]]/Table21[[#This Row],[Adj Close]]</f>
        <v>7.2167453012256088E-3</v>
      </c>
    </row>
    <row r="194" spans="1:17" x14ac:dyDescent="0.3">
      <c r="A194" s="79">
        <v>43745</v>
      </c>
      <c r="B194" s="82">
        <v>88.1815</v>
      </c>
      <c r="C194" s="4">
        <f t="shared" si="11"/>
        <v>88.086799999999997</v>
      </c>
      <c r="D194" s="18">
        <f>Table21[[#This Row],[Adj Close]]-Table21[[#This Row],[Naive Trend ]]</f>
        <v>9.4700000000003115E-2</v>
      </c>
      <c r="E194" s="5">
        <f t="shared" si="10"/>
        <v>8.9680900000005895E-3</v>
      </c>
      <c r="F194" s="5">
        <f>ABS(Table21[[#This Row],[Erorr 1]])</f>
        <v>9.4700000000003115E-2</v>
      </c>
      <c r="G194" s="6">
        <f>Table21[[#This Row],[Abs Erorr 1]]/Table21[[#This Row],[Adj Close]]</f>
        <v>1.0739214007473576E-3</v>
      </c>
      <c r="H194" s="4">
        <f t="shared" si="13"/>
        <v>87.320166666666651</v>
      </c>
      <c r="I194" s="7">
        <f>(Table21[[#This Row],[Adj Close]]-Table21[[#This Row],[3-MA]])</f>
        <v>0.86133333333334861</v>
      </c>
      <c r="J194" s="3">
        <f t="shared" si="12"/>
        <v>0.74189511111113737</v>
      </c>
      <c r="K194" s="3">
        <f>ABS(Table21[[#This Row],[Erorr 2]])</f>
        <v>0.86133333333334861</v>
      </c>
      <c r="L194" s="6">
        <f>Table21[[#This Row],[Abs Erorr 2]]/Table21[[#This Row],[Adj Close]]</f>
        <v>9.7677328388987329E-3</v>
      </c>
      <c r="M194" s="4">
        <f t="shared" si="14"/>
        <v>87.593066666666672</v>
      </c>
      <c r="N194" s="9">
        <f>Table21[[#This Row],[Adj Close]]-Table21[[#This Row],[6-MA]]</f>
        <v>0.58843333333332737</v>
      </c>
      <c r="O194" s="10">
        <f>(Table21[[#This Row],[Adj Close]]-M194)^2</f>
        <v>0.34625378777777077</v>
      </c>
      <c r="P194" s="10">
        <f>ABS(Table21[[#This Row],[Erorr 3]])</f>
        <v>0.58843333333332737</v>
      </c>
      <c r="Q194" s="81">
        <f>Table21[[#This Row],[Abs Erorr 3]]/Table21[[#This Row],[Adj Close]]</f>
        <v>6.6729794042211504E-3</v>
      </c>
    </row>
    <row r="195" spans="1:17" x14ac:dyDescent="0.3">
      <c r="A195" s="79">
        <v>43746</v>
      </c>
      <c r="B195" s="82">
        <v>86.837500000000006</v>
      </c>
      <c r="C195" s="4">
        <f t="shared" si="11"/>
        <v>88.1815</v>
      </c>
      <c r="D195" s="18">
        <f>Table21[[#This Row],[Adj Close]]-Table21[[#This Row],[Naive Trend ]]</f>
        <v>-1.3439999999999941</v>
      </c>
      <c r="E195" s="5">
        <f t="shared" ref="E195:E258" si="15">(B195-C195)^2</f>
        <v>1.8063359999999842</v>
      </c>
      <c r="F195" s="5">
        <f>ABS(Table21[[#This Row],[Erorr 1]])</f>
        <v>1.3439999999999941</v>
      </c>
      <c r="G195" s="6">
        <f>Table21[[#This Row],[Abs Erorr 1]]/Table21[[#This Row],[Adj Close]]</f>
        <v>1.547718439614215E-2</v>
      </c>
      <c r="H195" s="4">
        <f t="shared" si="13"/>
        <v>87.850200000000015</v>
      </c>
      <c r="I195" s="7">
        <f>(Table21[[#This Row],[Adj Close]]-Table21[[#This Row],[3-MA]])</f>
        <v>-1.0127000000000095</v>
      </c>
      <c r="J195" s="3">
        <f t="shared" si="12"/>
        <v>1.0255612900000193</v>
      </c>
      <c r="K195" s="3">
        <f>ABS(Table21[[#This Row],[Erorr 2]])</f>
        <v>1.0127000000000095</v>
      </c>
      <c r="L195" s="6">
        <f>Table21[[#This Row],[Abs Erorr 2]]/Table21[[#This Row],[Adj Close]]</f>
        <v>1.1662012379444473E-2</v>
      </c>
      <c r="M195" s="4">
        <f t="shared" si="14"/>
        <v>87.728733333333324</v>
      </c>
      <c r="N195" s="9">
        <f>Table21[[#This Row],[Adj Close]]-Table21[[#This Row],[6-MA]]</f>
        <v>-0.891233333333318</v>
      </c>
      <c r="O195" s="10">
        <f>(Table21[[#This Row],[Adj Close]]-M195)^2</f>
        <v>0.79429685444441711</v>
      </c>
      <c r="P195" s="10">
        <f>ABS(Table21[[#This Row],[Erorr 3]])</f>
        <v>0.891233333333318</v>
      </c>
      <c r="Q195" s="81">
        <f>Table21[[#This Row],[Abs Erorr 3]]/Table21[[#This Row],[Adj Close]]</f>
        <v>1.0263231130943636E-2</v>
      </c>
    </row>
    <row r="196" spans="1:17" x14ac:dyDescent="0.3">
      <c r="A196" s="79">
        <v>43747</v>
      </c>
      <c r="B196" s="82">
        <v>87.566299999999998</v>
      </c>
      <c r="C196" s="4">
        <f t="shared" ref="C196:C259" si="16">B195</f>
        <v>86.837500000000006</v>
      </c>
      <c r="D196" s="18">
        <f>Table21[[#This Row],[Adj Close]]-Table21[[#This Row],[Naive Trend ]]</f>
        <v>0.72879999999999256</v>
      </c>
      <c r="E196" s="5">
        <f t="shared" si="15"/>
        <v>0.5311494399999892</v>
      </c>
      <c r="F196" s="5">
        <f>ABS(Table21[[#This Row],[Erorr 1]])</f>
        <v>0.72879999999999256</v>
      </c>
      <c r="G196" s="6">
        <f>Table21[[#This Row],[Abs Erorr 1]]/Table21[[#This Row],[Adj Close]]</f>
        <v>8.3228365250101067E-3</v>
      </c>
      <c r="H196" s="4">
        <f t="shared" si="13"/>
        <v>87.701933333333344</v>
      </c>
      <c r="I196" s="7">
        <f>(Table21[[#This Row],[Adj Close]]-Table21[[#This Row],[3-MA]])</f>
        <v>-0.13563333333334526</v>
      </c>
      <c r="J196" s="3">
        <f t="shared" si="12"/>
        <v>1.8396401111114347E-2</v>
      </c>
      <c r="K196" s="3">
        <f>ABS(Table21[[#This Row],[Erorr 2]])</f>
        <v>0.13563333333334526</v>
      </c>
      <c r="L196" s="6">
        <f>Table21[[#This Row],[Abs Erorr 2]]/Table21[[#This Row],[Adj Close]]</f>
        <v>1.5489215980730631E-3</v>
      </c>
      <c r="M196" s="4">
        <f t="shared" si="14"/>
        <v>87.386433333333329</v>
      </c>
      <c r="N196" s="9">
        <f>Table21[[#This Row],[Adj Close]]-Table21[[#This Row],[6-MA]]</f>
        <v>0.17986666666666906</v>
      </c>
      <c r="O196" s="10">
        <f>(Table21[[#This Row],[Adj Close]]-M196)^2</f>
        <v>3.2352017777778637E-2</v>
      </c>
      <c r="P196" s="10">
        <f>ABS(Table21[[#This Row],[Erorr 3]])</f>
        <v>0.17986666666666906</v>
      </c>
      <c r="Q196" s="81">
        <f>Table21[[#This Row],[Abs Erorr 3]]/Table21[[#This Row],[Adj Close]]</f>
        <v>2.0540626550016282E-3</v>
      </c>
    </row>
    <row r="197" spans="1:17" x14ac:dyDescent="0.3">
      <c r="A197" s="79">
        <v>43748</v>
      </c>
      <c r="B197" s="82">
        <v>88.020499999999998</v>
      </c>
      <c r="C197" s="4">
        <f t="shared" si="16"/>
        <v>87.566299999999998</v>
      </c>
      <c r="D197" s="18">
        <f>Table21[[#This Row],[Adj Close]]-Table21[[#This Row],[Naive Trend ]]</f>
        <v>0.45420000000000016</v>
      </c>
      <c r="E197" s="5">
        <f t="shared" si="15"/>
        <v>0.20629764000000014</v>
      </c>
      <c r="F197" s="5">
        <f>ABS(Table21[[#This Row],[Erorr 1]])</f>
        <v>0.45420000000000016</v>
      </c>
      <c r="G197" s="6">
        <f>Table21[[#This Row],[Abs Erorr 1]]/Table21[[#This Row],[Adj Close]]</f>
        <v>5.1601615532745233E-3</v>
      </c>
      <c r="H197" s="4">
        <f t="shared" si="13"/>
        <v>87.528433333333339</v>
      </c>
      <c r="I197" s="7">
        <f>(Table21[[#This Row],[Adj Close]]-Table21[[#This Row],[3-MA]])</f>
        <v>0.4920666666666591</v>
      </c>
      <c r="J197" s="3">
        <f t="shared" ref="J197:J260" si="17">(B197-H197)^2</f>
        <v>0.24212960444443701</v>
      </c>
      <c r="K197" s="3">
        <f>ABS(Table21[[#This Row],[Erorr 2]])</f>
        <v>0.4920666666666591</v>
      </c>
      <c r="L197" s="6">
        <f>Table21[[#This Row],[Abs Erorr 2]]/Table21[[#This Row],[Adj Close]]</f>
        <v>5.5903643658768024E-3</v>
      </c>
      <c r="M197" s="4">
        <f t="shared" si="14"/>
        <v>87.424299999999974</v>
      </c>
      <c r="N197" s="9">
        <f>Table21[[#This Row],[Adj Close]]-Table21[[#This Row],[6-MA]]</f>
        <v>0.59620000000002449</v>
      </c>
      <c r="O197" s="10">
        <f>(Table21[[#This Row],[Adj Close]]-M197)^2</f>
        <v>0.35545444000002918</v>
      </c>
      <c r="P197" s="10">
        <f>ABS(Table21[[#This Row],[Erorr 3]])</f>
        <v>0.59620000000002449</v>
      </c>
      <c r="Q197" s="81">
        <f>Table21[[#This Row],[Abs Erorr 3]]/Table21[[#This Row],[Adj Close]]</f>
        <v>6.7734221005336772E-3</v>
      </c>
    </row>
    <row r="198" spans="1:17" x14ac:dyDescent="0.3">
      <c r="A198" s="79">
        <v>43749</v>
      </c>
      <c r="B198" s="82">
        <v>88.853399999999993</v>
      </c>
      <c r="C198" s="4">
        <f t="shared" si="16"/>
        <v>88.020499999999998</v>
      </c>
      <c r="D198" s="18">
        <f>Table21[[#This Row],[Adj Close]]-Table21[[#This Row],[Naive Trend ]]</f>
        <v>0.83289999999999509</v>
      </c>
      <c r="E198" s="5">
        <f t="shared" si="15"/>
        <v>0.6937224099999918</v>
      </c>
      <c r="F198" s="5">
        <f>ABS(Table21[[#This Row],[Erorr 1]])</f>
        <v>0.83289999999999509</v>
      </c>
      <c r="G198" s="6">
        <f>Table21[[#This Row],[Abs Erorr 1]]/Table21[[#This Row],[Adj Close]]</f>
        <v>9.37386751660595E-3</v>
      </c>
      <c r="H198" s="4">
        <f t="shared" ref="H198:H261" si="18">AVERAGE(B195:B197)</f>
        <v>87.474766666666667</v>
      </c>
      <c r="I198" s="7">
        <f>(Table21[[#This Row],[Adj Close]]-Table21[[#This Row],[3-MA]])</f>
        <v>1.378633333333326</v>
      </c>
      <c r="J198" s="3">
        <f t="shared" si="17"/>
        <v>1.9006298677777578</v>
      </c>
      <c r="K198" s="3">
        <f>ABS(Table21[[#This Row],[Erorr 2]])</f>
        <v>1.378633333333326</v>
      </c>
      <c r="L198" s="6">
        <f>Table21[[#This Row],[Abs Erorr 2]]/Table21[[#This Row],[Adj Close]]</f>
        <v>1.5515819691011555E-2</v>
      </c>
      <c r="M198" s="4">
        <f t="shared" si="14"/>
        <v>87.662483333333341</v>
      </c>
      <c r="N198" s="9">
        <f>Table21[[#This Row],[Adj Close]]-Table21[[#This Row],[6-MA]]</f>
        <v>1.1909166666666522</v>
      </c>
      <c r="O198" s="10">
        <f>(Table21[[#This Row],[Adj Close]]-M198)^2</f>
        <v>1.41828250694441</v>
      </c>
      <c r="P198" s="10">
        <f>ABS(Table21[[#This Row],[Erorr 3]])</f>
        <v>1.1909166666666522</v>
      </c>
      <c r="Q198" s="81">
        <f>Table21[[#This Row],[Abs Erorr 3]]/Table21[[#This Row],[Adj Close]]</f>
        <v>1.3403163713112298E-2</v>
      </c>
    </row>
    <row r="199" spans="1:17" x14ac:dyDescent="0.3">
      <c r="A199" s="79">
        <v>43752</v>
      </c>
      <c r="B199" s="82">
        <v>89.799899999999994</v>
      </c>
      <c r="C199" s="4">
        <f t="shared" si="16"/>
        <v>88.853399999999993</v>
      </c>
      <c r="D199" s="18">
        <f>Table21[[#This Row],[Adj Close]]-Table21[[#This Row],[Naive Trend ]]</f>
        <v>0.94650000000000034</v>
      </c>
      <c r="E199" s="5">
        <f t="shared" si="15"/>
        <v>0.89586225000000064</v>
      </c>
      <c r="F199" s="5">
        <f>ABS(Table21[[#This Row],[Erorr 1]])</f>
        <v>0.94650000000000034</v>
      </c>
      <c r="G199" s="6">
        <f>Table21[[#This Row],[Abs Erorr 1]]/Table21[[#This Row],[Adj Close]]</f>
        <v>1.0540100824165732E-2</v>
      </c>
      <c r="H199" s="4">
        <f t="shared" si="18"/>
        <v>88.14673333333333</v>
      </c>
      <c r="I199" s="7">
        <f>(Table21[[#This Row],[Adj Close]]-Table21[[#This Row],[3-MA]])</f>
        <v>1.6531666666666638</v>
      </c>
      <c r="J199" s="3">
        <f t="shared" si="17"/>
        <v>2.7329600277777684</v>
      </c>
      <c r="K199" s="3">
        <f>ABS(Table21[[#This Row],[Erorr 2]])</f>
        <v>1.6531666666666638</v>
      </c>
      <c r="L199" s="6">
        <f>Table21[[#This Row],[Abs Erorr 2]]/Table21[[#This Row],[Adj Close]]</f>
        <v>1.8409448859816813E-2</v>
      </c>
      <c r="M199" s="4">
        <f t="shared" si="14"/>
        <v>87.924333333333337</v>
      </c>
      <c r="N199" s="9">
        <f>Table21[[#This Row],[Adj Close]]-Table21[[#This Row],[6-MA]]</f>
        <v>1.8755666666666571</v>
      </c>
      <c r="O199" s="10">
        <f>(Table21[[#This Row],[Adj Close]]-M199)^2</f>
        <v>3.517750321111075</v>
      </c>
      <c r="P199" s="10">
        <f>ABS(Table21[[#This Row],[Erorr 3]])</f>
        <v>1.8755666666666571</v>
      </c>
      <c r="Q199" s="81">
        <f>Table21[[#This Row],[Abs Erorr 3]]/Table21[[#This Row],[Adj Close]]</f>
        <v>2.0886066317074486E-2</v>
      </c>
    </row>
    <row r="200" spans="1:17" x14ac:dyDescent="0.3">
      <c r="A200" s="79">
        <v>43753</v>
      </c>
      <c r="B200" s="82">
        <v>89.714699999999993</v>
      </c>
      <c r="C200" s="4">
        <f t="shared" si="16"/>
        <v>89.799899999999994</v>
      </c>
      <c r="D200" s="18">
        <f>Table21[[#This Row],[Adj Close]]-Table21[[#This Row],[Naive Trend ]]</f>
        <v>-8.5200000000000387E-2</v>
      </c>
      <c r="E200" s="5">
        <f t="shared" si="15"/>
        <v>7.2590400000000655E-3</v>
      </c>
      <c r="F200" s="5">
        <f>ABS(Table21[[#This Row],[Erorr 1]])</f>
        <v>8.5200000000000387E-2</v>
      </c>
      <c r="G200" s="6">
        <f>Table21[[#This Row],[Abs Erorr 1]]/Table21[[#This Row],[Adj Close]]</f>
        <v>9.4967714321064875E-4</v>
      </c>
      <c r="H200" s="4">
        <f t="shared" si="18"/>
        <v>88.891266666666652</v>
      </c>
      <c r="I200" s="7">
        <f>(Table21[[#This Row],[Adj Close]]-Table21[[#This Row],[3-MA]])</f>
        <v>0.82343333333334101</v>
      </c>
      <c r="J200" s="3">
        <f t="shared" si="17"/>
        <v>0.6780424544444571</v>
      </c>
      <c r="K200" s="3">
        <f>ABS(Table21[[#This Row],[Erorr 2]])</f>
        <v>0.82343333333334101</v>
      </c>
      <c r="L200" s="6">
        <f>Table21[[#This Row],[Abs Erorr 2]]/Table21[[#This Row],[Adj Close]]</f>
        <v>9.1783546434791741E-3</v>
      </c>
      <c r="M200" s="4">
        <f t="shared" si="14"/>
        <v>88.209850000000003</v>
      </c>
      <c r="N200" s="9">
        <f>Table21[[#This Row],[Adj Close]]-Table21[[#This Row],[6-MA]]</f>
        <v>1.5048499999999905</v>
      </c>
      <c r="O200" s="10">
        <f>(Table21[[#This Row],[Adj Close]]-M200)^2</f>
        <v>2.2645735224999712</v>
      </c>
      <c r="P200" s="10">
        <f>ABS(Table21[[#This Row],[Erorr 3]])</f>
        <v>1.5048499999999905</v>
      </c>
      <c r="Q200" s="81">
        <f>Table21[[#This Row],[Abs Erorr 3]]/Table21[[#This Row],[Adj Close]]</f>
        <v>1.6773728274184618E-2</v>
      </c>
    </row>
    <row r="201" spans="1:17" x14ac:dyDescent="0.3">
      <c r="A201" s="79">
        <v>43754</v>
      </c>
      <c r="B201" s="82">
        <v>89.799899999999994</v>
      </c>
      <c r="C201" s="4">
        <f t="shared" si="16"/>
        <v>89.714699999999993</v>
      </c>
      <c r="D201" s="18">
        <f>Table21[[#This Row],[Adj Close]]-Table21[[#This Row],[Naive Trend ]]</f>
        <v>8.5200000000000387E-2</v>
      </c>
      <c r="E201" s="5">
        <f t="shared" si="15"/>
        <v>7.2590400000000655E-3</v>
      </c>
      <c r="F201" s="5">
        <f>ABS(Table21[[#This Row],[Erorr 1]])</f>
        <v>8.5200000000000387E-2</v>
      </c>
      <c r="G201" s="6">
        <f>Table21[[#This Row],[Abs Erorr 1]]/Table21[[#This Row],[Adj Close]]</f>
        <v>9.4877611222284649E-4</v>
      </c>
      <c r="H201" s="4">
        <f t="shared" si="18"/>
        <v>89.456000000000003</v>
      </c>
      <c r="I201" s="7">
        <f>(Table21[[#This Row],[Adj Close]]-Table21[[#This Row],[3-MA]])</f>
        <v>0.34389999999999077</v>
      </c>
      <c r="J201" s="3">
        <f t="shared" si="17"/>
        <v>0.11826720999999366</v>
      </c>
      <c r="K201" s="3">
        <f>ABS(Table21[[#This Row],[Erorr 2]])</f>
        <v>0.34389999999999077</v>
      </c>
      <c r="L201" s="6">
        <f>Table21[[#This Row],[Abs Erorr 2]]/Table21[[#This Row],[Adj Close]]</f>
        <v>3.8296256454627541E-3</v>
      </c>
      <c r="M201" s="4">
        <f t="shared" ref="M201:M264" si="19">AVERAGE(B195:B200)</f>
        <v>88.465383333333321</v>
      </c>
      <c r="N201" s="9">
        <f>Table21[[#This Row],[Adj Close]]-Table21[[#This Row],[6-MA]]</f>
        <v>1.3345166666666728</v>
      </c>
      <c r="O201" s="10">
        <f>(Table21[[#This Row],[Adj Close]]-M201)^2</f>
        <v>1.7809347336111274</v>
      </c>
      <c r="P201" s="10">
        <f>ABS(Table21[[#This Row],[Erorr 3]])</f>
        <v>1.3345166666666728</v>
      </c>
      <c r="Q201" s="81">
        <f>Table21[[#This Row],[Abs Erorr 3]]/Table21[[#This Row],[Adj Close]]</f>
        <v>1.486100392836376E-2</v>
      </c>
    </row>
    <row r="202" spans="1:17" x14ac:dyDescent="0.3">
      <c r="A202" s="79">
        <v>43755</v>
      </c>
      <c r="B202" s="82">
        <v>90.4435</v>
      </c>
      <c r="C202" s="4">
        <f t="shared" si="16"/>
        <v>89.799899999999994</v>
      </c>
      <c r="D202" s="18">
        <f>Table21[[#This Row],[Adj Close]]-Table21[[#This Row],[Naive Trend ]]</f>
        <v>0.64360000000000639</v>
      </c>
      <c r="E202" s="5">
        <f t="shared" si="15"/>
        <v>0.41422096000000824</v>
      </c>
      <c r="F202" s="5">
        <f>ABS(Table21[[#This Row],[Erorr 1]])</f>
        <v>0.64360000000000639</v>
      </c>
      <c r="G202" s="6">
        <f>Table21[[#This Row],[Abs Erorr 1]]/Table21[[#This Row],[Adj Close]]</f>
        <v>7.1160448235639533E-3</v>
      </c>
      <c r="H202" s="4">
        <f t="shared" si="18"/>
        <v>89.771499999999989</v>
      </c>
      <c r="I202" s="7">
        <f>(Table21[[#This Row],[Adj Close]]-Table21[[#This Row],[3-MA]])</f>
        <v>0.67200000000001125</v>
      </c>
      <c r="J202" s="3">
        <f t="shared" si="17"/>
        <v>0.45158400000001514</v>
      </c>
      <c r="K202" s="3">
        <f>ABS(Table21[[#This Row],[Erorr 2]])</f>
        <v>0.67200000000001125</v>
      </c>
      <c r="L202" s="6">
        <f>Table21[[#This Row],[Abs Erorr 2]]/Table21[[#This Row],[Adj Close]]</f>
        <v>7.4300530165242532E-3</v>
      </c>
      <c r="M202" s="4">
        <f t="shared" si="19"/>
        <v>88.95911666666666</v>
      </c>
      <c r="N202" s="9">
        <f>Table21[[#This Row],[Adj Close]]-Table21[[#This Row],[6-MA]]</f>
        <v>1.4843833333333407</v>
      </c>
      <c r="O202" s="10">
        <f>(Table21[[#This Row],[Adj Close]]-M202)^2</f>
        <v>2.2033938802777997</v>
      </c>
      <c r="P202" s="10">
        <f>ABS(Table21[[#This Row],[Erorr 3]])</f>
        <v>1.4843833333333407</v>
      </c>
      <c r="Q202" s="81">
        <f>Table21[[#This Row],[Abs Erorr 3]]/Table21[[#This Row],[Adj Close]]</f>
        <v>1.6412272118320727E-2</v>
      </c>
    </row>
    <row r="203" spans="1:17" x14ac:dyDescent="0.3">
      <c r="A203" s="79">
        <v>43756</v>
      </c>
      <c r="B203" s="82">
        <v>90.954599999999999</v>
      </c>
      <c r="C203" s="4">
        <f t="shared" si="16"/>
        <v>90.4435</v>
      </c>
      <c r="D203" s="18">
        <f>Table21[[#This Row],[Adj Close]]-Table21[[#This Row],[Naive Trend ]]</f>
        <v>0.511099999999999</v>
      </c>
      <c r="E203" s="5">
        <f t="shared" si="15"/>
        <v>0.26122320999999898</v>
      </c>
      <c r="F203" s="5">
        <f>ABS(Table21[[#This Row],[Erorr 1]])</f>
        <v>0.511099999999999</v>
      </c>
      <c r="G203" s="6">
        <f>Table21[[#This Row],[Abs Erorr 1]]/Table21[[#This Row],[Adj Close]]</f>
        <v>5.6192869849353306E-3</v>
      </c>
      <c r="H203" s="4">
        <f t="shared" si="18"/>
        <v>89.98603333333331</v>
      </c>
      <c r="I203" s="7">
        <f>(Table21[[#This Row],[Adj Close]]-Table21[[#This Row],[3-MA]])</f>
        <v>0.968566666666689</v>
      </c>
      <c r="J203" s="3">
        <f t="shared" si="17"/>
        <v>0.93812138777782106</v>
      </c>
      <c r="K203" s="3">
        <f>ABS(Table21[[#This Row],[Erorr 2]])</f>
        <v>0.968566666666689</v>
      </c>
      <c r="L203" s="6">
        <f>Table21[[#This Row],[Abs Erorr 2]]/Table21[[#This Row],[Adj Close]]</f>
        <v>1.0648902492745711E-2</v>
      </c>
      <c r="M203" s="4">
        <f t="shared" si="19"/>
        <v>89.438649999999996</v>
      </c>
      <c r="N203" s="9">
        <f>Table21[[#This Row],[Adj Close]]-Table21[[#This Row],[6-MA]]</f>
        <v>1.5159500000000037</v>
      </c>
      <c r="O203" s="10">
        <f>(Table21[[#This Row],[Adj Close]]-M203)^2</f>
        <v>2.298104402500011</v>
      </c>
      <c r="P203" s="10">
        <f>ABS(Table21[[#This Row],[Erorr 3]])</f>
        <v>1.5159500000000037</v>
      </c>
      <c r="Q203" s="81">
        <f>Table21[[#This Row],[Abs Erorr 3]]/Table21[[#This Row],[Adj Close]]</f>
        <v>1.6667106446512918E-2</v>
      </c>
    </row>
    <row r="204" spans="1:17" x14ac:dyDescent="0.3">
      <c r="A204" s="79">
        <v>43759</v>
      </c>
      <c r="B204" s="82">
        <v>91.068100000000001</v>
      </c>
      <c r="C204" s="4">
        <f t="shared" si="16"/>
        <v>90.954599999999999</v>
      </c>
      <c r="D204" s="18">
        <f>Table21[[#This Row],[Adj Close]]-Table21[[#This Row],[Naive Trend ]]</f>
        <v>0.11350000000000193</v>
      </c>
      <c r="E204" s="5">
        <f t="shared" si="15"/>
        <v>1.2882250000000438E-2</v>
      </c>
      <c r="F204" s="5">
        <f>ABS(Table21[[#This Row],[Erorr 1]])</f>
        <v>0.11350000000000193</v>
      </c>
      <c r="G204" s="6">
        <f>Table21[[#This Row],[Abs Erorr 1]]/Table21[[#This Row],[Adj Close]]</f>
        <v>1.2463200615803111E-3</v>
      </c>
      <c r="H204" s="4">
        <f t="shared" si="18"/>
        <v>90.399333333333331</v>
      </c>
      <c r="I204" s="7">
        <f>(Table21[[#This Row],[Adj Close]]-Table21[[#This Row],[3-MA]])</f>
        <v>0.66876666666667006</v>
      </c>
      <c r="J204" s="3">
        <f t="shared" si="17"/>
        <v>0.44724885444444901</v>
      </c>
      <c r="K204" s="3">
        <f>ABS(Table21[[#This Row],[Erorr 2]])</f>
        <v>0.66876666666667006</v>
      </c>
      <c r="L204" s="6">
        <f>Table21[[#This Row],[Abs Erorr 2]]/Table21[[#This Row],[Adj Close]]</f>
        <v>7.3435886624039597E-3</v>
      </c>
      <c r="M204" s="4">
        <f t="shared" si="19"/>
        <v>89.927666666666667</v>
      </c>
      <c r="N204" s="9">
        <f>Table21[[#This Row],[Adj Close]]-Table21[[#This Row],[6-MA]]</f>
        <v>1.1404333333333341</v>
      </c>
      <c r="O204" s="10">
        <f>(Table21[[#This Row],[Adj Close]]-M204)^2</f>
        <v>1.3005881877777794</v>
      </c>
      <c r="P204" s="10">
        <f>ABS(Table21[[#This Row],[Erorr 3]])</f>
        <v>1.1404333333333341</v>
      </c>
      <c r="Q204" s="81">
        <f>Table21[[#This Row],[Abs Erorr 3]]/Table21[[#This Row],[Adj Close]]</f>
        <v>1.2522862927120848E-2</v>
      </c>
    </row>
    <row r="205" spans="1:17" x14ac:dyDescent="0.3">
      <c r="A205" s="79">
        <v>43760</v>
      </c>
      <c r="B205" s="82">
        <v>90.481399999999994</v>
      </c>
      <c r="C205" s="4">
        <f t="shared" si="16"/>
        <v>91.068100000000001</v>
      </c>
      <c r="D205" s="18">
        <f>Table21[[#This Row],[Adj Close]]-Table21[[#This Row],[Naive Trend ]]</f>
        <v>-0.58670000000000755</v>
      </c>
      <c r="E205" s="5">
        <f t="shared" si="15"/>
        <v>0.34421689000000888</v>
      </c>
      <c r="F205" s="5">
        <f>ABS(Table21[[#This Row],[Erorr 1]])</f>
        <v>0.58670000000000755</v>
      </c>
      <c r="G205" s="6">
        <f>Table21[[#This Row],[Abs Erorr 1]]/Table21[[#This Row],[Adj Close]]</f>
        <v>6.4842055936359033E-3</v>
      </c>
      <c r="H205" s="4">
        <f t="shared" si="18"/>
        <v>90.822066666666672</v>
      </c>
      <c r="I205" s="7">
        <f>(Table21[[#This Row],[Adj Close]]-Table21[[#This Row],[3-MA]])</f>
        <v>-0.340666666666678</v>
      </c>
      <c r="J205" s="3">
        <f t="shared" si="17"/>
        <v>0.1160537777777855</v>
      </c>
      <c r="K205" s="3">
        <f>ABS(Table21[[#This Row],[Erorr 2]])</f>
        <v>0.340666666666678</v>
      </c>
      <c r="L205" s="6">
        <f>Table21[[#This Row],[Abs Erorr 2]]/Table21[[#This Row],[Adj Close]]</f>
        <v>3.7650463704880562E-3</v>
      </c>
      <c r="M205" s="4">
        <f t="shared" si="19"/>
        <v>90.296783333333323</v>
      </c>
      <c r="N205" s="9">
        <f>Table21[[#This Row],[Adj Close]]-Table21[[#This Row],[6-MA]]</f>
        <v>0.18461666666667043</v>
      </c>
      <c r="O205" s="10">
        <f>(Table21[[#This Row],[Adj Close]]-M205)^2</f>
        <v>3.4083313611112498E-2</v>
      </c>
      <c r="P205" s="10">
        <f>ABS(Table21[[#This Row],[Erorr 3]])</f>
        <v>0.18461666666667043</v>
      </c>
      <c r="Q205" s="81">
        <f>Table21[[#This Row],[Abs Erorr 3]]/Table21[[#This Row],[Adj Close]]</f>
        <v>2.0403825169224882E-3</v>
      </c>
    </row>
    <row r="206" spans="1:17" x14ac:dyDescent="0.3">
      <c r="A206" s="79">
        <v>43761</v>
      </c>
      <c r="B206" s="82">
        <v>87.376999999999995</v>
      </c>
      <c r="C206" s="4">
        <f t="shared" si="16"/>
        <v>90.481399999999994</v>
      </c>
      <c r="D206" s="18">
        <f>Table21[[#This Row],[Adj Close]]-Table21[[#This Row],[Naive Trend ]]</f>
        <v>-3.1043999999999983</v>
      </c>
      <c r="E206" s="5">
        <f t="shared" si="15"/>
        <v>9.6372993599999894</v>
      </c>
      <c r="F206" s="5">
        <f>ABS(Table21[[#This Row],[Erorr 1]])</f>
        <v>3.1043999999999983</v>
      </c>
      <c r="G206" s="6">
        <f>Table21[[#This Row],[Abs Erorr 1]]/Table21[[#This Row],[Adj Close]]</f>
        <v>3.5528800485253538E-2</v>
      </c>
      <c r="H206" s="4">
        <f t="shared" si="18"/>
        <v>90.834699999999998</v>
      </c>
      <c r="I206" s="7">
        <f>(Table21[[#This Row],[Adj Close]]-Table21[[#This Row],[3-MA]])</f>
        <v>-3.4577000000000027</v>
      </c>
      <c r="J206" s="3">
        <f t="shared" si="17"/>
        <v>11.955689290000018</v>
      </c>
      <c r="K206" s="3">
        <f>ABS(Table21[[#This Row],[Erorr 2]])</f>
        <v>3.4577000000000027</v>
      </c>
      <c r="L206" s="6">
        <f>Table21[[#This Row],[Abs Erorr 2]]/Table21[[#This Row],[Adj Close]]</f>
        <v>3.9572198633507707E-2</v>
      </c>
      <c r="M206" s="4">
        <f t="shared" si="19"/>
        <v>90.410366666666661</v>
      </c>
      <c r="N206" s="9">
        <f>Table21[[#This Row],[Adj Close]]-Table21[[#This Row],[6-MA]]</f>
        <v>-3.0333666666666659</v>
      </c>
      <c r="O206" s="10">
        <f>(Table21[[#This Row],[Adj Close]]-M206)^2</f>
        <v>9.2013133344444391</v>
      </c>
      <c r="P206" s="10">
        <f>ABS(Table21[[#This Row],[Erorr 3]])</f>
        <v>3.0333666666666659</v>
      </c>
      <c r="Q206" s="81">
        <f>Table21[[#This Row],[Abs Erorr 3]]/Table21[[#This Row],[Adj Close]]</f>
        <v>3.4715848182778834E-2</v>
      </c>
    </row>
    <row r="207" spans="1:17" x14ac:dyDescent="0.3">
      <c r="A207" s="79">
        <v>43762</v>
      </c>
      <c r="B207" s="82">
        <v>86.600899999999996</v>
      </c>
      <c r="C207" s="4">
        <f t="shared" si="16"/>
        <v>87.376999999999995</v>
      </c>
      <c r="D207" s="18">
        <f>Table21[[#This Row],[Adj Close]]-Table21[[#This Row],[Naive Trend ]]</f>
        <v>-0.77609999999999957</v>
      </c>
      <c r="E207" s="5">
        <f t="shared" si="15"/>
        <v>0.60233120999999934</v>
      </c>
      <c r="F207" s="5">
        <f>ABS(Table21[[#This Row],[Erorr 1]])</f>
        <v>0.77609999999999957</v>
      </c>
      <c r="G207" s="6">
        <f>Table21[[#This Row],[Abs Erorr 1]]/Table21[[#This Row],[Adj Close]]</f>
        <v>8.9618006279380425E-3</v>
      </c>
      <c r="H207" s="4">
        <f t="shared" si="18"/>
        <v>89.642166666666654</v>
      </c>
      <c r="I207" s="7">
        <f>(Table21[[#This Row],[Adj Close]]-Table21[[#This Row],[3-MA]])</f>
        <v>-3.0412666666666581</v>
      </c>
      <c r="J207" s="3">
        <f t="shared" si="17"/>
        <v>9.2493029377777258</v>
      </c>
      <c r="K207" s="3">
        <f>ABS(Table21[[#This Row],[Erorr 2]])</f>
        <v>3.0412666666666581</v>
      </c>
      <c r="L207" s="6">
        <f>Table21[[#This Row],[Abs Erorr 2]]/Table21[[#This Row],[Adj Close]]</f>
        <v>3.5118187763252554E-2</v>
      </c>
      <c r="M207" s="4">
        <f t="shared" si="19"/>
        <v>90.020750000000007</v>
      </c>
      <c r="N207" s="9">
        <f>Table21[[#This Row],[Adj Close]]-Table21[[#This Row],[6-MA]]</f>
        <v>-3.4198500000000109</v>
      </c>
      <c r="O207" s="10">
        <f>(Table21[[#This Row],[Adj Close]]-M207)^2</f>
        <v>11.695374022500074</v>
      </c>
      <c r="P207" s="10">
        <f>ABS(Table21[[#This Row],[Erorr 3]])</f>
        <v>3.4198500000000109</v>
      </c>
      <c r="Q207" s="81">
        <f>Table21[[#This Row],[Abs Erorr 3]]/Table21[[#This Row],[Adj Close]]</f>
        <v>3.9489774355693889E-2</v>
      </c>
    </row>
    <row r="208" spans="1:17" x14ac:dyDescent="0.3">
      <c r="A208" s="79">
        <v>43763</v>
      </c>
      <c r="B208" s="82">
        <v>86.051900000000003</v>
      </c>
      <c r="C208" s="4">
        <f t="shared" si="16"/>
        <v>86.600899999999996</v>
      </c>
      <c r="D208" s="18">
        <f>Table21[[#This Row],[Adj Close]]-Table21[[#This Row],[Naive Trend ]]</f>
        <v>-0.54899999999999238</v>
      </c>
      <c r="E208" s="5">
        <f t="shared" si="15"/>
        <v>0.30140099999999165</v>
      </c>
      <c r="F208" s="5">
        <f>ABS(Table21[[#This Row],[Erorr 1]])</f>
        <v>0.54899999999999238</v>
      </c>
      <c r="G208" s="6">
        <f>Table21[[#This Row],[Abs Erorr 1]]/Table21[[#This Row],[Adj Close]]</f>
        <v>6.3798707524179285E-3</v>
      </c>
      <c r="H208" s="4">
        <f t="shared" si="18"/>
        <v>88.153099999999995</v>
      </c>
      <c r="I208" s="7">
        <f>(Table21[[#This Row],[Adj Close]]-Table21[[#This Row],[3-MA]])</f>
        <v>-2.1011999999999915</v>
      </c>
      <c r="J208" s="3">
        <f t="shared" si="17"/>
        <v>4.415041439999964</v>
      </c>
      <c r="K208" s="3">
        <f>ABS(Table21[[#This Row],[Erorr 2]])</f>
        <v>2.1011999999999915</v>
      </c>
      <c r="L208" s="6">
        <f>Table21[[#This Row],[Abs Erorr 2]]/Table21[[#This Row],[Adj Close]]</f>
        <v>2.441782226772438E-2</v>
      </c>
      <c r="M208" s="4">
        <f t="shared" si="19"/>
        <v>89.487583333333347</v>
      </c>
      <c r="N208" s="9">
        <f>Table21[[#This Row],[Adj Close]]-Table21[[#This Row],[6-MA]]</f>
        <v>-3.4356833333333441</v>
      </c>
      <c r="O208" s="10">
        <f>(Table21[[#This Row],[Adj Close]]-M208)^2</f>
        <v>11.803919966944518</v>
      </c>
      <c r="P208" s="10">
        <f>ABS(Table21[[#This Row],[Erorr 3]])</f>
        <v>3.4356833333333441</v>
      </c>
      <c r="Q208" s="81">
        <f>Table21[[#This Row],[Abs Erorr 3]]/Table21[[#This Row],[Adj Close]]</f>
        <v>3.9925711498913379E-2</v>
      </c>
    </row>
    <row r="209" spans="1:17" x14ac:dyDescent="0.3">
      <c r="A209" s="79">
        <v>43766</v>
      </c>
      <c r="B209" s="82">
        <v>85.985699999999994</v>
      </c>
      <c r="C209" s="4">
        <f t="shared" si="16"/>
        <v>86.051900000000003</v>
      </c>
      <c r="D209" s="18">
        <f>Table21[[#This Row],[Adj Close]]-Table21[[#This Row],[Naive Trend ]]</f>
        <v>-6.620000000000914E-2</v>
      </c>
      <c r="E209" s="5">
        <f t="shared" si="15"/>
        <v>4.3824400000012104E-3</v>
      </c>
      <c r="F209" s="5">
        <f>ABS(Table21[[#This Row],[Erorr 1]])</f>
        <v>6.620000000000914E-2</v>
      </c>
      <c r="G209" s="6">
        <f>Table21[[#This Row],[Abs Erorr 1]]/Table21[[#This Row],[Adj Close]]</f>
        <v>7.6989545936137222E-4</v>
      </c>
      <c r="H209" s="4">
        <f t="shared" si="18"/>
        <v>86.676599999999993</v>
      </c>
      <c r="I209" s="7">
        <f>(Table21[[#This Row],[Adj Close]]-Table21[[#This Row],[3-MA]])</f>
        <v>-0.69089999999999918</v>
      </c>
      <c r="J209" s="3">
        <f t="shared" si="17"/>
        <v>0.4773428099999989</v>
      </c>
      <c r="K209" s="3">
        <f>ABS(Table21[[#This Row],[Erorr 2]])</f>
        <v>0.69089999999999918</v>
      </c>
      <c r="L209" s="6">
        <f>Table21[[#This Row],[Abs Erorr 2]]/Table21[[#This Row],[Adj Close]]</f>
        <v>8.0350569920347135E-3</v>
      </c>
      <c r="M209" s="4">
        <f t="shared" si="19"/>
        <v>88.755650000000003</v>
      </c>
      <c r="N209" s="9">
        <f>Table21[[#This Row],[Adj Close]]-Table21[[#This Row],[6-MA]]</f>
        <v>-2.7699500000000086</v>
      </c>
      <c r="O209" s="10">
        <f>(Table21[[#This Row],[Adj Close]]-M209)^2</f>
        <v>7.6726230025000479</v>
      </c>
      <c r="P209" s="10">
        <f>ABS(Table21[[#This Row],[Erorr 3]])</f>
        <v>2.7699500000000086</v>
      </c>
      <c r="Q209" s="81">
        <f>Table21[[#This Row],[Abs Erorr 3]]/Table21[[#This Row],[Adj Close]]</f>
        <v>3.2214077457065636E-2</v>
      </c>
    </row>
    <row r="210" spans="1:17" x14ac:dyDescent="0.3">
      <c r="A210" s="79">
        <v>43767</v>
      </c>
      <c r="B210" s="82">
        <v>84.499700000000004</v>
      </c>
      <c r="C210" s="4">
        <f t="shared" si="16"/>
        <v>85.985699999999994</v>
      </c>
      <c r="D210" s="18">
        <f>Table21[[#This Row],[Adj Close]]-Table21[[#This Row],[Naive Trend ]]</f>
        <v>-1.48599999999999</v>
      </c>
      <c r="E210" s="5">
        <f t="shared" si="15"/>
        <v>2.2081959999999703</v>
      </c>
      <c r="F210" s="5">
        <f>ABS(Table21[[#This Row],[Erorr 1]])</f>
        <v>1.48599999999999</v>
      </c>
      <c r="G210" s="6">
        <f>Table21[[#This Row],[Abs Erorr 1]]/Table21[[#This Row],[Adj Close]]</f>
        <v>1.7585861251578287E-2</v>
      </c>
      <c r="H210" s="4">
        <f t="shared" si="18"/>
        <v>86.212833333333336</v>
      </c>
      <c r="I210" s="7">
        <f>(Table21[[#This Row],[Adj Close]]-Table21[[#This Row],[3-MA]])</f>
        <v>-1.7131333333333316</v>
      </c>
      <c r="J210" s="3">
        <f t="shared" si="17"/>
        <v>2.9348258177777717</v>
      </c>
      <c r="K210" s="3">
        <f>ABS(Table21[[#This Row],[Erorr 2]])</f>
        <v>1.7131333333333316</v>
      </c>
      <c r="L210" s="6">
        <f>Table21[[#This Row],[Abs Erorr 2]]/Table21[[#This Row],[Adj Close]]</f>
        <v>2.0273839236510088E-2</v>
      </c>
      <c r="M210" s="4">
        <f t="shared" si="19"/>
        <v>87.927499999999995</v>
      </c>
      <c r="N210" s="9">
        <f>Table21[[#This Row],[Adj Close]]-Table21[[#This Row],[6-MA]]</f>
        <v>-3.4277999999999906</v>
      </c>
      <c r="O210" s="10">
        <f>(Table21[[#This Row],[Adj Close]]-M210)^2</f>
        <v>11.749812839999937</v>
      </c>
      <c r="P210" s="10">
        <f>ABS(Table21[[#This Row],[Erorr 3]])</f>
        <v>3.4277999999999906</v>
      </c>
      <c r="Q210" s="81">
        <f>Table21[[#This Row],[Abs Erorr 3]]/Table21[[#This Row],[Adj Close]]</f>
        <v>4.0565824494051342E-2</v>
      </c>
    </row>
    <row r="211" spans="1:17" x14ac:dyDescent="0.3">
      <c r="A211" s="79">
        <v>43768</v>
      </c>
      <c r="B211" s="82">
        <v>85.361000000000004</v>
      </c>
      <c r="C211" s="4">
        <f t="shared" si="16"/>
        <v>84.499700000000004</v>
      </c>
      <c r="D211" s="18">
        <f>Table21[[#This Row],[Adj Close]]-Table21[[#This Row],[Naive Trend ]]</f>
        <v>0.86129999999999995</v>
      </c>
      <c r="E211" s="5">
        <f t="shared" si="15"/>
        <v>0.74183768999999988</v>
      </c>
      <c r="F211" s="5">
        <f>ABS(Table21[[#This Row],[Erorr 1]])</f>
        <v>0.86129999999999995</v>
      </c>
      <c r="G211" s="6">
        <f>Table21[[#This Row],[Abs Erorr 1]]/Table21[[#This Row],[Adj Close]]</f>
        <v>1.0090087979287964E-2</v>
      </c>
      <c r="H211" s="4">
        <f t="shared" si="18"/>
        <v>85.512433333333334</v>
      </c>
      <c r="I211" s="7">
        <f>(Table21[[#This Row],[Adj Close]]-Table21[[#This Row],[3-MA]])</f>
        <v>-0.15143333333332976</v>
      </c>
      <c r="J211" s="3">
        <f t="shared" si="17"/>
        <v>2.2932054444443361E-2</v>
      </c>
      <c r="K211" s="3">
        <f>ABS(Table21[[#This Row],[Erorr 2]])</f>
        <v>0.15143333333332976</v>
      </c>
      <c r="L211" s="6">
        <f>Table21[[#This Row],[Abs Erorr 2]]/Table21[[#This Row],[Adj Close]]</f>
        <v>1.7740341998492256E-3</v>
      </c>
      <c r="M211" s="4">
        <f t="shared" si="19"/>
        <v>86.832766666666657</v>
      </c>
      <c r="N211" s="9">
        <f>Table21[[#This Row],[Adj Close]]-Table21[[#This Row],[6-MA]]</f>
        <v>-1.4717666666666531</v>
      </c>
      <c r="O211" s="10">
        <f>(Table21[[#This Row],[Adj Close]]-M211)^2</f>
        <v>2.1660971211110711</v>
      </c>
      <c r="P211" s="10">
        <f>ABS(Table21[[#This Row],[Erorr 3]])</f>
        <v>1.4717666666666531</v>
      </c>
      <c r="Q211" s="81">
        <f>Table21[[#This Row],[Abs Erorr 3]]/Table21[[#This Row],[Adj Close]]</f>
        <v>1.7241675550504949E-2</v>
      </c>
    </row>
    <row r="212" spans="1:17" x14ac:dyDescent="0.3">
      <c r="A212" s="79">
        <v>43769</v>
      </c>
      <c r="B212" s="82">
        <v>84.755300000000005</v>
      </c>
      <c r="C212" s="4">
        <f t="shared" si="16"/>
        <v>85.361000000000004</v>
      </c>
      <c r="D212" s="18">
        <f>Table21[[#This Row],[Adj Close]]-Table21[[#This Row],[Naive Trend ]]</f>
        <v>-0.60569999999999879</v>
      </c>
      <c r="E212" s="5">
        <f t="shared" si="15"/>
        <v>0.36687248999999855</v>
      </c>
      <c r="F212" s="5">
        <f>ABS(Table21[[#This Row],[Erorr 1]])</f>
        <v>0.60569999999999879</v>
      </c>
      <c r="G212" s="6">
        <f>Table21[[#This Row],[Abs Erorr 1]]/Table21[[#This Row],[Adj Close]]</f>
        <v>7.1464557378712453E-3</v>
      </c>
      <c r="H212" s="4">
        <f t="shared" si="18"/>
        <v>85.282133333333334</v>
      </c>
      <c r="I212" s="7">
        <f>(Table21[[#This Row],[Adj Close]]-Table21[[#This Row],[3-MA]])</f>
        <v>-0.52683333333332882</v>
      </c>
      <c r="J212" s="3">
        <f t="shared" si="17"/>
        <v>0.27755336111110634</v>
      </c>
      <c r="K212" s="3">
        <f>ABS(Table21[[#This Row],[Erorr 2]])</f>
        <v>0.52683333333332882</v>
      </c>
      <c r="L212" s="6">
        <f>Table21[[#This Row],[Abs Erorr 2]]/Table21[[#This Row],[Adj Close]]</f>
        <v>6.2159337921443118E-3</v>
      </c>
      <c r="M212" s="4">
        <f t="shared" si="19"/>
        <v>85.979366666666678</v>
      </c>
      <c r="N212" s="9">
        <f>Table21[[#This Row],[Adj Close]]-Table21[[#This Row],[6-MA]]</f>
        <v>-1.2240666666666726</v>
      </c>
      <c r="O212" s="10">
        <f>(Table21[[#This Row],[Adj Close]]-M212)^2</f>
        <v>1.498339204444459</v>
      </c>
      <c r="P212" s="10">
        <f>ABS(Table21[[#This Row],[Erorr 3]])</f>
        <v>1.2240666666666726</v>
      </c>
      <c r="Q212" s="81">
        <f>Table21[[#This Row],[Abs Erorr 3]]/Table21[[#This Row],[Adj Close]]</f>
        <v>1.4442361323323409E-2</v>
      </c>
    </row>
    <row r="213" spans="1:17" x14ac:dyDescent="0.3">
      <c r="A213" s="79">
        <v>43770</v>
      </c>
      <c r="B213" s="82">
        <v>84.405100000000004</v>
      </c>
      <c r="C213" s="4">
        <f t="shared" si="16"/>
        <v>84.755300000000005</v>
      </c>
      <c r="D213" s="18">
        <f>Table21[[#This Row],[Adj Close]]-Table21[[#This Row],[Naive Trend ]]</f>
        <v>-0.35020000000000095</v>
      </c>
      <c r="E213" s="5">
        <f t="shared" si="15"/>
        <v>0.12264004000000067</v>
      </c>
      <c r="F213" s="5">
        <f>ABS(Table21[[#This Row],[Erorr 1]])</f>
        <v>0.35020000000000095</v>
      </c>
      <c r="G213" s="6">
        <f>Table21[[#This Row],[Abs Erorr 1]]/Table21[[#This Row],[Adj Close]]</f>
        <v>4.1490383874908145E-3</v>
      </c>
      <c r="H213" s="4">
        <f t="shared" si="18"/>
        <v>84.872</v>
      </c>
      <c r="I213" s="7">
        <f>(Table21[[#This Row],[Adj Close]]-Table21[[#This Row],[3-MA]])</f>
        <v>-0.46689999999999543</v>
      </c>
      <c r="J213" s="3">
        <f t="shared" si="17"/>
        <v>0.21799560999999573</v>
      </c>
      <c r="K213" s="3">
        <f>ABS(Table21[[#This Row],[Erorr 2]])</f>
        <v>0.46689999999999543</v>
      </c>
      <c r="L213" s="6">
        <f>Table21[[#This Row],[Abs Erorr 2]]/Table21[[#This Row],[Adj Close]]</f>
        <v>5.5316562624769762E-3</v>
      </c>
      <c r="M213" s="4">
        <f t="shared" si="19"/>
        <v>85.542416666666668</v>
      </c>
      <c r="N213" s="9">
        <f>Table21[[#This Row],[Adj Close]]-Table21[[#This Row],[6-MA]]</f>
        <v>-1.1373166666666634</v>
      </c>
      <c r="O213" s="10">
        <f>(Table21[[#This Row],[Adj Close]]-M213)^2</f>
        <v>1.2934892002777705</v>
      </c>
      <c r="P213" s="10">
        <f>ABS(Table21[[#This Row],[Erorr 3]])</f>
        <v>1.1373166666666634</v>
      </c>
      <c r="Q213" s="81">
        <f>Table21[[#This Row],[Abs Erorr 3]]/Table21[[#This Row],[Adj Close]]</f>
        <v>1.3474501738244056E-2</v>
      </c>
    </row>
    <row r="214" spans="1:17" x14ac:dyDescent="0.3">
      <c r="A214" s="79">
        <v>43773</v>
      </c>
      <c r="B214" s="82">
        <v>85.048699999999997</v>
      </c>
      <c r="C214" s="4">
        <f t="shared" si="16"/>
        <v>84.405100000000004</v>
      </c>
      <c r="D214" s="18">
        <f>Table21[[#This Row],[Adj Close]]-Table21[[#This Row],[Naive Trend ]]</f>
        <v>0.64359999999999218</v>
      </c>
      <c r="E214" s="5">
        <f t="shared" si="15"/>
        <v>0.41422095999998992</v>
      </c>
      <c r="F214" s="5">
        <f>ABS(Table21[[#This Row],[Erorr 1]])</f>
        <v>0.64359999999999218</v>
      </c>
      <c r="G214" s="6">
        <f>Table21[[#This Row],[Abs Erorr 1]]/Table21[[#This Row],[Adj Close]]</f>
        <v>7.567429014200008E-3</v>
      </c>
      <c r="H214" s="4">
        <f t="shared" si="18"/>
        <v>84.840466666666671</v>
      </c>
      <c r="I214" s="7">
        <f>(Table21[[#This Row],[Adj Close]]-Table21[[#This Row],[3-MA]])</f>
        <v>0.20823333333332528</v>
      </c>
      <c r="J214" s="3">
        <f t="shared" si="17"/>
        <v>4.3361121111107757E-2</v>
      </c>
      <c r="K214" s="3">
        <f>ABS(Table21[[#This Row],[Erorr 2]])</f>
        <v>0.20823333333332528</v>
      </c>
      <c r="L214" s="6">
        <f>Table21[[#This Row],[Abs Erorr 2]]/Table21[[#This Row],[Adj Close]]</f>
        <v>2.4484011317436397E-3</v>
      </c>
      <c r="M214" s="4">
        <f t="shared" si="19"/>
        <v>85.176450000000003</v>
      </c>
      <c r="N214" s="9">
        <f>Table21[[#This Row],[Adj Close]]-Table21[[#This Row],[6-MA]]</f>
        <v>-0.12775000000000603</v>
      </c>
      <c r="O214" s="10">
        <f>(Table21[[#This Row],[Adj Close]]-M214)^2</f>
        <v>1.632006250000154E-2</v>
      </c>
      <c r="P214" s="10">
        <f>ABS(Table21[[#This Row],[Erorr 3]])</f>
        <v>0.12775000000000603</v>
      </c>
      <c r="Q214" s="81">
        <f>Table21[[#This Row],[Abs Erorr 3]]/Table21[[#This Row],[Adj Close]]</f>
        <v>1.5020805726602055E-3</v>
      </c>
    </row>
    <row r="215" spans="1:17" x14ac:dyDescent="0.3">
      <c r="A215" s="79">
        <v>43774</v>
      </c>
      <c r="B215" s="82">
        <v>85.067599999999999</v>
      </c>
      <c r="C215" s="4">
        <f t="shared" si="16"/>
        <v>85.048699999999997</v>
      </c>
      <c r="D215" s="18">
        <f>Table21[[#This Row],[Adj Close]]-Table21[[#This Row],[Naive Trend ]]</f>
        <v>1.8900000000002137E-2</v>
      </c>
      <c r="E215" s="5">
        <f t="shared" si="15"/>
        <v>3.5721000000008078E-4</v>
      </c>
      <c r="F215" s="5">
        <f>ABS(Table21[[#This Row],[Erorr 1]])</f>
        <v>1.8900000000002137E-2</v>
      </c>
      <c r="G215" s="6">
        <f>Table21[[#This Row],[Abs Erorr 1]]/Table21[[#This Row],[Adj Close]]</f>
        <v>2.2217624571519752E-4</v>
      </c>
      <c r="H215" s="4">
        <f t="shared" si="18"/>
        <v>84.736366666666669</v>
      </c>
      <c r="I215" s="7">
        <f>(Table21[[#This Row],[Adj Close]]-Table21[[#This Row],[3-MA]])</f>
        <v>0.33123333333332994</v>
      </c>
      <c r="J215" s="3">
        <f t="shared" si="17"/>
        <v>0.10971552111110887</v>
      </c>
      <c r="K215" s="3">
        <f>ABS(Table21[[#This Row],[Erorr 2]])</f>
        <v>0.33123333333332994</v>
      </c>
      <c r="L215" s="6">
        <f>Table21[[#This Row],[Abs Erorr 2]]/Table21[[#This Row],[Adj Close]]</f>
        <v>3.8937660558582814E-3</v>
      </c>
      <c r="M215" s="4">
        <f t="shared" si="19"/>
        <v>85.009250000000009</v>
      </c>
      <c r="N215" s="9">
        <f>Table21[[#This Row],[Adj Close]]-Table21[[#This Row],[6-MA]]</f>
        <v>5.8349999999990132E-2</v>
      </c>
      <c r="O215" s="10">
        <f>(Table21[[#This Row],[Adj Close]]-M215)^2</f>
        <v>3.4047224999988485E-3</v>
      </c>
      <c r="P215" s="10">
        <f>ABS(Table21[[#This Row],[Erorr 3]])</f>
        <v>5.8349999999990132E-2</v>
      </c>
      <c r="Q215" s="81">
        <f>Table21[[#This Row],[Abs Erorr 3]]/Table21[[#This Row],[Adj Close]]</f>
        <v>6.8592507605704325E-4</v>
      </c>
    </row>
    <row r="216" spans="1:17" x14ac:dyDescent="0.3">
      <c r="A216" s="79">
        <v>43775</v>
      </c>
      <c r="B216" s="82">
        <v>84.688999999999993</v>
      </c>
      <c r="C216" s="4">
        <f t="shared" si="16"/>
        <v>85.067599999999999</v>
      </c>
      <c r="D216" s="18">
        <f>Table21[[#This Row],[Adj Close]]-Table21[[#This Row],[Naive Trend ]]</f>
        <v>-0.37860000000000582</v>
      </c>
      <c r="E216" s="5">
        <f t="shared" si="15"/>
        <v>0.1433379600000044</v>
      </c>
      <c r="F216" s="5">
        <f>ABS(Table21[[#This Row],[Erorr 1]])</f>
        <v>0.37860000000000582</v>
      </c>
      <c r="G216" s="6">
        <f>Table21[[#This Row],[Abs Erorr 1]]/Table21[[#This Row],[Adj Close]]</f>
        <v>4.4704743237020846E-3</v>
      </c>
      <c r="H216" s="4">
        <f t="shared" si="18"/>
        <v>84.840466666666671</v>
      </c>
      <c r="I216" s="7">
        <f>(Table21[[#This Row],[Adj Close]]-Table21[[#This Row],[3-MA]])</f>
        <v>-0.15146666666667841</v>
      </c>
      <c r="J216" s="3">
        <f t="shared" si="17"/>
        <v>2.2942151111114667E-2</v>
      </c>
      <c r="K216" s="3">
        <f>ABS(Table21[[#This Row],[Erorr 2]])</f>
        <v>0.15146666666667841</v>
      </c>
      <c r="L216" s="6">
        <f>Table21[[#This Row],[Abs Erorr 2]]/Table21[[#This Row],[Adj Close]]</f>
        <v>1.7885046070526091E-3</v>
      </c>
      <c r="M216" s="4">
        <f t="shared" si="19"/>
        <v>84.85623333333335</v>
      </c>
      <c r="N216" s="9">
        <f>Table21[[#This Row],[Adj Close]]-Table21[[#This Row],[6-MA]]</f>
        <v>-0.16723333333335688</v>
      </c>
      <c r="O216" s="10">
        <f>(Table21[[#This Row],[Adj Close]]-M216)^2</f>
        <v>2.7966987777785654E-2</v>
      </c>
      <c r="P216" s="10">
        <f>ABS(Table21[[#This Row],[Erorr 3]])</f>
        <v>0.16723333333335688</v>
      </c>
      <c r="Q216" s="81">
        <f>Table21[[#This Row],[Abs Erorr 3]]/Table21[[#This Row],[Adj Close]]</f>
        <v>1.9746759712991877E-3</v>
      </c>
    </row>
    <row r="217" spans="1:17" x14ac:dyDescent="0.3">
      <c r="A217" s="79">
        <v>43776</v>
      </c>
      <c r="B217" s="82">
        <v>85.559799999999996</v>
      </c>
      <c r="C217" s="4">
        <f t="shared" si="16"/>
        <v>84.688999999999993</v>
      </c>
      <c r="D217" s="18">
        <f>Table21[[#This Row],[Adj Close]]-Table21[[#This Row],[Naive Trend ]]</f>
        <v>0.87080000000000268</v>
      </c>
      <c r="E217" s="5">
        <f t="shared" si="15"/>
        <v>0.75829264000000463</v>
      </c>
      <c r="F217" s="5">
        <f>ABS(Table21[[#This Row],[Erorr 1]])</f>
        <v>0.87080000000000268</v>
      </c>
      <c r="G217" s="6">
        <f>Table21[[#This Row],[Abs Erorr 1]]/Table21[[#This Row],[Adj Close]]</f>
        <v>1.017767689966553E-2</v>
      </c>
      <c r="H217" s="4">
        <f t="shared" si="18"/>
        <v>84.935099999999991</v>
      </c>
      <c r="I217" s="7">
        <f>(Table21[[#This Row],[Adj Close]]-Table21[[#This Row],[3-MA]])</f>
        <v>0.62470000000000425</v>
      </c>
      <c r="J217" s="3">
        <f t="shared" si="17"/>
        <v>0.39025009000000532</v>
      </c>
      <c r="K217" s="3">
        <f>ABS(Table21[[#This Row],[Erorr 2]])</f>
        <v>0.62470000000000425</v>
      </c>
      <c r="L217" s="6">
        <f>Table21[[#This Row],[Abs Erorr 2]]/Table21[[#This Row],[Adj Close]]</f>
        <v>7.3013260900563611E-3</v>
      </c>
      <c r="M217" s="4">
        <f t="shared" si="19"/>
        <v>84.887783333333331</v>
      </c>
      <c r="N217" s="9">
        <f>Table21[[#This Row],[Adj Close]]-Table21[[#This Row],[6-MA]]</f>
        <v>0.67201666666666426</v>
      </c>
      <c r="O217" s="10">
        <f>(Table21[[#This Row],[Adj Close]]-M217)^2</f>
        <v>0.45160640027777454</v>
      </c>
      <c r="P217" s="10">
        <f>ABS(Table21[[#This Row],[Erorr 3]])</f>
        <v>0.67201666666666426</v>
      </c>
      <c r="Q217" s="81">
        <f>Table21[[#This Row],[Abs Erorr 3]]/Table21[[#This Row],[Adj Close]]</f>
        <v>7.8543506023467137E-3</v>
      </c>
    </row>
    <row r="218" spans="1:17" x14ac:dyDescent="0.3">
      <c r="A218" s="79">
        <v>43777</v>
      </c>
      <c r="B218" s="82">
        <v>85.001400000000004</v>
      </c>
      <c r="C218" s="4">
        <f t="shared" si="16"/>
        <v>85.559799999999996</v>
      </c>
      <c r="D218" s="18">
        <f>Table21[[#This Row],[Adj Close]]-Table21[[#This Row],[Naive Trend ]]</f>
        <v>-0.55839999999999179</v>
      </c>
      <c r="E218" s="5">
        <f t="shared" si="15"/>
        <v>0.31181055999999086</v>
      </c>
      <c r="F218" s="5">
        <f>ABS(Table21[[#This Row],[Erorr 1]])</f>
        <v>0.55839999999999179</v>
      </c>
      <c r="G218" s="6">
        <f>Table21[[#This Row],[Abs Erorr 1]]/Table21[[#This Row],[Adj Close]]</f>
        <v>6.5693035644117832E-3</v>
      </c>
      <c r="H218" s="4">
        <f t="shared" si="18"/>
        <v>85.105466666666658</v>
      </c>
      <c r="I218" s="7">
        <f>(Table21[[#This Row],[Adj Close]]-Table21[[#This Row],[3-MA]])</f>
        <v>-0.10406666666665387</v>
      </c>
      <c r="J218" s="3">
        <f t="shared" si="17"/>
        <v>1.0829871111108448E-2</v>
      </c>
      <c r="K218" s="3">
        <f>ABS(Table21[[#This Row],[Erorr 2]])</f>
        <v>0.10406666666665387</v>
      </c>
      <c r="L218" s="6">
        <f>Table21[[#This Row],[Abs Erorr 2]]/Table21[[#This Row],[Adj Close]]</f>
        <v>1.2242935606549289E-3</v>
      </c>
      <c r="M218" s="4">
        <f t="shared" si="19"/>
        <v>84.920916666666656</v>
      </c>
      <c r="N218" s="9">
        <f>Table21[[#This Row],[Adj Close]]-Table21[[#This Row],[6-MA]]</f>
        <v>8.0483333333347673E-2</v>
      </c>
      <c r="O218" s="10">
        <f>(Table21[[#This Row],[Adj Close]]-M218)^2</f>
        <v>6.4775669444467523E-3</v>
      </c>
      <c r="P218" s="10">
        <f>ABS(Table21[[#This Row],[Erorr 3]])</f>
        <v>8.0483333333347673E-2</v>
      </c>
      <c r="Q218" s="81">
        <f>Table21[[#This Row],[Abs Erorr 3]]/Table21[[#This Row],[Adj Close]]</f>
        <v>9.4684714996867898E-4</v>
      </c>
    </row>
    <row r="219" spans="1:17" x14ac:dyDescent="0.3">
      <c r="A219" s="79">
        <v>43780</v>
      </c>
      <c r="B219" s="82">
        <v>85.228499999999997</v>
      </c>
      <c r="C219" s="4">
        <f t="shared" si="16"/>
        <v>85.001400000000004</v>
      </c>
      <c r="D219" s="18">
        <f>Table21[[#This Row],[Adj Close]]-Table21[[#This Row],[Naive Trend ]]</f>
        <v>0.22709999999999297</v>
      </c>
      <c r="E219" s="5">
        <f t="shared" si="15"/>
        <v>5.1574409999996809E-2</v>
      </c>
      <c r="F219" s="5">
        <f>ABS(Table21[[#This Row],[Erorr 1]])</f>
        <v>0.22709999999999297</v>
      </c>
      <c r="G219" s="6">
        <f>Table21[[#This Row],[Abs Erorr 1]]/Table21[[#This Row],[Adj Close]]</f>
        <v>2.6646016297364496E-3</v>
      </c>
      <c r="H219" s="4">
        <f t="shared" si="18"/>
        <v>85.083399999999997</v>
      </c>
      <c r="I219" s="7">
        <f>(Table21[[#This Row],[Adj Close]]-Table21[[#This Row],[3-MA]])</f>
        <v>0.14509999999999934</v>
      </c>
      <c r="J219" s="3">
        <f t="shared" si="17"/>
        <v>2.1054009999999807E-2</v>
      </c>
      <c r="K219" s="3">
        <f>ABS(Table21[[#This Row],[Erorr 2]])</f>
        <v>0.14509999999999934</v>
      </c>
      <c r="L219" s="6">
        <f>Table21[[#This Row],[Abs Erorr 2]]/Table21[[#This Row],[Adj Close]]</f>
        <v>1.7024821509236856E-3</v>
      </c>
      <c r="M219" s="4">
        <f t="shared" si="19"/>
        <v>84.961933333333334</v>
      </c>
      <c r="N219" s="9">
        <f>Table21[[#This Row],[Adj Close]]-Table21[[#This Row],[6-MA]]</f>
        <v>0.2665666666666624</v>
      </c>
      <c r="O219" s="10">
        <f>(Table21[[#This Row],[Adj Close]]-M219)^2</f>
        <v>7.1057787777775508E-2</v>
      </c>
      <c r="P219" s="10">
        <f>ABS(Table21[[#This Row],[Erorr 3]])</f>
        <v>0.2665666666666624</v>
      </c>
      <c r="Q219" s="81">
        <f>Table21[[#This Row],[Abs Erorr 3]]/Table21[[#This Row],[Adj Close]]</f>
        <v>3.1276705171000593E-3</v>
      </c>
    </row>
    <row r="220" spans="1:17" x14ac:dyDescent="0.3">
      <c r="A220" s="79">
        <v>43781</v>
      </c>
      <c r="B220" s="82">
        <v>84.707899999999995</v>
      </c>
      <c r="C220" s="4">
        <f t="shared" si="16"/>
        <v>85.228499999999997</v>
      </c>
      <c r="D220" s="18">
        <f>Table21[[#This Row],[Adj Close]]-Table21[[#This Row],[Naive Trend ]]</f>
        <v>-0.52060000000000173</v>
      </c>
      <c r="E220" s="5">
        <f t="shared" si="15"/>
        <v>0.2710243600000018</v>
      </c>
      <c r="F220" s="5">
        <f>ABS(Table21[[#This Row],[Erorr 1]])</f>
        <v>0.52060000000000173</v>
      </c>
      <c r="G220" s="6">
        <f>Table21[[#This Row],[Abs Erorr 1]]/Table21[[#This Row],[Adj Close]]</f>
        <v>6.1458258320652706E-3</v>
      </c>
      <c r="H220" s="4">
        <f t="shared" si="18"/>
        <v>85.263233333333332</v>
      </c>
      <c r="I220" s="7">
        <f>(Table21[[#This Row],[Adj Close]]-Table21[[#This Row],[3-MA]])</f>
        <v>-0.55533333333333701</v>
      </c>
      <c r="J220" s="3">
        <f t="shared" si="17"/>
        <v>0.30839511111111517</v>
      </c>
      <c r="K220" s="3">
        <f>ABS(Table21[[#This Row],[Erorr 2]])</f>
        <v>0.55533333333333701</v>
      </c>
      <c r="L220" s="6">
        <f>Table21[[#This Row],[Abs Erorr 2]]/Table21[[#This Row],[Adj Close]]</f>
        <v>6.5558623615192563E-3</v>
      </c>
      <c r="M220" s="4">
        <f t="shared" si="19"/>
        <v>85.099166666666662</v>
      </c>
      <c r="N220" s="9">
        <f>Table21[[#This Row],[Adj Close]]-Table21[[#This Row],[6-MA]]</f>
        <v>-0.39126666666666665</v>
      </c>
      <c r="O220" s="10">
        <f>(Table21[[#This Row],[Adj Close]]-M220)^2</f>
        <v>0.15308960444444444</v>
      </c>
      <c r="P220" s="10">
        <f>ABS(Table21[[#This Row],[Erorr 3]])</f>
        <v>0.39126666666666665</v>
      </c>
      <c r="Q220" s="81">
        <f>Table21[[#This Row],[Abs Erorr 3]]/Table21[[#This Row],[Adj Close]]</f>
        <v>4.6190103481099955E-3</v>
      </c>
    </row>
    <row r="221" spans="1:17" x14ac:dyDescent="0.3">
      <c r="A221" s="79">
        <v>43782</v>
      </c>
      <c r="B221" s="82">
        <v>86.402100000000004</v>
      </c>
      <c r="C221" s="4">
        <f t="shared" si="16"/>
        <v>84.707899999999995</v>
      </c>
      <c r="D221" s="18">
        <f>Table21[[#This Row],[Adj Close]]-Table21[[#This Row],[Naive Trend ]]</f>
        <v>1.6942000000000093</v>
      </c>
      <c r="E221" s="5">
        <f t="shared" si="15"/>
        <v>2.8703136400000315</v>
      </c>
      <c r="F221" s="5">
        <f>ABS(Table21[[#This Row],[Erorr 1]])</f>
        <v>1.6942000000000093</v>
      </c>
      <c r="G221" s="6">
        <f>Table21[[#This Row],[Abs Erorr 1]]/Table21[[#This Row],[Adj Close]]</f>
        <v>1.9608319705192456E-2</v>
      </c>
      <c r="H221" s="4">
        <f t="shared" si="18"/>
        <v>84.979266666666661</v>
      </c>
      <c r="I221" s="7">
        <f>(Table21[[#This Row],[Adj Close]]-Table21[[#This Row],[3-MA]])</f>
        <v>1.4228333333333438</v>
      </c>
      <c r="J221" s="3">
        <f t="shared" si="17"/>
        <v>2.0244546944444743</v>
      </c>
      <c r="K221" s="3">
        <f>ABS(Table21[[#This Row],[Erorr 2]])</f>
        <v>1.4228333333333438</v>
      </c>
      <c r="L221" s="6">
        <f>Table21[[#This Row],[Abs Erorr 2]]/Table21[[#This Row],[Adj Close]]</f>
        <v>1.6467578141426468E-2</v>
      </c>
      <c r="M221" s="4">
        <f t="shared" si="19"/>
        <v>85.042366666666666</v>
      </c>
      <c r="N221" s="9">
        <f>Table21[[#This Row],[Adj Close]]-Table21[[#This Row],[6-MA]]</f>
        <v>1.3597333333333381</v>
      </c>
      <c r="O221" s="10">
        <f>(Table21[[#This Row],[Adj Close]]-M221)^2</f>
        <v>1.8488747377777908</v>
      </c>
      <c r="P221" s="10">
        <f>ABS(Table21[[#This Row],[Erorr 3]])</f>
        <v>1.3597333333333381</v>
      </c>
      <c r="Q221" s="81">
        <f>Table21[[#This Row],[Abs Erorr 3]]/Table21[[#This Row],[Adj Close]]</f>
        <v>1.5737271817853248E-2</v>
      </c>
    </row>
    <row r="222" spans="1:17" x14ac:dyDescent="0.3">
      <c r="A222" s="79">
        <v>43783</v>
      </c>
      <c r="B222" s="82">
        <v>86.383200000000002</v>
      </c>
      <c r="C222" s="4">
        <f t="shared" si="16"/>
        <v>86.402100000000004</v>
      </c>
      <c r="D222" s="18">
        <f>Table21[[#This Row],[Adj Close]]-Table21[[#This Row],[Naive Trend ]]</f>
        <v>-1.8900000000002137E-2</v>
      </c>
      <c r="E222" s="5">
        <f t="shared" si="15"/>
        <v>3.5721000000008078E-4</v>
      </c>
      <c r="F222" s="5">
        <f>ABS(Table21[[#This Row],[Erorr 1]])</f>
        <v>1.8900000000002137E-2</v>
      </c>
      <c r="G222" s="6">
        <f>Table21[[#This Row],[Abs Erorr 1]]/Table21[[#This Row],[Adj Close]]</f>
        <v>2.1879254299449587E-4</v>
      </c>
      <c r="H222" s="4">
        <f t="shared" si="18"/>
        <v>85.44616666666667</v>
      </c>
      <c r="I222" s="7">
        <f>(Table21[[#This Row],[Adj Close]]-Table21[[#This Row],[3-MA]])</f>
        <v>0.93703333333333205</v>
      </c>
      <c r="J222" s="3">
        <f t="shared" si="17"/>
        <v>0.87803146777777541</v>
      </c>
      <c r="K222" s="3">
        <f>ABS(Table21[[#This Row],[Erorr 2]])</f>
        <v>0.93703333333333205</v>
      </c>
      <c r="L222" s="6">
        <f>Table21[[#This Row],[Abs Erorr 2]]/Table21[[#This Row],[Adj Close]]</f>
        <v>1.0847402427015115E-2</v>
      </c>
      <c r="M222" s="4">
        <f t="shared" si="19"/>
        <v>85.264783333333341</v>
      </c>
      <c r="N222" s="9">
        <f>Table21[[#This Row],[Adj Close]]-Table21[[#This Row],[6-MA]]</f>
        <v>1.1184166666666613</v>
      </c>
      <c r="O222" s="10">
        <f>(Table21[[#This Row],[Adj Close]]-M222)^2</f>
        <v>1.2508558402777656</v>
      </c>
      <c r="P222" s="10">
        <f>ABS(Table21[[#This Row],[Erorr 3]])</f>
        <v>1.1184166666666613</v>
      </c>
      <c r="Q222" s="81">
        <f>Table21[[#This Row],[Abs Erorr 3]]/Table21[[#This Row],[Adj Close]]</f>
        <v>1.2947154848010508E-2</v>
      </c>
    </row>
    <row r="223" spans="1:17" x14ac:dyDescent="0.3">
      <c r="A223" s="79">
        <v>43784</v>
      </c>
      <c r="B223" s="82">
        <v>88.058400000000006</v>
      </c>
      <c r="C223" s="4">
        <f t="shared" si="16"/>
        <v>86.383200000000002</v>
      </c>
      <c r="D223" s="18">
        <f>Table21[[#This Row],[Adj Close]]-Table21[[#This Row],[Naive Trend ]]</f>
        <v>1.6752000000000038</v>
      </c>
      <c r="E223" s="5">
        <f t="shared" si="15"/>
        <v>2.8062950400000126</v>
      </c>
      <c r="F223" s="5">
        <f>ABS(Table21[[#This Row],[Erorr 1]])</f>
        <v>1.6752000000000038</v>
      </c>
      <c r="G223" s="6">
        <f>Table21[[#This Row],[Abs Erorr 1]]/Table21[[#This Row],[Adj Close]]</f>
        <v>1.9023738791529299E-2</v>
      </c>
      <c r="H223" s="4">
        <f t="shared" si="18"/>
        <v>85.831066666666672</v>
      </c>
      <c r="I223" s="7">
        <f>(Table21[[#This Row],[Adj Close]]-Table21[[#This Row],[3-MA]])</f>
        <v>2.2273333333333341</v>
      </c>
      <c r="J223" s="3">
        <f t="shared" si="17"/>
        <v>4.9610137777777812</v>
      </c>
      <c r="K223" s="3">
        <f>ABS(Table21[[#This Row],[Erorr 2]])</f>
        <v>2.2273333333333341</v>
      </c>
      <c r="L223" s="6">
        <f>Table21[[#This Row],[Abs Erorr 2]]/Table21[[#This Row],[Adj Close]]</f>
        <v>2.5293820161771438E-2</v>
      </c>
      <c r="M223" s="4">
        <f t="shared" si="19"/>
        <v>85.547150000000002</v>
      </c>
      <c r="N223" s="9">
        <f>Table21[[#This Row],[Adj Close]]-Table21[[#This Row],[6-MA]]</f>
        <v>2.511250000000004</v>
      </c>
      <c r="O223" s="10">
        <f>(Table21[[#This Row],[Adj Close]]-M223)^2</f>
        <v>6.3063765625000201</v>
      </c>
      <c r="P223" s="10">
        <f>ABS(Table21[[#This Row],[Erorr 3]])</f>
        <v>2.511250000000004</v>
      </c>
      <c r="Q223" s="81">
        <f>Table21[[#This Row],[Abs Erorr 3]]/Table21[[#This Row],[Adj Close]]</f>
        <v>2.8518006232227746E-2</v>
      </c>
    </row>
    <row r="224" spans="1:17" x14ac:dyDescent="0.3">
      <c r="A224" s="79">
        <v>43787</v>
      </c>
      <c r="B224" s="82">
        <v>89.1374</v>
      </c>
      <c r="C224" s="4">
        <f t="shared" si="16"/>
        <v>88.058400000000006</v>
      </c>
      <c r="D224" s="18">
        <f>Table21[[#This Row],[Adj Close]]-Table21[[#This Row],[Naive Trend ]]</f>
        <v>1.0789999999999935</v>
      </c>
      <c r="E224" s="5">
        <f t="shared" si="15"/>
        <v>1.1642409999999861</v>
      </c>
      <c r="F224" s="5">
        <f>ABS(Table21[[#This Row],[Erorr 1]])</f>
        <v>1.0789999999999935</v>
      </c>
      <c r="G224" s="6">
        <f>Table21[[#This Row],[Abs Erorr 1]]/Table21[[#This Row],[Adj Close]]</f>
        <v>1.2104907704285671E-2</v>
      </c>
      <c r="H224" s="4">
        <f t="shared" si="18"/>
        <v>86.947900000000004</v>
      </c>
      <c r="I224" s="7">
        <f>(Table21[[#This Row],[Adj Close]]-Table21[[#This Row],[3-MA]])</f>
        <v>2.1894999999999953</v>
      </c>
      <c r="J224" s="3">
        <f t="shared" si="17"/>
        <v>4.7939102499999793</v>
      </c>
      <c r="K224" s="3">
        <f>ABS(Table21[[#This Row],[Erorr 2]])</f>
        <v>2.1894999999999953</v>
      </c>
      <c r="L224" s="6">
        <f>Table21[[#This Row],[Abs Erorr 2]]/Table21[[#This Row],[Adj Close]]</f>
        <v>2.456320242681518E-2</v>
      </c>
      <c r="M224" s="4">
        <f t="shared" si="19"/>
        <v>85.963583333333347</v>
      </c>
      <c r="N224" s="9">
        <f>Table21[[#This Row],[Adj Close]]-Table21[[#This Row],[6-MA]]</f>
        <v>3.173816666666653</v>
      </c>
      <c r="O224" s="10">
        <f>(Table21[[#This Row],[Adj Close]]-M224)^2</f>
        <v>10.073112233611024</v>
      </c>
      <c r="P224" s="10">
        <f>ABS(Table21[[#This Row],[Erorr 3]])</f>
        <v>3.173816666666653</v>
      </c>
      <c r="Q224" s="81">
        <f>Table21[[#This Row],[Abs Erorr 3]]/Table21[[#This Row],[Adj Close]]</f>
        <v>3.5605892326527958E-2</v>
      </c>
    </row>
    <row r="225" spans="1:17" x14ac:dyDescent="0.3">
      <c r="A225" s="79">
        <v>43788</v>
      </c>
      <c r="B225" s="82">
        <v>88.597899999999996</v>
      </c>
      <c r="C225" s="4">
        <f t="shared" si="16"/>
        <v>89.1374</v>
      </c>
      <c r="D225" s="18">
        <f>Table21[[#This Row],[Adj Close]]-Table21[[#This Row],[Naive Trend ]]</f>
        <v>-0.53950000000000387</v>
      </c>
      <c r="E225" s="5">
        <f t="shared" si="15"/>
        <v>0.29106025000000418</v>
      </c>
      <c r="F225" s="5">
        <f>ABS(Table21[[#This Row],[Erorr 1]])</f>
        <v>0.53950000000000387</v>
      </c>
      <c r="G225" s="6">
        <f>Table21[[#This Row],[Abs Erorr 1]]/Table21[[#This Row],[Adj Close]]</f>
        <v>6.089309114550163E-3</v>
      </c>
      <c r="H225" s="4">
        <f t="shared" si="18"/>
        <v>87.859666666666669</v>
      </c>
      <c r="I225" s="7">
        <f>(Table21[[#This Row],[Adj Close]]-Table21[[#This Row],[3-MA]])</f>
        <v>0.73823333333332641</v>
      </c>
      <c r="J225" s="3">
        <f t="shared" si="17"/>
        <v>0.54498845444443422</v>
      </c>
      <c r="K225" s="3">
        <f>ABS(Table21[[#This Row],[Erorr 2]])</f>
        <v>0.73823333333332641</v>
      </c>
      <c r="L225" s="6">
        <f>Table21[[#This Row],[Abs Erorr 2]]/Table21[[#This Row],[Adj Close]]</f>
        <v>8.3324021600210216E-3</v>
      </c>
      <c r="M225" s="4">
        <f t="shared" si="19"/>
        <v>86.65291666666667</v>
      </c>
      <c r="N225" s="9">
        <f>Table21[[#This Row],[Adj Close]]-Table21[[#This Row],[6-MA]]</f>
        <v>1.944983333333326</v>
      </c>
      <c r="O225" s="10">
        <f>(Table21[[#This Row],[Adj Close]]-M225)^2</f>
        <v>3.7829601669444157</v>
      </c>
      <c r="P225" s="10">
        <f>ABS(Table21[[#This Row],[Erorr 3]])</f>
        <v>1.944983333333326</v>
      </c>
      <c r="Q225" s="81">
        <f>Table21[[#This Row],[Abs Erorr 3]]/Table21[[#This Row],[Adj Close]]</f>
        <v>2.1952928154429462E-2</v>
      </c>
    </row>
    <row r="226" spans="1:17" x14ac:dyDescent="0.3">
      <c r="A226" s="79">
        <v>43789</v>
      </c>
      <c r="B226" s="82">
        <v>88.067899999999995</v>
      </c>
      <c r="C226" s="4">
        <f t="shared" si="16"/>
        <v>88.597899999999996</v>
      </c>
      <c r="D226" s="18">
        <f>Table21[[#This Row],[Adj Close]]-Table21[[#This Row],[Naive Trend ]]</f>
        <v>-0.53000000000000114</v>
      </c>
      <c r="E226" s="5">
        <f t="shared" si="15"/>
        <v>0.2809000000000012</v>
      </c>
      <c r="F226" s="5">
        <f>ABS(Table21[[#This Row],[Erorr 1]])</f>
        <v>0.53000000000000114</v>
      </c>
      <c r="G226" s="6">
        <f>Table21[[#This Row],[Abs Erorr 1]]/Table21[[#This Row],[Adj Close]]</f>
        <v>6.0180837739971221E-3</v>
      </c>
      <c r="H226" s="4">
        <f t="shared" si="18"/>
        <v>88.597899999999996</v>
      </c>
      <c r="I226" s="7">
        <f>(Table21[[#This Row],[Adj Close]]-Table21[[#This Row],[3-MA]])</f>
        <v>-0.53000000000000114</v>
      </c>
      <c r="J226" s="3">
        <f t="shared" si="17"/>
        <v>0.2809000000000012</v>
      </c>
      <c r="K226" s="3">
        <f>ABS(Table21[[#This Row],[Erorr 2]])</f>
        <v>0.53000000000000114</v>
      </c>
      <c r="L226" s="6">
        <f>Table21[[#This Row],[Abs Erorr 2]]/Table21[[#This Row],[Adj Close]]</f>
        <v>6.0180837739971221E-3</v>
      </c>
      <c r="M226" s="4">
        <f t="shared" si="19"/>
        <v>87.214483333333348</v>
      </c>
      <c r="N226" s="9">
        <f>Table21[[#This Row],[Adj Close]]-Table21[[#This Row],[6-MA]]</f>
        <v>0.85341666666664651</v>
      </c>
      <c r="O226" s="10">
        <f>(Table21[[#This Row],[Adj Close]]-M226)^2</f>
        <v>0.72832000694441001</v>
      </c>
      <c r="P226" s="10">
        <f>ABS(Table21[[#This Row],[Erorr 3]])</f>
        <v>0.85341666666664651</v>
      </c>
      <c r="Q226" s="81">
        <f>Table21[[#This Row],[Abs Erorr 3]]/Table21[[#This Row],[Adj Close]]</f>
        <v>9.6904396115570657E-3</v>
      </c>
    </row>
    <row r="227" spans="1:17" x14ac:dyDescent="0.3">
      <c r="A227" s="79">
        <v>43790</v>
      </c>
      <c r="B227" s="82">
        <v>87.225499999999997</v>
      </c>
      <c r="C227" s="4">
        <f t="shared" si="16"/>
        <v>88.067899999999995</v>
      </c>
      <c r="D227" s="18">
        <f>Table21[[#This Row],[Adj Close]]-Table21[[#This Row],[Naive Trend ]]</f>
        <v>-0.84239999999999782</v>
      </c>
      <c r="E227" s="5">
        <f t="shared" si="15"/>
        <v>0.70963775999999634</v>
      </c>
      <c r="F227" s="5">
        <f>ABS(Table21[[#This Row],[Erorr 1]])</f>
        <v>0.84239999999999782</v>
      </c>
      <c r="G227" s="6">
        <f>Table21[[#This Row],[Abs Erorr 1]]/Table21[[#This Row],[Adj Close]]</f>
        <v>9.657726238313312E-3</v>
      </c>
      <c r="H227" s="4">
        <f t="shared" si="18"/>
        <v>88.601066666666668</v>
      </c>
      <c r="I227" s="7">
        <f>(Table21[[#This Row],[Adj Close]]-Table21[[#This Row],[3-MA]])</f>
        <v>-1.3755666666666713</v>
      </c>
      <c r="J227" s="3">
        <f t="shared" si="17"/>
        <v>1.892183654444457</v>
      </c>
      <c r="K227" s="3">
        <f>ABS(Table21[[#This Row],[Erorr 2]])</f>
        <v>1.3755666666666713</v>
      </c>
      <c r="L227" s="6">
        <f>Table21[[#This Row],[Abs Erorr 2]]/Table21[[#This Row],[Adj Close]]</f>
        <v>1.5770235386058793E-2</v>
      </c>
      <c r="M227" s="4">
        <f t="shared" si="19"/>
        <v>87.774483333333322</v>
      </c>
      <c r="N227" s="9">
        <f>Table21[[#This Row],[Adj Close]]-Table21[[#This Row],[6-MA]]</f>
        <v>-0.54898333333332516</v>
      </c>
      <c r="O227" s="10">
        <f>(Table21[[#This Row],[Adj Close]]-M227)^2</f>
        <v>0.30138270027776881</v>
      </c>
      <c r="P227" s="10">
        <f>ABS(Table21[[#This Row],[Erorr 3]])</f>
        <v>0.54898333333332516</v>
      </c>
      <c r="Q227" s="81">
        <f>Table21[[#This Row],[Abs Erorr 3]]/Table21[[#This Row],[Adj Close]]</f>
        <v>6.2938399130222835E-3</v>
      </c>
    </row>
    <row r="228" spans="1:17" x14ac:dyDescent="0.3">
      <c r="A228" s="79">
        <v>43791</v>
      </c>
      <c r="B228" s="82">
        <v>88.342299999999994</v>
      </c>
      <c r="C228" s="4">
        <f t="shared" si="16"/>
        <v>87.225499999999997</v>
      </c>
      <c r="D228" s="18">
        <f>Table21[[#This Row],[Adj Close]]-Table21[[#This Row],[Naive Trend ]]</f>
        <v>1.1167999999999978</v>
      </c>
      <c r="E228" s="5">
        <f t="shared" si="15"/>
        <v>1.2472422399999952</v>
      </c>
      <c r="F228" s="5">
        <f>ABS(Table21[[#This Row],[Erorr 1]])</f>
        <v>1.1167999999999978</v>
      </c>
      <c r="G228" s="6">
        <f>Table21[[#This Row],[Abs Erorr 1]]/Table21[[#This Row],[Adj Close]]</f>
        <v>1.2641735612498178E-2</v>
      </c>
      <c r="H228" s="4">
        <f t="shared" si="18"/>
        <v>87.963766666666672</v>
      </c>
      <c r="I228" s="7">
        <f>(Table21[[#This Row],[Adj Close]]-Table21[[#This Row],[3-MA]])</f>
        <v>0.37853333333332273</v>
      </c>
      <c r="J228" s="3">
        <f t="shared" si="17"/>
        <v>0.14328748444443642</v>
      </c>
      <c r="K228" s="3">
        <f>ABS(Table21[[#This Row],[Erorr 2]])</f>
        <v>0.37853333333332273</v>
      </c>
      <c r="L228" s="6">
        <f>Table21[[#This Row],[Abs Erorr 2]]/Table21[[#This Row],[Adj Close]]</f>
        <v>4.2848480663659734E-3</v>
      </c>
      <c r="M228" s="4">
        <f t="shared" si="19"/>
        <v>87.911716666666663</v>
      </c>
      <c r="N228" s="9">
        <f>Table21[[#This Row],[Adj Close]]-Table21[[#This Row],[6-MA]]</f>
        <v>0.4305833333333311</v>
      </c>
      <c r="O228" s="10">
        <f>(Table21[[#This Row],[Adj Close]]-M228)^2</f>
        <v>0.18540200694444253</v>
      </c>
      <c r="P228" s="10">
        <f>ABS(Table21[[#This Row],[Erorr 3]])</f>
        <v>0.4305833333333311</v>
      </c>
      <c r="Q228" s="81">
        <f>Table21[[#This Row],[Abs Erorr 3]]/Table21[[#This Row],[Adj Close]]</f>
        <v>4.874033541500857E-3</v>
      </c>
    </row>
    <row r="229" spans="1:17" x14ac:dyDescent="0.3">
      <c r="A229" s="79">
        <v>43794</v>
      </c>
      <c r="B229" s="82">
        <v>87.925899999999999</v>
      </c>
      <c r="C229" s="4">
        <f t="shared" si="16"/>
        <v>88.342299999999994</v>
      </c>
      <c r="D229" s="18">
        <f>Table21[[#This Row],[Adj Close]]-Table21[[#This Row],[Naive Trend ]]</f>
        <v>-0.41639999999999588</v>
      </c>
      <c r="E229" s="5">
        <f t="shared" si="15"/>
        <v>0.17338895999999657</v>
      </c>
      <c r="F229" s="5">
        <f>ABS(Table21[[#This Row],[Erorr 1]])</f>
        <v>0.41639999999999588</v>
      </c>
      <c r="G229" s="6">
        <f>Table21[[#This Row],[Abs Erorr 1]]/Table21[[#This Row],[Adj Close]]</f>
        <v>4.7358059456883116E-3</v>
      </c>
      <c r="H229" s="4">
        <f t="shared" si="18"/>
        <v>87.878566666666657</v>
      </c>
      <c r="I229" s="7">
        <f>(Table21[[#This Row],[Adj Close]]-Table21[[#This Row],[3-MA]])</f>
        <v>4.7333333333341443E-2</v>
      </c>
      <c r="J229" s="3">
        <f t="shared" si="17"/>
        <v>2.2404444444452123E-3</v>
      </c>
      <c r="K229" s="3">
        <f>ABS(Table21[[#This Row],[Erorr 2]])</f>
        <v>4.7333333333341443E-2</v>
      </c>
      <c r="L229" s="6">
        <f>Table21[[#This Row],[Abs Erorr 2]]/Table21[[#This Row],[Adj Close]]</f>
        <v>5.3833208796658831E-4</v>
      </c>
      <c r="M229" s="4">
        <f t="shared" si="19"/>
        <v>88.238233333333326</v>
      </c>
      <c r="N229" s="9">
        <f>Table21[[#This Row],[Adj Close]]-Table21[[#This Row],[6-MA]]</f>
        <v>-0.3123333333333278</v>
      </c>
      <c r="O229" s="10">
        <f>(Table21[[#This Row],[Adj Close]]-M229)^2</f>
        <v>9.7552111111107662E-2</v>
      </c>
      <c r="P229" s="10">
        <f>ABS(Table21[[#This Row],[Erorr 3]])</f>
        <v>0.3123333333333278</v>
      </c>
      <c r="Q229" s="81">
        <f>Table21[[#This Row],[Abs Erorr 3]]/Table21[[#This Row],[Adj Close]]</f>
        <v>3.5522335663704073E-3</v>
      </c>
    </row>
    <row r="230" spans="1:17" x14ac:dyDescent="0.3">
      <c r="A230" s="79">
        <v>43795</v>
      </c>
      <c r="B230" s="82">
        <v>88.332899999999995</v>
      </c>
      <c r="C230" s="4">
        <f t="shared" si="16"/>
        <v>87.925899999999999</v>
      </c>
      <c r="D230" s="18">
        <f>Table21[[#This Row],[Adj Close]]-Table21[[#This Row],[Naive Trend ]]</f>
        <v>0.40699999999999648</v>
      </c>
      <c r="E230" s="5">
        <f t="shared" si="15"/>
        <v>0.16564899999999713</v>
      </c>
      <c r="F230" s="5">
        <f>ABS(Table21[[#This Row],[Erorr 1]])</f>
        <v>0.40699999999999648</v>
      </c>
      <c r="G230" s="6">
        <f>Table21[[#This Row],[Abs Erorr 1]]/Table21[[#This Row],[Adj Close]]</f>
        <v>4.6075697729837523E-3</v>
      </c>
      <c r="H230" s="4">
        <f t="shared" si="18"/>
        <v>87.83123333333333</v>
      </c>
      <c r="I230" s="7">
        <f>(Table21[[#This Row],[Adj Close]]-Table21[[#This Row],[3-MA]])</f>
        <v>0.50166666666666515</v>
      </c>
      <c r="J230" s="3">
        <f t="shared" si="17"/>
        <v>0.25166944444444295</v>
      </c>
      <c r="K230" s="3">
        <f>ABS(Table21[[#This Row],[Erorr 2]])</f>
        <v>0.50166666666666515</v>
      </c>
      <c r="L230" s="6">
        <f>Table21[[#This Row],[Abs Erorr 2]]/Table21[[#This Row],[Adj Close]]</f>
        <v>5.6792731436040838E-3</v>
      </c>
      <c r="M230" s="4">
        <f t="shared" si="19"/>
        <v>88.216149999999985</v>
      </c>
      <c r="N230" s="9">
        <f>Table21[[#This Row],[Adj Close]]-Table21[[#This Row],[6-MA]]</f>
        <v>0.11675000000001035</v>
      </c>
      <c r="O230" s="10">
        <f>(Table21[[#This Row],[Adj Close]]-M230)^2</f>
        <v>1.3630562500002415E-2</v>
      </c>
      <c r="P230" s="10">
        <f>ABS(Table21[[#This Row],[Erorr 3]])</f>
        <v>0.11675000000001035</v>
      </c>
      <c r="Q230" s="81">
        <f>Table21[[#This Row],[Abs Erorr 3]]/Table21[[#This Row],[Adj Close]]</f>
        <v>1.3217045970415366E-3</v>
      </c>
    </row>
    <row r="231" spans="1:17" x14ac:dyDescent="0.3">
      <c r="A231" s="79">
        <v>43796</v>
      </c>
      <c r="B231" s="82">
        <v>89.099500000000006</v>
      </c>
      <c r="C231" s="4">
        <f t="shared" si="16"/>
        <v>88.332899999999995</v>
      </c>
      <c r="D231" s="18">
        <f>Table21[[#This Row],[Adj Close]]-Table21[[#This Row],[Naive Trend ]]</f>
        <v>0.76660000000001105</v>
      </c>
      <c r="E231" s="5">
        <f t="shared" si="15"/>
        <v>0.58767556000001697</v>
      </c>
      <c r="F231" s="5">
        <f>ABS(Table21[[#This Row],[Erorr 1]])</f>
        <v>0.76660000000001105</v>
      </c>
      <c r="G231" s="6">
        <f>Table21[[#This Row],[Abs Erorr 1]]/Table21[[#This Row],[Adj Close]]</f>
        <v>8.6038642192157195E-3</v>
      </c>
      <c r="H231" s="4">
        <f t="shared" si="18"/>
        <v>88.200366666666653</v>
      </c>
      <c r="I231" s="7">
        <f>(Table21[[#This Row],[Adj Close]]-Table21[[#This Row],[3-MA]])</f>
        <v>0.89913333333335288</v>
      </c>
      <c r="J231" s="3">
        <f t="shared" si="17"/>
        <v>0.80844075111114622</v>
      </c>
      <c r="K231" s="3">
        <f>ABS(Table21[[#This Row],[Erorr 2]])</f>
        <v>0.89913333333335288</v>
      </c>
      <c r="L231" s="6">
        <f>Table21[[#This Row],[Abs Erorr 2]]/Table21[[#This Row],[Adj Close]]</f>
        <v>1.0091339831686518E-2</v>
      </c>
      <c r="M231" s="4">
        <f t="shared" si="19"/>
        <v>88.082066666666677</v>
      </c>
      <c r="N231" s="9">
        <f>Table21[[#This Row],[Adj Close]]-Table21[[#This Row],[6-MA]]</f>
        <v>1.0174333333333294</v>
      </c>
      <c r="O231" s="10">
        <f>(Table21[[#This Row],[Adj Close]]-M231)^2</f>
        <v>1.0351705877777697</v>
      </c>
      <c r="P231" s="10">
        <f>ABS(Table21[[#This Row],[Erorr 3]])</f>
        <v>1.0174333333333294</v>
      </c>
      <c r="Q231" s="81">
        <f>Table21[[#This Row],[Abs Erorr 3]]/Table21[[#This Row],[Adj Close]]</f>
        <v>1.1419068943521899E-2</v>
      </c>
    </row>
    <row r="232" spans="1:17" x14ac:dyDescent="0.3">
      <c r="A232" s="79">
        <v>43798</v>
      </c>
      <c r="B232" s="82">
        <v>88.715199999999996</v>
      </c>
      <c r="C232" s="4">
        <f t="shared" si="16"/>
        <v>89.099500000000006</v>
      </c>
      <c r="D232" s="18">
        <f>Table21[[#This Row],[Adj Close]]-Table21[[#This Row],[Naive Trend ]]</f>
        <v>-0.3843000000000103</v>
      </c>
      <c r="E232" s="5">
        <f t="shared" si="15"/>
        <v>0.14768649000000791</v>
      </c>
      <c r="F232" s="5">
        <f>ABS(Table21[[#This Row],[Erorr 1]])</f>
        <v>0.3843000000000103</v>
      </c>
      <c r="G232" s="6">
        <f>Table21[[#This Row],[Abs Erorr 1]]/Table21[[#This Row],[Adj Close]]</f>
        <v>4.3318394142154932E-3</v>
      </c>
      <c r="H232" s="4">
        <f t="shared" si="18"/>
        <v>88.452766666666662</v>
      </c>
      <c r="I232" s="7">
        <f>(Table21[[#This Row],[Adj Close]]-Table21[[#This Row],[3-MA]])</f>
        <v>0.26243333333333396</v>
      </c>
      <c r="J232" s="3">
        <f t="shared" si="17"/>
        <v>6.8871254444444779E-2</v>
      </c>
      <c r="K232" s="3">
        <f>ABS(Table21[[#This Row],[Erorr 2]])</f>
        <v>0.26243333333333396</v>
      </c>
      <c r="L232" s="6">
        <f>Table21[[#This Row],[Abs Erorr 2]]/Table21[[#This Row],[Adj Close]]</f>
        <v>2.9581552353298416E-3</v>
      </c>
      <c r="M232" s="4">
        <f t="shared" si="19"/>
        <v>88.165666666666667</v>
      </c>
      <c r="N232" s="9">
        <f>Table21[[#This Row],[Adj Close]]-Table21[[#This Row],[6-MA]]</f>
        <v>0.54953333333332921</v>
      </c>
      <c r="O232" s="10">
        <f>(Table21[[#This Row],[Adj Close]]-M232)^2</f>
        <v>0.30198688444443994</v>
      </c>
      <c r="P232" s="10">
        <f>ABS(Table21[[#This Row],[Erorr 3]])</f>
        <v>0.54953333333332921</v>
      </c>
      <c r="Q232" s="81">
        <f>Table21[[#This Row],[Abs Erorr 3]]/Table21[[#This Row],[Adj Close]]</f>
        <v>6.1943537672611822E-3</v>
      </c>
    </row>
    <row r="233" spans="1:17" x14ac:dyDescent="0.3">
      <c r="A233" s="79">
        <v>43801</v>
      </c>
      <c r="B233" s="82">
        <v>88.781599999999997</v>
      </c>
      <c r="C233" s="4">
        <f t="shared" si="16"/>
        <v>88.715199999999996</v>
      </c>
      <c r="D233" s="18">
        <f>Table21[[#This Row],[Adj Close]]-Table21[[#This Row],[Naive Trend ]]</f>
        <v>6.6400000000001569E-2</v>
      </c>
      <c r="E233" s="5">
        <f t="shared" si="15"/>
        <v>4.4089600000002081E-3</v>
      </c>
      <c r="F233" s="5">
        <f>ABS(Table21[[#This Row],[Erorr 1]])</f>
        <v>6.6400000000001569E-2</v>
      </c>
      <c r="G233" s="6">
        <f>Table21[[#This Row],[Abs Erorr 1]]/Table21[[#This Row],[Adj Close]]</f>
        <v>7.479027185813453E-4</v>
      </c>
      <c r="H233" s="4">
        <f t="shared" si="18"/>
        <v>88.71586666666667</v>
      </c>
      <c r="I233" s="7">
        <f>(Table21[[#This Row],[Adj Close]]-Table21[[#This Row],[3-MA]])</f>
        <v>6.5733333333326982E-2</v>
      </c>
      <c r="J233" s="3">
        <f t="shared" si="17"/>
        <v>4.3208711111102759E-3</v>
      </c>
      <c r="K233" s="3">
        <f>ABS(Table21[[#This Row],[Erorr 2]])</f>
        <v>6.5733333333326982E-2</v>
      </c>
      <c r="L233" s="6">
        <f>Table21[[#This Row],[Abs Erorr 2]]/Table21[[#This Row],[Adj Close]]</f>
        <v>7.4039365514168461E-4</v>
      </c>
      <c r="M233" s="4">
        <f t="shared" si="19"/>
        <v>88.27355</v>
      </c>
      <c r="N233" s="9">
        <f>Table21[[#This Row],[Adj Close]]-Table21[[#This Row],[6-MA]]</f>
        <v>0.50804999999999723</v>
      </c>
      <c r="O233" s="10">
        <f>(Table21[[#This Row],[Adj Close]]-M233)^2</f>
        <v>0.25811480249999719</v>
      </c>
      <c r="P233" s="10">
        <f>ABS(Table21[[#This Row],[Erorr 3]])</f>
        <v>0.50804999999999723</v>
      </c>
      <c r="Q233" s="81">
        <f>Table21[[#This Row],[Abs Erorr 3]]/Table21[[#This Row],[Adj Close]]</f>
        <v>5.7224695207114679E-3</v>
      </c>
    </row>
    <row r="234" spans="1:17" x14ac:dyDescent="0.3">
      <c r="A234" s="79">
        <v>43802</v>
      </c>
      <c r="B234" s="82">
        <v>87.737799999999993</v>
      </c>
      <c r="C234" s="4">
        <f t="shared" si="16"/>
        <v>88.781599999999997</v>
      </c>
      <c r="D234" s="18">
        <f>Table21[[#This Row],[Adj Close]]-Table21[[#This Row],[Naive Trend ]]</f>
        <v>-1.0438000000000045</v>
      </c>
      <c r="E234" s="5">
        <f t="shared" si="15"/>
        <v>1.0895184400000093</v>
      </c>
      <c r="F234" s="5">
        <f>ABS(Table21[[#This Row],[Erorr 1]])</f>
        <v>1.0438000000000045</v>
      </c>
      <c r="G234" s="6">
        <f>Table21[[#This Row],[Abs Erorr 1]]/Table21[[#This Row],[Adj Close]]</f>
        <v>1.1896810724682003E-2</v>
      </c>
      <c r="H234" s="4">
        <f t="shared" si="18"/>
        <v>88.865433333333343</v>
      </c>
      <c r="I234" s="7">
        <f>(Table21[[#This Row],[Adj Close]]-Table21[[#This Row],[3-MA]])</f>
        <v>-1.1276333333333497</v>
      </c>
      <c r="J234" s="3">
        <f t="shared" si="17"/>
        <v>1.2715569344444813</v>
      </c>
      <c r="K234" s="3">
        <f>ABS(Table21[[#This Row],[Erorr 2]])</f>
        <v>1.1276333333333497</v>
      </c>
      <c r="L234" s="6">
        <f>Table21[[#This Row],[Abs Erorr 2]]/Table21[[#This Row],[Adj Close]]</f>
        <v>1.2852309190945634E-2</v>
      </c>
      <c r="M234" s="4">
        <f t="shared" si="19"/>
        <v>88.532899999999998</v>
      </c>
      <c r="N234" s="9">
        <f>Table21[[#This Row],[Adj Close]]-Table21[[#This Row],[6-MA]]</f>
        <v>-0.79510000000000502</v>
      </c>
      <c r="O234" s="10">
        <f>(Table21[[#This Row],[Adj Close]]-M234)^2</f>
        <v>0.63218401000000801</v>
      </c>
      <c r="P234" s="10">
        <f>ABS(Table21[[#This Row],[Erorr 3]])</f>
        <v>0.79510000000000502</v>
      </c>
      <c r="Q234" s="81">
        <f>Table21[[#This Row],[Abs Erorr 3]]/Table21[[#This Row],[Adj Close]]</f>
        <v>9.0622285947448544E-3</v>
      </c>
    </row>
    <row r="235" spans="1:17" x14ac:dyDescent="0.3">
      <c r="A235" s="79">
        <v>43803</v>
      </c>
      <c r="B235" s="82">
        <v>88.933499999999995</v>
      </c>
      <c r="C235" s="4">
        <f t="shared" si="16"/>
        <v>87.737799999999993</v>
      </c>
      <c r="D235" s="18">
        <f>Table21[[#This Row],[Adj Close]]-Table21[[#This Row],[Naive Trend ]]</f>
        <v>1.1957000000000022</v>
      </c>
      <c r="E235" s="5">
        <f t="shared" si="15"/>
        <v>1.4296984900000054</v>
      </c>
      <c r="F235" s="5">
        <f>ABS(Table21[[#This Row],[Erorr 1]])</f>
        <v>1.1957000000000022</v>
      </c>
      <c r="G235" s="6">
        <f>Table21[[#This Row],[Abs Erorr 1]]/Table21[[#This Row],[Adj Close]]</f>
        <v>1.3444877352178902E-2</v>
      </c>
      <c r="H235" s="4">
        <f t="shared" si="18"/>
        <v>88.411533333333338</v>
      </c>
      <c r="I235" s="7">
        <f>(Table21[[#This Row],[Adj Close]]-Table21[[#This Row],[3-MA]])</f>
        <v>0.52196666666665692</v>
      </c>
      <c r="J235" s="3">
        <f t="shared" si="17"/>
        <v>0.27244920111110094</v>
      </c>
      <c r="K235" s="3">
        <f>ABS(Table21[[#This Row],[Erorr 2]])</f>
        <v>0.52196666666665692</v>
      </c>
      <c r="L235" s="6">
        <f>Table21[[#This Row],[Abs Erorr 2]]/Table21[[#This Row],[Adj Close]]</f>
        <v>5.8691794055857121E-3</v>
      </c>
      <c r="M235" s="4">
        <f t="shared" si="19"/>
        <v>88.432149999999993</v>
      </c>
      <c r="N235" s="9">
        <f>Table21[[#This Row],[Adj Close]]-Table21[[#This Row],[6-MA]]</f>
        <v>0.50135000000000218</v>
      </c>
      <c r="O235" s="10">
        <f>(Table21[[#This Row],[Adj Close]]-M235)^2</f>
        <v>0.25135182250000221</v>
      </c>
      <c r="P235" s="10">
        <f>ABS(Table21[[#This Row],[Erorr 3]])</f>
        <v>0.50135000000000218</v>
      </c>
      <c r="Q235" s="81">
        <f>Table21[[#This Row],[Abs Erorr 3]]/Table21[[#This Row],[Adj Close]]</f>
        <v>5.6373582508278909E-3</v>
      </c>
    </row>
    <row r="236" spans="1:17" x14ac:dyDescent="0.3">
      <c r="A236" s="79">
        <v>43804</v>
      </c>
      <c r="B236" s="82">
        <v>90.8977</v>
      </c>
      <c r="C236" s="4">
        <f t="shared" si="16"/>
        <v>88.933499999999995</v>
      </c>
      <c r="D236" s="18">
        <f>Table21[[#This Row],[Adj Close]]-Table21[[#This Row],[Naive Trend ]]</f>
        <v>1.9642000000000053</v>
      </c>
      <c r="E236" s="5">
        <f t="shared" si="15"/>
        <v>3.8580816400000209</v>
      </c>
      <c r="F236" s="5">
        <f>ABS(Table21[[#This Row],[Erorr 1]])</f>
        <v>1.9642000000000053</v>
      </c>
      <c r="G236" s="6">
        <f>Table21[[#This Row],[Abs Erorr 1]]/Table21[[#This Row],[Adj Close]]</f>
        <v>2.1608907596121853E-2</v>
      </c>
      <c r="H236" s="4">
        <f t="shared" si="18"/>
        <v>88.484300000000005</v>
      </c>
      <c r="I236" s="7">
        <f>(Table21[[#This Row],[Adj Close]]-Table21[[#This Row],[3-MA]])</f>
        <v>2.4133999999999958</v>
      </c>
      <c r="J236" s="3">
        <f t="shared" si="17"/>
        <v>5.8244995599999791</v>
      </c>
      <c r="K236" s="3">
        <f>ABS(Table21[[#This Row],[Erorr 2]])</f>
        <v>2.4133999999999958</v>
      </c>
      <c r="L236" s="6">
        <f>Table21[[#This Row],[Abs Erorr 2]]/Table21[[#This Row],[Adj Close]]</f>
        <v>2.6550726806068754E-2</v>
      </c>
      <c r="M236" s="4">
        <f t="shared" si="19"/>
        <v>88.60008333333333</v>
      </c>
      <c r="N236" s="9">
        <f>Table21[[#This Row],[Adj Close]]-Table21[[#This Row],[6-MA]]</f>
        <v>2.29761666666667</v>
      </c>
      <c r="O236" s="10">
        <f>(Table21[[#This Row],[Adj Close]]-M236)^2</f>
        <v>5.2790423469444594</v>
      </c>
      <c r="P236" s="10">
        <f>ABS(Table21[[#This Row],[Erorr 3]])</f>
        <v>2.29761666666667</v>
      </c>
      <c r="Q236" s="81">
        <f>Table21[[#This Row],[Abs Erorr 3]]/Table21[[#This Row],[Adj Close]]</f>
        <v>2.5276950535235435E-2</v>
      </c>
    </row>
    <row r="237" spans="1:17" x14ac:dyDescent="0.3">
      <c r="A237" s="79">
        <v>43805</v>
      </c>
      <c r="B237" s="82">
        <v>92.045900000000003</v>
      </c>
      <c r="C237" s="4">
        <f t="shared" si="16"/>
        <v>90.8977</v>
      </c>
      <c r="D237" s="18">
        <f>Table21[[#This Row],[Adj Close]]-Table21[[#This Row],[Naive Trend ]]</f>
        <v>1.1482000000000028</v>
      </c>
      <c r="E237" s="5">
        <f t="shared" si="15"/>
        <v>1.3183632400000063</v>
      </c>
      <c r="F237" s="5">
        <f>ABS(Table21[[#This Row],[Erorr 1]])</f>
        <v>1.1482000000000028</v>
      </c>
      <c r="G237" s="6">
        <f>Table21[[#This Row],[Abs Erorr 1]]/Table21[[#This Row],[Adj Close]]</f>
        <v>1.2474211235916024E-2</v>
      </c>
      <c r="H237" s="4">
        <f t="shared" si="18"/>
        <v>89.189666666666653</v>
      </c>
      <c r="I237" s="7">
        <f>(Table21[[#This Row],[Adj Close]]-Table21[[#This Row],[3-MA]])</f>
        <v>2.8562333333333498</v>
      </c>
      <c r="J237" s="3">
        <f t="shared" si="17"/>
        <v>8.1580688544445383</v>
      </c>
      <c r="K237" s="3">
        <f>ABS(Table21[[#This Row],[Erorr 2]])</f>
        <v>2.8562333333333498</v>
      </c>
      <c r="L237" s="6">
        <f>Table21[[#This Row],[Abs Erorr 2]]/Table21[[#This Row],[Adj Close]]</f>
        <v>3.1030532955116413E-2</v>
      </c>
      <c r="M237" s="4">
        <f t="shared" si="19"/>
        <v>89.027550000000005</v>
      </c>
      <c r="N237" s="9">
        <f>Table21[[#This Row],[Adj Close]]-Table21[[#This Row],[6-MA]]</f>
        <v>3.0183499999999981</v>
      </c>
      <c r="O237" s="10">
        <f>(Table21[[#This Row],[Adj Close]]-M237)^2</f>
        <v>9.1104367224999887</v>
      </c>
      <c r="P237" s="10">
        <f>ABS(Table21[[#This Row],[Erorr 3]])</f>
        <v>3.0183499999999981</v>
      </c>
      <c r="Q237" s="81">
        <f>Table21[[#This Row],[Abs Erorr 3]]/Table21[[#This Row],[Adj Close]]</f>
        <v>3.2791791921204509E-2</v>
      </c>
    </row>
    <row r="238" spans="1:17" x14ac:dyDescent="0.3">
      <c r="A238" s="79">
        <v>43808</v>
      </c>
      <c r="B238" s="82">
        <v>91.694800000000001</v>
      </c>
      <c r="C238" s="4">
        <f t="shared" si="16"/>
        <v>92.045900000000003</v>
      </c>
      <c r="D238" s="18">
        <f>Table21[[#This Row],[Adj Close]]-Table21[[#This Row],[Naive Trend ]]</f>
        <v>-0.35110000000000241</v>
      </c>
      <c r="E238" s="5">
        <f t="shared" si="15"/>
        <v>0.1232712100000017</v>
      </c>
      <c r="F238" s="5">
        <f>ABS(Table21[[#This Row],[Erorr 1]])</f>
        <v>0.35110000000000241</v>
      </c>
      <c r="G238" s="6">
        <f>Table21[[#This Row],[Abs Erorr 1]]/Table21[[#This Row],[Adj Close]]</f>
        <v>3.8290066612283618E-3</v>
      </c>
      <c r="H238" s="4">
        <f t="shared" si="18"/>
        <v>90.625699999999995</v>
      </c>
      <c r="I238" s="7">
        <f>(Table21[[#This Row],[Adj Close]]-Table21[[#This Row],[3-MA]])</f>
        <v>1.0691000000000059</v>
      </c>
      <c r="J238" s="3">
        <f t="shared" si="17"/>
        <v>1.1429748100000128</v>
      </c>
      <c r="K238" s="3">
        <f>ABS(Table21[[#This Row],[Erorr 2]])</f>
        <v>1.0691000000000059</v>
      </c>
      <c r="L238" s="6">
        <f>Table21[[#This Row],[Abs Erorr 2]]/Table21[[#This Row],[Adj Close]]</f>
        <v>1.1659330736312265E-2</v>
      </c>
      <c r="M238" s="4">
        <f t="shared" si="19"/>
        <v>89.518616666666659</v>
      </c>
      <c r="N238" s="9">
        <f>Table21[[#This Row],[Adj Close]]-Table21[[#This Row],[6-MA]]</f>
        <v>2.1761833333333414</v>
      </c>
      <c r="O238" s="10">
        <f>(Table21[[#This Row],[Adj Close]]-M238)^2</f>
        <v>4.7357739002778123</v>
      </c>
      <c r="P238" s="10">
        <f>ABS(Table21[[#This Row],[Erorr 3]])</f>
        <v>2.1761833333333414</v>
      </c>
      <c r="Q238" s="81">
        <f>Table21[[#This Row],[Abs Erorr 3]]/Table21[[#This Row],[Adj Close]]</f>
        <v>2.373289797603944E-2</v>
      </c>
    </row>
    <row r="239" spans="1:17" x14ac:dyDescent="0.3">
      <c r="A239" s="79">
        <v>43809</v>
      </c>
      <c r="B239" s="82">
        <v>92.055400000000006</v>
      </c>
      <c r="C239" s="4">
        <f t="shared" si="16"/>
        <v>91.694800000000001</v>
      </c>
      <c r="D239" s="18">
        <f>Table21[[#This Row],[Adj Close]]-Table21[[#This Row],[Naive Trend ]]</f>
        <v>0.36060000000000514</v>
      </c>
      <c r="E239" s="5">
        <f t="shared" si="15"/>
        <v>0.1300323600000037</v>
      </c>
      <c r="F239" s="5">
        <f>ABS(Table21[[#This Row],[Erorr 1]])</f>
        <v>0.36060000000000514</v>
      </c>
      <c r="G239" s="6">
        <f>Table21[[#This Row],[Abs Erorr 1]]/Table21[[#This Row],[Adj Close]]</f>
        <v>3.9172063778985817E-3</v>
      </c>
      <c r="H239" s="4">
        <f t="shared" si="18"/>
        <v>91.54613333333333</v>
      </c>
      <c r="I239" s="7">
        <f>(Table21[[#This Row],[Adj Close]]-Table21[[#This Row],[3-MA]])</f>
        <v>0.50926666666667586</v>
      </c>
      <c r="J239" s="3">
        <f t="shared" si="17"/>
        <v>0.25935253777778716</v>
      </c>
      <c r="K239" s="3">
        <f>ABS(Table21[[#This Row],[Erorr 2]])</f>
        <v>0.50926666666667586</v>
      </c>
      <c r="L239" s="6">
        <f>Table21[[#This Row],[Abs Erorr 2]]/Table21[[#This Row],[Adj Close]]</f>
        <v>5.532175914358917E-3</v>
      </c>
      <c r="M239" s="4">
        <f t="shared" si="19"/>
        <v>90.015216666666674</v>
      </c>
      <c r="N239" s="9">
        <f>Table21[[#This Row],[Adj Close]]-Table21[[#This Row],[6-MA]]</f>
        <v>2.0401833333333315</v>
      </c>
      <c r="O239" s="10">
        <f>(Table21[[#This Row],[Adj Close]]-M239)^2</f>
        <v>4.1623480336111038</v>
      </c>
      <c r="P239" s="10">
        <f>ABS(Table21[[#This Row],[Erorr 3]])</f>
        <v>2.0401833333333315</v>
      </c>
      <c r="Q239" s="81">
        <f>Table21[[#This Row],[Abs Erorr 3]]/Table21[[#This Row],[Adj Close]]</f>
        <v>2.2162560081574044E-2</v>
      </c>
    </row>
    <row r="240" spans="1:17" x14ac:dyDescent="0.3">
      <c r="A240" s="79">
        <v>43810</v>
      </c>
      <c r="B240" s="82">
        <v>92.216700000000003</v>
      </c>
      <c r="C240" s="4">
        <f t="shared" si="16"/>
        <v>92.055400000000006</v>
      </c>
      <c r="D240" s="18">
        <f>Table21[[#This Row],[Adj Close]]-Table21[[#This Row],[Naive Trend ]]</f>
        <v>0.16129999999999711</v>
      </c>
      <c r="E240" s="5">
        <f t="shared" si="15"/>
        <v>2.601768999999907E-2</v>
      </c>
      <c r="F240" s="5">
        <f>ABS(Table21[[#This Row],[Erorr 1]])</f>
        <v>0.16129999999999711</v>
      </c>
      <c r="G240" s="6">
        <f>Table21[[#This Row],[Abs Erorr 1]]/Table21[[#This Row],[Adj Close]]</f>
        <v>1.7491408822913541E-3</v>
      </c>
      <c r="H240" s="4">
        <f t="shared" si="18"/>
        <v>91.932033333333337</v>
      </c>
      <c r="I240" s="7">
        <f>(Table21[[#This Row],[Adj Close]]-Table21[[#This Row],[3-MA]])</f>
        <v>0.2846666666666664</v>
      </c>
      <c r="J240" s="3">
        <f t="shared" si="17"/>
        <v>8.1035111111110961E-2</v>
      </c>
      <c r="K240" s="3">
        <f>ABS(Table21[[#This Row],[Erorr 2]])</f>
        <v>0.2846666666666664</v>
      </c>
      <c r="L240" s="6">
        <f>Table21[[#This Row],[Abs Erorr 2]]/Table21[[#This Row],[Adj Close]]</f>
        <v>3.0869318319422228E-3</v>
      </c>
      <c r="M240" s="4">
        <f t="shared" si="19"/>
        <v>90.560850000000002</v>
      </c>
      <c r="N240" s="9">
        <f>Table21[[#This Row],[Adj Close]]-Table21[[#This Row],[6-MA]]</f>
        <v>1.6558500000000009</v>
      </c>
      <c r="O240" s="10">
        <f>(Table21[[#This Row],[Adj Close]]-M240)^2</f>
        <v>2.741839222500003</v>
      </c>
      <c r="P240" s="10">
        <f>ABS(Table21[[#This Row],[Erorr 3]])</f>
        <v>1.6558500000000009</v>
      </c>
      <c r="Q240" s="81">
        <f>Table21[[#This Row],[Abs Erorr 3]]/Table21[[#This Row],[Adj Close]]</f>
        <v>1.7956075201129525E-2</v>
      </c>
    </row>
    <row r="241" spans="1:17" x14ac:dyDescent="0.3">
      <c r="A241" s="79">
        <v>43811</v>
      </c>
      <c r="B241" s="82">
        <v>92.729200000000006</v>
      </c>
      <c r="C241" s="4">
        <f t="shared" si="16"/>
        <v>92.216700000000003</v>
      </c>
      <c r="D241" s="18">
        <f>Table21[[#This Row],[Adj Close]]-Table21[[#This Row],[Naive Trend ]]</f>
        <v>0.51250000000000284</v>
      </c>
      <c r="E241" s="5">
        <f t="shared" si="15"/>
        <v>0.26265625000000292</v>
      </c>
      <c r="F241" s="5">
        <f>ABS(Table21[[#This Row],[Erorr 1]])</f>
        <v>0.51250000000000284</v>
      </c>
      <c r="G241" s="6">
        <f>Table21[[#This Row],[Abs Erorr 1]]/Table21[[#This Row],[Adj Close]]</f>
        <v>5.5268459126143954E-3</v>
      </c>
      <c r="H241" s="4">
        <f t="shared" si="18"/>
        <v>91.98896666666667</v>
      </c>
      <c r="I241" s="7">
        <f>(Table21[[#This Row],[Adj Close]]-Table21[[#This Row],[3-MA]])</f>
        <v>0.74023333333333596</v>
      </c>
      <c r="J241" s="3">
        <f t="shared" si="17"/>
        <v>0.54794538777778168</v>
      </c>
      <c r="K241" s="3">
        <f>ABS(Table21[[#This Row],[Erorr 2]])</f>
        <v>0.74023333333333596</v>
      </c>
      <c r="L241" s="6">
        <f>Table21[[#This Row],[Abs Erorr 2]]/Table21[[#This Row],[Adj Close]]</f>
        <v>7.9827425809058626E-3</v>
      </c>
      <c r="M241" s="4">
        <f t="shared" si="19"/>
        <v>91.307333333333347</v>
      </c>
      <c r="N241" s="9">
        <f>Table21[[#This Row],[Adj Close]]-Table21[[#This Row],[6-MA]]</f>
        <v>1.4218666666666593</v>
      </c>
      <c r="O241" s="10">
        <f>(Table21[[#This Row],[Adj Close]]-M241)^2</f>
        <v>2.0217048177777568</v>
      </c>
      <c r="P241" s="10">
        <f>ABS(Table21[[#This Row],[Erorr 3]])</f>
        <v>1.4218666666666593</v>
      </c>
      <c r="Q241" s="81">
        <f>Table21[[#This Row],[Abs Erorr 3]]/Table21[[#This Row],[Adj Close]]</f>
        <v>1.5333537512096073E-2</v>
      </c>
    </row>
    <row r="242" spans="1:17" x14ac:dyDescent="0.3">
      <c r="A242" s="79">
        <v>43812</v>
      </c>
      <c r="B242" s="82">
        <v>92.776600000000002</v>
      </c>
      <c r="C242" s="4">
        <f t="shared" si="16"/>
        <v>92.729200000000006</v>
      </c>
      <c r="D242" s="18">
        <f>Table21[[#This Row],[Adj Close]]-Table21[[#This Row],[Naive Trend ]]</f>
        <v>4.7399999999996112E-2</v>
      </c>
      <c r="E242" s="5">
        <f t="shared" si="15"/>
        <v>2.2467599999996314E-3</v>
      </c>
      <c r="F242" s="5">
        <f>ABS(Table21[[#This Row],[Erorr 1]])</f>
        <v>4.7399999999996112E-2</v>
      </c>
      <c r="G242" s="6">
        <f>Table21[[#This Row],[Abs Erorr 1]]/Table21[[#This Row],[Adj Close]]</f>
        <v>5.1090468932894837E-4</v>
      </c>
      <c r="H242" s="4">
        <f t="shared" si="18"/>
        <v>92.333766666666676</v>
      </c>
      <c r="I242" s="7">
        <f>(Table21[[#This Row],[Adj Close]]-Table21[[#This Row],[3-MA]])</f>
        <v>0.44283333333332564</v>
      </c>
      <c r="J242" s="3">
        <f t="shared" si="17"/>
        <v>0.19610136111110429</v>
      </c>
      <c r="K242" s="3">
        <f>ABS(Table21[[#This Row],[Erorr 2]])</f>
        <v>0.44283333333332564</v>
      </c>
      <c r="L242" s="6">
        <f>Table21[[#This Row],[Abs Erorr 2]]/Table21[[#This Row],[Adj Close]]</f>
        <v>4.7731144850460747E-3</v>
      </c>
      <c r="M242" s="4">
        <f t="shared" si="19"/>
        <v>91.93995000000001</v>
      </c>
      <c r="N242" s="9">
        <f>Table21[[#This Row],[Adj Close]]-Table21[[#This Row],[6-MA]]</f>
        <v>0.83664999999999168</v>
      </c>
      <c r="O242" s="10">
        <f>(Table21[[#This Row],[Adj Close]]-M242)^2</f>
        <v>0.69998322249998612</v>
      </c>
      <c r="P242" s="10">
        <f>ABS(Table21[[#This Row],[Erorr 3]])</f>
        <v>0.83664999999999168</v>
      </c>
      <c r="Q242" s="81">
        <f>Table21[[#This Row],[Abs Erorr 3]]/Table21[[#This Row],[Adj Close]]</f>
        <v>9.0178989098543341E-3</v>
      </c>
    </row>
    <row r="243" spans="1:17" x14ac:dyDescent="0.3">
      <c r="A243" s="79">
        <v>43815</v>
      </c>
      <c r="B243" s="82">
        <v>93.763499999999993</v>
      </c>
      <c r="C243" s="4">
        <f t="shared" si="16"/>
        <v>92.776600000000002</v>
      </c>
      <c r="D243" s="18">
        <f>Table21[[#This Row],[Adj Close]]-Table21[[#This Row],[Naive Trend ]]</f>
        <v>0.98689999999999145</v>
      </c>
      <c r="E243" s="5">
        <f t="shared" si="15"/>
        <v>0.97397160999998311</v>
      </c>
      <c r="F243" s="5">
        <f>ABS(Table21[[#This Row],[Erorr 1]])</f>
        <v>0.98689999999999145</v>
      </c>
      <c r="G243" s="6">
        <f>Table21[[#This Row],[Abs Erorr 1]]/Table21[[#This Row],[Adj Close]]</f>
        <v>1.0525417673188304E-2</v>
      </c>
      <c r="H243" s="4">
        <f t="shared" si="18"/>
        <v>92.574166666666656</v>
      </c>
      <c r="I243" s="7">
        <f>(Table21[[#This Row],[Adj Close]]-Table21[[#This Row],[3-MA]])</f>
        <v>1.1893333333333374</v>
      </c>
      <c r="J243" s="3">
        <f t="shared" si="17"/>
        <v>1.4145137777777874</v>
      </c>
      <c r="K243" s="3">
        <f>ABS(Table21[[#This Row],[Erorr 2]])</f>
        <v>1.1893333333333374</v>
      </c>
      <c r="L243" s="6">
        <f>Table21[[#This Row],[Abs Erorr 2]]/Table21[[#This Row],[Adj Close]]</f>
        <v>1.2684395669245894E-2</v>
      </c>
      <c r="M243" s="4">
        <f t="shared" si="19"/>
        <v>92.253100000000003</v>
      </c>
      <c r="N243" s="9">
        <f>Table21[[#This Row],[Adj Close]]-Table21[[#This Row],[6-MA]]</f>
        <v>1.51039999999999</v>
      </c>
      <c r="O243" s="10">
        <f>(Table21[[#This Row],[Adj Close]]-M243)^2</f>
        <v>2.2813081599999698</v>
      </c>
      <c r="P243" s="10">
        <f>ABS(Table21[[#This Row],[Erorr 3]])</f>
        <v>1.51039999999999</v>
      </c>
      <c r="Q243" s="81">
        <f>Table21[[#This Row],[Abs Erorr 3]]/Table21[[#This Row],[Adj Close]]</f>
        <v>1.6108613692961442E-2</v>
      </c>
    </row>
    <row r="244" spans="1:17" x14ac:dyDescent="0.3">
      <c r="A244" s="79">
        <v>43816</v>
      </c>
      <c r="B244" s="82">
        <v>94.560599999999994</v>
      </c>
      <c r="C244" s="4">
        <f t="shared" si="16"/>
        <v>93.763499999999993</v>
      </c>
      <c r="D244" s="18">
        <f>Table21[[#This Row],[Adj Close]]-Table21[[#This Row],[Naive Trend ]]</f>
        <v>0.79710000000000036</v>
      </c>
      <c r="E244" s="5">
        <f t="shared" si="15"/>
        <v>0.63536841000000055</v>
      </c>
      <c r="F244" s="5">
        <f>ABS(Table21[[#This Row],[Erorr 1]])</f>
        <v>0.79710000000000036</v>
      </c>
      <c r="G244" s="6">
        <f>Table21[[#This Row],[Abs Erorr 1]]/Table21[[#This Row],[Adj Close]]</f>
        <v>8.4295150411482205E-3</v>
      </c>
      <c r="H244" s="4">
        <f t="shared" si="18"/>
        <v>93.089766666666677</v>
      </c>
      <c r="I244" s="7">
        <f>(Table21[[#This Row],[Adj Close]]-Table21[[#This Row],[3-MA]])</f>
        <v>1.4708333333333172</v>
      </c>
      <c r="J244" s="3">
        <f t="shared" si="17"/>
        <v>2.163350694444397</v>
      </c>
      <c r="K244" s="3">
        <f>ABS(Table21[[#This Row],[Erorr 2]])</f>
        <v>1.4708333333333172</v>
      </c>
      <c r="L244" s="6">
        <f>Table21[[#This Row],[Abs Erorr 2]]/Table21[[#This Row],[Adj Close]]</f>
        <v>1.5554399330517332E-2</v>
      </c>
      <c r="M244" s="4">
        <f t="shared" si="19"/>
        <v>92.53936666666668</v>
      </c>
      <c r="N244" s="9">
        <f>Table21[[#This Row],[Adj Close]]-Table21[[#This Row],[6-MA]]</f>
        <v>2.0212333333333135</v>
      </c>
      <c r="O244" s="10">
        <f>(Table21[[#This Row],[Adj Close]]-M244)^2</f>
        <v>4.0853841877776977</v>
      </c>
      <c r="P244" s="10">
        <f>ABS(Table21[[#This Row],[Erorr 3]])</f>
        <v>2.0212333333333135</v>
      </c>
      <c r="Q244" s="81">
        <f>Table21[[#This Row],[Abs Erorr 3]]/Table21[[#This Row],[Adj Close]]</f>
        <v>2.1375005375741205E-2</v>
      </c>
    </row>
    <row r="245" spans="1:17" x14ac:dyDescent="0.3">
      <c r="A245" s="79">
        <v>43817</v>
      </c>
      <c r="B245" s="82">
        <v>95.433599999999998</v>
      </c>
      <c r="C245" s="4">
        <f t="shared" si="16"/>
        <v>94.560599999999994</v>
      </c>
      <c r="D245" s="18">
        <f>Table21[[#This Row],[Adj Close]]-Table21[[#This Row],[Naive Trend ]]</f>
        <v>0.87300000000000466</v>
      </c>
      <c r="E245" s="5">
        <f t="shared" si="15"/>
        <v>0.76212900000000816</v>
      </c>
      <c r="F245" s="5">
        <f>ABS(Table21[[#This Row],[Erorr 1]])</f>
        <v>0.87300000000000466</v>
      </c>
      <c r="G245" s="6">
        <f>Table21[[#This Row],[Abs Erorr 1]]/Table21[[#This Row],[Adj Close]]</f>
        <v>9.1477215571874552E-3</v>
      </c>
      <c r="H245" s="4">
        <f t="shared" si="18"/>
        <v>93.700233333333315</v>
      </c>
      <c r="I245" s="7">
        <f>(Table21[[#This Row],[Adj Close]]-Table21[[#This Row],[3-MA]])</f>
        <v>1.7333666666666829</v>
      </c>
      <c r="J245" s="3">
        <f t="shared" si="17"/>
        <v>3.0045600011111673</v>
      </c>
      <c r="K245" s="3">
        <f>ABS(Table21[[#This Row],[Erorr 2]])</f>
        <v>1.7333666666666829</v>
      </c>
      <c r="L245" s="6">
        <f>Table21[[#This Row],[Abs Erorr 2]]/Table21[[#This Row],[Adj Close]]</f>
        <v>1.8163064860454631E-2</v>
      </c>
      <c r="M245" s="4">
        <f t="shared" si="19"/>
        <v>93.01700000000001</v>
      </c>
      <c r="N245" s="9">
        <f>Table21[[#This Row],[Adj Close]]-Table21[[#This Row],[6-MA]]</f>
        <v>2.4165999999999883</v>
      </c>
      <c r="O245" s="10">
        <f>(Table21[[#This Row],[Adj Close]]-M245)^2</f>
        <v>5.8399555599999431</v>
      </c>
      <c r="P245" s="10">
        <f>ABS(Table21[[#This Row],[Erorr 3]])</f>
        <v>2.4165999999999883</v>
      </c>
      <c r="Q245" s="81">
        <f>Table21[[#This Row],[Abs Erorr 3]]/Table21[[#This Row],[Adj Close]]</f>
        <v>2.5322318344901465E-2</v>
      </c>
    </row>
    <row r="246" spans="1:17" x14ac:dyDescent="0.3">
      <c r="A246" s="79">
        <v>43818</v>
      </c>
      <c r="B246" s="82">
        <v>95.983999999999995</v>
      </c>
      <c r="C246" s="4">
        <f t="shared" si="16"/>
        <v>95.433599999999998</v>
      </c>
      <c r="D246" s="18">
        <f>Table21[[#This Row],[Adj Close]]-Table21[[#This Row],[Naive Trend ]]</f>
        <v>0.55039999999999623</v>
      </c>
      <c r="E246" s="5">
        <f t="shared" si="15"/>
        <v>0.30294015999999585</v>
      </c>
      <c r="F246" s="5">
        <f>ABS(Table21[[#This Row],[Erorr 1]])</f>
        <v>0.55039999999999623</v>
      </c>
      <c r="G246" s="6">
        <f>Table21[[#This Row],[Abs Erorr 1]]/Table21[[#This Row],[Adj Close]]</f>
        <v>5.734289048174657E-3</v>
      </c>
      <c r="H246" s="4">
        <f t="shared" si="18"/>
        <v>94.585899999999995</v>
      </c>
      <c r="I246" s="7">
        <f>(Table21[[#This Row],[Adj Close]]-Table21[[#This Row],[3-MA]])</f>
        <v>1.3980999999999995</v>
      </c>
      <c r="J246" s="3">
        <f t="shared" si="17"/>
        <v>1.9546836099999985</v>
      </c>
      <c r="K246" s="3">
        <f>ABS(Table21[[#This Row],[Erorr 2]])</f>
        <v>1.3980999999999995</v>
      </c>
      <c r="L246" s="6">
        <f>Table21[[#This Row],[Abs Erorr 2]]/Table21[[#This Row],[Adj Close]]</f>
        <v>1.4565969328221365E-2</v>
      </c>
      <c r="M246" s="4">
        <f t="shared" si="19"/>
        <v>93.580033333333333</v>
      </c>
      <c r="N246" s="9">
        <f>Table21[[#This Row],[Adj Close]]-Table21[[#This Row],[6-MA]]</f>
        <v>2.4039666666666619</v>
      </c>
      <c r="O246" s="10">
        <f>(Table21[[#This Row],[Adj Close]]-M246)^2</f>
        <v>5.7790557344444213</v>
      </c>
      <c r="P246" s="10">
        <f>ABS(Table21[[#This Row],[Erorr 3]])</f>
        <v>2.4039666666666619</v>
      </c>
      <c r="Q246" s="81">
        <f>Table21[[#This Row],[Abs Erorr 3]]/Table21[[#This Row],[Adj Close]]</f>
        <v>2.5045493693393296E-2</v>
      </c>
    </row>
    <row r="247" spans="1:17" x14ac:dyDescent="0.3">
      <c r="A247" s="79">
        <v>43819</v>
      </c>
      <c r="B247" s="82">
        <v>94.854799999999997</v>
      </c>
      <c r="C247" s="4">
        <f t="shared" si="16"/>
        <v>95.983999999999995</v>
      </c>
      <c r="D247" s="18">
        <f>Table21[[#This Row],[Adj Close]]-Table21[[#This Row],[Naive Trend ]]</f>
        <v>-1.1291999999999973</v>
      </c>
      <c r="E247" s="5">
        <f t="shared" si="15"/>
        <v>1.275092639999994</v>
      </c>
      <c r="F247" s="5">
        <f>ABS(Table21[[#This Row],[Erorr 1]])</f>
        <v>1.1291999999999973</v>
      </c>
      <c r="G247" s="6">
        <f>Table21[[#This Row],[Abs Erorr 1]]/Table21[[#This Row],[Adj Close]]</f>
        <v>1.1904510894546163E-2</v>
      </c>
      <c r="H247" s="4">
        <f t="shared" si="18"/>
        <v>95.326066666666648</v>
      </c>
      <c r="I247" s="7">
        <f>(Table21[[#This Row],[Adj Close]]-Table21[[#This Row],[3-MA]])</f>
        <v>-0.47126666666665074</v>
      </c>
      <c r="J247" s="3">
        <f t="shared" si="17"/>
        <v>0.22209227111109608</v>
      </c>
      <c r="K247" s="3">
        <f>ABS(Table21[[#This Row],[Erorr 2]])</f>
        <v>0.47126666666665074</v>
      </c>
      <c r="L247" s="6">
        <f>Table21[[#This Row],[Abs Erorr 2]]/Table21[[#This Row],[Adj Close]]</f>
        <v>4.9682954016734074E-3</v>
      </c>
      <c r="M247" s="4">
        <f t="shared" si="19"/>
        <v>94.207916666666677</v>
      </c>
      <c r="N247" s="9">
        <f>Table21[[#This Row],[Adj Close]]-Table21[[#This Row],[6-MA]]</f>
        <v>0.64688333333332082</v>
      </c>
      <c r="O247" s="10">
        <f>(Table21[[#This Row],[Adj Close]]-M247)^2</f>
        <v>0.41845804694442823</v>
      </c>
      <c r="P247" s="10">
        <f>ABS(Table21[[#This Row],[Erorr 3]])</f>
        <v>0.64688333333332082</v>
      </c>
      <c r="Q247" s="81">
        <f>Table21[[#This Row],[Abs Erorr 3]]/Table21[[#This Row],[Adj Close]]</f>
        <v>6.8197216517595404E-3</v>
      </c>
    </row>
    <row r="248" spans="1:17" x14ac:dyDescent="0.3">
      <c r="A248" s="79">
        <v>43822</v>
      </c>
      <c r="B248" s="82">
        <v>94.930700000000002</v>
      </c>
      <c r="C248" s="4">
        <f t="shared" si="16"/>
        <v>94.854799999999997</v>
      </c>
      <c r="D248" s="18">
        <f>Table21[[#This Row],[Adj Close]]-Table21[[#This Row],[Naive Trend ]]</f>
        <v>7.5900000000004297E-2</v>
      </c>
      <c r="E248" s="5">
        <f t="shared" si="15"/>
        <v>5.7608100000006521E-3</v>
      </c>
      <c r="F248" s="5">
        <f>ABS(Table21[[#This Row],[Erorr 1]])</f>
        <v>7.5900000000004297E-2</v>
      </c>
      <c r="G248" s="6">
        <f>Table21[[#This Row],[Abs Erorr 1]]/Table21[[#This Row],[Adj Close]]</f>
        <v>7.9953060495713496E-4</v>
      </c>
      <c r="H248" s="4">
        <f t="shared" si="18"/>
        <v>95.42413333333333</v>
      </c>
      <c r="I248" s="7">
        <f>(Table21[[#This Row],[Adj Close]]-Table21[[#This Row],[3-MA]])</f>
        <v>-0.49343333333332851</v>
      </c>
      <c r="J248" s="3">
        <f t="shared" si="17"/>
        <v>0.24347645444443969</v>
      </c>
      <c r="K248" s="3">
        <f>ABS(Table21[[#This Row],[Erorr 2]])</f>
        <v>0.49343333333332851</v>
      </c>
      <c r="L248" s="6">
        <f>Table21[[#This Row],[Abs Erorr 2]]/Table21[[#This Row],[Adj Close]]</f>
        <v>5.1978267655598083E-3</v>
      </c>
      <c r="M248" s="4">
        <f t="shared" si="19"/>
        <v>94.562183333333323</v>
      </c>
      <c r="N248" s="9">
        <f>Table21[[#This Row],[Adj Close]]-Table21[[#This Row],[6-MA]]</f>
        <v>0.36851666666667882</v>
      </c>
      <c r="O248" s="10">
        <f>(Table21[[#This Row],[Adj Close]]-M248)^2</f>
        <v>0.13580453361112008</v>
      </c>
      <c r="P248" s="10">
        <f>ABS(Table21[[#This Row],[Erorr 3]])</f>
        <v>0.36851666666667882</v>
      </c>
      <c r="Q248" s="81">
        <f>Table21[[#This Row],[Abs Erorr 3]]/Table21[[#This Row],[Adj Close]]</f>
        <v>3.8819545907349132E-3</v>
      </c>
    </row>
    <row r="249" spans="1:17" x14ac:dyDescent="0.3">
      <c r="A249" s="79">
        <v>43823</v>
      </c>
      <c r="B249" s="82">
        <v>95.025599999999997</v>
      </c>
      <c r="C249" s="4">
        <f t="shared" si="16"/>
        <v>94.930700000000002</v>
      </c>
      <c r="D249" s="18">
        <f>Table21[[#This Row],[Adj Close]]-Table21[[#This Row],[Naive Trend ]]</f>
        <v>9.4899999999995543E-2</v>
      </c>
      <c r="E249" s="5">
        <f t="shared" si="15"/>
        <v>9.0060099999991535E-3</v>
      </c>
      <c r="F249" s="5">
        <f>ABS(Table21[[#This Row],[Erorr 1]])</f>
        <v>9.4899999999995543E-2</v>
      </c>
      <c r="G249" s="6">
        <f>Table21[[#This Row],[Abs Erorr 1]]/Table21[[#This Row],[Adj Close]]</f>
        <v>9.9867825091339122E-4</v>
      </c>
      <c r="H249" s="4">
        <f t="shared" si="18"/>
        <v>95.256500000000003</v>
      </c>
      <c r="I249" s="7">
        <f>(Table21[[#This Row],[Adj Close]]-Table21[[#This Row],[3-MA]])</f>
        <v>-0.23090000000000543</v>
      </c>
      <c r="J249" s="3">
        <f t="shared" si="17"/>
        <v>5.3314810000002509E-2</v>
      </c>
      <c r="K249" s="3">
        <f>ABS(Table21[[#This Row],[Erorr 2]])</f>
        <v>0.23090000000000543</v>
      </c>
      <c r="L249" s="6">
        <f>Table21[[#This Row],[Abs Erorr 2]]/Table21[[#This Row],[Adj Close]]</f>
        <v>2.429871529356357E-3</v>
      </c>
      <c r="M249" s="4">
        <f t="shared" si="19"/>
        <v>94.921199999999999</v>
      </c>
      <c r="N249" s="9">
        <f>Table21[[#This Row],[Adj Close]]-Table21[[#This Row],[6-MA]]</f>
        <v>0.10439999999999827</v>
      </c>
      <c r="O249" s="10">
        <f>(Table21[[#This Row],[Adj Close]]-M249)^2</f>
        <v>1.0899359999999639E-2</v>
      </c>
      <c r="P249" s="10">
        <f>ABS(Table21[[#This Row],[Erorr 3]])</f>
        <v>0.10439999999999827</v>
      </c>
      <c r="Q249" s="81">
        <f>Table21[[#This Row],[Abs Erorr 3]]/Table21[[#This Row],[Adj Close]]</f>
        <v>1.0986513108046491E-3</v>
      </c>
    </row>
    <row r="250" spans="1:17" x14ac:dyDescent="0.3">
      <c r="A250" s="79">
        <v>43825</v>
      </c>
      <c r="B250" s="82">
        <v>95.566500000000005</v>
      </c>
      <c r="C250" s="4">
        <f t="shared" si="16"/>
        <v>95.025599999999997</v>
      </c>
      <c r="D250" s="18">
        <f>Table21[[#This Row],[Adj Close]]-Table21[[#This Row],[Naive Trend ]]</f>
        <v>0.54090000000000771</v>
      </c>
      <c r="E250" s="5">
        <f t="shared" si="15"/>
        <v>0.29257281000000834</v>
      </c>
      <c r="F250" s="5">
        <f>ABS(Table21[[#This Row],[Erorr 1]])</f>
        <v>0.54090000000000771</v>
      </c>
      <c r="G250" s="6">
        <f>Table21[[#This Row],[Abs Erorr 1]]/Table21[[#This Row],[Adj Close]]</f>
        <v>5.6599331355653678E-3</v>
      </c>
      <c r="H250" s="4">
        <f t="shared" si="18"/>
        <v>94.937033333333332</v>
      </c>
      <c r="I250" s="7">
        <f>(Table21[[#This Row],[Adj Close]]-Table21[[#This Row],[3-MA]])</f>
        <v>0.62946666666667284</v>
      </c>
      <c r="J250" s="3">
        <f t="shared" si="17"/>
        <v>0.39622828444445224</v>
      </c>
      <c r="K250" s="3">
        <f>ABS(Table21[[#This Row],[Erorr 2]])</f>
        <v>0.62946666666667284</v>
      </c>
      <c r="L250" s="6">
        <f>Table21[[#This Row],[Abs Erorr 2]]/Table21[[#This Row],[Adj Close]]</f>
        <v>6.5866874549834181E-3</v>
      </c>
      <c r="M250" s="4">
        <f t="shared" si="19"/>
        <v>95.13154999999999</v>
      </c>
      <c r="N250" s="9">
        <f>Table21[[#This Row],[Adj Close]]-Table21[[#This Row],[6-MA]]</f>
        <v>0.43495000000001482</v>
      </c>
      <c r="O250" s="10">
        <f>(Table21[[#This Row],[Adj Close]]-M250)^2</f>
        <v>0.18918150250001289</v>
      </c>
      <c r="P250" s="10">
        <f>ABS(Table21[[#This Row],[Erorr 3]])</f>
        <v>0.43495000000001482</v>
      </c>
      <c r="Q250" s="81">
        <f>Table21[[#This Row],[Abs Erorr 3]]/Table21[[#This Row],[Adj Close]]</f>
        <v>4.5512810451362644E-3</v>
      </c>
    </row>
    <row r="251" spans="1:17" x14ac:dyDescent="0.3">
      <c r="A251" s="79">
        <v>43826</v>
      </c>
      <c r="B251" s="82">
        <v>96.382499999999993</v>
      </c>
      <c r="C251" s="4">
        <f t="shared" si="16"/>
        <v>95.566500000000005</v>
      </c>
      <c r="D251" s="18">
        <f>Table21[[#This Row],[Adj Close]]-Table21[[#This Row],[Naive Trend ]]</f>
        <v>0.81599999999998829</v>
      </c>
      <c r="E251" s="5">
        <f t="shared" si="15"/>
        <v>0.66585599999998091</v>
      </c>
      <c r="F251" s="5">
        <f>ABS(Table21[[#This Row],[Erorr 1]])</f>
        <v>0.81599999999998829</v>
      </c>
      <c r="G251" s="6">
        <f>Table21[[#This Row],[Abs Erorr 1]]/Table21[[#This Row],[Adj Close]]</f>
        <v>8.4662672165589023E-3</v>
      </c>
      <c r="H251" s="4">
        <f t="shared" si="18"/>
        <v>95.174266666666668</v>
      </c>
      <c r="I251" s="7">
        <f>(Table21[[#This Row],[Adj Close]]-Table21[[#This Row],[3-MA]])</f>
        <v>1.2082333333333253</v>
      </c>
      <c r="J251" s="3">
        <f t="shared" si="17"/>
        <v>1.4598277877777583</v>
      </c>
      <c r="K251" s="3">
        <f>ABS(Table21[[#This Row],[Erorr 2]])</f>
        <v>1.2082333333333253</v>
      </c>
      <c r="L251" s="6">
        <f>Table21[[#This Row],[Abs Erorr 2]]/Table21[[#This Row],[Adj Close]]</f>
        <v>1.2535816495041376E-2</v>
      </c>
      <c r="M251" s="4">
        <f t="shared" si="19"/>
        <v>95.299199999999999</v>
      </c>
      <c r="N251" s="9">
        <f>Table21[[#This Row],[Adj Close]]-Table21[[#This Row],[6-MA]]</f>
        <v>1.0832999999999942</v>
      </c>
      <c r="O251" s="10">
        <f>(Table21[[#This Row],[Adj Close]]-M251)^2</f>
        <v>1.1735388899999872</v>
      </c>
      <c r="P251" s="10">
        <f>ABS(Table21[[#This Row],[Erorr 3]])</f>
        <v>1.0832999999999942</v>
      </c>
      <c r="Q251" s="81">
        <f>Table21[[#This Row],[Abs Erorr 3]]/Table21[[#This Row],[Adj Close]]</f>
        <v>1.123959224963032E-2</v>
      </c>
    </row>
    <row r="252" spans="1:17" x14ac:dyDescent="0.3">
      <c r="A252" s="79">
        <v>43829</v>
      </c>
      <c r="B252" s="82">
        <v>95.651899999999998</v>
      </c>
      <c r="C252" s="4">
        <f t="shared" si="16"/>
        <v>96.382499999999993</v>
      </c>
      <c r="D252" s="18">
        <f>Table21[[#This Row],[Adj Close]]-Table21[[#This Row],[Naive Trend ]]</f>
        <v>-0.73059999999999548</v>
      </c>
      <c r="E252" s="5">
        <f t="shared" si="15"/>
        <v>0.5337763599999934</v>
      </c>
      <c r="F252" s="5">
        <f>ABS(Table21[[#This Row],[Erorr 1]])</f>
        <v>0.73059999999999548</v>
      </c>
      <c r="G252" s="6">
        <f>Table21[[#This Row],[Abs Erorr 1]]/Table21[[#This Row],[Adj Close]]</f>
        <v>7.6381127818683737E-3</v>
      </c>
      <c r="H252" s="4">
        <f t="shared" si="18"/>
        <v>95.658200000000008</v>
      </c>
      <c r="I252" s="7">
        <f>(Table21[[#This Row],[Adj Close]]-Table21[[#This Row],[3-MA]])</f>
        <v>-6.3000000000101863E-3</v>
      </c>
      <c r="J252" s="3">
        <f t="shared" si="17"/>
        <v>3.969000000012835E-5</v>
      </c>
      <c r="K252" s="3">
        <f>ABS(Table21[[#This Row],[Erorr 2]])</f>
        <v>6.3000000000101863E-3</v>
      </c>
      <c r="L252" s="6">
        <f>Table21[[#This Row],[Abs Erorr 2]]/Table21[[#This Row],[Adj Close]]</f>
        <v>6.5863824973787108E-5</v>
      </c>
      <c r="M252" s="4">
        <f t="shared" si="19"/>
        <v>95.457350000000005</v>
      </c>
      <c r="N252" s="9">
        <f>Table21[[#This Row],[Adj Close]]-Table21[[#This Row],[6-MA]]</f>
        <v>0.19454999999999245</v>
      </c>
      <c r="O252" s="10">
        <f>(Table21[[#This Row],[Adj Close]]-M252)^2</f>
        <v>3.7849702499997064E-2</v>
      </c>
      <c r="P252" s="10">
        <f>ABS(Table21[[#This Row],[Erorr 3]])</f>
        <v>0.19454999999999245</v>
      </c>
      <c r="Q252" s="81">
        <f>Table21[[#This Row],[Abs Erorr 3]]/Table21[[#This Row],[Adj Close]]</f>
        <v>2.033937642639534E-3</v>
      </c>
    </row>
    <row r="253" spans="1:17" x14ac:dyDescent="0.3">
      <c r="A253" s="79">
        <v>43830</v>
      </c>
      <c r="B253" s="82">
        <v>96.135800000000003</v>
      </c>
      <c r="C253" s="4">
        <f t="shared" si="16"/>
        <v>95.651899999999998</v>
      </c>
      <c r="D253" s="18">
        <f>Table21[[#This Row],[Adj Close]]-Table21[[#This Row],[Naive Trend ]]</f>
        <v>0.48390000000000555</v>
      </c>
      <c r="E253" s="5">
        <f t="shared" si="15"/>
        <v>0.23415921000000536</v>
      </c>
      <c r="F253" s="5">
        <f>ABS(Table21[[#This Row],[Erorr 1]])</f>
        <v>0.48390000000000555</v>
      </c>
      <c r="G253" s="6">
        <f>Table21[[#This Row],[Abs Erorr 1]]/Table21[[#This Row],[Adj Close]]</f>
        <v>5.0335046881599312E-3</v>
      </c>
      <c r="H253" s="4">
        <f t="shared" si="18"/>
        <v>95.86696666666667</v>
      </c>
      <c r="I253" s="7">
        <f>(Table21[[#This Row],[Adj Close]]-Table21[[#This Row],[3-MA]])</f>
        <v>0.26883333333333326</v>
      </c>
      <c r="J253" s="3">
        <f t="shared" si="17"/>
        <v>7.2271361111111071E-2</v>
      </c>
      <c r="K253" s="3">
        <f>ABS(Table21[[#This Row],[Erorr 2]])</f>
        <v>0.26883333333333326</v>
      </c>
      <c r="L253" s="6">
        <f>Table21[[#This Row],[Abs Erorr 2]]/Table21[[#This Row],[Adj Close]]</f>
        <v>2.7963914934221513E-3</v>
      </c>
      <c r="M253" s="4">
        <f t="shared" si="19"/>
        <v>95.402000000000001</v>
      </c>
      <c r="N253" s="9">
        <f>Table21[[#This Row],[Adj Close]]-Table21[[#This Row],[6-MA]]</f>
        <v>0.73380000000000223</v>
      </c>
      <c r="O253" s="10">
        <f>(Table21[[#This Row],[Adj Close]]-M253)^2</f>
        <v>0.53846244000000332</v>
      </c>
      <c r="P253" s="10">
        <f>ABS(Table21[[#This Row],[Erorr 3]])</f>
        <v>0.73380000000000223</v>
      </c>
      <c r="Q253" s="81">
        <f>Table21[[#This Row],[Abs Erorr 3]]/Table21[[#This Row],[Adj Close]]</f>
        <v>7.6329525525350829E-3</v>
      </c>
    </row>
    <row r="254" spans="1:17" x14ac:dyDescent="0.3">
      <c r="A254" s="79">
        <v>43832</v>
      </c>
      <c r="B254" s="82">
        <v>96.9803</v>
      </c>
      <c r="C254" s="4">
        <f t="shared" si="16"/>
        <v>96.135800000000003</v>
      </c>
      <c r="D254" s="18">
        <f>Table21[[#This Row],[Adj Close]]-Table21[[#This Row],[Naive Trend ]]</f>
        <v>0.84449999999999648</v>
      </c>
      <c r="E254" s="5">
        <f t="shared" si="15"/>
        <v>0.71318024999999408</v>
      </c>
      <c r="F254" s="5">
        <f>ABS(Table21[[#This Row],[Erorr 1]])</f>
        <v>0.84449999999999648</v>
      </c>
      <c r="G254" s="6">
        <f>Table21[[#This Row],[Abs Erorr 1]]/Table21[[#This Row],[Adj Close]]</f>
        <v>8.7079540896449741E-3</v>
      </c>
      <c r="H254" s="4">
        <f t="shared" si="18"/>
        <v>96.056733333333341</v>
      </c>
      <c r="I254" s="7">
        <f>(Table21[[#This Row],[Adj Close]]-Table21[[#This Row],[3-MA]])</f>
        <v>0.92356666666665888</v>
      </c>
      <c r="J254" s="3">
        <f t="shared" si="17"/>
        <v>0.85297538777776338</v>
      </c>
      <c r="K254" s="3">
        <f>ABS(Table21[[#This Row],[Erorr 2]])</f>
        <v>0.92356666666665888</v>
      </c>
      <c r="L254" s="6">
        <f>Table21[[#This Row],[Abs Erorr 2]]/Table21[[#This Row],[Adj Close]]</f>
        <v>9.5232399432323769E-3</v>
      </c>
      <c r="M254" s="4">
        <f t="shared" si="19"/>
        <v>95.615499999999997</v>
      </c>
      <c r="N254" s="9">
        <f>Table21[[#This Row],[Adj Close]]-Table21[[#This Row],[6-MA]]</f>
        <v>1.3648000000000025</v>
      </c>
      <c r="O254" s="10">
        <f>(Table21[[#This Row],[Adj Close]]-M254)^2</f>
        <v>1.8626790400000066</v>
      </c>
      <c r="P254" s="10">
        <f>ABS(Table21[[#This Row],[Erorr 3]])</f>
        <v>1.3648000000000025</v>
      </c>
      <c r="Q254" s="81">
        <f>Table21[[#This Row],[Abs Erorr 3]]/Table21[[#This Row],[Adj Close]]</f>
        <v>1.4072961209647758E-2</v>
      </c>
    </row>
    <row r="255" spans="1:17" x14ac:dyDescent="0.3">
      <c r="A255" s="79">
        <v>43833</v>
      </c>
      <c r="B255" s="82">
        <v>96.714699999999993</v>
      </c>
      <c r="C255" s="4">
        <f t="shared" si="16"/>
        <v>96.9803</v>
      </c>
      <c r="D255" s="18">
        <f>Table21[[#This Row],[Adj Close]]-Table21[[#This Row],[Naive Trend ]]</f>
        <v>-0.26560000000000628</v>
      </c>
      <c r="E255" s="5">
        <f t="shared" si="15"/>
        <v>7.054336000000333E-2</v>
      </c>
      <c r="F255" s="5">
        <f>ABS(Table21[[#This Row],[Erorr 1]])</f>
        <v>0.26560000000000628</v>
      </c>
      <c r="G255" s="6">
        <f>Table21[[#This Row],[Abs Erorr 1]]/Table21[[#This Row],[Adj Close]]</f>
        <v>2.7462216188439432E-3</v>
      </c>
      <c r="H255" s="4">
        <f t="shared" si="18"/>
        <v>96.256000000000014</v>
      </c>
      <c r="I255" s="7">
        <f>(Table21[[#This Row],[Adj Close]]-Table21[[#This Row],[3-MA]])</f>
        <v>0.45869999999997901</v>
      </c>
      <c r="J255" s="3">
        <f t="shared" si="17"/>
        <v>0.21040568999998074</v>
      </c>
      <c r="K255" s="3">
        <f>ABS(Table21[[#This Row],[Erorr 2]])</f>
        <v>0.45869999999997901</v>
      </c>
      <c r="L255" s="6">
        <f>Table21[[#This Row],[Abs Erorr 2]]/Table21[[#This Row],[Adj Close]]</f>
        <v>4.7428157250136646E-3</v>
      </c>
      <c r="M255" s="4">
        <f t="shared" si="19"/>
        <v>95.957100000000011</v>
      </c>
      <c r="N255" s="9">
        <f>Table21[[#This Row],[Adj Close]]-Table21[[#This Row],[6-MA]]</f>
        <v>0.75759999999998229</v>
      </c>
      <c r="O255" s="10">
        <f>(Table21[[#This Row],[Adj Close]]-M255)^2</f>
        <v>0.57395775999997312</v>
      </c>
      <c r="P255" s="10">
        <f>ABS(Table21[[#This Row],[Erorr 3]])</f>
        <v>0.75759999999998229</v>
      </c>
      <c r="Q255" s="81">
        <f>Table21[[#This Row],[Abs Erorr 3]]/Table21[[#This Row],[Adj Close]]</f>
        <v>7.8333490151960596E-3</v>
      </c>
    </row>
    <row r="256" spans="1:17" x14ac:dyDescent="0.3">
      <c r="A256" s="79">
        <v>43836</v>
      </c>
      <c r="B256" s="82">
        <v>96.629300000000001</v>
      </c>
      <c r="C256" s="4">
        <f t="shared" si="16"/>
        <v>96.714699999999993</v>
      </c>
      <c r="D256" s="18">
        <f>Table21[[#This Row],[Adj Close]]-Table21[[#This Row],[Naive Trend ]]</f>
        <v>-8.5399999999992815E-2</v>
      </c>
      <c r="E256" s="5">
        <f t="shared" si="15"/>
        <v>7.2931599999987726E-3</v>
      </c>
      <c r="F256" s="5">
        <f>ABS(Table21[[#This Row],[Erorr 1]])</f>
        <v>8.5399999999992815E-2</v>
      </c>
      <c r="G256" s="6">
        <f>Table21[[#This Row],[Abs Erorr 1]]/Table21[[#This Row],[Adj Close]]</f>
        <v>8.8378990637407926E-4</v>
      </c>
      <c r="H256" s="4">
        <f t="shared" si="18"/>
        <v>96.610266666666675</v>
      </c>
      <c r="I256" s="7">
        <f>(Table21[[#This Row],[Adj Close]]-Table21[[#This Row],[3-MA]])</f>
        <v>1.9033333333325686E-2</v>
      </c>
      <c r="J256" s="3">
        <f t="shared" si="17"/>
        <v>3.6226777777748667E-4</v>
      </c>
      <c r="K256" s="3">
        <f>ABS(Table21[[#This Row],[Erorr 2]])</f>
        <v>1.9033333333325686E-2</v>
      </c>
      <c r="L256" s="6">
        <f>Table21[[#This Row],[Abs Erorr 2]]/Table21[[#This Row],[Adj Close]]</f>
        <v>1.9697269185770449E-4</v>
      </c>
      <c r="M256" s="4">
        <f t="shared" si="19"/>
        <v>96.238616666666687</v>
      </c>
      <c r="N256" s="9">
        <f>Table21[[#This Row],[Adj Close]]-Table21[[#This Row],[6-MA]]</f>
        <v>0.39068333333331395</v>
      </c>
      <c r="O256" s="10">
        <f>(Table21[[#This Row],[Adj Close]]-M256)^2</f>
        <v>0.15263346694442931</v>
      </c>
      <c r="P256" s="10">
        <f>ABS(Table21[[#This Row],[Erorr 3]])</f>
        <v>0.39068333333331395</v>
      </c>
      <c r="Q256" s="81">
        <f>Table21[[#This Row],[Abs Erorr 3]]/Table21[[#This Row],[Adj Close]]</f>
        <v>4.0431145970561098E-3</v>
      </c>
    </row>
    <row r="257" spans="1:17" x14ac:dyDescent="0.3">
      <c r="A257" s="79">
        <v>43837</v>
      </c>
      <c r="B257" s="82">
        <v>96.581800000000001</v>
      </c>
      <c r="C257" s="4">
        <f t="shared" si="16"/>
        <v>96.629300000000001</v>
      </c>
      <c r="D257" s="18">
        <f>Table21[[#This Row],[Adj Close]]-Table21[[#This Row],[Naive Trend ]]</f>
        <v>-4.7499999999999432E-2</v>
      </c>
      <c r="E257" s="5">
        <f t="shared" si="15"/>
        <v>2.2562499999999458E-3</v>
      </c>
      <c r="F257" s="5">
        <f>ABS(Table21[[#This Row],[Erorr 1]])</f>
        <v>4.7499999999999432E-2</v>
      </c>
      <c r="G257" s="6">
        <f>Table21[[#This Row],[Abs Erorr 1]]/Table21[[#This Row],[Adj Close]]</f>
        <v>4.9181108656081612E-4</v>
      </c>
      <c r="H257" s="4">
        <f t="shared" si="18"/>
        <v>96.774766666666665</v>
      </c>
      <c r="I257" s="7">
        <f>(Table21[[#This Row],[Adj Close]]-Table21[[#This Row],[3-MA]])</f>
        <v>-0.1929666666666634</v>
      </c>
      <c r="J257" s="3">
        <f t="shared" si="17"/>
        <v>3.7236134444443181E-2</v>
      </c>
      <c r="K257" s="3">
        <f>ABS(Table21[[#This Row],[Erorr 2]])</f>
        <v>0.1929666666666634</v>
      </c>
      <c r="L257" s="6">
        <f>Table21[[#This Row],[Abs Erorr 2]]/Table21[[#This Row],[Adj Close]]</f>
        <v>1.9979609684916142E-3</v>
      </c>
      <c r="M257" s="4">
        <f t="shared" si="19"/>
        <v>96.415750000000003</v>
      </c>
      <c r="N257" s="9">
        <f>Table21[[#This Row],[Adj Close]]-Table21[[#This Row],[6-MA]]</f>
        <v>0.16604999999999848</v>
      </c>
      <c r="O257" s="10">
        <f>(Table21[[#This Row],[Adj Close]]-M257)^2</f>
        <v>2.7572602499999495E-2</v>
      </c>
      <c r="P257" s="10">
        <f>ABS(Table21[[#This Row],[Erorr 3]])</f>
        <v>0.16604999999999848</v>
      </c>
      <c r="Q257" s="81">
        <f>Table21[[#This Row],[Abs Erorr 3]]/Table21[[#This Row],[Adj Close]]</f>
        <v>1.7192680194404999E-3</v>
      </c>
    </row>
    <row r="258" spans="1:17" x14ac:dyDescent="0.3">
      <c r="A258" s="79">
        <v>43838</v>
      </c>
      <c r="B258" s="82">
        <v>96.363600000000005</v>
      </c>
      <c r="C258" s="4">
        <f t="shared" si="16"/>
        <v>96.581800000000001</v>
      </c>
      <c r="D258" s="18">
        <f>Table21[[#This Row],[Adj Close]]-Table21[[#This Row],[Naive Trend ]]</f>
        <v>-0.21819999999999595</v>
      </c>
      <c r="E258" s="5">
        <f t="shared" si="15"/>
        <v>4.7611239999998237E-2</v>
      </c>
      <c r="F258" s="5">
        <f>ABS(Table21[[#This Row],[Erorr 1]])</f>
        <v>0.21819999999999595</v>
      </c>
      <c r="G258" s="6">
        <f>Table21[[#This Row],[Abs Erorr 1]]/Table21[[#This Row],[Adj Close]]</f>
        <v>2.264340477109572E-3</v>
      </c>
      <c r="H258" s="4">
        <f t="shared" si="18"/>
        <v>96.641933333333327</v>
      </c>
      <c r="I258" s="7">
        <f>(Table21[[#This Row],[Adj Close]]-Table21[[#This Row],[3-MA]])</f>
        <v>-0.27833333333332178</v>
      </c>
      <c r="J258" s="3">
        <f t="shared" si="17"/>
        <v>7.7469444444438013E-2</v>
      </c>
      <c r="K258" s="3">
        <f>ABS(Table21[[#This Row],[Erorr 2]])</f>
        <v>0.27833333333332178</v>
      </c>
      <c r="L258" s="6">
        <f>Table21[[#This Row],[Abs Erorr 2]]/Table21[[#This Row],[Adj Close]]</f>
        <v>2.8883658698234784E-3</v>
      </c>
      <c r="M258" s="4">
        <f t="shared" si="19"/>
        <v>96.448966666666664</v>
      </c>
      <c r="N258" s="9">
        <f>Table21[[#This Row],[Adj Close]]-Table21[[#This Row],[6-MA]]</f>
        <v>-8.5366666666658375E-2</v>
      </c>
      <c r="O258" s="10">
        <f>(Table21[[#This Row],[Adj Close]]-M258)^2</f>
        <v>7.2874677777763621E-3</v>
      </c>
      <c r="P258" s="10">
        <f>ABS(Table21[[#This Row],[Erorr 3]])</f>
        <v>8.5366666666658375E-2</v>
      </c>
      <c r="Q258" s="81">
        <f>Table21[[#This Row],[Abs Erorr 3]]/Table21[[#This Row],[Adj Close]]</f>
        <v>8.8588083743922367E-4</v>
      </c>
    </row>
    <row r="259" spans="1:17" x14ac:dyDescent="0.3">
      <c r="A259" s="79">
        <v>43839</v>
      </c>
      <c r="B259" s="82">
        <v>96.2971</v>
      </c>
      <c r="C259" s="4">
        <f t="shared" si="16"/>
        <v>96.363600000000005</v>
      </c>
      <c r="D259" s="18">
        <f>Table21[[#This Row],[Adj Close]]-Table21[[#This Row],[Naive Trend ]]</f>
        <v>-6.6500000000004889E-2</v>
      </c>
      <c r="E259" s="5">
        <f t="shared" ref="E259:E322" si="20">(B259-C259)^2</f>
        <v>4.4222500000006505E-3</v>
      </c>
      <c r="F259" s="5">
        <f>ABS(Table21[[#This Row],[Erorr 1]])</f>
        <v>6.6500000000004889E-2</v>
      </c>
      <c r="G259" s="6">
        <f>Table21[[#This Row],[Abs Erorr 1]]/Table21[[#This Row],[Adj Close]]</f>
        <v>6.9057115946383522E-4</v>
      </c>
      <c r="H259" s="4">
        <f t="shared" si="18"/>
        <v>96.524900000000002</v>
      </c>
      <c r="I259" s="7">
        <f>(Table21[[#This Row],[Adj Close]]-Table21[[#This Row],[3-MA]])</f>
        <v>-0.227800000000002</v>
      </c>
      <c r="J259" s="3">
        <f t="shared" si="17"/>
        <v>5.1892840000000912E-2</v>
      </c>
      <c r="K259" s="3">
        <f>ABS(Table21[[#This Row],[Erorr 2]])</f>
        <v>0.227800000000002</v>
      </c>
      <c r="L259" s="6">
        <f>Table21[[#This Row],[Abs Erorr 2]]/Table21[[#This Row],[Adj Close]]</f>
        <v>2.3655956409902477E-3</v>
      </c>
      <c r="M259" s="4">
        <f t="shared" si="19"/>
        <v>96.567583333333332</v>
      </c>
      <c r="N259" s="9">
        <f>Table21[[#This Row],[Adj Close]]-Table21[[#This Row],[6-MA]]</f>
        <v>-0.27048333333333119</v>
      </c>
      <c r="O259" s="10">
        <f>(Table21[[#This Row],[Adj Close]]-M259)^2</f>
        <v>7.3161233611109946E-2</v>
      </c>
      <c r="P259" s="10">
        <f>ABS(Table21[[#This Row],[Erorr 3]])</f>
        <v>0.27048333333333119</v>
      </c>
      <c r="Q259" s="81">
        <f>Table21[[#This Row],[Abs Erorr 3]]/Table21[[#This Row],[Adj Close]]</f>
        <v>2.8088419415883883E-3</v>
      </c>
    </row>
    <row r="260" spans="1:17" x14ac:dyDescent="0.3">
      <c r="A260" s="79">
        <v>43840</v>
      </c>
      <c r="B260" s="82">
        <v>95.746700000000004</v>
      </c>
      <c r="C260" s="4">
        <f t="shared" ref="C260:C323" si="21">B259</f>
        <v>96.2971</v>
      </c>
      <c r="D260" s="18">
        <f>Table21[[#This Row],[Adj Close]]-Table21[[#This Row],[Naive Trend ]]</f>
        <v>-0.55039999999999623</v>
      </c>
      <c r="E260" s="5">
        <f t="shared" si="20"/>
        <v>0.30294015999999585</v>
      </c>
      <c r="F260" s="5">
        <f>ABS(Table21[[#This Row],[Erorr 1]])</f>
        <v>0.55039999999999623</v>
      </c>
      <c r="G260" s="6">
        <f>Table21[[#This Row],[Abs Erorr 1]]/Table21[[#This Row],[Adj Close]]</f>
        <v>5.7485009927234695E-3</v>
      </c>
      <c r="H260" s="4">
        <f t="shared" si="18"/>
        <v>96.414166666666674</v>
      </c>
      <c r="I260" s="7">
        <f>(Table21[[#This Row],[Adj Close]]-Table21[[#This Row],[3-MA]])</f>
        <v>-0.66746666666666954</v>
      </c>
      <c r="J260" s="3">
        <f t="shared" si="17"/>
        <v>0.44551175111111496</v>
      </c>
      <c r="K260" s="3">
        <f>ABS(Table21[[#This Row],[Erorr 2]])</f>
        <v>0.66746666666666954</v>
      </c>
      <c r="L260" s="6">
        <f>Table21[[#This Row],[Abs Erorr 2]]/Table21[[#This Row],[Adj Close]]</f>
        <v>6.9711715042572696E-3</v>
      </c>
      <c r="M260" s="4">
        <f t="shared" si="19"/>
        <v>96.594466666666676</v>
      </c>
      <c r="N260" s="9">
        <f>Table21[[#This Row],[Adj Close]]-Table21[[#This Row],[6-MA]]</f>
        <v>-0.84776666666667211</v>
      </c>
      <c r="O260" s="10">
        <f>(Table21[[#This Row],[Adj Close]]-M260)^2</f>
        <v>0.71870832111112037</v>
      </c>
      <c r="P260" s="10">
        <f>ABS(Table21[[#This Row],[Erorr 3]])</f>
        <v>0.84776666666667211</v>
      </c>
      <c r="Q260" s="81">
        <f>Table21[[#This Row],[Abs Erorr 3]]/Table21[[#This Row],[Adj Close]]</f>
        <v>8.8542651252384898E-3</v>
      </c>
    </row>
    <row r="261" spans="1:17" x14ac:dyDescent="0.3">
      <c r="A261" s="79">
        <v>43843</v>
      </c>
      <c r="B261" s="82">
        <v>96.942400000000006</v>
      </c>
      <c r="C261" s="4">
        <f t="shared" si="21"/>
        <v>95.746700000000004</v>
      </c>
      <c r="D261" s="18">
        <f>Table21[[#This Row],[Adj Close]]-Table21[[#This Row],[Naive Trend ]]</f>
        <v>1.1957000000000022</v>
      </c>
      <c r="E261" s="5">
        <f t="shared" si="20"/>
        <v>1.4296984900000054</v>
      </c>
      <c r="F261" s="5">
        <f>ABS(Table21[[#This Row],[Erorr 1]])</f>
        <v>1.1957000000000022</v>
      </c>
      <c r="G261" s="6">
        <f>Table21[[#This Row],[Abs Erorr 1]]/Table21[[#This Row],[Adj Close]]</f>
        <v>1.2334128307118476E-2</v>
      </c>
      <c r="H261" s="4">
        <f t="shared" si="18"/>
        <v>96.135800000000017</v>
      </c>
      <c r="I261" s="7">
        <f>(Table21[[#This Row],[Adj Close]]-Table21[[#This Row],[3-MA]])</f>
        <v>0.80659999999998888</v>
      </c>
      <c r="J261" s="3">
        <f t="shared" ref="J261:J324" si="22">(B261-H261)^2</f>
        <v>0.6506035599999821</v>
      </c>
      <c r="K261" s="3">
        <f>ABS(Table21[[#This Row],[Erorr 2]])</f>
        <v>0.80659999999998888</v>
      </c>
      <c r="L261" s="6">
        <f>Table21[[#This Row],[Abs Erorr 2]]/Table21[[#This Row],[Adj Close]]</f>
        <v>8.3204046939212243E-3</v>
      </c>
      <c r="M261" s="4">
        <f t="shared" si="19"/>
        <v>96.388866666666672</v>
      </c>
      <c r="N261" s="9">
        <f>Table21[[#This Row],[Adj Close]]-Table21[[#This Row],[6-MA]]</f>
        <v>0.5535333333333341</v>
      </c>
      <c r="O261" s="10">
        <f>(Table21[[#This Row],[Adj Close]]-M261)^2</f>
        <v>0.30639915111111193</v>
      </c>
      <c r="P261" s="10">
        <f>ABS(Table21[[#This Row],[Erorr 3]])</f>
        <v>0.5535333333333341</v>
      </c>
      <c r="Q261" s="81">
        <f>Table21[[#This Row],[Abs Erorr 3]]/Table21[[#This Row],[Adj Close]]</f>
        <v>5.7099198424356533E-3</v>
      </c>
    </row>
    <row r="262" spans="1:17" x14ac:dyDescent="0.3">
      <c r="A262" s="79">
        <v>43844</v>
      </c>
      <c r="B262" s="82">
        <v>97.663600000000002</v>
      </c>
      <c r="C262" s="4">
        <f t="shared" si="21"/>
        <v>96.942400000000006</v>
      </c>
      <c r="D262" s="18">
        <f>Table21[[#This Row],[Adj Close]]-Table21[[#This Row],[Naive Trend ]]</f>
        <v>0.72119999999999607</v>
      </c>
      <c r="E262" s="5">
        <f t="shared" si="20"/>
        <v>0.52012943999999428</v>
      </c>
      <c r="F262" s="5">
        <f>ABS(Table21[[#This Row],[Erorr 1]])</f>
        <v>0.72119999999999607</v>
      </c>
      <c r="G262" s="6">
        <f>Table21[[#This Row],[Abs Erorr 1]]/Table21[[#This Row],[Adj Close]]</f>
        <v>7.3845322105676632E-3</v>
      </c>
      <c r="H262" s="4">
        <f t="shared" ref="H262:H325" si="23">AVERAGE(B259:B261)</f>
        <v>96.328733333333332</v>
      </c>
      <c r="I262" s="7">
        <f>(Table21[[#This Row],[Adj Close]]-Table21[[#This Row],[3-MA]])</f>
        <v>1.3348666666666702</v>
      </c>
      <c r="J262" s="3">
        <f t="shared" si="22"/>
        <v>1.7818690177777872</v>
      </c>
      <c r="K262" s="3">
        <f>ABS(Table21[[#This Row],[Erorr 2]])</f>
        <v>1.3348666666666702</v>
      </c>
      <c r="L262" s="6">
        <f>Table21[[#This Row],[Abs Erorr 2]]/Table21[[#This Row],[Adj Close]]</f>
        <v>1.366800595786629E-2</v>
      </c>
      <c r="M262" s="4">
        <f t="shared" si="19"/>
        <v>96.426816666666681</v>
      </c>
      <c r="N262" s="9">
        <f>Table21[[#This Row],[Adj Close]]-Table21[[#This Row],[6-MA]]</f>
        <v>1.2367833333333209</v>
      </c>
      <c r="O262" s="10">
        <f>(Table21[[#This Row],[Adj Close]]-M262)^2</f>
        <v>1.5296330136110803</v>
      </c>
      <c r="P262" s="10">
        <f>ABS(Table21[[#This Row],[Erorr 3]])</f>
        <v>1.2367833333333209</v>
      </c>
      <c r="Q262" s="81">
        <f>Table21[[#This Row],[Abs Erorr 3]]/Table21[[#This Row],[Adj Close]]</f>
        <v>1.2663708211998338E-2</v>
      </c>
    </row>
    <row r="263" spans="1:17" x14ac:dyDescent="0.3">
      <c r="A263" s="79">
        <v>43845</v>
      </c>
      <c r="B263" s="82">
        <v>97.540199999999999</v>
      </c>
      <c r="C263" s="4">
        <f t="shared" si="21"/>
        <v>97.663600000000002</v>
      </c>
      <c r="D263" s="18">
        <f>Table21[[#This Row],[Adj Close]]-Table21[[#This Row],[Naive Trend ]]</f>
        <v>-0.12340000000000373</v>
      </c>
      <c r="E263" s="5">
        <f t="shared" si="20"/>
        <v>1.522756000000092E-2</v>
      </c>
      <c r="F263" s="5">
        <f>ABS(Table21[[#This Row],[Erorr 1]])</f>
        <v>0.12340000000000373</v>
      </c>
      <c r="G263" s="6">
        <f>Table21[[#This Row],[Abs Erorr 1]]/Table21[[#This Row],[Adj Close]]</f>
        <v>1.2651194071777968E-3</v>
      </c>
      <c r="H263" s="4">
        <f t="shared" si="23"/>
        <v>96.784233333333347</v>
      </c>
      <c r="I263" s="7">
        <f>(Table21[[#This Row],[Adj Close]]-Table21[[#This Row],[3-MA]])</f>
        <v>0.75596666666665158</v>
      </c>
      <c r="J263" s="3">
        <f t="shared" si="22"/>
        <v>0.57148560111108826</v>
      </c>
      <c r="K263" s="3">
        <f>ABS(Table21[[#This Row],[Erorr 2]])</f>
        <v>0.75596666666665158</v>
      </c>
      <c r="L263" s="6">
        <f>Table21[[#This Row],[Abs Erorr 2]]/Table21[[#This Row],[Adj Close]]</f>
        <v>7.7503087615839582E-3</v>
      </c>
      <c r="M263" s="4">
        <f t="shared" si="19"/>
        <v>96.599199999999996</v>
      </c>
      <c r="N263" s="9">
        <f>Table21[[#This Row],[Adj Close]]-Table21[[#This Row],[6-MA]]</f>
        <v>0.9410000000000025</v>
      </c>
      <c r="O263" s="10">
        <f>(Table21[[#This Row],[Adj Close]]-M263)^2</f>
        <v>0.88548100000000474</v>
      </c>
      <c r="P263" s="10">
        <f>ABS(Table21[[#This Row],[Erorr 3]])</f>
        <v>0.9410000000000025</v>
      </c>
      <c r="Q263" s="81">
        <f>Table21[[#This Row],[Abs Erorr 3]]/Table21[[#This Row],[Adj Close]]</f>
        <v>9.6473043934706161E-3</v>
      </c>
    </row>
    <row r="264" spans="1:17" x14ac:dyDescent="0.3">
      <c r="A264" s="79">
        <v>43846</v>
      </c>
      <c r="B264" s="82">
        <v>98.090599999999995</v>
      </c>
      <c r="C264" s="4">
        <f t="shared" si="21"/>
        <v>97.540199999999999</v>
      </c>
      <c r="D264" s="18">
        <f>Table21[[#This Row],[Adj Close]]-Table21[[#This Row],[Naive Trend ]]</f>
        <v>0.55039999999999623</v>
      </c>
      <c r="E264" s="5">
        <f t="shared" si="20"/>
        <v>0.30294015999999585</v>
      </c>
      <c r="F264" s="5">
        <f>ABS(Table21[[#This Row],[Erorr 1]])</f>
        <v>0.55039999999999623</v>
      </c>
      <c r="G264" s="6">
        <f>Table21[[#This Row],[Abs Erorr 1]]/Table21[[#This Row],[Adj Close]]</f>
        <v>5.611139089780226E-3</v>
      </c>
      <c r="H264" s="4">
        <f t="shared" si="23"/>
        <v>97.382066666666674</v>
      </c>
      <c r="I264" s="7">
        <f>(Table21[[#This Row],[Adj Close]]-Table21[[#This Row],[3-MA]])</f>
        <v>0.70853333333332102</v>
      </c>
      <c r="J264" s="3">
        <f t="shared" si="22"/>
        <v>0.50201948444442701</v>
      </c>
      <c r="K264" s="3">
        <f>ABS(Table21[[#This Row],[Erorr 2]])</f>
        <v>0.70853333333332102</v>
      </c>
      <c r="L264" s="6">
        <f>Table21[[#This Row],[Abs Erorr 2]]/Table21[[#This Row],[Adj Close]]</f>
        <v>7.223254148035806E-3</v>
      </c>
      <c r="M264" s="4">
        <f t="shared" si="19"/>
        <v>96.758933333333346</v>
      </c>
      <c r="N264" s="9">
        <f>Table21[[#This Row],[Adj Close]]-Table21[[#This Row],[6-MA]]</f>
        <v>1.3316666666666492</v>
      </c>
      <c r="O264" s="10">
        <f>(Table21[[#This Row],[Adj Close]]-M264)^2</f>
        <v>1.7733361111110646</v>
      </c>
      <c r="P264" s="10">
        <f>ABS(Table21[[#This Row],[Erorr 3]])</f>
        <v>1.3316666666666492</v>
      </c>
      <c r="Q264" s="81">
        <f>Table21[[#This Row],[Abs Erorr 3]]/Table21[[#This Row],[Adj Close]]</f>
        <v>1.3575884607359414E-2</v>
      </c>
    </row>
    <row r="265" spans="1:17" x14ac:dyDescent="0.3">
      <c r="A265" s="79">
        <v>43847</v>
      </c>
      <c r="B265" s="82">
        <v>99.191299999999998</v>
      </c>
      <c r="C265" s="4">
        <f t="shared" si="21"/>
        <v>98.090599999999995</v>
      </c>
      <c r="D265" s="18">
        <f>Table21[[#This Row],[Adj Close]]-Table21[[#This Row],[Naive Trend ]]</f>
        <v>1.1007000000000033</v>
      </c>
      <c r="E265" s="5">
        <f t="shared" si="20"/>
        <v>1.2115404900000073</v>
      </c>
      <c r="F265" s="5">
        <f>ABS(Table21[[#This Row],[Erorr 1]])</f>
        <v>1.1007000000000033</v>
      </c>
      <c r="G265" s="6">
        <f>Table21[[#This Row],[Abs Erorr 1]]/Table21[[#This Row],[Adj Close]]</f>
        <v>1.1096739330969585E-2</v>
      </c>
      <c r="H265" s="4">
        <f t="shared" si="23"/>
        <v>97.764799999999994</v>
      </c>
      <c r="I265" s="7">
        <f>(Table21[[#This Row],[Adj Close]]-Table21[[#This Row],[3-MA]])</f>
        <v>1.4265000000000043</v>
      </c>
      <c r="J265" s="3">
        <f t="shared" si="22"/>
        <v>2.0349022500000125</v>
      </c>
      <c r="K265" s="3">
        <f>ABS(Table21[[#This Row],[Erorr 2]])</f>
        <v>1.4265000000000043</v>
      </c>
      <c r="L265" s="6">
        <f>Table21[[#This Row],[Abs Erorr 2]]/Table21[[#This Row],[Adj Close]]</f>
        <v>1.4381301585925422E-2</v>
      </c>
      <c r="M265" s="4">
        <f t="shared" ref="M265:M328" si="24">AVERAGE(B259:B264)</f>
        <v>97.04676666666667</v>
      </c>
      <c r="N265" s="9">
        <f>Table21[[#This Row],[Adj Close]]-Table21[[#This Row],[6-MA]]</f>
        <v>2.1445333333333281</v>
      </c>
      <c r="O265" s="10">
        <f>(Table21[[#This Row],[Adj Close]]-M265)^2</f>
        <v>4.5990232177777548</v>
      </c>
      <c r="P265" s="10">
        <f>ABS(Table21[[#This Row],[Erorr 3]])</f>
        <v>2.1445333333333281</v>
      </c>
      <c r="Q265" s="81">
        <f>Table21[[#This Row],[Abs Erorr 3]]/Table21[[#This Row],[Adj Close]]</f>
        <v>2.1620175694172052E-2</v>
      </c>
    </row>
    <row r="266" spans="1:17" x14ac:dyDescent="0.3">
      <c r="A266" s="79">
        <v>43851</v>
      </c>
      <c r="B266" s="82">
        <v>99.238799999999998</v>
      </c>
      <c r="C266" s="4">
        <f t="shared" si="21"/>
        <v>99.191299999999998</v>
      </c>
      <c r="D266" s="18">
        <f>Table21[[#This Row],[Adj Close]]-Table21[[#This Row],[Naive Trend ]]</f>
        <v>4.7499999999999432E-2</v>
      </c>
      <c r="E266" s="5">
        <f t="shared" si="20"/>
        <v>2.2562499999999458E-3</v>
      </c>
      <c r="F266" s="5">
        <f>ABS(Table21[[#This Row],[Erorr 1]])</f>
        <v>4.7499999999999432E-2</v>
      </c>
      <c r="G266" s="6">
        <f>Table21[[#This Row],[Abs Erorr 1]]/Table21[[#This Row],[Adj Close]]</f>
        <v>4.786434338182186E-4</v>
      </c>
      <c r="H266" s="4">
        <f t="shared" si="23"/>
        <v>98.274033333333321</v>
      </c>
      <c r="I266" s="7">
        <f>(Table21[[#This Row],[Adj Close]]-Table21[[#This Row],[3-MA]])</f>
        <v>0.96476666666667654</v>
      </c>
      <c r="J266" s="3">
        <f t="shared" si="22"/>
        <v>0.93077472111113013</v>
      </c>
      <c r="K266" s="3">
        <f>ABS(Table21[[#This Row],[Erorr 2]])</f>
        <v>0.96476666666667654</v>
      </c>
      <c r="L266" s="6">
        <f>Table21[[#This Row],[Abs Erorr 2]]/Table21[[#This Row],[Adj Close]]</f>
        <v>9.7216680035094802E-3</v>
      </c>
      <c r="M266" s="4">
        <f t="shared" si="24"/>
        <v>97.529133333333334</v>
      </c>
      <c r="N266" s="9">
        <f>Table21[[#This Row],[Adj Close]]-Table21[[#This Row],[6-MA]]</f>
        <v>1.7096666666666636</v>
      </c>
      <c r="O266" s="10">
        <f>(Table21[[#This Row],[Adj Close]]-M266)^2</f>
        <v>2.9229601111111005</v>
      </c>
      <c r="P266" s="10">
        <f>ABS(Table21[[#This Row],[Erorr 3]])</f>
        <v>1.7096666666666636</v>
      </c>
      <c r="Q266" s="81">
        <f>Table21[[#This Row],[Abs Erorr 3]]/Table21[[#This Row],[Adj Close]]</f>
        <v>1.7227804716166091E-2</v>
      </c>
    </row>
    <row r="267" spans="1:17" x14ac:dyDescent="0.3">
      <c r="A267" s="79">
        <v>43852</v>
      </c>
      <c r="B267" s="82">
        <v>99.153400000000005</v>
      </c>
      <c r="C267" s="4">
        <f t="shared" si="21"/>
        <v>99.238799999999998</v>
      </c>
      <c r="D267" s="18">
        <f>Table21[[#This Row],[Adj Close]]-Table21[[#This Row],[Naive Trend ]]</f>
        <v>-8.5399999999992815E-2</v>
      </c>
      <c r="E267" s="5">
        <f t="shared" si="20"/>
        <v>7.2931599999987726E-3</v>
      </c>
      <c r="F267" s="5">
        <f>ABS(Table21[[#This Row],[Erorr 1]])</f>
        <v>8.5399999999992815E-2</v>
      </c>
      <c r="G267" s="6">
        <f>Table21[[#This Row],[Abs Erorr 1]]/Table21[[#This Row],[Adj Close]]</f>
        <v>8.6129169549398015E-4</v>
      </c>
      <c r="H267" s="4">
        <f t="shared" si="23"/>
        <v>98.840233333333344</v>
      </c>
      <c r="I267" s="7">
        <f>(Table21[[#This Row],[Adj Close]]-Table21[[#This Row],[3-MA]])</f>
        <v>0.31316666666666038</v>
      </c>
      <c r="J267" s="3">
        <f t="shared" si="22"/>
        <v>9.8073361111107177E-2</v>
      </c>
      <c r="K267" s="3">
        <f>ABS(Table21[[#This Row],[Erorr 2]])</f>
        <v>0.31316666666666038</v>
      </c>
      <c r="L267" s="6">
        <f>Table21[[#This Row],[Abs Erorr 2]]/Table21[[#This Row],[Adj Close]]</f>
        <v>3.1584057295731701E-3</v>
      </c>
      <c r="M267" s="4">
        <f t="shared" si="24"/>
        <v>98.111150000000009</v>
      </c>
      <c r="N267" s="9">
        <f>Table21[[#This Row],[Adj Close]]-Table21[[#This Row],[6-MA]]</f>
        <v>1.0422499999999957</v>
      </c>
      <c r="O267" s="10">
        <f>(Table21[[#This Row],[Adj Close]]-M267)^2</f>
        <v>1.0862850624999909</v>
      </c>
      <c r="P267" s="10">
        <f>ABS(Table21[[#This Row],[Erorr 3]])</f>
        <v>1.0422499999999957</v>
      </c>
      <c r="Q267" s="81">
        <f>Table21[[#This Row],[Abs Erorr 3]]/Table21[[#This Row],[Adj Close]]</f>
        <v>1.0511490276682349E-2</v>
      </c>
    </row>
    <row r="268" spans="1:17" x14ac:dyDescent="0.3">
      <c r="A268" s="79">
        <v>43853</v>
      </c>
      <c r="B268" s="82">
        <v>97.758499999999998</v>
      </c>
      <c r="C268" s="4">
        <f t="shared" si="21"/>
        <v>99.153400000000005</v>
      </c>
      <c r="D268" s="18">
        <f>Table21[[#This Row],[Adj Close]]-Table21[[#This Row],[Naive Trend ]]</f>
        <v>-1.3949000000000069</v>
      </c>
      <c r="E268" s="5">
        <f t="shared" si="20"/>
        <v>1.9457460100000192</v>
      </c>
      <c r="F268" s="5">
        <f>ABS(Table21[[#This Row],[Erorr 1]])</f>
        <v>1.3949000000000069</v>
      </c>
      <c r="G268" s="6">
        <f>Table21[[#This Row],[Abs Erorr 1]]/Table21[[#This Row],[Adj Close]]</f>
        <v>1.4268835957998608E-2</v>
      </c>
      <c r="H268" s="4">
        <f t="shared" si="23"/>
        <v>99.194499999999991</v>
      </c>
      <c r="I268" s="7">
        <f>(Table21[[#This Row],[Adj Close]]-Table21[[#This Row],[3-MA]])</f>
        <v>-1.4359999999999928</v>
      </c>
      <c r="J268" s="3">
        <f t="shared" si="22"/>
        <v>2.0620959999999795</v>
      </c>
      <c r="K268" s="3">
        <f>ABS(Table21[[#This Row],[Erorr 2]])</f>
        <v>1.4359999999999928</v>
      </c>
      <c r="L268" s="6">
        <f>Table21[[#This Row],[Abs Erorr 2]]/Table21[[#This Row],[Adj Close]]</f>
        <v>1.4689259757463472E-2</v>
      </c>
      <c r="M268" s="4">
        <f t="shared" si="24"/>
        <v>98.479650000000007</v>
      </c>
      <c r="N268" s="9">
        <f>Table21[[#This Row],[Adj Close]]-Table21[[#This Row],[6-MA]]</f>
        <v>-0.72115000000000862</v>
      </c>
      <c r="O268" s="10">
        <f>(Table21[[#This Row],[Adj Close]]-M268)^2</f>
        <v>0.52005732250001246</v>
      </c>
      <c r="P268" s="10">
        <f>ABS(Table21[[#This Row],[Erorr 3]])</f>
        <v>0.72115000000000862</v>
      </c>
      <c r="Q268" s="81">
        <f>Table21[[#This Row],[Abs Erorr 3]]/Table21[[#This Row],[Adj Close]]</f>
        <v>7.3768521407346537E-3</v>
      </c>
    </row>
    <row r="269" spans="1:17" x14ac:dyDescent="0.3">
      <c r="A269" s="79">
        <v>43854</v>
      </c>
      <c r="B269" s="82">
        <v>96.819100000000006</v>
      </c>
      <c r="C269" s="4">
        <f t="shared" si="21"/>
        <v>97.758499999999998</v>
      </c>
      <c r="D269" s="18">
        <f>Table21[[#This Row],[Adj Close]]-Table21[[#This Row],[Naive Trend ]]</f>
        <v>-0.93939999999999202</v>
      </c>
      <c r="E269" s="5">
        <f t="shared" si="20"/>
        <v>0.88247235999998497</v>
      </c>
      <c r="F269" s="5">
        <f>ABS(Table21[[#This Row],[Erorr 1]])</f>
        <v>0.93939999999999202</v>
      </c>
      <c r="G269" s="6">
        <f>Table21[[#This Row],[Abs Erorr 1]]/Table21[[#This Row],[Adj Close]]</f>
        <v>9.70263098913326E-3</v>
      </c>
      <c r="H269" s="4">
        <f t="shared" si="23"/>
        <v>98.71690000000001</v>
      </c>
      <c r="I269" s="7">
        <f>(Table21[[#This Row],[Adj Close]]-Table21[[#This Row],[3-MA]])</f>
        <v>-1.8978000000000037</v>
      </c>
      <c r="J269" s="3">
        <f t="shared" si="22"/>
        <v>3.6016448400000143</v>
      </c>
      <c r="K269" s="3">
        <f>ABS(Table21[[#This Row],[Erorr 2]])</f>
        <v>1.8978000000000037</v>
      </c>
      <c r="L269" s="6">
        <f>Table21[[#This Row],[Abs Erorr 2]]/Table21[[#This Row],[Adj Close]]</f>
        <v>1.960150424864519E-2</v>
      </c>
      <c r="M269" s="4">
        <f t="shared" si="24"/>
        <v>98.495466666666672</v>
      </c>
      <c r="N269" s="9">
        <f>Table21[[#This Row],[Adj Close]]-Table21[[#This Row],[6-MA]]</f>
        <v>-1.6763666666666666</v>
      </c>
      <c r="O269" s="10">
        <f>(Table21[[#This Row],[Adj Close]]-M269)^2</f>
        <v>2.8102052011111107</v>
      </c>
      <c r="P269" s="10">
        <f>ABS(Table21[[#This Row],[Erorr 3]])</f>
        <v>1.6763666666666666</v>
      </c>
      <c r="Q269" s="81">
        <f>Table21[[#This Row],[Abs Erorr 3]]/Table21[[#This Row],[Adj Close]]</f>
        <v>1.7314421087023805E-2</v>
      </c>
    </row>
    <row r="270" spans="1:17" x14ac:dyDescent="0.3">
      <c r="A270" s="79">
        <v>43857</v>
      </c>
      <c r="B270" s="82">
        <v>95.120500000000007</v>
      </c>
      <c r="C270" s="4">
        <f t="shared" si="21"/>
        <v>96.819100000000006</v>
      </c>
      <c r="D270" s="18">
        <f>Table21[[#This Row],[Adj Close]]-Table21[[#This Row],[Naive Trend ]]</f>
        <v>-1.698599999999999</v>
      </c>
      <c r="E270" s="5">
        <f t="shared" si="20"/>
        <v>2.8852419599999966</v>
      </c>
      <c r="F270" s="5">
        <f>ABS(Table21[[#This Row],[Erorr 1]])</f>
        <v>1.698599999999999</v>
      </c>
      <c r="G270" s="6">
        <f>Table21[[#This Row],[Abs Erorr 1]]/Table21[[#This Row],[Adj Close]]</f>
        <v>1.7857349362124873E-2</v>
      </c>
      <c r="H270" s="4">
        <f t="shared" si="23"/>
        <v>97.910333333333327</v>
      </c>
      <c r="I270" s="7">
        <f>(Table21[[#This Row],[Adj Close]]-Table21[[#This Row],[3-MA]])</f>
        <v>-2.7898333333333198</v>
      </c>
      <c r="J270" s="3">
        <f t="shared" si="22"/>
        <v>7.7831700277777021</v>
      </c>
      <c r="K270" s="3">
        <f>ABS(Table21[[#This Row],[Erorr 2]])</f>
        <v>2.7898333333333198</v>
      </c>
      <c r="L270" s="6">
        <f>Table21[[#This Row],[Abs Erorr 2]]/Table21[[#This Row],[Adj Close]]</f>
        <v>2.9329464556360822E-2</v>
      </c>
      <c r="M270" s="4">
        <f t="shared" si="24"/>
        <v>98.375283333333357</v>
      </c>
      <c r="N270" s="9">
        <f>Table21[[#This Row],[Adj Close]]-Table21[[#This Row],[6-MA]]</f>
        <v>-3.25478333333335</v>
      </c>
      <c r="O270" s="10">
        <f>(Table21[[#This Row],[Adj Close]]-M270)^2</f>
        <v>10.593614546944552</v>
      </c>
      <c r="P270" s="10">
        <f>ABS(Table21[[#This Row],[Erorr 3]])</f>
        <v>3.25478333333335</v>
      </c>
      <c r="Q270" s="81">
        <f>Table21[[#This Row],[Abs Erorr 3]]/Table21[[#This Row],[Adj Close]]</f>
        <v>3.4217475027290119E-2</v>
      </c>
    </row>
    <row r="271" spans="1:17" x14ac:dyDescent="0.3">
      <c r="A271" s="79">
        <v>43858</v>
      </c>
      <c r="B271" s="82">
        <v>95.281800000000004</v>
      </c>
      <c r="C271" s="4">
        <f t="shared" si="21"/>
        <v>95.120500000000007</v>
      </c>
      <c r="D271" s="18">
        <f>Table21[[#This Row],[Adj Close]]-Table21[[#This Row],[Naive Trend ]]</f>
        <v>0.16129999999999711</v>
      </c>
      <c r="E271" s="5">
        <f t="shared" si="20"/>
        <v>2.601768999999907E-2</v>
      </c>
      <c r="F271" s="5">
        <f>ABS(Table21[[#This Row],[Erorr 1]])</f>
        <v>0.16129999999999711</v>
      </c>
      <c r="G271" s="6">
        <f>Table21[[#This Row],[Abs Erorr 1]]/Table21[[#This Row],[Adj Close]]</f>
        <v>1.6928731405157868E-3</v>
      </c>
      <c r="H271" s="4">
        <f t="shared" si="23"/>
        <v>96.566033333333337</v>
      </c>
      <c r="I271" s="7">
        <f>(Table21[[#This Row],[Adj Close]]-Table21[[#This Row],[3-MA]])</f>
        <v>-1.2842333333333329</v>
      </c>
      <c r="J271" s="3">
        <f t="shared" si="22"/>
        <v>1.6492552544444432</v>
      </c>
      <c r="K271" s="3">
        <f>ABS(Table21[[#This Row],[Erorr 2]])</f>
        <v>1.2842333333333329</v>
      </c>
      <c r="L271" s="6">
        <f>Table21[[#This Row],[Abs Erorr 2]]/Table21[[#This Row],[Adj Close]]</f>
        <v>1.3478264824272137E-2</v>
      </c>
      <c r="M271" s="4">
        <f t="shared" si="24"/>
        <v>97.880266666666671</v>
      </c>
      <c r="N271" s="9">
        <f>Table21[[#This Row],[Adj Close]]-Table21[[#This Row],[6-MA]]</f>
        <v>-2.5984666666666669</v>
      </c>
      <c r="O271" s="10">
        <f>(Table21[[#This Row],[Adj Close]]-M271)^2</f>
        <v>6.7520290177777795</v>
      </c>
      <c r="P271" s="10">
        <f>ABS(Table21[[#This Row],[Erorr 3]])</f>
        <v>2.5984666666666669</v>
      </c>
      <c r="Q271" s="81">
        <f>Table21[[#This Row],[Abs Erorr 3]]/Table21[[#This Row],[Adj Close]]</f>
        <v>2.7271385161349457E-2</v>
      </c>
    </row>
    <row r="272" spans="1:17" x14ac:dyDescent="0.3">
      <c r="A272" s="79">
        <v>43859</v>
      </c>
      <c r="B272" s="82">
        <v>94.740899999999996</v>
      </c>
      <c r="C272" s="4">
        <f t="shared" si="21"/>
        <v>95.281800000000004</v>
      </c>
      <c r="D272" s="18">
        <f>Table21[[#This Row],[Adj Close]]-Table21[[#This Row],[Naive Trend ]]</f>
        <v>-0.54090000000000771</v>
      </c>
      <c r="E272" s="5">
        <f t="shared" si="20"/>
        <v>0.29257281000000834</v>
      </c>
      <c r="F272" s="5">
        <f>ABS(Table21[[#This Row],[Erorr 1]])</f>
        <v>0.54090000000000771</v>
      </c>
      <c r="G272" s="6">
        <f>Table21[[#This Row],[Abs Erorr 1]]/Table21[[#This Row],[Adj Close]]</f>
        <v>5.7092554535581545E-3</v>
      </c>
      <c r="H272" s="4">
        <f t="shared" si="23"/>
        <v>95.740466666666677</v>
      </c>
      <c r="I272" s="7">
        <f>(Table21[[#This Row],[Adj Close]]-Table21[[#This Row],[3-MA]])</f>
        <v>-0.9995666666666807</v>
      </c>
      <c r="J272" s="3">
        <f t="shared" si="22"/>
        <v>0.99913352111113918</v>
      </c>
      <c r="K272" s="3">
        <f>ABS(Table21[[#This Row],[Erorr 2]])</f>
        <v>0.9995666666666807</v>
      </c>
      <c r="L272" s="6">
        <f>Table21[[#This Row],[Abs Erorr 2]]/Table21[[#This Row],[Adj Close]]</f>
        <v>1.0550529567131837E-2</v>
      </c>
      <c r="M272" s="4">
        <f t="shared" si="24"/>
        <v>97.228683333333336</v>
      </c>
      <c r="N272" s="9">
        <f>Table21[[#This Row],[Adj Close]]-Table21[[#This Row],[6-MA]]</f>
        <v>-2.4877833333333399</v>
      </c>
      <c r="O272" s="10">
        <f>(Table21[[#This Row],[Adj Close]]-M272)^2</f>
        <v>6.1890659136111434</v>
      </c>
      <c r="P272" s="10">
        <f>ABS(Table21[[#This Row],[Erorr 3]])</f>
        <v>2.4877833333333399</v>
      </c>
      <c r="Q272" s="81">
        <f>Table21[[#This Row],[Abs Erorr 3]]/Table21[[#This Row],[Adj Close]]</f>
        <v>2.6258810432805049E-2</v>
      </c>
    </row>
    <row r="273" spans="1:17" x14ac:dyDescent="0.3">
      <c r="A273" s="79">
        <v>43860</v>
      </c>
      <c r="B273" s="82">
        <v>93.175200000000004</v>
      </c>
      <c r="C273" s="4">
        <f t="shared" si="21"/>
        <v>94.740899999999996</v>
      </c>
      <c r="D273" s="18">
        <f>Table21[[#This Row],[Adj Close]]-Table21[[#This Row],[Naive Trend ]]</f>
        <v>-1.5656999999999925</v>
      </c>
      <c r="E273" s="5">
        <f t="shared" si="20"/>
        <v>2.4514164899999766</v>
      </c>
      <c r="F273" s="5">
        <f>ABS(Table21[[#This Row],[Erorr 1]])</f>
        <v>1.5656999999999925</v>
      </c>
      <c r="G273" s="6">
        <f>Table21[[#This Row],[Abs Erorr 1]]/Table21[[#This Row],[Adj Close]]</f>
        <v>1.6803827627952423E-2</v>
      </c>
      <c r="H273" s="4">
        <f t="shared" si="23"/>
        <v>95.047733333333341</v>
      </c>
      <c r="I273" s="7">
        <f>(Table21[[#This Row],[Adj Close]]-Table21[[#This Row],[3-MA]])</f>
        <v>-1.8725333333333367</v>
      </c>
      <c r="J273" s="3">
        <f t="shared" si="22"/>
        <v>3.506381084444457</v>
      </c>
      <c r="K273" s="3">
        <f>ABS(Table21[[#This Row],[Erorr 2]])</f>
        <v>1.8725333333333367</v>
      </c>
      <c r="L273" s="6">
        <f>Table21[[#This Row],[Abs Erorr 2]]/Table21[[#This Row],[Adj Close]]</f>
        <v>2.0096907045365469E-2</v>
      </c>
      <c r="M273" s="4">
        <f t="shared" si="24"/>
        <v>96.479033333333334</v>
      </c>
      <c r="N273" s="9">
        <f>Table21[[#This Row],[Adj Close]]-Table21[[#This Row],[6-MA]]</f>
        <v>-3.3038333333333298</v>
      </c>
      <c r="O273" s="10">
        <f>(Table21[[#This Row],[Adj Close]]-M273)^2</f>
        <v>10.915314694444421</v>
      </c>
      <c r="P273" s="10">
        <f>ABS(Table21[[#This Row],[Erorr 3]])</f>
        <v>3.3038333333333298</v>
      </c>
      <c r="Q273" s="81">
        <f>Table21[[#This Row],[Abs Erorr 3]]/Table21[[#This Row],[Adj Close]]</f>
        <v>3.5458290761203944E-2</v>
      </c>
    </row>
    <row r="274" spans="1:17" x14ac:dyDescent="0.3">
      <c r="A274" s="79">
        <v>43861</v>
      </c>
      <c r="B274" s="82">
        <v>91.381699999999995</v>
      </c>
      <c r="C274" s="4">
        <f t="shared" si="21"/>
        <v>93.175200000000004</v>
      </c>
      <c r="D274" s="18">
        <f>Table21[[#This Row],[Adj Close]]-Table21[[#This Row],[Naive Trend ]]</f>
        <v>-1.7935000000000088</v>
      </c>
      <c r="E274" s="5">
        <f t="shared" si="20"/>
        <v>3.2166422500000316</v>
      </c>
      <c r="F274" s="5">
        <f>ABS(Table21[[#This Row],[Erorr 1]])</f>
        <v>1.7935000000000088</v>
      </c>
      <c r="G274" s="6">
        <f>Table21[[#This Row],[Abs Erorr 1]]/Table21[[#This Row],[Adj Close]]</f>
        <v>1.9626467881424935E-2</v>
      </c>
      <c r="H274" s="4">
        <f t="shared" si="23"/>
        <v>94.399299999999997</v>
      </c>
      <c r="I274" s="7">
        <f>(Table21[[#This Row],[Adj Close]]-Table21[[#This Row],[3-MA]])</f>
        <v>-3.0176000000000016</v>
      </c>
      <c r="J274" s="3">
        <f t="shared" si="22"/>
        <v>9.1059097600000101</v>
      </c>
      <c r="K274" s="3">
        <f>ABS(Table21[[#This Row],[Erorr 2]])</f>
        <v>3.0176000000000016</v>
      </c>
      <c r="L274" s="6">
        <f>Table21[[#This Row],[Abs Erorr 2]]/Table21[[#This Row],[Adj Close]]</f>
        <v>3.3021928898236755E-2</v>
      </c>
      <c r="M274" s="4">
        <f t="shared" si="24"/>
        <v>95.482666666666674</v>
      </c>
      <c r="N274" s="9">
        <f>Table21[[#This Row],[Adj Close]]-Table21[[#This Row],[6-MA]]</f>
        <v>-4.1009666666666789</v>
      </c>
      <c r="O274" s="10">
        <f>(Table21[[#This Row],[Adj Close]]-M274)^2</f>
        <v>16.817927601111212</v>
      </c>
      <c r="P274" s="10">
        <f>ABS(Table21[[#This Row],[Erorr 3]])</f>
        <v>4.1009666666666789</v>
      </c>
      <c r="Q274" s="81">
        <f>Table21[[#This Row],[Abs Erorr 3]]/Table21[[#This Row],[Adj Close]]</f>
        <v>4.4877329560149122E-2</v>
      </c>
    </row>
    <row r="275" spans="1:17" x14ac:dyDescent="0.3">
      <c r="A275" s="79">
        <v>43864</v>
      </c>
      <c r="B275" s="82">
        <v>94.2</v>
      </c>
      <c r="C275" s="4">
        <f t="shared" si="21"/>
        <v>91.381699999999995</v>
      </c>
      <c r="D275" s="18">
        <f>Table21[[#This Row],[Adj Close]]-Table21[[#This Row],[Naive Trend ]]</f>
        <v>2.8183000000000078</v>
      </c>
      <c r="E275" s="5">
        <f t="shared" si="20"/>
        <v>7.9428148900000437</v>
      </c>
      <c r="F275" s="5">
        <f>ABS(Table21[[#This Row],[Erorr 1]])</f>
        <v>2.8183000000000078</v>
      </c>
      <c r="G275" s="6">
        <f>Table21[[#This Row],[Abs Erorr 1]]/Table21[[#This Row],[Adj Close]]</f>
        <v>2.9918259023354647E-2</v>
      </c>
      <c r="H275" s="4">
        <f t="shared" si="23"/>
        <v>93.099266666666665</v>
      </c>
      <c r="I275" s="7">
        <f>(Table21[[#This Row],[Adj Close]]-Table21[[#This Row],[3-MA]])</f>
        <v>1.1007333333333378</v>
      </c>
      <c r="J275" s="3">
        <f t="shared" si="22"/>
        <v>1.2116138711111208</v>
      </c>
      <c r="K275" s="3">
        <f>ABS(Table21[[#This Row],[Erorr 2]])</f>
        <v>1.1007333333333378</v>
      </c>
      <c r="L275" s="6">
        <f>Table21[[#This Row],[Abs Erorr 2]]/Table21[[#This Row],[Adj Close]]</f>
        <v>1.168506723283798E-2</v>
      </c>
      <c r="M275" s="4">
        <f t="shared" si="24"/>
        <v>94.419866666666678</v>
      </c>
      <c r="N275" s="9">
        <f>Table21[[#This Row],[Adj Close]]-Table21[[#This Row],[6-MA]]</f>
        <v>-0.21986666666667531</v>
      </c>
      <c r="O275" s="10">
        <f>(Table21[[#This Row],[Adj Close]]-M275)^2</f>
        <v>4.8341351111114914E-2</v>
      </c>
      <c r="P275" s="10">
        <f>ABS(Table21[[#This Row],[Erorr 3]])</f>
        <v>0.21986666666667531</v>
      </c>
      <c r="Q275" s="81">
        <f>Table21[[#This Row],[Abs Erorr 3]]/Table21[[#This Row],[Adj Close]]</f>
        <v>2.3340410474169352E-3</v>
      </c>
    </row>
    <row r="276" spans="1:17" x14ac:dyDescent="0.3">
      <c r="A276" s="79">
        <v>43865</v>
      </c>
      <c r="B276" s="82">
        <v>96.202200000000005</v>
      </c>
      <c r="C276" s="4">
        <f t="shared" si="21"/>
        <v>94.2</v>
      </c>
      <c r="D276" s="18">
        <f>Table21[[#This Row],[Adj Close]]-Table21[[#This Row],[Naive Trend ]]</f>
        <v>2.002200000000002</v>
      </c>
      <c r="E276" s="5">
        <f t="shared" si="20"/>
        <v>4.0088048400000078</v>
      </c>
      <c r="F276" s="5">
        <f>ABS(Table21[[#This Row],[Erorr 1]])</f>
        <v>2.002200000000002</v>
      </c>
      <c r="G276" s="6">
        <f>Table21[[#This Row],[Abs Erorr 1]]/Table21[[#This Row],[Adj Close]]</f>
        <v>2.081241385332146E-2</v>
      </c>
      <c r="H276" s="4">
        <f t="shared" si="23"/>
        <v>92.918966666666662</v>
      </c>
      <c r="I276" s="7">
        <f>(Table21[[#This Row],[Adj Close]]-Table21[[#This Row],[3-MA]])</f>
        <v>3.2832333333333423</v>
      </c>
      <c r="J276" s="3">
        <f t="shared" si="22"/>
        <v>10.77962112111117</v>
      </c>
      <c r="K276" s="3">
        <f>ABS(Table21[[#This Row],[Erorr 2]])</f>
        <v>3.2832333333333423</v>
      </c>
      <c r="L276" s="6">
        <f>Table21[[#This Row],[Abs Erorr 2]]/Table21[[#This Row],[Adj Close]]</f>
        <v>3.4128464144617711E-2</v>
      </c>
      <c r="M276" s="4">
        <f t="shared" si="24"/>
        <v>93.983350000000016</v>
      </c>
      <c r="N276" s="9">
        <f>Table21[[#This Row],[Adj Close]]-Table21[[#This Row],[6-MA]]</f>
        <v>2.2188499999999891</v>
      </c>
      <c r="O276" s="10">
        <f>(Table21[[#This Row],[Adj Close]]-M276)^2</f>
        <v>4.9232953224999516</v>
      </c>
      <c r="P276" s="10">
        <f>ABS(Table21[[#This Row],[Erorr 3]])</f>
        <v>2.2188499999999891</v>
      </c>
      <c r="Q276" s="81">
        <f>Table21[[#This Row],[Abs Erorr 3]]/Table21[[#This Row],[Adj Close]]</f>
        <v>2.306444135373192E-2</v>
      </c>
    </row>
    <row r="277" spans="1:17" x14ac:dyDescent="0.3">
      <c r="A277" s="79">
        <v>43866</v>
      </c>
      <c r="B277" s="82">
        <v>95.405199999999994</v>
      </c>
      <c r="C277" s="4">
        <f t="shared" si="21"/>
        <v>96.202200000000005</v>
      </c>
      <c r="D277" s="18">
        <f>Table21[[#This Row],[Adj Close]]-Table21[[#This Row],[Naive Trend ]]</f>
        <v>-0.79700000000001125</v>
      </c>
      <c r="E277" s="5">
        <f t="shared" si="20"/>
        <v>0.6352090000000179</v>
      </c>
      <c r="F277" s="5">
        <f>ABS(Table21[[#This Row],[Erorr 1]])</f>
        <v>0.79700000000001125</v>
      </c>
      <c r="G277" s="6">
        <f>Table21[[#This Row],[Abs Erorr 1]]/Table21[[#This Row],[Adj Close]]</f>
        <v>8.3538423482159389E-3</v>
      </c>
      <c r="H277" s="4">
        <f t="shared" si="23"/>
        <v>93.927966666666677</v>
      </c>
      <c r="I277" s="7">
        <f>(Table21[[#This Row],[Adj Close]]-Table21[[#This Row],[3-MA]])</f>
        <v>1.4772333333333165</v>
      </c>
      <c r="J277" s="3">
        <f t="shared" si="22"/>
        <v>2.1822183211110615</v>
      </c>
      <c r="K277" s="3">
        <f>ABS(Table21[[#This Row],[Erorr 2]])</f>
        <v>1.4772333333333165</v>
      </c>
      <c r="L277" s="6">
        <f>Table21[[#This Row],[Abs Erorr 2]]/Table21[[#This Row],[Adj Close]]</f>
        <v>1.5483782155829207E-2</v>
      </c>
      <c r="M277" s="4">
        <f t="shared" si="24"/>
        <v>94.163633333333337</v>
      </c>
      <c r="N277" s="9">
        <f>Table21[[#This Row],[Adj Close]]-Table21[[#This Row],[6-MA]]</f>
        <v>1.2415666666666567</v>
      </c>
      <c r="O277" s="10">
        <f>(Table21[[#This Row],[Adj Close]]-M277)^2</f>
        <v>1.5414877877777531</v>
      </c>
      <c r="P277" s="10">
        <f>ABS(Table21[[#This Row],[Erorr 3]])</f>
        <v>1.2415666666666567</v>
      </c>
      <c r="Q277" s="81">
        <f>Table21[[#This Row],[Abs Erorr 3]]/Table21[[#This Row],[Adj Close]]</f>
        <v>1.3013616308824433E-2</v>
      </c>
    </row>
    <row r="278" spans="1:17" x14ac:dyDescent="0.3">
      <c r="A278" s="79">
        <v>43867</v>
      </c>
      <c r="B278" s="82">
        <v>95.148899999999998</v>
      </c>
      <c r="C278" s="4">
        <f t="shared" si="21"/>
        <v>95.405199999999994</v>
      </c>
      <c r="D278" s="18">
        <f>Table21[[#This Row],[Adj Close]]-Table21[[#This Row],[Naive Trend ]]</f>
        <v>-0.25629999999999598</v>
      </c>
      <c r="E278" s="5">
        <f t="shared" si="20"/>
        <v>6.5689689999997941E-2</v>
      </c>
      <c r="F278" s="5">
        <f>ABS(Table21[[#This Row],[Erorr 1]])</f>
        <v>0.25629999999999598</v>
      </c>
      <c r="G278" s="6">
        <f>Table21[[#This Row],[Abs Erorr 1]]/Table21[[#This Row],[Adj Close]]</f>
        <v>2.6936727592226078E-3</v>
      </c>
      <c r="H278" s="4">
        <f t="shared" si="23"/>
        <v>95.269133333333329</v>
      </c>
      <c r="I278" s="7">
        <f>(Table21[[#This Row],[Adj Close]]-Table21[[#This Row],[3-MA]])</f>
        <v>-0.12023333333333142</v>
      </c>
      <c r="J278" s="3">
        <f t="shared" si="22"/>
        <v>1.4456054444443983E-2</v>
      </c>
      <c r="K278" s="3">
        <f>ABS(Table21[[#This Row],[Erorr 2]])</f>
        <v>0.12023333333333142</v>
      </c>
      <c r="L278" s="6">
        <f>Table21[[#This Row],[Abs Erorr 2]]/Table21[[#This Row],[Adj Close]]</f>
        <v>1.2636334559131153E-3</v>
      </c>
      <c r="M278" s="4">
        <f t="shared" si="24"/>
        <v>94.18419999999999</v>
      </c>
      <c r="N278" s="9">
        <f>Table21[[#This Row],[Adj Close]]-Table21[[#This Row],[6-MA]]</f>
        <v>0.96470000000000766</v>
      </c>
      <c r="O278" s="10">
        <f>(Table21[[#This Row],[Adj Close]]-M278)^2</f>
        <v>0.93064609000001475</v>
      </c>
      <c r="P278" s="10">
        <f>ABS(Table21[[#This Row],[Erorr 3]])</f>
        <v>0.96470000000000766</v>
      </c>
      <c r="Q278" s="81">
        <f>Table21[[#This Row],[Abs Erorr 3]]/Table21[[#This Row],[Adj Close]]</f>
        <v>1.0138845535786622E-2</v>
      </c>
    </row>
    <row r="279" spans="1:17" x14ac:dyDescent="0.3">
      <c r="A279" s="79">
        <v>43868</v>
      </c>
      <c r="B279" s="82">
        <v>94.3613</v>
      </c>
      <c r="C279" s="4">
        <f t="shared" si="21"/>
        <v>95.148899999999998</v>
      </c>
      <c r="D279" s="18">
        <f>Table21[[#This Row],[Adj Close]]-Table21[[#This Row],[Naive Trend ]]</f>
        <v>-0.78759999999999764</v>
      </c>
      <c r="E279" s="5">
        <f t="shared" si="20"/>
        <v>0.62031375999999627</v>
      </c>
      <c r="F279" s="5">
        <f>ABS(Table21[[#This Row],[Erorr 1]])</f>
        <v>0.78759999999999764</v>
      </c>
      <c r="G279" s="6">
        <f>Table21[[#This Row],[Abs Erorr 1]]/Table21[[#This Row],[Adj Close]]</f>
        <v>8.3466421085762656E-3</v>
      </c>
      <c r="H279" s="4">
        <f t="shared" si="23"/>
        <v>95.585433333333341</v>
      </c>
      <c r="I279" s="7">
        <f>(Table21[[#This Row],[Adj Close]]-Table21[[#This Row],[3-MA]])</f>
        <v>-1.2241333333333415</v>
      </c>
      <c r="J279" s="3">
        <f t="shared" si="22"/>
        <v>1.4985024177777977</v>
      </c>
      <c r="K279" s="3">
        <f>ABS(Table21[[#This Row],[Erorr 2]])</f>
        <v>1.2241333333333415</v>
      </c>
      <c r="L279" s="6">
        <f>Table21[[#This Row],[Abs Erorr 2]]/Table21[[#This Row],[Adj Close]]</f>
        <v>1.29728324358963E-2</v>
      </c>
      <c r="M279" s="4">
        <f t="shared" si="24"/>
        <v>94.252200000000002</v>
      </c>
      <c r="N279" s="9">
        <f>Table21[[#This Row],[Adj Close]]-Table21[[#This Row],[6-MA]]</f>
        <v>0.10909999999999798</v>
      </c>
      <c r="O279" s="10">
        <f>(Table21[[#This Row],[Adj Close]]-M279)^2</f>
        <v>1.1902809999999559E-2</v>
      </c>
      <c r="P279" s="10">
        <f>ABS(Table21[[#This Row],[Erorr 3]])</f>
        <v>0.10909999999999798</v>
      </c>
      <c r="Q279" s="81">
        <f>Table21[[#This Row],[Abs Erorr 3]]/Table21[[#This Row],[Adj Close]]</f>
        <v>1.1561943296669076E-3</v>
      </c>
    </row>
    <row r="280" spans="1:17" x14ac:dyDescent="0.3">
      <c r="A280" s="79">
        <v>43871</v>
      </c>
      <c r="B280" s="82">
        <v>94.911699999999996</v>
      </c>
      <c r="C280" s="4">
        <f t="shared" si="21"/>
        <v>94.3613</v>
      </c>
      <c r="D280" s="18">
        <f>Table21[[#This Row],[Adj Close]]-Table21[[#This Row],[Naive Trend ]]</f>
        <v>0.55039999999999623</v>
      </c>
      <c r="E280" s="5">
        <f t="shared" si="20"/>
        <v>0.30294015999999585</v>
      </c>
      <c r="F280" s="5">
        <f>ABS(Table21[[#This Row],[Erorr 1]])</f>
        <v>0.55039999999999623</v>
      </c>
      <c r="G280" s="6">
        <f>Table21[[#This Row],[Abs Erorr 1]]/Table21[[#This Row],[Adj Close]]</f>
        <v>5.7990742974785639E-3</v>
      </c>
      <c r="H280" s="4">
        <f t="shared" si="23"/>
        <v>94.971799999999988</v>
      </c>
      <c r="I280" s="7">
        <f>(Table21[[#This Row],[Adj Close]]-Table21[[#This Row],[3-MA]])</f>
        <v>-6.0099999999991383E-2</v>
      </c>
      <c r="J280" s="3">
        <f t="shared" si="22"/>
        <v>3.6120099999989641E-3</v>
      </c>
      <c r="K280" s="3">
        <f>ABS(Table21[[#This Row],[Erorr 2]])</f>
        <v>6.0099999999991383E-2</v>
      </c>
      <c r="L280" s="6">
        <f>Table21[[#This Row],[Abs Erorr 2]]/Table21[[#This Row],[Adj Close]]</f>
        <v>6.3322014040409545E-4</v>
      </c>
      <c r="M280" s="4">
        <f t="shared" si="24"/>
        <v>94.449883333333332</v>
      </c>
      <c r="N280" s="9">
        <f>Table21[[#This Row],[Adj Close]]-Table21[[#This Row],[6-MA]]</f>
        <v>0.46181666666666388</v>
      </c>
      <c r="O280" s="10">
        <f>(Table21[[#This Row],[Adj Close]]-M280)^2</f>
        <v>0.21327463361110854</v>
      </c>
      <c r="P280" s="10">
        <f>ABS(Table21[[#This Row],[Erorr 3]])</f>
        <v>0.46181666666666388</v>
      </c>
      <c r="Q280" s="81">
        <f>Table21[[#This Row],[Abs Erorr 3]]/Table21[[#This Row],[Adj Close]]</f>
        <v>4.8657506573653603E-3</v>
      </c>
    </row>
    <row r="281" spans="1:17" x14ac:dyDescent="0.3">
      <c r="A281" s="79">
        <v>43872</v>
      </c>
      <c r="B281" s="82">
        <v>94.911699999999996</v>
      </c>
      <c r="C281" s="4">
        <f t="shared" si="21"/>
        <v>94.911699999999996</v>
      </c>
      <c r="D281" s="18">
        <f>Table21[[#This Row],[Adj Close]]-Table21[[#This Row],[Naive Trend ]]</f>
        <v>0</v>
      </c>
      <c r="E281" s="5">
        <f t="shared" si="20"/>
        <v>0</v>
      </c>
      <c r="F281" s="5">
        <f>ABS(Table21[[#This Row],[Erorr 1]])</f>
        <v>0</v>
      </c>
      <c r="G281" s="6">
        <f>Table21[[#This Row],[Abs Erorr 1]]/Table21[[#This Row],[Adj Close]]</f>
        <v>0</v>
      </c>
      <c r="H281" s="4">
        <f t="shared" si="23"/>
        <v>94.807299999999998</v>
      </c>
      <c r="I281" s="7">
        <f>(Table21[[#This Row],[Adj Close]]-Table21[[#This Row],[3-MA]])</f>
        <v>0.10439999999999827</v>
      </c>
      <c r="J281" s="3">
        <f t="shared" si="22"/>
        <v>1.0899359999999639E-2</v>
      </c>
      <c r="K281" s="3">
        <f>ABS(Table21[[#This Row],[Erorr 2]])</f>
        <v>0.10439999999999827</v>
      </c>
      <c r="L281" s="6">
        <f>Table21[[#This Row],[Abs Erorr 2]]/Table21[[#This Row],[Adj Close]]</f>
        <v>1.0999697613676531E-3</v>
      </c>
      <c r="M281" s="4">
        <f t="shared" si="24"/>
        <v>95.038216666666656</v>
      </c>
      <c r="N281" s="9">
        <f>Table21[[#This Row],[Adj Close]]-Table21[[#This Row],[6-MA]]</f>
        <v>-0.12651666666666017</v>
      </c>
      <c r="O281" s="10">
        <f>(Table21[[#This Row],[Adj Close]]-M281)^2</f>
        <v>1.6006466944442802E-2</v>
      </c>
      <c r="P281" s="10">
        <f>ABS(Table21[[#This Row],[Erorr 3]])</f>
        <v>0.12651666666666017</v>
      </c>
      <c r="Q281" s="81">
        <f>Table21[[#This Row],[Abs Erorr 3]]/Table21[[#This Row],[Adj Close]]</f>
        <v>1.3329933682218332E-3</v>
      </c>
    </row>
    <row r="282" spans="1:17" x14ac:dyDescent="0.3">
      <c r="A282" s="79">
        <v>43873</v>
      </c>
      <c r="B282" s="82">
        <v>97.739500000000007</v>
      </c>
      <c r="C282" s="4">
        <f t="shared" si="21"/>
        <v>94.911699999999996</v>
      </c>
      <c r="D282" s="18">
        <f>Table21[[#This Row],[Adj Close]]-Table21[[#This Row],[Naive Trend ]]</f>
        <v>2.8278000000000105</v>
      </c>
      <c r="E282" s="5">
        <f t="shared" si="20"/>
        <v>7.9964528400000594</v>
      </c>
      <c r="F282" s="5">
        <f>ABS(Table21[[#This Row],[Erorr 1]])</f>
        <v>2.8278000000000105</v>
      </c>
      <c r="G282" s="6">
        <f>Table21[[#This Row],[Abs Erorr 1]]/Table21[[#This Row],[Adj Close]]</f>
        <v>2.8932008041784644E-2</v>
      </c>
      <c r="H282" s="4">
        <f t="shared" si="23"/>
        <v>94.728233333333336</v>
      </c>
      <c r="I282" s="7">
        <f>(Table21[[#This Row],[Adj Close]]-Table21[[#This Row],[3-MA]])</f>
        <v>3.0112666666666712</v>
      </c>
      <c r="J282" s="3">
        <f t="shared" si="22"/>
        <v>9.0677269377778043</v>
      </c>
      <c r="K282" s="3">
        <f>ABS(Table21[[#This Row],[Erorr 2]])</f>
        <v>3.0112666666666712</v>
      </c>
      <c r="L282" s="6">
        <f>Table21[[#This Row],[Abs Erorr 2]]/Table21[[#This Row],[Adj Close]]</f>
        <v>3.0809106519540934E-2</v>
      </c>
      <c r="M282" s="4">
        <f t="shared" si="24"/>
        <v>95.156833333333338</v>
      </c>
      <c r="N282" s="9">
        <f>Table21[[#This Row],[Adj Close]]-Table21[[#This Row],[6-MA]]</f>
        <v>2.5826666666666682</v>
      </c>
      <c r="O282" s="10">
        <f>(Table21[[#This Row],[Adj Close]]-M282)^2</f>
        <v>6.6701671111111187</v>
      </c>
      <c r="P282" s="10">
        <f>ABS(Table21[[#This Row],[Erorr 3]])</f>
        <v>2.5826666666666682</v>
      </c>
      <c r="Q282" s="81">
        <f>Table21[[#This Row],[Abs Erorr 3]]/Table21[[#This Row],[Adj Close]]</f>
        <v>2.6423980751555595E-2</v>
      </c>
    </row>
    <row r="283" spans="1:17" x14ac:dyDescent="0.3">
      <c r="A283" s="79">
        <v>43874</v>
      </c>
      <c r="B283" s="82">
        <v>98.090599999999995</v>
      </c>
      <c r="C283" s="4">
        <f t="shared" si="21"/>
        <v>97.739500000000007</v>
      </c>
      <c r="D283" s="18">
        <f>Table21[[#This Row],[Adj Close]]-Table21[[#This Row],[Naive Trend ]]</f>
        <v>0.3510999999999882</v>
      </c>
      <c r="E283" s="5">
        <f t="shared" si="20"/>
        <v>0.12327120999999171</v>
      </c>
      <c r="F283" s="5">
        <f>ABS(Table21[[#This Row],[Erorr 1]])</f>
        <v>0.3510999999999882</v>
      </c>
      <c r="G283" s="6">
        <f>Table21[[#This Row],[Abs Erorr 1]]/Table21[[#This Row],[Adj Close]]</f>
        <v>3.5793439942256263E-3</v>
      </c>
      <c r="H283" s="4">
        <f t="shared" si="23"/>
        <v>95.854300000000009</v>
      </c>
      <c r="I283" s="7">
        <f>(Table21[[#This Row],[Adj Close]]-Table21[[#This Row],[3-MA]])</f>
        <v>2.2362999999999857</v>
      </c>
      <c r="J283" s="3">
        <f t="shared" si="22"/>
        <v>5.0010376899999365</v>
      </c>
      <c r="K283" s="3">
        <f>ABS(Table21[[#This Row],[Erorr 2]])</f>
        <v>2.2362999999999857</v>
      </c>
      <c r="L283" s="6">
        <f>Table21[[#This Row],[Abs Erorr 2]]/Table21[[#This Row],[Adj Close]]</f>
        <v>2.2798310949265127E-2</v>
      </c>
      <c r="M283" s="4">
        <f t="shared" si="24"/>
        <v>95.413049999999998</v>
      </c>
      <c r="N283" s="9">
        <f>Table21[[#This Row],[Adj Close]]-Table21[[#This Row],[6-MA]]</f>
        <v>2.6775499999999965</v>
      </c>
      <c r="O283" s="10">
        <f>(Table21[[#This Row],[Adj Close]]-M283)^2</f>
        <v>7.1692740024999813</v>
      </c>
      <c r="P283" s="10">
        <f>ABS(Table21[[#This Row],[Erorr 3]])</f>
        <v>2.6775499999999965</v>
      </c>
      <c r="Q283" s="81">
        <f>Table21[[#This Row],[Abs Erorr 3]]/Table21[[#This Row],[Adj Close]]</f>
        <v>2.7296703251891586E-2</v>
      </c>
    </row>
    <row r="284" spans="1:17" x14ac:dyDescent="0.3">
      <c r="A284" s="79">
        <v>43875</v>
      </c>
      <c r="B284" s="82">
        <v>98.251900000000006</v>
      </c>
      <c r="C284" s="4">
        <f t="shared" si="21"/>
        <v>98.090599999999995</v>
      </c>
      <c r="D284" s="18">
        <f>Table21[[#This Row],[Adj Close]]-Table21[[#This Row],[Naive Trend ]]</f>
        <v>0.16130000000001132</v>
      </c>
      <c r="E284" s="5">
        <f t="shared" si="20"/>
        <v>2.6017690000003653E-2</v>
      </c>
      <c r="F284" s="5">
        <f>ABS(Table21[[#This Row],[Erorr 1]])</f>
        <v>0.16130000000001132</v>
      </c>
      <c r="G284" s="6">
        <f>Table21[[#This Row],[Abs Erorr 1]]/Table21[[#This Row],[Adj Close]]</f>
        <v>1.6416985320386814E-3</v>
      </c>
      <c r="H284" s="4">
        <f t="shared" si="23"/>
        <v>96.913933333333333</v>
      </c>
      <c r="I284" s="7">
        <f>(Table21[[#This Row],[Adj Close]]-Table21[[#This Row],[3-MA]])</f>
        <v>1.3379666666666736</v>
      </c>
      <c r="J284" s="3">
        <f t="shared" si="22"/>
        <v>1.7901548011111297</v>
      </c>
      <c r="K284" s="3">
        <f>ABS(Table21[[#This Row],[Erorr 2]])</f>
        <v>1.3379666666666736</v>
      </c>
      <c r="L284" s="6">
        <f>Table21[[#This Row],[Abs Erorr 2]]/Table21[[#This Row],[Adj Close]]</f>
        <v>1.3617717994936215E-2</v>
      </c>
      <c r="M284" s="4">
        <f t="shared" si="24"/>
        <v>95.860616666666672</v>
      </c>
      <c r="N284" s="9">
        <f>Table21[[#This Row],[Adj Close]]-Table21[[#This Row],[6-MA]]</f>
        <v>2.3912833333333339</v>
      </c>
      <c r="O284" s="10">
        <f>(Table21[[#This Row],[Adj Close]]-M284)^2</f>
        <v>5.7182359802777807</v>
      </c>
      <c r="P284" s="10">
        <f>ABS(Table21[[#This Row],[Erorr 3]])</f>
        <v>2.3912833333333339</v>
      </c>
      <c r="Q284" s="81">
        <f>Table21[[#This Row],[Abs Erorr 3]]/Table21[[#This Row],[Adj Close]]</f>
        <v>2.4338290998274167E-2</v>
      </c>
    </row>
    <row r="285" spans="1:17" x14ac:dyDescent="0.3">
      <c r="A285" s="79">
        <v>43879</v>
      </c>
      <c r="B285" s="82">
        <v>96.790599999999998</v>
      </c>
      <c r="C285" s="4">
        <f t="shared" si="21"/>
        <v>98.251900000000006</v>
      </c>
      <c r="D285" s="18">
        <f>Table21[[#This Row],[Adj Close]]-Table21[[#This Row],[Naive Trend ]]</f>
        <v>-1.4613000000000085</v>
      </c>
      <c r="E285" s="5">
        <f t="shared" si="20"/>
        <v>2.1353976900000249</v>
      </c>
      <c r="F285" s="5">
        <f>ABS(Table21[[#This Row],[Erorr 1]])</f>
        <v>1.4613000000000085</v>
      </c>
      <c r="G285" s="6">
        <f>Table21[[#This Row],[Abs Erorr 1]]/Table21[[#This Row],[Adj Close]]</f>
        <v>1.5097540463640152E-2</v>
      </c>
      <c r="H285" s="4">
        <f t="shared" si="23"/>
        <v>98.027333333333331</v>
      </c>
      <c r="I285" s="7">
        <f>(Table21[[#This Row],[Adj Close]]-Table21[[#This Row],[3-MA]])</f>
        <v>-1.2367333333333335</v>
      </c>
      <c r="J285" s="3">
        <f t="shared" si="22"/>
        <v>1.5295093377777782</v>
      </c>
      <c r="K285" s="3">
        <f>ABS(Table21[[#This Row],[Erorr 2]])</f>
        <v>1.2367333333333335</v>
      </c>
      <c r="L285" s="6">
        <f>Table21[[#This Row],[Abs Erorr 2]]/Table21[[#This Row],[Adj Close]]</f>
        <v>1.2777411580601148E-2</v>
      </c>
      <c r="M285" s="4">
        <f t="shared" si="24"/>
        <v>96.37778333333334</v>
      </c>
      <c r="N285" s="9">
        <f>Table21[[#This Row],[Adj Close]]-Table21[[#This Row],[6-MA]]</f>
        <v>0.41281666666665728</v>
      </c>
      <c r="O285" s="10">
        <f>(Table21[[#This Row],[Adj Close]]-M285)^2</f>
        <v>0.17041760027777003</v>
      </c>
      <c r="P285" s="10">
        <f>ABS(Table21[[#This Row],[Erorr 3]])</f>
        <v>0.41281666666665728</v>
      </c>
      <c r="Q285" s="81">
        <f>Table21[[#This Row],[Abs Erorr 3]]/Table21[[#This Row],[Adj Close]]</f>
        <v>4.2650491542221792E-3</v>
      </c>
    </row>
    <row r="286" spans="1:17" x14ac:dyDescent="0.3">
      <c r="A286" s="79">
        <v>43880</v>
      </c>
      <c r="B286" s="82">
        <v>97.227099999999993</v>
      </c>
      <c r="C286" s="4">
        <f t="shared" si="21"/>
        <v>96.790599999999998</v>
      </c>
      <c r="D286" s="18">
        <f>Table21[[#This Row],[Adj Close]]-Table21[[#This Row],[Naive Trend ]]</f>
        <v>0.43649999999999523</v>
      </c>
      <c r="E286" s="5">
        <f t="shared" si="20"/>
        <v>0.19053224999999582</v>
      </c>
      <c r="F286" s="5">
        <f>ABS(Table21[[#This Row],[Erorr 1]])</f>
        <v>0.43649999999999523</v>
      </c>
      <c r="G286" s="6">
        <f>Table21[[#This Row],[Abs Erorr 1]]/Table21[[#This Row],[Adj Close]]</f>
        <v>4.4894890416354626E-3</v>
      </c>
      <c r="H286" s="4">
        <f t="shared" si="23"/>
        <v>97.711033333333333</v>
      </c>
      <c r="I286" s="7">
        <f>(Table21[[#This Row],[Adj Close]]-Table21[[#This Row],[3-MA]])</f>
        <v>-0.48393333333333999</v>
      </c>
      <c r="J286" s="3">
        <f t="shared" si="22"/>
        <v>0.23419147111111754</v>
      </c>
      <c r="K286" s="3">
        <f>ABS(Table21[[#This Row],[Erorr 2]])</f>
        <v>0.48393333333333999</v>
      </c>
      <c r="L286" s="6">
        <f>Table21[[#This Row],[Abs Erorr 2]]/Table21[[#This Row],[Adj Close]]</f>
        <v>4.97735027922606E-3</v>
      </c>
      <c r="M286" s="4">
        <f t="shared" si="24"/>
        <v>96.782666666666671</v>
      </c>
      <c r="N286" s="9">
        <f>Table21[[#This Row],[Adj Close]]-Table21[[#This Row],[6-MA]]</f>
        <v>0.44443333333332191</v>
      </c>
      <c r="O286" s="10">
        <f>(Table21[[#This Row],[Adj Close]]-M286)^2</f>
        <v>0.19752098777776764</v>
      </c>
      <c r="P286" s="10">
        <f>ABS(Table21[[#This Row],[Erorr 3]])</f>
        <v>0.44443333333332191</v>
      </c>
      <c r="Q286" s="81">
        <f>Table21[[#This Row],[Abs Erorr 3]]/Table21[[#This Row],[Adj Close]]</f>
        <v>4.5710849478522138E-3</v>
      </c>
    </row>
    <row r="287" spans="1:17" x14ac:dyDescent="0.3">
      <c r="A287" s="79">
        <v>43881</v>
      </c>
      <c r="B287" s="82">
        <v>97.293499999999995</v>
      </c>
      <c r="C287" s="4">
        <f t="shared" si="21"/>
        <v>97.227099999999993</v>
      </c>
      <c r="D287" s="18">
        <f>Table21[[#This Row],[Adj Close]]-Table21[[#This Row],[Naive Trend ]]</f>
        <v>6.6400000000001569E-2</v>
      </c>
      <c r="E287" s="5">
        <f t="shared" si="20"/>
        <v>4.4089600000002081E-3</v>
      </c>
      <c r="F287" s="5">
        <f>ABS(Table21[[#This Row],[Erorr 1]])</f>
        <v>6.6400000000001569E-2</v>
      </c>
      <c r="G287" s="6">
        <f>Table21[[#This Row],[Abs Erorr 1]]/Table21[[#This Row],[Adj Close]]</f>
        <v>6.8247107977410174E-4</v>
      </c>
      <c r="H287" s="4">
        <f t="shared" si="23"/>
        <v>97.423200000000008</v>
      </c>
      <c r="I287" s="7">
        <f>(Table21[[#This Row],[Adj Close]]-Table21[[#This Row],[3-MA]])</f>
        <v>-0.12970000000001392</v>
      </c>
      <c r="J287" s="3">
        <f t="shared" si="22"/>
        <v>1.682209000000361E-2</v>
      </c>
      <c r="K287" s="3">
        <f>ABS(Table21[[#This Row],[Erorr 2]])</f>
        <v>0.12970000000001392</v>
      </c>
      <c r="L287" s="6">
        <f>Table21[[#This Row],[Abs Erorr 2]]/Table21[[#This Row],[Adj Close]]</f>
        <v>1.3330798049203073E-3</v>
      </c>
      <c r="M287" s="4">
        <f t="shared" si="24"/>
        <v>97.168566666666663</v>
      </c>
      <c r="N287" s="9">
        <f>Table21[[#This Row],[Adj Close]]-Table21[[#This Row],[6-MA]]</f>
        <v>0.12493333333333112</v>
      </c>
      <c r="O287" s="10">
        <f>(Table21[[#This Row],[Adj Close]]-M287)^2</f>
        <v>1.5608337777777224E-2</v>
      </c>
      <c r="P287" s="10">
        <f>ABS(Table21[[#This Row],[Erorr 3]])</f>
        <v>0.12493333333333112</v>
      </c>
      <c r="Q287" s="81">
        <f>Table21[[#This Row],[Abs Erorr 3]]/Table21[[#This Row],[Adj Close]]</f>
        <v>1.284087152105034E-3</v>
      </c>
    </row>
    <row r="288" spans="1:17" x14ac:dyDescent="0.3">
      <c r="A288" s="79">
        <v>43882</v>
      </c>
      <c r="B288" s="82">
        <v>95.129900000000006</v>
      </c>
      <c r="C288" s="4">
        <f t="shared" si="21"/>
        <v>97.293499999999995</v>
      </c>
      <c r="D288" s="18">
        <f>Table21[[#This Row],[Adj Close]]-Table21[[#This Row],[Naive Trend ]]</f>
        <v>-2.1635999999999882</v>
      </c>
      <c r="E288" s="5">
        <f t="shared" si="20"/>
        <v>4.6811649599999487</v>
      </c>
      <c r="F288" s="5">
        <f>ABS(Table21[[#This Row],[Erorr 1]])</f>
        <v>2.1635999999999882</v>
      </c>
      <c r="G288" s="6">
        <f>Table21[[#This Row],[Abs Erorr 1]]/Table21[[#This Row],[Adj Close]]</f>
        <v>2.2743637909847358E-2</v>
      </c>
      <c r="H288" s="4">
        <f t="shared" si="23"/>
        <v>97.103733333333324</v>
      </c>
      <c r="I288" s="7">
        <f>(Table21[[#This Row],[Adj Close]]-Table21[[#This Row],[3-MA]])</f>
        <v>-1.9738333333333173</v>
      </c>
      <c r="J288" s="3">
        <f t="shared" si="22"/>
        <v>3.8960180277777146</v>
      </c>
      <c r="K288" s="3">
        <f>ABS(Table21[[#This Row],[Erorr 2]])</f>
        <v>1.9738333333333173</v>
      </c>
      <c r="L288" s="6">
        <f>Table21[[#This Row],[Abs Erorr 2]]/Table21[[#This Row],[Adj Close]]</f>
        <v>2.0748821698890856E-2</v>
      </c>
      <c r="M288" s="4">
        <f t="shared" si="24"/>
        <v>97.565533333333335</v>
      </c>
      <c r="N288" s="9">
        <f>Table21[[#This Row],[Adj Close]]-Table21[[#This Row],[6-MA]]</f>
        <v>-2.4356333333333282</v>
      </c>
      <c r="O288" s="10">
        <f>(Table21[[#This Row],[Adj Close]]-M288)^2</f>
        <v>5.9323097344444191</v>
      </c>
      <c r="P288" s="10">
        <f>ABS(Table21[[#This Row],[Erorr 3]])</f>
        <v>2.4356333333333282</v>
      </c>
      <c r="Q288" s="81">
        <f>Table21[[#This Row],[Abs Erorr 3]]/Table21[[#This Row],[Adj Close]]</f>
        <v>2.56032365568904E-2</v>
      </c>
    </row>
    <row r="289" spans="1:17" x14ac:dyDescent="0.3">
      <c r="A289" s="79">
        <v>43885</v>
      </c>
      <c r="B289" s="82">
        <v>91.011600000000001</v>
      </c>
      <c r="C289" s="4">
        <f t="shared" si="21"/>
        <v>95.129900000000006</v>
      </c>
      <c r="D289" s="18">
        <f>Table21[[#This Row],[Adj Close]]-Table21[[#This Row],[Naive Trend ]]</f>
        <v>-4.118300000000005</v>
      </c>
      <c r="E289" s="5">
        <f t="shared" si="20"/>
        <v>16.960394890000043</v>
      </c>
      <c r="F289" s="5">
        <f>ABS(Table21[[#This Row],[Erorr 1]])</f>
        <v>4.118300000000005</v>
      </c>
      <c r="G289" s="6">
        <f>Table21[[#This Row],[Abs Erorr 1]]/Table21[[#This Row],[Adj Close]]</f>
        <v>4.5250275789020356E-2</v>
      </c>
      <c r="H289" s="4">
        <f t="shared" si="23"/>
        <v>96.550166666666669</v>
      </c>
      <c r="I289" s="7">
        <f>(Table21[[#This Row],[Adj Close]]-Table21[[#This Row],[3-MA]])</f>
        <v>-5.538566666666668</v>
      </c>
      <c r="J289" s="3">
        <f t="shared" si="22"/>
        <v>30.675720721111126</v>
      </c>
      <c r="K289" s="3">
        <f>ABS(Table21[[#This Row],[Erorr 2]])</f>
        <v>5.538566666666668</v>
      </c>
      <c r="L289" s="6">
        <f>Table21[[#This Row],[Abs Erorr 2]]/Table21[[#This Row],[Adj Close]]</f>
        <v>6.0855612544628027E-2</v>
      </c>
      <c r="M289" s="4">
        <f t="shared" si="24"/>
        <v>97.130600000000001</v>
      </c>
      <c r="N289" s="9">
        <f>Table21[[#This Row],[Adj Close]]-Table21[[#This Row],[6-MA]]</f>
        <v>-6.1189999999999998</v>
      </c>
      <c r="O289" s="10">
        <f>(Table21[[#This Row],[Adj Close]]-M289)^2</f>
        <v>37.442160999999999</v>
      </c>
      <c r="P289" s="10">
        <f>ABS(Table21[[#This Row],[Erorr 3]])</f>
        <v>6.1189999999999998</v>
      </c>
      <c r="Q289" s="81">
        <f>Table21[[#This Row],[Abs Erorr 3]]/Table21[[#This Row],[Adj Close]]</f>
        <v>6.723318785737202E-2</v>
      </c>
    </row>
    <row r="290" spans="1:17" x14ac:dyDescent="0.3">
      <c r="A290" s="79">
        <v>43886</v>
      </c>
      <c r="B290" s="82">
        <v>88.155299999999997</v>
      </c>
      <c r="C290" s="4">
        <f t="shared" si="21"/>
        <v>91.011600000000001</v>
      </c>
      <c r="D290" s="18">
        <f>Table21[[#This Row],[Adj Close]]-Table21[[#This Row],[Naive Trend ]]</f>
        <v>-2.8563000000000045</v>
      </c>
      <c r="E290" s="5">
        <f t="shared" si="20"/>
        <v>8.1584496900000261</v>
      </c>
      <c r="F290" s="5">
        <f>ABS(Table21[[#This Row],[Erorr 1]])</f>
        <v>2.8563000000000045</v>
      </c>
      <c r="G290" s="6">
        <f>Table21[[#This Row],[Abs Erorr 1]]/Table21[[#This Row],[Adj Close]]</f>
        <v>3.2400774542200007E-2</v>
      </c>
      <c r="H290" s="4">
        <f t="shared" si="23"/>
        <v>94.478333333333339</v>
      </c>
      <c r="I290" s="7">
        <f>(Table21[[#This Row],[Adj Close]]-Table21[[#This Row],[3-MA]])</f>
        <v>-6.3230333333333419</v>
      </c>
      <c r="J290" s="3">
        <f t="shared" si="22"/>
        <v>39.980750534444553</v>
      </c>
      <c r="K290" s="3">
        <f>ABS(Table21[[#This Row],[Erorr 2]])</f>
        <v>6.3230333333333419</v>
      </c>
      <c r="L290" s="6">
        <f>Table21[[#This Row],[Abs Erorr 2]]/Table21[[#This Row],[Adj Close]]</f>
        <v>7.1726071300685743E-2</v>
      </c>
      <c r="M290" s="4">
        <f t="shared" si="24"/>
        <v>95.950766666666667</v>
      </c>
      <c r="N290" s="9">
        <f>Table21[[#This Row],[Adj Close]]-Table21[[#This Row],[6-MA]]</f>
        <v>-7.7954666666666697</v>
      </c>
      <c r="O290" s="10">
        <f>(Table21[[#This Row],[Adj Close]]-M290)^2</f>
        <v>60.769300551111158</v>
      </c>
      <c r="P290" s="10">
        <f>ABS(Table21[[#This Row],[Erorr 3]])</f>
        <v>7.7954666666666697</v>
      </c>
      <c r="Q290" s="81">
        <f>Table21[[#This Row],[Abs Erorr 3]]/Table21[[#This Row],[Adj Close]]</f>
        <v>8.8428791764836256E-2</v>
      </c>
    </row>
    <row r="291" spans="1:17" x14ac:dyDescent="0.3">
      <c r="A291" s="79">
        <v>43887</v>
      </c>
      <c r="B291" s="82">
        <v>87.301299999999998</v>
      </c>
      <c r="C291" s="4">
        <f t="shared" si="21"/>
        <v>88.155299999999997</v>
      </c>
      <c r="D291" s="18">
        <f>Table21[[#This Row],[Adj Close]]-Table21[[#This Row],[Naive Trend ]]</f>
        <v>-0.8539999999999992</v>
      </c>
      <c r="E291" s="5">
        <f t="shared" si="20"/>
        <v>0.72931599999999863</v>
      </c>
      <c r="F291" s="5">
        <f>ABS(Table21[[#This Row],[Erorr 1]])</f>
        <v>0.8539999999999992</v>
      </c>
      <c r="G291" s="6">
        <f>Table21[[#This Row],[Abs Erorr 1]]/Table21[[#This Row],[Adj Close]]</f>
        <v>9.7822140105588255E-3</v>
      </c>
      <c r="H291" s="4">
        <f t="shared" si="23"/>
        <v>91.432266666666678</v>
      </c>
      <c r="I291" s="7">
        <f>(Table21[[#This Row],[Adj Close]]-Table21[[#This Row],[3-MA]])</f>
        <v>-4.13096666666668</v>
      </c>
      <c r="J291" s="3">
        <f t="shared" si="22"/>
        <v>17.064885601111222</v>
      </c>
      <c r="K291" s="3">
        <f>ABS(Table21[[#This Row],[Erorr 2]])</f>
        <v>4.13096666666668</v>
      </c>
      <c r="L291" s="6">
        <f>Table21[[#This Row],[Abs Erorr 2]]/Table21[[#This Row],[Adj Close]]</f>
        <v>4.7318501175431293E-2</v>
      </c>
      <c r="M291" s="4">
        <f t="shared" si="24"/>
        <v>94.267999999999986</v>
      </c>
      <c r="N291" s="9">
        <f>Table21[[#This Row],[Adj Close]]-Table21[[#This Row],[6-MA]]</f>
        <v>-6.9666999999999888</v>
      </c>
      <c r="O291" s="10">
        <f>(Table21[[#This Row],[Adj Close]]-M291)^2</f>
        <v>48.534908889999841</v>
      </c>
      <c r="P291" s="10">
        <f>ABS(Table21[[#This Row],[Erorr 3]])</f>
        <v>6.9666999999999888</v>
      </c>
      <c r="Q291" s="81">
        <f>Table21[[#This Row],[Abs Erorr 3]]/Table21[[#This Row],[Adj Close]]</f>
        <v>7.9800644434847925E-2</v>
      </c>
    </row>
    <row r="292" spans="1:17" x14ac:dyDescent="0.3">
      <c r="A292" s="79">
        <v>43888</v>
      </c>
      <c r="B292" s="82">
        <v>84.027500000000003</v>
      </c>
      <c r="C292" s="4">
        <f t="shared" si="21"/>
        <v>87.301299999999998</v>
      </c>
      <c r="D292" s="18">
        <f>Table21[[#This Row],[Adj Close]]-Table21[[#This Row],[Naive Trend ]]</f>
        <v>-3.2737999999999943</v>
      </c>
      <c r="E292" s="5">
        <f t="shared" si="20"/>
        <v>10.717766439999963</v>
      </c>
      <c r="F292" s="5">
        <f>ABS(Table21[[#This Row],[Erorr 1]])</f>
        <v>3.2737999999999943</v>
      </c>
      <c r="G292" s="6">
        <f>Table21[[#This Row],[Abs Erorr 1]]/Table21[[#This Row],[Adj Close]]</f>
        <v>3.8961054416708746E-2</v>
      </c>
      <c r="H292" s="4">
        <f t="shared" si="23"/>
        <v>88.822733333333346</v>
      </c>
      <c r="I292" s="7">
        <f>(Table21[[#This Row],[Adj Close]]-Table21[[#This Row],[3-MA]])</f>
        <v>-4.7952333333333428</v>
      </c>
      <c r="J292" s="3">
        <f t="shared" si="22"/>
        <v>22.994262721111202</v>
      </c>
      <c r="K292" s="3">
        <f>ABS(Table21[[#This Row],[Erorr 2]])</f>
        <v>4.7952333333333428</v>
      </c>
      <c r="L292" s="6">
        <f>Table21[[#This Row],[Abs Erorr 2]]/Table21[[#This Row],[Adj Close]]</f>
        <v>5.7067428322077209E-2</v>
      </c>
      <c r="M292" s="4">
        <f t="shared" si="24"/>
        <v>92.686449999999994</v>
      </c>
      <c r="N292" s="9">
        <f>Table21[[#This Row],[Adj Close]]-Table21[[#This Row],[6-MA]]</f>
        <v>-8.6589499999999902</v>
      </c>
      <c r="O292" s="10">
        <f>(Table21[[#This Row],[Adj Close]]-M292)^2</f>
        <v>74.977415102499833</v>
      </c>
      <c r="P292" s="10">
        <f>ABS(Table21[[#This Row],[Erorr 3]])</f>
        <v>8.6589499999999902</v>
      </c>
      <c r="Q292" s="81">
        <f>Table21[[#This Row],[Abs Erorr 3]]/Table21[[#This Row],[Adj Close]]</f>
        <v>0.10304900181488191</v>
      </c>
    </row>
    <row r="293" spans="1:17" x14ac:dyDescent="0.3">
      <c r="A293" s="79">
        <v>43889</v>
      </c>
      <c r="B293" s="82">
        <v>85.050399999999996</v>
      </c>
      <c r="C293" s="4">
        <f t="shared" si="21"/>
        <v>84.027500000000003</v>
      </c>
      <c r="D293" s="18">
        <f>Table21[[#This Row],[Adj Close]]-Table21[[#This Row],[Naive Trend ]]</f>
        <v>1.0228999999999928</v>
      </c>
      <c r="E293" s="5">
        <f t="shared" si="20"/>
        <v>1.0463244099999853</v>
      </c>
      <c r="F293" s="5">
        <f>ABS(Table21[[#This Row],[Erorr 1]])</f>
        <v>1.0228999999999928</v>
      </c>
      <c r="G293" s="6">
        <f>Table21[[#This Row],[Abs Erorr 1]]/Table21[[#This Row],[Adj Close]]</f>
        <v>1.2026986351622013E-2</v>
      </c>
      <c r="H293" s="4">
        <f t="shared" si="23"/>
        <v>86.494700000000009</v>
      </c>
      <c r="I293" s="7">
        <f>(Table21[[#This Row],[Adj Close]]-Table21[[#This Row],[3-MA]])</f>
        <v>-1.4443000000000126</v>
      </c>
      <c r="J293" s="3">
        <f t="shared" si="22"/>
        <v>2.0860024900000362</v>
      </c>
      <c r="K293" s="3">
        <f>ABS(Table21[[#This Row],[Erorr 2]])</f>
        <v>1.4443000000000126</v>
      </c>
      <c r="L293" s="6">
        <f>Table21[[#This Row],[Abs Erorr 2]]/Table21[[#This Row],[Adj Close]]</f>
        <v>1.698169555933908E-2</v>
      </c>
      <c r="M293" s="4">
        <f t="shared" si="24"/>
        <v>90.486516666666674</v>
      </c>
      <c r="N293" s="9">
        <f>Table21[[#This Row],[Adj Close]]-Table21[[#This Row],[6-MA]]</f>
        <v>-5.4361166666666776</v>
      </c>
      <c r="O293" s="10">
        <f>(Table21[[#This Row],[Adj Close]]-M293)^2</f>
        <v>29.551364413611228</v>
      </c>
      <c r="P293" s="10">
        <f>ABS(Table21[[#This Row],[Erorr 3]])</f>
        <v>5.4361166666666776</v>
      </c>
      <c r="Q293" s="81">
        <f>Table21[[#This Row],[Abs Erorr 3]]/Table21[[#This Row],[Adj Close]]</f>
        <v>6.3916415051154113E-2</v>
      </c>
    </row>
    <row r="294" spans="1:17" x14ac:dyDescent="0.3">
      <c r="A294" s="79">
        <v>43892</v>
      </c>
      <c r="B294" s="82">
        <v>88.190600000000003</v>
      </c>
      <c r="C294" s="4">
        <f t="shared" si="21"/>
        <v>85.050399999999996</v>
      </c>
      <c r="D294" s="18">
        <f>Table21[[#This Row],[Adj Close]]-Table21[[#This Row],[Naive Trend ]]</f>
        <v>3.1402000000000072</v>
      </c>
      <c r="E294" s="5">
        <f t="shared" si="20"/>
        <v>9.860856040000046</v>
      </c>
      <c r="F294" s="5">
        <f>ABS(Table21[[#This Row],[Erorr 1]])</f>
        <v>3.1402000000000072</v>
      </c>
      <c r="G294" s="6">
        <f>Table21[[#This Row],[Abs Erorr 1]]/Table21[[#This Row],[Adj Close]]</f>
        <v>3.560696945025895E-2</v>
      </c>
      <c r="H294" s="4">
        <f t="shared" si="23"/>
        <v>85.459733333333318</v>
      </c>
      <c r="I294" s="7">
        <f>(Table21[[#This Row],[Adj Close]]-Table21[[#This Row],[3-MA]])</f>
        <v>2.7308666666666852</v>
      </c>
      <c r="J294" s="3">
        <f t="shared" si="22"/>
        <v>7.4576327511112126</v>
      </c>
      <c r="K294" s="3">
        <f>ABS(Table21[[#This Row],[Erorr 2]])</f>
        <v>2.7308666666666852</v>
      </c>
      <c r="L294" s="6">
        <f>Table21[[#This Row],[Abs Erorr 2]]/Table21[[#This Row],[Adj Close]]</f>
        <v>3.0965507283845273E-2</v>
      </c>
      <c r="M294" s="4">
        <f t="shared" si="24"/>
        <v>88.446000000000012</v>
      </c>
      <c r="N294" s="9">
        <f>Table21[[#This Row],[Adj Close]]-Table21[[#This Row],[6-MA]]</f>
        <v>-0.25540000000000873</v>
      </c>
      <c r="O294" s="10">
        <f>(Table21[[#This Row],[Adj Close]]-M294)^2</f>
        <v>6.5229160000004463E-2</v>
      </c>
      <c r="P294" s="10">
        <f>ABS(Table21[[#This Row],[Erorr 3]])</f>
        <v>0.25540000000000873</v>
      </c>
      <c r="Q294" s="81">
        <f>Table21[[#This Row],[Abs Erorr 3]]/Table21[[#This Row],[Adj Close]]</f>
        <v>2.8960002539954225E-3</v>
      </c>
    </row>
    <row r="295" spans="1:17" x14ac:dyDescent="0.3">
      <c r="A295" s="79">
        <v>43893</v>
      </c>
      <c r="B295" s="82">
        <v>86.525300000000001</v>
      </c>
      <c r="C295" s="4">
        <f t="shared" si="21"/>
        <v>88.190600000000003</v>
      </c>
      <c r="D295" s="18">
        <f>Table21[[#This Row],[Adj Close]]-Table21[[#This Row],[Naive Trend ]]</f>
        <v>-1.665300000000002</v>
      </c>
      <c r="E295" s="5">
        <f t="shared" si="20"/>
        <v>2.7732240900000065</v>
      </c>
      <c r="F295" s="5">
        <f>ABS(Table21[[#This Row],[Erorr 1]])</f>
        <v>1.665300000000002</v>
      </c>
      <c r="G295" s="6">
        <f>Table21[[#This Row],[Abs Erorr 1]]/Table21[[#This Row],[Adj Close]]</f>
        <v>1.9246393829319308E-2</v>
      </c>
      <c r="H295" s="4">
        <f t="shared" si="23"/>
        <v>85.756166666666672</v>
      </c>
      <c r="I295" s="7">
        <f>(Table21[[#This Row],[Adj Close]]-Table21[[#This Row],[3-MA]])</f>
        <v>0.76913333333332901</v>
      </c>
      <c r="J295" s="3">
        <f t="shared" si="22"/>
        <v>0.59156608444443781</v>
      </c>
      <c r="K295" s="3">
        <f>ABS(Table21[[#This Row],[Erorr 2]])</f>
        <v>0.76913333333332901</v>
      </c>
      <c r="L295" s="6">
        <f>Table21[[#This Row],[Abs Erorr 2]]/Table21[[#This Row],[Adj Close]]</f>
        <v>8.8891148985710423E-3</v>
      </c>
      <c r="M295" s="4">
        <f t="shared" si="24"/>
        <v>87.289450000000002</v>
      </c>
      <c r="N295" s="9">
        <f>Table21[[#This Row],[Adj Close]]-Table21[[#This Row],[6-MA]]</f>
        <v>-0.76415000000000077</v>
      </c>
      <c r="O295" s="10">
        <f>(Table21[[#This Row],[Adj Close]]-M295)^2</f>
        <v>0.58392522250000123</v>
      </c>
      <c r="P295" s="10">
        <f>ABS(Table21[[#This Row],[Erorr 3]])</f>
        <v>0.76415000000000077</v>
      </c>
      <c r="Q295" s="81">
        <f>Table21[[#This Row],[Abs Erorr 3]]/Table21[[#This Row],[Adj Close]]</f>
        <v>8.831520953986878E-3</v>
      </c>
    </row>
    <row r="296" spans="1:17" x14ac:dyDescent="0.3">
      <c r="A296" s="79">
        <v>43894</v>
      </c>
      <c r="B296" s="82">
        <v>89.246799999999993</v>
      </c>
      <c r="C296" s="4">
        <f t="shared" si="21"/>
        <v>86.525300000000001</v>
      </c>
      <c r="D296" s="18">
        <f>Table21[[#This Row],[Adj Close]]-Table21[[#This Row],[Naive Trend ]]</f>
        <v>2.7214999999999918</v>
      </c>
      <c r="E296" s="5">
        <f t="shared" si="20"/>
        <v>7.406562249999955</v>
      </c>
      <c r="F296" s="5">
        <f>ABS(Table21[[#This Row],[Erorr 1]])</f>
        <v>2.7214999999999918</v>
      </c>
      <c r="G296" s="6">
        <f>Table21[[#This Row],[Abs Erorr 1]]/Table21[[#This Row],[Adj Close]]</f>
        <v>3.0494090544422793E-2</v>
      </c>
      <c r="H296" s="4">
        <f t="shared" si="23"/>
        <v>86.588766666666672</v>
      </c>
      <c r="I296" s="7">
        <f>(Table21[[#This Row],[Adj Close]]-Table21[[#This Row],[3-MA]])</f>
        <v>2.6580333333333215</v>
      </c>
      <c r="J296" s="3">
        <f t="shared" si="22"/>
        <v>7.0651412011110484</v>
      </c>
      <c r="K296" s="3">
        <f>ABS(Table21[[#This Row],[Erorr 2]])</f>
        <v>2.6580333333333215</v>
      </c>
      <c r="L296" s="6">
        <f>Table21[[#This Row],[Abs Erorr 2]]/Table21[[#This Row],[Adj Close]]</f>
        <v>2.9782953935976658E-2</v>
      </c>
      <c r="M296" s="4">
        <f t="shared" si="24"/>
        <v>86.54173333333334</v>
      </c>
      <c r="N296" s="9">
        <f>Table21[[#This Row],[Adj Close]]-Table21[[#This Row],[6-MA]]</f>
        <v>2.705066666666653</v>
      </c>
      <c r="O296" s="10">
        <f>(Table21[[#This Row],[Adj Close]]-M296)^2</f>
        <v>7.3173856711110368</v>
      </c>
      <c r="P296" s="10">
        <f>ABS(Table21[[#This Row],[Erorr 3]])</f>
        <v>2.705066666666653</v>
      </c>
      <c r="Q296" s="81">
        <f>Table21[[#This Row],[Abs Erorr 3]]/Table21[[#This Row],[Adj Close]]</f>
        <v>3.0309956958307224E-2</v>
      </c>
    </row>
    <row r="297" spans="1:17" x14ac:dyDescent="0.3">
      <c r="A297" s="79">
        <v>43895</v>
      </c>
      <c r="B297" s="82">
        <v>86.192300000000003</v>
      </c>
      <c r="C297" s="4">
        <f t="shared" si="21"/>
        <v>89.246799999999993</v>
      </c>
      <c r="D297" s="18">
        <f>Table21[[#This Row],[Adj Close]]-Table21[[#This Row],[Naive Trend ]]</f>
        <v>-3.0544999999999902</v>
      </c>
      <c r="E297" s="5">
        <f t="shared" si="20"/>
        <v>9.3299702499999402</v>
      </c>
      <c r="F297" s="5">
        <f>ABS(Table21[[#This Row],[Erorr 1]])</f>
        <v>3.0544999999999902</v>
      </c>
      <c r="G297" s="6">
        <f>Table21[[#This Row],[Abs Erorr 1]]/Table21[[#This Row],[Adj Close]]</f>
        <v>3.5438200396090955E-2</v>
      </c>
      <c r="H297" s="4">
        <f t="shared" si="23"/>
        <v>87.987566666666666</v>
      </c>
      <c r="I297" s="7">
        <f>(Table21[[#This Row],[Adj Close]]-Table21[[#This Row],[3-MA]])</f>
        <v>-1.795266666666663</v>
      </c>
      <c r="J297" s="3">
        <f t="shared" si="22"/>
        <v>3.2229824044444313</v>
      </c>
      <c r="K297" s="3">
        <f>ABS(Table21[[#This Row],[Erorr 2]])</f>
        <v>1.795266666666663</v>
      </c>
      <c r="L297" s="6">
        <f>Table21[[#This Row],[Abs Erorr 2]]/Table21[[#This Row],[Adj Close]]</f>
        <v>2.0828620035277662E-2</v>
      </c>
      <c r="M297" s="4">
        <f t="shared" si="24"/>
        <v>86.723650000000006</v>
      </c>
      <c r="N297" s="9">
        <f>Table21[[#This Row],[Adj Close]]-Table21[[#This Row],[6-MA]]</f>
        <v>-0.53135000000000332</v>
      </c>
      <c r="O297" s="10">
        <f>(Table21[[#This Row],[Adj Close]]-M297)^2</f>
        <v>0.28233282250000352</v>
      </c>
      <c r="P297" s="10">
        <f>ABS(Table21[[#This Row],[Erorr 3]])</f>
        <v>0.53135000000000332</v>
      </c>
      <c r="Q297" s="81">
        <f>Table21[[#This Row],[Abs Erorr 3]]/Table21[[#This Row],[Adj Close]]</f>
        <v>6.1647038076487496E-3</v>
      </c>
    </row>
    <row r="298" spans="1:17" x14ac:dyDescent="0.3">
      <c r="A298" s="79">
        <v>43896</v>
      </c>
      <c r="B298" s="82">
        <v>84.079800000000006</v>
      </c>
      <c r="C298" s="4">
        <f t="shared" si="21"/>
        <v>86.192300000000003</v>
      </c>
      <c r="D298" s="18">
        <f>Table21[[#This Row],[Adj Close]]-Table21[[#This Row],[Naive Trend ]]</f>
        <v>-2.1124999999999972</v>
      </c>
      <c r="E298" s="5">
        <f t="shared" si="20"/>
        <v>4.4626562499999878</v>
      </c>
      <c r="F298" s="5">
        <f>ABS(Table21[[#This Row],[Erorr 1]])</f>
        <v>2.1124999999999972</v>
      </c>
      <c r="G298" s="6">
        <f>Table21[[#This Row],[Abs Erorr 1]]/Table21[[#This Row],[Adj Close]]</f>
        <v>2.5124940830020967E-2</v>
      </c>
      <c r="H298" s="4">
        <f t="shared" si="23"/>
        <v>87.321466666666666</v>
      </c>
      <c r="I298" s="7">
        <f>(Table21[[#This Row],[Adj Close]]-Table21[[#This Row],[3-MA]])</f>
        <v>-3.24166666666666</v>
      </c>
      <c r="J298" s="3">
        <f t="shared" si="22"/>
        <v>10.508402777777734</v>
      </c>
      <c r="K298" s="3">
        <f>ABS(Table21[[#This Row],[Erorr 2]])</f>
        <v>3.24166666666666</v>
      </c>
      <c r="L298" s="6">
        <f>Table21[[#This Row],[Abs Erorr 2]]/Table21[[#This Row],[Adj Close]]</f>
        <v>3.85546429304858E-2</v>
      </c>
      <c r="M298" s="4">
        <f t="shared" si="24"/>
        <v>86.538816666666676</v>
      </c>
      <c r="N298" s="9">
        <f>Table21[[#This Row],[Adj Close]]-Table21[[#This Row],[6-MA]]</f>
        <v>-2.4590166666666704</v>
      </c>
      <c r="O298" s="10">
        <f>(Table21[[#This Row],[Adj Close]]-M298)^2</f>
        <v>6.0467629669444625</v>
      </c>
      <c r="P298" s="10">
        <f>ABS(Table21[[#This Row],[Erorr 3]])</f>
        <v>2.4590166666666704</v>
      </c>
      <c r="Q298" s="81">
        <f>Table21[[#This Row],[Abs Erorr 3]]/Table21[[#This Row],[Adj Close]]</f>
        <v>2.9246224023685478E-2</v>
      </c>
    </row>
    <row r="299" spans="1:17" x14ac:dyDescent="0.3">
      <c r="A299" s="79">
        <v>43899</v>
      </c>
      <c r="B299" s="82">
        <v>80.035700000000006</v>
      </c>
      <c r="C299" s="4">
        <f t="shared" si="21"/>
        <v>84.079800000000006</v>
      </c>
      <c r="D299" s="18">
        <f>Table21[[#This Row],[Adj Close]]-Table21[[#This Row],[Naive Trend ]]</f>
        <v>-4.0441000000000003</v>
      </c>
      <c r="E299" s="5">
        <f t="shared" si="20"/>
        <v>16.354744810000003</v>
      </c>
      <c r="F299" s="5">
        <f>ABS(Table21[[#This Row],[Erorr 1]])</f>
        <v>4.0441000000000003</v>
      </c>
      <c r="G299" s="6">
        <f>Table21[[#This Row],[Abs Erorr 1]]/Table21[[#This Row],[Adj Close]]</f>
        <v>5.0528701566925759E-2</v>
      </c>
      <c r="H299" s="4">
        <f t="shared" si="23"/>
        <v>86.50630000000001</v>
      </c>
      <c r="I299" s="7">
        <f>(Table21[[#This Row],[Adj Close]]-Table21[[#This Row],[3-MA]])</f>
        <v>-6.4706000000000046</v>
      </c>
      <c r="J299" s="3">
        <f t="shared" si="22"/>
        <v>41.868664360000061</v>
      </c>
      <c r="K299" s="3">
        <f>ABS(Table21[[#This Row],[Erorr 2]])</f>
        <v>6.4706000000000046</v>
      </c>
      <c r="L299" s="6">
        <f>Table21[[#This Row],[Abs Erorr 2]]/Table21[[#This Row],[Adj Close]]</f>
        <v>8.0846422284055794E-2</v>
      </c>
      <c r="M299" s="4">
        <f t="shared" si="24"/>
        <v>86.547533333333334</v>
      </c>
      <c r="N299" s="9">
        <f>Table21[[#This Row],[Adj Close]]-Table21[[#This Row],[6-MA]]</f>
        <v>-6.5118333333333283</v>
      </c>
      <c r="O299" s="10">
        <f>(Table21[[#This Row],[Adj Close]]-M299)^2</f>
        <v>42.403973361111042</v>
      </c>
      <c r="P299" s="10">
        <f>ABS(Table21[[#This Row],[Erorr 3]])</f>
        <v>6.5118333333333283</v>
      </c>
      <c r="Q299" s="81">
        <f>Table21[[#This Row],[Abs Erorr 3]]/Table21[[#This Row],[Adj Close]]</f>
        <v>8.1361609048628644E-2</v>
      </c>
    </row>
    <row r="300" spans="1:17" x14ac:dyDescent="0.3">
      <c r="A300" s="79">
        <v>43900</v>
      </c>
      <c r="B300" s="82">
        <v>84.0227</v>
      </c>
      <c r="C300" s="4">
        <f t="shared" si="21"/>
        <v>80.035700000000006</v>
      </c>
      <c r="D300" s="18">
        <f>Table21[[#This Row],[Adj Close]]-Table21[[#This Row],[Naive Trend ]]</f>
        <v>3.9869999999999948</v>
      </c>
      <c r="E300" s="5">
        <f t="shared" si="20"/>
        <v>15.896168999999958</v>
      </c>
      <c r="F300" s="5">
        <f>ABS(Table21[[#This Row],[Erorr 1]])</f>
        <v>3.9869999999999948</v>
      </c>
      <c r="G300" s="6">
        <f>Table21[[#This Row],[Abs Erorr 1]]/Table21[[#This Row],[Adj Close]]</f>
        <v>4.7451462521437594E-2</v>
      </c>
      <c r="H300" s="4">
        <f t="shared" si="23"/>
        <v>83.435933333333352</v>
      </c>
      <c r="I300" s="7">
        <f>(Table21[[#This Row],[Adj Close]]-Table21[[#This Row],[3-MA]])</f>
        <v>0.58676666666664801</v>
      </c>
      <c r="J300" s="3">
        <f t="shared" si="22"/>
        <v>0.34429512111108923</v>
      </c>
      <c r="K300" s="3">
        <f>ABS(Table21[[#This Row],[Erorr 2]])</f>
        <v>0.58676666666664801</v>
      </c>
      <c r="L300" s="6">
        <f>Table21[[#This Row],[Abs Erorr 2]]/Table21[[#This Row],[Adj Close]]</f>
        <v>6.9834302714224606E-3</v>
      </c>
      <c r="M300" s="4">
        <f t="shared" si="24"/>
        <v>85.711749999999995</v>
      </c>
      <c r="N300" s="9">
        <f>Table21[[#This Row],[Adj Close]]-Table21[[#This Row],[6-MA]]</f>
        <v>-1.6890499999999946</v>
      </c>
      <c r="O300" s="10">
        <f>(Table21[[#This Row],[Adj Close]]-M300)^2</f>
        <v>2.8528899024999816</v>
      </c>
      <c r="P300" s="10">
        <f>ABS(Table21[[#This Row],[Erorr 3]])</f>
        <v>1.6890499999999946</v>
      </c>
      <c r="Q300" s="81">
        <f>Table21[[#This Row],[Abs Erorr 3]]/Table21[[#This Row],[Adj Close]]</f>
        <v>2.0102305686439434E-2</v>
      </c>
    </row>
    <row r="301" spans="1:17" x14ac:dyDescent="0.3">
      <c r="A301" s="79">
        <v>43901</v>
      </c>
      <c r="B301" s="82">
        <v>79.930999999999997</v>
      </c>
      <c r="C301" s="4">
        <f t="shared" si="21"/>
        <v>84.0227</v>
      </c>
      <c r="D301" s="18">
        <f>Table21[[#This Row],[Adj Close]]-Table21[[#This Row],[Naive Trend ]]</f>
        <v>-4.091700000000003</v>
      </c>
      <c r="E301" s="5">
        <f t="shared" si="20"/>
        <v>16.742008890000026</v>
      </c>
      <c r="F301" s="5">
        <f>ABS(Table21[[#This Row],[Erorr 1]])</f>
        <v>4.091700000000003</v>
      </c>
      <c r="G301" s="6">
        <f>Table21[[#This Row],[Abs Erorr 1]]/Table21[[#This Row],[Adj Close]]</f>
        <v>5.119040172148482E-2</v>
      </c>
      <c r="H301" s="4">
        <f t="shared" si="23"/>
        <v>82.712733333333333</v>
      </c>
      <c r="I301" s="7">
        <f>(Table21[[#This Row],[Adj Close]]-Table21[[#This Row],[3-MA]])</f>
        <v>-2.7817333333333352</v>
      </c>
      <c r="J301" s="3">
        <f t="shared" si="22"/>
        <v>7.7380403377777878</v>
      </c>
      <c r="K301" s="3">
        <f>ABS(Table21[[#This Row],[Erorr 2]])</f>
        <v>2.7817333333333352</v>
      </c>
      <c r="L301" s="6">
        <f>Table21[[#This Row],[Abs Erorr 2]]/Table21[[#This Row],[Adj Close]]</f>
        <v>3.4801683118356276E-2</v>
      </c>
      <c r="M301" s="4">
        <f t="shared" si="24"/>
        <v>85.017100000000013</v>
      </c>
      <c r="N301" s="9">
        <f>Table21[[#This Row],[Adj Close]]-Table21[[#This Row],[6-MA]]</f>
        <v>-5.0861000000000161</v>
      </c>
      <c r="O301" s="10">
        <f>(Table21[[#This Row],[Adj Close]]-M301)^2</f>
        <v>25.868413210000163</v>
      </c>
      <c r="P301" s="10">
        <f>ABS(Table21[[#This Row],[Erorr 3]])</f>
        <v>5.0861000000000161</v>
      </c>
      <c r="Q301" s="81">
        <f>Table21[[#This Row],[Abs Erorr 3]]/Table21[[#This Row],[Adj Close]]</f>
        <v>6.3631131851221878E-2</v>
      </c>
    </row>
    <row r="302" spans="1:17" x14ac:dyDescent="0.3">
      <c r="A302" s="79">
        <v>43902</v>
      </c>
      <c r="B302" s="82">
        <v>70.605699999999999</v>
      </c>
      <c r="C302" s="4">
        <f t="shared" si="21"/>
        <v>79.930999999999997</v>
      </c>
      <c r="D302" s="18">
        <f>Table21[[#This Row],[Adj Close]]-Table21[[#This Row],[Naive Trend ]]</f>
        <v>-9.3252999999999986</v>
      </c>
      <c r="E302" s="5">
        <f t="shared" si="20"/>
        <v>86.961220089999969</v>
      </c>
      <c r="F302" s="5">
        <f>ABS(Table21[[#This Row],[Erorr 1]])</f>
        <v>9.3252999999999986</v>
      </c>
      <c r="G302" s="6">
        <f>Table21[[#This Row],[Abs Erorr 1]]/Table21[[#This Row],[Adj Close]]</f>
        <v>0.13207573892759364</v>
      </c>
      <c r="H302" s="4">
        <f t="shared" si="23"/>
        <v>81.329799999999992</v>
      </c>
      <c r="I302" s="7">
        <f>(Table21[[#This Row],[Adj Close]]-Table21[[#This Row],[3-MA]])</f>
        <v>-10.724099999999993</v>
      </c>
      <c r="J302" s="3">
        <f t="shared" si="22"/>
        <v>115.00632080999985</v>
      </c>
      <c r="K302" s="3">
        <f>ABS(Table21[[#This Row],[Erorr 2]])</f>
        <v>10.724099999999993</v>
      </c>
      <c r="L302" s="6">
        <f>Table21[[#This Row],[Abs Erorr 2]]/Table21[[#This Row],[Adj Close]]</f>
        <v>0.15188717058254494</v>
      </c>
      <c r="M302" s="4">
        <f t="shared" si="24"/>
        <v>83.918050000000008</v>
      </c>
      <c r="N302" s="9">
        <f>Table21[[#This Row],[Adj Close]]-Table21[[#This Row],[6-MA]]</f>
        <v>-13.312350000000009</v>
      </c>
      <c r="O302" s="10">
        <f>(Table21[[#This Row],[Adj Close]]-M302)^2</f>
        <v>177.21866252250024</v>
      </c>
      <c r="P302" s="10">
        <f>ABS(Table21[[#This Row],[Erorr 3]])</f>
        <v>13.312350000000009</v>
      </c>
      <c r="Q302" s="81">
        <f>Table21[[#This Row],[Abs Erorr 3]]/Table21[[#This Row],[Adj Close]]</f>
        <v>0.1885449758305634</v>
      </c>
    </row>
    <row r="303" spans="1:17" x14ac:dyDescent="0.3">
      <c r="A303" s="79">
        <v>43903</v>
      </c>
      <c r="B303" s="82">
        <v>71.918899999999994</v>
      </c>
      <c r="C303" s="4">
        <f t="shared" si="21"/>
        <v>70.605699999999999</v>
      </c>
      <c r="D303" s="18">
        <f>Table21[[#This Row],[Adj Close]]-Table21[[#This Row],[Naive Trend ]]</f>
        <v>1.3131999999999948</v>
      </c>
      <c r="E303" s="5">
        <f t="shared" si="20"/>
        <v>1.7244942399999863</v>
      </c>
      <c r="F303" s="5">
        <f>ABS(Table21[[#This Row],[Erorr 1]])</f>
        <v>1.3131999999999948</v>
      </c>
      <c r="G303" s="6">
        <f>Table21[[#This Row],[Abs Erorr 1]]/Table21[[#This Row],[Adj Close]]</f>
        <v>1.8259456137399138E-2</v>
      </c>
      <c r="H303" s="4">
        <f t="shared" si="23"/>
        <v>78.186466666666661</v>
      </c>
      <c r="I303" s="7">
        <f>(Table21[[#This Row],[Adj Close]]-Table21[[#This Row],[3-MA]])</f>
        <v>-6.2675666666666672</v>
      </c>
      <c r="J303" s="3">
        <f t="shared" si="22"/>
        <v>39.28239192111112</v>
      </c>
      <c r="K303" s="3">
        <f>ABS(Table21[[#This Row],[Erorr 2]])</f>
        <v>6.2675666666666672</v>
      </c>
      <c r="L303" s="6">
        <f>Table21[[#This Row],[Abs Erorr 2]]/Table21[[#This Row],[Adj Close]]</f>
        <v>8.7147699237150003E-2</v>
      </c>
      <c r="M303" s="4">
        <f t="shared" si="24"/>
        <v>80.811199999999999</v>
      </c>
      <c r="N303" s="9">
        <f>Table21[[#This Row],[Adj Close]]-Table21[[#This Row],[6-MA]]</f>
        <v>-8.8923000000000059</v>
      </c>
      <c r="O303" s="10">
        <f>(Table21[[#This Row],[Adj Close]]-M303)^2</f>
        <v>79.072999290000098</v>
      </c>
      <c r="P303" s="10">
        <f>ABS(Table21[[#This Row],[Erorr 3]])</f>
        <v>8.8923000000000059</v>
      </c>
      <c r="Q303" s="81">
        <f>Table21[[#This Row],[Abs Erorr 3]]/Table21[[#This Row],[Adj Close]]</f>
        <v>0.12364343726058111</v>
      </c>
    </row>
    <row r="304" spans="1:17" x14ac:dyDescent="0.3">
      <c r="A304" s="79">
        <v>43906</v>
      </c>
      <c r="B304" s="82">
        <v>63.554699999999997</v>
      </c>
      <c r="C304" s="4">
        <f t="shared" si="21"/>
        <v>71.918899999999994</v>
      </c>
      <c r="D304" s="18">
        <f>Table21[[#This Row],[Adj Close]]-Table21[[#This Row],[Naive Trend ]]</f>
        <v>-8.3641999999999967</v>
      </c>
      <c r="E304" s="5">
        <f t="shared" si="20"/>
        <v>69.959841639999951</v>
      </c>
      <c r="F304" s="5">
        <f>ABS(Table21[[#This Row],[Erorr 1]])</f>
        <v>8.3641999999999967</v>
      </c>
      <c r="G304" s="6">
        <f>Table21[[#This Row],[Abs Erorr 1]]/Table21[[#This Row],[Adj Close]]</f>
        <v>0.13160631707804454</v>
      </c>
      <c r="H304" s="4">
        <f t="shared" si="23"/>
        <v>74.151866666666663</v>
      </c>
      <c r="I304" s="7">
        <f>(Table21[[#This Row],[Adj Close]]-Table21[[#This Row],[3-MA]])</f>
        <v>-10.597166666666666</v>
      </c>
      <c r="J304" s="3">
        <f t="shared" si="22"/>
        <v>112.29994136111111</v>
      </c>
      <c r="K304" s="3">
        <f>ABS(Table21[[#This Row],[Erorr 2]])</f>
        <v>10.597166666666666</v>
      </c>
      <c r="L304" s="6">
        <f>Table21[[#This Row],[Abs Erorr 2]]/Table21[[#This Row],[Adj Close]]</f>
        <v>0.16674088095241843</v>
      </c>
      <c r="M304" s="4">
        <f t="shared" si="24"/>
        <v>78.432299999999998</v>
      </c>
      <c r="N304" s="9">
        <f>Table21[[#This Row],[Adj Close]]-Table21[[#This Row],[6-MA]]</f>
        <v>-14.877600000000001</v>
      </c>
      <c r="O304" s="10">
        <f>(Table21[[#This Row],[Adj Close]]-M304)^2</f>
        <v>221.34298176000004</v>
      </c>
      <c r="P304" s="10">
        <f>ABS(Table21[[#This Row],[Erorr 3]])</f>
        <v>14.877600000000001</v>
      </c>
      <c r="Q304" s="81">
        <f>Table21[[#This Row],[Abs Erorr 3]]/Table21[[#This Row],[Adj Close]]</f>
        <v>0.23409126311665387</v>
      </c>
    </row>
    <row r="305" spans="1:17" x14ac:dyDescent="0.3">
      <c r="A305" s="79">
        <v>43907</v>
      </c>
      <c r="B305" s="82">
        <v>66.456900000000005</v>
      </c>
      <c r="C305" s="4">
        <f t="shared" si="21"/>
        <v>63.554699999999997</v>
      </c>
      <c r="D305" s="18">
        <f>Table21[[#This Row],[Adj Close]]-Table21[[#This Row],[Naive Trend ]]</f>
        <v>2.9022000000000077</v>
      </c>
      <c r="E305" s="5">
        <f t="shared" si="20"/>
        <v>8.4227648400000437</v>
      </c>
      <c r="F305" s="5">
        <f>ABS(Table21[[#This Row],[Erorr 1]])</f>
        <v>2.9022000000000077</v>
      </c>
      <c r="G305" s="6">
        <f>Table21[[#This Row],[Abs Erorr 1]]/Table21[[#This Row],[Adj Close]]</f>
        <v>4.3670408941735281E-2</v>
      </c>
      <c r="H305" s="4">
        <f t="shared" si="23"/>
        <v>68.693100000000001</v>
      </c>
      <c r="I305" s="7">
        <f>(Table21[[#This Row],[Adj Close]]-Table21[[#This Row],[3-MA]])</f>
        <v>-2.2361999999999966</v>
      </c>
      <c r="J305" s="3">
        <f t="shared" si="22"/>
        <v>5.0005904399999848</v>
      </c>
      <c r="K305" s="3">
        <f>ABS(Table21[[#This Row],[Erorr 2]])</f>
        <v>2.2361999999999966</v>
      </c>
      <c r="L305" s="6">
        <f>Table21[[#This Row],[Abs Erorr 2]]/Table21[[#This Row],[Adj Close]]</f>
        <v>3.3648876188928409E-2</v>
      </c>
      <c r="M305" s="4">
        <f t="shared" si="24"/>
        <v>75.011450000000011</v>
      </c>
      <c r="N305" s="9">
        <f>Table21[[#This Row],[Adj Close]]-Table21[[#This Row],[6-MA]]</f>
        <v>-8.5545500000000061</v>
      </c>
      <c r="O305" s="10">
        <f>(Table21[[#This Row],[Adj Close]]-M305)^2</f>
        <v>73.180325702500099</v>
      </c>
      <c r="P305" s="10">
        <f>ABS(Table21[[#This Row],[Erorr 3]])</f>
        <v>8.5545500000000061</v>
      </c>
      <c r="Q305" s="81">
        <f>Table21[[#This Row],[Abs Erorr 3]]/Table21[[#This Row],[Adj Close]]</f>
        <v>0.12872327779357756</v>
      </c>
    </row>
    <row r="306" spans="1:17" x14ac:dyDescent="0.3">
      <c r="A306" s="79">
        <v>43908</v>
      </c>
      <c r="B306" s="82">
        <v>64.744100000000003</v>
      </c>
      <c r="C306" s="4">
        <f t="shared" si="21"/>
        <v>66.456900000000005</v>
      </c>
      <c r="D306" s="18">
        <f>Table21[[#This Row],[Adj Close]]-Table21[[#This Row],[Naive Trend ]]</f>
        <v>-1.7128000000000014</v>
      </c>
      <c r="E306" s="5">
        <f t="shared" si="20"/>
        <v>2.9336838400000049</v>
      </c>
      <c r="F306" s="5">
        <f>ABS(Table21[[#This Row],[Erorr 1]])</f>
        <v>1.7128000000000014</v>
      </c>
      <c r="G306" s="6">
        <f>Table21[[#This Row],[Abs Erorr 1]]/Table21[[#This Row],[Adj Close]]</f>
        <v>2.6454920216668412E-2</v>
      </c>
      <c r="H306" s="4">
        <f t="shared" si="23"/>
        <v>67.31016666666666</v>
      </c>
      <c r="I306" s="7">
        <f>(Table21[[#This Row],[Adj Close]]-Table21[[#This Row],[3-MA]])</f>
        <v>-2.5660666666666572</v>
      </c>
      <c r="J306" s="3">
        <f t="shared" si="22"/>
        <v>6.5846981377777292</v>
      </c>
      <c r="K306" s="3">
        <f>ABS(Table21[[#This Row],[Erorr 2]])</f>
        <v>2.5660666666666572</v>
      </c>
      <c r="L306" s="6">
        <f>Table21[[#This Row],[Abs Erorr 2]]/Table21[[#This Row],[Adj Close]]</f>
        <v>3.9633984666813761E-2</v>
      </c>
      <c r="M306" s="4">
        <f t="shared" si="24"/>
        <v>72.748316666666668</v>
      </c>
      <c r="N306" s="9">
        <f>Table21[[#This Row],[Adj Close]]-Table21[[#This Row],[6-MA]]</f>
        <v>-8.0042166666666645</v>
      </c>
      <c r="O306" s="10">
        <f>(Table21[[#This Row],[Adj Close]]-M306)^2</f>
        <v>64.067484446944405</v>
      </c>
      <c r="P306" s="10">
        <f>ABS(Table21[[#This Row],[Erorr 3]])</f>
        <v>8.0042166666666645</v>
      </c>
      <c r="Q306" s="81">
        <f>Table21[[#This Row],[Abs Erorr 3]]/Table21[[#This Row],[Adj Close]]</f>
        <v>0.12362851080896428</v>
      </c>
    </row>
    <row r="307" spans="1:17" x14ac:dyDescent="0.3">
      <c r="A307" s="79">
        <v>43909</v>
      </c>
      <c r="B307" s="82">
        <v>66.932699999999997</v>
      </c>
      <c r="C307" s="4">
        <f t="shared" si="21"/>
        <v>64.744100000000003</v>
      </c>
      <c r="D307" s="18">
        <f>Table21[[#This Row],[Adj Close]]-Table21[[#This Row],[Naive Trend ]]</f>
        <v>2.1885999999999939</v>
      </c>
      <c r="E307" s="5">
        <f t="shared" si="20"/>
        <v>4.789969959999973</v>
      </c>
      <c r="F307" s="5">
        <f>ABS(Table21[[#This Row],[Erorr 1]])</f>
        <v>2.1885999999999939</v>
      </c>
      <c r="G307" s="6">
        <f>Table21[[#This Row],[Abs Erorr 1]]/Table21[[#This Row],[Adj Close]]</f>
        <v>3.2698516569628806E-2</v>
      </c>
      <c r="H307" s="4">
        <f t="shared" si="23"/>
        <v>64.918566666666663</v>
      </c>
      <c r="I307" s="7">
        <f>(Table21[[#This Row],[Adj Close]]-Table21[[#This Row],[3-MA]])</f>
        <v>2.0141333333333336</v>
      </c>
      <c r="J307" s="3">
        <f t="shared" si="22"/>
        <v>4.0567330844444456</v>
      </c>
      <c r="K307" s="3">
        <f>ABS(Table21[[#This Row],[Erorr 2]])</f>
        <v>2.0141333333333336</v>
      </c>
      <c r="L307" s="6">
        <f>Table21[[#This Row],[Abs Erorr 2]]/Table21[[#This Row],[Adj Close]]</f>
        <v>3.0091918200421224E-2</v>
      </c>
      <c r="M307" s="4">
        <f t="shared" si="24"/>
        <v>69.53521666666667</v>
      </c>
      <c r="N307" s="9">
        <f>Table21[[#This Row],[Adj Close]]-Table21[[#This Row],[6-MA]]</f>
        <v>-2.6025166666666735</v>
      </c>
      <c r="O307" s="10">
        <f>(Table21[[#This Row],[Adj Close]]-M307)^2</f>
        <v>6.7730930002778136</v>
      </c>
      <c r="P307" s="10">
        <f>ABS(Table21[[#This Row],[Erorr 3]])</f>
        <v>2.6025166666666735</v>
      </c>
      <c r="Q307" s="81">
        <f>Table21[[#This Row],[Abs Erorr 3]]/Table21[[#This Row],[Adj Close]]</f>
        <v>3.8882589028481948E-2</v>
      </c>
    </row>
    <row r="308" spans="1:17" x14ac:dyDescent="0.3">
      <c r="A308" s="79">
        <v>43910</v>
      </c>
      <c r="B308" s="82">
        <v>64.182699999999997</v>
      </c>
      <c r="C308" s="4">
        <f t="shared" si="21"/>
        <v>66.932699999999997</v>
      </c>
      <c r="D308" s="18">
        <f>Table21[[#This Row],[Adj Close]]-Table21[[#This Row],[Naive Trend ]]</f>
        <v>-2.75</v>
      </c>
      <c r="E308" s="5">
        <f t="shared" si="20"/>
        <v>7.5625</v>
      </c>
      <c r="F308" s="5">
        <f>ABS(Table21[[#This Row],[Erorr 1]])</f>
        <v>2.75</v>
      </c>
      <c r="G308" s="6">
        <f>Table21[[#This Row],[Abs Erorr 1]]/Table21[[#This Row],[Adj Close]]</f>
        <v>4.284643681241207E-2</v>
      </c>
      <c r="H308" s="4">
        <f t="shared" si="23"/>
        <v>66.044566666666682</v>
      </c>
      <c r="I308" s="7">
        <f>(Table21[[#This Row],[Adj Close]]-Table21[[#This Row],[3-MA]])</f>
        <v>-1.8618666666666854</v>
      </c>
      <c r="J308" s="3">
        <f t="shared" si="22"/>
        <v>3.4665474844445141</v>
      </c>
      <c r="K308" s="3">
        <f>ABS(Table21[[#This Row],[Erorr 2]])</f>
        <v>1.8618666666666854</v>
      </c>
      <c r="L308" s="6">
        <f>Table21[[#This Row],[Abs Erorr 2]]/Table21[[#This Row],[Adj Close]]</f>
        <v>2.9008855449625608E-2</v>
      </c>
      <c r="M308" s="4">
        <f t="shared" si="24"/>
        <v>67.368833333333342</v>
      </c>
      <c r="N308" s="9">
        <f>Table21[[#This Row],[Adj Close]]-Table21[[#This Row],[6-MA]]</f>
        <v>-3.1861333333333448</v>
      </c>
      <c r="O308" s="10">
        <f>(Table21[[#This Row],[Adj Close]]-M308)^2</f>
        <v>10.151445617777851</v>
      </c>
      <c r="P308" s="10">
        <f>ABS(Table21[[#This Row],[Erorr 3]])</f>
        <v>3.1861333333333448</v>
      </c>
      <c r="Q308" s="81">
        <f>Table21[[#This Row],[Abs Erorr 3]]/Table21[[#This Row],[Adj Close]]</f>
        <v>4.9641622015486185E-2</v>
      </c>
    </row>
    <row r="309" spans="1:17" x14ac:dyDescent="0.3">
      <c r="A309" s="79">
        <v>43913</v>
      </c>
      <c r="B309" s="82">
        <v>59.758000000000003</v>
      </c>
      <c r="C309" s="4">
        <f t="shared" si="21"/>
        <v>64.182699999999997</v>
      </c>
      <c r="D309" s="18">
        <f>Table21[[#This Row],[Adj Close]]-Table21[[#This Row],[Naive Trend ]]</f>
        <v>-4.4246999999999943</v>
      </c>
      <c r="E309" s="5">
        <f t="shared" si="20"/>
        <v>19.577970089999951</v>
      </c>
      <c r="F309" s="5">
        <f>ABS(Table21[[#This Row],[Erorr 1]])</f>
        <v>4.4246999999999943</v>
      </c>
      <c r="G309" s="6">
        <f>Table21[[#This Row],[Abs Erorr 1]]/Table21[[#This Row],[Adj Close]]</f>
        <v>7.4043642692191741E-2</v>
      </c>
      <c r="H309" s="4">
        <f t="shared" si="23"/>
        <v>65.286500000000004</v>
      </c>
      <c r="I309" s="7">
        <f>(Table21[[#This Row],[Adj Close]]-Table21[[#This Row],[3-MA]])</f>
        <v>-5.5285000000000011</v>
      </c>
      <c r="J309" s="3">
        <f t="shared" si="22"/>
        <v>30.564312250000011</v>
      </c>
      <c r="K309" s="3">
        <f>ABS(Table21[[#This Row],[Erorr 2]])</f>
        <v>5.5285000000000011</v>
      </c>
      <c r="L309" s="6">
        <f>Table21[[#This Row],[Abs Erorr 2]]/Table21[[#This Row],[Adj Close]]</f>
        <v>9.2514809732588119E-2</v>
      </c>
      <c r="M309" s="4">
        <f t="shared" si="24"/>
        <v>66.298333333333332</v>
      </c>
      <c r="N309" s="9">
        <f>Table21[[#This Row],[Adj Close]]-Table21[[#This Row],[6-MA]]</f>
        <v>-6.5403333333333293</v>
      </c>
      <c r="O309" s="10">
        <f>(Table21[[#This Row],[Adj Close]]-M309)^2</f>
        <v>42.775960111111061</v>
      </c>
      <c r="P309" s="10">
        <f>ABS(Table21[[#This Row],[Erorr 3]])</f>
        <v>6.5403333333333293</v>
      </c>
      <c r="Q309" s="81">
        <f>Table21[[#This Row],[Abs Erorr 3]]/Table21[[#This Row],[Adj Close]]</f>
        <v>0.10944699175563655</v>
      </c>
    </row>
    <row r="310" spans="1:17" x14ac:dyDescent="0.3">
      <c r="A310" s="79">
        <v>43914</v>
      </c>
      <c r="B310" s="82">
        <v>68.826300000000003</v>
      </c>
      <c r="C310" s="4">
        <f t="shared" si="21"/>
        <v>59.758000000000003</v>
      </c>
      <c r="D310" s="18">
        <f>Table21[[#This Row],[Adj Close]]-Table21[[#This Row],[Naive Trend ]]</f>
        <v>9.0683000000000007</v>
      </c>
      <c r="E310" s="5">
        <f t="shared" si="20"/>
        <v>82.234064890000013</v>
      </c>
      <c r="F310" s="5">
        <f>ABS(Table21[[#This Row],[Erorr 1]])</f>
        <v>9.0683000000000007</v>
      </c>
      <c r="G310" s="6">
        <f>Table21[[#This Row],[Abs Erorr 1]]/Table21[[#This Row],[Adj Close]]</f>
        <v>0.13175631989515635</v>
      </c>
      <c r="H310" s="4">
        <f t="shared" si="23"/>
        <v>63.62446666666667</v>
      </c>
      <c r="I310" s="7">
        <f>(Table21[[#This Row],[Adj Close]]-Table21[[#This Row],[3-MA]])</f>
        <v>5.2018333333333331</v>
      </c>
      <c r="J310" s="3">
        <f t="shared" si="22"/>
        <v>27.059070027777775</v>
      </c>
      <c r="K310" s="3">
        <f>ABS(Table21[[#This Row],[Erorr 2]])</f>
        <v>5.2018333333333331</v>
      </c>
      <c r="L310" s="6">
        <f>Table21[[#This Row],[Abs Erorr 2]]/Table21[[#This Row],[Adj Close]]</f>
        <v>7.557915118687672E-2</v>
      </c>
      <c r="M310" s="4">
        <f t="shared" si="24"/>
        <v>64.27151666666667</v>
      </c>
      <c r="N310" s="9">
        <f>Table21[[#This Row],[Adj Close]]-Table21[[#This Row],[6-MA]]</f>
        <v>4.554783333333333</v>
      </c>
      <c r="O310" s="10">
        <f>(Table21[[#This Row],[Adj Close]]-M310)^2</f>
        <v>20.746051213611107</v>
      </c>
      <c r="P310" s="10">
        <f>ABS(Table21[[#This Row],[Erorr 3]])</f>
        <v>4.554783333333333</v>
      </c>
      <c r="Q310" s="81">
        <f>Table21[[#This Row],[Abs Erorr 3]]/Table21[[#This Row],[Adj Close]]</f>
        <v>6.6177948448969834E-2</v>
      </c>
    </row>
    <row r="311" spans="1:17" x14ac:dyDescent="0.3">
      <c r="A311" s="79">
        <v>43915</v>
      </c>
      <c r="B311" s="82">
        <v>75.1828</v>
      </c>
      <c r="C311" s="4">
        <f t="shared" si="21"/>
        <v>68.826300000000003</v>
      </c>
      <c r="D311" s="18">
        <f>Table21[[#This Row],[Adj Close]]-Table21[[#This Row],[Naive Trend ]]</f>
        <v>6.3564999999999969</v>
      </c>
      <c r="E311" s="5">
        <f t="shared" si="20"/>
        <v>40.40509224999996</v>
      </c>
      <c r="F311" s="5">
        <f>ABS(Table21[[#This Row],[Erorr 1]])</f>
        <v>6.3564999999999969</v>
      </c>
      <c r="G311" s="6">
        <f>Table21[[#This Row],[Abs Erorr 1]]/Table21[[#This Row],[Adj Close]]</f>
        <v>8.454726346983614E-2</v>
      </c>
      <c r="H311" s="4">
        <f t="shared" si="23"/>
        <v>64.25566666666667</v>
      </c>
      <c r="I311" s="7">
        <f>(Table21[[#This Row],[Adj Close]]-Table21[[#This Row],[3-MA]])</f>
        <v>10.92713333333333</v>
      </c>
      <c r="J311" s="3">
        <f t="shared" si="22"/>
        <v>119.40224288444438</v>
      </c>
      <c r="K311" s="3">
        <f>ABS(Table21[[#This Row],[Erorr 2]])</f>
        <v>10.92713333333333</v>
      </c>
      <c r="L311" s="6">
        <f>Table21[[#This Row],[Abs Erorr 2]]/Table21[[#This Row],[Adj Close]]</f>
        <v>0.14534086697134624</v>
      </c>
      <c r="M311" s="4">
        <f t="shared" si="24"/>
        <v>65.150116666666676</v>
      </c>
      <c r="N311" s="9">
        <f>Table21[[#This Row],[Adj Close]]-Table21[[#This Row],[6-MA]]</f>
        <v>10.032683333333324</v>
      </c>
      <c r="O311" s="10">
        <f>(Table21[[#This Row],[Adj Close]]-M311)^2</f>
        <v>100.65473486694425</v>
      </c>
      <c r="P311" s="10">
        <f>ABS(Table21[[#This Row],[Erorr 3]])</f>
        <v>10.032683333333324</v>
      </c>
      <c r="Q311" s="81">
        <f>Table21[[#This Row],[Abs Erorr 3]]/Table21[[#This Row],[Adj Close]]</f>
        <v>0.13344386393341728</v>
      </c>
    </row>
    <row r="312" spans="1:17" x14ac:dyDescent="0.3">
      <c r="A312" s="79">
        <v>43916</v>
      </c>
      <c r="B312" s="82">
        <v>80.216499999999996</v>
      </c>
      <c r="C312" s="4">
        <f t="shared" si="21"/>
        <v>75.1828</v>
      </c>
      <c r="D312" s="18">
        <f>Table21[[#This Row],[Adj Close]]-Table21[[#This Row],[Naive Trend ]]</f>
        <v>5.0336999999999961</v>
      </c>
      <c r="E312" s="5">
        <f t="shared" si="20"/>
        <v>25.338135689999959</v>
      </c>
      <c r="F312" s="5">
        <f>ABS(Table21[[#This Row],[Erorr 1]])</f>
        <v>5.0336999999999961</v>
      </c>
      <c r="G312" s="6">
        <f>Table21[[#This Row],[Abs Erorr 1]]/Table21[[#This Row],[Adj Close]]</f>
        <v>6.2751428945416424E-2</v>
      </c>
      <c r="H312" s="4">
        <f t="shared" si="23"/>
        <v>67.922366666666676</v>
      </c>
      <c r="I312" s="7">
        <f>(Table21[[#This Row],[Adj Close]]-Table21[[#This Row],[3-MA]])</f>
        <v>12.29413333333332</v>
      </c>
      <c r="J312" s="3">
        <f t="shared" si="22"/>
        <v>151.14571441777747</v>
      </c>
      <c r="K312" s="3">
        <f>ABS(Table21[[#This Row],[Erorr 2]])</f>
        <v>12.29413333333332</v>
      </c>
      <c r="L312" s="6">
        <f>Table21[[#This Row],[Abs Erorr 2]]/Table21[[#This Row],[Adj Close]]</f>
        <v>0.15326190164533882</v>
      </c>
      <c r="M312" s="4">
        <f t="shared" si="24"/>
        <v>66.604433333333333</v>
      </c>
      <c r="N312" s="9">
        <f>Table21[[#This Row],[Adj Close]]-Table21[[#This Row],[6-MA]]</f>
        <v>13.612066666666664</v>
      </c>
      <c r="O312" s="10">
        <f>(Table21[[#This Row],[Adj Close]]-M312)^2</f>
        <v>185.2883589377777</v>
      </c>
      <c r="P312" s="10">
        <f>ABS(Table21[[#This Row],[Erorr 3]])</f>
        <v>13.612066666666664</v>
      </c>
      <c r="Q312" s="81">
        <f>Table21[[#This Row],[Abs Erorr 3]]/Table21[[#This Row],[Adj Close]]</f>
        <v>0.16969160542614878</v>
      </c>
    </row>
    <row r="313" spans="1:17" x14ac:dyDescent="0.3">
      <c r="A313" s="79">
        <v>43917</v>
      </c>
      <c r="B313" s="82">
        <v>79.198400000000007</v>
      </c>
      <c r="C313" s="4">
        <f t="shared" si="21"/>
        <v>80.216499999999996</v>
      </c>
      <c r="D313" s="18">
        <f>Table21[[#This Row],[Adj Close]]-Table21[[#This Row],[Naive Trend ]]</f>
        <v>-1.0180999999999898</v>
      </c>
      <c r="E313" s="5">
        <f t="shared" si="20"/>
        <v>1.0365276099999792</v>
      </c>
      <c r="F313" s="5">
        <f>ABS(Table21[[#This Row],[Erorr 1]])</f>
        <v>1.0180999999999898</v>
      </c>
      <c r="G313" s="6">
        <f>Table21[[#This Row],[Abs Erorr 1]]/Table21[[#This Row],[Adj Close]]</f>
        <v>1.2855057677932758E-2</v>
      </c>
      <c r="H313" s="4">
        <f t="shared" si="23"/>
        <v>74.741866666666667</v>
      </c>
      <c r="I313" s="7">
        <f>(Table21[[#This Row],[Adj Close]]-Table21[[#This Row],[3-MA]])</f>
        <v>4.4565333333333399</v>
      </c>
      <c r="J313" s="3">
        <f t="shared" si="22"/>
        <v>19.860689351111169</v>
      </c>
      <c r="K313" s="3">
        <f>ABS(Table21[[#This Row],[Erorr 2]])</f>
        <v>4.4565333333333399</v>
      </c>
      <c r="L313" s="6">
        <f>Table21[[#This Row],[Abs Erorr 2]]/Table21[[#This Row],[Adj Close]]</f>
        <v>5.6270497047078469E-2</v>
      </c>
      <c r="M313" s="4">
        <f t="shared" si="24"/>
        <v>69.183166666666665</v>
      </c>
      <c r="N313" s="9">
        <f>Table21[[#This Row],[Adj Close]]-Table21[[#This Row],[6-MA]]</f>
        <v>10.015233333333342</v>
      </c>
      <c r="O313" s="10">
        <f>(Table21[[#This Row],[Adj Close]]-M313)^2</f>
        <v>100.30489872111127</v>
      </c>
      <c r="P313" s="10">
        <f>ABS(Table21[[#This Row],[Erorr 3]])</f>
        <v>10.015233333333342</v>
      </c>
      <c r="Q313" s="81">
        <f>Table21[[#This Row],[Abs Erorr 3]]/Table21[[#This Row],[Adj Close]]</f>
        <v>0.12645752102736091</v>
      </c>
    </row>
    <row r="314" spans="1:17" x14ac:dyDescent="0.3">
      <c r="A314" s="79">
        <v>43920</v>
      </c>
      <c r="B314" s="82">
        <v>81.244200000000006</v>
      </c>
      <c r="C314" s="4">
        <f t="shared" si="21"/>
        <v>79.198400000000007</v>
      </c>
      <c r="D314" s="18">
        <f>Table21[[#This Row],[Adj Close]]-Table21[[#This Row],[Naive Trend ]]</f>
        <v>2.0457999999999998</v>
      </c>
      <c r="E314" s="5">
        <f t="shared" si="20"/>
        <v>4.185297639999999</v>
      </c>
      <c r="F314" s="5">
        <f>ABS(Table21[[#This Row],[Erorr 1]])</f>
        <v>2.0457999999999998</v>
      </c>
      <c r="G314" s="6">
        <f>Table21[[#This Row],[Abs Erorr 1]]/Table21[[#This Row],[Adj Close]]</f>
        <v>2.518087445011459E-2</v>
      </c>
      <c r="H314" s="4">
        <f t="shared" si="23"/>
        <v>78.199233333333325</v>
      </c>
      <c r="I314" s="7">
        <f>(Table21[[#This Row],[Adj Close]]-Table21[[#This Row],[3-MA]])</f>
        <v>3.0449666666666815</v>
      </c>
      <c r="J314" s="3">
        <f t="shared" si="22"/>
        <v>9.271822001111202</v>
      </c>
      <c r="K314" s="3">
        <f>ABS(Table21[[#This Row],[Erorr 2]])</f>
        <v>3.0449666666666815</v>
      </c>
      <c r="L314" s="6">
        <f>Table21[[#This Row],[Abs Erorr 2]]/Table21[[#This Row],[Adj Close]]</f>
        <v>3.7479188257951719E-2</v>
      </c>
      <c r="M314" s="4">
        <f t="shared" si="24"/>
        <v>71.22744999999999</v>
      </c>
      <c r="N314" s="9">
        <f>Table21[[#This Row],[Adj Close]]-Table21[[#This Row],[6-MA]]</f>
        <v>10.016750000000016</v>
      </c>
      <c r="O314" s="10">
        <f>(Table21[[#This Row],[Adj Close]]-M314)^2</f>
        <v>100.33528056250032</v>
      </c>
      <c r="P314" s="10">
        <f>ABS(Table21[[#This Row],[Erorr 3]])</f>
        <v>10.016750000000016</v>
      </c>
      <c r="Q314" s="81">
        <f>Table21[[#This Row],[Abs Erorr 3]]/Table21[[#This Row],[Adj Close]]</f>
        <v>0.12329187806637293</v>
      </c>
    </row>
    <row r="315" spans="1:17" x14ac:dyDescent="0.3">
      <c r="A315" s="79">
        <v>43921</v>
      </c>
      <c r="B315" s="82">
        <v>78.732100000000003</v>
      </c>
      <c r="C315" s="4">
        <f t="shared" si="21"/>
        <v>81.244200000000006</v>
      </c>
      <c r="D315" s="18">
        <f>Table21[[#This Row],[Adj Close]]-Table21[[#This Row],[Naive Trend ]]</f>
        <v>-2.5121000000000038</v>
      </c>
      <c r="E315" s="5">
        <f t="shared" si="20"/>
        <v>6.310646410000019</v>
      </c>
      <c r="F315" s="5">
        <f>ABS(Table21[[#This Row],[Erorr 1]])</f>
        <v>2.5121000000000038</v>
      </c>
      <c r="G315" s="6">
        <f>Table21[[#This Row],[Abs Erorr 1]]/Table21[[#This Row],[Adj Close]]</f>
        <v>3.1906935036662351E-2</v>
      </c>
      <c r="H315" s="4">
        <f t="shared" si="23"/>
        <v>80.219700000000003</v>
      </c>
      <c r="I315" s="7">
        <f>(Table21[[#This Row],[Adj Close]]-Table21[[#This Row],[3-MA]])</f>
        <v>-1.4876000000000005</v>
      </c>
      <c r="J315" s="3">
        <f t="shared" si="22"/>
        <v>2.2129537600000013</v>
      </c>
      <c r="K315" s="3">
        <f>ABS(Table21[[#This Row],[Erorr 2]])</f>
        <v>1.4876000000000005</v>
      </c>
      <c r="L315" s="6">
        <f>Table21[[#This Row],[Abs Erorr 2]]/Table21[[#This Row],[Adj Close]]</f>
        <v>1.889445346942353E-2</v>
      </c>
      <c r="M315" s="4">
        <f t="shared" si="24"/>
        <v>74.071033333333332</v>
      </c>
      <c r="N315" s="9">
        <f>Table21[[#This Row],[Adj Close]]-Table21[[#This Row],[6-MA]]</f>
        <v>4.6610666666666702</v>
      </c>
      <c r="O315" s="10">
        <f>(Table21[[#This Row],[Adj Close]]-M315)^2</f>
        <v>21.725542471111144</v>
      </c>
      <c r="P315" s="10">
        <f>ABS(Table21[[#This Row],[Erorr 3]])</f>
        <v>4.6610666666666702</v>
      </c>
      <c r="Q315" s="81">
        <f>Table21[[#This Row],[Abs Erorr 3]]/Table21[[#This Row],[Adj Close]]</f>
        <v>5.9201604766882507E-2</v>
      </c>
    </row>
    <row r="316" spans="1:17" x14ac:dyDescent="0.3">
      <c r="A316" s="79">
        <v>43922</v>
      </c>
      <c r="B316" s="82">
        <v>75.392099999999999</v>
      </c>
      <c r="C316" s="4">
        <f t="shared" si="21"/>
        <v>78.732100000000003</v>
      </c>
      <c r="D316" s="18">
        <f>Table21[[#This Row],[Adj Close]]-Table21[[#This Row],[Naive Trend ]]</f>
        <v>-3.3400000000000034</v>
      </c>
      <c r="E316" s="5">
        <f t="shared" si="20"/>
        <v>11.155600000000023</v>
      </c>
      <c r="F316" s="5">
        <f>ABS(Table21[[#This Row],[Erorr 1]])</f>
        <v>3.3400000000000034</v>
      </c>
      <c r="G316" s="6">
        <f>Table21[[#This Row],[Abs Erorr 1]]/Table21[[#This Row],[Adj Close]]</f>
        <v>4.4301723920676085E-2</v>
      </c>
      <c r="H316" s="4">
        <f t="shared" si="23"/>
        <v>79.724900000000005</v>
      </c>
      <c r="I316" s="7">
        <f>(Table21[[#This Row],[Adj Close]]-Table21[[#This Row],[3-MA]])</f>
        <v>-4.332800000000006</v>
      </c>
      <c r="J316" s="3">
        <f t="shared" si="22"/>
        <v>18.773155840000051</v>
      </c>
      <c r="K316" s="3">
        <f>ABS(Table21[[#This Row],[Erorr 2]])</f>
        <v>4.332800000000006</v>
      </c>
      <c r="L316" s="6">
        <f>Table21[[#This Row],[Abs Erorr 2]]/Table21[[#This Row],[Adj Close]]</f>
        <v>5.7470212396259102E-2</v>
      </c>
      <c r="M316" s="4">
        <f t="shared" si="24"/>
        <v>77.233383333333322</v>
      </c>
      <c r="N316" s="9">
        <f>Table21[[#This Row],[Adj Close]]-Table21[[#This Row],[6-MA]]</f>
        <v>-1.8412833333333225</v>
      </c>
      <c r="O316" s="10">
        <f>(Table21[[#This Row],[Adj Close]]-M316)^2</f>
        <v>3.390324313611071</v>
      </c>
      <c r="P316" s="10">
        <f>ABS(Table21[[#This Row],[Erorr 3]])</f>
        <v>1.8412833333333225</v>
      </c>
      <c r="Q316" s="81">
        <f>Table21[[#This Row],[Abs Erorr 3]]/Table21[[#This Row],[Adj Close]]</f>
        <v>2.442276224343562E-2</v>
      </c>
    </row>
    <row r="317" spans="1:17" x14ac:dyDescent="0.3">
      <c r="A317" s="79">
        <v>43923</v>
      </c>
      <c r="B317" s="82">
        <v>76.257999999999996</v>
      </c>
      <c r="C317" s="4">
        <f t="shared" si="21"/>
        <v>75.392099999999999</v>
      </c>
      <c r="D317" s="18">
        <f>Table21[[#This Row],[Adj Close]]-Table21[[#This Row],[Naive Trend ]]</f>
        <v>0.86589999999999634</v>
      </c>
      <c r="E317" s="5">
        <f t="shared" si="20"/>
        <v>0.74978280999999369</v>
      </c>
      <c r="F317" s="5">
        <f>ABS(Table21[[#This Row],[Erorr 1]])</f>
        <v>0.86589999999999634</v>
      </c>
      <c r="G317" s="6">
        <f>Table21[[#This Row],[Abs Erorr 1]]/Table21[[#This Row],[Adj Close]]</f>
        <v>1.1354874242702357E-2</v>
      </c>
      <c r="H317" s="4">
        <f t="shared" si="23"/>
        <v>78.456133333333341</v>
      </c>
      <c r="I317" s="7">
        <f>(Table21[[#This Row],[Adj Close]]-Table21[[#This Row],[3-MA]])</f>
        <v>-2.1981333333333453</v>
      </c>
      <c r="J317" s="3">
        <f t="shared" si="22"/>
        <v>4.8317901511111634</v>
      </c>
      <c r="K317" s="3">
        <f>ABS(Table21[[#This Row],[Erorr 2]])</f>
        <v>2.1981333333333453</v>
      </c>
      <c r="L317" s="6">
        <f>Table21[[#This Row],[Abs Erorr 2]]/Table21[[#This Row],[Adj Close]]</f>
        <v>2.8824953884619912E-2</v>
      </c>
      <c r="M317" s="4">
        <f t="shared" si="24"/>
        <v>78.327683333333326</v>
      </c>
      <c r="N317" s="9">
        <f>Table21[[#This Row],[Adj Close]]-Table21[[#This Row],[6-MA]]</f>
        <v>-2.0696833333333302</v>
      </c>
      <c r="O317" s="10">
        <f>(Table21[[#This Row],[Adj Close]]-M317)^2</f>
        <v>4.2835891002777648</v>
      </c>
      <c r="P317" s="10">
        <f>ABS(Table21[[#This Row],[Erorr 3]])</f>
        <v>2.0696833333333302</v>
      </c>
      <c r="Q317" s="81">
        <f>Table21[[#This Row],[Abs Erorr 3]]/Table21[[#This Row],[Adj Close]]</f>
        <v>2.7140540446029666E-2</v>
      </c>
    </row>
    <row r="318" spans="1:17" x14ac:dyDescent="0.3">
      <c r="A318" s="79">
        <v>43924</v>
      </c>
      <c r="B318" s="82">
        <v>75.040000000000006</v>
      </c>
      <c r="C318" s="4">
        <f t="shared" si="21"/>
        <v>76.257999999999996</v>
      </c>
      <c r="D318" s="18">
        <f>Table21[[#This Row],[Adj Close]]-Table21[[#This Row],[Naive Trend ]]</f>
        <v>-1.2179999999999893</v>
      </c>
      <c r="E318" s="5">
        <f t="shared" si="20"/>
        <v>1.4835239999999739</v>
      </c>
      <c r="F318" s="5">
        <f>ABS(Table21[[#This Row],[Erorr 1]])</f>
        <v>1.2179999999999893</v>
      </c>
      <c r="G318" s="6">
        <f>Table21[[#This Row],[Abs Erorr 1]]/Table21[[#This Row],[Adj Close]]</f>
        <v>1.6231343283581945E-2</v>
      </c>
      <c r="H318" s="4">
        <f t="shared" si="23"/>
        <v>76.794066666666666</v>
      </c>
      <c r="I318" s="7">
        <f>(Table21[[#This Row],[Adj Close]]-Table21[[#This Row],[3-MA]])</f>
        <v>-1.7540666666666596</v>
      </c>
      <c r="J318" s="3">
        <f t="shared" si="22"/>
        <v>3.0767498711110863</v>
      </c>
      <c r="K318" s="3">
        <f>ABS(Table21[[#This Row],[Erorr 2]])</f>
        <v>1.7540666666666596</v>
      </c>
      <c r="L318" s="6">
        <f>Table21[[#This Row],[Abs Erorr 2]]/Table21[[#This Row],[Adj Close]]</f>
        <v>2.3375088841506655E-2</v>
      </c>
      <c r="M318" s="4">
        <f t="shared" si="24"/>
        <v>78.506883333333334</v>
      </c>
      <c r="N318" s="9">
        <f>Table21[[#This Row],[Adj Close]]-Table21[[#This Row],[6-MA]]</f>
        <v>-3.4668833333333282</v>
      </c>
      <c r="O318" s="10">
        <f>(Table21[[#This Row],[Adj Close]]-M318)^2</f>
        <v>12.019280046944409</v>
      </c>
      <c r="P318" s="10">
        <f>ABS(Table21[[#This Row],[Erorr 3]])</f>
        <v>3.4668833333333282</v>
      </c>
      <c r="Q318" s="81">
        <f>Table21[[#This Row],[Abs Erorr 3]]/Table21[[#This Row],[Adj Close]]</f>
        <v>4.6200470859985715E-2</v>
      </c>
    </row>
    <row r="319" spans="1:17" x14ac:dyDescent="0.3">
      <c r="A319" s="79">
        <v>43927</v>
      </c>
      <c r="B319" s="82">
        <v>80.530500000000004</v>
      </c>
      <c r="C319" s="4">
        <f t="shared" si="21"/>
        <v>75.040000000000006</v>
      </c>
      <c r="D319" s="18">
        <f>Table21[[#This Row],[Adj Close]]-Table21[[#This Row],[Naive Trend ]]</f>
        <v>5.4904999999999973</v>
      </c>
      <c r="E319" s="5">
        <f t="shared" si="20"/>
        <v>30.14559024999997</v>
      </c>
      <c r="F319" s="5">
        <f>ABS(Table21[[#This Row],[Erorr 1]])</f>
        <v>5.4904999999999973</v>
      </c>
      <c r="G319" s="6">
        <f>Table21[[#This Row],[Abs Erorr 1]]/Table21[[#This Row],[Adj Close]]</f>
        <v>6.8179137097124656E-2</v>
      </c>
      <c r="H319" s="4">
        <f t="shared" si="23"/>
        <v>75.563366666666681</v>
      </c>
      <c r="I319" s="7">
        <f>(Table21[[#This Row],[Adj Close]]-Table21[[#This Row],[3-MA]])</f>
        <v>4.9671333333333223</v>
      </c>
      <c r="J319" s="3">
        <f t="shared" si="22"/>
        <v>24.672413551111003</v>
      </c>
      <c r="K319" s="3">
        <f>ABS(Table21[[#This Row],[Erorr 2]])</f>
        <v>4.9671333333333223</v>
      </c>
      <c r="L319" s="6">
        <f>Table21[[#This Row],[Abs Erorr 2]]/Table21[[#This Row],[Adj Close]]</f>
        <v>6.1680150170846104E-2</v>
      </c>
      <c r="M319" s="4">
        <f t="shared" si="24"/>
        <v>77.644133333333343</v>
      </c>
      <c r="N319" s="9">
        <f>Table21[[#This Row],[Adj Close]]-Table21[[#This Row],[6-MA]]</f>
        <v>2.8863666666666603</v>
      </c>
      <c r="O319" s="10">
        <f>(Table21[[#This Row],[Adj Close]]-M319)^2</f>
        <v>8.3311125344444079</v>
      </c>
      <c r="P319" s="10">
        <f>ABS(Table21[[#This Row],[Erorr 3]])</f>
        <v>2.8863666666666603</v>
      </c>
      <c r="Q319" s="81">
        <f>Table21[[#This Row],[Abs Erorr 3]]/Table21[[#This Row],[Adj Close]]</f>
        <v>3.5841906689597858E-2</v>
      </c>
    </row>
    <row r="320" spans="1:17" x14ac:dyDescent="0.3">
      <c r="A320" s="79">
        <v>43928</v>
      </c>
      <c r="B320" s="82">
        <v>80.083299999999994</v>
      </c>
      <c r="C320" s="4">
        <f t="shared" si="21"/>
        <v>80.530500000000004</v>
      </c>
      <c r="D320" s="18">
        <f>Table21[[#This Row],[Adj Close]]-Table21[[#This Row],[Naive Trend ]]</f>
        <v>-0.44720000000000937</v>
      </c>
      <c r="E320" s="5">
        <f t="shared" si="20"/>
        <v>0.19998784000000838</v>
      </c>
      <c r="F320" s="5">
        <f>ABS(Table21[[#This Row],[Erorr 1]])</f>
        <v>0.44720000000000937</v>
      </c>
      <c r="G320" s="6">
        <f>Table21[[#This Row],[Abs Erorr 1]]/Table21[[#This Row],[Adj Close]]</f>
        <v>5.5841854668827262E-3</v>
      </c>
      <c r="H320" s="4">
        <f t="shared" si="23"/>
        <v>77.276166666666668</v>
      </c>
      <c r="I320" s="7">
        <f>(Table21[[#This Row],[Adj Close]]-Table21[[#This Row],[3-MA]])</f>
        <v>2.8071333333333257</v>
      </c>
      <c r="J320" s="3">
        <f t="shared" si="22"/>
        <v>7.8799975511110683</v>
      </c>
      <c r="K320" s="3">
        <f>ABS(Table21[[#This Row],[Erorr 2]])</f>
        <v>2.8071333333333257</v>
      </c>
      <c r="L320" s="6">
        <f>Table21[[#This Row],[Abs Erorr 2]]/Table21[[#This Row],[Adj Close]]</f>
        <v>3.5052668076032405E-2</v>
      </c>
      <c r="M320" s="4">
        <f t="shared" si="24"/>
        <v>77.866150000000005</v>
      </c>
      <c r="N320" s="9">
        <f>Table21[[#This Row],[Adj Close]]-Table21[[#This Row],[6-MA]]</f>
        <v>2.2171499999999895</v>
      </c>
      <c r="O320" s="10">
        <f>(Table21[[#This Row],[Adj Close]]-M320)^2</f>
        <v>4.9157541224999539</v>
      </c>
      <c r="P320" s="10">
        <f>ABS(Table21[[#This Row],[Erorr 3]])</f>
        <v>2.2171499999999895</v>
      </c>
      <c r="Q320" s="81">
        <f>Table21[[#This Row],[Abs Erorr 3]]/Table21[[#This Row],[Adj Close]]</f>
        <v>2.7685547423744898E-2</v>
      </c>
    </row>
    <row r="321" spans="1:17" x14ac:dyDescent="0.3">
      <c r="A321" s="79">
        <v>43929</v>
      </c>
      <c r="B321" s="82">
        <v>81.168099999999995</v>
      </c>
      <c r="C321" s="4">
        <f t="shared" si="21"/>
        <v>80.083299999999994</v>
      </c>
      <c r="D321" s="18">
        <f>Table21[[#This Row],[Adj Close]]-Table21[[#This Row],[Naive Trend ]]</f>
        <v>1.0848000000000013</v>
      </c>
      <c r="E321" s="5">
        <f t="shared" si="20"/>
        <v>1.1767910400000028</v>
      </c>
      <c r="F321" s="5">
        <f>ABS(Table21[[#This Row],[Erorr 1]])</f>
        <v>1.0848000000000013</v>
      </c>
      <c r="G321" s="6">
        <f>Table21[[#This Row],[Abs Erorr 1]]/Table21[[#This Row],[Adj Close]]</f>
        <v>1.3364856390626383E-2</v>
      </c>
      <c r="H321" s="4">
        <f t="shared" si="23"/>
        <v>78.551266666666663</v>
      </c>
      <c r="I321" s="7">
        <f>(Table21[[#This Row],[Adj Close]]-Table21[[#This Row],[3-MA]])</f>
        <v>2.6168333333333322</v>
      </c>
      <c r="J321" s="3">
        <f t="shared" si="22"/>
        <v>6.8478166944444387</v>
      </c>
      <c r="K321" s="3">
        <f>ABS(Table21[[#This Row],[Erorr 2]])</f>
        <v>2.6168333333333322</v>
      </c>
      <c r="L321" s="6">
        <f>Table21[[#This Row],[Abs Erorr 2]]/Table21[[#This Row],[Adj Close]]</f>
        <v>3.2239677081677805E-2</v>
      </c>
      <c r="M321" s="4">
        <f t="shared" si="24"/>
        <v>77.672666666666672</v>
      </c>
      <c r="N321" s="9">
        <f>Table21[[#This Row],[Adj Close]]-Table21[[#This Row],[6-MA]]</f>
        <v>3.4954333333333238</v>
      </c>
      <c r="O321" s="10">
        <f>(Table21[[#This Row],[Adj Close]]-M321)^2</f>
        <v>12.218054187777712</v>
      </c>
      <c r="P321" s="10">
        <f>ABS(Table21[[#This Row],[Erorr 3]])</f>
        <v>3.4954333333333238</v>
      </c>
      <c r="Q321" s="81">
        <f>Table21[[#This Row],[Abs Erorr 3]]/Table21[[#This Row],[Adj Close]]</f>
        <v>4.306412658831886E-2</v>
      </c>
    </row>
    <row r="322" spans="1:17" x14ac:dyDescent="0.3">
      <c r="A322" s="79">
        <v>43930</v>
      </c>
      <c r="B322" s="82">
        <v>82.585899999999995</v>
      </c>
      <c r="C322" s="4">
        <f t="shared" si="21"/>
        <v>81.168099999999995</v>
      </c>
      <c r="D322" s="18">
        <f>Table21[[#This Row],[Adj Close]]-Table21[[#This Row],[Naive Trend ]]</f>
        <v>1.4177999999999997</v>
      </c>
      <c r="E322" s="5">
        <f t="shared" si="20"/>
        <v>2.0101568399999992</v>
      </c>
      <c r="F322" s="5">
        <f>ABS(Table21[[#This Row],[Erorr 1]])</f>
        <v>1.4177999999999997</v>
      </c>
      <c r="G322" s="6">
        <f>Table21[[#This Row],[Abs Erorr 1]]/Table21[[#This Row],[Adj Close]]</f>
        <v>1.7167579453635545E-2</v>
      </c>
      <c r="H322" s="4">
        <f t="shared" si="23"/>
        <v>80.593966666666674</v>
      </c>
      <c r="I322" s="7">
        <f>(Table21[[#This Row],[Adj Close]]-Table21[[#This Row],[3-MA]])</f>
        <v>1.9919333333333213</v>
      </c>
      <c r="J322" s="3">
        <f t="shared" si="22"/>
        <v>3.9677984044443968</v>
      </c>
      <c r="K322" s="3">
        <f>ABS(Table21[[#This Row],[Erorr 2]])</f>
        <v>1.9919333333333213</v>
      </c>
      <c r="L322" s="6">
        <f>Table21[[#This Row],[Abs Erorr 2]]/Table21[[#This Row],[Adj Close]]</f>
        <v>2.4119532914617645E-2</v>
      </c>
      <c r="M322" s="4">
        <f t="shared" si="24"/>
        <v>78.078666666666678</v>
      </c>
      <c r="N322" s="9">
        <f>Table21[[#This Row],[Adj Close]]-Table21[[#This Row],[6-MA]]</f>
        <v>4.5072333333333177</v>
      </c>
      <c r="O322" s="10">
        <f>(Table21[[#This Row],[Adj Close]]-M322)^2</f>
        <v>20.315152321110968</v>
      </c>
      <c r="P322" s="10">
        <f>ABS(Table21[[#This Row],[Erorr 3]])</f>
        <v>4.5072333333333177</v>
      </c>
      <c r="Q322" s="81">
        <f>Table21[[#This Row],[Abs Erorr 3]]/Table21[[#This Row],[Adj Close]]</f>
        <v>5.4576305801999105E-2</v>
      </c>
    </row>
    <row r="323" spans="1:17" x14ac:dyDescent="0.3">
      <c r="A323" s="79">
        <v>43934</v>
      </c>
      <c r="B323" s="82">
        <v>80.368700000000004</v>
      </c>
      <c r="C323" s="4">
        <f t="shared" si="21"/>
        <v>82.585899999999995</v>
      </c>
      <c r="D323" s="18">
        <f>Table21[[#This Row],[Adj Close]]-Table21[[#This Row],[Naive Trend ]]</f>
        <v>-2.2171999999999912</v>
      </c>
      <c r="E323" s="5">
        <f t="shared" ref="E323:E386" si="25">(B323-C323)^2</f>
        <v>4.9159758399999607</v>
      </c>
      <c r="F323" s="5">
        <f>ABS(Table21[[#This Row],[Erorr 1]])</f>
        <v>2.2171999999999912</v>
      </c>
      <c r="G323" s="6">
        <f>Table21[[#This Row],[Abs Erorr 1]]/Table21[[#This Row],[Adj Close]]</f>
        <v>2.7587854475685073E-2</v>
      </c>
      <c r="H323" s="4">
        <f t="shared" si="23"/>
        <v>81.279099999999985</v>
      </c>
      <c r="I323" s="7">
        <f>(Table21[[#This Row],[Adj Close]]-Table21[[#This Row],[3-MA]])</f>
        <v>-0.91039999999998145</v>
      </c>
      <c r="J323" s="3">
        <f t="shared" si="22"/>
        <v>0.82882815999996617</v>
      </c>
      <c r="K323" s="3">
        <f>ABS(Table21[[#This Row],[Erorr 2]])</f>
        <v>0.91039999999998145</v>
      </c>
      <c r="L323" s="6">
        <f>Table21[[#This Row],[Abs Erorr 2]]/Table21[[#This Row],[Adj Close]]</f>
        <v>1.1327793033854989E-2</v>
      </c>
      <c r="M323" s="4">
        <f t="shared" si="24"/>
        <v>79.277633333333327</v>
      </c>
      <c r="N323" s="9">
        <f>Table21[[#This Row],[Adj Close]]-Table21[[#This Row],[6-MA]]</f>
        <v>1.0910666666666771</v>
      </c>
      <c r="O323" s="10">
        <f>(Table21[[#This Row],[Adj Close]]-M323)^2</f>
        <v>1.1904264711111339</v>
      </c>
      <c r="P323" s="10">
        <f>ABS(Table21[[#This Row],[Erorr 3]])</f>
        <v>1.0910666666666771</v>
      </c>
      <c r="Q323" s="81">
        <f>Table21[[#This Row],[Abs Erorr 3]]/Table21[[#This Row],[Adj Close]]</f>
        <v>1.357576602168104E-2</v>
      </c>
    </row>
    <row r="324" spans="1:17" x14ac:dyDescent="0.3">
      <c r="A324" s="79">
        <v>43935</v>
      </c>
      <c r="B324" s="82">
        <v>83.233000000000004</v>
      </c>
      <c r="C324" s="4">
        <f t="shared" ref="C324:C387" si="26">B323</f>
        <v>80.368700000000004</v>
      </c>
      <c r="D324" s="18">
        <f>Table21[[#This Row],[Adj Close]]-Table21[[#This Row],[Naive Trend ]]</f>
        <v>2.8643000000000001</v>
      </c>
      <c r="E324" s="5">
        <f t="shared" si="25"/>
        <v>8.20421449</v>
      </c>
      <c r="F324" s="5">
        <f>ABS(Table21[[#This Row],[Erorr 1]])</f>
        <v>2.8643000000000001</v>
      </c>
      <c r="G324" s="6">
        <f>Table21[[#This Row],[Abs Erorr 1]]/Table21[[#This Row],[Adj Close]]</f>
        <v>3.4413033292083665E-2</v>
      </c>
      <c r="H324" s="4">
        <f t="shared" si="23"/>
        <v>81.374233333333336</v>
      </c>
      <c r="I324" s="7">
        <f>(Table21[[#This Row],[Adj Close]]-Table21[[#This Row],[3-MA]])</f>
        <v>1.8587666666666678</v>
      </c>
      <c r="J324" s="3">
        <f t="shared" si="22"/>
        <v>3.4550135211111153</v>
      </c>
      <c r="K324" s="3">
        <f>ABS(Table21[[#This Row],[Erorr 2]])</f>
        <v>1.8587666666666678</v>
      </c>
      <c r="L324" s="6">
        <f>Table21[[#This Row],[Abs Erorr 2]]/Table21[[#This Row],[Adj Close]]</f>
        <v>2.2332087833751849E-2</v>
      </c>
      <c r="M324" s="4">
        <f t="shared" si="24"/>
        <v>79.962749999999986</v>
      </c>
      <c r="N324" s="9">
        <f>Table21[[#This Row],[Adj Close]]-Table21[[#This Row],[6-MA]]</f>
        <v>3.2702500000000185</v>
      </c>
      <c r="O324" s="10">
        <f>(Table21[[#This Row],[Adj Close]]-M324)^2</f>
        <v>10.694535062500121</v>
      </c>
      <c r="P324" s="10">
        <f>ABS(Table21[[#This Row],[Erorr 3]])</f>
        <v>3.2702500000000185</v>
      </c>
      <c r="Q324" s="81">
        <f>Table21[[#This Row],[Abs Erorr 3]]/Table21[[#This Row],[Adj Close]]</f>
        <v>3.9290305527855757E-2</v>
      </c>
    </row>
    <row r="325" spans="1:17" x14ac:dyDescent="0.3">
      <c r="A325" s="79">
        <v>43936</v>
      </c>
      <c r="B325" s="82">
        <v>80.920699999999997</v>
      </c>
      <c r="C325" s="4">
        <f t="shared" si="26"/>
        <v>83.233000000000004</v>
      </c>
      <c r="D325" s="18">
        <f>Table21[[#This Row],[Adj Close]]-Table21[[#This Row],[Naive Trend ]]</f>
        <v>-2.3123000000000076</v>
      </c>
      <c r="E325" s="5">
        <f t="shared" si="25"/>
        <v>5.3467312900000348</v>
      </c>
      <c r="F325" s="5">
        <f>ABS(Table21[[#This Row],[Erorr 1]])</f>
        <v>2.3123000000000076</v>
      </c>
      <c r="G325" s="6">
        <f>Table21[[#This Row],[Abs Erorr 1]]/Table21[[#This Row],[Adj Close]]</f>
        <v>2.8574888749108789E-2</v>
      </c>
      <c r="H325" s="4">
        <f t="shared" si="23"/>
        <v>82.062533333333334</v>
      </c>
      <c r="I325" s="7">
        <f>(Table21[[#This Row],[Adj Close]]-Table21[[#This Row],[3-MA]])</f>
        <v>-1.1418333333333379</v>
      </c>
      <c r="J325" s="3">
        <f t="shared" ref="J325:J388" si="27">(B325-H325)^2</f>
        <v>1.3037833611111216</v>
      </c>
      <c r="K325" s="3">
        <f>ABS(Table21[[#This Row],[Erorr 2]])</f>
        <v>1.1418333333333379</v>
      </c>
      <c r="L325" s="6">
        <f>Table21[[#This Row],[Abs Erorr 2]]/Table21[[#This Row],[Adj Close]]</f>
        <v>1.4110522194362356E-2</v>
      </c>
      <c r="M325" s="4">
        <f t="shared" si="24"/>
        <v>81.328249999999997</v>
      </c>
      <c r="N325" s="9">
        <f>Table21[[#This Row],[Adj Close]]-Table21[[#This Row],[6-MA]]</f>
        <v>-0.40755000000000052</v>
      </c>
      <c r="O325" s="10">
        <f>(Table21[[#This Row],[Adj Close]]-M325)^2</f>
        <v>0.16609700250000042</v>
      </c>
      <c r="P325" s="10">
        <f>ABS(Table21[[#This Row],[Erorr 3]])</f>
        <v>0.40755000000000052</v>
      </c>
      <c r="Q325" s="81">
        <f>Table21[[#This Row],[Abs Erorr 3]]/Table21[[#This Row],[Adj Close]]</f>
        <v>5.0364121911945963E-3</v>
      </c>
    </row>
    <row r="326" spans="1:17" x14ac:dyDescent="0.3">
      <c r="A326" s="79">
        <v>43937</v>
      </c>
      <c r="B326" s="82">
        <v>82.119600000000005</v>
      </c>
      <c r="C326" s="4">
        <f t="shared" si="26"/>
        <v>80.920699999999997</v>
      </c>
      <c r="D326" s="18">
        <f>Table21[[#This Row],[Adj Close]]-Table21[[#This Row],[Naive Trend ]]</f>
        <v>1.198900000000009</v>
      </c>
      <c r="E326" s="5">
        <f t="shared" si="25"/>
        <v>1.4373612100000215</v>
      </c>
      <c r="F326" s="5">
        <f>ABS(Table21[[#This Row],[Erorr 1]])</f>
        <v>1.198900000000009</v>
      </c>
      <c r="G326" s="6">
        <f>Table21[[#This Row],[Abs Erorr 1]]/Table21[[#This Row],[Adj Close]]</f>
        <v>1.4599437893024429E-2</v>
      </c>
      <c r="H326" s="4">
        <f t="shared" ref="H326:H389" si="28">AVERAGE(B323:B325)</f>
        <v>81.507466666666673</v>
      </c>
      <c r="I326" s="7">
        <f>(Table21[[#This Row],[Adj Close]]-Table21[[#This Row],[3-MA]])</f>
        <v>0.61213333333333253</v>
      </c>
      <c r="J326" s="3">
        <f t="shared" si="27"/>
        <v>0.37470721777777677</v>
      </c>
      <c r="K326" s="3">
        <f>ABS(Table21[[#This Row],[Erorr 2]])</f>
        <v>0.61213333333333253</v>
      </c>
      <c r="L326" s="6">
        <f>Table21[[#This Row],[Abs Erorr 2]]/Table21[[#This Row],[Adj Close]]</f>
        <v>7.4541684729751787E-3</v>
      </c>
      <c r="M326" s="4">
        <f t="shared" si="24"/>
        <v>81.393283333333329</v>
      </c>
      <c r="N326" s="9">
        <f>Table21[[#This Row],[Adj Close]]-Table21[[#This Row],[6-MA]]</f>
        <v>0.72631666666667627</v>
      </c>
      <c r="O326" s="10">
        <f>(Table21[[#This Row],[Adj Close]]-M326)^2</f>
        <v>0.52753590027779174</v>
      </c>
      <c r="P326" s="10">
        <f>ABS(Table21[[#This Row],[Erorr 3]])</f>
        <v>0.72631666666667627</v>
      </c>
      <c r="Q326" s="81">
        <f>Table21[[#This Row],[Abs Erorr 3]]/Table21[[#This Row],[Adj Close]]</f>
        <v>8.8446201231700619E-3</v>
      </c>
    </row>
    <row r="327" spans="1:17" x14ac:dyDescent="0.3">
      <c r="A327" s="79">
        <v>43938</v>
      </c>
      <c r="B327" s="82">
        <v>85.554699999999997</v>
      </c>
      <c r="C327" s="4">
        <f t="shared" si="26"/>
        <v>82.119600000000005</v>
      </c>
      <c r="D327" s="18">
        <f>Table21[[#This Row],[Adj Close]]-Table21[[#This Row],[Naive Trend ]]</f>
        <v>3.4350999999999914</v>
      </c>
      <c r="E327" s="5">
        <f t="shared" si="25"/>
        <v>11.799912009999941</v>
      </c>
      <c r="F327" s="5">
        <f>ABS(Table21[[#This Row],[Erorr 1]])</f>
        <v>3.4350999999999914</v>
      </c>
      <c r="G327" s="6">
        <f>Table21[[#This Row],[Abs Erorr 1]]/Table21[[#This Row],[Adj Close]]</f>
        <v>4.0150920989729277E-2</v>
      </c>
      <c r="H327" s="4">
        <f t="shared" si="28"/>
        <v>82.091099999999997</v>
      </c>
      <c r="I327" s="7">
        <f>(Table21[[#This Row],[Adj Close]]-Table21[[#This Row],[3-MA]])</f>
        <v>3.4635999999999996</v>
      </c>
      <c r="J327" s="3">
        <f t="shared" si="27"/>
        <v>11.996524959999997</v>
      </c>
      <c r="K327" s="3">
        <f>ABS(Table21[[#This Row],[Erorr 2]])</f>
        <v>3.4635999999999996</v>
      </c>
      <c r="L327" s="6">
        <f>Table21[[#This Row],[Abs Erorr 2]]/Table21[[#This Row],[Adj Close]]</f>
        <v>4.0484041204048402E-2</v>
      </c>
      <c r="M327" s="4">
        <f t="shared" si="24"/>
        <v>81.732666666666674</v>
      </c>
      <c r="N327" s="9">
        <f>Table21[[#This Row],[Adj Close]]-Table21[[#This Row],[6-MA]]</f>
        <v>3.822033333333323</v>
      </c>
      <c r="O327" s="10">
        <f>(Table21[[#This Row],[Adj Close]]-M327)^2</f>
        <v>14.607938801111032</v>
      </c>
      <c r="P327" s="10">
        <f>ABS(Table21[[#This Row],[Erorr 3]])</f>
        <v>3.822033333333323</v>
      </c>
      <c r="Q327" s="81">
        <f>Table21[[#This Row],[Abs Erorr 3]]/Table21[[#This Row],[Adj Close]]</f>
        <v>4.4673563618752951E-2</v>
      </c>
    </row>
    <row r="328" spans="1:17" x14ac:dyDescent="0.3">
      <c r="A328" s="79">
        <v>43941</v>
      </c>
      <c r="B328" s="82">
        <v>83.642099999999999</v>
      </c>
      <c r="C328" s="4">
        <f t="shared" si="26"/>
        <v>85.554699999999997</v>
      </c>
      <c r="D328" s="18">
        <f>Table21[[#This Row],[Adj Close]]-Table21[[#This Row],[Naive Trend ]]</f>
        <v>-1.9125999999999976</v>
      </c>
      <c r="E328" s="5">
        <f t="shared" si="25"/>
        <v>3.6580387599999908</v>
      </c>
      <c r="F328" s="5">
        <f>ABS(Table21[[#This Row],[Erorr 1]])</f>
        <v>1.9125999999999976</v>
      </c>
      <c r="G328" s="6">
        <f>Table21[[#This Row],[Abs Erorr 1]]/Table21[[#This Row],[Adj Close]]</f>
        <v>2.2866475136324862E-2</v>
      </c>
      <c r="H328" s="4">
        <f t="shared" si="28"/>
        <v>82.864999999999995</v>
      </c>
      <c r="I328" s="7">
        <f>(Table21[[#This Row],[Adj Close]]-Table21[[#This Row],[3-MA]])</f>
        <v>0.77710000000000434</v>
      </c>
      <c r="J328" s="3">
        <f t="shared" si="27"/>
        <v>0.6038844100000067</v>
      </c>
      <c r="K328" s="3">
        <f>ABS(Table21[[#This Row],[Erorr 2]])</f>
        <v>0.77710000000000434</v>
      </c>
      <c r="L328" s="6">
        <f>Table21[[#This Row],[Abs Erorr 2]]/Table21[[#This Row],[Adj Close]]</f>
        <v>9.2907758174412686E-3</v>
      </c>
      <c r="M328" s="4">
        <f t="shared" si="24"/>
        <v>82.463766666666672</v>
      </c>
      <c r="N328" s="9">
        <f>Table21[[#This Row],[Adj Close]]-Table21[[#This Row],[6-MA]]</f>
        <v>1.1783333333333275</v>
      </c>
      <c r="O328" s="10">
        <f>(Table21[[#This Row],[Adj Close]]-M328)^2</f>
        <v>1.3884694444444305</v>
      </c>
      <c r="P328" s="10">
        <f>ABS(Table21[[#This Row],[Erorr 3]])</f>
        <v>1.1783333333333275</v>
      </c>
      <c r="Q328" s="81">
        <f>Table21[[#This Row],[Abs Erorr 3]]/Table21[[#This Row],[Adj Close]]</f>
        <v>1.408780187648717E-2</v>
      </c>
    </row>
    <row r="329" spans="1:17" x14ac:dyDescent="0.3">
      <c r="A329" s="79">
        <v>43942</v>
      </c>
      <c r="B329" s="82">
        <v>81.072900000000004</v>
      </c>
      <c r="C329" s="4">
        <f t="shared" si="26"/>
        <v>83.642099999999999</v>
      </c>
      <c r="D329" s="18">
        <f>Table21[[#This Row],[Adj Close]]-Table21[[#This Row],[Naive Trend ]]</f>
        <v>-2.569199999999995</v>
      </c>
      <c r="E329" s="5">
        <f t="shared" si="25"/>
        <v>6.6007886399999744</v>
      </c>
      <c r="F329" s="5">
        <f>ABS(Table21[[#This Row],[Erorr 1]])</f>
        <v>2.569199999999995</v>
      </c>
      <c r="G329" s="6">
        <f>Table21[[#This Row],[Abs Erorr 1]]/Table21[[#This Row],[Adj Close]]</f>
        <v>3.1689997520749781E-2</v>
      </c>
      <c r="H329" s="4">
        <f t="shared" si="28"/>
        <v>83.772133333333343</v>
      </c>
      <c r="I329" s="7">
        <f>(Table21[[#This Row],[Adj Close]]-Table21[[#This Row],[3-MA]])</f>
        <v>-2.6992333333333391</v>
      </c>
      <c r="J329" s="3">
        <f t="shared" si="27"/>
        <v>7.2858605877778091</v>
      </c>
      <c r="K329" s="3">
        <f>ABS(Table21[[#This Row],[Erorr 2]])</f>
        <v>2.6992333333333391</v>
      </c>
      <c r="L329" s="6">
        <f>Table21[[#This Row],[Abs Erorr 2]]/Table21[[#This Row],[Adj Close]]</f>
        <v>3.3293903799337866E-2</v>
      </c>
      <c r="M329" s="4">
        <f t="shared" ref="M329:M392" si="29">AVERAGE(B323:B328)</f>
        <v>82.639799999999994</v>
      </c>
      <c r="N329" s="9">
        <f>Table21[[#This Row],[Adj Close]]-Table21[[#This Row],[6-MA]]</f>
        <v>-1.5668999999999897</v>
      </c>
      <c r="O329" s="10">
        <f>(Table21[[#This Row],[Adj Close]]-M329)^2</f>
        <v>2.455175609999968</v>
      </c>
      <c r="P329" s="10">
        <f>ABS(Table21[[#This Row],[Erorr 3]])</f>
        <v>1.5668999999999897</v>
      </c>
      <c r="Q329" s="81">
        <f>Table21[[#This Row],[Abs Erorr 3]]/Table21[[#This Row],[Adj Close]]</f>
        <v>1.9327050099354898E-2</v>
      </c>
    </row>
    <row r="330" spans="1:17" x14ac:dyDescent="0.3">
      <c r="A330" s="79">
        <v>43943</v>
      </c>
      <c r="B330" s="82">
        <v>84.47</v>
      </c>
      <c r="C330" s="4">
        <f t="shared" si="26"/>
        <v>81.072900000000004</v>
      </c>
      <c r="D330" s="18">
        <f>Table21[[#This Row],[Adj Close]]-Table21[[#This Row],[Naive Trend ]]</f>
        <v>3.3970999999999947</v>
      </c>
      <c r="E330" s="5">
        <f t="shared" si="25"/>
        <v>11.540288409999963</v>
      </c>
      <c r="F330" s="5">
        <f>ABS(Table21[[#This Row],[Erorr 1]])</f>
        <v>3.3970999999999947</v>
      </c>
      <c r="G330" s="6">
        <f>Table21[[#This Row],[Abs Erorr 1]]/Table21[[#This Row],[Adj Close]]</f>
        <v>4.0216644962708589E-2</v>
      </c>
      <c r="H330" s="4">
        <f t="shared" si="28"/>
        <v>83.423233333333329</v>
      </c>
      <c r="I330" s="7">
        <f>(Table21[[#This Row],[Adj Close]]-Table21[[#This Row],[3-MA]])</f>
        <v>1.0467666666666702</v>
      </c>
      <c r="J330" s="3">
        <f t="shared" si="27"/>
        <v>1.0957204544444519</v>
      </c>
      <c r="K330" s="3">
        <f>ABS(Table21[[#This Row],[Erorr 2]])</f>
        <v>1.0467666666666702</v>
      </c>
      <c r="L330" s="6">
        <f>Table21[[#This Row],[Abs Erorr 2]]/Table21[[#This Row],[Adj Close]]</f>
        <v>1.2392170790418731E-2</v>
      </c>
      <c r="M330" s="4">
        <f t="shared" si="29"/>
        <v>82.757166666666663</v>
      </c>
      <c r="N330" s="9">
        <f>Table21[[#This Row],[Adj Close]]-Table21[[#This Row],[6-MA]]</f>
        <v>1.7128333333333359</v>
      </c>
      <c r="O330" s="10">
        <f>(Table21[[#This Row],[Adj Close]]-M330)^2</f>
        <v>2.9337980277777866</v>
      </c>
      <c r="P330" s="10">
        <f>ABS(Table21[[#This Row],[Erorr 3]])</f>
        <v>1.7128333333333359</v>
      </c>
      <c r="Q330" s="81">
        <f>Table21[[#This Row],[Abs Erorr 3]]/Table21[[#This Row],[Adj Close]]</f>
        <v>2.0277416045144263E-2</v>
      </c>
    </row>
    <row r="331" spans="1:17" x14ac:dyDescent="0.3">
      <c r="A331" s="79">
        <v>43944</v>
      </c>
      <c r="B331" s="82">
        <v>83.118799999999993</v>
      </c>
      <c r="C331" s="4">
        <f t="shared" si="26"/>
        <v>84.47</v>
      </c>
      <c r="D331" s="18">
        <f>Table21[[#This Row],[Adj Close]]-Table21[[#This Row],[Naive Trend ]]</f>
        <v>-1.3512000000000057</v>
      </c>
      <c r="E331" s="5">
        <f t="shared" si="25"/>
        <v>1.8257414400000156</v>
      </c>
      <c r="F331" s="5">
        <f>ABS(Table21[[#This Row],[Erorr 1]])</f>
        <v>1.3512000000000057</v>
      </c>
      <c r="G331" s="6">
        <f>Table21[[#This Row],[Abs Erorr 1]]/Table21[[#This Row],[Adj Close]]</f>
        <v>1.6256250090232363E-2</v>
      </c>
      <c r="H331" s="4">
        <f t="shared" si="28"/>
        <v>83.061666666666667</v>
      </c>
      <c r="I331" s="7">
        <f>(Table21[[#This Row],[Adj Close]]-Table21[[#This Row],[3-MA]])</f>
        <v>5.7133333333325709E-2</v>
      </c>
      <c r="J331" s="3">
        <f t="shared" si="27"/>
        <v>3.2642177777769065E-3</v>
      </c>
      <c r="K331" s="3">
        <f>ABS(Table21[[#This Row],[Erorr 2]])</f>
        <v>5.7133333333325709E-2</v>
      </c>
      <c r="L331" s="6">
        <f>Table21[[#This Row],[Abs Erorr 2]]/Table21[[#This Row],[Adj Close]]</f>
        <v>6.8736956420600045E-4</v>
      </c>
      <c r="M331" s="4">
        <f t="shared" si="29"/>
        <v>82.963333333333324</v>
      </c>
      <c r="N331" s="9">
        <f>Table21[[#This Row],[Adj Close]]-Table21[[#This Row],[6-MA]]</f>
        <v>0.15546666666666908</v>
      </c>
      <c r="O331" s="10">
        <f>(Table21[[#This Row],[Adj Close]]-M331)^2</f>
        <v>2.4169884444445195E-2</v>
      </c>
      <c r="P331" s="10">
        <f>ABS(Table21[[#This Row],[Erorr 3]])</f>
        <v>0.15546666666666908</v>
      </c>
      <c r="Q331" s="81">
        <f>Table21[[#This Row],[Abs Erorr 3]]/Table21[[#This Row],[Adj Close]]</f>
        <v>1.8704151968828844E-3</v>
      </c>
    </row>
    <row r="332" spans="1:17" x14ac:dyDescent="0.3">
      <c r="A332" s="79">
        <v>43945</v>
      </c>
      <c r="B332" s="82">
        <v>84.089299999999994</v>
      </c>
      <c r="C332" s="4">
        <f t="shared" si="26"/>
        <v>83.118799999999993</v>
      </c>
      <c r="D332" s="18">
        <f>Table21[[#This Row],[Adj Close]]-Table21[[#This Row],[Naive Trend ]]</f>
        <v>0.97050000000000125</v>
      </c>
      <c r="E332" s="5">
        <f t="shared" si="25"/>
        <v>0.94187025000000246</v>
      </c>
      <c r="F332" s="5">
        <f>ABS(Table21[[#This Row],[Erorr 1]])</f>
        <v>0.97050000000000125</v>
      </c>
      <c r="G332" s="6">
        <f>Table21[[#This Row],[Abs Erorr 1]]/Table21[[#This Row],[Adj Close]]</f>
        <v>1.1541301925453076E-2</v>
      </c>
      <c r="H332" s="4">
        <f t="shared" si="28"/>
        <v>82.887233333333327</v>
      </c>
      <c r="I332" s="7">
        <f>(Table21[[#This Row],[Adj Close]]-Table21[[#This Row],[3-MA]])</f>
        <v>1.2020666666666671</v>
      </c>
      <c r="J332" s="3">
        <f t="shared" si="27"/>
        <v>1.4449642711111121</v>
      </c>
      <c r="K332" s="3">
        <f>ABS(Table21[[#This Row],[Erorr 2]])</f>
        <v>1.2020666666666671</v>
      </c>
      <c r="L332" s="6">
        <f>Table21[[#This Row],[Abs Erorr 2]]/Table21[[#This Row],[Adj Close]]</f>
        <v>1.429512038590721E-2</v>
      </c>
      <c r="M332" s="4">
        <f t="shared" si="29"/>
        <v>83.329683333333335</v>
      </c>
      <c r="N332" s="9">
        <f>Table21[[#This Row],[Adj Close]]-Table21[[#This Row],[6-MA]]</f>
        <v>0.75961666666665906</v>
      </c>
      <c r="O332" s="10">
        <f>(Table21[[#This Row],[Adj Close]]-M332)^2</f>
        <v>0.57701748027776623</v>
      </c>
      <c r="P332" s="10">
        <f>ABS(Table21[[#This Row],[Erorr 3]])</f>
        <v>0.75961666666665906</v>
      </c>
      <c r="Q332" s="81">
        <f>Table21[[#This Row],[Abs Erorr 3]]/Table21[[#This Row],[Adj Close]]</f>
        <v>9.0334521356065407E-3</v>
      </c>
    </row>
    <row r="333" spans="1:17" x14ac:dyDescent="0.3">
      <c r="A333" s="79">
        <v>43948</v>
      </c>
      <c r="B333" s="82">
        <v>85.040899999999993</v>
      </c>
      <c r="C333" s="4">
        <f t="shared" si="26"/>
        <v>84.089299999999994</v>
      </c>
      <c r="D333" s="18">
        <f>Table21[[#This Row],[Adj Close]]-Table21[[#This Row],[Naive Trend ]]</f>
        <v>0.95159999999999911</v>
      </c>
      <c r="E333" s="5">
        <f t="shared" si="25"/>
        <v>0.90554255999999833</v>
      </c>
      <c r="F333" s="5">
        <f>ABS(Table21[[#This Row],[Erorr 1]])</f>
        <v>0.95159999999999911</v>
      </c>
      <c r="G333" s="6">
        <f>Table21[[#This Row],[Abs Erorr 1]]/Table21[[#This Row],[Adj Close]]</f>
        <v>1.1189909796345043E-2</v>
      </c>
      <c r="H333" s="4">
        <f t="shared" si="28"/>
        <v>83.892699999999991</v>
      </c>
      <c r="I333" s="7">
        <f>(Table21[[#This Row],[Adj Close]]-Table21[[#This Row],[3-MA]])</f>
        <v>1.1482000000000028</v>
      </c>
      <c r="J333" s="3">
        <f t="shared" si="27"/>
        <v>1.3183632400000063</v>
      </c>
      <c r="K333" s="3">
        <f>ABS(Table21[[#This Row],[Erorr 2]])</f>
        <v>1.1482000000000028</v>
      </c>
      <c r="L333" s="6">
        <f>Table21[[#This Row],[Abs Erorr 2]]/Table21[[#This Row],[Adj Close]]</f>
        <v>1.3501738575203259E-2</v>
      </c>
      <c r="M333" s="4">
        <f t="shared" si="29"/>
        <v>83.657966666666653</v>
      </c>
      <c r="N333" s="9">
        <f>Table21[[#This Row],[Adj Close]]-Table21[[#This Row],[6-MA]]</f>
        <v>1.3829333333333409</v>
      </c>
      <c r="O333" s="10">
        <f>(Table21[[#This Row],[Adj Close]]-M333)^2</f>
        <v>1.9125046044444654</v>
      </c>
      <c r="P333" s="10">
        <f>ABS(Table21[[#This Row],[Erorr 3]])</f>
        <v>1.3829333333333409</v>
      </c>
      <c r="Q333" s="81">
        <f>Table21[[#This Row],[Abs Erorr 3]]/Table21[[#This Row],[Adj Close]]</f>
        <v>1.6261979039889525E-2</v>
      </c>
    </row>
    <row r="334" spans="1:17" x14ac:dyDescent="0.3">
      <c r="A334" s="79">
        <v>43949</v>
      </c>
      <c r="B334" s="82">
        <v>84.498500000000007</v>
      </c>
      <c r="C334" s="4">
        <f t="shared" si="26"/>
        <v>85.040899999999993</v>
      </c>
      <c r="D334" s="18">
        <f>Table21[[#This Row],[Adj Close]]-Table21[[#This Row],[Naive Trend ]]</f>
        <v>-0.54239999999998645</v>
      </c>
      <c r="E334" s="5">
        <f t="shared" si="25"/>
        <v>0.29419775999998532</v>
      </c>
      <c r="F334" s="5">
        <f>ABS(Table21[[#This Row],[Erorr 1]])</f>
        <v>0.54239999999998645</v>
      </c>
      <c r="G334" s="6">
        <f>Table21[[#This Row],[Abs Erorr 1]]/Table21[[#This Row],[Adj Close]]</f>
        <v>6.419048858855322E-3</v>
      </c>
      <c r="H334" s="4">
        <f t="shared" si="28"/>
        <v>84.082999999999998</v>
      </c>
      <c r="I334" s="7">
        <f>(Table21[[#This Row],[Adj Close]]-Table21[[#This Row],[3-MA]])</f>
        <v>0.41550000000000864</v>
      </c>
      <c r="J334" s="3">
        <f t="shared" si="27"/>
        <v>0.17264025000000718</v>
      </c>
      <c r="K334" s="3">
        <f>ABS(Table21[[#This Row],[Erorr 2]])</f>
        <v>0.41550000000000864</v>
      </c>
      <c r="L334" s="6">
        <f>Table21[[#This Row],[Abs Erorr 2]]/Table21[[#This Row],[Adj Close]]</f>
        <v>4.9172470517229137E-3</v>
      </c>
      <c r="M334" s="4">
        <f t="shared" si="29"/>
        <v>83.572333333333333</v>
      </c>
      <c r="N334" s="9">
        <f>Table21[[#This Row],[Adj Close]]-Table21[[#This Row],[6-MA]]</f>
        <v>0.92616666666667413</v>
      </c>
      <c r="O334" s="10">
        <f>(Table21[[#This Row],[Adj Close]]-M334)^2</f>
        <v>0.85778469444445826</v>
      </c>
      <c r="P334" s="10">
        <f>ABS(Table21[[#This Row],[Erorr 3]])</f>
        <v>0.92616666666667413</v>
      </c>
      <c r="Q334" s="81">
        <f>Table21[[#This Row],[Abs Erorr 3]]/Table21[[#This Row],[Adj Close]]</f>
        <v>1.0960746837715155E-2</v>
      </c>
    </row>
    <row r="335" spans="1:17" x14ac:dyDescent="0.3">
      <c r="A335" s="79">
        <v>43950</v>
      </c>
      <c r="B335" s="82">
        <v>83.803899999999999</v>
      </c>
      <c r="C335" s="4">
        <f t="shared" si="26"/>
        <v>84.498500000000007</v>
      </c>
      <c r="D335" s="18">
        <f>Table21[[#This Row],[Adj Close]]-Table21[[#This Row],[Naive Trend ]]</f>
        <v>-0.69460000000000832</v>
      </c>
      <c r="E335" s="5">
        <f t="shared" si="25"/>
        <v>0.48246916000001155</v>
      </c>
      <c r="F335" s="5">
        <f>ABS(Table21[[#This Row],[Erorr 1]])</f>
        <v>0.69460000000000832</v>
      </c>
      <c r="G335" s="6">
        <f>Table21[[#This Row],[Abs Erorr 1]]/Table21[[#This Row],[Adj Close]]</f>
        <v>8.2883970793722998E-3</v>
      </c>
      <c r="H335" s="4">
        <f t="shared" si="28"/>
        <v>84.542900000000003</v>
      </c>
      <c r="I335" s="7">
        <f>(Table21[[#This Row],[Adj Close]]-Table21[[#This Row],[3-MA]])</f>
        <v>-0.73900000000000432</v>
      </c>
      <c r="J335" s="3">
        <f t="shared" si="27"/>
        <v>0.54612100000000641</v>
      </c>
      <c r="K335" s="3">
        <f>ABS(Table21[[#This Row],[Erorr 2]])</f>
        <v>0.73900000000000432</v>
      </c>
      <c r="L335" s="6">
        <f>Table21[[#This Row],[Abs Erorr 2]]/Table21[[#This Row],[Adj Close]]</f>
        <v>8.8182053579845838E-3</v>
      </c>
      <c r="M335" s="4">
        <f t="shared" si="29"/>
        <v>83.715066666666658</v>
      </c>
      <c r="N335" s="9">
        <f>Table21[[#This Row],[Adj Close]]-Table21[[#This Row],[6-MA]]</f>
        <v>8.8833333333340647E-2</v>
      </c>
      <c r="O335" s="10">
        <f>(Table21[[#This Row],[Adj Close]]-M335)^2</f>
        <v>7.8913611111124105E-3</v>
      </c>
      <c r="P335" s="10">
        <f>ABS(Table21[[#This Row],[Erorr 3]])</f>
        <v>8.8833333333340647E-2</v>
      </c>
      <c r="Q335" s="81">
        <f>Table21[[#This Row],[Abs Erorr 3]]/Table21[[#This Row],[Adj Close]]</f>
        <v>1.0600143111876733E-3</v>
      </c>
    </row>
    <row r="336" spans="1:17" x14ac:dyDescent="0.3">
      <c r="A336" s="79">
        <v>43951</v>
      </c>
      <c r="B336" s="82">
        <v>82.956999999999994</v>
      </c>
      <c r="C336" s="4">
        <f t="shared" si="26"/>
        <v>83.803899999999999</v>
      </c>
      <c r="D336" s="18">
        <f>Table21[[#This Row],[Adj Close]]-Table21[[#This Row],[Naive Trend ]]</f>
        <v>-0.84690000000000509</v>
      </c>
      <c r="E336" s="5">
        <f t="shared" si="25"/>
        <v>0.71723961000000858</v>
      </c>
      <c r="F336" s="5">
        <f>ABS(Table21[[#This Row],[Erorr 1]])</f>
        <v>0.84690000000000509</v>
      </c>
      <c r="G336" s="6">
        <f>Table21[[#This Row],[Abs Erorr 1]]/Table21[[#This Row],[Adj Close]]</f>
        <v>1.0208903407789641E-2</v>
      </c>
      <c r="H336" s="4">
        <f t="shared" si="28"/>
        <v>84.447766666666666</v>
      </c>
      <c r="I336" s="7">
        <f>(Table21[[#This Row],[Adj Close]]-Table21[[#This Row],[3-MA]])</f>
        <v>-1.4907666666666728</v>
      </c>
      <c r="J336" s="3">
        <f t="shared" si="27"/>
        <v>2.2223852544444629</v>
      </c>
      <c r="K336" s="3">
        <f>ABS(Table21[[#This Row],[Erorr 2]])</f>
        <v>1.4907666666666728</v>
      </c>
      <c r="L336" s="6">
        <f>Table21[[#This Row],[Abs Erorr 2]]/Table21[[#This Row],[Adj Close]]</f>
        <v>1.7970354119202392E-2</v>
      </c>
      <c r="M336" s="4">
        <f t="shared" si="29"/>
        <v>84.170233333333329</v>
      </c>
      <c r="N336" s="9">
        <f>Table21[[#This Row],[Adj Close]]-Table21[[#This Row],[6-MA]]</f>
        <v>-1.2132333333333349</v>
      </c>
      <c r="O336" s="10">
        <f>(Table21[[#This Row],[Adj Close]]-M336)^2</f>
        <v>1.4719351211111149</v>
      </c>
      <c r="P336" s="10">
        <f>ABS(Table21[[#This Row],[Erorr 3]])</f>
        <v>1.2132333333333349</v>
      </c>
      <c r="Q336" s="81">
        <f>Table21[[#This Row],[Abs Erorr 3]]/Table21[[#This Row],[Adj Close]]</f>
        <v>1.4624845803649301E-2</v>
      </c>
    </row>
    <row r="337" spans="1:17" x14ac:dyDescent="0.3">
      <c r="A337" s="79">
        <v>43952</v>
      </c>
      <c r="B337" s="82">
        <v>81.3964</v>
      </c>
      <c r="C337" s="4">
        <f t="shared" si="26"/>
        <v>82.956999999999994</v>
      </c>
      <c r="D337" s="18">
        <f>Table21[[#This Row],[Adj Close]]-Table21[[#This Row],[Naive Trend ]]</f>
        <v>-1.5605999999999938</v>
      </c>
      <c r="E337" s="5">
        <f t="shared" si="25"/>
        <v>2.4354723599999804</v>
      </c>
      <c r="F337" s="5">
        <f>ABS(Table21[[#This Row],[Erorr 1]])</f>
        <v>1.5605999999999938</v>
      </c>
      <c r="G337" s="6">
        <f>Table21[[#This Row],[Abs Erorr 1]]/Table21[[#This Row],[Adj Close]]</f>
        <v>1.917283811077632E-2</v>
      </c>
      <c r="H337" s="4">
        <f t="shared" si="28"/>
        <v>83.753133333333338</v>
      </c>
      <c r="I337" s="7">
        <f>(Table21[[#This Row],[Adj Close]]-Table21[[#This Row],[3-MA]])</f>
        <v>-2.356733333333338</v>
      </c>
      <c r="J337" s="3">
        <f t="shared" si="27"/>
        <v>5.5541920044444666</v>
      </c>
      <c r="K337" s="3">
        <f>ABS(Table21[[#This Row],[Erorr 2]])</f>
        <v>2.356733333333338</v>
      </c>
      <c r="L337" s="6">
        <f>Table21[[#This Row],[Abs Erorr 2]]/Table21[[#This Row],[Adj Close]]</f>
        <v>2.8953778463584851E-2</v>
      </c>
      <c r="M337" s="4">
        <f t="shared" si="29"/>
        <v>83.918066666666661</v>
      </c>
      <c r="N337" s="9">
        <f>Table21[[#This Row],[Adj Close]]-Table21[[#This Row],[6-MA]]</f>
        <v>-2.5216666666666612</v>
      </c>
      <c r="O337" s="10">
        <f>(Table21[[#This Row],[Adj Close]]-M337)^2</f>
        <v>6.3588027777777505</v>
      </c>
      <c r="P337" s="10">
        <f>ABS(Table21[[#This Row],[Erorr 3]])</f>
        <v>2.5216666666666612</v>
      </c>
      <c r="Q337" s="81">
        <f>Table21[[#This Row],[Abs Erorr 3]]/Table21[[#This Row],[Adj Close]]</f>
        <v>3.0980076104921855E-2</v>
      </c>
    </row>
    <row r="338" spans="1:17" x14ac:dyDescent="0.3">
      <c r="A338" s="79">
        <v>43955</v>
      </c>
      <c r="B338" s="82">
        <v>81.596299999999999</v>
      </c>
      <c r="C338" s="4">
        <f t="shared" si="26"/>
        <v>81.3964</v>
      </c>
      <c r="D338" s="18">
        <f>Table21[[#This Row],[Adj Close]]-Table21[[#This Row],[Naive Trend ]]</f>
        <v>0.19989999999999952</v>
      </c>
      <c r="E338" s="5">
        <f t="shared" si="25"/>
        <v>3.996000999999981E-2</v>
      </c>
      <c r="F338" s="5">
        <f>ABS(Table21[[#This Row],[Erorr 1]])</f>
        <v>0.19989999999999952</v>
      </c>
      <c r="G338" s="6">
        <f>Table21[[#This Row],[Abs Erorr 1]]/Table21[[#This Row],[Adj Close]]</f>
        <v>2.4498659865704636E-3</v>
      </c>
      <c r="H338" s="4">
        <f t="shared" si="28"/>
        <v>82.719099999999997</v>
      </c>
      <c r="I338" s="7">
        <f>(Table21[[#This Row],[Adj Close]]-Table21[[#This Row],[3-MA]])</f>
        <v>-1.122799999999998</v>
      </c>
      <c r="J338" s="3">
        <f t="shared" si="27"/>
        <v>1.2606798399999957</v>
      </c>
      <c r="K338" s="3">
        <f>ABS(Table21[[#This Row],[Erorr 2]])</f>
        <v>1.122799999999998</v>
      </c>
      <c r="L338" s="6">
        <f>Table21[[#This Row],[Abs Erorr 2]]/Table21[[#This Row],[Adj Close]]</f>
        <v>1.3760427862537861E-2</v>
      </c>
      <c r="M338" s="4">
        <f t="shared" si="29"/>
        <v>83.630999999999986</v>
      </c>
      <c r="N338" s="9">
        <f>Table21[[#This Row],[Adj Close]]-Table21[[#This Row],[6-MA]]</f>
        <v>-2.0346999999999866</v>
      </c>
      <c r="O338" s="10">
        <f>(Table21[[#This Row],[Adj Close]]-M338)^2</f>
        <v>4.1400040899999455</v>
      </c>
      <c r="P338" s="10">
        <f>ABS(Table21[[#This Row],[Erorr 3]])</f>
        <v>2.0346999999999866</v>
      </c>
      <c r="Q338" s="81">
        <f>Table21[[#This Row],[Abs Erorr 3]]/Table21[[#This Row],[Adj Close]]</f>
        <v>2.4936179704226621E-2</v>
      </c>
    </row>
    <row r="339" spans="1:17" x14ac:dyDescent="0.3">
      <c r="A339" s="79">
        <v>43956</v>
      </c>
      <c r="B339" s="82">
        <v>82.975999999999999</v>
      </c>
      <c r="C339" s="4">
        <f t="shared" si="26"/>
        <v>81.596299999999999</v>
      </c>
      <c r="D339" s="18">
        <f>Table21[[#This Row],[Adj Close]]-Table21[[#This Row],[Naive Trend ]]</f>
        <v>1.3796999999999997</v>
      </c>
      <c r="E339" s="5">
        <f t="shared" si="25"/>
        <v>1.9035720899999993</v>
      </c>
      <c r="F339" s="5">
        <f>ABS(Table21[[#This Row],[Erorr 1]])</f>
        <v>1.3796999999999997</v>
      </c>
      <c r="G339" s="6">
        <f>Table21[[#This Row],[Abs Erorr 1]]/Table21[[#This Row],[Adj Close]]</f>
        <v>1.6627699575780946E-2</v>
      </c>
      <c r="H339" s="4">
        <f t="shared" si="28"/>
        <v>81.983233333333331</v>
      </c>
      <c r="I339" s="7">
        <f>(Table21[[#This Row],[Adj Close]]-Table21[[#This Row],[3-MA]])</f>
        <v>0.99276666666666813</v>
      </c>
      <c r="J339" s="3">
        <f t="shared" si="27"/>
        <v>0.98558565444444735</v>
      </c>
      <c r="K339" s="3">
        <f>ABS(Table21[[#This Row],[Erorr 2]])</f>
        <v>0.99276666666666813</v>
      </c>
      <c r="L339" s="6">
        <f>Table21[[#This Row],[Abs Erorr 2]]/Table21[[#This Row],[Adj Close]]</f>
        <v>1.1964503792261234E-2</v>
      </c>
      <c r="M339" s="4">
        <f t="shared" si="29"/>
        <v>83.215499999999992</v>
      </c>
      <c r="N339" s="9">
        <f>Table21[[#This Row],[Adj Close]]-Table21[[#This Row],[6-MA]]</f>
        <v>-0.2394999999999925</v>
      </c>
      <c r="O339" s="10">
        <f>(Table21[[#This Row],[Adj Close]]-M339)^2</f>
        <v>5.7360249999996407E-2</v>
      </c>
      <c r="P339" s="10">
        <f>ABS(Table21[[#This Row],[Erorr 3]])</f>
        <v>0.2394999999999925</v>
      </c>
      <c r="Q339" s="81">
        <f>Table21[[#This Row],[Abs Erorr 3]]/Table21[[#This Row],[Adj Close]]</f>
        <v>2.8863767836481936E-3</v>
      </c>
    </row>
    <row r="340" spans="1:17" x14ac:dyDescent="0.3">
      <c r="A340" s="79">
        <v>43957</v>
      </c>
      <c r="B340" s="82">
        <v>84.156000000000006</v>
      </c>
      <c r="C340" s="4">
        <f t="shared" si="26"/>
        <v>82.975999999999999</v>
      </c>
      <c r="D340" s="18">
        <f>Table21[[#This Row],[Adj Close]]-Table21[[#This Row],[Naive Trend ]]</f>
        <v>1.1800000000000068</v>
      </c>
      <c r="E340" s="5">
        <f t="shared" si="25"/>
        <v>1.3924000000000161</v>
      </c>
      <c r="F340" s="5">
        <f>ABS(Table21[[#This Row],[Erorr 1]])</f>
        <v>1.1800000000000068</v>
      </c>
      <c r="G340" s="6">
        <f>Table21[[#This Row],[Abs Erorr 1]]/Table21[[#This Row],[Adj Close]]</f>
        <v>1.4021578972384699E-2</v>
      </c>
      <c r="H340" s="4">
        <f t="shared" si="28"/>
        <v>81.989566666666676</v>
      </c>
      <c r="I340" s="7">
        <f>(Table21[[#This Row],[Adj Close]]-Table21[[#This Row],[3-MA]])</f>
        <v>2.1664333333333303</v>
      </c>
      <c r="J340" s="3">
        <f t="shared" si="27"/>
        <v>4.6934333877777643</v>
      </c>
      <c r="K340" s="3">
        <f>ABS(Table21[[#This Row],[Erorr 2]])</f>
        <v>2.1664333333333303</v>
      </c>
      <c r="L340" s="6">
        <f>Table21[[#This Row],[Abs Erorr 2]]/Table21[[#This Row],[Adj Close]]</f>
        <v>2.574306446757605E-2</v>
      </c>
      <c r="M340" s="4">
        <f t="shared" si="29"/>
        <v>82.871349999999993</v>
      </c>
      <c r="N340" s="9">
        <f>Table21[[#This Row],[Adj Close]]-Table21[[#This Row],[6-MA]]</f>
        <v>1.2846500000000134</v>
      </c>
      <c r="O340" s="10">
        <f>(Table21[[#This Row],[Adj Close]]-M340)^2</f>
        <v>1.6503256225000345</v>
      </c>
      <c r="P340" s="10">
        <f>ABS(Table21[[#This Row],[Erorr 3]])</f>
        <v>1.2846500000000134</v>
      </c>
      <c r="Q340" s="81">
        <f>Table21[[#This Row],[Abs Erorr 3]]/Table21[[#This Row],[Adj Close]]</f>
        <v>1.5265102904130582E-2</v>
      </c>
    </row>
    <row r="341" spans="1:17" x14ac:dyDescent="0.3">
      <c r="A341" s="79">
        <v>43958</v>
      </c>
      <c r="B341" s="82">
        <v>84.270099999999999</v>
      </c>
      <c r="C341" s="4">
        <f t="shared" si="26"/>
        <v>84.156000000000006</v>
      </c>
      <c r="D341" s="18">
        <f>Table21[[#This Row],[Adj Close]]-Table21[[#This Row],[Naive Trend ]]</f>
        <v>0.11409999999999343</v>
      </c>
      <c r="E341" s="5">
        <f t="shared" si="25"/>
        <v>1.30188099999985E-2</v>
      </c>
      <c r="F341" s="5">
        <f>ABS(Table21[[#This Row],[Erorr 1]])</f>
        <v>0.11409999999999343</v>
      </c>
      <c r="G341" s="6">
        <f>Table21[[#This Row],[Abs Erorr 1]]/Table21[[#This Row],[Adj Close]]</f>
        <v>1.3539796440255017E-3</v>
      </c>
      <c r="H341" s="4">
        <f t="shared" si="28"/>
        <v>82.909433333333325</v>
      </c>
      <c r="I341" s="7">
        <f>(Table21[[#This Row],[Adj Close]]-Table21[[#This Row],[3-MA]])</f>
        <v>1.360666666666674</v>
      </c>
      <c r="J341" s="3">
        <f t="shared" si="27"/>
        <v>1.8514137777777977</v>
      </c>
      <c r="K341" s="3">
        <f>ABS(Table21[[#This Row],[Erorr 2]])</f>
        <v>1.360666666666674</v>
      </c>
      <c r="L341" s="6">
        <f>Table21[[#This Row],[Abs Erorr 2]]/Table21[[#This Row],[Adj Close]]</f>
        <v>1.6146494031295488E-2</v>
      </c>
      <c r="M341" s="4">
        <f t="shared" si="29"/>
        <v>82.814266666666668</v>
      </c>
      <c r="N341" s="9">
        <f>Table21[[#This Row],[Adj Close]]-Table21[[#This Row],[6-MA]]</f>
        <v>1.4558333333333309</v>
      </c>
      <c r="O341" s="10">
        <f>(Table21[[#This Row],[Adj Close]]-M341)^2</f>
        <v>2.1194506944444371</v>
      </c>
      <c r="P341" s="10">
        <f>ABS(Table21[[#This Row],[Erorr 3]])</f>
        <v>1.4558333333333309</v>
      </c>
      <c r="Q341" s="81">
        <f>Table21[[#This Row],[Abs Erorr 3]]/Table21[[#This Row],[Adj Close]]</f>
        <v>1.7275799285076568E-2</v>
      </c>
    </row>
    <row r="342" spans="1:17" x14ac:dyDescent="0.3">
      <c r="A342" s="79">
        <v>43959</v>
      </c>
      <c r="B342" s="82">
        <v>86.078100000000006</v>
      </c>
      <c r="C342" s="4">
        <f t="shared" si="26"/>
        <v>84.270099999999999</v>
      </c>
      <c r="D342" s="18">
        <f>Table21[[#This Row],[Adj Close]]-Table21[[#This Row],[Naive Trend ]]</f>
        <v>1.8080000000000069</v>
      </c>
      <c r="E342" s="5">
        <f t="shared" si="25"/>
        <v>3.2688640000000251</v>
      </c>
      <c r="F342" s="5">
        <f>ABS(Table21[[#This Row],[Erorr 1]])</f>
        <v>1.8080000000000069</v>
      </c>
      <c r="G342" s="6">
        <f>Table21[[#This Row],[Abs Erorr 1]]/Table21[[#This Row],[Adj Close]]</f>
        <v>2.1004181086710868E-2</v>
      </c>
      <c r="H342" s="4">
        <f t="shared" si="28"/>
        <v>83.800700000000006</v>
      </c>
      <c r="I342" s="7">
        <f>(Table21[[#This Row],[Adj Close]]-Table21[[#This Row],[3-MA]])</f>
        <v>2.2774000000000001</v>
      </c>
      <c r="J342" s="3">
        <f t="shared" si="27"/>
        <v>5.1865507600000003</v>
      </c>
      <c r="K342" s="3">
        <f>ABS(Table21[[#This Row],[Erorr 2]])</f>
        <v>2.2774000000000001</v>
      </c>
      <c r="L342" s="6">
        <f>Table21[[#This Row],[Abs Erorr 2]]/Table21[[#This Row],[Adj Close]]</f>
        <v>2.6457368366634485E-2</v>
      </c>
      <c r="M342" s="4">
        <f t="shared" si="29"/>
        <v>82.891966666666676</v>
      </c>
      <c r="N342" s="9">
        <f>Table21[[#This Row],[Adj Close]]-Table21[[#This Row],[6-MA]]</f>
        <v>3.1861333333333306</v>
      </c>
      <c r="O342" s="10">
        <f>(Table21[[#This Row],[Adj Close]]-M342)^2</f>
        <v>10.15144561777776</v>
      </c>
      <c r="P342" s="10">
        <f>ABS(Table21[[#This Row],[Erorr 3]])</f>
        <v>3.1861333333333306</v>
      </c>
      <c r="Q342" s="81">
        <f>Table21[[#This Row],[Abs Erorr 3]]/Table21[[#This Row],[Adj Close]]</f>
        <v>3.7014447732156383E-2</v>
      </c>
    </row>
    <row r="343" spans="1:17" x14ac:dyDescent="0.3">
      <c r="A343" s="79">
        <v>43962</v>
      </c>
      <c r="B343" s="82">
        <v>86.525300000000001</v>
      </c>
      <c r="C343" s="4">
        <f t="shared" si="26"/>
        <v>86.078100000000006</v>
      </c>
      <c r="D343" s="18">
        <f>Table21[[#This Row],[Adj Close]]-Table21[[#This Row],[Naive Trend ]]</f>
        <v>0.44719999999999516</v>
      </c>
      <c r="E343" s="5">
        <f t="shared" si="25"/>
        <v>0.19998783999999567</v>
      </c>
      <c r="F343" s="5">
        <f>ABS(Table21[[#This Row],[Erorr 1]])</f>
        <v>0.44719999999999516</v>
      </c>
      <c r="G343" s="6">
        <f>Table21[[#This Row],[Abs Erorr 1]]/Table21[[#This Row],[Adj Close]]</f>
        <v>5.1684305052972388E-3</v>
      </c>
      <c r="H343" s="4">
        <f t="shared" si="28"/>
        <v>84.834733333333347</v>
      </c>
      <c r="I343" s="7">
        <f>(Table21[[#This Row],[Adj Close]]-Table21[[#This Row],[3-MA]])</f>
        <v>1.6905666666666548</v>
      </c>
      <c r="J343" s="3">
        <f t="shared" si="27"/>
        <v>2.8580156544444044</v>
      </c>
      <c r="K343" s="3">
        <f>ABS(Table21[[#This Row],[Erorr 2]])</f>
        <v>1.6905666666666548</v>
      </c>
      <c r="L343" s="6">
        <f>Table21[[#This Row],[Abs Erorr 2]]/Table21[[#This Row],[Adj Close]]</f>
        <v>1.9538408611893338E-2</v>
      </c>
      <c r="M343" s="4">
        <f t="shared" si="29"/>
        <v>83.412150000000011</v>
      </c>
      <c r="N343" s="9">
        <f>Table21[[#This Row],[Adj Close]]-Table21[[#This Row],[6-MA]]</f>
        <v>3.1131499999999903</v>
      </c>
      <c r="O343" s="10">
        <f>(Table21[[#This Row],[Adj Close]]-M343)^2</f>
        <v>9.6917029224999389</v>
      </c>
      <c r="P343" s="10">
        <f>ABS(Table21[[#This Row],[Erorr 3]])</f>
        <v>3.1131499999999903</v>
      </c>
      <c r="Q343" s="81">
        <f>Table21[[#This Row],[Abs Erorr 3]]/Table21[[#This Row],[Adj Close]]</f>
        <v>3.5979649882750944E-2</v>
      </c>
    </row>
    <row r="344" spans="1:17" x14ac:dyDescent="0.3">
      <c r="A344" s="79">
        <v>43963</v>
      </c>
      <c r="B344" s="82">
        <v>83.984700000000004</v>
      </c>
      <c r="C344" s="4">
        <f t="shared" si="26"/>
        <v>86.525300000000001</v>
      </c>
      <c r="D344" s="18">
        <f>Table21[[#This Row],[Adj Close]]-Table21[[#This Row],[Naive Trend ]]</f>
        <v>-2.5405999999999977</v>
      </c>
      <c r="E344" s="5">
        <f t="shared" si="25"/>
        <v>6.4546483599999886</v>
      </c>
      <c r="F344" s="5">
        <f>ABS(Table21[[#This Row],[Erorr 1]])</f>
        <v>2.5405999999999977</v>
      </c>
      <c r="G344" s="6">
        <f>Table21[[#This Row],[Abs Erorr 1]]/Table21[[#This Row],[Adj Close]]</f>
        <v>3.0250748052919135E-2</v>
      </c>
      <c r="H344" s="4">
        <f t="shared" si="28"/>
        <v>85.624500000000012</v>
      </c>
      <c r="I344" s="7">
        <f>(Table21[[#This Row],[Adj Close]]-Table21[[#This Row],[3-MA]])</f>
        <v>-1.6398000000000081</v>
      </c>
      <c r="J344" s="3">
        <f t="shared" si="27"/>
        <v>2.6889440400000266</v>
      </c>
      <c r="K344" s="3">
        <f>ABS(Table21[[#This Row],[Erorr 2]])</f>
        <v>1.6398000000000081</v>
      </c>
      <c r="L344" s="6">
        <f>Table21[[#This Row],[Abs Erorr 2]]/Table21[[#This Row],[Adj Close]]</f>
        <v>1.9524984907965476E-2</v>
      </c>
      <c r="M344" s="4">
        <f t="shared" si="29"/>
        <v>84.266966666666676</v>
      </c>
      <c r="N344" s="9">
        <f>Table21[[#This Row],[Adj Close]]-Table21[[#This Row],[6-MA]]</f>
        <v>-0.28226666666667199</v>
      </c>
      <c r="O344" s="10">
        <f>(Table21[[#This Row],[Adj Close]]-M344)^2</f>
        <v>7.9674471111114115E-2</v>
      </c>
      <c r="P344" s="10">
        <f>ABS(Table21[[#This Row],[Erorr 3]])</f>
        <v>0.28226666666667199</v>
      </c>
      <c r="Q344" s="81">
        <f>Table21[[#This Row],[Abs Erorr 3]]/Table21[[#This Row],[Adj Close]]</f>
        <v>3.3609296296429228E-3</v>
      </c>
    </row>
    <row r="345" spans="1:17" x14ac:dyDescent="0.3">
      <c r="A345" s="79">
        <v>43964</v>
      </c>
      <c r="B345" s="82">
        <v>81.853200000000001</v>
      </c>
      <c r="C345" s="4">
        <f t="shared" si="26"/>
        <v>83.984700000000004</v>
      </c>
      <c r="D345" s="18">
        <f>Table21[[#This Row],[Adj Close]]-Table21[[#This Row],[Naive Trend ]]</f>
        <v>-2.1315000000000026</v>
      </c>
      <c r="E345" s="5">
        <f t="shared" si="25"/>
        <v>4.543292250000011</v>
      </c>
      <c r="F345" s="5">
        <f>ABS(Table21[[#This Row],[Erorr 1]])</f>
        <v>2.1315000000000026</v>
      </c>
      <c r="G345" s="6">
        <f>Table21[[#This Row],[Abs Erorr 1]]/Table21[[#This Row],[Adj Close]]</f>
        <v>2.6040521323540223E-2</v>
      </c>
      <c r="H345" s="4">
        <f t="shared" si="28"/>
        <v>85.529366666666689</v>
      </c>
      <c r="I345" s="7">
        <f>(Table21[[#This Row],[Adj Close]]-Table21[[#This Row],[3-MA]])</f>
        <v>-3.6761666666666883</v>
      </c>
      <c r="J345" s="3">
        <f t="shared" si="27"/>
        <v>13.514201361111271</v>
      </c>
      <c r="K345" s="3">
        <f>ABS(Table21[[#This Row],[Erorr 2]])</f>
        <v>3.6761666666666883</v>
      </c>
      <c r="L345" s="6">
        <f>Table21[[#This Row],[Abs Erorr 2]]/Table21[[#This Row],[Adj Close]]</f>
        <v>4.4911703716735425E-2</v>
      </c>
      <c r="M345" s="4">
        <f t="shared" si="29"/>
        <v>84.665033333333341</v>
      </c>
      <c r="N345" s="9">
        <f>Table21[[#This Row],[Adj Close]]-Table21[[#This Row],[6-MA]]</f>
        <v>-2.8118333333333396</v>
      </c>
      <c r="O345" s="10">
        <f>(Table21[[#This Row],[Adj Close]]-M345)^2</f>
        <v>7.9064066944444802</v>
      </c>
      <c r="P345" s="10">
        <f>ABS(Table21[[#This Row],[Erorr 3]])</f>
        <v>2.8118333333333396</v>
      </c>
      <c r="Q345" s="81">
        <f>Table21[[#This Row],[Abs Erorr 3]]/Table21[[#This Row],[Adj Close]]</f>
        <v>3.4352149132023425E-2</v>
      </c>
    </row>
    <row r="346" spans="1:17" x14ac:dyDescent="0.3">
      <c r="A346" s="79">
        <v>43965</v>
      </c>
      <c r="B346" s="82">
        <v>82.357500000000002</v>
      </c>
      <c r="C346" s="4">
        <f t="shared" si="26"/>
        <v>81.853200000000001</v>
      </c>
      <c r="D346" s="18">
        <f>Table21[[#This Row],[Adj Close]]-Table21[[#This Row],[Naive Trend ]]</f>
        <v>0.50430000000000064</v>
      </c>
      <c r="E346" s="5">
        <f t="shared" si="25"/>
        <v>0.25431849000000062</v>
      </c>
      <c r="F346" s="5">
        <f>ABS(Table21[[#This Row],[Erorr 1]])</f>
        <v>0.50430000000000064</v>
      </c>
      <c r="G346" s="6">
        <f>Table21[[#This Row],[Abs Erorr 1]]/Table21[[#This Row],[Adj Close]]</f>
        <v>6.1233038885347493E-3</v>
      </c>
      <c r="H346" s="4">
        <f t="shared" si="28"/>
        <v>84.121066666666664</v>
      </c>
      <c r="I346" s="7">
        <f>(Table21[[#This Row],[Adj Close]]-Table21[[#This Row],[3-MA]])</f>
        <v>-1.7635666666666623</v>
      </c>
      <c r="J346" s="3">
        <f t="shared" si="27"/>
        <v>3.1101673877777625</v>
      </c>
      <c r="K346" s="3">
        <f>ABS(Table21[[#This Row],[Erorr 2]])</f>
        <v>1.7635666666666623</v>
      </c>
      <c r="L346" s="6">
        <f>Table21[[#This Row],[Abs Erorr 2]]/Table21[[#This Row],[Adj Close]]</f>
        <v>2.1413552702142031E-2</v>
      </c>
      <c r="M346" s="4">
        <f t="shared" si="29"/>
        <v>84.47790000000002</v>
      </c>
      <c r="N346" s="9">
        <f>Table21[[#This Row],[Adj Close]]-Table21[[#This Row],[6-MA]]</f>
        <v>-2.1204000000000178</v>
      </c>
      <c r="O346" s="10">
        <f>(Table21[[#This Row],[Adj Close]]-M346)^2</f>
        <v>4.4960961600000759</v>
      </c>
      <c r="P346" s="10">
        <f>ABS(Table21[[#This Row],[Erorr 3]])</f>
        <v>2.1204000000000178</v>
      </c>
      <c r="Q346" s="81">
        <f>Table21[[#This Row],[Abs Erorr 3]]/Table21[[#This Row],[Adj Close]]</f>
        <v>2.5746289044713811E-2</v>
      </c>
    </row>
    <row r="347" spans="1:17" x14ac:dyDescent="0.3">
      <c r="A347" s="79">
        <v>43966</v>
      </c>
      <c r="B347" s="82">
        <v>82.776200000000003</v>
      </c>
      <c r="C347" s="4">
        <f t="shared" si="26"/>
        <v>82.357500000000002</v>
      </c>
      <c r="D347" s="18">
        <f>Table21[[#This Row],[Adj Close]]-Table21[[#This Row],[Naive Trend ]]</f>
        <v>0.41870000000000118</v>
      </c>
      <c r="E347" s="5">
        <f t="shared" si="25"/>
        <v>0.17530969000000099</v>
      </c>
      <c r="F347" s="5">
        <f>ABS(Table21[[#This Row],[Erorr 1]])</f>
        <v>0.41870000000000118</v>
      </c>
      <c r="G347" s="6">
        <f>Table21[[#This Row],[Abs Erorr 1]]/Table21[[#This Row],[Adj Close]]</f>
        <v>5.0582172170261638E-3</v>
      </c>
      <c r="H347" s="4">
        <f t="shared" si="28"/>
        <v>82.731800000000007</v>
      </c>
      <c r="I347" s="7">
        <f>(Table21[[#This Row],[Adj Close]]-Table21[[#This Row],[3-MA]])</f>
        <v>4.4399999999995998E-2</v>
      </c>
      <c r="J347" s="3">
        <f t="shared" si="27"/>
        <v>1.9713599999996445E-3</v>
      </c>
      <c r="K347" s="3">
        <f>ABS(Table21[[#This Row],[Erorr 2]])</f>
        <v>4.4399999999995998E-2</v>
      </c>
      <c r="L347" s="6">
        <f>Table21[[#This Row],[Abs Erorr 2]]/Table21[[#This Row],[Adj Close]]</f>
        <v>5.3638606266047481E-4</v>
      </c>
      <c r="M347" s="4">
        <f t="shared" si="29"/>
        <v>84.178150000000002</v>
      </c>
      <c r="N347" s="9">
        <f>Table21[[#This Row],[Adj Close]]-Table21[[#This Row],[6-MA]]</f>
        <v>-1.4019499999999994</v>
      </c>
      <c r="O347" s="10">
        <f>(Table21[[#This Row],[Adj Close]]-M347)^2</f>
        <v>1.9654638024999982</v>
      </c>
      <c r="P347" s="10">
        <f>ABS(Table21[[#This Row],[Erorr 3]])</f>
        <v>1.4019499999999994</v>
      </c>
      <c r="Q347" s="81">
        <f>Table21[[#This Row],[Abs Erorr 3]]/Table21[[#This Row],[Adj Close]]</f>
        <v>1.6936631543849553E-2</v>
      </c>
    </row>
    <row r="348" spans="1:17" x14ac:dyDescent="0.3">
      <c r="A348" s="79">
        <v>43969</v>
      </c>
      <c r="B348" s="82">
        <v>86.63</v>
      </c>
      <c r="C348" s="4">
        <f t="shared" si="26"/>
        <v>82.776200000000003</v>
      </c>
      <c r="D348" s="18">
        <f>Table21[[#This Row],[Adj Close]]-Table21[[#This Row],[Naive Trend ]]</f>
        <v>3.8537999999999926</v>
      </c>
      <c r="E348" s="5">
        <f t="shared" si="25"/>
        <v>14.851774439999943</v>
      </c>
      <c r="F348" s="5">
        <f>ABS(Table21[[#This Row],[Erorr 1]])</f>
        <v>3.8537999999999926</v>
      </c>
      <c r="G348" s="6">
        <f>Table21[[#This Row],[Abs Erorr 1]]/Table21[[#This Row],[Adj Close]]</f>
        <v>4.4485743968602019E-2</v>
      </c>
      <c r="H348" s="4">
        <f t="shared" si="28"/>
        <v>82.328966666666659</v>
      </c>
      <c r="I348" s="7">
        <f>(Table21[[#This Row],[Adj Close]]-Table21[[#This Row],[3-MA]])</f>
        <v>4.3010333333333364</v>
      </c>
      <c r="J348" s="3">
        <f t="shared" si="27"/>
        <v>18.49888773444447</v>
      </c>
      <c r="K348" s="3">
        <f>ABS(Table21[[#This Row],[Erorr 2]])</f>
        <v>4.3010333333333364</v>
      </c>
      <c r="L348" s="6">
        <f>Table21[[#This Row],[Abs Erorr 2]]/Table21[[#This Row],[Adj Close]]</f>
        <v>4.9648312747700991E-2</v>
      </c>
      <c r="M348" s="4">
        <f t="shared" si="29"/>
        <v>83.929166666666688</v>
      </c>
      <c r="N348" s="9">
        <f>Table21[[#This Row],[Adj Close]]-Table21[[#This Row],[6-MA]]</f>
        <v>2.700833333333307</v>
      </c>
      <c r="O348" s="10">
        <f>(Table21[[#This Row],[Adj Close]]-M348)^2</f>
        <v>7.2945006944443023</v>
      </c>
      <c r="P348" s="10">
        <f>ABS(Table21[[#This Row],[Erorr 3]])</f>
        <v>2.700833333333307</v>
      </c>
      <c r="Q348" s="81">
        <f>Table21[[#This Row],[Abs Erorr 3]]/Table21[[#This Row],[Adj Close]]</f>
        <v>3.1176651660317526E-2</v>
      </c>
    </row>
    <row r="349" spans="1:17" x14ac:dyDescent="0.3">
      <c r="A349" s="79">
        <v>43970</v>
      </c>
      <c r="B349" s="82">
        <v>87.077299999999994</v>
      </c>
      <c r="C349" s="4">
        <f t="shared" si="26"/>
        <v>86.63</v>
      </c>
      <c r="D349" s="18">
        <f>Table21[[#This Row],[Adj Close]]-Table21[[#This Row],[Naive Trend ]]</f>
        <v>0.44729999999999848</v>
      </c>
      <c r="E349" s="5">
        <f t="shared" si="25"/>
        <v>0.20007728999999863</v>
      </c>
      <c r="F349" s="5">
        <f>ABS(Table21[[#This Row],[Erorr 1]])</f>
        <v>0.44729999999999848</v>
      </c>
      <c r="G349" s="6">
        <f>Table21[[#This Row],[Abs Erorr 1]]/Table21[[#This Row],[Adj Close]]</f>
        <v>5.1368152204994697E-3</v>
      </c>
      <c r="H349" s="4">
        <f t="shared" si="28"/>
        <v>83.921233333333333</v>
      </c>
      <c r="I349" s="7">
        <f>(Table21[[#This Row],[Adj Close]]-Table21[[#This Row],[3-MA]])</f>
        <v>3.1560666666666606</v>
      </c>
      <c r="J349" s="3">
        <f t="shared" si="27"/>
        <v>9.9607568044444061</v>
      </c>
      <c r="K349" s="3">
        <f>ABS(Table21[[#This Row],[Erorr 2]])</f>
        <v>3.1560666666666606</v>
      </c>
      <c r="L349" s="6">
        <f>Table21[[#This Row],[Abs Erorr 2]]/Table21[[#This Row],[Adj Close]]</f>
        <v>3.6244424972600907E-2</v>
      </c>
      <c r="M349" s="4">
        <f t="shared" si="29"/>
        <v>84.021150000000006</v>
      </c>
      <c r="N349" s="9">
        <f>Table21[[#This Row],[Adj Close]]-Table21[[#This Row],[6-MA]]</f>
        <v>3.0561499999999882</v>
      </c>
      <c r="O349" s="10">
        <f>(Table21[[#This Row],[Adj Close]]-M349)^2</f>
        <v>9.3400528224999277</v>
      </c>
      <c r="P349" s="10">
        <f>ABS(Table21[[#This Row],[Erorr 3]])</f>
        <v>3.0561499999999882</v>
      </c>
      <c r="Q349" s="81">
        <f>Table21[[#This Row],[Abs Erorr 3]]/Table21[[#This Row],[Adj Close]]</f>
        <v>3.5096977053721098E-2</v>
      </c>
    </row>
    <row r="350" spans="1:17" x14ac:dyDescent="0.3">
      <c r="A350" s="79">
        <v>43971</v>
      </c>
      <c r="B350" s="82">
        <v>88.447500000000005</v>
      </c>
      <c r="C350" s="4">
        <f t="shared" si="26"/>
        <v>87.077299999999994</v>
      </c>
      <c r="D350" s="18">
        <f>Table21[[#This Row],[Adj Close]]-Table21[[#This Row],[Naive Trend ]]</f>
        <v>1.3702000000000112</v>
      </c>
      <c r="E350" s="5">
        <f t="shared" si="25"/>
        <v>1.8774480400000306</v>
      </c>
      <c r="F350" s="5">
        <f>ABS(Table21[[#This Row],[Erorr 1]])</f>
        <v>1.3702000000000112</v>
      </c>
      <c r="G350" s="6">
        <f>Table21[[#This Row],[Abs Erorr 1]]/Table21[[#This Row],[Adj Close]]</f>
        <v>1.5491675852907217E-2</v>
      </c>
      <c r="H350" s="4">
        <f t="shared" si="28"/>
        <v>85.494500000000002</v>
      </c>
      <c r="I350" s="7">
        <f>(Table21[[#This Row],[Adj Close]]-Table21[[#This Row],[3-MA]])</f>
        <v>2.953000000000003</v>
      </c>
      <c r="J350" s="3">
        <f t="shared" si="27"/>
        <v>8.7202090000000183</v>
      </c>
      <c r="K350" s="3">
        <f>ABS(Table21[[#This Row],[Erorr 2]])</f>
        <v>2.953000000000003</v>
      </c>
      <c r="L350" s="6">
        <f>Table21[[#This Row],[Abs Erorr 2]]/Table21[[#This Row],[Adj Close]]</f>
        <v>3.338703750812632E-2</v>
      </c>
      <c r="M350" s="4">
        <f t="shared" si="29"/>
        <v>84.113150000000005</v>
      </c>
      <c r="N350" s="9">
        <f>Table21[[#This Row],[Adj Close]]-Table21[[#This Row],[6-MA]]</f>
        <v>4.3343500000000006</v>
      </c>
      <c r="O350" s="10">
        <f>(Table21[[#This Row],[Adj Close]]-M350)^2</f>
        <v>18.786589922500006</v>
      </c>
      <c r="P350" s="10">
        <f>ABS(Table21[[#This Row],[Erorr 3]])</f>
        <v>4.3343500000000006</v>
      </c>
      <c r="Q350" s="81">
        <f>Table21[[#This Row],[Abs Erorr 3]]/Table21[[#This Row],[Adj Close]]</f>
        <v>4.900477684502106E-2</v>
      </c>
    </row>
    <row r="351" spans="1:17" x14ac:dyDescent="0.3">
      <c r="A351" s="79">
        <v>43972</v>
      </c>
      <c r="B351" s="82">
        <v>89.694000000000003</v>
      </c>
      <c r="C351" s="4">
        <f t="shared" si="26"/>
        <v>88.447500000000005</v>
      </c>
      <c r="D351" s="18">
        <f>Table21[[#This Row],[Adj Close]]-Table21[[#This Row],[Naive Trend ]]</f>
        <v>1.2464999999999975</v>
      </c>
      <c r="E351" s="5">
        <f t="shared" si="25"/>
        <v>1.5537622499999937</v>
      </c>
      <c r="F351" s="5">
        <f>ABS(Table21[[#This Row],[Erorr 1]])</f>
        <v>1.2464999999999975</v>
      </c>
      <c r="G351" s="6">
        <f>Table21[[#This Row],[Abs Erorr 1]]/Table21[[#This Row],[Adj Close]]</f>
        <v>1.3897250652217511E-2</v>
      </c>
      <c r="H351" s="4">
        <f t="shared" si="28"/>
        <v>87.384933333333322</v>
      </c>
      <c r="I351" s="7">
        <f>(Table21[[#This Row],[Adj Close]]-Table21[[#This Row],[3-MA]])</f>
        <v>2.3090666666666806</v>
      </c>
      <c r="J351" s="3">
        <f t="shared" si="27"/>
        <v>5.3317888711111756</v>
      </c>
      <c r="K351" s="3">
        <f>ABS(Table21[[#This Row],[Erorr 2]])</f>
        <v>2.3090666666666806</v>
      </c>
      <c r="L351" s="6">
        <f>Table21[[#This Row],[Abs Erorr 2]]/Table21[[#This Row],[Adj Close]]</f>
        <v>2.5743825302324354E-2</v>
      </c>
      <c r="M351" s="4">
        <f t="shared" si="29"/>
        <v>84.856949999999998</v>
      </c>
      <c r="N351" s="9">
        <f>Table21[[#This Row],[Adj Close]]-Table21[[#This Row],[6-MA]]</f>
        <v>4.837050000000005</v>
      </c>
      <c r="O351" s="10">
        <f>(Table21[[#This Row],[Adj Close]]-M351)^2</f>
        <v>23.397052702500048</v>
      </c>
      <c r="P351" s="10">
        <f>ABS(Table21[[#This Row],[Erorr 3]])</f>
        <v>4.837050000000005</v>
      </c>
      <c r="Q351" s="81">
        <f>Table21[[#This Row],[Abs Erorr 3]]/Table21[[#This Row],[Adj Close]]</f>
        <v>5.3928356411800174E-2</v>
      </c>
    </row>
    <row r="352" spans="1:17" x14ac:dyDescent="0.3">
      <c r="A352" s="79">
        <v>43973</v>
      </c>
      <c r="B352" s="82">
        <v>89.208799999999997</v>
      </c>
      <c r="C352" s="4">
        <f t="shared" si="26"/>
        <v>89.694000000000003</v>
      </c>
      <c r="D352" s="18">
        <f>Table21[[#This Row],[Adj Close]]-Table21[[#This Row],[Naive Trend ]]</f>
        <v>-0.48520000000000607</v>
      </c>
      <c r="E352" s="5">
        <f t="shared" si="25"/>
        <v>0.23541904000000588</v>
      </c>
      <c r="F352" s="5">
        <f>ABS(Table21[[#This Row],[Erorr 1]])</f>
        <v>0.48520000000000607</v>
      </c>
      <c r="G352" s="6">
        <f>Table21[[#This Row],[Abs Erorr 1]]/Table21[[#This Row],[Adj Close]]</f>
        <v>5.4389253078172342E-3</v>
      </c>
      <c r="H352" s="4">
        <f t="shared" si="28"/>
        <v>88.406266666666667</v>
      </c>
      <c r="I352" s="7">
        <f>(Table21[[#This Row],[Adj Close]]-Table21[[#This Row],[3-MA]])</f>
        <v>0.80253333333332932</v>
      </c>
      <c r="J352" s="3">
        <f t="shared" si="27"/>
        <v>0.64405975111110469</v>
      </c>
      <c r="K352" s="3">
        <f>ABS(Table21[[#This Row],[Erorr 2]])</f>
        <v>0.80253333333332932</v>
      </c>
      <c r="L352" s="6">
        <f>Table21[[#This Row],[Abs Erorr 2]]/Table21[[#This Row],[Adj Close]]</f>
        <v>8.9961229534903427E-3</v>
      </c>
      <c r="M352" s="4">
        <f t="shared" si="29"/>
        <v>86.163749999999993</v>
      </c>
      <c r="N352" s="9">
        <f>Table21[[#This Row],[Adj Close]]-Table21[[#This Row],[6-MA]]</f>
        <v>3.0450500000000034</v>
      </c>
      <c r="O352" s="10">
        <f>(Table21[[#This Row],[Adj Close]]-M352)^2</f>
        <v>9.2723295025000212</v>
      </c>
      <c r="P352" s="10">
        <f>ABS(Table21[[#This Row],[Erorr 3]])</f>
        <v>3.0450500000000034</v>
      </c>
      <c r="Q352" s="81">
        <f>Table21[[#This Row],[Abs Erorr 3]]/Table21[[#This Row],[Adj Close]]</f>
        <v>3.4133964362260266E-2</v>
      </c>
    </row>
    <row r="353" spans="1:17" x14ac:dyDescent="0.3">
      <c r="A353" s="79">
        <v>43977</v>
      </c>
      <c r="B353" s="82">
        <v>91.939700000000002</v>
      </c>
      <c r="C353" s="4">
        <f t="shared" si="26"/>
        <v>89.208799999999997</v>
      </c>
      <c r="D353" s="18">
        <f>Table21[[#This Row],[Adj Close]]-Table21[[#This Row],[Naive Trend ]]</f>
        <v>2.7309000000000054</v>
      </c>
      <c r="E353" s="5">
        <f t="shared" si="25"/>
        <v>7.4578148100000297</v>
      </c>
      <c r="F353" s="5">
        <f>ABS(Table21[[#This Row],[Erorr 1]])</f>
        <v>2.7309000000000054</v>
      </c>
      <c r="G353" s="6">
        <f>Table21[[#This Row],[Abs Erorr 1]]/Table21[[#This Row],[Adj Close]]</f>
        <v>2.9703164139104277E-2</v>
      </c>
      <c r="H353" s="4">
        <f t="shared" si="28"/>
        <v>89.116766666666663</v>
      </c>
      <c r="I353" s="7">
        <f>(Table21[[#This Row],[Adj Close]]-Table21[[#This Row],[3-MA]])</f>
        <v>2.8229333333333386</v>
      </c>
      <c r="J353" s="3">
        <f t="shared" si="27"/>
        <v>7.9689526044444747</v>
      </c>
      <c r="K353" s="3">
        <f>ABS(Table21[[#This Row],[Erorr 2]])</f>
        <v>2.8229333333333386</v>
      </c>
      <c r="L353" s="6">
        <f>Table21[[#This Row],[Abs Erorr 2]]/Table21[[#This Row],[Adj Close]]</f>
        <v>3.0704182560236097E-2</v>
      </c>
      <c r="M353" s="4">
        <f t="shared" si="29"/>
        <v>87.305633333333333</v>
      </c>
      <c r="N353" s="9">
        <f>Table21[[#This Row],[Adj Close]]-Table21[[#This Row],[6-MA]]</f>
        <v>4.6340666666666692</v>
      </c>
      <c r="O353" s="10">
        <f>(Table21[[#This Row],[Adj Close]]-M353)^2</f>
        <v>21.474573871111136</v>
      </c>
      <c r="P353" s="10">
        <f>ABS(Table21[[#This Row],[Erorr 3]])</f>
        <v>4.6340666666666692</v>
      </c>
      <c r="Q353" s="81">
        <f>Table21[[#This Row],[Abs Erorr 3]]/Table21[[#This Row],[Adj Close]]</f>
        <v>5.0403325948058013E-2</v>
      </c>
    </row>
    <row r="354" spans="1:17" x14ac:dyDescent="0.3">
      <c r="A354" s="79">
        <v>43978</v>
      </c>
      <c r="B354" s="82">
        <v>95.032300000000006</v>
      </c>
      <c r="C354" s="4">
        <f t="shared" si="26"/>
        <v>91.939700000000002</v>
      </c>
      <c r="D354" s="18">
        <f>Table21[[#This Row],[Adj Close]]-Table21[[#This Row],[Naive Trend ]]</f>
        <v>3.0926000000000045</v>
      </c>
      <c r="E354" s="5">
        <f t="shared" si="25"/>
        <v>9.5641747600000269</v>
      </c>
      <c r="F354" s="5">
        <f>ABS(Table21[[#This Row],[Erorr 1]])</f>
        <v>3.0926000000000045</v>
      </c>
      <c r="G354" s="6">
        <f>Table21[[#This Row],[Abs Erorr 1]]/Table21[[#This Row],[Adj Close]]</f>
        <v>3.2542619719821621E-2</v>
      </c>
      <c r="H354" s="4">
        <f t="shared" si="28"/>
        <v>90.280833333333348</v>
      </c>
      <c r="I354" s="7">
        <f>(Table21[[#This Row],[Adj Close]]-Table21[[#This Row],[3-MA]])</f>
        <v>4.7514666666666585</v>
      </c>
      <c r="J354" s="3">
        <f t="shared" si="27"/>
        <v>22.576435484444367</v>
      </c>
      <c r="K354" s="3">
        <f>ABS(Table21[[#This Row],[Erorr 2]])</f>
        <v>4.7514666666666585</v>
      </c>
      <c r="L354" s="6">
        <f>Table21[[#This Row],[Abs Erorr 2]]/Table21[[#This Row],[Adj Close]]</f>
        <v>4.9998439127187898E-2</v>
      </c>
      <c r="M354" s="4">
        <f t="shared" si="29"/>
        <v>88.832883333333328</v>
      </c>
      <c r="N354" s="9">
        <f>Table21[[#This Row],[Adj Close]]-Table21[[#This Row],[6-MA]]</f>
        <v>6.1994166666666786</v>
      </c>
      <c r="O354" s="10">
        <f>(Table21[[#This Row],[Adj Close]]-M354)^2</f>
        <v>38.432767006944594</v>
      </c>
      <c r="P354" s="10">
        <f>ABS(Table21[[#This Row],[Erorr 3]])</f>
        <v>6.1994166666666786</v>
      </c>
      <c r="Q354" s="81">
        <f>Table21[[#This Row],[Abs Erorr 3]]/Table21[[#This Row],[Adj Close]]</f>
        <v>6.5234837699042092E-2</v>
      </c>
    </row>
    <row r="355" spans="1:17" x14ac:dyDescent="0.3">
      <c r="A355" s="79">
        <v>43979</v>
      </c>
      <c r="B355" s="82">
        <v>93.690600000000003</v>
      </c>
      <c r="C355" s="4">
        <f t="shared" si="26"/>
        <v>95.032300000000006</v>
      </c>
      <c r="D355" s="18">
        <f>Table21[[#This Row],[Adj Close]]-Table21[[#This Row],[Naive Trend ]]</f>
        <v>-1.341700000000003</v>
      </c>
      <c r="E355" s="5">
        <f t="shared" si="25"/>
        <v>1.8001588900000081</v>
      </c>
      <c r="F355" s="5">
        <f>ABS(Table21[[#This Row],[Erorr 1]])</f>
        <v>1.341700000000003</v>
      </c>
      <c r="G355" s="6">
        <f>Table21[[#This Row],[Abs Erorr 1]]/Table21[[#This Row],[Adj Close]]</f>
        <v>1.4320540160912653E-2</v>
      </c>
      <c r="H355" s="4">
        <f t="shared" si="28"/>
        <v>92.060266666666678</v>
      </c>
      <c r="I355" s="7">
        <f>(Table21[[#This Row],[Adj Close]]-Table21[[#This Row],[3-MA]])</f>
        <v>1.6303333333333256</v>
      </c>
      <c r="J355" s="3">
        <f t="shared" si="27"/>
        <v>2.6579867777777526</v>
      </c>
      <c r="K355" s="3">
        <f>ABS(Table21[[#This Row],[Erorr 2]])</f>
        <v>1.6303333333333256</v>
      </c>
      <c r="L355" s="6">
        <f>Table21[[#This Row],[Abs Erorr 2]]/Table21[[#This Row],[Adj Close]]</f>
        <v>1.7401247652734913E-2</v>
      </c>
      <c r="M355" s="4">
        <f t="shared" si="29"/>
        <v>90.233266666666665</v>
      </c>
      <c r="N355" s="9">
        <f>Table21[[#This Row],[Adj Close]]-Table21[[#This Row],[6-MA]]</f>
        <v>3.457333333333338</v>
      </c>
      <c r="O355" s="10">
        <f>(Table21[[#This Row],[Adj Close]]-M355)^2</f>
        <v>11.953153777777811</v>
      </c>
      <c r="P355" s="10">
        <f>ABS(Table21[[#This Row],[Erorr 3]])</f>
        <v>3.457333333333338</v>
      </c>
      <c r="Q355" s="81">
        <f>Table21[[#This Row],[Abs Erorr 3]]/Table21[[#This Row],[Adj Close]]</f>
        <v>3.690160307793245E-2</v>
      </c>
    </row>
    <row r="356" spans="1:17" x14ac:dyDescent="0.3">
      <c r="A356" s="79">
        <v>43980</v>
      </c>
      <c r="B356" s="82">
        <v>94.038799999999995</v>
      </c>
      <c r="C356" s="4">
        <f t="shared" si="26"/>
        <v>93.690600000000003</v>
      </c>
      <c r="D356" s="18">
        <f>Table21[[#This Row],[Adj Close]]-Table21[[#This Row],[Naive Trend ]]</f>
        <v>0.34819999999999141</v>
      </c>
      <c r="E356" s="5">
        <f t="shared" si="25"/>
        <v>0.12124323999999402</v>
      </c>
      <c r="F356" s="5">
        <f>ABS(Table21[[#This Row],[Erorr 1]])</f>
        <v>0.34819999999999141</v>
      </c>
      <c r="G356" s="6">
        <f>Table21[[#This Row],[Abs Erorr 1]]/Table21[[#This Row],[Adj Close]]</f>
        <v>3.7027269595102386E-3</v>
      </c>
      <c r="H356" s="4">
        <f t="shared" si="28"/>
        <v>93.554199999999994</v>
      </c>
      <c r="I356" s="7">
        <f>(Table21[[#This Row],[Adj Close]]-Table21[[#This Row],[3-MA]])</f>
        <v>0.48460000000000036</v>
      </c>
      <c r="J356" s="3">
        <f t="shared" si="27"/>
        <v>0.23483716000000035</v>
      </c>
      <c r="K356" s="3">
        <f>ABS(Table21[[#This Row],[Erorr 2]])</f>
        <v>0.48460000000000036</v>
      </c>
      <c r="L356" s="6">
        <f>Table21[[#This Row],[Abs Erorr 2]]/Table21[[#This Row],[Adj Close]]</f>
        <v>5.1531920866706125E-3</v>
      </c>
      <c r="M356" s="4">
        <f t="shared" si="29"/>
        <v>91.335483333333343</v>
      </c>
      <c r="N356" s="9">
        <f>Table21[[#This Row],[Adj Close]]-Table21[[#This Row],[6-MA]]</f>
        <v>2.7033166666666517</v>
      </c>
      <c r="O356" s="10">
        <f>(Table21[[#This Row],[Adj Close]]-M356)^2</f>
        <v>7.3079210002776973</v>
      </c>
      <c r="P356" s="10">
        <f>ABS(Table21[[#This Row],[Erorr 3]])</f>
        <v>2.7033166666666517</v>
      </c>
      <c r="Q356" s="81">
        <f>Table21[[#This Row],[Abs Erorr 3]]/Table21[[#This Row],[Adj Close]]</f>
        <v>2.8746822233659423E-2</v>
      </c>
    </row>
    <row r="357" spans="1:17" x14ac:dyDescent="0.3">
      <c r="A357" s="79">
        <v>43983</v>
      </c>
      <c r="B357" s="82">
        <v>94.954599999999999</v>
      </c>
      <c r="C357" s="4">
        <f t="shared" si="26"/>
        <v>94.038799999999995</v>
      </c>
      <c r="D357" s="18">
        <f>Table21[[#This Row],[Adj Close]]-Table21[[#This Row],[Naive Trend ]]</f>
        <v>0.91580000000000439</v>
      </c>
      <c r="E357" s="5">
        <f t="shared" si="25"/>
        <v>0.83868964000000801</v>
      </c>
      <c r="F357" s="5">
        <f>ABS(Table21[[#This Row],[Erorr 1]])</f>
        <v>0.91580000000000439</v>
      </c>
      <c r="G357" s="6">
        <f>Table21[[#This Row],[Abs Erorr 1]]/Table21[[#This Row],[Adj Close]]</f>
        <v>9.6446091079316256E-3</v>
      </c>
      <c r="H357" s="4">
        <f t="shared" si="28"/>
        <v>94.253900000000002</v>
      </c>
      <c r="I357" s="7">
        <f>(Table21[[#This Row],[Adj Close]]-Table21[[#This Row],[3-MA]])</f>
        <v>0.70069999999999766</v>
      </c>
      <c r="J357" s="3">
        <f t="shared" si="27"/>
        <v>0.49098048999999672</v>
      </c>
      <c r="K357" s="3">
        <f>ABS(Table21[[#This Row],[Erorr 2]])</f>
        <v>0.70069999999999766</v>
      </c>
      <c r="L357" s="6">
        <f>Table21[[#This Row],[Abs Erorr 2]]/Table21[[#This Row],[Adj Close]]</f>
        <v>7.3793160099668437E-3</v>
      </c>
      <c r="M357" s="4">
        <f t="shared" si="29"/>
        <v>92.267366666666689</v>
      </c>
      <c r="N357" s="9">
        <f>Table21[[#This Row],[Adj Close]]-Table21[[#This Row],[6-MA]]</f>
        <v>2.6872333333333103</v>
      </c>
      <c r="O357" s="10">
        <f>(Table21[[#This Row],[Adj Close]]-M357)^2</f>
        <v>7.2212229877776535</v>
      </c>
      <c r="P357" s="10">
        <f>ABS(Table21[[#This Row],[Erorr 3]])</f>
        <v>2.6872333333333103</v>
      </c>
      <c r="Q357" s="81">
        <f>Table21[[#This Row],[Abs Erorr 3]]/Table21[[#This Row],[Adj Close]]</f>
        <v>2.8300191179082532E-2</v>
      </c>
    </row>
    <row r="358" spans="1:17" x14ac:dyDescent="0.3">
      <c r="A358" s="79">
        <v>43984</v>
      </c>
      <c r="B358" s="82">
        <v>96.099299999999999</v>
      </c>
      <c r="C358" s="4">
        <f t="shared" si="26"/>
        <v>94.954599999999999</v>
      </c>
      <c r="D358" s="18">
        <f>Table21[[#This Row],[Adj Close]]-Table21[[#This Row],[Naive Trend ]]</f>
        <v>1.1447000000000003</v>
      </c>
      <c r="E358" s="5">
        <f t="shared" si="25"/>
        <v>1.3103380900000006</v>
      </c>
      <c r="F358" s="5">
        <f>ABS(Table21[[#This Row],[Erorr 1]])</f>
        <v>1.1447000000000003</v>
      </c>
      <c r="G358" s="6">
        <f>Table21[[#This Row],[Abs Erorr 1]]/Table21[[#This Row],[Adj Close]]</f>
        <v>1.1911637233569862E-2</v>
      </c>
      <c r="H358" s="4">
        <f t="shared" si="28"/>
        <v>94.227999999999994</v>
      </c>
      <c r="I358" s="7">
        <f>(Table21[[#This Row],[Adj Close]]-Table21[[#This Row],[3-MA]])</f>
        <v>1.8713000000000051</v>
      </c>
      <c r="J358" s="3">
        <f t="shared" si="27"/>
        <v>3.5017636900000189</v>
      </c>
      <c r="K358" s="3">
        <f>ABS(Table21[[#This Row],[Erorr 2]])</f>
        <v>1.8713000000000051</v>
      </c>
      <c r="L358" s="6">
        <f>Table21[[#This Row],[Abs Erorr 2]]/Table21[[#This Row],[Adj Close]]</f>
        <v>1.9472566397466008E-2</v>
      </c>
      <c r="M358" s="4">
        <f t="shared" si="29"/>
        <v>93.144133333333343</v>
      </c>
      <c r="N358" s="9">
        <f>Table21[[#This Row],[Adj Close]]-Table21[[#This Row],[6-MA]]</f>
        <v>2.9551666666666563</v>
      </c>
      <c r="O358" s="10">
        <f>(Table21[[#This Row],[Adj Close]]-M358)^2</f>
        <v>8.7330100277777163</v>
      </c>
      <c r="P358" s="10">
        <f>ABS(Table21[[#This Row],[Erorr 3]])</f>
        <v>2.9551666666666563</v>
      </c>
      <c r="Q358" s="81">
        <f>Table21[[#This Row],[Abs Erorr 3]]/Table21[[#This Row],[Adj Close]]</f>
        <v>3.0751177861510503E-2</v>
      </c>
    </row>
    <row r="359" spans="1:17" x14ac:dyDescent="0.3">
      <c r="A359" s="79">
        <v>43985</v>
      </c>
      <c r="B359" s="82">
        <v>99.313999999999993</v>
      </c>
      <c r="C359" s="4">
        <f t="shared" si="26"/>
        <v>96.099299999999999</v>
      </c>
      <c r="D359" s="18">
        <f>Table21[[#This Row],[Adj Close]]-Table21[[#This Row],[Naive Trend ]]</f>
        <v>3.2146999999999935</v>
      </c>
      <c r="E359" s="5">
        <f t="shared" si="25"/>
        <v>10.334296089999958</v>
      </c>
      <c r="F359" s="5">
        <f>ABS(Table21[[#This Row],[Erorr 1]])</f>
        <v>3.2146999999999935</v>
      </c>
      <c r="G359" s="6">
        <f>Table21[[#This Row],[Abs Erorr 1]]/Table21[[#This Row],[Adj Close]]</f>
        <v>3.2369051694625062E-2</v>
      </c>
      <c r="H359" s="4">
        <f t="shared" si="28"/>
        <v>95.030900000000017</v>
      </c>
      <c r="I359" s="7">
        <f>(Table21[[#This Row],[Adj Close]]-Table21[[#This Row],[3-MA]])</f>
        <v>4.2830999999999761</v>
      </c>
      <c r="J359" s="3">
        <f t="shared" si="27"/>
        <v>18.344945609999797</v>
      </c>
      <c r="K359" s="3">
        <f>ABS(Table21[[#This Row],[Erorr 2]])</f>
        <v>4.2830999999999761</v>
      </c>
      <c r="L359" s="6">
        <f>Table21[[#This Row],[Abs Erorr 2]]/Table21[[#This Row],[Adj Close]]</f>
        <v>4.3126850192319072E-2</v>
      </c>
      <c r="M359" s="4">
        <f t="shared" si="29"/>
        <v>94.292549999999991</v>
      </c>
      <c r="N359" s="9">
        <f>Table21[[#This Row],[Adj Close]]-Table21[[#This Row],[6-MA]]</f>
        <v>5.0214500000000015</v>
      </c>
      <c r="O359" s="10">
        <f>(Table21[[#This Row],[Adj Close]]-M359)^2</f>
        <v>25.214960102500015</v>
      </c>
      <c r="P359" s="10">
        <f>ABS(Table21[[#This Row],[Erorr 3]])</f>
        <v>5.0214500000000015</v>
      </c>
      <c r="Q359" s="81">
        <f>Table21[[#This Row],[Abs Erorr 3]]/Table21[[#This Row],[Adj Close]]</f>
        <v>5.0561350866947276E-2</v>
      </c>
    </row>
    <row r="360" spans="1:17" x14ac:dyDescent="0.3">
      <c r="A360" s="79">
        <v>43986</v>
      </c>
      <c r="B360" s="82">
        <v>96.614400000000003</v>
      </c>
      <c r="C360" s="4">
        <f t="shared" si="26"/>
        <v>99.313999999999993</v>
      </c>
      <c r="D360" s="18">
        <f>Table21[[#This Row],[Adj Close]]-Table21[[#This Row],[Naive Trend ]]</f>
        <v>-2.6995999999999896</v>
      </c>
      <c r="E360" s="5">
        <f t="shared" si="25"/>
        <v>7.2878401599999441</v>
      </c>
      <c r="F360" s="5">
        <f>ABS(Table21[[#This Row],[Erorr 1]])</f>
        <v>2.6995999999999896</v>
      </c>
      <c r="G360" s="6">
        <f>Table21[[#This Row],[Abs Erorr 1]]/Table21[[#This Row],[Adj Close]]</f>
        <v>2.7942004504504396E-2</v>
      </c>
      <c r="H360" s="4">
        <f t="shared" si="28"/>
        <v>96.789299999999983</v>
      </c>
      <c r="I360" s="7">
        <f>(Table21[[#This Row],[Adj Close]]-Table21[[#This Row],[3-MA]])</f>
        <v>-0.17489999999997963</v>
      </c>
      <c r="J360" s="3">
        <f t="shared" si="27"/>
        <v>3.0590009999992875E-2</v>
      </c>
      <c r="K360" s="3">
        <f>ABS(Table21[[#This Row],[Erorr 2]])</f>
        <v>0.17489999999997963</v>
      </c>
      <c r="L360" s="6">
        <f>Table21[[#This Row],[Abs Erorr 2]]/Table21[[#This Row],[Adj Close]]</f>
        <v>1.8102891494433504E-3</v>
      </c>
      <c r="M360" s="4">
        <f t="shared" si="29"/>
        <v>95.521599999999992</v>
      </c>
      <c r="N360" s="9">
        <f>Table21[[#This Row],[Adj Close]]-Table21[[#This Row],[6-MA]]</f>
        <v>1.0928000000000111</v>
      </c>
      <c r="O360" s="10">
        <f>(Table21[[#This Row],[Adj Close]]-M360)^2</f>
        <v>1.1942118400000243</v>
      </c>
      <c r="P360" s="10">
        <f>ABS(Table21[[#This Row],[Erorr 3]])</f>
        <v>1.0928000000000111</v>
      </c>
      <c r="Q360" s="81">
        <f>Table21[[#This Row],[Abs Erorr 3]]/Table21[[#This Row],[Adj Close]]</f>
        <v>1.1310943296237528E-2</v>
      </c>
    </row>
    <row r="361" spans="1:17" x14ac:dyDescent="0.3">
      <c r="A361" s="79">
        <v>43987</v>
      </c>
      <c r="B361" s="82">
        <v>97.978499999999997</v>
      </c>
      <c r="C361" s="4">
        <f t="shared" si="26"/>
        <v>96.614400000000003</v>
      </c>
      <c r="D361" s="18">
        <f>Table21[[#This Row],[Adj Close]]-Table21[[#This Row],[Naive Trend ]]</f>
        <v>1.3640999999999934</v>
      </c>
      <c r="E361" s="5">
        <f t="shared" si="25"/>
        <v>1.8607688099999822</v>
      </c>
      <c r="F361" s="5">
        <f>ABS(Table21[[#This Row],[Erorr 1]])</f>
        <v>1.3640999999999934</v>
      </c>
      <c r="G361" s="6">
        <f>Table21[[#This Row],[Abs Erorr 1]]/Table21[[#This Row],[Adj Close]]</f>
        <v>1.3922442168434844E-2</v>
      </c>
      <c r="H361" s="4">
        <f t="shared" si="28"/>
        <v>97.342566666666656</v>
      </c>
      <c r="I361" s="7">
        <f>(Table21[[#This Row],[Adj Close]]-Table21[[#This Row],[3-MA]])</f>
        <v>0.63593333333334101</v>
      </c>
      <c r="J361" s="3">
        <f t="shared" si="27"/>
        <v>0.40441120444445422</v>
      </c>
      <c r="K361" s="3">
        <f>ABS(Table21[[#This Row],[Erorr 2]])</f>
        <v>0.63593333333334101</v>
      </c>
      <c r="L361" s="6">
        <f>Table21[[#This Row],[Abs Erorr 2]]/Table21[[#This Row],[Adj Close]]</f>
        <v>6.490539591168889E-3</v>
      </c>
      <c r="M361" s="4">
        <f t="shared" si="29"/>
        <v>95.785283333333325</v>
      </c>
      <c r="N361" s="9">
        <f>Table21[[#This Row],[Adj Close]]-Table21[[#This Row],[6-MA]]</f>
        <v>2.1932166666666717</v>
      </c>
      <c r="O361" s="10">
        <f>(Table21[[#This Row],[Adj Close]]-M361)^2</f>
        <v>4.8101993469444668</v>
      </c>
      <c r="P361" s="10">
        <f>ABS(Table21[[#This Row],[Erorr 3]])</f>
        <v>2.1932166666666717</v>
      </c>
      <c r="Q361" s="81">
        <f>Table21[[#This Row],[Abs Erorr 3]]/Table21[[#This Row],[Adj Close]]</f>
        <v>2.2384672827882361E-2</v>
      </c>
    </row>
    <row r="362" spans="1:17" x14ac:dyDescent="0.3">
      <c r="A362" s="79">
        <v>43990</v>
      </c>
      <c r="B362" s="82">
        <v>99.485699999999994</v>
      </c>
      <c r="C362" s="4">
        <f t="shared" si="26"/>
        <v>97.978499999999997</v>
      </c>
      <c r="D362" s="18">
        <f>Table21[[#This Row],[Adj Close]]-Table21[[#This Row],[Naive Trend ]]</f>
        <v>1.5071999999999974</v>
      </c>
      <c r="E362" s="5">
        <f t="shared" si="25"/>
        <v>2.2716518399999921</v>
      </c>
      <c r="F362" s="5">
        <f>ABS(Table21[[#This Row],[Erorr 1]])</f>
        <v>1.5071999999999974</v>
      </c>
      <c r="G362" s="6">
        <f>Table21[[#This Row],[Abs Erorr 1]]/Table21[[#This Row],[Adj Close]]</f>
        <v>1.5149916018080965E-2</v>
      </c>
      <c r="H362" s="4">
        <f t="shared" si="28"/>
        <v>97.968966666666674</v>
      </c>
      <c r="I362" s="7">
        <f>(Table21[[#This Row],[Adj Close]]-Table21[[#This Row],[3-MA]])</f>
        <v>1.5167333333333204</v>
      </c>
      <c r="J362" s="3">
        <f t="shared" si="27"/>
        <v>2.3004800044444051</v>
      </c>
      <c r="K362" s="3">
        <f>ABS(Table21[[#This Row],[Erorr 2]])</f>
        <v>1.5167333333333204</v>
      </c>
      <c r="L362" s="6">
        <f>Table21[[#This Row],[Abs Erorr 2]]/Table21[[#This Row],[Adj Close]]</f>
        <v>1.524574218539268E-2</v>
      </c>
      <c r="M362" s="4">
        <f t="shared" si="29"/>
        <v>96.499933333333331</v>
      </c>
      <c r="N362" s="9">
        <f>Table21[[#This Row],[Adj Close]]-Table21[[#This Row],[6-MA]]</f>
        <v>2.9857666666666631</v>
      </c>
      <c r="O362" s="10">
        <f>(Table21[[#This Row],[Adj Close]]-M362)^2</f>
        <v>8.914802587777757</v>
      </c>
      <c r="P362" s="10">
        <f>ABS(Table21[[#This Row],[Erorr 3]])</f>
        <v>2.9857666666666631</v>
      </c>
      <c r="Q362" s="81">
        <f>Table21[[#This Row],[Abs Erorr 3]]/Table21[[#This Row],[Adj Close]]</f>
        <v>3.0012018477697432E-2</v>
      </c>
    </row>
    <row r="363" spans="1:17" x14ac:dyDescent="0.3">
      <c r="A363" s="79">
        <v>43991</v>
      </c>
      <c r="B363" s="82">
        <v>97.902199999999993</v>
      </c>
      <c r="C363" s="4">
        <f t="shared" si="26"/>
        <v>99.485699999999994</v>
      </c>
      <c r="D363" s="18">
        <f>Table21[[#This Row],[Adj Close]]-Table21[[#This Row],[Naive Trend ]]</f>
        <v>-1.5835000000000008</v>
      </c>
      <c r="E363" s="5">
        <f t="shared" si="25"/>
        <v>2.5074722500000024</v>
      </c>
      <c r="F363" s="5">
        <f>ABS(Table21[[#This Row],[Erorr 1]])</f>
        <v>1.5835000000000008</v>
      </c>
      <c r="G363" s="6">
        <f>Table21[[#This Row],[Abs Erorr 1]]/Table21[[#This Row],[Adj Close]]</f>
        <v>1.6174304561082396E-2</v>
      </c>
      <c r="H363" s="4">
        <f t="shared" si="28"/>
        <v>98.026200000000003</v>
      </c>
      <c r="I363" s="7">
        <f>(Table21[[#This Row],[Adj Close]]-Table21[[#This Row],[3-MA]])</f>
        <v>-0.12400000000000944</v>
      </c>
      <c r="J363" s="3">
        <f t="shared" si="27"/>
        <v>1.5376000000002341E-2</v>
      </c>
      <c r="K363" s="3">
        <f>ABS(Table21[[#This Row],[Erorr 2]])</f>
        <v>0.12400000000000944</v>
      </c>
      <c r="L363" s="6">
        <f>Table21[[#This Row],[Abs Erorr 2]]/Table21[[#This Row],[Adj Close]]</f>
        <v>1.2665701077198414E-3</v>
      </c>
      <c r="M363" s="4">
        <f t="shared" si="29"/>
        <v>97.407749999999979</v>
      </c>
      <c r="N363" s="9">
        <f>Table21[[#This Row],[Adj Close]]-Table21[[#This Row],[6-MA]]</f>
        <v>0.49445000000001471</v>
      </c>
      <c r="O363" s="10">
        <f>(Table21[[#This Row],[Adj Close]]-M363)^2</f>
        <v>0.24448080250001455</v>
      </c>
      <c r="P363" s="10">
        <f>ABS(Table21[[#This Row],[Erorr 3]])</f>
        <v>0.49445000000001471</v>
      </c>
      <c r="Q363" s="81">
        <f>Table21[[#This Row],[Abs Erorr 3]]/Table21[[#This Row],[Adj Close]]</f>
        <v>5.0504483045326334E-3</v>
      </c>
    </row>
    <row r="364" spans="1:17" x14ac:dyDescent="0.3">
      <c r="A364" s="79">
        <v>43992</v>
      </c>
      <c r="B364" s="82">
        <v>97.415700000000001</v>
      </c>
      <c r="C364" s="4">
        <f t="shared" si="26"/>
        <v>97.902199999999993</v>
      </c>
      <c r="D364" s="18">
        <f>Table21[[#This Row],[Adj Close]]-Table21[[#This Row],[Naive Trend ]]</f>
        <v>-0.48649999999999238</v>
      </c>
      <c r="E364" s="5">
        <f t="shared" si="25"/>
        <v>0.2366822499999926</v>
      </c>
      <c r="F364" s="5">
        <f>ABS(Table21[[#This Row],[Erorr 1]])</f>
        <v>0.48649999999999238</v>
      </c>
      <c r="G364" s="6">
        <f>Table21[[#This Row],[Abs Erorr 1]]/Table21[[#This Row],[Adj Close]]</f>
        <v>4.9940615321759467E-3</v>
      </c>
      <c r="H364" s="4">
        <f t="shared" si="28"/>
        <v>98.455466666666666</v>
      </c>
      <c r="I364" s="7">
        <f>(Table21[[#This Row],[Adj Close]]-Table21[[#This Row],[3-MA]])</f>
        <v>-1.0397666666666652</v>
      </c>
      <c r="J364" s="3">
        <f t="shared" si="27"/>
        <v>1.0811147211111081</v>
      </c>
      <c r="K364" s="3">
        <f>ABS(Table21[[#This Row],[Erorr 2]])</f>
        <v>1.0397666666666652</v>
      </c>
      <c r="L364" s="6">
        <f>Table21[[#This Row],[Abs Erorr 2]]/Table21[[#This Row],[Adj Close]]</f>
        <v>1.0673501978291642E-2</v>
      </c>
      <c r="M364" s="4">
        <f t="shared" si="29"/>
        <v>97.899016666666668</v>
      </c>
      <c r="N364" s="9">
        <f>Table21[[#This Row],[Adj Close]]-Table21[[#This Row],[6-MA]]</f>
        <v>-0.48331666666666706</v>
      </c>
      <c r="O364" s="10">
        <f>(Table21[[#This Row],[Adj Close]]-M364)^2</f>
        <v>0.23359500027777816</v>
      </c>
      <c r="P364" s="10">
        <f>ABS(Table21[[#This Row],[Erorr 3]])</f>
        <v>0.48331666666666706</v>
      </c>
      <c r="Q364" s="81">
        <f>Table21[[#This Row],[Abs Erorr 3]]/Table21[[#This Row],[Adj Close]]</f>
        <v>4.9613837057750146E-3</v>
      </c>
    </row>
    <row r="365" spans="1:17" x14ac:dyDescent="0.3">
      <c r="A365" s="79">
        <v>43993</v>
      </c>
      <c r="B365" s="82">
        <v>90.785899999999998</v>
      </c>
      <c r="C365" s="4">
        <f t="shared" si="26"/>
        <v>97.415700000000001</v>
      </c>
      <c r="D365" s="18">
        <f>Table21[[#This Row],[Adj Close]]-Table21[[#This Row],[Naive Trend ]]</f>
        <v>-6.629800000000003</v>
      </c>
      <c r="E365" s="5">
        <f t="shared" si="25"/>
        <v>43.954248040000039</v>
      </c>
      <c r="F365" s="5">
        <f>ABS(Table21[[#This Row],[Erorr 1]])</f>
        <v>6.629800000000003</v>
      </c>
      <c r="G365" s="6">
        <f>Table21[[#This Row],[Abs Erorr 1]]/Table21[[#This Row],[Adj Close]]</f>
        <v>7.3026758560525401E-2</v>
      </c>
      <c r="H365" s="4">
        <f t="shared" si="28"/>
        <v>98.267866666666677</v>
      </c>
      <c r="I365" s="7">
        <f>(Table21[[#This Row],[Adj Close]]-Table21[[#This Row],[3-MA]])</f>
        <v>-7.4819666666666791</v>
      </c>
      <c r="J365" s="3">
        <f t="shared" si="27"/>
        <v>55.979825201111296</v>
      </c>
      <c r="K365" s="3">
        <f>ABS(Table21[[#This Row],[Erorr 2]])</f>
        <v>7.4819666666666791</v>
      </c>
      <c r="L365" s="6">
        <f>Table21[[#This Row],[Abs Erorr 2]]/Table21[[#This Row],[Adj Close]]</f>
        <v>8.2413311611898757E-2</v>
      </c>
      <c r="M365" s="4">
        <f t="shared" si="29"/>
        <v>98.118416666666675</v>
      </c>
      <c r="N365" s="9">
        <f>Table21[[#This Row],[Adj Close]]-Table21[[#This Row],[6-MA]]</f>
        <v>-7.3325166666666775</v>
      </c>
      <c r="O365" s="10">
        <f>(Table21[[#This Row],[Adj Close]]-M365)^2</f>
        <v>53.7658006669446</v>
      </c>
      <c r="P365" s="10">
        <f>ABS(Table21[[#This Row],[Erorr 3]])</f>
        <v>7.3325166666666775</v>
      </c>
      <c r="Q365" s="81">
        <f>Table21[[#This Row],[Abs Erorr 3]]/Table21[[#This Row],[Adj Close]]</f>
        <v>8.076713087237862E-2</v>
      </c>
    </row>
    <row r="366" spans="1:17" x14ac:dyDescent="0.3">
      <c r="A366" s="79">
        <v>43994</v>
      </c>
      <c r="B366" s="82">
        <v>91.987799999999993</v>
      </c>
      <c r="C366" s="4">
        <f t="shared" si="26"/>
        <v>90.785899999999998</v>
      </c>
      <c r="D366" s="18">
        <f>Table21[[#This Row],[Adj Close]]-Table21[[#This Row],[Naive Trend ]]</f>
        <v>1.2018999999999949</v>
      </c>
      <c r="E366" s="5">
        <f t="shared" si="25"/>
        <v>1.4445636099999877</v>
      </c>
      <c r="F366" s="5">
        <f>ABS(Table21[[#This Row],[Erorr 1]])</f>
        <v>1.2018999999999949</v>
      </c>
      <c r="G366" s="6">
        <f>Table21[[#This Row],[Abs Erorr 1]]/Table21[[#This Row],[Adj Close]]</f>
        <v>1.3065863081843408E-2</v>
      </c>
      <c r="H366" s="4">
        <f t="shared" si="28"/>
        <v>95.367933333333326</v>
      </c>
      <c r="I366" s="7">
        <f>(Table21[[#This Row],[Adj Close]]-Table21[[#This Row],[3-MA]])</f>
        <v>-3.3801333333333332</v>
      </c>
      <c r="J366" s="3">
        <f t="shared" si="27"/>
        <v>11.425301351111111</v>
      </c>
      <c r="K366" s="3">
        <f>ABS(Table21[[#This Row],[Erorr 2]])</f>
        <v>3.3801333333333332</v>
      </c>
      <c r="L366" s="6">
        <f>Table21[[#This Row],[Abs Erorr 2]]/Table21[[#This Row],[Adj Close]]</f>
        <v>3.6745452476669008E-2</v>
      </c>
      <c r="M366" s="4">
        <f t="shared" si="29"/>
        <v>96.697066666666672</v>
      </c>
      <c r="N366" s="9">
        <f>Table21[[#This Row],[Adj Close]]-Table21[[#This Row],[6-MA]]</f>
        <v>-4.7092666666666787</v>
      </c>
      <c r="O366" s="10">
        <f>(Table21[[#This Row],[Adj Close]]-M366)^2</f>
        <v>22.177192537777891</v>
      </c>
      <c r="P366" s="10">
        <f>ABS(Table21[[#This Row],[Erorr 3]])</f>
        <v>4.7092666666666787</v>
      </c>
      <c r="Q366" s="81">
        <f>Table21[[#This Row],[Abs Erorr 3]]/Table21[[#This Row],[Adj Close]]</f>
        <v>5.1194469991310575E-2</v>
      </c>
    </row>
    <row r="367" spans="1:17" x14ac:dyDescent="0.3">
      <c r="A367" s="79">
        <v>43997</v>
      </c>
      <c r="B367" s="82">
        <v>93.332899999999995</v>
      </c>
      <c r="C367" s="4">
        <f t="shared" si="26"/>
        <v>91.987799999999993</v>
      </c>
      <c r="D367" s="18">
        <f>Table21[[#This Row],[Adj Close]]-Table21[[#This Row],[Naive Trend ]]</f>
        <v>1.3451000000000022</v>
      </c>
      <c r="E367" s="5">
        <f t="shared" si="25"/>
        <v>1.8092940100000059</v>
      </c>
      <c r="F367" s="5">
        <f>ABS(Table21[[#This Row],[Erorr 1]])</f>
        <v>1.3451000000000022</v>
      </c>
      <c r="G367" s="6">
        <f>Table21[[#This Row],[Abs Erorr 1]]/Table21[[#This Row],[Adj Close]]</f>
        <v>1.4411852626458646E-2</v>
      </c>
      <c r="H367" s="4">
        <f t="shared" si="28"/>
        <v>93.396466666666655</v>
      </c>
      <c r="I367" s="7">
        <f>(Table21[[#This Row],[Adj Close]]-Table21[[#This Row],[3-MA]])</f>
        <v>-6.3566666666659444E-2</v>
      </c>
      <c r="J367" s="3">
        <f t="shared" si="27"/>
        <v>4.0407211111101928E-3</v>
      </c>
      <c r="K367" s="3">
        <f>ABS(Table21[[#This Row],[Erorr 2]])</f>
        <v>6.3566666666659444E-2</v>
      </c>
      <c r="L367" s="6">
        <f>Table21[[#This Row],[Abs Erorr 2]]/Table21[[#This Row],[Adj Close]]</f>
        <v>6.8107459070337949E-4</v>
      </c>
      <c r="M367" s="4">
        <f t="shared" si="29"/>
        <v>95.925966666666667</v>
      </c>
      <c r="N367" s="9">
        <f>Table21[[#This Row],[Adj Close]]-Table21[[#This Row],[6-MA]]</f>
        <v>-2.5930666666666724</v>
      </c>
      <c r="O367" s="10">
        <f>(Table21[[#This Row],[Adj Close]]-M367)^2</f>
        <v>6.7239947377778071</v>
      </c>
      <c r="P367" s="10">
        <f>ABS(Table21[[#This Row],[Erorr 3]])</f>
        <v>2.5930666666666724</v>
      </c>
      <c r="Q367" s="81">
        <f>Table21[[#This Row],[Abs Erorr 3]]/Table21[[#This Row],[Adj Close]]</f>
        <v>2.7782986135292835E-2</v>
      </c>
    </row>
    <row r="368" spans="1:17" x14ac:dyDescent="0.3">
      <c r="A368" s="79">
        <v>43998</v>
      </c>
      <c r="B368" s="82">
        <v>94.477599999999995</v>
      </c>
      <c r="C368" s="4">
        <f t="shared" si="26"/>
        <v>93.332899999999995</v>
      </c>
      <c r="D368" s="18">
        <f>Table21[[#This Row],[Adj Close]]-Table21[[#This Row],[Naive Trend ]]</f>
        <v>1.1447000000000003</v>
      </c>
      <c r="E368" s="5">
        <f t="shared" si="25"/>
        <v>1.3103380900000006</v>
      </c>
      <c r="F368" s="5">
        <f>ABS(Table21[[#This Row],[Erorr 1]])</f>
        <v>1.1447000000000003</v>
      </c>
      <c r="G368" s="6">
        <f>Table21[[#This Row],[Abs Erorr 1]]/Table21[[#This Row],[Adj Close]]</f>
        <v>1.2116099477548121E-2</v>
      </c>
      <c r="H368" s="4">
        <f t="shared" si="28"/>
        <v>92.035533333333319</v>
      </c>
      <c r="I368" s="7">
        <f>(Table21[[#This Row],[Adj Close]]-Table21[[#This Row],[3-MA]])</f>
        <v>2.4420666666666762</v>
      </c>
      <c r="J368" s="3">
        <f t="shared" si="27"/>
        <v>5.9636896044444905</v>
      </c>
      <c r="K368" s="3">
        <f>ABS(Table21[[#This Row],[Erorr 2]])</f>
        <v>2.4420666666666762</v>
      </c>
      <c r="L368" s="6">
        <f>Table21[[#This Row],[Abs Erorr 2]]/Table21[[#This Row],[Adj Close]]</f>
        <v>2.584810226621629E-2</v>
      </c>
      <c r="M368" s="4">
        <f t="shared" si="29"/>
        <v>95.151700000000005</v>
      </c>
      <c r="N368" s="9">
        <f>Table21[[#This Row],[Adj Close]]-Table21[[#This Row],[6-MA]]</f>
        <v>-0.67410000000000991</v>
      </c>
      <c r="O368" s="10">
        <f>(Table21[[#This Row],[Adj Close]]-M368)^2</f>
        <v>0.45441081000001338</v>
      </c>
      <c r="P368" s="10">
        <f>ABS(Table21[[#This Row],[Erorr 3]])</f>
        <v>0.67410000000000991</v>
      </c>
      <c r="Q368" s="81">
        <f>Table21[[#This Row],[Abs Erorr 3]]/Table21[[#This Row],[Adj Close]]</f>
        <v>7.1350245984234352E-3</v>
      </c>
    </row>
    <row r="369" spans="1:17" x14ac:dyDescent="0.3">
      <c r="A369" s="79">
        <v>43999</v>
      </c>
      <c r="B369" s="82">
        <v>94.639799999999994</v>
      </c>
      <c r="C369" s="4">
        <f t="shared" si="26"/>
        <v>94.477599999999995</v>
      </c>
      <c r="D369" s="18">
        <f>Table21[[#This Row],[Adj Close]]-Table21[[#This Row],[Naive Trend ]]</f>
        <v>0.16219999999999857</v>
      </c>
      <c r="E369" s="5">
        <f t="shared" si="25"/>
        <v>2.6308839999999535E-2</v>
      </c>
      <c r="F369" s="5">
        <f>ABS(Table21[[#This Row],[Erorr 1]])</f>
        <v>0.16219999999999857</v>
      </c>
      <c r="G369" s="6">
        <f>Table21[[#This Row],[Abs Erorr 1]]/Table21[[#This Row],[Adj Close]]</f>
        <v>1.7138666818822374E-3</v>
      </c>
      <c r="H369" s="4">
        <f t="shared" si="28"/>
        <v>93.266099999999994</v>
      </c>
      <c r="I369" s="7">
        <f>(Table21[[#This Row],[Adj Close]]-Table21[[#This Row],[3-MA]])</f>
        <v>1.3736999999999995</v>
      </c>
      <c r="J369" s="3">
        <f t="shared" si="27"/>
        <v>1.8870516899999985</v>
      </c>
      <c r="K369" s="3">
        <f>ABS(Table21[[#This Row],[Erorr 2]])</f>
        <v>1.3736999999999995</v>
      </c>
      <c r="L369" s="6">
        <f>Table21[[#This Row],[Abs Erorr 2]]/Table21[[#This Row],[Adj Close]]</f>
        <v>1.4515034900749997E-2</v>
      </c>
      <c r="M369" s="4">
        <f t="shared" si="29"/>
        <v>94.317016666666674</v>
      </c>
      <c r="N369" s="9">
        <f>Table21[[#This Row],[Adj Close]]-Table21[[#This Row],[6-MA]]</f>
        <v>0.32278333333331943</v>
      </c>
      <c r="O369" s="10">
        <f>(Table21[[#This Row],[Adj Close]]-M369)^2</f>
        <v>0.1041890802777688</v>
      </c>
      <c r="P369" s="10">
        <f>ABS(Table21[[#This Row],[Erorr 3]])</f>
        <v>0.32278333333331943</v>
      </c>
      <c r="Q369" s="81">
        <f>Table21[[#This Row],[Abs Erorr 3]]/Table21[[#This Row],[Adj Close]]</f>
        <v>3.4106510509671348E-3</v>
      </c>
    </row>
    <row r="370" spans="1:17" x14ac:dyDescent="0.3">
      <c r="A370" s="79">
        <v>44000</v>
      </c>
      <c r="B370" s="82">
        <v>93.9148</v>
      </c>
      <c r="C370" s="4">
        <f t="shared" si="26"/>
        <v>94.639799999999994</v>
      </c>
      <c r="D370" s="18">
        <f>Table21[[#This Row],[Adj Close]]-Table21[[#This Row],[Naive Trend ]]</f>
        <v>-0.72499999999999432</v>
      </c>
      <c r="E370" s="5">
        <f t="shared" si="25"/>
        <v>0.52562499999999179</v>
      </c>
      <c r="F370" s="5">
        <f>ABS(Table21[[#This Row],[Erorr 1]])</f>
        <v>0.72499999999999432</v>
      </c>
      <c r="G370" s="6">
        <f>Table21[[#This Row],[Abs Erorr 1]]/Table21[[#This Row],[Adj Close]]</f>
        <v>7.7197630192471717E-3</v>
      </c>
      <c r="H370" s="4">
        <f t="shared" si="28"/>
        <v>94.150099999999995</v>
      </c>
      <c r="I370" s="7">
        <f>(Table21[[#This Row],[Adj Close]]-Table21[[#This Row],[3-MA]])</f>
        <v>-0.23529999999999518</v>
      </c>
      <c r="J370" s="3">
        <f t="shared" si="27"/>
        <v>5.5366089999997731E-2</v>
      </c>
      <c r="K370" s="3">
        <f>ABS(Table21[[#This Row],[Erorr 2]])</f>
        <v>0.23529999999999518</v>
      </c>
      <c r="L370" s="6">
        <f>Table21[[#This Row],[Abs Erorr 2]]/Table21[[#This Row],[Adj Close]]</f>
        <v>2.5054623978328782E-3</v>
      </c>
      <c r="M370" s="4">
        <f t="shared" si="29"/>
        <v>93.773283333333325</v>
      </c>
      <c r="N370" s="9">
        <f>Table21[[#This Row],[Adj Close]]-Table21[[#This Row],[6-MA]]</f>
        <v>0.14151666666667495</v>
      </c>
      <c r="O370" s="10">
        <f>(Table21[[#This Row],[Adj Close]]-M370)^2</f>
        <v>2.0026966944446788E-2</v>
      </c>
      <c r="P370" s="10">
        <f>ABS(Table21[[#This Row],[Erorr 3]])</f>
        <v>0.14151666666667495</v>
      </c>
      <c r="Q370" s="81">
        <f>Table21[[#This Row],[Abs Erorr 3]]/Table21[[#This Row],[Adj Close]]</f>
        <v>1.5068622481938412E-3</v>
      </c>
    </row>
    <row r="371" spans="1:17" x14ac:dyDescent="0.3">
      <c r="A371" s="79">
        <v>44001</v>
      </c>
      <c r="B371" s="82">
        <v>91.367800000000003</v>
      </c>
      <c r="C371" s="4">
        <f t="shared" si="26"/>
        <v>93.9148</v>
      </c>
      <c r="D371" s="18">
        <f>Table21[[#This Row],[Adj Close]]-Table21[[#This Row],[Naive Trend ]]</f>
        <v>-2.546999999999997</v>
      </c>
      <c r="E371" s="5">
        <f t="shared" si="25"/>
        <v>6.4872089999999849</v>
      </c>
      <c r="F371" s="5">
        <f>ABS(Table21[[#This Row],[Erorr 1]])</f>
        <v>2.546999999999997</v>
      </c>
      <c r="G371" s="6">
        <f>Table21[[#This Row],[Abs Erorr 1]]/Table21[[#This Row],[Adj Close]]</f>
        <v>2.7876341555777822E-2</v>
      </c>
      <c r="H371" s="4">
        <f t="shared" si="28"/>
        <v>94.344066666666663</v>
      </c>
      <c r="I371" s="7">
        <f>(Table21[[#This Row],[Adj Close]]-Table21[[#This Row],[3-MA]])</f>
        <v>-2.9762666666666604</v>
      </c>
      <c r="J371" s="3">
        <f t="shared" si="27"/>
        <v>8.8581632711110743</v>
      </c>
      <c r="K371" s="3">
        <f>ABS(Table21[[#This Row],[Erorr 2]])</f>
        <v>2.9762666666666604</v>
      </c>
      <c r="L371" s="6">
        <f>Table21[[#This Row],[Abs Erorr 2]]/Table21[[#This Row],[Adj Close]]</f>
        <v>3.2574568575216435E-2</v>
      </c>
      <c r="M371" s="4">
        <f t="shared" si="29"/>
        <v>93.189799999999991</v>
      </c>
      <c r="N371" s="9">
        <f>Table21[[#This Row],[Adj Close]]-Table21[[#This Row],[6-MA]]</f>
        <v>-1.8219999999999885</v>
      </c>
      <c r="O371" s="10">
        <f>(Table21[[#This Row],[Adj Close]]-M371)^2</f>
        <v>3.3196839999999583</v>
      </c>
      <c r="P371" s="10">
        <f>ABS(Table21[[#This Row],[Erorr 3]])</f>
        <v>1.8219999999999885</v>
      </c>
      <c r="Q371" s="81">
        <f>Table21[[#This Row],[Abs Erorr 3]]/Table21[[#This Row],[Adj Close]]</f>
        <v>1.99413797858763E-2</v>
      </c>
    </row>
    <row r="372" spans="1:17" x14ac:dyDescent="0.3">
      <c r="A372" s="79">
        <v>44004</v>
      </c>
      <c r="B372" s="82">
        <v>94.925899999999999</v>
      </c>
      <c r="C372" s="4">
        <f t="shared" si="26"/>
        <v>91.367800000000003</v>
      </c>
      <c r="D372" s="18">
        <f>Table21[[#This Row],[Adj Close]]-Table21[[#This Row],[Naive Trend ]]</f>
        <v>3.558099999999996</v>
      </c>
      <c r="E372" s="5">
        <f t="shared" si="25"/>
        <v>12.660075609999971</v>
      </c>
      <c r="F372" s="5">
        <f>ABS(Table21[[#This Row],[Erorr 1]])</f>
        <v>3.558099999999996</v>
      </c>
      <c r="G372" s="6">
        <f>Table21[[#This Row],[Abs Erorr 1]]/Table21[[#This Row],[Adj Close]]</f>
        <v>3.7482920888819556E-2</v>
      </c>
      <c r="H372" s="4">
        <f t="shared" si="28"/>
        <v>93.307466666666656</v>
      </c>
      <c r="I372" s="7">
        <f>(Table21[[#This Row],[Adj Close]]-Table21[[#This Row],[3-MA]])</f>
        <v>1.6184333333333427</v>
      </c>
      <c r="J372" s="3">
        <f t="shared" si="27"/>
        <v>2.619326454444475</v>
      </c>
      <c r="K372" s="3">
        <f>ABS(Table21[[#This Row],[Erorr 2]])</f>
        <v>1.6184333333333427</v>
      </c>
      <c r="L372" s="6">
        <f>Table21[[#This Row],[Abs Erorr 2]]/Table21[[#This Row],[Adj Close]]</f>
        <v>1.704943891322961E-2</v>
      </c>
      <c r="M372" s="4">
        <f t="shared" si="29"/>
        <v>93.286783333333332</v>
      </c>
      <c r="N372" s="9">
        <f>Table21[[#This Row],[Adj Close]]-Table21[[#This Row],[6-MA]]</f>
        <v>1.6391166666666663</v>
      </c>
      <c r="O372" s="10">
        <f>(Table21[[#This Row],[Adj Close]]-M372)^2</f>
        <v>2.6867034469444433</v>
      </c>
      <c r="P372" s="10">
        <f>ABS(Table21[[#This Row],[Erorr 3]])</f>
        <v>1.6391166666666663</v>
      </c>
      <c r="Q372" s="81">
        <f>Table21[[#This Row],[Abs Erorr 3]]/Table21[[#This Row],[Adj Close]]</f>
        <v>1.7267328165091574E-2</v>
      </c>
    </row>
    <row r="373" spans="1:17" x14ac:dyDescent="0.3">
      <c r="A373" s="79">
        <v>44005</v>
      </c>
      <c r="B373" s="82">
        <v>97.224900000000005</v>
      </c>
      <c r="C373" s="4">
        <f t="shared" si="26"/>
        <v>94.925899999999999</v>
      </c>
      <c r="D373" s="18">
        <f>Table21[[#This Row],[Adj Close]]-Table21[[#This Row],[Naive Trend ]]</f>
        <v>2.2990000000000066</v>
      </c>
      <c r="E373" s="5">
        <f t="shared" si="25"/>
        <v>5.2854010000000304</v>
      </c>
      <c r="F373" s="5">
        <f>ABS(Table21[[#This Row],[Erorr 1]])</f>
        <v>2.2990000000000066</v>
      </c>
      <c r="G373" s="6">
        <f>Table21[[#This Row],[Abs Erorr 1]]/Table21[[#This Row],[Adj Close]]</f>
        <v>2.364620585878727E-2</v>
      </c>
      <c r="H373" s="4">
        <f t="shared" si="28"/>
        <v>93.402833333333334</v>
      </c>
      <c r="I373" s="7">
        <f>(Table21[[#This Row],[Adj Close]]-Table21[[#This Row],[3-MA]])</f>
        <v>3.8220666666666716</v>
      </c>
      <c r="J373" s="3">
        <f t="shared" si="27"/>
        <v>14.608193604444482</v>
      </c>
      <c r="K373" s="3">
        <f>ABS(Table21[[#This Row],[Erorr 2]])</f>
        <v>3.8220666666666716</v>
      </c>
      <c r="L373" s="6">
        <f>Table21[[#This Row],[Abs Erorr 2]]/Table21[[#This Row],[Adj Close]]</f>
        <v>3.9311602960421368E-2</v>
      </c>
      <c r="M373" s="4">
        <f t="shared" si="29"/>
        <v>93.77646666666665</v>
      </c>
      <c r="N373" s="9">
        <f>Table21[[#This Row],[Adj Close]]-Table21[[#This Row],[6-MA]]</f>
        <v>3.4484333333333552</v>
      </c>
      <c r="O373" s="10">
        <f>(Table21[[#This Row],[Adj Close]]-M373)^2</f>
        <v>11.891692454444595</v>
      </c>
      <c r="P373" s="10">
        <f>ABS(Table21[[#This Row],[Erorr 3]])</f>
        <v>3.4484333333333552</v>
      </c>
      <c r="Q373" s="81">
        <f>Table21[[#This Row],[Abs Erorr 3]]/Table21[[#This Row],[Adj Close]]</f>
        <v>3.5468623092781322E-2</v>
      </c>
    </row>
    <row r="374" spans="1:17" x14ac:dyDescent="0.3">
      <c r="A374" s="79">
        <v>44006</v>
      </c>
      <c r="B374" s="82">
        <v>95.469700000000003</v>
      </c>
      <c r="C374" s="4">
        <f t="shared" si="26"/>
        <v>97.224900000000005</v>
      </c>
      <c r="D374" s="18">
        <f>Table21[[#This Row],[Adj Close]]-Table21[[#This Row],[Naive Trend ]]</f>
        <v>-1.7552000000000021</v>
      </c>
      <c r="E374" s="5">
        <f t="shared" si="25"/>
        <v>3.0807270400000073</v>
      </c>
      <c r="F374" s="5">
        <f>ABS(Table21[[#This Row],[Erorr 1]])</f>
        <v>1.7552000000000021</v>
      </c>
      <c r="G374" s="6">
        <f>Table21[[#This Row],[Abs Erorr 1]]/Table21[[#This Row],[Adj Close]]</f>
        <v>1.8384890703542611E-2</v>
      </c>
      <c r="H374" s="4">
        <f t="shared" si="28"/>
        <v>94.506199999999993</v>
      </c>
      <c r="I374" s="7">
        <f>(Table21[[#This Row],[Adj Close]]-Table21[[#This Row],[3-MA]])</f>
        <v>0.96350000000001046</v>
      </c>
      <c r="J374" s="3">
        <f t="shared" si="27"/>
        <v>0.92833225000002018</v>
      </c>
      <c r="K374" s="3">
        <f>ABS(Table21[[#This Row],[Erorr 2]])</f>
        <v>0.96350000000001046</v>
      </c>
      <c r="L374" s="6">
        <f>Table21[[#This Row],[Abs Erorr 2]]/Table21[[#This Row],[Adj Close]]</f>
        <v>1.0092207265760869E-2</v>
      </c>
      <c r="M374" s="4">
        <f t="shared" si="29"/>
        <v>94.425133333333335</v>
      </c>
      <c r="N374" s="9">
        <f>Table21[[#This Row],[Adj Close]]-Table21[[#This Row],[6-MA]]</f>
        <v>1.0445666666666682</v>
      </c>
      <c r="O374" s="10">
        <f>(Table21[[#This Row],[Adj Close]]-M374)^2</f>
        <v>1.0911195211111142</v>
      </c>
      <c r="P374" s="10">
        <f>ABS(Table21[[#This Row],[Erorr 3]])</f>
        <v>1.0445666666666682</v>
      </c>
      <c r="Q374" s="81">
        <f>Table21[[#This Row],[Abs Erorr 3]]/Table21[[#This Row],[Adj Close]]</f>
        <v>1.0941342296735698E-2</v>
      </c>
    </row>
    <row r="375" spans="1:17" x14ac:dyDescent="0.3">
      <c r="A375" s="79">
        <v>44007</v>
      </c>
      <c r="B375" s="82">
        <v>96.728899999999996</v>
      </c>
      <c r="C375" s="4">
        <f t="shared" si="26"/>
        <v>95.469700000000003</v>
      </c>
      <c r="D375" s="18">
        <f>Table21[[#This Row],[Adj Close]]-Table21[[#This Row],[Naive Trend ]]</f>
        <v>1.2591999999999928</v>
      </c>
      <c r="E375" s="5">
        <f t="shared" si="25"/>
        <v>1.5855846399999818</v>
      </c>
      <c r="F375" s="5">
        <f>ABS(Table21[[#This Row],[Erorr 1]])</f>
        <v>1.2591999999999928</v>
      </c>
      <c r="G375" s="6">
        <f>Table21[[#This Row],[Abs Erorr 1]]/Table21[[#This Row],[Adj Close]]</f>
        <v>1.3017826109880221E-2</v>
      </c>
      <c r="H375" s="4">
        <f t="shared" si="28"/>
        <v>95.873499999999993</v>
      </c>
      <c r="I375" s="7">
        <f>(Table21[[#This Row],[Adj Close]]-Table21[[#This Row],[3-MA]])</f>
        <v>0.85540000000000305</v>
      </c>
      <c r="J375" s="3">
        <f t="shared" si="27"/>
        <v>0.73170916000000519</v>
      </c>
      <c r="K375" s="3">
        <f>ABS(Table21[[#This Row],[Erorr 2]])</f>
        <v>0.85540000000000305</v>
      </c>
      <c r="L375" s="6">
        <f>Table21[[#This Row],[Abs Erorr 2]]/Table21[[#This Row],[Adj Close]]</f>
        <v>8.8432722795359301E-3</v>
      </c>
      <c r="M375" s="4">
        <f t="shared" si="29"/>
        <v>94.590483333333339</v>
      </c>
      <c r="N375" s="9">
        <f>Table21[[#This Row],[Adj Close]]-Table21[[#This Row],[6-MA]]</f>
        <v>2.1384166666666573</v>
      </c>
      <c r="O375" s="10">
        <f>(Table21[[#This Row],[Adj Close]]-M375)^2</f>
        <v>4.572825840277738</v>
      </c>
      <c r="P375" s="10">
        <f>ABS(Table21[[#This Row],[Erorr 3]])</f>
        <v>2.1384166666666573</v>
      </c>
      <c r="Q375" s="81">
        <f>Table21[[#This Row],[Abs Erorr 3]]/Table21[[#This Row],[Adj Close]]</f>
        <v>2.2107319184511118E-2</v>
      </c>
    </row>
    <row r="376" spans="1:17" x14ac:dyDescent="0.3">
      <c r="A376" s="79">
        <v>44008</v>
      </c>
      <c r="B376" s="82">
        <v>89.355000000000004</v>
      </c>
      <c r="C376" s="4">
        <f t="shared" si="26"/>
        <v>96.728899999999996</v>
      </c>
      <c r="D376" s="18">
        <f>Table21[[#This Row],[Adj Close]]-Table21[[#This Row],[Naive Trend ]]</f>
        <v>-7.3738999999999919</v>
      </c>
      <c r="E376" s="5">
        <f t="shared" si="25"/>
        <v>54.374401209999881</v>
      </c>
      <c r="F376" s="5">
        <f>ABS(Table21[[#This Row],[Erorr 1]])</f>
        <v>7.3738999999999919</v>
      </c>
      <c r="G376" s="6">
        <f>Table21[[#This Row],[Abs Erorr 1]]/Table21[[#This Row],[Adj Close]]</f>
        <v>8.2523641654076343E-2</v>
      </c>
      <c r="H376" s="4">
        <f t="shared" si="28"/>
        <v>96.474499999999992</v>
      </c>
      <c r="I376" s="7">
        <f>(Table21[[#This Row],[Adj Close]]-Table21[[#This Row],[3-MA]])</f>
        <v>-7.1194999999999879</v>
      </c>
      <c r="J376" s="3">
        <f t="shared" si="27"/>
        <v>50.68728024999983</v>
      </c>
      <c r="K376" s="3">
        <f>ABS(Table21[[#This Row],[Erorr 2]])</f>
        <v>7.1194999999999879</v>
      </c>
      <c r="L376" s="6">
        <f>Table21[[#This Row],[Abs Erorr 2]]/Table21[[#This Row],[Adj Close]]</f>
        <v>7.9676570980918668E-2</v>
      </c>
      <c r="M376" s="4">
        <f t="shared" si="29"/>
        <v>94.938666666666663</v>
      </c>
      <c r="N376" s="9">
        <f>Table21[[#This Row],[Adj Close]]-Table21[[#This Row],[6-MA]]</f>
        <v>-5.5836666666666588</v>
      </c>
      <c r="O376" s="10">
        <f>(Table21[[#This Row],[Adj Close]]-M376)^2</f>
        <v>31.177333444444358</v>
      </c>
      <c r="P376" s="10">
        <f>ABS(Table21[[#This Row],[Erorr 3]])</f>
        <v>5.5836666666666588</v>
      </c>
      <c r="Q376" s="81">
        <f>Table21[[#This Row],[Abs Erorr 3]]/Table21[[#This Row],[Adj Close]]</f>
        <v>6.2488575532053704E-2</v>
      </c>
    </row>
    <row r="377" spans="1:17" x14ac:dyDescent="0.3">
      <c r="A377" s="79">
        <v>44011</v>
      </c>
      <c r="B377" s="82">
        <v>91.453599999999994</v>
      </c>
      <c r="C377" s="4">
        <f t="shared" si="26"/>
        <v>89.355000000000004</v>
      </c>
      <c r="D377" s="18">
        <f>Table21[[#This Row],[Adj Close]]-Table21[[#This Row],[Naive Trend ]]</f>
        <v>2.0985999999999905</v>
      </c>
      <c r="E377" s="5">
        <f t="shared" si="25"/>
        <v>4.4041219599999604</v>
      </c>
      <c r="F377" s="5">
        <f>ABS(Table21[[#This Row],[Erorr 1]])</f>
        <v>2.0985999999999905</v>
      </c>
      <c r="G377" s="6">
        <f>Table21[[#This Row],[Abs Erorr 1]]/Table21[[#This Row],[Adj Close]]</f>
        <v>2.2947155716122609E-2</v>
      </c>
      <c r="H377" s="4">
        <f t="shared" si="28"/>
        <v>93.851200000000006</v>
      </c>
      <c r="I377" s="7">
        <f>(Table21[[#This Row],[Adj Close]]-Table21[[#This Row],[3-MA]])</f>
        <v>-2.3976000000000113</v>
      </c>
      <c r="J377" s="3">
        <f t="shared" si="27"/>
        <v>5.7484857600000545</v>
      </c>
      <c r="K377" s="3">
        <f>ABS(Table21[[#This Row],[Erorr 2]])</f>
        <v>2.3976000000000113</v>
      </c>
      <c r="L377" s="6">
        <f>Table21[[#This Row],[Abs Erorr 2]]/Table21[[#This Row],[Adj Close]]</f>
        <v>2.6216573213083044E-2</v>
      </c>
      <c r="M377" s="4">
        <f t="shared" si="29"/>
        <v>94.178699999999992</v>
      </c>
      <c r="N377" s="9">
        <f>Table21[[#This Row],[Adj Close]]-Table21[[#This Row],[6-MA]]</f>
        <v>-2.7250999999999976</v>
      </c>
      <c r="O377" s="10">
        <f>(Table21[[#This Row],[Adj Close]]-M377)^2</f>
        <v>7.4261700099999874</v>
      </c>
      <c r="P377" s="10">
        <f>ABS(Table21[[#This Row],[Erorr 3]])</f>
        <v>2.7250999999999976</v>
      </c>
      <c r="Q377" s="81">
        <f>Table21[[#This Row],[Abs Erorr 3]]/Table21[[#This Row],[Adj Close]]</f>
        <v>2.9797624150388807E-2</v>
      </c>
    </row>
    <row r="378" spans="1:17" x14ac:dyDescent="0.3">
      <c r="A378" s="79">
        <v>44012</v>
      </c>
      <c r="B378" s="82">
        <v>93.533199999999994</v>
      </c>
      <c r="C378" s="4">
        <f t="shared" si="26"/>
        <v>91.453599999999994</v>
      </c>
      <c r="D378" s="18">
        <f>Table21[[#This Row],[Adj Close]]-Table21[[#This Row],[Naive Trend ]]</f>
        <v>2.0795999999999992</v>
      </c>
      <c r="E378" s="5">
        <f t="shared" si="25"/>
        <v>4.3247361599999969</v>
      </c>
      <c r="F378" s="5">
        <f>ABS(Table21[[#This Row],[Erorr 1]])</f>
        <v>2.0795999999999992</v>
      </c>
      <c r="G378" s="6">
        <f>Table21[[#This Row],[Abs Erorr 1]]/Table21[[#This Row],[Adj Close]]</f>
        <v>2.223381644164852E-2</v>
      </c>
      <c r="H378" s="4">
        <f t="shared" si="28"/>
        <v>92.512500000000003</v>
      </c>
      <c r="I378" s="7">
        <f>(Table21[[#This Row],[Adj Close]]-Table21[[#This Row],[3-MA]])</f>
        <v>1.0206999999999908</v>
      </c>
      <c r="J378" s="3">
        <f t="shared" si="27"/>
        <v>1.0418284899999812</v>
      </c>
      <c r="K378" s="3">
        <f>ABS(Table21[[#This Row],[Erorr 2]])</f>
        <v>1.0206999999999908</v>
      </c>
      <c r="L378" s="6">
        <f>Table21[[#This Row],[Abs Erorr 2]]/Table21[[#This Row],[Adj Close]]</f>
        <v>1.0912702655313737E-2</v>
      </c>
      <c r="M378" s="4">
        <f t="shared" si="29"/>
        <v>94.192999999999998</v>
      </c>
      <c r="N378" s="9">
        <f>Table21[[#This Row],[Adj Close]]-Table21[[#This Row],[6-MA]]</f>
        <v>-0.65980000000000416</v>
      </c>
      <c r="O378" s="10">
        <f>(Table21[[#This Row],[Adj Close]]-M378)^2</f>
        <v>0.43533604000000548</v>
      </c>
      <c r="P378" s="10">
        <f>ABS(Table21[[#This Row],[Erorr 3]])</f>
        <v>0.65980000000000416</v>
      </c>
      <c r="Q378" s="81">
        <f>Table21[[#This Row],[Abs Erorr 3]]/Table21[[#This Row],[Adj Close]]</f>
        <v>7.0541796923445817E-3</v>
      </c>
    </row>
    <row r="379" spans="1:17" x14ac:dyDescent="0.3">
      <c r="A379" s="79">
        <v>44013</v>
      </c>
      <c r="B379" s="82">
        <v>92.9131</v>
      </c>
      <c r="C379" s="4">
        <f t="shared" si="26"/>
        <v>93.533199999999994</v>
      </c>
      <c r="D379" s="18">
        <f>Table21[[#This Row],[Adj Close]]-Table21[[#This Row],[Naive Trend ]]</f>
        <v>-0.62009999999999366</v>
      </c>
      <c r="E379" s="5">
        <f t="shared" si="25"/>
        <v>0.38452400999999214</v>
      </c>
      <c r="F379" s="5">
        <f>ABS(Table21[[#This Row],[Erorr 1]])</f>
        <v>0.62009999999999366</v>
      </c>
      <c r="G379" s="6">
        <f>Table21[[#This Row],[Abs Erorr 1]]/Table21[[#This Row],[Adj Close]]</f>
        <v>6.6739781580852824E-3</v>
      </c>
      <c r="H379" s="4">
        <f t="shared" si="28"/>
        <v>91.447266666666678</v>
      </c>
      <c r="I379" s="7">
        <f>(Table21[[#This Row],[Adj Close]]-Table21[[#This Row],[3-MA]])</f>
        <v>1.4658333333333218</v>
      </c>
      <c r="J379" s="3">
        <f t="shared" si="27"/>
        <v>2.1486673611110771</v>
      </c>
      <c r="K379" s="3">
        <f>ABS(Table21[[#This Row],[Erorr 2]])</f>
        <v>1.4658333333333218</v>
      </c>
      <c r="L379" s="6">
        <f>Table21[[#This Row],[Abs Erorr 2]]/Table21[[#This Row],[Adj Close]]</f>
        <v>1.5776390340364509E-2</v>
      </c>
      <c r="M379" s="4">
        <f t="shared" si="29"/>
        <v>93.960883333333342</v>
      </c>
      <c r="N379" s="9">
        <f>Table21[[#This Row],[Adj Close]]-Table21[[#This Row],[6-MA]]</f>
        <v>-1.0477833333333422</v>
      </c>
      <c r="O379" s="10">
        <f>(Table21[[#This Row],[Adj Close]]-M379)^2</f>
        <v>1.0978499136111297</v>
      </c>
      <c r="P379" s="10">
        <f>ABS(Table21[[#This Row],[Erorr 3]])</f>
        <v>1.0477833333333422</v>
      </c>
      <c r="Q379" s="81">
        <f>Table21[[#This Row],[Abs Erorr 3]]/Table21[[#This Row],[Adj Close]]</f>
        <v>1.127702480418092E-2</v>
      </c>
    </row>
    <row r="380" spans="1:17" x14ac:dyDescent="0.3">
      <c r="A380" s="79">
        <v>44014</v>
      </c>
      <c r="B380" s="82">
        <v>93.895700000000005</v>
      </c>
      <c r="C380" s="4">
        <f t="shared" si="26"/>
        <v>92.9131</v>
      </c>
      <c r="D380" s="18">
        <f>Table21[[#This Row],[Adj Close]]-Table21[[#This Row],[Naive Trend ]]</f>
        <v>0.98260000000000502</v>
      </c>
      <c r="E380" s="5">
        <f t="shared" si="25"/>
        <v>0.9655027600000099</v>
      </c>
      <c r="F380" s="5">
        <f>ABS(Table21[[#This Row],[Erorr 1]])</f>
        <v>0.98260000000000502</v>
      </c>
      <c r="G380" s="6">
        <f>Table21[[#This Row],[Abs Erorr 1]]/Table21[[#This Row],[Adj Close]]</f>
        <v>1.0464802967548087E-2</v>
      </c>
      <c r="H380" s="4">
        <f t="shared" si="28"/>
        <v>92.633300000000006</v>
      </c>
      <c r="I380" s="7">
        <f>(Table21[[#This Row],[Adj Close]]-Table21[[#This Row],[3-MA]])</f>
        <v>1.2623999999999995</v>
      </c>
      <c r="J380" s="3">
        <f t="shared" si="27"/>
        <v>1.5936537599999987</v>
      </c>
      <c r="K380" s="3">
        <f>ABS(Table21[[#This Row],[Erorr 2]])</f>
        <v>1.2623999999999995</v>
      </c>
      <c r="L380" s="6">
        <f>Table21[[#This Row],[Abs Erorr 2]]/Table21[[#This Row],[Adj Close]]</f>
        <v>1.3444705135591933E-2</v>
      </c>
      <c r="M380" s="4">
        <f t="shared" si="29"/>
        <v>93.242249999999999</v>
      </c>
      <c r="N380" s="9">
        <f>Table21[[#This Row],[Adj Close]]-Table21[[#This Row],[6-MA]]</f>
        <v>0.65345000000000653</v>
      </c>
      <c r="O380" s="10">
        <f>(Table21[[#This Row],[Adj Close]]-M380)^2</f>
        <v>0.42699690250000855</v>
      </c>
      <c r="P380" s="10">
        <f>ABS(Table21[[#This Row],[Erorr 3]])</f>
        <v>0.65345000000000653</v>
      </c>
      <c r="Q380" s="81">
        <f>Table21[[#This Row],[Abs Erorr 3]]/Table21[[#This Row],[Adj Close]]</f>
        <v>6.9593176258338401E-3</v>
      </c>
    </row>
    <row r="381" spans="1:17" x14ac:dyDescent="0.3">
      <c r="A381" s="79">
        <v>44018</v>
      </c>
      <c r="B381" s="82">
        <v>95.345699999999994</v>
      </c>
      <c r="C381" s="4">
        <f t="shared" si="26"/>
        <v>93.895700000000005</v>
      </c>
      <c r="D381" s="18">
        <f>Table21[[#This Row],[Adj Close]]-Table21[[#This Row],[Naive Trend ]]</f>
        <v>1.4499999999999886</v>
      </c>
      <c r="E381" s="5">
        <f t="shared" si="25"/>
        <v>2.1024999999999672</v>
      </c>
      <c r="F381" s="5">
        <f>ABS(Table21[[#This Row],[Erorr 1]])</f>
        <v>1.4499999999999886</v>
      </c>
      <c r="G381" s="6">
        <f>Table21[[#This Row],[Abs Erorr 1]]/Table21[[#This Row],[Adj Close]]</f>
        <v>1.5207817447456872E-2</v>
      </c>
      <c r="H381" s="4">
        <f t="shared" si="28"/>
        <v>93.447333333333333</v>
      </c>
      <c r="I381" s="7">
        <f>(Table21[[#This Row],[Adj Close]]-Table21[[#This Row],[3-MA]])</f>
        <v>1.8983666666666608</v>
      </c>
      <c r="J381" s="3">
        <f t="shared" si="27"/>
        <v>3.6037960011110886</v>
      </c>
      <c r="K381" s="3">
        <f>ABS(Table21[[#This Row],[Erorr 2]])</f>
        <v>1.8983666666666608</v>
      </c>
      <c r="L381" s="6">
        <f>Table21[[#This Row],[Abs Erorr 2]]/Table21[[#This Row],[Adj Close]]</f>
        <v>1.9910354286209665E-2</v>
      </c>
      <c r="M381" s="4">
        <f t="shared" si="29"/>
        <v>92.979916666666668</v>
      </c>
      <c r="N381" s="9">
        <f>Table21[[#This Row],[Adj Close]]-Table21[[#This Row],[6-MA]]</f>
        <v>2.3657833333333258</v>
      </c>
      <c r="O381" s="10">
        <f>(Table21[[#This Row],[Adj Close]]-M381)^2</f>
        <v>5.5969307802777424</v>
      </c>
      <c r="P381" s="10">
        <f>ABS(Table21[[#This Row],[Erorr 3]])</f>
        <v>2.3657833333333258</v>
      </c>
      <c r="Q381" s="81">
        <f>Table21[[#This Row],[Abs Erorr 3]]/Table21[[#This Row],[Adj Close]]</f>
        <v>2.4812690381772078E-2</v>
      </c>
    </row>
    <row r="382" spans="1:17" x14ac:dyDescent="0.3">
      <c r="A382" s="79">
        <v>44019</v>
      </c>
      <c r="B382" s="82">
        <v>92.598299999999995</v>
      </c>
      <c r="C382" s="4">
        <f t="shared" si="26"/>
        <v>95.345699999999994</v>
      </c>
      <c r="D382" s="18">
        <f>Table21[[#This Row],[Adj Close]]-Table21[[#This Row],[Naive Trend ]]</f>
        <v>-2.747399999999999</v>
      </c>
      <c r="E382" s="5">
        <f t="shared" si="25"/>
        <v>7.548206759999994</v>
      </c>
      <c r="F382" s="5">
        <f>ABS(Table21[[#This Row],[Erorr 1]])</f>
        <v>2.747399999999999</v>
      </c>
      <c r="G382" s="6">
        <f>Table21[[#This Row],[Abs Erorr 1]]/Table21[[#This Row],[Adj Close]]</f>
        <v>2.9670091135582392E-2</v>
      </c>
      <c r="H382" s="4">
        <f t="shared" si="28"/>
        <v>94.05149999999999</v>
      </c>
      <c r="I382" s="7">
        <f>(Table21[[#This Row],[Adj Close]]-Table21[[#This Row],[3-MA]])</f>
        <v>-1.4531999999999954</v>
      </c>
      <c r="J382" s="3">
        <f t="shared" si="27"/>
        <v>2.1117902399999866</v>
      </c>
      <c r="K382" s="3">
        <f>ABS(Table21[[#This Row],[Erorr 2]])</f>
        <v>1.4531999999999954</v>
      </c>
      <c r="L382" s="6">
        <f>Table21[[#This Row],[Abs Erorr 2]]/Table21[[#This Row],[Adj Close]]</f>
        <v>1.5693592646949191E-2</v>
      </c>
      <c r="M382" s="4">
        <f t="shared" si="29"/>
        <v>92.749383333333341</v>
      </c>
      <c r="N382" s="9">
        <f>Table21[[#This Row],[Adj Close]]-Table21[[#This Row],[6-MA]]</f>
        <v>-0.15108333333334656</v>
      </c>
      <c r="O382" s="10">
        <f>(Table21[[#This Row],[Adj Close]]-M382)^2</f>
        <v>2.2826173611115108E-2</v>
      </c>
      <c r="P382" s="10">
        <f>ABS(Table21[[#This Row],[Erorr 3]])</f>
        <v>0.15108333333334656</v>
      </c>
      <c r="Q382" s="81">
        <f>Table21[[#This Row],[Abs Erorr 3]]/Table21[[#This Row],[Adj Close]]</f>
        <v>1.6315994282113881E-3</v>
      </c>
    </row>
    <row r="383" spans="1:17" x14ac:dyDescent="0.3">
      <c r="A383" s="79">
        <v>44020</v>
      </c>
      <c r="B383" s="82">
        <v>94.286799999999999</v>
      </c>
      <c r="C383" s="4">
        <f t="shared" si="26"/>
        <v>92.598299999999995</v>
      </c>
      <c r="D383" s="18">
        <f>Table21[[#This Row],[Adj Close]]-Table21[[#This Row],[Naive Trend ]]</f>
        <v>1.6885000000000048</v>
      </c>
      <c r="E383" s="5">
        <f t="shared" si="25"/>
        <v>2.8510322500000163</v>
      </c>
      <c r="F383" s="5">
        <f>ABS(Table21[[#This Row],[Erorr 1]])</f>
        <v>1.6885000000000048</v>
      </c>
      <c r="G383" s="6">
        <f>Table21[[#This Row],[Abs Erorr 1]]/Table21[[#This Row],[Adj Close]]</f>
        <v>1.790812711853626E-2</v>
      </c>
      <c r="H383" s="4">
        <f t="shared" si="28"/>
        <v>93.946566666666669</v>
      </c>
      <c r="I383" s="7">
        <f>(Table21[[#This Row],[Adj Close]]-Table21[[#This Row],[3-MA]])</f>
        <v>0.34023333333333028</v>
      </c>
      <c r="J383" s="3">
        <f t="shared" si="27"/>
        <v>0.11575872111110903</v>
      </c>
      <c r="K383" s="3">
        <f>ABS(Table21[[#This Row],[Erorr 2]])</f>
        <v>0.34023333333333028</v>
      </c>
      <c r="L383" s="6">
        <f>Table21[[#This Row],[Abs Erorr 2]]/Table21[[#This Row],[Adj Close]]</f>
        <v>3.6084938011824589E-3</v>
      </c>
      <c r="M383" s="4">
        <f t="shared" si="29"/>
        <v>93.289933333333337</v>
      </c>
      <c r="N383" s="9">
        <f>Table21[[#This Row],[Adj Close]]-Table21[[#This Row],[6-MA]]</f>
        <v>0.99686666666666213</v>
      </c>
      <c r="O383" s="10">
        <f>(Table21[[#This Row],[Adj Close]]-M383)^2</f>
        <v>0.99374315111110201</v>
      </c>
      <c r="P383" s="10">
        <f>ABS(Table21[[#This Row],[Erorr 3]])</f>
        <v>0.99686666666666213</v>
      </c>
      <c r="Q383" s="81">
        <f>Table21[[#This Row],[Abs Erorr 3]]/Table21[[#This Row],[Adj Close]]</f>
        <v>1.0572706536510542E-2</v>
      </c>
    </row>
    <row r="384" spans="1:17" x14ac:dyDescent="0.3">
      <c r="A384" s="79">
        <v>44021</v>
      </c>
      <c r="B384" s="82">
        <v>92.522000000000006</v>
      </c>
      <c r="C384" s="4">
        <f t="shared" si="26"/>
        <v>94.286799999999999</v>
      </c>
      <c r="D384" s="18">
        <f>Table21[[#This Row],[Adj Close]]-Table21[[#This Row],[Naive Trend ]]</f>
        <v>-1.7647999999999939</v>
      </c>
      <c r="E384" s="5">
        <f t="shared" si="25"/>
        <v>3.1145190399999785</v>
      </c>
      <c r="F384" s="5">
        <f>ABS(Table21[[#This Row],[Erorr 1]])</f>
        <v>1.7647999999999939</v>
      </c>
      <c r="G384" s="6">
        <f>Table21[[#This Row],[Abs Erorr 1]]/Table21[[#This Row],[Adj Close]]</f>
        <v>1.9074382309072369E-2</v>
      </c>
      <c r="H384" s="4">
        <f t="shared" si="28"/>
        <v>94.076933333333329</v>
      </c>
      <c r="I384" s="7">
        <f>(Table21[[#This Row],[Adj Close]]-Table21[[#This Row],[3-MA]])</f>
        <v>-1.5549333333333237</v>
      </c>
      <c r="J384" s="3">
        <f t="shared" si="27"/>
        <v>2.4178176711110813</v>
      </c>
      <c r="K384" s="3">
        <f>ABS(Table21[[#This Row],[Erorr 2]])</f>
        <v>1.5549333333333237</v>
      </c>
      <c r="L384" s="6">
        <f>Table21[[#This Row],[Abs Erorr 2]]/Table21[[#This Row],[Adj Close]]</f>
        <v>1.6806092965276621E-2</v>
      </c>
      <c r="M384" s="4">
        <f t="shared" si="29"/>
        <v>93.762133333333324</v>
      </c>
      <c r="N384" s="9">
        <f>Table21[[#This Row],[Adj Close]]-Table21[[#This Row],[6-MA]]</f>
        <v>-1.2401333333333184</v>
      </c>
      <c r="O384" s="10">
        <f>(Table21[[#This Row],[Adj Close]]-M384)^2</f>
        <v>1.5379306844444074</v>
      </c>
      <c r="P384" s="10">
        <f>ABS(Table21[[#This Row],[Erorr 3]])</f>
        <v>1.2401333333333184</v>
      </c>
      <c r="Q384" s="81">
        <f>Table21[[#This Row],[Abs Erorr 3]]/Table21[[#This Row],[Adj Close]]</f>
        <v>1.3403658949583E-2</v>
      </c>
    </row>
    <row r="385" spans="1:17" x14ac:dyDescent="0.3">
      <c r="A385" s="79">
        <v>44022</v>
      </c>
      <c r="B385" s="82">
        <v>93.475999999999999</v>
      </c>
      <c r="C385" s="4">
        <f t="shared" si="26"/>
        <v>92.522000000000006</v>
      </c>
      <c r="D385" s="18">
        <f>Table21[[#This Row],[Adj Close]]-Table21[[#This Row],[Naive Trend ]]</f>
        <v>0.95399999999999352</v>
      </c>
      <c r="E385" s="5">
        <f t="shared" si="25"/>
        <v>0.9101159999999876</v>
      </c>
      <c r="F385" s="5">
        <f>ABS(Table21[[#This Row],[Erorr 1]])</f>
        <v>0.95399999999999352</v>
      </c>
      <c r="G385" s="6">
        <f>Table21[[#This Row],[Abs Erorr 1]]/Table21[[#This Row],[Adj Close]]</f>
        <v>1.0205828233985125E-2</v>
      </c>
      <c r="H385" s="4">
        <f t="shared" si="28"/>
        <v>93.1357</v>
      </c>
      <c r="I385" s="7">
        <f>(Table21[[#This Row],[Adj Close]]-Table21[[#This Row],[3-MA]])</f>
        <v>0.34029999999999916</v>
      </c>
      <c r="J385" s="3">
        <f t="shared" si="27"/>
        <v>0.11580408999999943</v>
      </c>
      <c r="K385" s="3">
        <f>ABS(Table21[[#This Row],[Erorr 2]])</f>
        <v>0.34029999999999916</v>
      </c>
      <c r="L385" s="6">
        <f>Table21[[#This Row],[Abs Erorr 2]]/Table21[[#This Row],[Adj Close]]</f>
        <v>3.6405066541144162E-3</v>
      </c>
      <c r="M385" s="4">
        <f t="shared" si="29"/>
        <v>93.593599999999995</v>
      </c>
      <c r="N385" s="9">
        <f>Table21[[#This Row],[Adj Close]]-Table21[[#This Row],[6-MA]]</f>
        <v>-0.11759999999999593</v>
      </c>
      <c r="O385" s="10">
        <f>(Table21[[#This Row],[Adj Close]]-M385)^2</f>
        <v>1.3829759999999042E-2</v>
      </c>
      <c r="P385" s="10">
        <f>ABS(Table21[[#This Row],[Erorr 3]])</f>
        <v>0.11759999999999593</v>
      </c>
      <c r="Q385" s="81">
        <f>Table21[[#This Row],[Abs Erorr 3]]/Table21[[#This Row],[Adj Close]]</f>
        <v>1.2580769395352384E-3</v>
      </c>
    </row>
    <row r="386" spans="1:17" x14ac:dyDescent="0.3">
      <c r="A386" s="79">
        <v>44025</v>
      </c>
      <c r="B386" s="82">
        <v>92.016400000000004</v>
      </c>
      <c r="C386" s="4">
        <f t="shared" si="26"/>
        <v>93.475999999999999</v>
      </c>
      <c r="D386" s="18">
        <f>Table21[[#This Row],[Adj Close]]-Table21[[#This Row],[Naive Trend ]]</f>
        <v>-1.4595999999999947</v>
      </c>
      <c r="E386" s="5">
        <f t="shared" si="25"/>
        <v>2.1304321599999843</v>
      </c>
      <c r="F386" s="5">
        <f>ABS(Table21[[#This Row],[Erorr 1]])</f>
        <v>1.4595999999999947</v>
      </c>
      <c r="G386" s="6">
        <f>Table21[[#This Row],[Abs Erorr 1]]/Table21[[#This Row],[Adj Close]]</f>
        <v>1.5862389747914443E-2</v>
      </c>
      <c r="H386" s="4">
        <f t="shared" si="28"/>
        <v>93.428266666666673</v>
      </c>
      <c r="I386" s="7">
        <f>(Table21[[#This Row],[Adj Close]]-Table21[[#This Row],[3-MA]])</f>
        <v>-1.4118666666666684</v>
      </c>
      <c r="J386" s="3">
        <f t="shared" si="27"/>
        <v>1.9933674844444493</v>
      </c>
      <c r="K386" s="3">
        <f>ABS(Table21[[#This Row],[Erorr 2]])</f>
        <v>1.4118666666666684</v>
      </c>
      <c r="L386" s="6">
        <f>Table21[[#This Row],[Abs Erorr 2]]/Table21[[#This Row],[Adj Close]]</f>
        <v>1.5343641640693054E-2</v>
      </c>
      <c r="M386" s="4">
        <f t="shared" si="29"/>
        <v>93.68741666666665</v>
      </c>
      <c r="N386" s="9">
        <f>Table21[[#This Row],[Adj Close]]-Table21[[#This Row],[6-MA]]</f>
        <v>-1.6710166666666453</v>
      </c>
      <c r="O386" s="10">
        <f>(Table21[[#This Row],[Adj Close]]-M386)^2</f>
        <v>2.7922967002777064</v>
      </c>
      <c r="P386" s="10">
        <f>ABS(Table21[[#This Row],[Erorr 3]])</f>
        <v>1.6710166666666453</v>
      </c>
      <c r="Q386" s="81">
        <f>Table21[[#This Row],[Abs Erorr 3]]/Table21[[#This Row],[Adj Close]]</f>
        <v>1.8159987422531693E-2</v>
      </c>
    </row>
    <row r="387" spans="1:17" x14ac:dyDescent="0.3">
      <c r="A387" s="79">
        <v>44026</v>
      </c>
      <c r="B387" s="82">
        <v>92.302599999999998</v>
      </c>
      <c r="C387" s="4">
        <f t="shared" si="26"/>
        <v>92.016400000000004</v>
      </c>
      <c r="D387" s="18">
        <f>Table21[[#This Row],[Adj Close]]-Table21[[#This Row],[Naive Trend ]]</f>
        <v>0.28619999999999379</v>
      </c>
      <c r="E387" s="5">
        <f t="shared" ref="E387:E450" si="30">(B387-C387)^2</f>
        <v>8.1910439999996448E-2</v>
      </c>
      <c r="F387" s="5">
        <f>ABS(Table21[[#This Row],[Erorr 1]])</f>
        <v>0.28619999999999379</v>
      </c>
      <c r="G387" s="6">
        <f>Table21[[#This Row],[Abs Erorr 1]]/Table21[[#This Row],[Adj Close]]</f>
        <v>3.1006710536863945E-3</v>
      </c>
      <c r="H387" s="4">
        <f t="shared" si="28"/>
        <v>92.671466666666674</v>
      </c>
      <c r="I387" s="7">
        <f>(Table21[[#This Row],[Adj Close]]-Table21[[#This Row],[3-MA]])</f>
        <v>-0.36886666666667622</v>
      </c>
      <c r="J387" s="3">
        <f t="shared" si="27"/>
        <v>0.13606261777778483</v>
      </c>
      <c r="K387" s="3">
        <f>ABS(Table21[[#This Row],[Erorr 2]])</f>
        <v>0.36886666666667622</v>
      </c>
      <c r="L387" s="6">
        <f>Table21[[#This Row],[Abs Erorr 2]]/Table21[[#This Row],[Adj Close]]</f>
        <v>3.9962760167825849E-3</v>
      </c>
      <c r="M387" s="4">
        <f t="shared" si="29"/>
        <v>93.374199999999988</v>
      </c>
      <c r="N387" s="9">
        <f>Table21[[#This Row],[Adj Close]]-Table21[[#This Row],[6-MA]]</f>
        <v>-1.0715999999999894</v>
      </c>
      <c r="O387" s="10">
        <f>(Table21[[#This Row],[Adj Close]]-M387)^2</f>
        <v>1.1483265599999775</v>
      </c>
      <c r="P387" s="10">
        <f>ABS(Table21[[#This Row],[Erorr 3]])</f>
        <v>1.0715999999999894</v>
      </c>
      <c r="Q387" s="81">
        <f>Table21[[#This Row],[Abs Erorr 3]]/Table21[[#This Row],[Adj Close]]</f>
        <v>1.1609640465165548E-2</v>
      </c>
    </row>
    <row r="388" spans="1:17" x14ac:dyDescent="0.3">
      <c r="A388" s="79">
        <v>44027</v>
      </c>
      <c r="B388" s="82">
        <v>94.000600000000006</v>
      </c>
      <c r="C388" s="4">
        <f t="shared" ref="C388:C451" si="31">B387</f>
        <v>92.302599999999998</v>
      </c>
      <c r="D388" s="18">
        <f>Table21[[#This Row],[Adj Close]]-Table21[[#This Row],[Naive Trend ]]</f>
        <v>1.6980000000000075</v>
      </c>
      <c r="E388" s="5">
        <f t="shared" si="30"/>
        <v>2.8832040000000254</v>
      </c>
      <c r="F388" s="5">
        <f>ABS(Table21[[#This Row],[Erorr 1]])</f>
        <v>1.6980000000000075</v>
      </c>
      <c r="G388" s="6">
        <f>Table21[[#This Row],[Abs Erorr 1]]/Table21[[#This Row],[Adj Close]]</f>
        <v>1.8063714486928884E-2</v>
      </c>
      <c r="H388" s="4">
        <f t="shared" si="28"/>
        <v>92.598333333333343</v>
      </c>
      <c r="I388" s="7">
        <f>(Table21[[#This Row],[Adj Close]]-Table21[[#This Row],[3-MA]])</f>
        <v>1.4022666666666623</v>
      </c>
      <c r="J388" s="3">
        <f t="shared" si="27"/>
        <v>1.9663518044444324</v>
      </c>
      <c r="K388" s="3">
        <f>ABS(Table21[[#This Row],[Erorr 2]])</f>
        <v>1.4022666666666623</v>
      </c>
      <c r="L388" s="6">
        <f>Table21[[#This Row],[Abs Erorr 2]]/Table21[[#This Row],[Adj Close]]</f>
        <v>1.4917635277505274E-2</v>
      </c>
      <c r="M388" s="4">
        <f t="shared" si="29"/>
        <v>92.867016666666657</v>
      </c>
      <c r="N388" s="9">
        <f>Table21[[#This Row],[Adj Close]]-Table21[[#This Row],[6-MA]]</f>
        <v>1.1335833333333483</v>
      </c>
      <c r="O388" s="10">
        <f>(Table21[[#This Row],[Adj Close]]-M388)^2</f>
        <v>1.2850111736111449</v>
      </c>
      <c r="P388" s="10">
        <f>ABS(Table21[[#This Row],[Erorr 3]])</f>
        <v>1.1335833333333483</v>
      </c>
      <c r="Q388" s="81">
        <f>Table21[[#This Row],[Abs Erorr 3]]/Table21[[#This Row],[Adj Close]]</f>
        <v>1.2059320188736542E-2</v>
      </c>
    </row>
    <row r="389" spans="1:17" x14ac:dyDescent="0.3">
      <c r="A389" s="79">
        <v>44028</v>
      </c>
      <c r="B389" s="82">
        <v>92.779600000000002</v>
      </c>
      <c r="C389" s="4">
        <f t="shared" si="31"/>
        <v>94.000600000000006</v>
      </c>
      <c r="D389" s="18">
        <f>Table21[[#This Row],[Adj Close]]-Table21[[#This Row],[Naive Trend ]]</f>
        <v>-1.2210000000000036</v>
      </c>
      <c r="E389" s="5">
        <f t="shared" si="30"/>
        <v>1.490841000000009</v>
      </c>
      <c r="F389" s="5">
        <f>ABS(Table21[[#This Row],[Erorr 1]])</f>
        <v>1.2210000000000036</v>
      </c>
      <c r="G389" s="6">
        <f>Table21[[#This Row],[Abs Erorr 1]]/Table21[[#This Row],[Adj Close]]</f>
        <v>1.316022056572785E-2</v>
      </c>
      <c r="H389" s="4">
        <f t="shared" si="28"/>
        <v>92.773200000000017</v>
      </c>
      <c r="I389" s="7">
        <f>(Table21[[#This Row],[Adj Close]]-Table21[[#This Row],[3-MA]])</f>
        <v>6.3999999999850843E-3</v>
      </c>
      <c r="J389" s="3">
        <f t="shared" ref="J389:J452" si="32">(B389-H389)^2</f>
        <v>4.095999999980908E-5</v>
      </c>
      <c r="K389" s="3">
        <f>ABS(Table21[[#This Row],[Erorr 2]])</f>
        <v>6.3999999999850843E-3</v>
      </c>
      <c r="L389" s="6">
        <f>Table21[[#This Row],[Abs Erorr 2]]/Table21[[#This Row],[Adj Close]]</f>
        <v>6.8980681097839227E-5</v>
      </c>
      <c r="M389" s="4">
        <f t="shared" si="29"/>
        <v>93.100733333333324</v>
      </c>
      <c r="N389" s="9">
        <f>Table21[[#This Row],[Adj Close]]-Table21[[#This Row],[6-MA]]</f>
        <v>-0.3211333333333215</v>
      </c>
      <c r="O389" s="10">
        <f>(Table21[[#This Row],[Adj Close]]-M389)^2</f>
        <v>0.10312661777777019</v>
      </c>
      <c r="P389" s="10">
        <f>ABS(Table21[[#This Row],[Erorr 3]])</f>
        <v>0.3211333333333215</v>
      </c>
      <c r="Q389" s="81">
        <f>Table21[[#This Row],[Abs Erorr 3]]/Table21[[#This Row],[Adj Close]]</f>
        <v>3.4612493838443096E-3</v>
      </c>
    </row>
    <row r="390" spans="1:17" x14ac:dyDescent="0.3">
      <c r="A390" s="79">
        <v>44029</v>
      </c>
      <c r="B390" s="82">
        <v>91.844700000000003</v>
      </c>
      <c r="C390" s="4">
        <f t="shared" si="31"/>
        <v>92.779600000000002</v>
      </c>
      <c r="D390" s="18">
        <f>Table21[[#This Row],[Adj Close]]-Table21[[#This Row],[Naive Trend ]]</f>
        <v>-0.93489999999999895</v>
      </c>
      <c r="E390" s="5">
        <f t="shared" si="30"/>
        <v>0.87403800999999803</v>
      </c>
      <c r="F390" s="5">
        <f>ABS(Table21[[#This Row],[Erorr 1]])</f>
        <v>0.93489999999999895</v>
      </c>
      <c r="G390" s="6">
        <f>Table21[[#This Row],[Abs Erorr 1]]/Table21[[#This Row],[Adj Close]]</f>
        <v>1.0179139351535787E-2</v>
      </c>
      <c r="H390" s="4">
        <f t="shared" ref="H390:H453" si="33">AVERAGE(B387:B389)</f>
        <v>93.027600000000007</v>
      </c>
      <c r="I390" s="7">
        <f>(Table21[[#This Row],[Adj Close]]-Table21[[#This Row],[3-MA]])</f>
        <v>-1.1829000000000036</v>
      </c>
      <c r="J390" s="3">
        <f t="shared" si="32"/>
        <v>1.3992524100000086</v>
      </c>
      <c r="K390" s="3">
        <f>ABS(Table21[[#This Row],[Erorr 2]])</f>
        <v>1.1829000000000036</v>
      </c>
      <c r="L390" s="6">
        <f>Table21[[#This Row],[Abs Erorr 2]]/Table21[[#This Row],[Adj Close]]</f>
        <v>1.2879349597744928E-2</v>
      </c>
      <c r="M390" s="4">
        <f t="shared" si="29"/>
        <v>92.849533333333341</v>
      </c>
      <c r="N390" s="9">
        <f>Table21[[#This Row],[Adj Close]]-Table21[[#This Row],[6-MA]]</f>
        <v>-1.0048333333333375</v>
      </c>
      <c r="O390" s="10">
        <f>(Table21[[#This Row],[Adj Close]]-M390)^2</f>
        <v>1.009690027777786</v>
      </c>
      <c r="P390" s="10">
        <f>ABS(Table21[[#This Row],[Erorr 3]])</f>
        <v>1.0048333333333375</v>
      </c>
      <c r="Q390" s="81">
        <f>Table21[[#This Row],[Abs Erorr 3]]/Table21[[#This Row],[Adj Close]]</f>
        <v>1.0940569606448031E-2</v>
      </c>
    </row>
    <row r="391" spans="1:17" x14ac:dyDescent="0.3">
      <c r="A391" s="79">
        <v>44032</v>
      </c>
      <c r="B391" s="82">
        <v>91.243700000000004</v>
      </c>
      <c r="C391" s="4">
        <f t="shared" si="31"/>
        <v>91.844700000000003</v>
      </c>
      <c r="D391" s="18">
        <f>Table21[[#This Row],[Adj Close]]-Table21[[#This Row],[Naive Trend ]]</f>
        <v>-0.60099999999999909</v>
      </c>
      <c r="E391" s="5">
        <f t="shared" si="30"/>
        <v>0.36120099999999888</v>
      </c>
      <c r="F391" s="5">
        <f>ABS(Table21[[#This Row],[Erorr 1]])</f>
        <v>0.60099999999999909</v>
      </c>
      <c r="G391" s="6">
        <f>Table21[[#This Row],[Abs Erorr 1]]/Table21[[#This Row],[Adj Close]]</f>
        <v>6.586756126724355E-3</v>
      </c>
      <c r="H391" s="4">
        <f t="shared" si="33"/>
        <v>92.87496666666668</v>
      </c>
      <c r="I391" s="7">
        <f>(Table21[[#This Row],[Adj Close]]-Table21[[#This Row],[3-MA]])</f>
        <v>-1.6312666666666757</v>
      </c>
      <c r="J391" s="3">
        <f t="shared" si="32"/>
        <v>2.6610309377778072</v>
      </c>
      <c r="K391" s="3">
        <f>ABS(Table21[[#This Row],[Erorr 2]])</f>
        <v>1.6312666666666757</v>
      </c>
      <c r="L391" s="6">
        <f>Table21[[#This Row],[Abs Erorr 2]]/Table21[[#This Row],[Adj Close]]</f>
        <v>1.7878129302808583E-2</v>
      </c>
      <c r="M391" s="4">
        <f t="shared" si="29"/>
        <v>92.736650000000012</v>
      </c>
      <c r="N391" s="9">
        <f>Table21[[#This Row],[Adj Close]]-Table21[[#This Row],[6-MA]]</f>
        <v>-1.4929500000000075</v>
      </c>
      <c r="O391" s="10">
        <f>(Table21[[#This Row],[Adj Close]]-M391)^2</f>
        <v>2.2288997025000223</v>
      </c>
      <c r="P391" s="10">
        <f>ABS(Table21[[#This Row],[Erorr 3]])</f>
        <v>1.4929500000000075</v>
      </c>
      <c r="Q391" s="81">
        <f>Table21[[#This Row],[Abs Erorr 3]]/Table21[[#This Row],[Adj Close]]</f>
        <v>1.6362225556394661E-2</v>
      </c>
    </row>
    <row r="392" spans="1:17" x14ac:dyDescent="0.3">
      <c r="A392" s="79">
        <v>44033</v>
      </c>
      <c r="B392" s="82">
        <v>93.828900000000004</v>
      </c>
      <c r="C392" s="4">
        <f t="shared" si="31"/>
        <v>91.243700000000004</v>
      </c>
      <c r="D392" s="18">
        <f>Table21[[#This Row],[Adj Close]]-Table21[[#This Row],[Naive Trend ]]</f>
        <v>2.5852000000000004</v>
      </c>
      <c r="E392" s="5">
        <f t="shared" si="30"/>
        <v>6.683259040000002</v>
      </c>
      <c r="F392" s="5">
        <f>ABS(Table21[[#This Row],[Erorr 1]])</f>
        <v>2.5852000000000004</v>
      </c>
      <c r="G392" s="6">
        <f>Table21[[#This Row],[Abs Erorr 1]]/Table21[[#This Row],[Adj Close]]</f>
        <v>2.755227866893889E-2</v>
      </c>
      <c r="H392" s="4">
        <f t="shared" si="33"/>
        <v>91.956000000000003</v>
      </c>
      <c r="I392" s="7">
        <f>(Table21[[#This Row],[Adj Close]]-Table21[[#This Row],[3-MA]])</f>
        <v>1.8729000000000013</v>
      </c>
      <c r="J392" s="3">
        <f t="shared" si="32"/>
        <v>3.5077544100000049</v>
      </c>
      <c r="K392" s="3">
        <f>ABS(Table21[[#This Row],[Erorr 2]])</f>
        <v>1.8729000000000013</v>
      </c>
      <c r="L392" s="6">
        <f>Table21[[#This Row],[Abs Erorr 2]]/Table21[[#This Row],[Adj Close]]</f>
        <v>1.9960800989886923E-2</v>
      </c>
      <c r="M392" s="4">
        <f t="shared" si="29"/>
        <v>92.36460000000001</v>
      </c>
      <c r="N392" s="9">
        <f>Table21[[#This Row],[Adj Close]]-Table21[[#This Row],[6-MA]]</f>
        <v>1.4642999999999944</v>
      </c>
      <c r="O392" s="10">
        <f>(Table21[[#This Row],[Adj Close]]-M392)^2</f>
        <v>2.1441744899999837</v>
      </c>
      <c r="P392" s="10">
        <f>ABS(Table21[[#This Row],[Erorr 3]])</f>
        <v>1.4642999999999944</v>
      </c>
      <c r="Q392" s="81">
        <f>Table21[[#This Row],[Abs Erorr 3]]/Table21[[#This Row],[Adj Close]]</f>
        <v>1.5606065934909119E-2</v>
      </c>
    </row>
    <row r="393" spans="1:17" x14ac:dyDescent="0.3">
      <c r="A393" s="79">
        <v>44034</v>
      </c>
      <c r="B393" s="82">
        <v>94.3536</v>
      </c>
      <c r="C393" s="4">
        <f t="shared" si="31"/>
        <v>93.828900000000004</v>
      </c>
      <c r="D393" s="18">
        <f>Table21[[#This Row],[Adj Close]]-Table21[[#This Row],[Naive Trend ]]</f>
        <v>0.52469999999999573</v>
      </c>
      <c r="E393" s="5">
        <f t="shared" si="30"/>
        <v>0.27531008999999551</v>
      </c>
      <c r="F393" s="5">
        <f>ABS(Table21[[#This Row],[Erorr 1]])</f>
        <v>0.52469999999999573</v>
      </c>
      <c r="G393" s="6">
        <f>Table21[[#This Row],[Abs Erorr 1]]/Table21[[#This Row],[Adj Close]]</f>
        <v>5.5609960828203239E-3</v>
      </c>
      <c r="H393" s="4">
        <f t="shared" si="33"/>
        <v>92.305766666666671</v>
      </c>
      <c r="I393" s="7">
        <f>(Table21[[#This Row],[Adj Close]]-Table21[[#This Row],[3-MA]])</f>
        <v>2.0478333333333296</v>
      </c>
      <c r="J393" s="3">
        <f t="shared" si="32"/>
        <v>4.193621361111096</v>
      </c>
      <c r="K393" s="3">
        <f>ABS(Table21[[#This Row],[Erorr 2]])</f>
        <v>2.0478333333333296</v>
      </c>
      <c r="L393" s="6">
        <f>Table21[[#This Row],[Abs Erorr 2]]/Table21[[#This Row],[Adj Close]]</f>
        <v>2.1703817695703499E-2</v>
      </c>
      <c r="M393" s="4">
        <f t="shared" ref="M393:M456" si="34">AVERAGE(B387:B392)</f>
        <v>92.666683333333324</v>
      </c>
      <c r="N393" s="9">
        <f>Table21[[#This Row],[Adj Close]]-Table21[[#This Row],[6-MA]]</f>
        <v>1.6869166666666757</v>
      </c>
      <c r="O393" s="10">
        <f>(Table21[[#This Row],[Adj Close]]-M393)^2</f>
        <v>2.8456878402778085</v>
      </c>
      <c r="P393" s="10">
        <f>ABS(Table21[[#This Row],[Erorr 3]])</f>
        <v>1.6869166666666757</v>
      </c>
      <c r="Q393" s="81">
        <f>Table21[[#This Row],[Abs Erorr 3]]/Table21[[#This Row],[Adj Close]]</f>
        <v>1.787866776325096E-2</v>
      </c>
    </row>
    <row r="394" spans="1:17" x14ac:dyDescent="0.3">
      <c r="A394" s="79">
        <v>44035</v>
      </c>
      <c r="B394" s="82">
        <v>93.771699999999996</v>
      </c>
      <c r="C394" s="4">
        <f t="shared" si="31"/>
        <v>94.3536</v>
      </c>
      <c r="D394" s="18">
        <f>Table21[[#This Row],[Adj Close]]-Table21[[#This Row],[Naive Trend ]]</f>
        <v>-0.58190000000000452</v>
      </c>
      <c r="E394" s="5">
        <f t="shared" si="30"/>
        <v>0.33860761000000528</v>
      </c>
      <c r="F394" s="5">
        <f>ABS(Table21[[#This Row],[Erorr 1]])</f>
        <v>0.58190000000000452</v>
      </c>
      <c r="G394" s="6">
        <f>Table21[[#This Row],[Abs Erorr 1]]/Table21[[#This Row],[Adj Close]]</f>
        <v>6.2054969676352736E-3</v>
      </c>
      <c r="H394" s="4">
        <f t="shared" si="33"/>
        <v>93.142066666666665</v>
      </c>
      <c r="I394" s="7">
        <f>(Table21[[#This Row],[Adj Close]]-Table21[[#This Row],[3-MA]])</f>
        <v>0.62963333333333082</v>
      </c>
      <c r="J394" s="3">
        <f t="shared" si="32"/>
        <v>0.39643813444444126</v>
      </c>
      <c r="K394" s="3">
        <f>ABS(Table21[[#This Row],[Erorr 2]])</f>
        <v>0.62963333333333082</v>
      </c>
      <c r="L394" s="6">
        <f>Table21[[#This Row],[Abs Erorr 2]]/Table21[[#This Row],[Adj Close]]</f>
        <v>6.7145346979241164E-3</v>
      </c>
      <c r="M394" s="4">
        <f t="shared" si="34"/>
        <v>93.008516666666665</v>
      </c>
      <c r="N394" s="9">
        <f>Table21[[#This Row],[Adj Close]]-Table21[[#This Row],[6-MA]]</f>
        <v>0.76318333333333044</v>
      </c>
      <c r="O394" s="10">
        <f>(Table21[[#This Row],[Adj Close]]-M394)^2</f>
        <v>0.58244880027777335</v>
      </c>
      <c r="P394" s="10">
        <f>ABS(Table21[[#This Row],[Erorr 3]])</f>
        <v>0.76318333333333044</v>
      </c>
      <c r="Q394" s="81">
        <f>Table21[[#This Row],[Abs Erorr 3]]/Table21[[#This Row],[Adj Close]]</f>
        <v>8.1387383755795236E-3</v>
      </c>
    </row>
    <row r="395" spans="1:17" x14ac:dyDescent="0.3">
      <c r="A395" s="79">
        <v>44036</v>
      </c>
      <c r="B395" s="82">
        <v>93.895700000000005</v>
      </c>
      <c r="C395" s="4">
        <f t="shared" si="31"/>
        <v>93.771699999999996</v>
      </c>
      <c r="D395" s="18">
        <f>Table21[[#This Row],[Adj Close]]-Table21[[#This Row],[Naive Trend ]]</f>
        <v>0.12400000000000944</v>
      </c>
      <c r="E395" s="5">
        <f t="shared" si="30"/>
        <v>1.5376000000002341E-2</v>
      </c>
      <c r="F395" s="5">
        <f>ABS(Table21[[#This Row],[Erorr 1]])</f>
        <v>0.12400000000000944</v>
      </c>
      <c r="G395" s="6">
        <f>Table21[[#This Row],[Abs Erorr 1]]/Table21[[#This Row],[Adj Close]]</f>
        <v>1.3206142560309943E-3</v>
      </c>
      <c r="H395" s="4">
        <f t="shared" si="33"/>
        <v>93.984733333333338</v>
      </c>
      <c r="I395" s="7">
        <f>(Table21[[#This Row],[Adj Close]]-Table21[[#This Row],[3-MA]])</f>
        <v>-8.9033333333333076E-2</v>
      </c>
      <c r="J395" s="3">
        <f t="shared" si="32"/>
        <v>7.926934444444398E-3</v>
      </c>
      <c r="K395" s="3">
        <f>ABS(Table21[[#This Row],[Erorr 2]])</f>
        <v>8.9033333333333076E-2</v>
      </c>
      <c r="L395" s="6">
        <f>Table21[[#This Row],[Abs Erorr 2]]/Table21[[#This Row],[Adj Close]]</f>
        <v>9.4821523598346961E-4</v>
      </c>
      <c r="M395" s="4">
        <f t="shared" si="34"/>
        <v>92.970366666666678</v>
      </c>
      <c r="N395" s="9">
        <f>Table21[[#This Row],[Adj Close]]-Table21[[#This Row],[6-MA]]</f>
        <v>0.92533333333332735</v>
      </c>
      <c r="O395" s="10">
        <f>(Table21[[#This Row],[Adj Close]]-M395)^2</f>
        <v>0.85624177777776667</v>
      </c>
      <c r="P395" s="10">
        <f>ABS(Table21[[#This Row],[Erorr 3]])</f>
        <v>0.92533333333332735</v>
      </c>
      <c r="Q395" s="81">
        <f>Table21[[#This Row],[Abs Erorr 3]]/Table21[[#This Row],[Adj Close]]</f>
        <v>9.8549063837143486E-3</v>
      </c>
    </row>
    <row r="396" spans="1:17" x14ac:dyDescent="0.3">
      <c r="A396" s="79">
        <v>44039</v>
      </c>
      <c r="B396" s="82">
        <v>92.731899999999996</v>
      </c>
      <c r="C396" s="4">
        <f t="shared" si="31"/>
        <v>93.895700000000005</v>
      </c>
      <c r="D396" s="18">
        <f>Table21[[#This Row],[Adj Close]]-Table21[[#This Row],[Naive Trend ]]</f>
        <v>-1.163800000000009</v>
      </c>
      <c r="E396" s="5">
        <f t="shared" si="30"/>
        <v>1.3544304400000211</v>
      </c>
      <c r="F396" s="5">
        <f>ABS(Table21[[#This Row],[Erorr 1]])</f>
        <v>1.163800000000009</v>
      </c>
      <c r="G396" s="6">
        <f>Table21[[#This Row],[Abs Erorr 1]]/Table21[[#This Row],[Adj Close]]</f>
        <v>1.2550158036231428E-2</v>
      </c>
      <c r="H396" s="4">
        <f t="shared" si="33"/>
        <v>94.006999999999991</v>
      </c>
      <c r="I396" s="7">
        <f>(Table21[[#This Row],[Adj Close]]-Table21[[#This Row],[3-MA]])</f>
        <v>-1.2750999999999948</v>
      </c>
      <c r="J396" s="3">
        <f t="shared" si="32"/>
        <v>1.6258800099999868</v>
      </c>
      <c r="K396" s="3">
        <f>ABS(Table21[[#This Row],[Erorr 2]])</f>
        <v>1.2750999999999948</v>
      </c>
      <c r="L396" s="6">
        <f>Table21[[#This Row],[Abs Erorr 2]]/Table21[[#This Row],[Adj Close]]</f>
        <v>1.3750392259837175E-2</v>
      </c>
      <c r="M396" s="4">
        <f t="shared" si="34"/>
        <v>93.156383333333338</v>
      </c>
      <c r="N396" s="9">
        <f>Table21[[#This Row],[Adj Close]]-Table21[[#This Row],[6-MA]]</f>
        <v>-0.42448333333334176</v>
      </c>
      <c r="O396" s="10">
        <f>(Table21[[#This Row],[Adj Close]]-M396)^2</f>
        <v>0.18018610027778492</v>
      </c>
      <c r="P396" s="10">
        <f>ABS(Table21[[#This Row],[Erorr 3]])</f>
        <v>0.42448333333334176</v>
      </c>
      <c r="Q396" s="81">
        <f>Table21[[#This Row],[Abs Erorr 3]]/Table21[[#This Row],[Adj Close]]</f>
        <v>4.5775330100358324E-3</v>
      </c>
    </row>
    <row r="397" spans="1:17" x14ac:dyDescent="0.3">
      <c r="A397" s="79">
        <v>44040</v>
      </c>
      <c r="B397" s="82">
        <v>91.8352</v>
      </c>
      <c r="C397" s="4">
        <f t="shared" si="31"/>
        <v>92.731899999999996</v>
      </c>
      <c r="D397" s="18">
        <f>Table21[[#This Row],[Adj Close]]-Table21[[#This Row],[Naive Trend ]]</f>
        <v>-0.89669999999999561</v>
      </c>
      <c r="E397" s="5">
        <f t="shared" si="30"/>
        <v>0.8040708899999921</v>
      </c>
      <c r="F397" s="5">
        <f>ABS(Table21[[#This Row],[Erorr 1]])</f>
        <v>0.89669999999999561</v>
      </c>
      <c r="G397" s="6">
        <f>Table21[[#This Row],[Abs Erorr 1]]/Table21[[#This Row],[Adj Close]]</f>
        <v>9.7642298377963524E-3</v>
      </c>
      <c r="H397" s="4">
        <f t="shared" si="33"/>
        <v>93.466433333333327</v>
      </c>
      <c r="I397" s="7">
        <f>(Table21[[#This Row],[Adj Close]]-Table21[[#This Row],[3-MA]])</f>
        <v>-1.6312333333333271</v>
      </c>
      <c r="J397" s="3">
        <f t="shared" si="32"/>
        <v>2.6609221877777576</v>
      </c>
      <c r="K397" s="3">
        <f>ABS(Table21[[#This Row],[Erorr 2]])</f>
        <v>1.6312333333333271</v>
      </c>
      <c r="L397" s="6">
        <f>Table21[[#This Row],[Abs Erorr 2]]/Table21[[#This Row],[Adj Close]]</f>
        <v>1.7762615351557213E-2</v>
      </c>
      <c r="M397" s="4">
        <f t="shared" si="34"/>
        <v>93.30425000000001</v>
      </c>
      <c r="N397" s="9">
        <f>Table21[[#This Row],[Adj Close]]-Table21[[#This Row],[6-MA]]</f>
        <v>-1.46905000000001</v>
      </c>
      <c r="O397" s="10">
        <f>(Table21[[#This Row],[Adj Close]]-M397)^2</f>
        <v>2.1581079025000292</v>
      </c>
      <c r="P397" s="10">
        <f>ABS(Table21[[#This Row],[Erorr 3]])</f>
        <v>1.46905000000001</v>
      </c>
      <c r="Q397" s="81">
        <f>Table21[[#This Row],[Abs Erorr 3]]/Table21[[#This Row],[Adj Close]]</f>
        <v>1.5996589543007582E-2</v>
      </c>
    </row>
    <row r="398" spans="1:17" x14ac:dyDescent="0.3">
      <c r="A398" s="79">
        <v>44041</v>
      </c>
      <c r="B398" s="82">
        <v>92.503</v>
      </c>
      <c r="C398" s="4">
        <f t="shared" si="31"/>
        <v>91.8352</v>
      </c>
      <c r="D398" s="18">
        <f>Table21[[#This Row],[Adj Close]]-Table21[[#This Row],[Naive Trend ]]</f>
        <v>0.66779999999999973</v>
      </c>
      <c r="E398" s="5">
        <f t="shared" si="30"/>
        <v>0.44595683999999963</v>
      </c>
      <c r="F398" s="5">
        <f>ABS(Table21[[#This Row],[Erorr 1]])</f>
        <v>0.66779999999999973</v>
      </c>
      <c r="G398" s="6">
        <f>Table21[[#This Row],[Abs Erorr 1]]/Table21[[#This Row],[Adj Close]]</f>
        <v>7.2192253224219729E-3</v>
      </c>
      <c r="H398" s="4">
        <f t="shared" si="33"/>
        <v>92.820933333333343</v>
      </c>
      <c r="I398" s="7">
        <f>(Table21[[#This Row],[Adj Close]]-Table21[[#This Row],[3-MA]])</f>
        <v>-0.31793333333334317</v>
      </c>
      <c r="J398" s="3">
        <f t="shared" si="32"/>
        <v>0.1010816044444507</v>
      </c>
      <c r="K398" s="3">
        <f>ABS(Table21[[#This Row],[Erorr 2]])</f>
        <v>0.31793333333334317</v>
      </c>
      <c r="L398" s="6">
        <f>Table21[[#This Row],[Abs Erorr 2]]/Table21[[#This Row],[Adj Close]]</f>
        <v>3.4370056466638183E-3</v>
      </c>
      <c r="M398" s="4">
        <f t="shared" si="34"/>
        <v>93.402833333333334</v>
      </c>
      <c r="N398" s="9">
        <f>Table21[[#This Row],[Adj Close]]-Table21[[#This Row],[6-MA]]</f>
        <v>-0.89983333333333348</v>
      </c>
      <c r="O398" s="10">
        <f>(Table21[[#This Row],[Adj Close]]-M398)^2</f>
        <v>0.80970002777777805</v>
      </c>
      <c r="P398" s="10">
        <f>ABS(Table21[[#This Row],[Erorr 3]])</f>
        <v>0.89983333333333348</v>
      </c>
      <c r="Q398" s="81">
        <f>Table21[[#This Row],[Abs Erorr 3]]/Table21[[#This Row],[Adj Close]]</f>
        <v>9.7276124377948126E-3</v>
      </c>
    </row>
    <row r="399" spans="1:17" x14ac:dyDescent="0.3">
      <c r="A399" s="79">
        <v>44042</v>
      </c>
      <c r="B399" s="82">
        <v>92.359899999999996</v>
      </c>
      <c r="C399" s="4">
        <f t="shared" si="31"/>
        <v>92.503</v>
      </c>
      <c r="D399" s="18">
        <f>Table21[[#This Row],[Adj Close]]-Table21[[#This Row],[Naive Trend ]]</f>
        <v>-0.143100000000004</v>
      </c>
      <c r="E399" s="5">
        <f t="shared" si="30"/>
        <v>2.0477610000001145E-2</v>
      </c>
      <c r="F399" s="5">
        <f>ABS(Table21[[#This Row],[Erorr 1]])</f>
        <v>0.143100000000004</v>
      </c>
      <c r="G399" s="6">
        <f>Table21[[#This Row],[Abs Erorr 1]]/Table21[[#This Row],[Adj Close]]</f>
        <v>1.5493737000581854E-3</v>
      </c>
      <c r="H399" s="4">
        <f t="shared" si="33"/>
        <v>92.356699999999989</v>
      </c>
      <c r="I399" s="7">
        <f>(Table21[[#This Row],[Adj Close]]-Table21[[#This Row],[3-MA]])</f>
        <v>3.200000000006753E-3</v>
      </c>
      <c r="J399" s="3">
        <f t="shared" si="32"/>
        <v>1.0240000000043219E-5</v>
      </c>
      <c r="K399" s="3">
        <f>ABS(Table21[[#This Row],[Erorr 2]])</f>
        <v>3.200000000006753E-3</v>
      </c>
      <c r="L399" s="6">
        <f>Table21[[#This Row],[Abs Erorr 2]]/Table21[[#This Row],[Adj Close]]</f>
        <v>3.4647070860912077E-5</v>
      </c>
      <c r="M399" s="4">
        <f t="shared" si="34"/>
        <v>93.181849999999997</v>
      </c>
      <c r="N399" s="9">
        <f>Table21[[#This Row],[Adj Close]]-Table21[[#This Row],[6-MA]]</f>
        <v>-0.82195000000000107</v>
      </c>
      <c r="O399" s="10">
        <f>(Table21[[#This Row],[Adj Close]]-M399)^2</f>
        <v>0.67560180250000179</v>
      </c>
      <c r="P399" s="10">
        <f>ABS(Table21[[#This Row],[Erorr 3]])</f>
        <v>0.82195000000000107</v>
      </c>
      <c r="Q399" s="81">
        <f>Table21[[#This Row],[Abs Erorr 3]]/Table21[[#This Row],[Adj Close]]</f>
        <v>8.8994249668958181E-3</v>
      </c>
    </row>
    <row r="400" spans="1:17" x14ac:dyDescent="0.3">
      <c r="A400" s="79">
        <v>44043</v>
      </c>
      <c r="B400" s="82">
        <v>93.113500000000002</v>
      </c>
      <c r="C400" s="4">
        <f t="shared" si="31"/>
        <v>92.359899999999996</v>
      </c>
      <c r="D400" s="18">
        <f>Table21[[#This Row],[Adj Close]]-Table21[[#This Row],[Naive Trend ]]</f>
        <v>0.75360000000000582</v>
      </c>
      <c r="E400" s="5">
        <f t="shared" si="30"/>
        <v>0.56791296000000879</v>
      </c>
      <c r="F400" s="5">
        <f>ABS(Table21[[#This Row],[Erorr 1]])</f>
        <v>0.75360000000000582</v>
      </c>
      <c r="G400" s="6">
        <f>Table21[[#This Row],[Abs Erorr 1]]/Table21[[#This Row],[Adj Close]]</f>
        <v>8.093348440344374E-3</v>
      </c>
      <c r="H400" s="4">
        <f t="shared" si="33"/>
        <v>92.232700000000008</v>
      </c>
      <c r="I400" s="7">
        <f>(Table21[[#This Row],[Adj Close]]-Table21[[#This Row],[3-MA]])</f>
        <v>0.88079999999999359</v>
      </c>
      <c r="J400" s="3">
        <f t="shared" si="32"/>
        <v>0.77580863999998873</v>
      </c>
      <c r="K400" s="3">
        <f>ABS(Table21[[#This Row],[Erorr 2]])</f>
        <v>0.88079999999999359</v>
      </c>
      <c r="L400" s="6">
        <f>Table21[[#This Row],[Abs Erorr 2]]/Table21[[#This Row],[Adj Close]]</f>
        <v>9.4594231770902554E-3</v>
      </c>
      <c r="M400" s="4">
        <f t="shared" si="34"/>
        <v>92.849566666666661</v>
      </c>
      <c r="N400" s="9">
        <f>Table21[[#This Row],[Adj Close]]-Table21[[#This Row],[6-MA]]</f>
        <v>0.26393333333334112</v>
      </c>
      <c r="O400" s="10">
        <f>(Table21[[#This Row],[Adj Close]]-M400)^2</f>
        <v>6.9660804444448554E-2</v>
      </c>
      <c r="P400" s="10">
        <f>ABS(Table21[[#This Row],[Erorr 3]])</f>
        <v>0.26393333333334112</v>
      </c>
      <c r="Q400" s="81">
        <f>Table21[[#This Row],[Abs Erorr 3]]/Table21[[#This Row],[Adj Close]]</f>
        <v>2.8345334815396382E-3</v>
      </c>
    </row>
    <row r="401" spans="1:17" x14ac:dyDescent="0.3">
      <c r="A401" s="79">
        <v>44046</v>
      </c>
      <c r="B401" s="82">
        <v>93.800299999999993</v>
      </c>
      <c r="C401" s="4">
        <f t="shared" si="31"/>
        <v>93.113500000000002</v>
      </c>
      <c r="D401" s="18">
        <f>Table21[[#This Row],[Adj Close]]-Table21[[#This Row],[Naive Trend ]]</f>
        <v>0.68679999999999097</v>
      </c>
      <c r="E401" s="5">
        <f t="shared" si="30"/>
        <v>0.47169423999998761</v>
      </c>
      <c r="F401" s="5">
        <f>ABS(Table21[[#This Row],[Erorr 1]])</f>
        <v>0.68679999999999097</v>
      </c>
      <c r="G401" s="6">
        <f>Table21[[#This Row],[Abs Erorr 1]]/Table21[[#This Row],[Adj Close]]</f>
        <v>7.3219382027561852E-3</v>
      </c>
      <c r="H401" s="4">
        <f t="shared" si="33"/>
        <v>92.658799999999999</v>
      </c>
      <c r="I401" s="7">
        <f>(Table21[[#This Row],[Adj Close]]-Table21[[#This Row],[3-MA]])</f>
        <v>1.1414999999999935</v>
      </c>
      <c r="J401" s="3">
        <f t="shared" si="32"/>
        <v>1.3030222499999853</v>
      </c>
      <c r="K401" s="3">
        <f>ABS(Table21[[#This Row],[Erorr 2]])</f>
        <v>1.1414999999999935</v>
      </c>
      <c r="L401" s="6">
        <f>Table21[[#This Row],[Abs Erorr 2]]/Table21[[#This Row],[Adj Close]]</f>
        <v>1.2169470673334666E-2</v>
      </c>
      <c r="M401" s="4">
        <f t="shared" si="34"/>
        <v>92.739866666666671</v>
      </c>
      <c r="N401" s="9">
        <f>Table21[[#This Row],[Adj Close]]-Table21[[#This Row],[6-MA]]</f>
        <v>1.0604333333333216</v>
      </c>
      <c r="O401" s="10">
        <f>(Table21[[#This Row],[Adj Close]]-M401)^2</f>
        <v>1.1245188544444196</v>
      </c>
      <c r="P401" s="10">
        <f>ABS(Table21[[#This Row],[Erorr 3]])</f>
        <v>1.0604333333333216</v>
      </c>
      <c r="Q401" s="81">
        <f>Table21[[#This Row],[Abs Erorr 3]]/Table21[[#This Row],[Adj Close]]</f>
        <v>1.1305223259769123E-2</v>
      </c>
    </row>
    <row r="402" spans="1:17" x14ac:dyDescent="0.3">
      <c r="A402" s="79">
        <v>44047</v>
      </c>
      <c r="B402" s="82">
        <v>92.846400000000003</v>
      </c>
      <c r="C402" s="4">
        <f t="shared" si="31"/>
        <v>93.800299999999993</v>
      </c>
      <c r="D402" s="18">
        <f>Table21[[#This Row],[Adj Close]]-Table21[[#This Row],[Naive Trend ]]</f>
        <v>-0.9538999999999902</v>
      </c>
      <c r="E402" s="5">
        <f t="shared" si="30"/>
        <v>0.90992520999998128</v>
      </c>
      <c r="F402" s="5">
        <f>ABS(Table21[[#This Row],[Erorr 1]])</f>
        <v>0.9538999999999902</v>
      </c>
      <c r="G402" s="6">
        <f>Table21[[#This Row],[Abs Erorr 1]]/Table21[[#This Row],[Adj Close]]</f>
        <v>1.027395784866177E-2</v>
      </c>
      <c r="H402" s="4">
        <f t="shared" si="33"/>
        <v>93.091233333333321</v>
      </c>
      <c r="I402" s="7">
        <f>(Table21[[#This Row],[Adj Close]]-Table21[[#This Row],[3-MA]])</f>
        <v>-0.24483333333331814</v>
      </c>
      <c r="J402" s="3">
        <f t="shared" si="32"/>
        <v>5.9943361111103668E-2</v>
      </c>
      <c r="K402" s="3">
        <f>ABS(Table21[[#This Row],[Erorr 2]])</f>
        <v>0.24483333333331814</v>
      </c>
      <c r="L402" s="6">
        <f>Table21[[#This Row],[Abs Erorr 2]]/Table21[[#This Row],[Adj Close]]</f>
        <v>2.636971744012887E-3</v>
      </c>
      <c r="M402" s="4">
        <f t="shared" si="34"/>
        <v>92.723966666666641</v>
      </c>
      <c r="N402" s="9">
        <f>Table21[[#This Row],[Adj Close]]-Table21[[#This Row],[6-MA]]</f>
        <v>0.12243333333336182</v>
      </c>
      <c r="O402" s="10">
        <f>(Table21[[#This Row],[Adj Close]]-M402)^2</f>
        <v>1.4989921111118085E-2</v>
      </c>
      <c r="P402" s="10">
        <f>ABS(Table21[[#This Row],[Erorr 3]])</f>
        <v>0.12243333333336182</v>
      </c>
      <c r="Q402" s="81">
        <f>Table21[[#This Row],[Abs Erorr 3]]/Table21[[#This Row],[Adj Close]]</f>
        <v>1.318665379954008E-3</v>
      </c>
    </row>
    <row r="403" spans="1:17" x14ac:dyDescent="0.3">
      <c r="A403" s="79">
        <v>44048</v>
      </c>
      <c r="B403" s="82">
        <v>96.290099999999995</v>
      </c>
      <c r="C403" s="4">
        <f t="shared" si="31"/>
        <v>92.846400000000003</v>
      </c>
      <c r="D403" s="18">
        <f>Table21[[#This Row],[Adj Close]]-Table21[[#This Row],[Naive Trend ]]</f>
        <v>3.4436999999999927</v>
      </c>
      <c r="E403" s="5">
        <f t="shared" si="30"/>
        <v>11.859069689999949</v>
      </c>
      <c r="F403" s="5">
        <f>ABS(Table21[[#This Row],[Erorr 1]])</f>
        <v>3.4436999999999927</v>
      </c>
      <c r="G403" s="6">
        <f>Table21[[#This Row],[Abs Erorr 1]]/Table21[[#This Row],[Adj Close]]</f>
        <v>3.5763801263058122E-2</v>
      </c>
      <c r="H403" s="4">
        <f t="shared" si="33"/>
        <v>93.253399999999999</v>
      </c>
      <c r="I403" s="7">
        <f>(Table21[[#This Row],[Adj Close]]-Table21[[#This Row],[3-MA]])</f>
        <v>3.0366999999999962</v>
      </c>
      <c r="J403" s="3">
        <f t="shared" si="32"/>
        <v>9.221546889999976</v>
      </c>
      <c r="K403" s="3">
        <f>ABS(Table21[[#This Row],[Erorr 2]])</f>
        <v>3.0366999999999962</v>
      </c>
      <c r="L403" s="6">
        <f>Table21[[#This Row],[Abs Erorr 2]]/Table21[[#This Row],[Adj Close]]</f>
        <v>3.1536990822524813E-2</v>
      </c>
      <c r="M403" s="4">
        <f t="shared" si="34"/>
        <v>92.743049999999997</v>
      </c>
      <c r="N403" s="9">
        <f>Table21[[#This Row],[Adj Close]]-Table21[[#This Row],[6-MA]]</f>
        <v>3.5470499999999987</v>
      </c>
      <c r="O403" s="10">
        <f>(Table21[[#This Row],[Adj Close]]-M403)^2</f>
        <v>12.581563702499992</v>
      </c>
      <c r="P403" s="10">
        <f>ABS(Table21[[#This Row],[Erorr 3]])</f>
        <v>3.5470499999999987</v>
      </c>
      <c r="Q403" s="81">
        <f>Table21[[#This Row],[Abs Erorr 3]]/Table21[[#This Row],[Adj Close]]</f>
        <v>3.6837120327011801E-2</v>
      </c>
    </row>
    <row r="404" spans="1:17" x14ac:dyDescent="0.3">
      <c r="A404" s="79">
        <v>44049</v>
      </c>
      <c r="B404" s="82">
        <v>95.822599999999994</v>
      </c>
      <c r="C404" s="4">
        <f t="shared" si="31"/>
        <v>96.290099999999995</v>
      </c>
      <c r="D404" s="18">
        <f>Table21[[#This Row],[Adj Close]]-Table21[[#This Row],[Naive Trend ]]</f>
        <v>-0.46750000000000114</v>
      </c>
      <c r="E404" s="5">
        <f t="shared" si="30"/>
        <v>0.21855625000000106</v>
      </c>
      <c r="F404" s="5">
        <f>ABS(Table21[[#This Row],[Erorr 1]])</f>
        <v>0.46750000000000114</v>
      </c>
      <c r="G404" s="6">
        <f>Table21[[#This Row],[Abs Erorr 1]]/Table21[[#This Row],[Adj Close]]</f>
        <v>4.8788072959823799E-3</v>
      </c>
      <c r="H404" s="4">
        <f t="shared" si="33"/>
        <v>94.312266666666673</v>
      </c>
      <c r="I404" s="7">
        <f>(Table21[[#This Row],[Adj Close]]-Table21[[#This Row],[3-MA]])</f>
        <v>1.5103333333333211</v>
      </c>
      <c r="J404" s="3">
        <f t="shared" si="32"/>
        <v>2.2811067777777407</v>
      </c>
      <c r="K404" s="3">
        <f>ABS(Table21[[#This Row],[Erorr 2]])</f>
        <v>1.5103333333333211</v>
      </c>
      <c r="L404" s="6">
        <f>Table21[[#This Row],[Abs Erorr 2]]/Table21[[#This Row],[Adj Close]]</f>
        <v>1.5761765317715459E-2</v>
      </c>
      <c r="M404" s="4">
        <f t="shared" si="34"/>
        <v>93.485533333333322</v>
      </c>
      <c r="N404" s="9">
        <f>Table21[[#This Row],[Adj Close]]-Table21[[#This Row],[6-MA]]</f>
        <v>2.3370666666666722</v>
      </c>
      <c r="O404" s="10">
        <f>(Table21[[#This Row],[Adj Close]]-M404)^2</f>
        <v>5.4618806044444703</v>
      </c>
      <c r="P404" s="10">
        <f>ABS(Table21[[#This Row],[Erorr 3]])</f>
        <v>2.3370666666666722</v>
      </c>
      <c r="Q404" s="81">
        <f>Table21[[#This Row],[Abs Erorr 3]]/Table21[[#This Row],[Adj Close]]</f>
        <v>2.4389514234289953E-2</v>
      </c>
    </row>
    <row r="405" spans="1:17" x14ac:dyDescent="0.3">
      <c r="A405" s="79">
        <v>44050</v>
      </c>
      <c r="B405" s="82">
        <v>97.167699999999996</v>
      </c>
      <c r="C405" s="4">
        <f t="shared" si="31"/>
        <v>95.822599999999994</v>
      </c>
      <c r="D405" s="18">
        <f>Table21[[#This Row],[Adj Close]]-Table21[[#This Row],[Naive Trend ]]</f>
        <v>1.3451000000000022</v>
      </c>
      <c r="E405" s="5">
        <f t="shared" si="30"/>
        <v>1.8092940100000059</v>
      </c>
      <c r="F405" s="5">
        <f>ABS(Table21[[#This Row],[Erorr 1]])</f>
        <v>1.3451000000000022</v>
      </c>
      <c r="G405" s="6">
        <f>Table21[[#This Row],[Abs Erorr 1]]/Table21[[#This Row],[Adj Close]]</f>
        <v>1.3843077483567093E-2</v>
      </c>
      <c r="H405" s="4">
        <f t="shared" si="33"/>
        <v>94.986366666666683</v>
      </c>
      <c r="I405" s="7">
        <f>(Table21[[#This Row],[Adj Close]]-Table21[[#This Row],[3-MA]])</f>
        <v>2.1813333333333134</v>
      </c>
      <c r="J405" s="3">
        <f t="shared" si="32"/>
        <v>4.7582151111110242</v>
      </c>
      <c r="K405" s="3">
        <f>ABS(Table21[[#This Row],[Erorr 2]])</f>
        <v>2.1813333333333134</v>
      </c>
      <c r="L405" s="6">
        <f>Table21[[#This Row],[Abs Erorr 2]]/Table21[[#This Row],[Adj Close]]</f>
        <v>2.2449160918014046E-2</v>
      </c>
      <c r="M405" s="4">
        <f t="shared" si="34"/>
        <v>94.038799999999995</v>
      </c>
      <c r="N405" s="9">
        <f>Table21[[#This Row],[Adj Close]]-Table21[[#This Row],[6-MA]]</f>
        <v>3.1289000000000016</v>
      </c>
      <c r="O405" s="10">
        <f>(Table21[[#This Row],[Adj Close]]-M405)^2</f>
        <v>9.7900152100000106</v>
      </c>
      <c r="P405" s="10">
        <f>ABS(Table21[[#This Row],[Erorr 3]])</f>
        <v>3.1289000000000016</v>
      </c>
      <c r="Q405" s="81">
        <f>Table21[[#This Row],[Abs Erorr 3]]/Table21[[#This Row],[Adj Close]]</f>
        <v>3.2201029766064253E-2</v>
      </c>
    </row>
    <row r="406" spans="1:17" x14ac:dyDescent="0.3">
      <c r="A406" s="79">
        <v>44053</v>
      </c>
      <c r="B406" s="82">
        <v>100.55410000000001</v>
      </c>
      <c r="C406" s="4">
        <f t="shared" si="31"/>
        <v>97.167699999999996</v>
      </c>
      <c r="D406" s="18">
        <f>Table21[[#This Row],[Adj Close]]-Table21[[#This Row],[Naive Trend ]]</f>
        <v>3.386400000000009</v>
      </c>
      <c r="E406" s="5">
        <f t="shared" si="30"/>
        <v>11.467704960000061</v>
      </c>
      <c r="F406" s="5">
        <f>ABS(Table21[[#This Row],[Erorr 1]])</f>
        <v>3.386400000000009</v>
      </c>
      <c r="G406" s="6">
        <f>Table21[[#This Row],[Abs Erorr 1]]/Table21[[#This Row],[Adj Close]]</f>
        <v>3.3677393562271542E-2</v>
      </c>
      <c r="H406" s="4">
        <f t="shared" si="33"/>
        <v>96.4268</v>
      </c>
      <c r="I406" s="7">
        <f>(Table21[[#This Row],[Adj Close]]-Table21[[#This Row],[3-MA]])</f>
        <v>4.1273000000000053</v>
      </c>
      <c r="J406" s="3">
        <f t="shared" si="32"/>
        <v>17.034605290000044</v>
      </c>
      <c r="K406" s="3">
        <f>ABS(Table21[[#This Row],[Erorr 2]])</f>
        <v>4.1273000000000053</v>
      </c>
      <c r="L406" s="6">
        <f>Table21[[#This Row],[Abs Erorr 2]]/Table21[[#This Row],[Adj Close]]</f>
        <v>4.1045566515935251E-2</v>
      </c>
      <c r="M406" s="4">
        <f t="shared" si="34"/>
        <v>94.840099999999993</v>
      </c>
      <c r="N406" s="9">
        <f>Table21[[#This Row],[Adj Close]]-Table21[[#This Row],[6-MA]]</f>
        <v>5.7140000000000128</v>
      </c>
      <c r="O406" s="10">
        <f>(Table21[[#This Row],[Adj Close]]-M406)^2</f>
        <v>32.649796000000144</v>
      </c>
      <c r="P406" s="10">
        <f>ABS(Table21[[#This Row],[Erorr 3]])</f>
        <v>5.7140000000000128</v>
      </c>
      <c r="Q406" s="81">
        <f>Table21[[#This Row],[Abs Erorr 3]]/Table21[[#This Row],[Adj Close]]</f>
        <v>5.6825131943898981E-2</v>
      </c>
    </row>
    <row r="407" spans="1:17" x14ac:dyDescent="0.3">
      <c r="A407" s="79">
        <v>44054</v>
      </c>
      <c r="B407" s="82">
        <v>100.2775</v>
      </c>
      <c r="C407" s="4">
        <f t="shared" si="31"/>
        <v>100.55410000000001</v>
      </c>
      <c r="D407" s="18">
        <f>Table21[[#This Row],[Adj Close]]-Table21[[#This Row],[Naive Trend ]]</f>
        <v>-0.27660000000000196</v>
      </c>
      <c r="E407" s="5">
        <f t="shared" si="30"/>
        <v>7.6507560000001085E-2</v>
      </c>
      <c r="F407" s="5">
        <f>ABS(Table21[[#This Row],[Erorr 1]])</f>
        <v>0.27660000000000196</v>
      </c>
      <c r="G407" s="6">
        <f>Table21[[#This Row],[Abs Erorr 1]]/Table21[[#This Row],[Adj Close]]</f>
        <v>2.7583455909850358E-3</v>
      </c>
      <c r="H407" s="4">
        <f t="shared" si="33"/>
        <v>97.848133333333337</v>
      </c>
      <c r="I407" s="7">
        <f>(Table21[[#This Row],[Adj Close]]-Table21[[#This Row],[3-MA]])</f>
        <v>2.4293666666666667</v>
      </c>
      <c r="J407" s="3">
        <f t="shared" si="32"/>
        <v>5.9018224011111116</v>
      </c>
      <c r="K407" s="3">
        <f>ABS(Table21[[#This Row],[Erorr 2]])</f>
        <v>2.4293666666666667</v>
      </c>
      <c r="L407" s="6">
        <f>Table21[[#This Row],[Abs Erorr 2]]/Table21[[#This Row],[Adj Close]]</f>
        <v>2.4226438300383103E-2</v>
      </c>
      <c r="M407" s="4">
        <f t="shared" si="34"/>
        <v>96.080199999999991</v>
      </c>
      <c r="N407" s="9">
        <f>Table21[[#This Row],[Adj Close]]-Table21[[#This Row],[6-MA]]</f>
        <v>4.1973000000000127</v>
      </c>
      <c r="O407" s="10">
        <f>(Table21[[#This Row],[Adj Close]]-M407)^2</f>
        <v>17.617327290000105</v>
      </c>
      <c r="P407" s="10">
        <f>ABS(Table21[[#This Row],[Erorr 3]])</f>
        <v>4.1973000000000127</v>
      </c>
      <c r="Q407" s="81">
        <f>Table21[[#This Row],[Abs Erorr 3]]/Table21[[#This Row],[Adj Close]]</f>
        <v>4.1856847248884471E-2</v>
      </c>
    </row>
    <row r="408" spans="1:17" x14ac:dyDescent="0.3">
      <c r="A408" s="79">
        <v>44055</v>
      </c>
      <c r="B408" s="82">
        <v>100.3729</v>
      </c>
      <c r="C408" s="4">
        <f t="shared" si="31"/>
        <v>100.2775</v>
      </c>
      <c r="D408" s="18">
        <f>Table21[[#This Row],[Adj Close]]-Table21[[#This Row],[Naive Trend ]]</f>
        <v>9.5399999999997931E-2</v>
      </c>
      <c r="E408" s="5">
        <f t="shared" si="30"/>
        <v>9.101159999999605E-3</v>
      </c>
      <c r="F408" s="5">
        <f>ABS(Table21[[#This Row],[Erorr 1]])</f>
        <v>9.5399999999997931E-2</v>
      </c>
      <c r="G408" s="6">
        <f>Table21[[#This Row],[Abs Erorr 1]]/Table21[[#This Row],[Adj Close]]</f>
        <v>9.5045575050634111E-4</v>
      </c>
      <c r="H408" s="4">
        <f t="shared" si="33"/>
        <v>99.333100000000002</v>
      </c>
      <c r="I408" s="7">
        <f>(Table21[[#This Row],[Adj Close]]-Table21[[#This Row],[3-MA]])</f>
        <v>1.0397999999999996</v>
      </c>
      <c r="J408" s="3">
        <f t="shared" si="32"/>
        <v>1.0811840399999992</v>
      </c>
      <c r="K408" s="3">
        <f>ABS(Table21[[#This Row],[Erorr 2]])</f>
        <v>1.0397999999999996</v>
      </c>
      <c r="L408" s="6">
        <f>Table21[[#This Row],[Abs Erorr 2]]/Table21[[#This Row],[Adj Close]]</f>
        <v>1.035936990960707E-2</v>
      </c>
      <c r="M408" s="4">
        <f t="shared" si="34"/>
        <v>97.159733333333335</v>
      </c>
      <c r="N408" s="9">
        <f>Table21[[#This Row],[Adj Close]]-Table21[[#This Row],[6-MA]]</f>
        <v>3.2131666666666661</v>
      </c>
      <c r="O408" s="10">
        <f>(Table21[[#This Row],[Adj Close]]-M408)^2</f>
        <v>10.324440027777774</v>
      </c>
      <c r="P408" s="10">
        <f>ABS(Table21[[#This Row],[Erorr 3]])</f>
        <v>3.2131666666666661</v>
      </c>
      <c r="Q408" s="81">
        <f>Table21[[#This Row],[Abs Erorr 3]]/Table21[[#This Row],[Adj Close]]</f>
        <v>3.2012292826715839E-2</v>
      </c>
    </row>
    <row r="409" spans="1:17" x14ac:dyDescent="0.3">
      <c r="A409" s="79">
        <v>44056</v>
      </c>
      <c r="B409" s="82">
        <v>101.613</v>
      </c>
      <c r="C409" s="4">
        <f t="shared" si="31"/>
        <v>100.3729</v>
      </c>
      <c r="D409" s="18">
        <f>Table21[[#This Row],[Adj Close]]-Table21[[#This Row],[Naive Trend ]]</f>
        <v>1.2400999999999982</v>
      </c>
      <c r="E409" s="5">
        <f t="shared" si="30"/>
        <v>1.5378480099999956</v>
      </c>
      <c r="F409" s="5">
        <f>ABS(Table21[[#This Row],[Erorr 1]])</f>
        <v>1.2400999999999982</v>
      </c>
      <c r="G409" s="6">
        <f>Table21[[#This Row],[Abs Erorr 1]]/Table21[[#This Row],[Adj Close]]</f>
        <v>1.2204147107161467E-2</v>
      </c>
      <c r="H409" s="4">
        <f t="shared" si="33"/>
        <v>100.4015</v>
      </c>
      <c r="I409" s="7">
        <f>(Table21[[#This Row],[Adj Close]]-Table21[[#This Row],[3-MA]])</f>
        <v>1.2115000000000009</v>
      </c>
      <c r="J409" s="3">
        <f t="shared" si="32"/>
        <v>1.4677322500000023</v>
      </c>
      <c r="K409" s="3">
        <f>ABS(Table21[[#This Row],[Erorr 2]])</f>
        <v>1.2115000000000009</v>
      </c>
      <c r="L409" s="6">
        <f>Table21[[#This Row],[Abs Erorr 2]]/Table21[[#This Row],[Adj Close]]</f>
        <v>1.1922687057758367E-2</v>
      </c>
      <c r="M409" s="4">
        <f t="shared" si="34"/>
        <v>98.414149999999992</v>
      </c>
      <c r="N409" s="9">
        <f>Table21[[#This Row],[Adj Close]]-Table21[[#This Row],[6-MA]]</f>
        <v>3.1988500000000073</v>
      </c>
      <c r="O409" s="10">
        <f>(Table21[[#This Row],[Adj Close]]-M409)^2</f>
        <v>10.232641322500047</v>
      </c>
      <c r="P409" s="10">
        <f>ABS(Table21[[#This Row],[Erorr 3]])</f>
        <v>3.1988500000000073</v>
      </c>
      <c r="Q409" s="81">
        <f>Table21[[#This Row],[Abs Erorr 3]]/Table21[[#This Row],[Adj Close]]</f>
        <v>3.1480716050111768E-2</v>
      </c>
    </row>
    <row r="410" spans="1:17" x14ac:dyDescent="0.3">
      <c r="A410" s="79">
        <v>44057</v>
      </c>
      <c r="B410" s="82">
        <v>101.52719999999999</v>
      </c>
      <c r="C410" s="4">
        <f t="shared" si="31"/>
        <v>101.613</v>
      </c>
      <c r="D410" s="18">
        <f>Table21[[#This Row],[Adj Close]]-Table21[[#This Row],[Naive Trend ]]</f>
        <v>-8.5800000000006094E-2</v>
      </c>
      <c r="E410" s="5">
        <f t="shared" si="30"/>
        <v>7.3616400000010461E-3</v>
      </c>
      <c r="F410" s="5">
        <f>ABS(Table21[[#This Row],[Erorr 1]])</f>
        <v>8.5800000000006094E-2</v>
      </c>
      <c r="G410" s="6">
        <f>Table21[[#This Row],[Abs Erorr 1]]/Table21[[#This Row],[Adj Close]]</f>
        <v>8.4509372857722957E-4</v>
      </c>
      <c r="H410" s="4">
        <f t="shared" si="33"/>
        <v>100.75446666666666</v>
      </c>
      <c r="I410" s="7">
        <f>(Table21[[#This Row],[Adj Close]]-Table21[[#This Row],[3-MA]])</f>
        <v>0.77273333333333483</v>
      </c>
      <c r="J410" s="3">
        <f t="shared" si="32"/>
        <v>0.5971168044444467</v>
      </c>
      <c r="K410" s="3">
        <f>ABS(Table21[[#This Row],[Erorr 2]])</f>
        <v>0.77273333333333483</v>
      </c>
      <c r="L410" s="6">
        <f>Table21[[#This Row],[Abs Erorr 2]]/Table21[[#This Row],[Adj Close]]</f>
        <v>7.6110966650644839E-3</v>
      </c>
      <c r="M410" s="4">
        <f t="shared" si="34"/>
        <v>99.301300000000012</v>
      </c>
      <c r="N410" s="9">
        <f>Table21[[#This Row],[Adj Close]]-Table21[[#This Row],[6-MA]]</f>
        <v>2.2258999999999816</v>
      </c>
      <c r="O410" s="10">
        <f>(Table21[[#This Row],[Adj Close]]-M410)^2</f>
        <v>4.9546308099999177</v>
      </c>
      <c r="P410" s="10">
        <f>ABS(Table21[[#This Row],[Erorr 3]])</f>
        <v>2.2258999999999816</v>
      </c>
      <c r="Q410" s="81">
        <f>Table21[[#This Row],[Abs Erorr 3]]/Table21[[#This Row],[Adj Close]]</f>
        <v>2.1924174014451119E-2</v>
      </c>
    </row>
    <row r="411" spans="1:17" x14ac:dyDescent="0.3">
      <c r="A411" s="79">
        <v>44060</v>
      </c>
      <c r="B411" s="82">
        <v>100.79259999999999</v>
      </c>
      <c r="C411" s="4">
        <f t="shared" si="31"/>
        <v>101.52719999999999</v>
      </c>
      <c r="D411" s="18">
        <f>Table21[[#This Row],[Adj Close]]-Table21[[#This Row],[Naive Trend ]]</f>
        <v>-0.73460000000000036</v>
      </c>
      <c r="E411" s="5">
        <f t="shared" si="30"/>
        <v>0.5396371600000005</v>
      </c>
      <c r="F411" s="5">
        <f>ABS(Table21[[#This Row],[Erorr 1]])</f>
        <v>0.73460000000000036</v>
      </c>
      <c r="G411" s="6">
        <f>Table21[[#This Row],[Abs Erorr 1]]/Table21[[#This Row],[Adj Close]]</f>
        <v>7.2882334615834935E-3</v>
      </c>
      <c r="H411" s="4">
        <f t="shared" si="33"/>
        <v>101.17103333333334</v>
      </c>
      <c r="I411" s="7">
        <f>(Table21[[#This Row],[Adj Close]]-Table21[[#This Row],[3-MA]])</f>
        <v>-0.37843333333334783</v>
      </c>
      <c r="J411" s="3">
        <f t="shared" si="32"/>
        <v>0.14321178777778876</v>
      </c>
      <c r="K411" s="3">
        <f>ABS(Table21[[#This Row],[Erorr 2]])</f>
        <v>0.37843333333334783</v>
      </c>
      <c r="L411" s="6">
        <f>Table21[[#This Row],[Abs Erorr 2]]/Table21[[#This Row],[Adj Close]]</f>
        <v>3.7545745752500469E-3</v>
      </c>
      <c r="M411" s="4">
        <f t="shared" si="34"/>
        <v>100.25206666666668</v>
      </c>
      <c r="N411" s="9">
        <f>Table21[[#This Row],[Adj Close]]-Table21[[#This Row],[6-MA]]</f>
        <v>0.54053333333331466</v>
      </c>
      <c r="O411" s="10">
        <f>(Table21[[#This Row],[Adj Close]]-M411)^2</f>
        <v>0.29217628444442423</v>
      </c>
      <c r="P411" s="10">
        <f>ABS(Table21[[#This Row],[Erorr 3]])</f>
        <v>0.54053333333331466</v>
      </c>
      <c r="Q411" s="81">
        <f>Table21[[#This Row],[Abs Erorr 3]]/Table21[[#This Row],[Adj Close]]</f>
        <v>5.3628275620761319E-3</v>
      </c>
    </row>
    <row r="412" spans="1:17" x14ac:dyDescent="0.3">
      <c r="A412" s="79">
        <v>44061</v>
      </c>
      <c r="B412" s="82">
        <v>102.0423</v>
      </c>
      <c r="C412" s="4">
        <f t="shared" si="31"/>
        <v>100.79259999999999</v>
      </c>
      <c r="D412" s="18">
        <f>Table21[[#This Row],[Adj Close]]-Table21[[#This Row],[Naive Trend ]]</f>
        <v>1.2497000000000043</v>
      </c>
      <c r="E412" s="5">
        <f t="shared" si="30"/>
        <v>1.5617500900000105</v>
      </c>
      <c r="F412" s="5">
        <f>ABS(Table21[[#This Row],[Erorr 1]])</f>
        <v>1.2497000000000043</v>
      </c>
      <c r="G412" s="6">
        <f>Table21[[#This Row],[Abs Erorr 1]]/Table21[[#This Row],[Adj Close]]</f>
        <v>1.2246881930336774E-2</v>
      </c>
      <c r="H412" s="4">
        <f t="shared" si="33"/>
        <v>101.31093333333332</v>
      </c>
      <c r="I412" s="7">
        <f>(Table21[[#This Row],[Adj Close]]-Table21[[#This Row],[3-MA]])</f>
        <v>0.73136666666667338</v>
      </c>
      <c r="J412" s="3">
        <f t="shared" si="32"/>
        <v>0.53489720111112093</v>
      </c>
      <c r="K412" s="3">
        <f>ABS(Table21[[#This Row],[Erorr 2]])</f>
        <v>0.73136666666667338</v>
      </c>
      <c r="L412" s="6">
        <f>Table21[[#This Row],[Abs Erorr 2]]/Table21[[#This Row],[Adj Close]]</f>
        <v>7.1672891209495805E-3</v>
      </c>
      <c r="M412" s="4">
        <f t="shared" si="34"/>
        <v>100.85621666666667</v>
      </c>
      <c r="N412" s="9">
        <f>Table21[[#This Row],[Adj Close]]-Table21[[#This Row],[6-MA]]</f>
        <v>1.1860833333333289</v>
      </c>
      <c r="O412" s="10">
        <f>(Table21[[#This Row],[Adj Close]]-M412)^2</f>
        <v>1.4067936736111006</v>
      </c>
      <c r="P412" s="10">
        <f>ABS(Table21[[#This Row],[Erorr 3]])</f>
        <v>1.1860833333333289</v>
      </c>
      <c r="Q412" s="81">
        <f>Table21[[#This Row],[Abs Erorr 3]]/Table21[[#This Row],[Adj Close]]</f>
        <v>1.1623447661737622E-2</v>
      </c>
    </row>
    <row r="413" spans="1:17" x14ac:dyDescent="0.3">
      <c r="A413" s="79">
        <v>44062</v>
      </c>
      <c r="B413" s="82">
        <v>103.3969</v>
      </c>
      <c r="C413" s="4">
        <f t="shared" si="31"/>
        <v>102.0423</v>
      </c>
      <c r="D413" s="18">
        <f>Table21[[#This Row],[Adj Close]]-Table21[[#This Row],[Naive Trend ]]</f>
        <v>1.3546000000000049</v>
      </c>
      <c r="E413" s="5">
        <f t="shared" si="30"/>
        <v>1.8349411600000134</v>
      </c>
      <c r="F413" s="5">
        <f>ABS(Table21[[#This Row],[Erorr 1]])</f>
        <v>1.3546000000000049</v>
      </c>
      <c r="G413" s="6">
        <f>Table21[[#This Row],[Abs Erorr 1]]/Table21[[#This Row],[Adj Close]]</f>
        <v>1.3100973046580748E-2</v>
      </c>
      <c r="H413" s="4">
        <f t="shared" si="33"/>
        <v>101.45403333333333</v>
      </c>
      <c r="I413" s="7">
        <f>(Table21[[#This Row],[Adj Close]]-Table21[[#This Row],[3-MA]])</f>
        <v>1.9428666666666743</v>
      </c>
      <c r="J413" s="3">
        <f t="shared" si="32"/>
        <v>3.774730884444474</v>
      </c>
      <c r="K413" s="3">
        <f>ABS(Table21[[#This Row],[Erorr 2]])</f>
        <v>1.9428666666666743</v>
      </c>
      <c r="L413" s="6">
        <f>Table21[[#This Row],[Abs Erorr 2]]/Table21[[#This Row],[Adj Close]]</f>
        <v>1.8790376371696581E-2</v>
      </c>
      <c r="M413" s="4">
        <f t="shared" si="34"/>
        <v>101.10424999999999</v>
      </c>
      <c r="N413" s="9">
        <f>Table21[[#This Row],[Adj Close]]-Table21[[#This Row],[6-MA]]</f>
        <v>2.292650000000009</v>
      </c>
      <c r="O413" s="10">
        <f>(Table21[[#This Row],[Adj Close]]-M413)^2</f>
        <v>5.2562440225000406</v>
      </c>
      <c r="P413" s="10">
        <f>ABS(Table21[[#This Row],[Erorr 3]])</f>
        <v>2.292650000000009</v>
      </c>
      <c r="Q413" s="81">
        <f>Table21[[#This Row],[Abs Erorr 3]]/Table21[[#This Row],[Adj Close]]</f>
        <v>2.2173295330904591E-2</v>
      </c>
    </row>
    <row r="414" spans="1:17" x14ac:dyDescent="0.3">
      <c r="A414" s="79">
        <v>44063</v>
      </c>
      <c r="B414" s="82">
        <v>103.03440000000001</v>
      </c>
      <c r="C414" s="4">
        <f t="shared" si="31"/>
        <v>103.3969</v>
      </c>
      <c r="D414" s="18">
        <f>Table21[[#This Row],[Adj Close]]-Table21[[#This Row],[Naive Trend ]]</f>
        <v>-0.36249999999999716</v>
      </c>
      <c r="E414" s="5">
        <f t="shared" si="30"/>
        <v>0.13140624999999795</v>
      </c>
      <c r="F414" s="5">
        <f>ABS(Table21[[#This Row],[Erorr 1]])</f>
        <v>0.36249999999999716</v>
      </c>
      <c r="G414" s="6">
        <f>Table21[[#This Row],[Abs Erorr 1]]/Table21[[#This Row],[Adj Close]]</f>
        <v>3.5182424510648595E-3</v>
      </c>
      <c r="H414" s="4">
        <f t="shared" si="33"/>
        <v>102.07726666666667</v>
      </c>
      <c r="I414" s="7">
        <f>(Table21[[#This Row],[Adj Close]]-Table21[[#This Row],[3-MA]])</f>
        <v>0.95713333333333139</v>
      </c>
      <c r="J414" s="3">
        <f t="shared" si="32"/>
        <v>0.91610421777777407</v>
      </c>
      <c r="K414" s="3">
        <f>ABS(Table21[[#This Row],[Erorr 2]])</f>
        <v>0.95713333333333139</v>
      </c>
      <c r="L414" s="6">
        <f>Table21[[#This Row],[Abs Erorr 2]]/Table21[[#This Row],[Adj Close]]</f>
        <v>9.2894541370001794E-3</v>
      </c>
      <c r="M414" s="4">
        <f t="shared" si="34"/>
        <v>101.62415</v>
      </c>
      <c r="N414" s="9">
        <f>Table21[[#This Row],[Adj Close]]-Table21[[#This Row],[6-MA]]</f>
        <v>1.4102500000000049</v>
      </c>
      <c r="O414" s="10">
        <f>(Table21[[#This Row],[Adj Close]]-M414)^2</f>
        <v>1.9888050625000138</v>
      </c>
      <c r="P414" s="10">
        <f>ABS(Table21[[#This Row],[Erorr 3]])</f>
        <v>1.4102500000000049</v>
      </c>
      <c r="Q414" s="81">
        <f>Table21[[#This Row],[Abs Erorr 3]]/Table21[[#This Row],[Adj Close]]</f>
        <v>1.3687176321694548E-2</v>
      </c>
    </row>
    <row r="415" spans="1:17" x14ac:dyDescent="0.3">
      <c r="A415" s="79">
        <v>44064</v>
      </c>
      <c r="B415" s="82">
        <v>104.6942</v>
      </c>
      <c r="C415" s="4">
        <f t="shared" si="31"/>
        <v>103.03440000000001</v>
      </c>
      <c r="D415" s="18">
        <f>Table21[[#This Row],[Adj Close]]-Table21[[#This Row],[Naive Trend ]]</f>
        <v>1.65979999999999</v>
      </c>
      <c r="E415" s="5">
        <f t="shared" si="30"/>
        <v>2.7549360399999667</v>
      </c>
      <c r="F415" s="5">
        <f>ABS(Table21[[#This Row],[Erorr 1]])</f>
        <v>1.65979999999999</v>
      </c>
      <c r="G415" s="6">
        <f>Table21[[#This Row],[Abs Erorr 1]]/Table21[[#This Row],[Adj Close]]</f>
        <v>1.58537913275042E-2</v>
      </c>
      <c r="H415" s="4">
        <f t="shared" si="33"/>
        <v>102.82453333333335</v>
      </c>
      <c r="I415" s="7">
        <f>(Table21[[#This Row],[Adj Close]]-Table21[[#This Row],[3-MA]])</f>
        <v>1.8696666666666459</v>
      </c>
      <c r="J415" s="3">
        <f t="shared" si="32"/>
        <v>3.495653444444367</v>
      </c>
      <c r="K415" s="3">
        <f>ABS(Table21[[#This Row],[Erorr 2]])</f>
        <v>1.8696666666666459</v>
      </c>
      <c r="L415" s="6">
        <f>Table21[[#This Row],[Abs Erorr 2]]/Table21[[#This Row],[Adj Close]]</f>
        <v>1.7858359552550628E-2</v>
      </c>
      <c r="M415" s="4">
        <f t="shared" si="34"/>
        <v>102.06773333333335</v>
      </c>
      <c r="N415" s="9">
        <f>Table21[[#This Row],[Adj Close]]-Table21[[#This Row],[6-MA]]</f>
        <v>2.6264666666666443</v>
      </c>
      <c r="O415" s="10">
        <f>(Table21[[#This Row],[Adj Close]]-M415)^2</f>
        <v>6.898327151110994</v>
      </c>
      <c r="P415" s="10">
        <f>ABS(Table21[[#This Row],[Erorr 3]])</f>
        <v>2.6264666666666443</v>
      </c>
      <c r="Q415" s="81">
        <f>Table21[[#This Row],[Abs Erorr 3]]/Table21[[#This Row],[Adj Close]]</f>
        <v>2.5087031245920446E-2</v>
      </c>
    </row>
    <row r="416" spans="1:17" x14ac:dyDescent="0.3">
      <c r="A416" s="79">
        <v>44067</v>
      </c>
      <c r="B416" s="82">
        <v>106.6784</v>
      </c>
      <c r="C416" s="4">
        <f t="shared" si="31"/>
        <v>104.6942</v>
      </c>
      <c r="D416" s="18">
        <f>Table21[[#This Row],[Adj Close]]-Table21[[#This Row],[Naive Trend ]]</f>
        <v>1.9842000000000013</v>
      </c>
      <c r="E416" s="5">
        <f t="shared" si="30"/>
        <v>3.937049640000005</v>
      </c>
      <c r="F416" s="5">
        <f>ABS(Table21[[#This Row],[Erorr 1]])</f>
        <v>1.9842000000000013</v>
      </c>
      <c r="G416" s="6">
        <f>Table21[[#This Row],[Abs Erorr 1]]/Table21[[#This Row],[Adj Close]]</f>
        <v>1.8599829018807943E-2</v>
      </c>
      <c r="H416" s="4">
        <f t="shared" si="33"/>
        <v>103.7085</v>
      </c>
      <c r="I416" s="7">
        <f>(Table21[[#This Row],[Adj Close]]-Table21[[#This Row],[3-MA]])</f>
        <v>2.9698999999999955</v>
      </c>
      <c r="J416" s="3">
        <f t="shared" si="32"/>
        <v>8.8203060099999728</v>
      </c>
      <c r="K416" s="3">
        <f>ABS(Table21[[#This Row],[Erorr 2]])</f>
        <v>2.9698999999999955</v>
      </c>
      <c r="L416" s="6">
        <f>Table21[[#This Row],[Abs Erorr 2]]/Table21[[#This Row],[Adj Close]]</f>
        <v>2.7839750127485935E-2</v>
      </c>
      <c r="M416" s="4">
        <f t="shared" si="34"/>
        <v>102.58126666666668</v>
      </c>
      <c r="N416" s="9">
        <f>Table21[[#This Row],[Adj Close]]-Table21[[#This Row],[6-MA]]</f>
        <v>4.0971333333333178</v>
      </c>
      <c r="O416" s="10">
        <f>(Table21[[#This Row],[Adj Close]]-M416)^2</f>
        <v>16.786501551110984</v>
      </c>
      <c r="P416" s="10">
        <f>ABS(Table21[[#This Row],[Erorr 3]])</f>
        <v>4.0971333333333178</v>
      </c>
      <c r="Q416" s="81">
        <f>Table21[[#This Row],[Abs Erorr 3]]/Table21[[#This Row],[Adj Close]]</f>
        <v>3.84064002959673E-2</v>
      </c>
    </row>
    <row r="417" spans="1:17" x14ac:dyDescent="0.3">
      <c r="A417" s="79">
        <v>44068</v>
      </c>
      <c r="B417" s="82">
        <v>106.37309999999999</v>
      </c>
      <c r="C417" s="4">
        <f t="shared" si="31"/>
        <v>106.6784</v>
      </c>
      <c r="D417" s="18">
        <f>Table21[[#This Row],[Adj Close]]-Table21[[#This Row],[Naive Trend ]]</f>
        <v>-0.30530000000000257</v>
      </c>
      <c r="E417" s="5">
        <f t="shared" si="30"/>
        <v>9.3208090000001576E-2</v>
      </c>
      <c r="F417" s="5">
        <f>ABS(Table21[[#This Row],[Erorr 1]])</f>
        <v>0.30530000000000257</v>
      </c>
      <c r="G417" s="6">
        <f>Table21[[#This Row],[Abs Erorr 1]]/Table21[[#This Row],[Adj Close]]</f>
        <v>2.8700865162339219E-3</v>
      </c>
      <c r="H417" s="4">
        <f t="shared" si="33"/>
        <v>104.80233333333332</v>
      </c>
      <c r="I417" s="7">
        <f>(Table21[[#This Row],[Adj Close]]-Table21[[#This Row],[3-MA]])</f>
        <v>1.5707666666666711</v>
      </c>
      <c r="J417" s="3">
        <f t="shared" si="32"/>
        <v>2.4673079211111251</v>
      </c>
      <c r="K417" s="3">
        <f>ABS(Table21[[#This Row],[Erorr 2]])</f>
        <v>1.5707666666666711</v>
      </c>
      <c r="L417" s="6">
        <f>Table21[[#This Row],[Abs Erorr 2]]/Table21[[#This Row],[Adj Close]]</f>
        <v>1.4766577891089675E-2</v>
      </c>
      <c r="M417" s="4">
        <f t="shared" si="34"/>
        <v>103.43980000000001</v>
      </c>
      <c r="N417" s="9">
        <f>Table21[[#This Row],[Adj Close]]-Table21[[#This Row],[6-MA]]</f>
        <v>2.9332999999999885</v>
      </c>
      <c r="O417" s="10">
        <f>(Table21[[#This Row],[Adj Close]]-M417)^2</f>
        <v>8.6042488899999316</v>
      </c>
      <c r="P417" s="10">
        <f>ABS(Table21[[#This Row],[Erorr 3]])</f>
        <v>2.9332999999999885</v>
      </c>
      <c r="Q417" s="81">
        <f>Table21[[#This Row],[Abs Erorr 3]]/Table21[[#This Row],[Adj Close]]</f>
        <v>2.7575580668420762E-2</v>
      </c>
    </row>
    <row r="418" spans="1:17" x14ac:dyDescent="0.3">
      <c r="A418" s="79">
        <v>44069</v>
      </c>
      <c r="B418" s="82">
        <v>106.3922</v>
      </c>
      <c r="C418" s="4">
        <f t="shared" si="31"/>
        <v>106.37309999999999</v>
      </c>
      <c r="D418" s="18">
        <f>Table21[[#This Row],[Adj Close]]-Table21[[#This Row],[Naive Trend ]]</f>
        <v>1.9100000000008777E-2</v>
      </c>
      <c r="E418" s="5">
        <f t="shared" si="30"/>
        <v>3.6481000000033526E-4</v>
      </c>
      <c r="F418" s="5">
        <f>ABS(Table21[[#This Row],[Erorr 1]])</f>
        <v>1.9100000000008777E-2</v>
      </c>
      <c r="G418" s="6">
        <f>Table21[[#This Row],[Abs Erorr 1]]/Table21[[#This Row],[Adj Close]]</f>
        <v>1.7952443882172543E-4</v>
      </c>
      <c r="H418" s="4">
        <f t="shared" si="33"/>
        <v>105.91523333333332</v>
      </c>
      <c r="I418" s="7">
        <f>(Table21[[#This Row],[Adj Close]]-Table21[[#This Row],[3-MA]])</f>
        <v>0.47696666666668364</v>
      </c>
      <c r="J418" s="3">
        <f t="shared" si="32"/>
        <v>0.22749720111112731</v>
      </c>
      <c r="K418" s="3">
        <f>ABS(Table21[[#This Row],[Erorr 2]])</f>
        <v>0.47696666666668364</v>
      </c>
      <c r="L418" s="6">
        <f>Table21[[#This Row],[Abs Erorr 2]]/Table21[[#This Row],[Adj Close]]</f>
        <v>4.4830980717259685E-3</v>
      </c>
      <c r="M418" s="4">
        <f t="shared" si="34"/>
        <v>104.36988333333335</v>
      </c>
      <c r="N418" s="9">
        <f>Table21[[#This Row],[Adj Close]]-Table21[[#This Row],[6-MA]]</f>
        <v>2.0223166666666543</v>
      </c>
      <c r="O418" s="10">
        <f>(Table21[[#This Row],[Adj Close]]-M418)^2</f>
        <v>4.089764700277728</v>
      </c>
      <c r="P418" s="10">
        <f>ABS(Table21[[#This Row],[Erorr 3]])</f>
        <v>2.0223166666666543</v>
      </c>
      <c r="Q418" s="81">
        <f>Table21[[#This Row],[Abs Erorr 3]]/Table21[[#This Row],[Adj Close]]</f>
        <v>1.9008129042041185E-2</v>
      </c>
    </row>
    <row r="419" spans="1:17" x14ac:dyDescent="0.3">
      <c r="A419" s="79">
        <v>44070</v>
      </c>
      <c r="B419" s="82">
        <v>105.73399999999999</v>
      </c>
      <c r="C419" s="4">
        <f t="shared" si="31"/>
        <v>106.3922</v>
      </c>
      <c r="D419" s="18">
        <f>Table21[[#This Row],[Adj Close]]-Table21[[#This Row],[Naive Trend ]]</f>
        <v>-0.65820000000000789</v>
      </c>
      <c r="E419" s="5">
        <f t="shared" si="30"/>
        <v>0.43322724000001039</v>
      </c>
      <c r="F419" s="5">
        <f>ABS(Table21[[#This Row],[Erorr 1]])</f>
        <v>0.65820000000000789</v>
      </c>
      <c r="G419" s="6">
        <f>Table21[[#This Row],[Abs Erorr 1]]/Table21[[#This Row],[Adj Close]]</f>
        <v>6.2250553275200781E-3</v>
      </c>
      <c r="H419" s="4">
        <f t="shared" si="33"/>
        <v>106.48123333333332</v>
      </c>
      <c r="I419" s="7">
        <f>(Table21[[#This Row],[Adj Close]]-Table21[[#This Row],[3-MA]])</f>
        <v>-0.74723333333332675</v>
      </c>
      <c r="J419" s="3">
        <f t="shared" si="32"/>
        <v>0.55835765444443464</v>
      </c>
      <c r="K419" s="3">
        <f>ABS(Table21[[#This Row],[Erorr 2]])</f>
        <v>0.74723333333332675</v>
      </c>
      <c r="L419" s="6">
        <f>Table21[[#This Row],[Abs Erorr 2]]/Table21[[#This Row],[Adj Close]]</f>
        <v>7.0671055037483379E-3</v>
      </c>
      <c r="M419" s="4">
        <f t="shared" si="34"/>
        <v>105.09486666666668</v>
      </c>
      <c r="N419" s="9">
        <f>Table21[[#This Row],[Adj Close]]-Table21[[#This Row],[6-MA]]</f>
        <v>0.63913333333331934</v>
      </c>
      <c r="O419" s="10">
        <f>(Table21[[#This Row],[Adj Close]]-M419)^2</f>
        <v>0.40849141777775988</v>
      </c>
      <c r="P419" s="10">
        <f>ABS(Table21[[#This Row],[Erorr 3]])</f>
        <v>0.63913333333331934</v>
      </c>
      <c r="Q419" s="81">
        <f>Table21[[#This Row],[Abs Erorr 3]]/Table21[[#This Row],[Adj Close]]</f>
        <v>6.0447285956581548E-3</v>
      </c>
    </row>
    <row r="420" spans="1:17" x14ac:dyDescent="0.3">
      <c r="A420" s="79">
        <v>44071</v>
      </c>
      <c r="B420" s="82">
        <v>107.3545</v>
      </c>
      <c r="C420" s="4">
        <f t="shared" si="31"/>
        <v>105.73399999999999</v>
      </c>
      <c r="D420" s="18">
        <f>Table21[[#This Row],[Adj Close]]-Table21[[#This Row],[Naive Trend ]]</f>
        <v>1.6205000000000069</v>
      </c>
      <c r="E420" s="5">
        <f t="shared" si="30"/>
        <v>2.6260202500000225</v>
      </c>
      <c r="F420" s="5">
        <f>ABS(Table21[[#This Row],[Erorr 1]])</f>
        <v>1.6205000000000069</v>
      </c>
      <c r="G420" s="6">
        <f>Table21[[#This Row],[Abs Erorr 1]]/Table21[[#This Row],[Adj Close]]</f>
        <v>1.5094849307667652E-2</v>
      </c>
      <c r="H420" s="4">
        <f t="shared" si="33"/>
        <v>106.16643333333333</v>
      </c>
      <c r="I420" s="7">
        <f>(Table21[[#This Row],[Adj Close]]-Table21[[#This Row],[3-MA]])</f>
        <v>1.1880666666666713</v>
      </c>
      <c r="J420" s="3">
        <f t="shared" si="32"/>
        <v>1.4115024044444553</v>
      </c>
      <c r="K420" s="3">
        <f>ABS(Table21[[#This Row],[Erorr 2]])</f>
        <v>1.1880666666666713</v>
      </c>
      <c r="L420" s="6">
        <f>Table21[[#This Row],[Abs Erorr 2]]/Table21[[#This Row],[Adj Close]]</f>
        <v>1.1066761678985709E-2</v>
      </c>
      <c r="M420" s="4">
        <f t="shared" si="34"/>
        <v>105.48438333333333</v>
      </c>
      <c r="N420" s="9">
        <f>Table21[[#This Row],[Adj Close]]-Table21[[#This Row],[6-MA]]</f>
        <v>1.8701166666666751</v>
      </c>
      <c r="O420" s="10">
        <f>(Table21[[#This Row],[Adj Close]]-M420)^2</f>
        <v>3.497336346944476</v>
      </c>
      <c r="P420" s="10">
        <f>ABS(Table21[[#This Row],[Erorr 3]])</f>
        <v>1.8701166666666751</v>
      </c>
      <c r="Q420" s="81">
        <f>Table21[[#This Row],[Abs Erorr 3]]/Table21[[#This Row],[Adj Close]]</f>
        <v>1.7420011892064841E-2</v>
      </c>
    </row>
    <row r="421" spans="1:17" x14ac:dyDescent="0.3">
      <c r="A421" s="79">
        <v>44074</v>
      </c>
      <c r="B421" s="82">
        <v>106.9721</v>
      </c>
      <c r="C421" s="4">
        <f t="shared" si="31"/>
        <v>107.3545</v>
      </c>
      <c r="D421" s="18">
        <f>Table21[[#This Row],[Adj Close]]-Table21[[#This Row],[Naive Trend ]]</f>
        <v>-0.38240000000000407</v>
      </c>
      <c r="E421" s="5">
        <f t="shared" si="30"/>
        <v>0.14622976000000312</v>
      </c>
      <c r="F421" s="5">
        <f>ABS(Table21[[#This Row],[Erorr 1]])</f>
        <v>0.38240000000000407</v>
      </c>
      <c r="G421" s="6">
        <f>Table21[[#This Row],[Abs Erorr 1]]/Table21[[#This Row],[Adj Close]]</f>
        <v>3.5747638870322644E-3</v>
      </c>
      <c r="H421" s="4">
        <f t="shared" si="33"/>
        <v>106.49356666666665</v>
      </c>
      <c r="I421" s="7">
        <f>(Table21[[#This Row],[Adj Close]]-Table21[[#This Row],[3-MA]])</f>
        <v>0.47853333333334547</v>
      </c>
      <c r="J421" s="3">
        <f t="shared" si="32"/>
        <v>0.22899415111112273</v>
      </c>
      <c r="K421" s="3">
        <f>ABS(Table21[[#This Row],[Erorr 2]])</f>
        <v>0.47853333333334547</v>
      </c>
      <c r="L421" s="6">
        <f>Table21[[#This Row],[Abs Erorr 2]]/Table21[[#This Row],[Adj Close]]</f>
        <v>4.4734405824822122E-3</v>
      </c>
      <c r="M421" s="4">
        <f t="shared" si="34"/>
        <v>106.20440000000001</v>
      </c>
      <c r="N421" s="9">
        <f>Table21[[#This Row],[Adj Close]]-Table21[[#This Row],[6-MA]]</f>
        <v>0.76769999999999072</v>
      </c>
      <c r="O421" s="10">
        <f>(Table21[[#This Row],[Adj Close]]-M421)^2</f>
        <v>0.58936328999998577</v>
      </c>
      <c r="P421" s="10">
        <f>ABS(Table21[[#This Row],[Erorr 3]])</f>
        <v>0.76769999999999072</v>
      </c>
      <c r="Q421" s="81">
        <f>Table21[[#This Row],[Abs Erorr 3]]/Table21[[#This Row],[Adj Close]]</f>
        <v>7.1766376466386164E-3</v>
      </c>
    </row>
    <row r="422" spans="1:17" x14ac:dyDescent="0.3">
      <c r="A422" s="79">
        <v>44075</v>
      </c>
      <c r="B422" s="82">
        <v>109.7924</v>
      </c>
      <c r="C422" s="4">
        <f t="shared" si="31"/>
        <v>106.9721</v>
      </c>
      <c r="D422" s="18">
        <f>Table21[[#This Row],[Adj Close]]-Table21[[#This Row],[Naive Trend ]]</f>
        <v>2.8203000000000031</v>
      </c>
      <c r="E422" s="5">
        <f t="shared" si="30"/>
        <v>7.9540920900000174</v>
      </c>
      <c r="F422" s="5">
        <f>ABS(Table21[[#This Row],[Erorr 1]])</f>
        <v>2.8203000000000031</v>
      </c>
      <c r="G422" s="6">
        <f>Table21[[#This Row],[Abs Erorr 1]]/Table21[[#This Row],[Adj Close]]</f>
        <v>2.568757036006138E-2</v>
      </c>
      <c r="H422" s="4">
        <f t="shared" si="33"/>
        <v>106.68686666666667</v>
      </c>
      <c r="I422" s="7">
        <f>(Table21[[#This Row],[Adj Close]]-Table21[[#This Row],[3-MA]])</f>
        <v>3.1055333333333266</v>
      </c>
      <c r="J422" s="3">
        <f t="shared" si="32"/>
        <v>9.6443372844444024</v>
      </c>
      <c r="K422" s="3">
        <f>ABS(Table21[[#This Row],[Erorr 2]])</f>
        <v>3.1055333333333266</v>
      </c>
      <c r="L422" s="6">
        <f>Table21[[#This Row],[Abs Erorr 2]]/Table21[[#This Row],[Adj Close]]</f>
        <v>2.8285503671778071E-2</v>
      </c>
      <c r="M422" s="4">
        <f t="shared" si="34"/>
        <v>106.58404999999999</v>
      </c>
      <c r="N422" s="9">
        <f>Table21[[#This Row],[Adj Close]]-Table21[[#This Row],[6-MA]]</f>
        <v>3.20835000000001</v>
      </c>
      <c r="O422" s="10">
        <f>(Table21[[#This Row],[Adj Close]]-M422)^2</f>
        <v>10.293509722500064</v>
      </c>
      <c r="P422" s="10">
        <f>ABS(Table21[[#This Row],[Erorr 3]])</f>
        <v>3.20835000000001</v>
      </c>
      <c r="Q422" s="81">
        <f>Table21[[#This Row],[Abs Erorr 3]]/Table21[[#This Row],[Adj Close]]</f>
        <v>2.9221968005071479E-2</v>
      </c>
    </row>
    <row r="423" spans="1:17" x14ac:dyDescent="0.3">
      <c r="A423" s="79">
        <v>44076</v>
      </c>
      <c r="B423" s="82">
        <v>111.66630000000001</v>
      </c>
      <c r="C423" s="4">
        <f t="shared" si="31"/>
        <v>109.7924</v>
      </c>
      <c r="D423" s="18">
        <f>Table21[[#This Row],[Adj Close]]-Table21[[#This Row],[Naive Trend ]]</f>
        <v>1.8739000000000061</v>
      </c>
      <c r="E423" s="5">
        <f t="shared" si="30"/>
        <v>3.5115012100000231</v>
      </c>
      <c r="F423" s="5">
        <f>ABS(Table21[[#This Row],[Erorr 1]])</f>
        <v>1.8739000000000061</v>
      </c>
      <c r="G423" s="6">
        <f>Table21[[#This Row],[Abs Erorr 1]]/Table21[[#This Row],[Adj Close]]</f>
        <v>1.6781249132459892E-2</v>
      </c>
      <c r="H423" s="4">
        <f t="shared" si="33"/>
        <v>108.03966666666666</v>
      </c>
      <c r="I423" s="7">
        <f>(Table21[[#This Row],[Adj Close]]-Table21[[#This Row],[3-MA]])</f>
        <v>3.6266333333333449</v>
      </c>
      <c r="J423" s="3">
        <f t="shared" si="32"/>
        <v>13.152469334444529</v>
      </c>
      <c r="K423" s="3">
        <f>ABS(Table21[[#This Row],[Erorr 2]])</f>
        <v>3.6266333333333449</v>
      </c>
      <c r="L423" s="6">
        <f>Table21[[#This Row],[Abs Erorr 2]]/Table21[[#This Row],[Adj Close]]</f>
        <v>3.2477420075110799E-2</v>
      </c>
      <c r="M423" s="4">
        <f t="shared" si="34"/>
        <v>107.10305</v>
      </c>
      <c r="N423" s="9">
        <f>Table21[[#This Row],[Adj Close]]-Table21[[#This Row],[6-MA]]</f>
        <v>4.5632500000000107</v>
      </c>
      <c r="O423" s="10">
        <f>(Table21[[#This Row],[Adj Close]]-M423)^2</f>
        <v>20.823250562500096</v>
      </c>
      <c r="P423" s="10">
        <f>ABS(Table21[[#This Row],[Erorr 3]])</f>
        <v>4.5632500000000107</v>
      </c>
      <c r="Q423" s="81">
        <f>Table21[[#This Row],[Abs Erorr 3]]/Table21[[#This Row],[Adj Close]]</f>
        <v>4.0865059556912074E-2</v>
      </c>
    </row>
    <row r="424" spans="1:17" x14ac:dyDescent="0.3">
      <c r="A424" s="79">
        <v>44077</v>
      </c>
      <c r="B424" s="82">
        <v>107.8899</v>
      </c>
      <c r="C424" s="4">
        <f t="shared" si="31"/>
        <v>111.66630000000001</v>
      </c>
      <c r="D424" s="18">
        <f>Table21[[#This Row],[Adj Close]]-Table21[[#This Row],[Naive Trend ]]</f>
        <v>-3.7764000000000095</v>
      </c>
      <c r="E424" s="5">
        <f t="shared" si="30"/>
        <v>14.261196960000072</v>
      </c>
      <c r="F424" s="5">
        <f>ABS(Table21[[#This Row],[Erorr 1]])</f>
        <v>3.7764000000000095</v>
      </c>
      <c r="G424" s="6">
        <f>Table21[[#This Row],[Abs Erorr 1]]/Table21[[#This Row],[Adj Close]]</f>
        <v>3.5002349617526844E-2</v>
      </c>
      <c r="H424" s="4">
        <f t="shared" si="33"/>
        <v>109.47693333333332</v>
      </c>
      <c r="I424" s="7">
        <f>(Table21[[#This Row],[Adj Close]]-Table21[[#This Row],[3-MA]])</f>
        <v>-1.5870333333333235</v>
      </c>
      <c r="J424" s="3">
        <f t="shared" si="32"/>
        <v>2.51867480111108</v>
      </c>
      <c r="K424" s="3">
        <f>ABS(Table21[[#This Row],[Erorr 2]])</f>
        <v>1.5870333333333235</v>
      </c>
      <c r="L424" s="6">
        <f>Table21[[#This Row],[Abs Erorr 2]]/Table21[[#This Row],[Adj Close]]</f>
        <v>1.4709748858172299E-2</v>
      </c>
      <c r="M424" s="4">
        <f t="shared" si="34"/>
        <v>107.98524999999999</v>
      </c>
      <c r="N424" s="9">
        <f>Table21[[#This Row],[Adj Close]]-Table21[[#This Row],[6-MA]]</f>
        <v>-9.5349999999996271E-2</v>
      </c>
      <c r="O424" s="10">
        <f>(Table21[[#This Row],[Adj Close]]-M424)^2</f>
        <v>9.0916224999992891E-3</v>
      </c>
      <c r="P424" s="10">
        <f>ABS(Table21[[#This Row],[Erorr 3]])</f>
        <v>9.5349999999996271E-2</v>
      </c>
      <c r="Q424" s="81">
        <f>Table21[[#This Row],[Abs Erorr 3]]/Table21[[#This Row],[Adj Close]]</f>
        <v>8.8377132613892749E-4</v>
      </c>
    </row>
    <row r="425" spans="1:17" x14ac:dyDescent="0.3">
      <c r="A425" s="79">
        <v>44078</v>
      </c>
      <c r="B425" s="82">
        <v>107.4597</v>
      </c>
      <c r="C425" s="4">
        <f t="shared" si="31"/>
        <v>107.8899</v>
      </c>
      <c r="D425" s="18">
        <f>Table21[[#This Row],[Adj Close]]-Table21[[#This Row],[Naive Trend ]]</f>
        <v>-0.43019999999999925</v>
      </c>
      <c r="E425" s="5">
        <f t="shared" si="30"/>
        <v>0.18507203999999935</v>
      </c>
      <c r="F425" s="5">
        <f>ABS(Table21[[#This Row],[Erorr 1]])</f>
        <v>0.43019999999999925</v>
      </c>
      <c r="G425" s="6">
        <f>Table21[[#This Row],[Abs Erorr 1]]/Table21[[#This Row],[Adj Close]]</f>
        <v>4.0033612600816797E-3</v>
      </c>
      <c r="H425" s="4">
        <f t="shared" si="33"/>
        <v>109.78286666666668</v>
      </c>
      <c r="I425" s="7">
        <f>(Table21[[#This Row],[Adj Close]]-Table21[[#This Row],[3-MA]])</f>
        <v>-2.3231666666666797</v>
      </c>
      <c r="J425" s="3">
        <f t="shared" si="32"/>
        <v>5.3971033611111716</v>
      </c>
      <c r="K425" s="3">
        <f>ABS(Table21[[#This Row],[Erorr 2]])</f>
        <v>2.3231666666666797</v>
      </c>
      <c r="L425" s="6">
        <f>Table21[[#This Row],[Abs Erorr 2]]/Table21[[#This Row],[Adj Close]]</f>
        <v>2.1618957308336798E-2</v>
      </c>
      <c r="M425" s="4">
        <f t="shared" si="34"/>
        <v>108.23486666666668</v>
      </c>
      <c r="N425" s="9">
        <f>Table21[[#This Row],[Adj Close]]-Table21[[#This Row],[6-MA]]</f>
        <v>-0.77516666666667788</v>
      </c>
      <c r="O425" s="10">
        <f>(Table21[[#This Row],[Adj Close]]-M425)^2</f>
        <v>0.6008833611111285</v>
      </c>
      <c r="P425" s="10">
        <f>ABS(Table21[[#This Row],[Erorr 3]])</f>
        <v>0.77516666666667788</v>
      </c>
      <c r="Q425" s="81">
        <f>Table21[[#This Row],[Abs Erorr 3]]/Table21[[#This Row],[Adj Close]]</f>
        <v>7.2135569582520509E-3</v>
      </c>
    </row>
    <row r="426" spans="1:17" x14ac:dyDescent="0.3">
      <c r="A426" s="79">
        <v>44082</v>
      </c>
      <c r="B426" s="82">
        <v>107.76560000000001</v>
      </c>
      <c r="C426" s="4">
        <f t="shared" si="31"/>
        <v>107.4597</v>
      </c>
      <c r="D426" s="18">
        <f>Table21[[#This Row],[Adj Close]]-Table21[[#This Row],[Naive Trend ]]</f>
        <v>0.30590000000000828</v>
      </c>
      <c r="E426" s="5">
        <f t="shared" si="30"/>
        <v>9.357481000000506E-2</v>
      </c>
      <c r="F426" s="5">
        <f>ABS(Table21[[#This Row],[Erorr 1]])</f>
        <v>0.30590000000000828</v>
      </c>
      <c r="G426" s="6">
        <f>Table21[[#This Row],[Abs Erorr 1]]/Table21[[#This Row],[Adj Close]]</f>
        <v>2.8385681516180324E-3</v>
      </c>
      <c r="H426" s="4">
        <f t="shared" si="33"/>
        <v>109.00529999999999</v>
      </c>
      <c r="I426" s="7">
        <f>(Table21[[#This Row],[Adj Close]]-Table21[[#This Row],[3-MA]])</f>
        <v>-1.2396999999999849</v>
      </c>
      <c r="J426" s="3">
        <f t="shared" si="32"/>
        <v>1.5368560899999626</v>
      </c>
      <c r="K426" s="3">
        <f>ABS(Table21[[#This Row],[Erorr 2]])</f>
        <v>1.2396999999999849</v>
      </c>
      <c r="L426" s="6">
        <f>Table21[[#This Row],[Abs Erorr 2]]/Table21[[#This Row],[Adj Close]]</f>
        <v>1.150367093024105E-2</v>
      </c>
      <c r="M426" s="4">
        <f t="shared" si="34"/>
        <v>108.52248333333334</v>
      </c>
      <c r="N426" s="9">
        <f>Table21[[#This Row],[Adj Close]]-Table21[[#This Row],[6-MA]]</f>
        <v>-0.75688333333333446</v>
      </c>
      <c r="O426" s="10">
        <f>(Table21[[#This Row],[Adj Close]]-M426)^2</f>
        <v>0.57287238027777954</v>
      </c>
      <c r="P426" s="10">
        <f>ABS(Table21[[#This Row],[Erorr 3]])</f>
        <v>0.75688333333333446</v>
      </c>
      <c r="Q426" s="81">
        <f>Table21[[#This Row],[Abs Erorr 3]]/Table21[[#This Row],[Adj Close]]</f>
        <v>7.0234224403087292E-3</v>
      </c>
    </row>
    <row r="427" spans="1:17" x14ac:dyDescent="0.3">
      <c r="A427" s="79">
        <v>44083</v>
      </c>
      <c r="B427" s="82">
        <v>109.8498</v>
      </c>
      <c r="C427" s="4">
        <f t="shared" si="31"/>
        <v>107.76560000000001</v>
      </c>
      <c r="D427" s="18">
        <f>Table21[[#This Row],[Adj Close]]-Table21[[#This Row],[Naive Trend ]]</f>
        <v>2.0841999999999956</v>
      </c>
      <c r="E427" s="5">
        <f t="shared" si="30"/>
        <v>4.3438896399999818</v>
      </c>
      <c r="F427" s="5">
        <f>ABS(Table21[[#This Row],[Erorr 1]])</f>
        <v>2.0841999999999956</v>
      </c>
      <c r="G427" s="6">
        <f>Table21[[#This Row],[Abs Erorr 1]]/Table21[[#This Row],[Adj Close]]</f>
        <v>1.8973179741792846E-2</v>
      </c>
      <c r="H427" s="4">
        <f t="shared" si="33"/>
        <v>107.70506666666667</v>
      </c>
      <c r="I427" s="7">
        <f>(Table21[[#This Row],[Adj Close]]-Table21[[#This Row],[3-MA]])</f>
        <v>2.1447333333333347</v>
      </c>
      <c r="J427" s="3">
        <f t="shared" si="32"/>
        <v>4.5998810711111169</v>
      </c>
      <c r="K427" s="3">
        <f>ABS(Table21[[#This Row],[Erorr 2]])</f>
        <v>2.1447333333333347</v>
      </c>
      <c r="L427" s="6">
        <f>Table21[[#This Row],[Abs Erorr 2]]/Table21[[#This Row],[Adj Close]]</f>
        <v>1.9524235213294286E-2</v>
      </c>
      <c r="M427" s="4">
        <f t="shared" si="34"/>
        <v>108.59100000000001</v>
      </c>
      <c r="N427" s="9">
        <f>Table21[[#This Row],[Adj Close]]-Table21[[#This Row],[6-MA]]</f>
        <v>1.2587999999999937</v>
      </c>
      <c r="O427" s="10">
        <f>(Table21[[#This Row],[Adj Close]]-M427)^2</f>
        <v>1.5845774399999841</v>
      </c>
      <c r="P427" s="10">
        <f>ABS(Table21[[#This Row],[Erorr 3]])</f>
        <v>1.2587999999999937</v>
      </c>
      <c r="Q427" s="81">
        <f>Table21[[#This Row],[Abs Erorr 3]]/Table21[[#This Row],[Adj Close]]</f>
        <v>1.1459283494371348E-2</v>
      </c>
    </row>
    <row r="428" spans="1:17" x14ac:dyDescent="0.3">
      <c r="A428" s="79">
        <v>44084</v>
      </c>
      <c r="B428" s="82">
        <v>109.74460000000001</v>
      </c>
      <c r="C428" s="4">
        <f t="shared" si="31"/>
        <v>109.8498</v>
      </c>
      <c r="D428" s="18">
        <f>Table21[[#This Row],[Adj Close]]-Table21[[#This Row],[Naive Trend ]]</f>
        <v>-0.10519999999999641</v>
      </c>
      <c r="E428" s="5">
        <f t="shared" si="30"/>
        <v>1.1067039999999244E-2</v>
      </c>
      <c r="F428" s="5">
        <f>ABS(Table21[[#This Row],[Erorr 1]])</f>
        <v>0.10519999999999641</v>
      </c>
      <c r="G428" s="6">
        <f>Table21[[#This Row],[Abs Erorr 1]]/Table21[[#This Row],[Adj Close]]</f>
        <v>9.585893064442023E-4</v>
      </c>
      <c r="H428" s="4">
        <f t="shared" si="33"/>
        <v>108.35836666666667</v>
      </c>
      <c r="I428" s="7">
        <f>(Table21[[#This Row],[Adj Close]]-Table21[[#This Row],[3-MA]])</f>
        <v>1.3862333333333368</v>
      </c>
      <c r="J428" s="3">
        <f t="shared" si="32"/>
        <v>1.9216428544444539</v>
      </c>
      <c r="K428" s="3">
        <f>ABS(Table21[[#This Row],[Erorr 2]])</f>
        <v>1.3862333333333368</v>
      </c>
      <c r="L428" s="6">
        <f>Table21[[#This Row],[Abs Erorr 2]]/Table21[[#This Row],[Adj Close]]</f>
        <v>1.263144914039813E-2</v>
      </c>
      <c r="M428" s="4">
        <f t="shared" si="34"/>
        <v>109.07061666666668</v>
      </c>
      <c r="N428" s="9">
        <f>Table21[[#This Row],[Adj Close]]-Table21[[#This Row],[6-MA]]</f>
        <v>0.67398333333332516</v>
      </c>
      <c r="O428" s="10">
        <f>(Table21[[#This Row],[Adj Close]]-M428)^2</f>
        <v>0.4542535336111001</v>
      </c>
      <c r="P428" s="10">
        <f>ABS(Table21[[#This Row],[Erorr 3]])</f>
        <v>0.67398333333332516</v>
      </c>
      <c r="Q428" s="81">
        <f>Table21[[#This Row],[Abs Erorr 3]]/Table21[[#This Row],[Adj Close]]</f>
        <v>6.1413803807506256E-3</v>
      </c>
    </row>
    <row r="429" spans="1:17" x14ac:dyDescent="0.3">
      <c r="A429" s="79">
        <v>44085</v>
      </c>
      <c r="B429" s="82">
        <v>112.8135</v>
      </c>
      <c r="C429" s="4">
        <f t="shared" si="31"/>
        <v>109.74460000000001</v>
      </c>
      <c r="D429" s="18">
        <f>Table21[[#This Row],[Adj Close]]-Table21[[#This Row],[Naive Trend ]]</f>
        <v>3.0688999999999993</v>
      </c>
      <c r="E429" s="5">
        <f t="shared" si="30"/>
        <v>9.4181472099999954</v>
      </c>
      <c r="F429" s="5">
        <f>ABS(Table21[[#This Row],[Erorr 1]])</f>
        <v>3.0688999999999993</v>
      </c>
      <c r="G429" s="6">
        <f>Table21[[#This Row],[Abs Erorr 1]]/Table21[[#This Row],[Adj Close]]</f>
        <v>2.7203304569045364E-2</v>
      </c>
      <c r="H429" s="4">
        <f t="shared" si="33"/>
        <v>109.12</v>
      </c>
      <c r="I429" s="7">
        <f>(Table21[[#This Row],[Adj Close]]-Table21[[#This Row],[3-MA]])</f>
        <v>3.6935000000000002</v>
      </c>
      <c r="J429" s="3">
        <f t="shared" si="32"/>
        <v>13.641942250000001</v>
      </c>
      <c r="K429" s="3">
        <f>ABS(Table21[[#This Row],[Erorr 2]])</f>
        <v>3.6935000000000002</v>
      </c>
      <c r="L429" s="6">
        <f>Table21[[#This Row],[Abs Erorr 2]]/Table21[[#This Row],[Adj Close]]</f>
        <v>3.2739875990018923E-2</v>
      </c>
      <c r="M429" s="4">
        <f t="shared" si="34"/>
        <v>109.06265</v>
      </c>
      <c r="N429" s="9">
        <f>Table21[[#This Row],[Adj Close]]-Table21[[#This Row],[6-MA]]</f>
        <v>3.7508499999999998</v>
      </c>
      <c r="O429" s="10">
        <f>(Table21[[#This Row],[Adj Close]]-M429)^2</f>
        <v>14.068875722499998</v>
      </c>
      <c r="P429" s="10">
        <f>ABS(Table21[[#This Row],[Erorr 3]])</f>
        <v>3.7508499999999998</v>
      </c>
      <c r="Q429" s="81">
        <f>Table21[[#This Row],[Abs Erorr 3]]/Table21[[#This Row],[Adj Close]]</f>
        <v>3.3248237134740073E-2</v>
      </c>
    </row>
    <row r="430" spans="1:17" x14ac:dyDescent="0.3">
      <c r="A430" s="79">
        <v>44088</v>
      </c>
      <c r="B430" s="82">
        <v>114.0373</v>
      </c>
      <c r="C430" s="4">
        <f t="shared" si="31"/>
        <v>112.8135</v>
      </c>
      <c r="D430" s="18">
        <f>Table21[[#This Row],[Adj Close]]-Table21[[#This Row],[Naive Trend ]]</f>
        <v>1.2237999999999971</v>
      </c>
      <c r="E430" s="5">
        <f t="shared" si="30"/>
        <v>1.497686439999993</v>
      </c>
      <c r="F430" s="5">
        <f>ABS(Table21[[#This Row],[Erorr 1]])</f>
        <v>1.2237999999999971</v>
      </c>
      <c r="G430" s="6">
        <f>Table21[[#This Row],[Abs Erorr 1]]/Table21[[#This Row],[Adj Close]]</f>
        <v>1.0731576422801987E-2</v>
      </c>
      <c r="H430" s="4">
        <f t="shared" si="33"/>
        <v>110.80263333333335</v>
      </c>
      <c r="I430" s="7">
        <f>(Table21[[#This Row],[Adj Close]]-Table21[[#This Row],[3-MA]])</f>
        <v>3.234666666666655</v>
      </c>
      <c r="J430" s="3">
        <f t="shared" si="32"/>
        <v>10.463068444444369</v>
      </c>
      <c r="K430" s="3">
        <f>ABS(Table21[[#This Row],[Erorr 2]])</f>
        <v>3.234666666666655</v>
      </c>
      <c r="L430" s="6">
        <f>Table21[[#This Row],[Abs Erorr 2]]/Table21[[#This Row],[Adj Close]]</f>
        <v>2.8364988180767652E-2</v>
      </c>
      <c r="M430" s="4">
        <f t="shared" si="34"/>
        <v>109.25385</v>
      </c>
      <c r="N430" s="9">
        <f>Table21[[#This Row],[Adj Close]]-Table21[[#This Row],[6-MA]]</f>
        <v>4.783450000000002</v>
      </c>
      <c r="O430" s="10">
        <f>(Table21[[#This Row],[Adj Close]]-M430)^2</f>
        <v>22.881393902500019</v>
      </c>
      <c r="P430" s="10">
        <f>ABS(Table21[[#This Row],[Erorr 3]])</f>
        <v>4.783450000000002</v>
      </c>
      <c r="Q430" s="81">
        <f>Table21[[#This Row],[Abs Erorr 3]]/Table21[[#This Row],[Adj Close]]</f>
        <v>4.1946363163631567E-2</v>
      </c>
    </row>
    <row r="431" spans="1:17" x14ac:dyDescent="0.3">
      <c r="A431" s="79">
        <v>44089</v>
      </c>
      <c r="B431" s="82">
        <v>114.0277</v>
      </c>
      <c r="C431" s="4">
        <f t="shared" si="31"/>
        <v>114.0373</v>
      </c>
      <c r="D431" s="18">
        <f>Table21[[#This Row],[Adj Close]]-Table21[[#This Row],[Naive Trend ]]</f>
        <v>-9.6000000000060481E-3</v>
      </c>
      <c r="E431" s="5">
        <f t="shared" si="30"/>
        <v>9.216000000011613E-5</v>
      </c>
      <c r="F431" s="5">
        <f>ABS(Table21[[#This Row],[Erorr 1]])</f>
        <v>9.6000000000060481E-3</v>
      </c>
      <c r="G431" s="6">
        <f>Table21[[#This Row],[Abs Erorr 1]]/Table21[[#This Row],[Adj Close]]</f>
        <v>8.4190069605947056E-5</v>
      </c>
      <c r="H431" s="4">
        <f t="shared" si="33"/>
        <v>112.19846666666668</v>
      </c>
      <c r="I431" s="7">
        <f>(Table21[[#This Row],[Adj Close]]-Table21[[#This Row],[3-MA]])</f>
        <v>1.8292333333333204</v>
      </c>
      <c r="J431" s="3">
        <f t="shared" si="32"/>
        <v>3.3460945877777304</v>
      </c>
      <c r="K431" s="3">
        <f>ABS(Table21[[#This Row],[Erorr 2]])</f>
        <v>1.8292333333333204</v>
      </c>
      <c r="L431" s="6">
        <f>Table21[[#This Row],[Abs Erorr 2]]/Table21[[#This Row],[Adj Close]]</f>
        <v>1.6042008506120184E-2</v>
      </c>
      <c r="M431" s="4">
        <f t="shared" si="34"/>
        <v>110.27841666666666</v>
      </c>
      <c r="N431" s="9">
        <f>Table21[[#This Row],[Adj Close]]-Table21[[#This Row],[6-MA]]</f>
        <v>3.749283333333338</v>
      </c>
      <c r="O431" s="10">
        <f>(Table21[[#This Row],[Adj Close]]-M431)^2</f>
        <v>14.057125513611146</v>
      </c>
      <c r="P431" s="10">
        <f>ABS(Table21[[#This Row],[Erorr 3]])</f>
        <v>3.749283333333338</v>
      </c>
      <c r="Q431" s="81">
        <f>Table21[[#This Row],[Abs Erorr 3]]/Table21[[#This Row],[Adj Close]]</f>
        <v>3.2880460917245002E-2</v>
      </c>
    </row>
    <row r="432" spans="1:17" x14ac:dyDescent="0.3">
      <c r="A432" s="79">
        <v>44090</v>
      </c>
      <c r="B432" s="82">
        <v>113.3776</v>
      </c>
      <c r="C432" s="4">
        <f t="shared" si="31"/>
        <v>114.0277</v>
      </c>
      <c r="D432" s="18">
        <f>Table21[[#This Row],[Adj Close]]-Table21[[#This Row],[Naive Trend ]]</f>
        <v>-0.65009999999999479</v>
      </c>
      <c r="E432" s="5">
        <f t="shared" si="30"/>
        <v>0.42263000999999323</v>
      </c>
      <c r="F432" s="5">
        <f>ABS(Table21[[#This Row],[Erorr 1]])</f>
        <v>0.65009999999999479</v>
      </c>
      <c r="G432" s="6">
        <f>Table21[[#This Row],[Abs Erorr 1]]/Table21[[#This Row],[Adj Close]]</f>
        <v>5.733936862307853E-3</v>
      </c>
      <c r="H432" s="4">
        <f t="shared" si="33"/>
        <v>113.62616666666666</v>
      </c>
      <c r="I432" s="7">
        <f>(Table21[[#This Row],[Adj Close]]-Table21[[#This Row],[3-MA]])</f>
        <v>-0.24856666666666172</v>
      </c>
      <c r="J432" s="3">
        <f t="shared" si="32"/>
        <v>6.178538777777532E-2</v>
      </c>
      <c r="K432" s="3">
        <f>ABS(Table21[[#This Row],[Erorr 2]])</f>
        <v>0.24856666666666172</v>
      </c>
      <c r="L432" s="6">
        <f>Table21[[#This Row],[Abs Erorr 2]]/Table21[[#This Row],[Adj Close]]</f>
        <v>2.1923789766820053E-3</v>
      </c>
      <c r="M432" s="4">
        <f t="shared" si="34"/>
        <v>111.37308333333333</v>
      </c>
      <c r="N432" s="9">
        <f>Table21[[#This Row],[Adj Close]]-Table21[[#This Row],[6-MA]]</f>
        <v>2.0045166666666745</v>
      </c>
      <c r="O432" s="10">
        <f>(Table21[[#This Row],[Adj Close]]-M432)^2</f>
        <v>4.0180870669444761</v>
      </c>
      <c r="P432" s="10">
        <f>ABS(Table21[[#This Row],[Erorr 3]])</f>
        <v>2.0045166666666745</v>
      </c>
      <c r="Q432" s="81">
        <f>Table21[[#This Row],[Abs Erorr 3]]/Table21[[#This Row],[Adj Close]]</f>
        <v>1.768000616229903E-2</v>
      </c>
    </row>
    <row r="433" spans="1:17" x14ac:dyDescent="0.3">
      <c r="A433" s="79">
        <v>44091</v>
      </c>
      <c r="B433" s="82">
        <v>111.2456</v>
      </c>
      <c r="C433" s="4">
        <f t="shared" si="31"/>
        <v>113.3776</v>
      </c>
      <c r="D433" s="18">
        <f>Table21[[#This Row],[Adj Close]]-Table21[[#This Row],[Naive Trend ]]</f>
        <v>-2.132000000000005</v>
      </c>
      <c r="E433" s="5">
        <f t="shared" si="30"/>
        <v>4.545424000000021</v>
      </c>
      <c r="F433" s="5">
        <f>ABS(Table21[[#This Row],[Erorr 1]])</f>
        <v>2.132000000000005</v>
      </c>
      <c r="G433" s="6">
        <f>Table21[[#This Row],[Abs Erorr 1]]/Table21[[#This Row],[Adj Close]]</f>
        <v>1.9164802922542599E-2</v>
      </c>
      <c r="H433" s="4">
        <f t="shared" si="33"/>
        <v>113.81419999999999</v>
      </c>
      <c r="I433" s="7">
        <f>(Table21[[#This Row],[Adj Close]]-Table21[[#This Row],[3-MA]])</f>
        <v>-2.5685999999999893</v>
      </c>
      <c r="J433" s="3">
        <f t="shared" si="32"/>
        <v>6.5977059599999448</v>
      </c>
      <c r="K433" s="3">
        <f>ABS(Table21[[#This Row],[Erorr 2]])</f>
        <v>2.5685999999999893</v>
      </c>
      <c r="L433" s="6">
        <f>Table21[[#This Row],[Abs Erorr 2]]/Table21[[#This Row],[Adj Close]]</f>
        <v>2.3089452526661634E-2</v>
      </c>
      <c r="M433" s="4">
        <f t="shared" si="34"/>
        <v>112.30841666666669</v>
      </c>
      <c r="N433" s="9">
        <f>Table21[[#This Row],[Adj Close]]-Table21[[#This Row],[6-MA]]</f>
        <v>-1.0628166666666914</v>
      </c>
      <c r="O433" s="10">
        <f>(Table21[[#This Row],[Adj Close]]-M433)^2</f>
        <v>1.1295792669444971</v>
      </c>
      <c r="P433" s="10">
        <f>ABS(Table21[[#This Row],[Erorr 3]])</f>
        <v>1.0628166666666914</v>
      </c>
      <c r="Q433" s="81">
        <f>Table21[[#This Row],[Abs Erorr 3]]/Table21[[#This Row],[Adj Close]]</f>
        <v>9.5537860973080417E-3</v>
      </c>
    </row>
    <row r="434" spans="1:17" x14ac:dyDescent="0.3">
      <c r="A434" s="79">
        <v>44092</v>
      </c>
      <c r="B434" s="82">
        <v>109.6203</v>
      </c>
      <c r="C434" s="4">
        <f t="shared" si="31"/>
        <v>111.2456</v>
      </c>
      <c r="D434" s="18">
        <f>Table21[[#This Row],[Adj Close]]-Table21[[#This Row],[Naive Trend ]]</f>
        <v>-1.6252999999999957</v>
      </c>
      <c r="E434" s="5">
        <f t="shared" si="30"/>
        <v>2.6416000899999861</v>
      </c>
      <c r="F434" s="5">
        <f>ABS(Table21[[#This Row],[Erorr 1]])</f>
        <v>1.6252999999999957</v>
      </c>
      <c r="G434" s="6">
        <f>Table21[[#This Row],[Abs Erorr 1]]/Table21[[#This Row],[Adj Close]]</f>
        <v>1.4826633388158907E-2</v>
      </c>
      <c r="H434" s="4">
        <f t="shared" si="33"/>
        <v>112.88363333333332</v>
      </c>
      <c r="I434" s="7">
        <f>(Table21[[#This Row],[Adj Close]]-Table21[[#This Row],[3-MA]])</f>
        <v>-3.2633333333333212</v>
      </c>
      <c r="J434" s="3">
        <f t="shared" si="32"/>
        <v>10.649344444444365</v>
      </c>
      <c r="K434" s="3">
        <f>ABS(Table21[[#This Row],[Erorr 2]])</f>
        <v>3.2633333333333212</v>
      </c>
      <c r="L434" s="6">
        <f>Table21[[#This Row],[Abs Erorr 2]]/Table21[[#This Row],[Adj Close]]</f>
        <v>2.9769425310214634E-2</v>
      </c>
      <c r="M434" s="4">
        <f t="shared" si="34"/>
        <v>112.54105</v>
      </c>
      <c r="N434" s="9">
        <f>Table21[[#This Row],[Adj Close]]-Table21[[#This Row],[6-MA]]</f>
        <v>-2.9207499999999982</v>
      </c>
      <c r="O434" s="10">
        <f>(Table21[[#This Row],[Adj Close]]-M434)^2</f>
        <v>8.5307805624999897</v>
      </c>
      <c r="P434" s="10">
        <f>ABS(Table21[[#This Row],[Erorr 3]])</f>
        <v>2.9207499999999982</v>
      </c>
      <c r="Q434" s="81">
        <f>Table21[[#This Row],[Abs Erorr 3]]/Table21[[#This Row],[Adj Close]]</f>
        <v>2.6644243812505512E-2</v>
      </c>
    </row>
    <row r="435" spans="1:17" x14ac:dyDescent="0.3">
      <c r="A435" s="79">
        <v>44095</v>
      </c>
      <c r="B435" s="82">
        <v>108.387</v>
      </c>
      <c r="C435" s="4">
        <f t="shared" si="31"/>
        <v>109.6203</v>
      </c>
      <c r="D435" s="18">
        <f>Table21[[#This Row],[Adj Close]]-Table21[[#This Row],[Naive Trend ]]</f>
        <v>-1.2332999999999998</v>
      </c>
      <c r="E435" s="5">
        <f t="shared" si="30"/>
        <v>1.5210288899999995</v>
      </c>
      <c r="F435" s="5">
        <f>ABS(Table21[[#This Row],[Erorr 1]])</f>
        <v>1.2332999999999998</v>
      </c>
      <c r="G435" s="6">
        <f>Table21[[#This Row],[Abs Erorr 1]]/Table21[[#This Row],[Adj Close]]</f>
        <v>1.1378670873813279E-2</v>
      </c>
      <c r="H435" s="4">
        <f t="shared" si="33"/>
        <v>111.41449999999999</v>
      </c>
      <c r="I435" s="7">
        <f>(Table21[[#This Row],[Adj Close]]-Table21[[#This Row],[3-MA]])</f>
        <v>-3.0274999999999892</v>
      </c>
      <c r="J435" s="3">
        <f t="shared" si="32"/>
        <v>9.1657562499999354</v>
      </c>
      <c r="K435" s="3">
        <f>ABS(Table21[[#This Row],[Erorr 2]])</f>
        <v>3.0274999999999892</v>
      </c>
      <c r="L435" s="6">
        <f>Table21[[#This Row],[Abs Erorr 2]]/Table21[[#This Row],[Adj Close]]</f>
        <v>2.7932316606234964E-2</v>
      </c>
      <c r="M435" s="4">
        <f t="shared" si="34"/>
        <v>112.52033333333333</v>
      </c>
      <c r="N435" s="9">
        <f>Table21[[#This Row],[Adj Close]]-Table21[[#This Row],[6-MA]]</f>
        <v>-4.1333333333333258</v>
      </c>
      <c r="O435" s="10">
        <f>(Table21[[#This Row],[Adj Close]]-M435)^2</f>
        <v>17.084444444444383</v>
      </c>
      <c r="P435" s="10">
        <f>ABS(Table21[[#This Row],[Erorr 3]])</f>
        <v>4.1333333333333258</v>
      </c>
      <c r="Q435" s="81">
        <f>Table21[[#This Row],[Abs Erorr 3]]/Table21[[#This Row],[Adj Close]]</f>
        <v>3.8134954683987247E-2</v>
      </c>
    </row>
    <row r="436" spans="1:17" x14ac:dyDescent="0.3">
      <c r="A436" s="79">
        <v>44096</v>
      </c>
      <c r="B436" s="82">
        <v>111.7332</v>
      </c>
      <c r="C436" s="4">
        <f t="shared" si="31"/>
        <v>108.387</v>
      </c>
      <c r="D436" s="18">
        <f>Table21[[#This Row],[Adj Close]]-Table21[[#This Row],[Naive Trend ]]</f>
        <v>3.3461999999999961</v>
      </c>
      <c r="E436" s="5">
        <f t="shared" si="30"/>
        <v>11.197054439999974</v>
      </c>
      <c r="F436" s="5">
        <f>ABS(Table21[[#This Row],[Erorr 1]])</f>
        <v>3.3461999999999961</v>
      </c>
      <c r="G436" s="6">
        <f>Table21[[#This Row],[Abs Erorr 1]]/Table21[[#This Row],[Adj Close]]</f>
        <v>2.994812642974511E-2</v>
      </c>
      <c r="H436" s="4">
        <f t="shared" si="33"/>
        <v>109.75096666666667</v>
      </c>
      <c r="I436" s="7">
        <f>(Table21[[#This Row],[Adj Close]]-Table21[[#This Row],[3-MA]])</f>
        <v>1.9822333333333262</v>
      </c>
      <c r="J436" s="3">
        <f t="shared" si="32"/>
        <v>3.9292489877777492</v>
      </c>
      <c r="K436" s="3">
        <f>ABS(Table21[[#This Row],[Erorr 2]])</f>
        <v>1.9822333333333262</v>
      </c>
      <c r="L436" s="6">
        <f>Table21[[#This Row],[Abs Erorr 2]]/Table21[[#This Row],[Adj Close]]</f>
        <v>1.7740772960349531E-2</v>
      </c>
      <c r="M436" s="4">
        <f t="shared" si="34"/>
        <v>111.78258333333333</v>
      </c>
      <c r="N436" s="9">
        <f>Table21[[#This Row],[Adj Close]]-Table21[[#This Row],[6-MA]]</f>
        <v>-4.9383333333338442E-2</v>
      </c>
      <c r="O436" s="10">
        <f>(Table21[[#This Row],[Adj Close]]-M436)^2</f>
        <v>2.4387136111116156E-3</v>
      </c>
      <c r="P436" s="10">
        <f>ABS(Table21[[#This Row],[Erorr 3]])</f>
        <v>4.9383333333338442E-2</v>
      </c>
      <c r="Q436" s="81">
        <f>Table21[[#This Row],[Abs Erorr 3]]/Table21[[#This Row],[Adj Close]]</f>
        <v>4.4197546775120056E-4</v>
      </c>
    </row>
    <row r="437" spans="1:17" x14ac:dyDescent="0.3">
      <c r="A437" s="79">
        <v>44097</v>
      </c>
      <c r="B437" s="82">
        <v>121.5231</v>
      </c>
      <c r="C437" s="4">
        <f t="shared" si="31"/>
        <v>111.7332</v>
      </c>
      <c r="D437" s="18">
        <f>Table21[[#This Row],[Adj Close]]-Table21[[#This Row],[Naive Trend ]]</f>
        <v>9.7899000000000029</v>
      </c>
      <c r="E437" s="5">
        <f t="shared" si="30"/>
        <v>95.84214201000006</v>
      </c>
      <c r="F437" s="5">
        <f>ABS(Table21[[#This Row],[Erorr 1]])</f>
        <v>9.7899000000000029</v>
      </c>
      <c r="G437" s="6">
        <f>Table21[[#This Row],[Abs Erorr 1]]/Table21[[#This Row],[Adj Close]]</f>
        <v>8.0559992297760702E-2</v>
      </c>
      <c r="H437" s="4">
        <f t="shared" si="33"/>
        <v>109.9135</v>
      </c>
      <c r="I437" s="7">
        <f>(Table21[[#This Row],[Adj Close]]-Table21[[#This Row],[3-MA]])</f>
        <v>11.6096</v>
      </c>
      <c r="J437" s="3">
        <f t="shared" si="32"/>
        <v>134.78281216000002</v>
      </c>
      <c r="K437" s="3">
        <f>ABS(Table21[[#This Row],[Erorr 2]])</f>
        <v>11.6096</v>
      </c>
      <c r="L437" s="6">
        <f>Table21[[#This Row],[Abs Erorr 2]]/Table21[[#This Row],[Adj Close]]</f>
        <v>9.5534100101133043E-2</v>
      </c>
      <c r="M437" s="4">
        <f t="shared" si="34"/>
        <v>111.39856666666667</v>
      </c>
      <c r="N437" s="9">
        <f>Table21[[#This Row],[Adj Close]]-Table21[[#This Row],[6-MA]]</f>
        <v>10.124533333333332</v>
      </c>
      <c r="O437" s="10">
        <f>(Table21[[#This Row],[Adj Close]]-M437)^2</f>
        <v>102.50617521777775</v>
      </c>
      <c r="P437" s="10">
        <f>ABS(Table21[[#This Row],[Erorr 3]])</f>
        <v>10.124533333333332</v>
      </c>
      <c r="Q437" s="81">
        <f>Table21[[#This Row],[Abs Erorr 3]]/Table21[[#This Row],[Adj Close]]</f>
        <v>8.3313652575792846E-2</v>
      </c>
    </row>
    <row r="438" spans="1:17" x14ac:dyDescent="0.3">
      <c r="A438" s="79">
        <v>44098</v>
      </c>
      <c r="B438" s="82">
        <v>119.2668</v>
      </c>
      <c r="C438" s="4">
        <f t="shared" si="31"/>
        <v>121.5231</v>
      </c>
      <c r="D438" s="18">
        <f>Table21[[#This Row],[Adj Close]]-Table21[[#This Row],[Naive Trend ]]</f>
        <v>-2.256299999999996</v>
      </c>
      <c r="E438" s="5">
        <f t="shared" si="30"/>
        <v>5.0908896899999823</v>
      </c>
      <c r="F438" s="5">
        <f>ABS(Table21[[#This Row],[Erorr 1]])</f>
        <v>2.256299999999996</v>
      </c>
      <c r="G438" s="6">
        <f>Table21[[#This Row],[Abs Erorr 1]]/Table21[[#This Row],[Adj Close]]</f>
        <v>1.8918089527009997E-2</v>
      </c>
      <c r="H438" s="4">
        <f t="shared" si="33"/>
        <v>113.8811</v>
      </c>
      <c r="I438" s="7">
        <f>(Table21[[#This Row],[Adj Close]]-Table21[[#This Row],[3-MA]])</f>
        <v>5.3856999999999999</v>
      </c>
      <c r="J438" s="3">
        <f t="shared" si="32"/>
        <v>29.005764490000001</v>
      </c>
      <c r="K438" s="3">
        <f>ABS(Table21[[#This Row],[Erorr 2]])</f>
        <v>5.3856999999999999</v>
      </c>
      <c r="L438" s="6">
        <f>Table21[[#This Row],[Abs Erorr 2]]/Table21[[#This Row],[Adj Close]]</f>
        <v>4.5156741020971468E-2</v>
      </c>
      <c r="M438" s="4">
        <f t="shared" si="34"/>
        <v>112.6478</v>
      </c>
      <c r="N438" s="9">
        <f>Table21[[#This Row],[Adj Close]]-Table21[[#This Row],[6-MA]]</f>
        <v>6.6189999999999998</v>
      </c>
      <c r="O438" s="10">
        <f>(Table21[[#This Row],[Adj Close]]-M438)^2</f>
        <v>43.811160999999998</v>
      </c>
      <c r="P438" s="10">
        <f>ABS(Table21[[#This Row],[Erorr 3]])</f>
        <v>6.6189999999999998</v>
      </c>
      <c r="Q438" s="81">
        <f>Table21[[#This Row],[Abs Erorr 3]]/Table21[[#This Row],[Adj Close]]</f>
        <v>5.5497422585329692E-2</v>
      </c>
    </row>
    <row r="439" spans="1:17" x14ac:dyDescent="0.3">
      <c r="A439" s="79">
        <v>44099</v>
      </c>
      <c r="B439" s="82">
        <v>118.7697</v>
      </c>
      <c r="C439" s="4">
        <f t="shared" si="31"/>
        <v>119.2668</v>
      </c>
      <c r="D439" s="18">
        <f>Table21[[#This Row],[Adj Close]]-Table21[[#This Row],[Naive Trend ]]</f>
        <v>-0.49710000000000321</v>
      </c>
      <c r="E439" s="5">
        <f t="shared" si="30"/>
        <v>0.24710841000000319</v>
      </c>
      <c r="F439" s="5">
        <f>ABS(Table21[[#This Row],[Erorr 1]])</f>
        <v>0.49710000000000321</v>
      </c>
      <c r="G439" s="6">
        <f>Table21[[#This Row],[Abs Erorr 1]]/Table21[[#This Row],[Adj Close]]</f>
        <v>4.1854109255138579E-3</v>
      </c>
      <c r="H439" s="4">
        <f t="shared" si="33"/>
        <v>117.5077</v>
      </c>
      <c r="I439" s="7">
        <f>(Table21[[#This Row],[Adj Close]]-Table21[[#This Row],[3-MA]])</f>
        <v>1.2620000000000005</v>
      </c>
      <c r="J439" s="3">
        <f t="shared" si="32"/>
        <v>1.5926440000000011</v>
      </c>
      <c r="K439" s="3">
        <f>ABS(Table21[[#This Row],[Erorr 2]])</f>
        <v>1.2620000000000005</v>
      </c>
      <c r="L439" s="6">
        <f>Table21[[#This Row],[Abs Erorr 2]]/Table21[[#This Row],[Adj Close]]</f>
        <v>1.0625605688993072E-2</v>
      </c>
      <c r="M439" s="4">
        <f t="shared" si="34"/>
        <v>113.62933333333332</v>
      </c>
      <c r="N439" s="9">
        <f>Table21[[#This Row],[Adj Close]]-Table21[[#This Row],[6-MA]]</f>
        <v>5.1403666666666794</v>
      </c>
      <c r="O439" s="10">
        <f>(Table21[[#This Row],[Adj Close]]-M439)^2</f>
        <v>26.42336946777791</v>
      </c>
      <c r="P439" s="10">
        <f>ABS(Table21[[#This Row],[Erorr 3]])</f>
        <v>5.1403666666666794</v>
      </c>
      <c r="Q439" s="81">
        <f>Table21[[#This Row],[Abs Erorr 3]]/Table21[[#This Row],[Adj Close]]</f>
        <v>4.3280118301777977E-2</v>
      </c>
    </row>
    <row r="440" spans="1:17" x14ac:dyDescent="0.3">
      <c r="A440" s="79">
        <v>44102</v>
      </c>
      <c r="B440" s="82">
        <v>118.8557</v>
      </c>
      <c r="C440" s="4">
        <f t="shared" si="31"/>
        <v>118.7697</v>
      </c>
      <c r="D440" s="18">
        <f>Table21[[#This Row],[Adj Close]]-Table21[[#This Row],[Naive Trend ]]</f>
        <v>8.5999999999998522E-2</v>
      </c>
      <c r="E440" s="5">
        <f t="shared" si="30"/>
        <v>7.3959999999997457E-3</v>
      </c>
      <c r="F440" s="5">
        <f>ABS(Table21[[#This Row],[Erorr 1]])</f>
        <v>8.5999999999998522E-2</v>
      </c>
      <c r="G440" s="6">
        <f>Table21[[#This Row],[Abs Erorr 1]]/Table21[[#This Row],[Adj Close]]</f>
        <v>7.2356647598725615E-4</v>
      </c>
      <c r="H440" s="4">
        <f t="shared" si="33"/>
        <v>119.8532</v>
      </c>
      <c r="I440" s="7">
        <f>(Table21[[#This Row],[Adj Close]]-Table21[[#This Row],[3-MA]])</f>
        <v>-0.99750000000000227</v>
      </c>
      <c r="J440" s="3">
        <f t="shared" si="32"/>
        <v>0.99500625000000453</v>
      </c>
      <c r="K440" s="3">
        <f>ABS(Table21[[#This Row],[Erorr 2]])</f>
        <v>0.99750000000000227</v>
      </c>
      <c r="L440" s="6">
        <f>Table21[[#This Row],[Abs Erorr 2]]/Table21[[#This Row],[Adj Close]]</f>
        <v>8.3925297650849079E-3</v>
      </c>
      <c r="M440" s="4">
        <f t="shared" si="34"/>
        <v>114.88334999999999</v>
      </c>
      <c r="N440" s="9">
        <f>Table21[[#This Row],[Adj Close]]-Table21[[#This Row],[6-MA]]</f>
        <v>3.9723500000000058</v>
      </c>
      <c r="O440" s="10">
        <f>(Table21[[#This Row],[Adj Close]]-M440)^2</f>
        <v>15.779564522500046</v>
      </c>
      <c r="P440" s="10">
        <f>ABS(Table21[[#This Row],[Erorr 3]])</f>
        <v>3.9723500000000058</v>
      </c>
      <c r="Q440" s="81">
        <f>Table21[[#This Row],[Abs Erorr 3]]/Table21[[#This Row],[Adj Close]]</f>
        <v>3.3421619661488731E-2</v>
      </c>
    </row>
    <row r="441" spans="1:17" x14ac:dyDescent="0.3">
      <c r="A441" s="79">
        <v>44103</v>
      </c>
      <c r="B441" s="82">
        <v>120.79649999999999</v>
      </c>
      <c r="C441" s="4">
        <f t="shared" si="31"/>
        <v>118.8557</v>
      </c>
      <c r="D441" s="18">
        <f>Table21[[#This Row],[Adj Close]]-Table21[[#This Row],[Naive Trend ]]</f>
        <v>1.9407999999999959</v>
      </c>
      <c r="E441" s="5">
        <f t="shared" si="30"/>
        <v>3.766704639999984</v>
      </c>
      <c r="F441" s="5">
        <f>ABS(Table21[[#This Row],[Erorr 1]])</f>
        <v>1.9407999999999959</v>
      </c>
      <c r="G441" s="6">
        <f>Table21[[#This Row],[Abs Erorr 1]]/Table21[[#This Row],[Adj Close]]</f>
        <v>1.6066690673984727E-2</v>
      </c>
      <c r="H441" s="4">
        <f t="shared" si="33"/>
        <v>118.96406666666667</v>
      </c>
      <c r="I441" s="7">
        <f>(Table21[[#This Row],[Adj Close]]-Table21[[#This Row],[3-MA]])</f>
        <v>1.8324333333333271</v>
      </c>
      <c r="J441" s="3">
        <f t="shared" si="32"/>
        <v>3.3578119211110886</v>
      </c>
      <c r="K441" s="3">
        <f>ABS(Table21[[#This Row],[Erorr 2]])</f>
        <v>1.8324333333333271</v>
      </c>
      <c r="L441" s="6">
        <f>Table21[[#This Row],[Abs Erorr 2]]/Table21[[#This Row],[Adj Close]]</f>
        <v>1.5169589626630963E-2</v>
      </c>
      <c r="M441" s="4">
        <f t="shared" si="34"/>
        <v>116.42258333333332</v>
      </c>
      <c r="N441" s="9">
        <f>Table21[[#This Row],[Adj Close]]-Table21[[#This Row],[6-MA]]</f>
        <v>4.3739166666666733</v>
      </c>
      <c r="O441" s="10">
        <f>(Table21[[#This Row],[Adj Close]]-M441)^2</f>
        <v>19.131147006944502</v>
      </c>
      <c r="P441" s="10">
        <f>ABS(Table21[[#This Row],[Erorr 3]])</f>
        <v>4.3739166666666733</v>
      </c>
      <c r="Q441" s="81">
        <f>Table21[[#This Row],[Abs Erorr 3]]/Table21[[#This Row],[Adj Close]]</f>
        <v>3.620896852695793E-2</v>
      </c>
    </row>
    <row r="442" spans="1:17" x14ac:dyDescent="0.3">
      <c r="A442" s="79">
        <v>44104</v>
      </c>
      <c r="B442" s="82">
        <v>120.02209999999999</v>
      </c>
      <c r="C442" s="4">
        <f t="shared" si="31"/>
        <v>120.79649999999999</v>
      </c>
      <c r="D442" s="18">
        <f>Table21[[#This Row],[Adj Close]]-Table21[[#This Row],[Naive Trend ]]</f>
        <v>-0.77439999999999998</v>
      </c>
      <c r="E442" s="5">
        <f t="shared" si="30"/>
        <v>0.59969536000000001</v>
      </c>
      <c r="F442" s="5">
        <f>ABS(Table21[[#This Row],[Erorr 1]])</f>
        <v>0.77439999999999998</v>
      </c>
      <c r="G442" s="6">
        <f>Table21[[#This Row],[Abs Erorr 1]]/Table21[[#This Row],[Adj Close]]</f>
        <v>6.4521450632841785E-3</v>
      </c>
      <c r="H442" s="4">
        <f t="shared" si="33"/>
        <v>119.47396666666667</v>
      </c>
      <c r="I442" s="7">
        <f>(Table21[[#This Row],[Adj Close]]-Table21[[#This Row],[3-MA]])</f>
        <v>0.54813333333332537</v>
      </c>
      <c r="J442" s="3">
        <f t="shared" si="32"/>
        <v>0.3004501511111024</v>
      </c>
      <c r="K442" s="3">
        <f>ABS(Table21[[#This Row],[Erorr 2]])</f>
        <v>0.54813333333332537</v>
      </c>
      <c r="L442" s="6">
        <f>Table21[[#This Row],[Abs Erorr 2]]/Table21[[#This Row],[Adj Close]]</f>
        <v>4.5669367002687455E-3</v>
      </c>
      <c r="M442" s="4">
        <f t="shared" si="34"/>
        <v>118.49083333333334</v>
      </c>
      <c r="N442" s="9">
        <f>Table21[[#This Row],[Adj Close]]-Table21[[#This Row],[6-MA]]</f>
        <v>1.531266666666653</v>
      </c>
      <c r="O442" s="10">
        <f>(Table21[[#This Row],[Adj Close]]-M442)^2</f>
        <v>2.3447776044444026</v>
      </c>
      <c r="P442" s="10">
        <f>ABS(Table21[[#This Row],[Erorr 3]])</f>
        <v>1.531266666666653</v>
      </c>
      <c r="Q442" s="81">
        <f>Table21[[#This Row],[Abs Erorr 3]]/Table21[[#This Row],[Adj Close]]</f>
        <v>1.2758205919298639E-2</v>
      </c>
    </row>
    <row r="443" spans="1:17" x14ac:dyDescent="0.3">
      <c r="A443" s="79">
        <v>44105</v>
      </c>
      <c r="B443" s="82">
        <v>121.07380000000001</v>
      </c>
      <c r="C443" s="4">
        <f t="shared" si="31"/>
        <v>120.02209999999999</v>
      </c>
      <c r="D443" s="18">
        <f>Table21[[#This Row],[Adj Close]]-Table21[[#This Row],[Naive Trend ]]</f>
        <v>1.051700000000011</v>
      </c>
      <c r="E443" s="5">
        <f t="shared" si="30"/>
        <v>1.106072890000023</v>
      </c>
      <c r="F443" s="5">
        <f>ABS(Table21[[#This Row],[Erorr 1]])</f>
        <v>1.051700000000011</v>
      </c>
      <c r="G443" s="6">
        <f>Table21[[#This Row],[Abs Erorr 1]]/Table21[[#This Row],[Adj Close]]</f>
        <v>8.6864375281853791E-3</v>
      </c>
      <c r="H443" s="4">
        <f t="shared" si="33"/>
        <v>119.89143333333334</v>
      </c>
      <c r="I443" s="7">
        <f>(Table21[[#This Row],[Adj Close]]-Table21[[#This Row],[3-MA]])</f>
        <v>1.1823666666666668</v>
      </c>
      <c r="J443" s="3">
        <f t="shared" si="32"/>
        <v>1.3979909344444448</v>
      </c>
      <c r="K443" s="3">
        <f>ABS(Table21[[#This Row],[Erorr 2]])</f>
        <v>1.1823666666666668</v>
      </c>
      <c r="L443" s="6">
        <f>Table21[[#This Row],[Abs Erorr 2]]/Table21[[#This Row],[Adj Close]]</f>
        <v>9.7656690932858038E-3</v>
      </c>
      <c r="M443" s="4">
        <f t="shared" si="34"/>
        <v>119.87231666666668</v>
      </c>
      <c r="N443" s="9">
        <f>Table21[[#This Row],[Adj Close]]-Table21[[#This Row],[6-MA]]</f>
        <v>1.2014833333333286</v>
      </c>
      <c r="O443" s="10">
        <f>(Table21[[#This Row],[Adj Close]]-M443)^2</f>
        <v>1.4435622002777664</v>
      </c>
      <c r="P443" s="10">
        <f>ABS(Table21[[#This Row],[Erorr 3]])</f>
        <v>1.2014833333333286</v>
      </c>
      <c r="Q443" s="81">
        <f>Table21[[#This Row],[Abs Erorr 3]]/Table21[[#This Row],[Adj Close]]</f>
        <v>9.9235617725166678E-3</v>
      </c>
    </row>
    <row r="444" spans="1:17" x14ac:dyDescent="0.3">
      <c r="A444" s="79">
        <v>44106</v>
      </c>
      <c r="B444" s="82">
        <v>121.07380000000001</v>
      </c>
      <c r="C444" s="4">
        <f t="shared" si="31"/>
        <v>121.07380000000001</v>
      </c>
      <c r="D444" s="18">
        <f>Table21[[#This Row],[Adj Close]]-Table21[[#This Row],[Naive Trend ]]</f>
        <v>0</v>
      </c>
      <c r="E444" s="5">
        <f t="shared" si="30"/>
        <v>0</v>
      </c>
      <c r="F444" s="5">
        <f>ABS(Table21[[#This Row],[Erorr 1]])</f>
        <v>0</v>
      </c>
      <c r="G444" s="6">
        <f>Table21[[#This Row],[Abs Erorr 1]]/Table21[[#This Row],[Adj Close]]</f>
        <v>0</v>
      </c>
      <c r="H444" s="4">
        <f t="shared" si="33"/>
        <v>120.63080000000001</v>
      </c>
      <c r="I444" s="7">
        <f>(Table21[[#This Row],[Adj Close]]-Table21[[#This Row],[3-MA]])</f>
        <v>0.44299999999999784</v>
      </c>
      <c r="J444" s="3">
        <f t="shared" si="32"/>
        <v>0.19624899999999809</v>
      </c>
      <c r="K444" s="3">
        <f>ABS(Table21[[#This Row],[Erorr 2]])</f>
        <v>0.44299999999999784</v>
      </c>
      <c r="L444" s="6">
        <f>Table21[[#This Row],[Abs Erorr 2]]/Table21[[#This Row],[Adj Close]]</f>
        <v>3.6589253827004507E-3</v>
      </c>
      <c r="M444" s="4">
        <f t="shared" si="34"/>
        <v>119.79743333333333</v>
      </c>
      <c r="N444" s="9">
        <f>Table21[[#This Row],[Adj Close]]-Table21[[#This Row],[6-MA]]</f>
        <v>1.2763666666666751</v>
      </c>
      <c r="O444" s="10">
        <f>(Table21[[#This Row],[Adj Close]]-M444)^2</f>
        <v>1.6291118677777994</v>
      </c>
      <c r="P444" s="10">
        <f>ABS(Table21[[#This Row],[Erorr 3]])</f>
        <v>1.2763666666666751</v>
      </c>
      <c r="Q444" s="81">
        <f>Table21[[#This Row],[Abs Erorr 3]]/Table21[[#This Row],[Adj Close]]</f>
        <v>1.0542055066138794E-2</v>
      </c>
    </row>
    <row r="445" spans="1:17" x14ac:dyDescent="0.3">
      <c r="A445" s="79">
        <v>44109</v>
      </c>
      <c r="B445" s="82">
        <v>122.288</v>
      </c>
      <c r="C445" s="4">
        <f t="shared" si="31"/>
        <v>121.07380000000001</v>
      </c>
      <c r="D445" s="18">
        <f>Table21[[#This Row],[Adj Close]]-Table21[[#This Row],[Naive Trend ]]</f>
        <v>1.2141999999999911</v>
      </c>
      <c r="E445" s="5">
        <f t="shared" si="30"/>
        <v>1.4742816399999783</v>
      </c>
      <c r="F445" s="5">
        <f>ABS(Table21[[#This Row],[Erorr 1]])</f>
        <v>1.2141999999999911</v>
      </c>
      <c r="G445" s="6">
        <f>Table21[[#This Row],[Abs Erorr 1]]/Table21[[#This Row],[Adj Close]]</f>
        <v>9.9290200183173426E-3</v>
      </c>
      <c r="H445" s="4">
        <f t="shared" si="33"/>
        <v>120.72323333333334</v>
      </c>
      <c r="I445" s="7">
        <f>(Table21[[#This Row],[Adj Close]]-Table21[[#This Row],[3-MA]])</f>
        <v>1.5647666666666566</v>
      </c>
      <c r="J445" s="3">
        <f t="shared" si="32"/>
        <v>2.4484947211110799</v>
      </c>
      <c r="K445" s="3">
        <f>ABS(Table21[[#This Row],[Erorr 2]])</f>
        <v>1.5647666666666566</v>
      </c>
      <c r="L445" s="6">
        <f>Table21[[#This Row],[Abs Erorr 2]]/Table21[[#This Row],[Adj Close]]</f>
        <v>1.2795749923677357E-2</v>
      </c>
      <c r="M445" s="4">
        <f t="shared" si="34"/>
        <v>120.09859999999999</v>
      </c>
      <c r="N445" s="9">
        <f>Table21[[#This Row],[Adj Close]]-Table21[[#This Row],[6-MA]]</f>
        <v>2.1894000000000062</v>
      </c>
      <c r="O445" s="10">
        <f>(Table21[[#This Row],[Adj Close]]-M445)^2</f>
        <v>4.7934723600000275</v>
      </c>
      <c r="P445" s="10">
        <f>ABS(Table21[[#This Row],[Erorr 3]])</f>
        <v>2.1894000000000062</v>
      </c>
      <c r="Q445" s="81">
        <f>Table21[[#This Row],[Abs Erorr 3]]/Table21[[#This Row],[Adj Close]]</f>
        <v>1.7903637315190422E-2</v>
      </c>
    </row>
    <row r="446" spans="1:17" x14ac:dyDescent="0.3">
      <c r="A446" s="79">
        <v>44110</v>
      </c>
      <c r="B446" s="82">
        <v>122.0394</v>
      </c>
      <c r="C446" s="4">
        <f t="shared" si="31"/>
        <v>122.288</v>
      </c>
      <c r="D446" s="18">
        <f>Table21[[#This Row],[Adj Close]]-Table21[[#This Row],[Naive Trend ]]</f>
        <v>-0.24859999999999616</v>
      </c>
      <c r="E446" s="5">
        <f t="shared" si="30"/>
        <v>6.1801959999998088E-2</v>
      </c>
      <c r="F446" s="5">
        <f>ABS(Table21[[#This Row],[Erorr 1]])</f>
        <v>0.24859999999999616</v>
      </c>
      <c r="G446" s="6">
        <f>Table21[[#This Row],[Abs Erorr 1]]/Table21[[#This Row],[Adj Close]]</f>
        <v>2.0370470520175957E-3</v>
      </c>
      <c r="H446" s="4">
        <f t="shared" si="33"/>
        <v>121.47853333333335</v>
      </c>
      <c r="I446" s="7">
        <f>(Table21[[#This Row],[Adj Close]]-Table21[[#This Row],[3-MA]])</f>
        <v>0.56086666666665508</v>
      </c>
      <c r="J446" s="3">
        <f t="shared" si="32"/>
        <v>0.31457141777776476</v>
      </c>
      <c r="K446" s="3">
        <f>ABS(Table21[[#This Row],[Erorr 2]])</f>
        <v>0.56086666666665508</v>
      </c>
      <c r="L446" s="6">
        <f>Table21[[#This Row],[Abs Erorr 2]]/Table21[[#This Row],[Adj Close]]</f>
        <v>4.5957835474990461E-3</v>
      </c>
      <c r="M446" s="4">
        <f t="shared" si="34"/>
        <v>120.68498333333334</v>
      </c>
      <c r="N446" s="9">
        <f>Table21[[#This Row],[Adj Close]]-Table21[[#This Row],[6-MA]]</f>
        <v>1.3544166666666655</v>
      </c>
      <c r="O446" s="10">
        <f>(Table21[[#This Row],[Adj Close]]-M446)^2</f>
        <v>1.8344445069444413</v>
      </c>
      <c r="P446" s="10">
        <f>ABS(Table21[[#This Row],[Erorr 3]])</f>
        <v>1.3544166666666655</v>
      </c>
      <c r="Q446" s="81">
        <f>Table21[[#This Row],[Abs Erorr 3]]/Table21[[#This Row],[Adj Close]]</f>
        <v>1.1098191786149928E-2</v>
      </c>
    </row>
    <row r="447" spans="1:17" x14ac:dyDescent="0.3">
      <c r="A447" s="79">
        <v>44111</v>
      </c>
      <c r="B447" s="82">
        <v>124.3434</v>
      </c>
      <c r="C447" s="4">
        <f t="shared" si="31"/>
        <v>122.0394</v>
      </c>
      <c r="D447" s="18">
        <f>Table21[[#This Row],[Adj Close]]-Table21[[#This Row],[Naive Trend ]]</f>
        <v>2.304000000000002</v>
      </c>
      <c r="E447" s="5">
        <f t="shared" si="30"/>
        <v>5.3084160000000091</v>
      </c>
      <c r="F447" s="5">
        <f>ABS(Table21[[#This Row],[Erorr 1]])</f>
        <v>2.304000000000002</v>
      </c>
      <c r="G447" s="6">
        <f>Table21[[#This Row],[Abs Erorr 1]]/Table21[[#This Row],[Adj Close]]</f>
        <v>1.8529330869189696E-2</v>
      </c>
      <c r="H447" s="4">
        <f t="shared" si="33"/>
        <v>121.80040000000001</v>
      </c>
      <c r="I447" s="7">
        <f>(Table21[[#This Row],[Adj Close]]-Table21[[#This Row],[3-MA]])</f>
        <v>2.5429999999999922</v>
      </c>
      <c r="J447" s="3">
        <f t="shared" si="32"/>
        <v>6.4668489999999599</v>
      </c>
      <c r="K447" s="3">
        <f>ABS(Table21[[#This Row],[Erorr 2]])</f>
        <v>2.5429999999999922</v>
      </c>
      <c r="L447" s="6">
        <f>Table21[[#This Row],[Abs Erorr 2]]/Table21[[#This Row],[Adj Close]]</f>
        <v>2.0451427257096012E-2</v>
      </c>
      <c r="M447" s="4">
        <f t="shared" si="34"/>
        <v>121.21559999999999</v>
      </c>
      <c r="N447" s="9">
        <f>Table21[[#This Row],[Adj Close]]-Table21[[#This Row],[6-MA]]</f>
        <v>3.1278000000000077</v>
      </c>
      <c r="O447" s="10">
        <f>(Table21[[#This Row],[Adj Close]]-M447)^2</f>
        <v>9.7831328400000483</v>
      </c>
      <c r="P447" s="10">
        <f>ABS(Table21[[#This Row],[Erorr 3]])</f>
        <v>3.1278000000000077</v>
      </c>
      <c r="Q447" s="81">
        <f>Table21[[#This Row],[Abs Erorr 3]]/Table21[[#This Row],[Adj Close]]</f>
        <v>2.5154531724241154E-2</v>
      </c>
    </row>
    <row r="448" spans="1:17" x14ac:dyDescent="0.3">
      <c r="A448" s="79">
        <v>44112</v>
      </c>
      <c r="B448" s="82">
        <v>124.00879999999999</v>
      </c>
      <c r="C448" s="4">
        <f t="shared" si="31"/>
        <v>124.3434</v>
      </c>
      <c r="D448" s="18">
        <f>Table21[[#This Row],[Adj Close]]-Table21[[#This Row],[Naive Trend ]]</f>
        <v>-0.33460000000000889</v>
      </c>
      <c r="E448" s="5">
        <f t="shared" si="30"/>
        <v>0.11195716000000595</v>
      </c>
      <c r="F448" s="5">
        <f>ABS(Table21[[#This Row],[Erorr 1]])</f>
        <v>0.33460000000000889</v>
      </c>
      <c r="G448" s="6">
        <f>Table21[[#This Row],[Abs Erorr 1]]/Table21[[#This Row],[Adj Close]]</f>
        <v>2.6981956119243871E-3</v>
      </c>
      <c r="H448" s="4">
        <f t="shared" si="33"/>
        <v>122.89026666666666</v>
      </c>
      <c r="I448" s="7">
        <f>(Table21[[#This Row],[Adj Close]]-Table21[[#This Row],[3-MA]])</f>
        <v>1.1185333333333318</v>
      </c>
      <c r="J448" s="3">
        <f t="shared" si="32"/>
        <v>1.2511168177777745</v>
      </c>
      <c r="K448" s="3">
        <f>ABS(Table21[[#This Row],[Erorr 2]])</f>
        <v>1.1185333333333318</v>
      </c>
      <c r="L448" s="6">
        <f>Table21[[#This Row],[Abs Erorr 2]]/Table21[[#This Row],[Adj Close]]</f>
        <v>9.0197899933983066E-3</v>
      </c>
      <c r="M448" s="4">
        <f t="shared" si="34"/>
        <v>121.80675000000001</v>
      </c>
      <c r="N448" s="9">
        <f>Table21[[#This Row],[Adj Close]]-Table21[[#This Row],[6-MA]]</f>
        <v>2.2020499999999856</v>
      </c>
      <c r="O448" s="10">
        <f>(Table21[[#This Row],[Adj Close]]-M448)^2</f>
        <v>4.8490242024999368</v>
      </c>
      <c r="P448" s="10">
        <f>ABS(Table21[[#This Row],[Erorr 3]])</f>
        <v>2.2020499999999856</v>
      </c>
      <c r="Q448" s="81">
        <f>Table21[[#This Row],[Abs Erorr 3]]/Table21[[#This Row],[Adj Close]]</f>
        <v>1.7757207553012251E-2</v>
      </c>
    </row>
    <row r="449" spans="1:17" x14ac:dyDescent="0.3">
      <c r="A449" s="79">
        <v>44113</v>
      </c>
      <c r="B449" s="82">
        <v>125.223</v>
      </c>
      <c r="C449" s="4">
        <f t="shared" si="31"/>
        <v>124.00879999999999</v>
      </c>
      <c r="D449" s="18">
        <f>Table21[[#This Row],[Adj Close]]-Table21[[#This Row],[Naive Trend ]]</f>
        <v>1.2142000000000053</v>
      </c>
      <c r="E449" s="5">
        <f t="shared" si="30"/>
        <v>1.4742816400000127</v>
      </c>
      <c r="F449" s="5">
        <f>ABS(Table21[[#This Row],[Erorr 1]])</f>
        <v>1.2142000000000053</v>
      </c>
      <c r="G449" s="6">
        <f>Table21[[#This Row],[Abs Erorr 1]]/Table21[[#This Row],[Adj Close]]</f>
        <v>9.6963017975931366E-3</v>
      </c>
      <c r="H449" s="4">
        <f t="shared" si="33"/>
        <v>123.46386666666666</v>
      </c>
      <c r="I449" s="7">
        <f>(Table21[[#This Row],[Adj Close]]-Table21[[#This Row],[3-MA]])</f>
        <v>1.7591333333333381</v>
      </c>
      <c r="J449" s="3">
        <f t="shared" si="32"/>
        <v>3.0945500844444611</v>
      </c>
      <c r="K449" s="3">
        <f>ABS(Table21[[#This Row],[Erorr 2]])</f>
        <v>1.7591333333333381</v>
      </c>
      <c r="L449" s="6">
        <f>Table21[[#This Row],[Abs Erorr 2]]/Table21[[#This Row],[Adj Close]]</f>
        <v>1.4048005025700855E-2</v>
      </c>
      <c r="M449" s="4">
        <f t="shared" si="34"/>
        <v>122.4712</v>
      </c>
      <c r="N449" s="9">
        <f>Table21[[#This Row],[Adj Close]]-Table21[[#This Row],[6-MA]]</f>
        <v>2.7518000000000029</v>
      </c>
      <c r="O449" s="10">
        <f>(Table21[[#This Row],[Adj Close]]-M449)^2</f>
        <v>7.5724032400000159</v>
      </c>
      <c r="P449" s="10">
        <f>ABS(Table21[[#This Row],[Erorr 3]])</f>
        <v>2.7518000000000029</v>
      </c>
      <c r="Q449" s="81">
        <f>Table21[[#This Row],[Abs Erorr 3]]/Table21[[#This Row],[Adj Close]]</f>
        <v>2.1975196249890219E-2</v>
      </c>
    </row>
    <row r="450" spans="1:17" x14ac:dyDescent="0.3">
      <c r="A450" s="79">
        <v>44116</v>
      </c>
      <c r="B450" s="82">
        <v>123.76990000000001</v>
      </c>
      <c r="C450" s="4">
        <f t="shared" si="31"/>
        <v>125.223</v>
      </c>
      <c r="D450" s="18">
        <f>Table21[[#This Row],[Adj Close]]-Table21[[#This Row],[Naive Trend ]]</f>
        <v>-1.4530999999999921</v>
      </c>
      <c r="E450" s="5">
        <f t="shared" si="30"/>
        <v>2.111499609999977</v>
      </c>
      <c r="F450" s="5">
        <f>ABS(Table21[[#This Row],[Erorr 1]])</f>
        <v>1.4530999999999921</v>
      </c>
      <c r="G450" s="6">
        <f>Table21[[#This Row],[Abs Erorr 1]]/Table21[[#This Row],[Adj Close]]</f>
        <v>1.1740334281598288E-2</v>
      </c>
      <c r="H450" s="4">
        <f t="shared" si="33"/>
        <v>124.52506666666666</v>
      </c>
      <c r="I450" s="7">
        <f>(Table21[[#This Row],[Adj Close]]-Table21[[#This Row],[3-MA]])</f>
        <v>-0.75516666666665344</v>
      </c>
      <c r="J450" s="3">
        <f t="shared" si="32"/>
        <v>0.57027669444442441</v>
      </c>
      <c r="K450" s="3">
        <f>ABS(Table21[[#This Row],[Erorr 2]])</f>
        <v>0.75516666666665344</v>
      </c>
      <c r="L450" s="6">
        <f>Table21[[#This Row],[Abs Erorr 2]]/Table21[[#This Row],[Adj Close]]</f>
        <v>6.1013757518318537E-3</v>
      </c>
      <c r="M450" s="4">
        <f t="shared" si="34"/>
        <v>123.16273333333332</v>
      </c>
      <c r="N450" s="9">
        <f>Table21[[#This Row],[Adj Close]]-Table21[[#This Row],[6-MA]]</f>
        <v>0.60716666666668573</v>
      </c>
      <c r="O450" s="10">
        <f>(Table21[[#This Row],[Adj Close]]-M450)^2</f>
        <v>0.36865136111113428</v>
      </c>
      <c r="P450" s="10">
        <f>ABS(Table21[[#This Row],[Erorr 3]])</f>
        <v>0.60716666666668573</v>
      </c>
      <c r="Q450" s="81">
        <f>Table21[[#This Row],[Abs Erorr 3]]/Table21[[#This Row],[Adj Close]]</f>
        <v>4.9056084449182373E-3</v>
      </c>
    </row>
    <row r="451" spans="1:17" x14ac:dyDescent="0.3">
      <c r="A451" s="79">
        <v>44117</v>
      </c>
      <c r="B451" s="82">
        <v>123.52119999999999</v>
      </c>
      <c r="C451" s="4">
        <f t="shared" si="31"/>
        <v>123.76990000000001</v>
      </c>
      <c r="D451" s="18">
        <f>Table21[[#This Row],[Adj Close]]-Table21[[#This Row],[Naive Trend ]]</f>
        <v>-0.24870000000001369</v>
      </c>
      <c r="E451" s="5">
        <f t="shared" ref="E451:E514" si="35">(B451-C451)^2</f>
        <v>6.1851690000006808E-2</v>
      </c>
      <c r="F451" s="5">
        <f>ABS(Table21[[#This Row],[Erorr 1]])</f>
        <v>0.24870000000001369</v>
      </c>
      <c r="G451" s="6">
        <f>Table21[[#This Row],[Abs Erorr 1]]/Table21[[#This Row],[Adj Close]]</f>
        <v>2.013419558747921E-3</v>
      </c>
      <c r="H451" s="4">
        <f t="shared" si="33"/>
        <v>124.33390000000001</v>
      </c>
      <c r="I451" s="7">
        <f>(Table21[[#This Row],[Adj Close]]-Table21[[#This Row],[3-MA]])</f>
        <v>-0.81270000000002085</v>
      </c>
      <c r="J451" s="3">
        <f t="shared" si="32"/>
        <v>0.66048129000003386</v>
      </c>
      <c r="K451" s="3">
        <f>ABS(Table21[[#This Row],[Erorr 2]])</f>
        <v>0.81270000000002085</v>
      </c>
      <c r="L451" s="6">
        <f>Table21[[#This Row],[Abs Erorr 2]]/Table21[[#This Row],[Adj Close]]</f>
        <v>6.5794373759323977E-3</v>
      </c>
      <c r="M451" s="4">
        <f t="shared" si="34"/>
        <v>123.61208333333333</v>
      </c>
      <c r="N451" s="9">
        <f>Table21[[#This Row],[Adj Close]]-Table21[[#This Row],[6-MA]]</f>
        <v>-9.0883333333337646E-2</v>
      </c>
      <c r="O451" s="10">
        <f>(Table21[[#This Row],[Adj Close]]-M451)^2</f>
        <v>8.2597802777785619E-3</v>
      </c>
      <c r="P451" s="10">
        <f>ABS(Table21[[#This Row],[Erorr 3]])</f>
        <v>9.0883333333337646E-2</v>
      </c>
      <c r="Q451" s="81">
        <f>Table21[[#This Row],[Abs Erorr 3]]/Table21[[#This Row],[Adj Close]]</f>
        <v>7.3577113348427352E-4</v>
      </c>
    </row>
    <row r="452" spans="1:17" x14ac:dyDescent="0.3">
      <c r="A452" s="79">
        <v>44118</v>
      </c>
      <c r="B452" s="82">
        <v>122.04900000000001</v>
      </c>
      <c r="C452" s="4">
        <f t="shared" ref="C452:C515" si="36">B451</f>
        <v>123.52119999999999</v>
      </c>
      <c r="D452" s="18">
        <f>Table21[[#This Row],[Adj Close]]-Table21[[#This Row],[Naive Trend ]]</f>
        <v>-1.4721999999999866</v>
      </c>
      <c r="E452" s="5">
        <f t="shared" si="35"/>
        <v>2.1673728399999606</v>
      </c>
      <c r="F452" s="5">
        <f>ABS(Table21[[#This Row],[Erorr 1]])</f>
        <v>1.4721999999999866</v>
      </c>
      <c r="G452" s="6">
        <f>Table21[[#This Row],[Abs Erorr 1]]/Table21[[#This Row],[Adj Close]]</f>
        <v>1.2062368393022365E-2</v>
      </c>
      <c r="H452" s="4">
        <f t="shared" si="33"/>
        <v>124.17136666666666</v>
      </c>
      <c r="I452" s="7">
        <f>(Table21[[#This Row],[Adj Close]]-Table21[[#This Row],[3-MA]])</f>
        <v>-2.1223666666666503</v>
      </c>
      <c r="J452" s="3">
        <f t="shared" si="32"/>
        <v>4.5044402677777082</v>
      </c>
      <c r="K452" s="3">
        <f>ABS(Table21[[#This Row],[Erorr 2]])</f>
        <v>2.1223666666666503</v>
      </c>
      <c r="L452" s="6">
        <f>Table21[[#This Row],[Abs Erorr 2]]/Table21[[#This Row],[Adj Close]]</f>
        <v>1.7389463794596025E-2</v>
      </c>
      <c r="M452" s="4">
        <f t="shared" si="34"/>
        <v>123.81761666666667</v>
      </c>
      <c r="N452" s="9">
        <f>Table21[[#This Row],[Adj Close]]-Table21[[#This Row],[6-MA]]</f>
        <v>-1.7686166666666594</v>
      </c>
      <c r="O452" s="10">
        <f>(Table21[[#This Row],[Adj Close]]-M452)^2</f>
        <v>3.1280049136110852</v>
      </c>
      <c r="P452" s="10">
        <f>ABS(Table21[[#This Row],[Erorr 3]])</f>
        <v>1.7686166666666594</v>
      </c>
      <c r="Q452" s="81">
        <f>Table21[[#This Row],[Abs Erorr 3]]/Table21[[#This Row],[Adj Close]]</f>
        <v>1.4491037752596574E-2</v>
      </c>
    </row>
    <row r="453" spans="1:17" x14ac:dyDescent="0.3">
      <c r="A453" s="79">
        <v>44119</v>
      </c>
      <c r="B453" s="82">
        <v>123.33</v>
      </c>
      <c r="C453" s="4">
        <f t="shared" si="36"/>
        <v>122.04900000000001</v>
      </c>
      <c r="D453" s="18">
        <f>Table21[[#This Row],[Adj Close]]-Table21[[#This Row],[Naive Trend ]]</f>
        <v>1.2809999999999917</v>
      </c>
      <c r="E453" s="5">
        <f t="shared" si="35"/>
        <v>1.6409609999999788</v>
      </c>
      <c r="F453" s="5">
        <f>ABS(Table21[[#This Row],[Erorr 1]])</f>
        <v>1.2809999999999917</v>
      </c>
      <c r="G453" s="6">
        <f>Table21[[#This Row],[Abs Erorr 1]]/Table21[[#This Row],[Adj Close]]</f>
        <v>1.0386767209924526E-2</v>
      </c>
      <c r="H453" s="4">
        <f t="shared" si="33"/>
        <v>123.11336666666666</v>
      </c>
      <c r="I453" s="7">
        <f>(Table21[[#This Row],[Adj Close]]-Table21[[#This Row],[3-MA]])</f>
        <v>0.21663333333333412</v>
      </c>
      <c r="J453" s="3">
        <f t="shared" ref="J453:J516" si="37">(B453-H453)^2</f>
        <v>4.6930001111111452E-2</v>
      </c>
      <c r="K453" s="3">
        <f>ABS(Table21[[#This Row],[Erorr 2]])</f>
        <v>0.21663333333333412</v>
      </c>
      <c r="L453" s="6">
        <f>Table21[[#This Row],[Abs Erorr 2]]/Table21[[#This Row],[Adj Close]]</f>
        <v>1.7565339603773139E-3</v>
      </c>
      <c r="M453" s="4">
        <f t="shared" si="34"/>
        <v>123.81921666666666</v>
      </c>
      <c r="N453" s="9">
        <f>Table21[[#This Row],[Adj Close]]-Table21[[#This Row],[6-MA]]</f>
        <v>-0.48921666666666397</v>
      </c>
      <c r="O453" s="10">
        <f>(Table21[[#This Row],[Adj Close]]-M453)^2</f>
        <v>0.23933294694444179</v>
      </c>
      <c r="P453" s="10">
        <f>ABS(Table21[[#This Row],[Erorr 3]])</f>
        <v>0.48921666666666397</v>
      </c>
      <c r="Q453" s="81">
        <f>Table21[[#This Row],[Abs Erorr 3]]/Table21[[#This Row],[Adj Close]]</f>
        <v>3.9667288305089109E-3</v>
      </c>
    </row>
    <row r="454" spans="1:17" x14ac:dyDescent="0.3">
      <c r="A454" s="79">
        <v>44120</v>
      </c>
      <c r="B454" s="82">
        <v>122.374</v>
      </c>
      <c r="C454" s="4">
        <f t="shared" si="36"/>
        <v>123.33</v>
      </c>
      <c r="D454" s="18">
        <f>Table21[[#This Row],[Adj Close]]-Table21[[#This Row],[Naive Trend ]]</f>
        <v>-0.95600000000000307</v>
      </c>
      <c r="E454" s="5">
        <f t="shared" si="35"/>
        <v>0.91393600000000585</v>
      </c>
      <c r="F454" s="5">
        <f>ABS(Table21[[#This Row],[Erorr 1]])</f>
        <v>0.95600000000000307</v>
      </c>
      <c r="G454" s="6">
        <f>Table21[[#This Row],[Abs Erorr 1]]/Table21[[#This Row],[Adj Close]]</f>
        <v>7.8121169529475473E-3</v>
      </c>
      <c r="H454" s="4">
        <f t="shared" ref="H454:H517" si="38">AVERAGE(B451:B453)</f>
        <v>122.96673333333332</v>
      </c>
      <c r="I454" s="7">
        <f>(Table21[[#This Row],[Adj Close]]-Table21[[#This Row],[3-MA]])</f>
        <v>-0.59273333333332801</v>
      </c>
      <c r="J454" s="3">
        <f t="shared" si="37"/>
        <v>0.35133280444443815</v>
      </c>
      <c r="K454" s="3">
        <f>ABS(Table21[[#This Row],[Erorr 2]])</f>
        <v>0.59273333333332801</v>
      </c>
      <c r="L454" s="6">
        <f>Table21[[#This Row],[Abs Erorr 2]]/Table21[[#This Row],[Adj Close]]</f>
        <v>4.843621466433458E-3</v>
      </c>
      <c r="M454" s="4">
        <f t="shared" si="34"/>
        <v>123.65031666666668</v>
      </c>
      <c r="N454" s="9">
        <f>Table21[[#This Row],[Adj Close]]-Table21[[#This Row],[6-MA]]</f>
        <v>-1.2763166666666876</v>
      </c>
      <c r="O454" s="10">
        <f>(Table21[[#This Row],[Adj Close]]-M454)^2</f>
        <v>1.6289842336111646</v>
      </c>
      <c r="P454" s="10">
        <f>ABS(Table21[[#This Row],[Erorr 3]])</f>
        <v>1.2763166666666876</v>
      </c>
      <c r="Q454" s="81">
        <f>Table21[[#This Row],[Abs Erorr 3]]/Table21[[#This Row],[Adj Close]]</f>
        <v>1.0429639193510776E-2</v>
      </c>
    </row>
    <row r="455" spans="1:17" x14ac:dyDescent="0.3">
      <c r="A455" s="79">
        <v>44123</v>
      </c>
      <c r="B455" s="82">
        <v>121.8291</v>
      </c>
      <c r="C455" s="4">
        <f t="shared" si="36"/>
        <v>122.374</v>
      </c>
      <c r="D455" s="18">
        <f>Table21[[#This Row],[Adj Close]]-Table21[[#This Row],[Naive Trend ]]</f>
        <v>-0.54489999999999839</v>
      </c>
      <c r="E455" s="5">
        <f t="shared" si="35"/>
        <v>0.29691600999999823</v>
      </c>
      <c r="F455" s="5">
        <f>ABS(Table21[[#This Row],[Erorr 1]])</f>
        <v>0.54489999999999839</v>
      </c>
      <c r="G455" s="6">
        <f>Table21[[#This Row],[Abs Erorr 1]]/Table21[[#This Row],[Adj Close]]</f>
        <v>4.4726588311002737E-3</v>
      </c>
      <c r="H455" s="4">
        <f t="shared" si="38"/>
        <v>122.58433333333335</v>
      </c>
      <c r="I455" s="7">
        <f>(Table21[[#This Row],[Adj Close]]-Table21[[#This Row],[3-MA]])</f>
        <v>-0.75523333333335074</v>
      </c>
      <c r="J455" s="3">
        <f t="shared" si="37"/>
        <v>0.57037738777780411</v>
      </c>
      <c r="K455" s="3">
        <f>ABS(Table21[[#This Row],[Erorr 2]])</f>
        <v>0.75523333333335074</v>
      </c>
      <c r="L455" s="6">
        <f>Table21[[#This Row],[Abs Erorr 2]]/Table21[[#This Row],[Adj Close]]</f>
        <v>6.1991210091295983E-3</v>
      </c>
      <c r="M455" s="4">
        <f t="shared" si="34"/>
        <v>123.37785000000001</v>
      </c>
      <c r="N455" s="9">
        <f>Table21[[#This Row],[Adj Close]]-Table21[[#This Row],[6-MA]]</f>
        <v>-1.5487500000000125</v>
      </c>
      <c r="O455" s="10">
        <f>(Table21[[#This Row],[Adj Close]]-M455)^2</f>
        <v>2.3986265625000387</v>
      </c>
      <c r="P455" s="10">
        <f>ABS(Table21[[#This Row],[Erorr 3]])</f>
        <v>1.5487500000000125</v>
      </c>
      <c r="Q455" s="81">
        <f>Table21[[#This Row],[Abs Erorr 3]]/Table21[[#This Row],[Adj Close]]</f>
        <v>1.271248002324578E-2</v>
      </c>
    </row>
    <row r="456" spans="1:17" x14ac:dyDescent="0.3">
      <c r="A456" s="79">
        <v>44124</v>
      </c>
      <c r="B456" s="82">
        <v>122.8425</v>
      </c>
      <c r="C456" s="4">
        <f t="shared" si="36"/>
        <v>121.8291</v>
      </c>
      <c r="D456" s="18">
        <f>Table21[[#This Row],[Adj Close]]-Table21[[#This Row],[Naive Trend ]]</f>
        <v>1.0134000000000043</v>
      </c>
      <c r="E456" s="5">
        <f t="shared" si="35"/>
        <v>1.0269795600000087</v>
      </c>
      <c r="F456" s="5">
        <f>ABS(Table21[[#This Row],[Erorr 1]])</f>
        <v>1.0134000000000043</v>
      </c>
      <c r="G456" s="6">
        <f>Table21[[#This Row],[Abs Erorr 1]]/Table21[[#This Row],[Adj Close]]</f>
        <v>8.2495878869284188E-3</v>
      </c>
      <c r="H456" s="4">
        <f t="shared" si="38"/>
        <v>122.51103333333333</v>
      </c>
      <c r="I456" s="7">
        <f>(Table21[[#This Row],[Adj Close]]-Table21[[#This Row],[3-MA]])</f>
        <v>0.33146666666667102</v>
      </c>
      <c r="J456" s="3">
        <f t="shared" si="37"/>
        <v>0.10987015111111399</v>
      </c>
      <c r="K456" s="3">
        <f>ABS(Table21[[#This Row],[Erorr 2]])</f>
        <v>0.33146666666667102</v>
      </c>
      <c r="L456" s="6">
        <f>Table21[[#This Row],[Abs Erorr 2]]/Table21[[#This Row],[Adj Close]]</f>
        <v>2.6983060965599936E-3</v>
      </c>
      <c r="M456" s="4">
        <f t="shared" si="34"/>
        <v>122.8122</v>
      </c>
      <c r="N456" s="9">
        <f>Table21[[#This Row],[Adj Close]]-Table21[[#This Row],[6-MA]]</f>
        <v>3.0299999999996885E-2</v>
      </c>
      <c r="O456" s="10">
        <f>(Table21[[#This Row],[Adj Close]]-M456)^2</f>
        <v>9.1808999999981123E-4</v>
      </c>
      <c r="P456" s="10">
        <f>ABS(Table21[[#This Row],[Erorr 3]])</f>
        <v>3.0299999999996885E-2</v>
      </c>
      <c r="Q456" s="81">
        <f>Table21[[#This Row],[Abs Erorr 3]]/Table21[[#This Row],[Adj Close]]</f>
        <v>2.4665730508575522E-4</v>
      </c>
    </row>
    <row r="457" spans="1:17" x14ac:dyDescent="0.3">
      <c r="A457" s="79">
        <v>44125</v>
      </c>
      <c r="B457" s="82">
        <v>123.74120000000001</v>
      </c>
      <c r="C457" s="4">
        <f t="shared" si="36"/>
        <v>122.8425</v>
      </c>
      <c r="D457" s="18">
        <f>Table21[[#This Row],[Adj Close]]-Table21[[#This Row],[Naive Trend ]]</f>
        <v>0.89870000000000516</v>
      </c>
      <c r="E457" s="5">
        <f t="shared" si="35"/>
        <v>0.80766169000000931</v>
      </c>
      <c r="F457" s="5">
        <f>ABS(Table21[[#This Row],[Erorr 1]])</f>
        <v>0.89870000000000516</v>
      </c>
      <c r="G457" s="6">
        <f>Table21[[#This Row],[Abs Erorr 1]]/Table21[[#This Row],[Adj Close]]</f>
        <v>7.2627386836397667E-3</v>
      </c>
      <c r="H457" s="4">
        <f t="shared" si="38"/>
        <v>122.34853333333335</v>
      </c>
      <c r="I457" s="7">
        <f>(Table21[[#This Row],[Adj Close]]-Table21[[#This Row],[3-MA]])</f>
        <v>1.3926666666666563</v>
      </c>
      <c r="J457" s="3">
        <f t="shared" si="37"/>
        <v>1.9395204444444156</v>
      </c>
      <c r="K457" s="3">
        <f>ABS(Table21[[#This Row],[Erorr 2]])</f>
        <v>1.3926666666666563</v>
      </c>
      <c r="L457" s="6">
        <f>Table21[[#This Row],[Abs Erorr 2]]/Table21[[#This Row],[Adj Close]]</f>
        <v>1.1254672386130539E-2</v>
      </c>
      <c r="M457" s="4">
        <f t="shared" ref="M457:M520" si="39">AVERAGE(B451:B456)</f>
        <v>122.65763333333332</v>
      </c>
      <c r="N457" s="9">
        <f>Table21[[#This Row],[Adj Close]]-Table21[[#This Row],[6-MA]]</f>
        <v>1.0835666666666839</v>
      </c>
      <c r="O457" s="10">
        <f>(Table21[[#This Row],[Adj Close]]-M457)^2</f>
        <v>1.1741167211111485</v>
      </c>
      <c r="P457" s="10">
        <f>ABS(Table21[[#This Row],[Erorr 3]])</f>
        <v>1.0835666666666839</v>
      </c>
      <c r="Q457" s="81">
        <f>Table21[[#This Row],[Abs Erorr 3]]/Table21[[#This Row],[Adj Close]]</f>
        <v>8.7567169759682623E-3</v>
      </c>
    </row>
    <row r="458" spans="1:17" x14ac:dyDescent="0.3">
      <c r="A458" s="79">
        <v>44126</v>
      </c>
      <c r="B458" s="82">
        <v>124.3052</v>
      </c>
      <c r="C458" s="4">
        <f t="shared" si="36"/>
        <v>123.74120000000001</v>
      </c>
      <c r="D458" s="18">
        <f>Table21[[#This Row],[Adj Close]]-Table21[[#This Row],[Naive Trend ]]</f>
        <v>0.56399999999999295</v>
      </c>
      <c r="E458" s="5">
        <f t="shared" si="35"/>
        <v>0.31809599999999205</v>
      </c>
      <c r="F458" s="5">
        <f>ABS(Table21[[#This Row],[Erorr 1]])</f>
        <v>0.56399999999999295</v>
      </c>
      <c r="G458" s="6">
        <f>Table21[[#This Row],[Abs Erorr 1]]/Table21[[#This Row],[Adj Close]]</f>
        <v>4.5372196818797041E-3</v>
      </c>
      <c r="H458" s="4">
        <f t="shared" si="38"/>
        <v>122.80426666666666</v>
      </c>
      <c r="I458" s="7">
        <f>(Table21[[#This Row],[Adj Close]]-Table21[[#This Row],[3-MA]])</f>
        <v>1.5009333333333359</v>
      </c>
      <c r="J458" s="3">
        <f t="shared" si="37"/>
        <v>2.2528008711111189</v>
      </c>
      <c r="K458" s="3">
        <f>ABS(Table21[[#This Row],[Erorr 2]])</f>
        <v>1.5009333333333359</v>
      </c>
      <c r="L458" s="6">
        <f>Table21[[#This Row],[Abs Erorr 2]]/Table21[[#This Row],[Adj Close]]</f>
        <v>1.2074582023385473E-2</v>
      </c>
      <c r="M458" s="4">
        <f t="shared" si="39"/>
        <v>122.69430000000001</v>
      </c>
      <c r="N458" s="9">
        <f>Table21[[#This Row],[Adj Close]]-Table21[[#This Row],[6-MA]]</f>
        <v>1.6108999999999867</v>
      </c>
      <c r="O458" s="10">
        <f>(Table21[[#This Row],[Adj Close]]-M458)^2</f>
        <v>2.5949988099999572</v>
      </c>
      <c r="P458" s="10">
        <f>ABS(Table21[[#This Row],[Erorr 3]])</f>
        <v>1.6108999999999867</v>
      </c>
      <c r="Q458" s="81">
        <f>Table21[[#This Row],[Abs Erorr 3]]/Table21[[#This Row],[Adj Close]]</f>
        <v>1.2959232598475258E-2</v>
      </c>
    </row>
    <row r="459" spans="1:17" x14ac:dyDescent="0.3">
      <c r="A459" s="79">
        <v>44127</v>
      </c>
      <c r="B459" s="82">
        <v>124.2765</v>
      </c>
      <c r="C459" s="4">
        <f t="shared" si="36"/>
        <v>124.3052</v>
      </c>
      <c r="D459" s="18">
        <f>Table21[[#This Row],[Adj Close]]-Table21[[#This Row],[Naive Trend ]]</f>
        <v>-2.8700000000000614E-2</v>
      </c>
      <c r="E459" s="5">
        <f t="shared" si="35"/>
        <v>8.2369000000003521E-4</v>
      </c>
      <c r="F459" s="5">
        <f>ABS(Table21[[#This Row],[Erorr 1]])</f>
        <v>2.8700000000000614E-2</v>
      </c>
      <c r="G459" s="6">
        <f>Table21[[#This Row],[Abs Erorr 1]]/Table21[[#This Row],[Adj Close]]</f>
        <v>2.3093666139616592E-4</v>
      </c>
      <c r="H459" s="4">
        <f t="shared" si="38"/>
        <v>123.62963333333335</v>
      </c>
      <c r="I459" s="7">
        <f>(Table21[[#This Row],[Adj Close]]-Table21[[#This Row],[3-MA]])</f>
        <v>0.6468666666666536</v>
      </c>
      <c r="J459" s="3">
        <f t="shared" si="37"/>
        <v>0.41843648444442755</v>
      </c>
      <c r="K459" s="3">
        <f>ABS(Table21[[#This Row],[Erorr 2]])</f>
        <v>0.6468666666666536</v>
      </c>
      <c r="L459" s="6">
        <f>Table21[[#This Row],[Abs Erorr 2]]/Table21[[#This Row],[Adj Close]]</f>
        <v>5.2050602218975724E-3</v>
      </c>
      <c r="M459" s="4">
        <f t="shared" si="39"/>
        <v>123.07033333333334</v>
      </c>
      <c r="N459" s="9">
        <f>Table21[[#This Row],[Adj Close]]-Table21[[#This Row],[6-MA]]</f>
        <v>1.2061666666666611</v>
      </c>
      <c r="O459" s="10">
        <f>(Table21[[#This Row],[Adj Close]]-M459)^2</f>
        <v>1.4548380277777642</v>
      </c>
      <c r="P459" s="10">
        <f>ABS(Table21[[#This Row],[Erorr 3]])</f>
        <v>1.2061666666666611</v>
      </c>
      <c r="Q459" s="81">
        <f>Table21[[#This Row],[Abs Erorr 3]]/Table21[[#This Row],[Adj Close]]</f>
        <v>9.7055088183740368E-3</v>
      </c>
    </row>
    <row r="460" spans="1:17" x14ac:dyDescent="0.3">
      <c r="A460" s="79">
        <v>44130</v>
      </c>
      <c r="B460" s="82">
        <v>122.7277</v>
      </c>
      <c r="C460" s="4">
        <f t="shared" si="36"/>
        <v>124.2765</v>
      </c>
      <c r="D460" s="18">
        <f>Table21[[#This Row],[Adj Close]]-Table21[[#This Row],[Naive Trend ]]</f>
        <v>-1.5488</v>
      </c>
      <c r="E460" s="5">
        <f t="shared" si="35"/>
        <v>2.39878144</v>
      </c>
      <c r="F460" s="5">
        <f>ABS(Table21[[#This Row],[Erorr 1]])</f>
        <v>1.5488</v>
      </c>
      <c r="G460" s="6">
        <f>Table21[[#This Row],[Abs Erorr 1]]/Table21[[#This Row],[Adj Close]]</f>
        <v>1.2619807916224291E-2</v>
      </c>
      <c r="H460" s="4">
        <f t="shared" si="38"/>
        <v>124.10763333333334</v>
      </c>
      <c r="I460" s="7">
        <f>(Table21[[#This Row],[Adj Close]]-Table21[[#This Row],[3-MA]])</f>
        <v>-1.3799333333333408</v>
      </c>
      <c r="J460" s="3">
        <f t="shared" si="37"/>
        <v>1.9042160044444649</v>
      </c>
      <c r="K460" s="3">
        <f>ABS(Table21[[#This Row],[Erorr 2]])</f>
        <v>1.3799333333333408</v>
      </c>
      <c r="L460" s="6">
        <f>Table21[[#This Row],[Abs Erorr 2]]/Table21[[#This Row],[Adj Close]]</f>
        <v>1.1243862089270317E-2</v>
      </c>
      <c r="M460" s="4">
        <f t="shared" si="39"/>
        <v>123.22808333333334</v>
      </c>
      <c r="N460" s="9">
        <f>Table21[[#This Row],[Adj Close]]-Table21[[#This Row],[6-MA]]</f>
        <v>-0.50038333333334606</v>
      </c>
      <c r="O460" s="10">
        <f>(Table21[[#This Row],[Adj Close]]-M460)^2</f>
        <v>0.2503834802777905</v>
      </c>
      <c r="P460" s="10">
        <f>ABS(Table21[[#This Row],[Erorr 3]])</f>
        <v>0.50038333333334606</v>
      </c>
      <c r="Q460" s="81">
        <f>Table21[[#This Row],[Abs Erorr 3]]/Table21[[#This Row],[Adj Close]]</f>
        <v>4.07718333622602E-3</v>
      </c>
    </row>
    <row r="461" spans="1:17" x14ac:dyDescent="0.3">
      <c r="A461" s="79">
        <v>44131</v>
      </c>
      <c r="B461" s="82">
        <v>122.3644</v>
      </c>
      <c r="C461" s="4">
        <f t="shared" si="36"/>
        <v>122.7277</v>
      </c>
      <c r="D461" s="18">
        <f>Table21[[#This Row],[Adj Close]]-Table21[[#This Row],[Naive Trend ]]</f>
        <v>-0.36329999999999529</v>
      </c>
      <c r="E461" s="5">
        <f t="shared" si="35"/>
        <v>0.13198688999999658</v>
      </c>
      <c r="F461" s="5">
        <f>ABS(Table21[[#This Row],[Erorr 1]])</f>
        <v>0.36329999999999529</v>
      </c>
      <c r="G461" s="6">
        <f>Table21[[#This Row],[Abs Erorr 1]]/Table21[[#This Row],[Adj Close]]</f>
        <v>2.9690007878107952E-3</v>
      </c>
      <c r="H461" s="4">
        <f t="shared" si="38"/>
        <v>123.76979999999999</v>
      </c>
      <c r="I461" s="7">
        <f>(Table21[[#This Row],[Adj Close]]-Table21[[#This Row],[3-MA]])</f>
        <v>-1.405399999999986</v>
      </c>
      <c r="J461" s="3">
        <f t="shared" si="37"/>
        <v>1.9751491599999607</v>
      </c>
      <c r="K461" s="3">
        <f>ABS(Table21[[#This Row],[Erorr 2]])</f>
        <v>1.405399999999986</v>
      </c>
      <c r="L461" s="6">
        <f>Table21[[#This Row],[Abs Erorr 2]]/Table21[[#This Row],[Adj Close]]</f>
        <v>1.1485366658930097E-2</v>
      </c>
      <c r="M461" s="4">
        <f t="shared" si="39"/>
        <v>123.28703333333334</v>
      </c>
      <c r="N461" s="9">
        <f>Table21[[#This Row],[Adj Close]]-Table21[[#This Row],[6-MA]]</f>
        <v>-0.92263333333333719</v>
      </c>
      <c r="O461" s="10">
        <f>(Table21[[#This Row],[Adj Close]]-M461)^2</f>
        <v>0.85125226777778484</v>
      </c>
      <c r="P461" s="10">
        <f>ABS(Table21[[#This Row],[Erorr 3]])</f>
        <v>0.92263333333333719</v>
      </c>
      <c r="Q461" s="81">
        <f>Table21[[#This Row],[Abs Erorr 3]]/Table21[[#This Row],[Adj Close]]</f>
        <v>7.5400470507217552E-3</v>
      </c>
    </row>
    <row r="462" spans="1:17" x14ac:dyDescent="0.3">
      <c r="A462" s="79">
        <v>44132</v>
      </c>
      <c r="B462" s="82">
        <v>116.71420000000001</v>
      </c>
      <c r="C462" s="4">
        <f t="shared" si="36"/>
        <v>122.3644</v>
      </c>
      <c r="D462" s="18">
        <f>Table21[[#This Row],[Adj Close]]-Table21[[#This Row],[Naive Trend ]]</f>
        <v>-5.6501999999999981</v>
      </c>
      <c r="E462" s="5">
        <f t="shared" si="35"/>
        <v>31.924760039999978</v>
      </c>
      <c r="F462" s="5">
        <f>ABS(Table21[[#This Row],[Erorr 1]])</f>
        <v>5.6501999999999981</v>
      </c>
      <c r="G462" s="6">
        <f>Table21[[#This Row],[Abs Erorr 1]]/Table21[[#This Row],[Adj Close]]</f>
        <v>4.8410561868221673E-2</v>
      </c>
      <c r="H462" s="4">
        <f t="shared" si="38"/>
        <v>123.12286666666667</v>
      </c>
      <c r="I462" s="7">
        <f>(Table21[[#This Row],[Adj Close]]-Table21[[#This Row],[3-MA]])</f>
        <v>-6.4086666666666616</v>
      </c>
      <c r="J462" s="3">
        <f t="shared" si="37"/>
        <v>41.071008444444381</v>
      </c>
      <c r="K462" s="3">
        <f>ABS(Table21[[#This Row],[Erorr 2]])</f>
        <v>6.4086666666666616</v>
      </c>
      <c r="L462" s="6">
        <f>Table21[[#This Row],[Abs Erorr 2]]/Table21[[#This Row],[Adj Close]]</f>
        <v>5.4909057052755034E-2</v>
      </c>
      <c r="M462" s="4">
        <f t="shared" si="39"/>
        <v>123.37625000000001</v>
      </c>
      <c r="N462" s="9">
        <f>Table21[[#This Row],[Adj Close]]-Table21[[#This Row],[6-MA]]</f>
        <v>-6.6620500000000078</v>
      </c>
      <c r="O462" s="10">
        <f>(Table21[[#This Row],[Adj Close]]-M462)^2</f>
        <v>44.382910202500106</v>
      </c>
      <c r="P462" s="10">
        <f>ABS(Table21[[#This Row],[Erorr 3]])</f>
        <v>6.6620500000000078</v>
      </c>
      <c r="Q462" s="81">
        <f>Table21[[#This Row],[Abs Erorr 3]]/Table21[[#This Row],[Adj Close]]</f>
        <v>5.7080029679336425E-2</v>
      </c>
    </row>
    <row r="463" spans="1:17" x14ac:dyDescent="0.3">
      <c r="A463" s="79">
        <v>44133</v>
      </c>
      <c r="B463" s="82">
        <v>117.4599</v>
      </c>
      <c r="C463" s="4">
        <f t="shared" si="36"/>
        <v>116.71420000000001</v>
      </c>
      <c r="D463" s="18">
        <f>Table21[[#This Row],[Adj Close]]-Table21[[#This Row],[Naive Trend ]]</f>
        <v>0.74569999999999936</v>
      </c>
      <c r="E463" s="5">
        <f t="shared" si="35"/>
        <v>0.55606848999999903</v>
      </c>
      <c r="F463" s="5">
        <f>ABS(Table21[[#This Row],[Erorr 1]])</f>
        <v>0.74569999999999936</v>
      </c>
      <c r="G463" s="6">
        <f>Table21[[#This Row],[Abs Erorr 1]]/Table21[[#This Row],[Adj Close]]</f>
        <v>6.3485495901154298E-3</v>
      </c>
      <c r="H463" s="4">
        <f t="shared" si="38"/>
        <v>120.60210000000001</v>
      </c>
      <c r="I463" s="7">
        <f>(Table21[[#This Row],[Adj Close]]-Table21[[#This Row],[3-MA]])</f>
        <v>-3.1422000000000025</v>
      </c>
      <c r="J463" s="3">
        <f t="shared" si="37"/>
        <v>9.8734208400000156</v>
      </c>
      <c r="K463" s="3">
        <f>ABS(Table21[[#This Row],[Erorr 2]])</f>
        <v>3.1422000000000025</v>
      </c>
      <c r="L463" s="6">
        <f>Table21[[#This Row],[Abs Erorr 2]]/Table21[[#This Row],[Adj Close]]</f>
        <v>2.6751257237576417E-2</v>
      </c>
      <c r="M463" s="4">
        <f t="shared" si="39"/>
        <v>122.35486666666668</v>
      </c>
      <c r="N463" s="9">
        <f>Table21[[#This Row],[Adj Close]]-Table21[[#This Row],[6-MA]]</f>
        <v>-4.8949666666666758</v>
      </c>
      <c r="O463" s="10">
        <f>(Table21[[#This Row],[Adj Close]]-M463)^2</f>
        <v>23.960698667777866</v>
      </c>
      <c r="P463" s="10">
        <f>ABS(Table21[[#This Row],[Erorr 3]])</f>
        <v>4.8949666666666758</v>
      </c>
      <c r="Q463" s="81">
        <f>Table21[[#This Row],[Abs Erorr 3]]/Table21[[#This Row],[Adj Close]]</f>
        <v>4.1673512974782674E-2</v>
      </c>
    </row>
    <row r="464" spans="1:17" x14ac:dyDescent="0.3">
      <c r="A464" s="79">
        <v>44134</v>
      </c>
      <c r="B464" s="82">
        <v>114.8021</v>
      </c>
      <c r="C464" s="4">
        <f t="shared" si="36"/>
        <v>117.4599</v>
      </c>
      <c r="D464" s="18">
        <f>Table21[[#This Row],[Adj Close]]-Table21[[#This Row],[Naive Trend ]]</f>
        <v>-2.6578000000000088</v>
      </c>
      <c r="E464" s="5">
        <f t="shared" si="35"/>
        <v>7.0639008400000467</v>
      </c>
      <c r="F464" s="5">
        <f>ABS(Table21[[#This Row],[Erorr 1]])</f>
        <v>2.6578000000000088</v>
      </c>
      <c r="G464" s="6">
        <f>Table21[[#This Row],[Abs Erorr 1]]/Table21[[#This Row],[Adj Close]]</f>
        <v>2.3151144447706173E-2</v>
      </c>
      <c r="H464" s="4">
        <f t="shared" si="38"/>
        <v>118.84616666666666</v>
      </c>
      <c r="I464" s="7">
        <f>(Table21[[#This Row],[Adj Close]]-Table21[[#This Row],[3-MA]])</f>
        <v>-4.0440666666666658</v>
      </c>
      <c r="J464" s="3">
        <f t="shared" si="37"/>
        <v>16.354475204444437</v>
      </c>
      <c r="K464" s="3">
        <f>ABS(Table21[[#This Row],[Erorr 2]])</f>
        <v>4.0440666666666658</v>
      </c>
      <c r="L464" s="6">
        <f>Table21[[#This Row],[Abs Erorr 2]]/Table21[[#This Row],[Adj Close]]</f>
        <v>3.5226417170649893E-2</v>
      </c>
      <c r="M464" s="4">
        <f t="shared" si="39"/>
        <v>121.30798333333333</v>
      </c>
      <c r="N464" s="9">
        <f>Table21[[#This Row],[Adj Close]]-Table21[[#This Row],[6-MA]]</f>
        <v>-6.5058833333333297</v>
      </c>
      <c r="O464" s="10">
        <f>(Table21[[#This Row],[Adj Close]]-M464)^2</f>
        <v>42.326517946944399</v>
      </c>
      <c r="P464" s="10">
        <f>ABS(Table21[[#This Row],[Erorr 3]])</f>
        <v>6.5058833333333297</v>
      </c>
      <c r="Q464" s="81">
        <f>Table21[[#This Row],[Abs Erorr 3]]/Table21[[#This Row],[Adj Close]]</f>
        <v>5.6670420953391358E-2</v>
      </c>
    </row>
    <row r="465" spans="1:17" x14ac:dyDescent="0.3">
      <c r="A465" s="79">
        <v>44137</v>
      </c>
      <c r="B465" s="82">
        <v>117.0106</v>
      </c>
      <c r="C465" s="4">
        <f t="shared" si="36"/>
        <v>114.8021</v>
      </c>
      <c r="D465" s="18">
        <f>Table21[[#This Row],[Adj Close]]-Table21[[#This Row],[Naive Trend ]]</f>
        <v>2.2085000000000008</v>
      </c>
      <c r="E465" s="5">
        <f t="shared" si="35"/>
        <v>4.8774722500000038</v>
      </c>
      <c r="F465" s="5">
        <f>ABS(Table21[[#This Row],[Erorr 1]])</f>
        <v>2.2085000000000008</v>
      </c>
      <c r="G465" s="6">
        <f>Table21[[#This Row],[Abs Erorr 1]]/Table21[[#This Row],[Adj Close]]</f>
        <v>1.8874358391461978E-2</v>
      </c>
      <c r="H465" s="4">
        <f t="shared" si="38"/>
        <v>116.3254</v>
      </c>
      <c r="I465" s="7">
        <f>(Table21[[#This Row],[Adj Close]]-Table21[[#This Row],[3-MA]])</f>
        <v>0.6851999999999947</v>
      </c>
      <c r="J465" s="3">
        <f t="shared" si="37"/>
        <v>0.46949903999999276</v>
      </c>
      <c r="K465" s="3">
        <f>ABS(Table21[[#This Row],[Erorr 2]])</f>
        <v>0.6851999999999947</v>
      </c>
      <c r="L465" s="6">
        <f>Table21[[#This Row],[Abs Erorr 2]]/Table21[[#This Row],[Adj Close]]</f>
        <v>5.8558797237172932E-3</v>
      </c>
      <c r="M465" s="4">
        <f t="shared" si="39"/>
        <v>119.72413333333333</v>
      </c>
      <c r="N465" s="9">
        <f>Table21[[#This Row],[Adj Close]]-Table21[[#This Row],[6-MA]]</f>
        <v>-2.7135333333333307</v>
      </c>
      <c r="O465" s="10">
        <f>(Table21[[#This Row],[Adj Close]]-M465)^2</f>
        <v>7.3632631511110969</v>
      </c>
      <c r="P465" s="10">
        <f>ABS(Table21[[#This Row],[Erorr 3]])</f>
        <v>2.7135333333333307</v>
      </c>
      <c r="Q465" s="81">
        <f>Table21[[#This Row],[Abs Erorr 3]]/Table21[[#This Row],[Adj Close]]</f>
        <v>2.3190491573697861E-2</v>
      </c>
    </row>
    <row r="466" spans="1:17" x14ac:dyDescent="0.3">
      <c r="A466" s="79">
        <v>44138</v>
      </c>
      <c r="B466" s="82">
        <v>119.1139</v>
      </c>
      <c r="C466" s="4">
        <f t="shared" si="36"/>
        <v>117.0106</v>
      </c>
      <c r="D466" s="18">
        <f>Table21[[#This Row],[Adj Close]]-Table21[[#This Row],[Naive Trend ]]</f>
        <v>2.1033000000000044</v>
      </c>
      <c r="E466" s="5">
        <f t="shared" si="35"/>
        <v>4.4238708900000185</v>
      </c>
      <c r="F466" s="5">
        <f>ABS(Table21[[#This Row],[Erorr 1]])</f>
        <v>2.1033000000000044</v>
      </c>
      <c r="G466" s="6">
        <f>Table21[[#This Row],[Abs Erorr 1]]/Table21[[#This Row],[Adj Close]]</f>
        <v>1.7657888793835182E-2</v>
      </c>
      <c r="H466" s="4">
        <f t="shared" si="38"/>
        <v>116.4242</v>
      </c>
      <c r="I466" s="7">
        <f>(Table21[[#This Row],[Adj Close]]-Table21[[#This Row],[3-MA]])</f>
        <v>2.689700000000002</v>
      </c>
      <c r="J466" s="3">
        <f t="shared" si="37"/>
        <v>7.2344860900000105</v>
      </c>
      <c r="K466" s="3">
        <f>ABS(Table21[[#This Row],[Erorr 2]])</f>
        <v>2.689700000000002</v>
      </c>
      <c r="L466" s="6">
        <f>Table21[[#This Row],[Abs Erorr 2]]/Table21[[#This Row],[Adj Close]]</f>
        <v>2.2580907853743365E-2</v>
      </c>
      <c r="M466" s="4">
        <f t="shared" si="39"/>
        <v>118.51315</v>
      </c>
      <c r="N466" s="9">
        <f>Table21[[#This Row],[Adj Close]]-Table21[[#This Row],[6-MA]]</f>
        <v>0.600750000000005</v>
      </c>
      <c r="O466" s="10">
        <f>(Table21[[#This Row],[Adj Close]]-M466)^2</f>
        <v>0.36090056250000602</v>
      </c>
      <c r="P466" s="10">
        <f>ABS(Table21[[#This Row],[Erorr 3]])</f>
        <v>0.600750000000005</v>
      </c>
      <c r="Q466" s="81">
        <f>Table21[[#This Row],[Abs Erorr 3]]/Table21[[#This Row],[Adj Close]]</f>
        <v>5.0434919854022492E-3</v>
      </c>
    </row>
    <row r="467" spans="1:17" x14ac:dyDescent="0.3">
      <c r="A467" s="79">
        <v>44139</v>
      </c>
      <c r="B467" s="82">
        <v>121.74299999999999</v>
      </c>
      <c r="C467" s="4">
        <f t="shared" si="36"/>
        <v>119.1139</v>
      </c>
      <c r="D467" s="18">
        <f>Table21[[#This Row],[Adj Close]]-Table21[[#This Row],[Naive Trend ]]</f>
        <v>2.629099999999994</v>
      </c>
      <c r="E467" s="5">
        <f t="shared" si="35"/>
        <v>6.9121668099999685</v>
      </c>
      <c r="F467" s="5">
        <f>ABS(Table21[[#This Row],[Erorr 1]])</f>
        <v>2.629099999999994</v>
      </c>
      <c r="G467" s="6">
        <f>Table21[[#This Row],[Abs Erorr 1]]/Table21[[#This Row],[Adj Close]]</f>
        <v>2.1595492143285398E-2</v>
      </c>
      <c r="H467" s="4">
        <f t="shared" si="38"/>
        <v>116.97553333333333</v>
      </c>
      <c r="I467" s="7">
        <f>(Table21[[#This Row],[Adj Close]]-Table21[[#This Row],[3-MA]])</f>
        <v>4.7674666666666639</v>
      </c>
      <c r="J467" s="3">
        <f t="shared" si="37"/>
        <v>22.728738417777752</v>
      </c>
      <c r="K467" s="3">
        <f>ABS(Table21[[#This Row],[Erorr 2]])</f>
        <v>4.7674666666666639</v>
      </c>
      <c r="L467" s="6">
        <f>Table21[[#This Row],[Abs Erorr 2]]/Table21[[#This Row],[Adj Close]]</f>
        <v>3.9160088601945607E-2</v>
      </c>
      <c r="M467" s="4">
        <f t="shared" si="39"/>
        <v>117.91084999999998</v>
      </c>
      <c r="N467" s="9">
        <f>Table21[[#This Row],[Adj Close]]-Table21[[#This Row],[6-MA]]</f>
        <v>3.8321500000000128</v>
      </c>
      <c r="O467" s="10">
        <f>(Table21[[#This Row],[Adj Close]]-M467)^2</f>
        <v>14.685373622500098</v>
      </c>
      <c r="P467" s="10">
        <f>ABS(Table21[[#This Row],[Erorr 3]])</f>
        <v>3.8321500000000128</v>
      </c>
      <c r="Q467" s="81">
        <f>Table21[[#This Row],[Abs Erorr 3]]/Table21[[#This Row],[Adj Close]]</f>
        <v>3.1477374469168762E-2</v>
      </c>
    </row>
    <row r="468" spans="1:17" x14ac:dyDescent="0.3">
      <c r="A468" s="79">
        <v>44140</v>
      </c>
      <c r="B468" s="82">
        <v>123.99930000000001</v>
      </c>
      <c r="C468" s="4">
        <f t="shared" si="36"/>
        <v>121.74299999999999</v>
      </c>
      <c r="D468" s="18">
        <f>Table21[[#This Row],[Adj Close]]-Table21[[#This Row],[Naive Trend ]]</f>
        <v>2.2563000000000102</v>
      </c>
      <c r="E468" s="5">
        <f t="shared" si="35"/>
        <v>5.0908896900000462</v>
      </c>
      <c r="F468" s="5">
        <f>ABS(Table21[[#This Row],[Erorr 1]])</f>
        <v>2.2563000000000102</v>
      </c>
      <c r="G468" s="6">
        <f>Table21[[#This Row],[Abs Erorr 1]]/Table21[[#This Row],[Adj Close]]</f>
        <v>1.8196070461688172E-2</v>
      </c>
      <c r="H468" s="4">
        <f t="shared" si="38"/>
        <v>119.28916666666667</v>
      </c>
      <c r="I468" s="7">
        <f>(Table21[[#This Row],[Adj Close]]-Table21[[#This Row],[3-MA]])</f>
        <v>4.7101333333333315</v>
      </c>
      <c r="J468" s="3">
        <f t="shared" si="37"/>
        <v>22.18535601777776</v>
      </c>
      <c r="K468" s="3">
        <f>ABS(Table21[[#This Row],[Erorr 2]])</f>
        <v>4.7101333333333315</v>
      </c>
      <c r="L468" s="6">
        <f>Table21[[#This Row],[Abs Erorr 2]]/Table21[[#This Row],[Adj Close]]</f>
        <v>3.7985160668917738E-2</v>
      </c>
      <c r="M468" s="4">
        <f t="shared" si="39"/>
        <v>117.80728333333332</v>
      </c>
      <c r="N468" s="9">
        <f>Table21[[#This Row],[Adj Close]]-Table21[[#This Row],[6-MA]]</f>
        <v>6.1920166666666887</v>
      </c>
      <c r="O468" s="10">
        <f>(Table21[[#This Row],[Adj Close]]-M468)^2</f>
        <v>38.341070400278049</v>
      </c>
      <c r="P468" s="10">
        <f>ABS(Table21[[#This Row],[Erorr 3]])</f>
        <v>6.1920166666666887</v>
      </c>
      <c r="Q468" s="81">
        <f>Table21[[#This Row],[Abs Erorr 3]]/Table21[[#This Row],[Adj Close]]</f>
        <v>4.9935900175780736E-2</v>
      </c>
    </row>
    <row r="469" spans="1:17" x14ac:dyDescent="0.3">
      <c r="A469" s="79">
        <v>44141</v>
      </c>
      <c r="B469" s="82">
        <v>123.23439999999999</v>
      </c>
      <c r="C469" s="4">
        <f t="shared" si="36"/>
        <v>123.99930000000001</v>
      </c>
      <c r="D469" s="18">
        <f>Table21[[#This Row],[Adj Close]]-Table21[[#This Row],[Naive Trend ]]</f>
        <v>-0.76490000000001146</v>
      </c>
      <c r="E469" s="5">
        <f t="shared" si="35"/>
        <v>0.58507201000001752</v>
      </c>
      <c r="F469" s="5">
        <f>ABS(Table21[[#This Row],[Erorr 1]])</f>
        <v>0.76490000000001146</v>
      </c>
      <c r="G469" s="6">
        <f>Table21[[#This Row],[Abs Erorr 1]]/Table21[[#This Row],[Adj Close]]</f>
        <v>6.2068708088002331E-3</v>
      </c>
      <c r="H469" s="4">
        <f t="shared" si="38"/>
        <v>121.61873333333334</v>
      </c>
      <c r="I469" s="7">
        <f>(Table21[[#This Row],[Adj Close]]-Table21[[#This Row],[3-MA]])</f>
        <v>1.6156666666666553</v>
      </c>
      <c r="J469" s="3">
        <f t="shared" si="37"/>
        <v>2.6103787777777407</v>
      </c>
      <c r="K469" s="3">
        <f>ABS(Table21[[#This Row],[Erorr 2]])</f>
        <v>1.6156666666666553</v>
      </c>
      <c r="L469" s="6">
        <f>Table21[[#This Row],[Abs Erorr 2]]/Table21[[#This Row],[Adj Close]]</f>
        <v>1.3110516760471551E-2</v>
      </c>
      <c r="M469" s="4">
        <f t="shared" si="39"/>
        <v>119.02146666666665</v>
      </c>
      <c r="N469" s="9">
        <f>Table21[[#This Row],[Adj Close]]-Table21[[#This Row],[6-MA]]</f>
        <v>4.2129333333333392</v>
      </c>
      <c r="O469" s="10">
        <f>(Table21[[#This Row],[Adj Close]]-M469)^2</f>
        <v>17.748807271111161</v>
      </c>
      <c r="P469" s="10">
        <f>ABS(Table21[[#This Row],[Erorr 3]])</f>
        <v>4.2129333333333392</v>
      </c>
      <c r="Q469" s="81">
        <f>Table21[[#This Row],[Abs Erorr 3]]/Table21[[#This Row],[Adj Close]]</f>
        <v>3.4186341908860995E-2</v>
      </c>
    </row>
    <row r="470" spans="1:17" x14ac:dyDescent="0.3">
      <c r="A470" s="79">
        <v>44144</v>
      </c>
      <c r="B470" s="82">
        <v>123.2822</v>
      </c>
      <c r="C470" s="4">
        <f t="shared" si="36"/>
        <v>123.23439999999999</v>
      </c>
      <c r="D470" s="18">
        <f>Table21[[#This Row],[Adj Close]]-Table21[[#This Row],[Naive Trend ]]</f>
        <v>4.7800000000009391E-2</v>
      </c>
      <c r="E470" s="5">
        <f t="shared" si="35"/>
        <v>2.2848400000008979E-3</v>
      </c>
      <c r="F470" s="5">
        <f>ABS(Table21[[#This Row],[Erorr 1]])</f>
        <v>4.7800000000009391E-2</v>
      </c>
      <c r="G470" s="6">
        <f>Table21[[#This Row],[Abs Erorr 1]]/Table21[[#This Row],[Adj Close]]</f>
        <v>3.8772831763230533E-4</v>
      </c>
      <c r="H470" s="4">
        <f t="shared" si="38"/>
        <v>122.99223333333333</v>
      </c>
      <c r="I470" s="7">
        <f>(Table21[[#This Row],[Adj Close]]-Table21[[#This Row],[3-MA]])</f>
        <v>0.28996666666667181</v>
      </c>
      <c r="J470" s="3">
        <f t="shared" si="37"/>
        <v>8.4080667777780768E-2</v>
      </c>
      <c r="K470" s="3">
        <f>ABS(Table21[[#This Row],[Erorr 2]])</f>
        <v>0.28996666666667181</v>
      </c>
      <c r="L470" s="6">
        <f>Table21[[#This Row],[Abs Erorr 2]]/Table21[[#This Row],[Adj Close]]</f>
        <v>2.3520562308806284E-3</v>
      </c>
      <c r="M470" s="4">
        <f t="shared" si="39"/>
        <v>119.98388333333332</v>
      </c>
      <c r="N470" s="9">
        <f>Table21[[#This Row],[Adj Close]]-Table21[[#This Row],[6-MA]]</f>
        <v>3.298316666666679</v>
      </c>
      <c r="O470" s="10">
        <f>(Table21[[#This Row],[Adj Close]]-M470)^2</f>
        <v>10.878892833611193</v>
      </c>
      <c r="P470" s="10">
        <f>ABS(Table21[[#This Row],[Erorr 3]])</f>
        <v>3.298316666666679</v>
      </c>
      <c r="Q470" s="81">
        <f>Table21[[#This Row],[Abs Erorr 3]]/Table21[[#This Row],[Adj Close]]</f>
        <v>2.6754200254916597E-2</v>
      </c>
    </row>
    <row r="471" spans="1:17" x14ac:dyDescent="0.3">
      <c r="A471" s="79">
        <v>44145</v>
      </c>
      <c r="B471" s="82">
        <v>122.0967</v>
      </c>
      <c r="C471" s="4">
        <f t="shared" si="36"/>
        <v>123.2822</v>
      </c>
      <c r="D471" s="18">
        <f>Table21[[#This Row],[Adj Close]]-Table21[[#This Row],[Naive Trend ]]</f>
        <v>-1.1855000000000047</v>
      </c>
      <c r="E471" s="5">
        <f t="shared" si="35"/>
        <v>1.405410250000011</v>
      </c>
      <c r="F471" s="5">
        <f>ABS(Table21[[#This Row],[Erorr 1]])</f>
        <v>1.1855000000000047</v>
      </c>
      <c r="G471" s="6">
        <f>Table21[[#This Row],[Abs Erorr 1]]/Table21[[#This Row],[Adj Close]]</f>
        <v>9.7095171286366022E-3</v>
      </c>
      <c r="H471" s="4">
        <f t="shared" si="38"/>
        <v>123.50529999999999</v>
      </c>
      <c r="I471" s="7">
        <f>(Table21[[#This Row],[Adj Close]]-Table21[[#This Row],[3-MA]])</f>
        <v>-1.4085999999999927</v>
      </c>
      <c r="J471" s="3">
        <f t="shared" si="37"/>
        <v>1.9841539599999796</v>
      </c>
      <c r="K471" s="3">
        <f>ABS(Table21[[#This Row],[Erorr 2]])</f>
        <v>1.4085999999999927</v>
      </c>
      <c r="L471" s="6">
        <f>Table21[[#This Row],[Abs Erorr 2]]/Table21[[#This Row],[Adj Close]]</f>
        <v>1.1536757340697928E-2</v>
      </c>
      <c r="M471" s="4">
        <f t="shared" si="39"/>
        <v>121.39723333333335</v>
      </c>
      <c r="N471" s="9">
        <f>Table21[[#This Row],[Adj Close]]-Table21[[#This Row],[6-MA]]</f>
        <v>0.6994666666666518</v>
      </c>
      <c r="O471" s="10">
        <f>(Table21[[#This Row],[Adj Close]]-M471)^2</f>
        <v>0.489253617777757</v>
      </c>
      <c r="P471" s="10">
        <f>ABS(Table21[[#This Row],[Erorr 3]])</f>
        <v>0.6994666666666518</v>
      </c>
      <c r="Q471" s="81">
        <f>Table21[[#This Row],[Abs Erorr 3]]/Table21[[#This Row],[Adj Close]]</f>
        <v>5.7287925608689822E-3</v>
      </c>
    </row>
    <row r="472" spans="1:17" x14ac:dyDescent="0.3">
      <c r="A472" s="79">
        <v>44146</v>
      </c>
      <c r="B472" s="82">
        <v>122.04900000000001</v>
      </c>
      <c r="C472" s="4">
        <f t="shared" si="36"/>
        <v>122.0967</v>
      </c>
      <c r="D472" s="18">
        <f>Table21[[#This Row],[Adj Close]]-Table21[[#This Row],[Naive Trend ]]</f>
        <v>-4.769999999999186E-2</v>
      </c>
      <c r="E472" s="5">
        <f t="shared" si="35"/>
        <v>2.2752899999992234E-3</v>
      </c>
      <c r="F472" s="5">
        <f>ABS(Table21[[#This Row],[Erorr 1]])</f>
        <v>4.769999999999186E-2</v>
      </c>
      <c r="G472" s="6">
        <f>Table21[[#This Row],[Abs Erorr 1]]/Table21[[#This Row],[Adj Close]]</f>
        <v>3.9082663520382681E-4</v>
      </c>
      <c r="H472" s="4">
        <f t="shared" si="38"/>
        <v>122.8711</v>
      </c>
      <c r="I472" s="7">
        <f>(Table21[[#This Row],[Adj Close]]-Table21[[#This Row],[3-MA]])</f>
        <v>-0.82209999999999184</v>
      </c>
      <c r="J472" s="3">
        <f t="shared" si="37"/>
        <v>0.67584840999998663</v>
      </c>
      <c r="K472" s="3">
        <f>ABS(Table21[[#This Row],[Erorr 2]])</f>
        <v>0.82209999999999184</v>
      </c>
      <c r="L472" s="6">
        <f>Table21[[#This Row],[Abs Erorr 2]]/Table21[[#This Row],[Adj Close]]</f>
        <v>6.7358192201492171E-3</v>
      </c>
      <c r="M472" s="4">
        <f t="shared" si="39"/>
        <v>122.24491666666665</v>
      </c>
      <c r="N472" s="9">
        <f>Table21[[#This Row],[Adj Close]]-Table21[[#This Row],[6-MA]]</f>
        <v>-0.19591666666664764</v>
      </c>
      <c r="O472" s="10">
        <f>(Table21[[#This Row],[Adj Close]]-M472)^2</f>
        <v>3.8383340277770323E-2</v>
      </c>
      <c r="P472" s="10">
        <f>ABS(Table21[[#This Row],[Erorr 3]])</f>
        <v>0.19591666666664764</v>
      </c>
      <c r="Q472" s="81">
        <f>Table21[[#This Row],[Abs Erorr 3]]/Table21[[#This Row],[Adj Close]]</f>
        <v>1.6052295935783795E-3</v>
      </c>
    </row>
    <row r="473" spans="1:17" x14ac:dyDescent="0.3">
      <c r="A473" s="79">
        <v>44147</v>
      </c>
      <c r="B473" s="82">
        <v>121.07380000000001</v>
      </c>
      <c r="C473" s="4">
        <f t="shared" si="36"/>
        <v>122.04900000000001</v>
      </c>
      <c r="D473" s="18">
        <f>Table21[[#This Row],[Adj Close]]-Table21[[#This Row],[Naive Trend ]]</f>
        <v>-0.97520000000000095</v>
      </c>
      <c r="E473" s="5">
        <f t="shared" si="35"/>
        <v>0.95101504000000181</v>
      </c>
      <c r="F473" s="5">
        <f>ABS(Table21[[#This Row],[Erorr 1]])</f>
        <v>0.97520000000000095</v>
      </c>
      <c r="G473" s="6">
        <f>Table21[[#This Row],[Abs Erorr 1]]/Table21[[#This Row],[Adj Close]]</f>
        <v>8.0545914970869079E-3</v>
      </c>
      <c r="H473" s="4">
        <f t="shared" si="38"/>
        <v>122.47596666666668</v>
      </c>
      <c r="I473" s="7">
        <f>(Table21[[#This Row],[Adj Close]]-Table21[[#This Row],[3-MA]])</f>
        <v>-1.4021666666666732</v>
      </c>
      <c r="J473" s="3">
        <f t="shared" si="37"/>
        <v>1.9660713611111296</v>
      </c>
      <c r="K473" s="3">
        <f>ABS(Table21[[#This Row],[Erorr 2]])</f>
        <v>1.4021666666666732</v>
      </c>
      <c r="L473" s="6">
        <f>Table21[[#This Row],[Abs Erorr 2]]/Table21[[#This Row],[Adj Close]]</f>
        <v>1.1581090761722793E-2</v>
      </c>
      <c r="M473" s="4">
        <f t="shared" si="39"/>
        <v>122.7341</v>
      </c>
      <c r="N473" s="9">
        <f>Table21[[#This Row],[Adj Close]]-Table21[[#This Row],[6-MA]]</f>
        <v>-1.6602999999999923</v>
      </c>
      <c r="O473" s="10">
        <f>(Table21[[#This Row],[Adj Close]]-M473)^2</f>
        <v>2.7565960899999746</v>
      </c>
      <c r="P473" s="10">
        <f>ABS(Table21[[#This Row],[Erorr 3]])</f>
        <v>1.6602999999999923</v>
      </c>
      <c r="Q473" s="81">
        <f>Table21[[#This Row],[Abs Erorr 3]]/Table21[[#This Row],[Adj Close]]</f>
        <v>1.3713123731145733E-2</v>
      </c>
    </row>
    <row r="474" spans="1:17" x14ac:dyDescent="0.3">
      <c r="A474" s="79">
        <v>44148</v>
      </c>
      <c r="B474" s="82">
        <v>122.6417</v>
      </c>
      <c r="C474" s="4">
        <f t="shared" si="36"/>
        <v>121.07380000000001</v>
      </c>
      <c r="D474" s="18">
        <f>Table21[[#This Row],[Adj Close]]-Table21[[#This Row],[Naive Trend ]]</f>
        <v>1.5678999999999945</v>
      </c>
      <c r="E474" s="5">
        <f t="shared" si="35"/>
        <v>2.4583104099999828</v>
      </c>
      <c r="F474" s="5">
        <f>ABS(Table21[[#This Row],[Erorr 1]])</f>
        <v>1.5678999999999945</v>
      </c>
      <c r="G474" s="6">
        <f>Table21[[#This Row],[Abs Erorr 1]]/Table21[[#This Row],[Adj Close]]</f>
        <v>1.2784395519631533E-2</v>
      </c>
      <c r="H474" s="4">
        <f t="shared" si="38"/>
        <v>121.73983333333335</v>
      </c>
      <c r="I474" s="7">
        <f>(Table21[[#This Row],[Adj Close]]-Table21[[#This Row],[3-MA]])</f>
        <v>0.90186666666664905</v>
      </c>
      <c r="J474" s="3">
        <f t="shared" si="37"/>
        <v>0.81336348444441264</v>
      </c>
      <c r="K474" s="3">
        <f>ABS(Table21[[#This Row],[Erorr 2]])</f>
        <v>0.90186666666664905</v>
      </c>
      <c r="L474" s="6">
        <f>Table21[[#This Row],[Abs Erorr 2]]/Table21[[#This Row],[Adj Close]]</f>
        <v>7.3536706248090904E-3</v>
      </c>
      <c r="M474" s="4">
        <f t="shared" si="39"/>
        <v>122.62256666666667</v>
      </c>
      <c r="N474" s="9">
        <f>Table21[[#This Row],[Adj Close]]-Table21[[#This Row],[6-MA]]</f>
        <v>1.9133333333329006E-2</v>
      </c>
      <c r="O474" s="10">
        <f>(Table21[[#This Row],[Adj Close]]-M474)^2</f>
        <v>3.6608444444427882E-4</v>
      </c>
      <c r="P474" s="10">
        <f>ABS(Table21[[#This Row],[Erorr 3]])</f>
        <v>1.9133333333329006E-2</v>
      </c>
      <c r="Q474" s="81">
        <f>Table21[[#This Row],[Abs Erorr 3]]/Table21[[#This Row],[Adj Close]]</f>
        <v>1.5601001399466092E-4</v>
      </c>
    </row>
    <row r="475" spans="1:17" x14ac:dyDescent="0.3">
      <c r="A475" s="79">
        <v>44151</v>
      </c>
      <c r="B475" s="82">
        <v>124.3913</v>
      </c>
      <c r="C475" s="4">
        <f t="shared" si="36"/>
        <v>122.6417</v>
      </c>
      <c r="D475" s="18">
        <f>Table21[[#This Row],[Adj Close]]-Table21[[#This Row],[Naive Trend ]]</f>
        <v>1.7496000000000009</v>
      </c>
      <c r="E475" s="5">
        <f t="shared" si="35"/>
        <v>3.0611001600000032</v>
      </c>
      <c r="F475" s="5">
        <f>ABS(Table21[[#This Row],[Erorr 1]])</f>
        <v>1.7496000000000009</v>
      </c>
      <c r="G475" s="6">
        <f>Table21[[#This Row],[Abs Erorr 1]]/Table21[[#This Row],[Adj Close]]</f>
        <v>1.4065292347615959E-2</v>
      </c>
      <c r="H475" s="4">
        <f t="shared" si="38"/>
        <v>121.92149999999999</v>
      </c>
      <c r="I475" s="7">
        <f>(Table21[[#This Row],[Adj Close]]-Table21[[#This Row],[3-MA]])</f>
        <v>2.4698000000000064</v>
      </c>
      <c r="J475" s="3">
        <f t="shared" si="37"/>
        <v>6.0999120400000315</v>
      </c>
      <c r="K475" s="3">
        <f>ABS(Table21[[#This Row],[Erorr 2]])</f>
        <v>2.4698000000000064</v>
      </c>
      <c r="L475" s="6">
        <f>Table21[[#This Row],[Abs Erorr 2]]/Table21[[#This Row],[Adj Close]]</f>
        <v>1.9855086328384754E-2</v>
      </c>
      <c r="M475" s="4">
        <f t="shared" si="39"/>
        <v>122.3963</v>
      </c>
      <c r="N475" s="9">
        <f>Table21[[#This Row],[Adj Close]]-Table21[[#This Row],[6-MA]]</f>
        <v>1.9950000000000045</v>
      </c>
      <c r="O475" s="10">
        <f>(Table21[[#This Row],[Adj Close]]-M475)^2</f>
        <v>3.9800250000000181</v>
      </c>
      <c r="P475" s="10">
        <f>ABS(Table21[[#This Row],[Erorr 3]])</f>
        <v>1.9950000000000045</v>
      </c>
      <c r="Q475" s="81">
        <f>Table21[[#This Row],[Abs Erorr 3]]/Table21[[#This Row],[Adj Close]]</f>
        <v>1.6038099127511366E-2</v>
      </c>
    </row>
    <row r="476" spans="1:17" x14ac:dyDescent="0.3">
      <c r="A476" s="79">
        <v>44152</v>
      </c>
      <c r="B476" s="82">
        <v>126.399</v>
      </c>
      <c r="C476" s="4">
        <f t="shared" si="36"/>
        <v>124.3913</v>
      </c>
      <c r="D476" s="18">
        <f>Table21[[#This Row],[Adj Close]]-Table21[[#This Row],[Naive Trend ]]</f>
        <v>2.0076999999999998</v>
      </c>
      <c r="E476" s="5">
        <f t="shared" si="35"/>
        <v>4.0308592899999995</v>
      </c>
      <c r="F476" s="5">
        <f>ABS(Table21[[#This Row],[Erorr 1]])</f>
        <v>2.0076999999999998</v>
      </c>
      <c r="G476" s="6">
        <f>Table21[[#This Row],[Abs Erorr 1]]/Table21[[#This Row],[Adj Close]]</f>
        <v>1.5883828194843311E-2</v>
      </c>
      <c r="H476" s="4">
        <f t="shared" si="38"/>
        <v>122.70226666666667</v>
      </c>
      <c r="I476" s="7">
        <f>(Table21[[#This Row],[Adj Close]]-Table21[[#This Row],[3-MA]])</f>
        <v>3.6967333333333272</v>
      </c>
      <c r="J476" s="3">
        <f t="shared" si="37"/>
        <v>13.665837337777733</v>
      </c>
      <c r="K476" s="3">
        <f>ABS(Table21[[#This Row],[Erorr 2]])</f>
        <v>3.6967333333333272</v>
      </c>
      <c r="L476" s="6">
        <f>Table21[[#This Row],[Abs Erorr 2]]/Table21[[#This Row],[Adj Close]]</f>
        <v>2.9246539397727252E-2</v>
      </c>
      <c r="M476" s="4">
        <f t="shared" si="39"/>
        <v>122.58911666666667</v>
      </c>
      <c r="N476" s="9">
        <f>Table21[[#This Row],[Adj Close]]-Table21[[#This Row],[6-MA]]</f>
        <v>3.8098833333333317</v>
      </c>
      <c r="O476" s="10">
        <f>(Table21[[#This Row],[Adj Close]]-M476)^2</f>
        <v>14.515211013611099</v>
      </c>
      <c r="P476" s="10">
        <f>ABS(Table21[[#This Row],[Erorr 3]])</f>
        <v>3.8098833333333317</v>
      </c>
      <c r="Q476" s="81">
        <f>Table21[[#This Row],[Abs Erorr 3]]/Table21[[#This Row],[Adj Close]]</f>
        <v>3.0141720530489417E-2</v>
      </c>
    </row>
    <row r="477" spans="1:17" x14ac:dyDescent="0.3">
      <c r="A477" s="79">
        <v>44153</v>
      </c>
      <c r="B477" s="82">
        <v>125.8445</v>
      </c>
      <c r="C477" s="4">
        <f t="shared" si="36"/>
        <v>126.399</v>
      </c>
      <c r="D477" s="18">
        <f>Table21[[#This Row],[Adj Close]]-Table21[[#This Row],[Naive Trend ]]</f>
        <v>-0.55450000000000443</v>
      </c>
      <c r="E477" s="5">
        <f t="shared" si="35"/>
        <v>0.30747025000000494</v>
      </c>
      <c r="F477" s="5">
        <f>ABS(Table21[[#This Row],[Erorr 1]])</f>
        <v>0.55450000000000443</v>
      </c>
      <c r="G477" s="6">
        <f>Table21[[#This Row],[Abs Erorr 1]]/Table21[[#This Row],[Adj Close]]</f>
        <v>4.4062314999861289E-3</v>
      </c>
      <c r="H477" s="4">
        <f t="shared" si="38"/>
        <v>124.47733333333333</v>
      </c>
      <c r="I477" s="7">
        <f>(Table21[[#This Row],[Adj Close]]-Table21[[#This Row],[3-MA]])</f>
        <v>1.3671666666666624</v>
      </c>
      <c r="J477" s="3">
        <f t="shared" si="37"/>
        <v>1.8691446944444328</v>
      </c>
      <c r="K477" s="3">
        <f>ABS(Table21[[#This Row],[Erorr 2]])</f>
        <v>1.3671666666666624</v>
      </c>
      <c r="L477" s="6">
        <f>Table21[[#This Row],[Abs Erorr 2]]/Table21[[#This Row],[Adj Close]]</f>
        <v>1.0863936577813591E-2</v>
      </c>
      <c r="M477" s="4">
        <f t="shared" si="39"/>
        <v>123.10858333333334</v>
      </c>
      <c r="N477" s="9">
        <f>Table21[[#This Row],[Adj Close]]-Table21[[#This Row],[6-MA]]</f>
        <v>2.7359166666666539</v>
      </c>
      <c r="O477" s="10">
        <f>(Table21[[#This Row],[Adj Close]]-M477)^2</f>
        <v>7.485240006944375</v>
      </c>
      <c r="P477" s="10">
        <f>ABS(Table21[[#This Row],[Erorr 3]])</f>
        <v>2.7359166666666539</v>
      </c>
      <c r="Q477" s="81">
        <f>Table21[[#This Row],[Abs Erorr 3]]/Table21[[#This Row],[Adj Close]]</f>
        <v>2.174045482056549E-2</v>
      </c>
    </row>
    <row r="478" spans="1:17" x14ac:dyDescent="0.3">
      <c r="A478" s="79">
        <v>44154</v>
      </c>
      <c r="B478" s="82">
        <v>126.1121</v>
      </c>
      <c r="C478" s="4">
        <f t="shared" si="36"/>
        <v>125.8445</v>
      </c>
      <c r="D478" s="18">
        <f>Table21[[#This Row],[Adj Close]]-Table21[[#This Row],[Naive Trend ]]</f>
        <v>0.26760000000000161</v>
      </c>
      <c r="E478" s="5">
        <f t="shared" si="35"/>
        <v>7.1609760000000869E-2</v>
      </c>
      <c r="F478" s="5">
        <f>ABS(Table21[[#This Row],[Erorr 1]])</f>
        <v>0.26760000000000161</v>
      </c>
      <c r="G478" s="6">
        <f>Table21[[#This Row],[Abs Erorr 1]]/Table21[[#This Row],[Adj Close]]</f>
        <v>2.1219216871339198E-3</v>
      </c>
      <c r="H478" s="4">
        <f t="shared" si="38"/>
        <v>125.54493333333333</v>
      </c>
      <c r="I478" s="7">
        <f>(Table21[[#This Row],[Adj Close]]-Table21[[#This Row],[3-MA]])</f>
        <v>0.56716666666666526</v>
      </c>
      <c r="J478" s="3">
        <f t="shared" si="37"/>
        <v>0.32167802777777621</v>
      </c>
      <c r="K478" s="3">
        <f>ABS(Table21[[#This Row],[Erorr 2]])</f>
        <v>0.56716666666666526</v>
      </c>
      <c r="L478" s="6">
        <f>Table21[[#This Row],[Abs Erorr 2]]/Table21[[#This Row],[Adj Close]]</f>
        <v>4.4973215628529321E-3</v>
      </c>
      <c r="M478" s="4">
        <f t="shared" si="39"/>
        <v>123.73321666666668</v>
      </c>
      <c r="N478" s="9">
        <f>Table21[[#This Row],[Adj Close]]-Table21[[#This Row],[6-MA]]</f>
        <v>2.3788833333333201</v>
      </c>
      <c r="O478" s="10">
        <f>(Table21[[#This Row],[Adj Close]]-M478)^2</f>
        <v>5.6590859136110483</v>
      </c>
      <c r="P478" s="10">
        <f>ABS(Table21[[#This Row],[Erorr 3]])</f>
        <v>2.3788833333333201</v>
      </c>
      <c r="Q478" s="81">
        <f>Table21[[#This Row],[Abs Erorr 3]]/Table21[[#This Row],[Adj Close]]</f>
        <v>1.8863244156058938E-2</v>
      </c>
    </row>
    <row r="479" spans="1:17" x14ac:dyDescent="0.3">
      <c r="A479" s="79">
        <v>44155</v>
      </c>
      <c r="B479" s="82">
        <v>127.13509999999999</v>
      </c>
      <c r="C479" s="4">
        <f t="shared" si="36"/>
        <v>126.1121</v>
      </c>
      <c r="D479" s="18">
        <f>Table21[[#This Row],[Adj Close]]-Table21[[#This Row],[Naive Trend ]]</f>
        <v>1.0229999999999961</v>
      </c>
      <c r="E479" s="5">
        <f t="shared" si="35"/>
        <v>1.046528999999992</v>
      </c>
      <c r="F479" s="5">
        <f>ABS(Table21[[#This Row],[Erorr 1]])</f>
        <v>1.0229999999999961</v>
      </c>
      <c r="G479" s="6">
        <f>Table21[[#This Row],[Abs Erorr 1]]/Table21[[#This Row],[Adj Close]]</f>
        <v>8.046558346200194E-3</v>
      </c>
      <c r="H479" s="4">
        <f t="shared" si="38"/>
        <v>126.11853333333333</v>
      </c>
      <c r="I479" s="7">
        <f>(Table21[[#This Row],[Adj Close]]-Table21[[#This Row],[3-MA]])</f>
        <v>1.0165666666666624</v>
      </c>
      <c r="J479" s="3">
        <f t="shared" si="37"/>
        <v>1.0334077877777692</v>
      </c>
      <c r="K479" s="3">
        <f>ABS(Table21[[#This Row],[Erorr 2]])</f>
        <v>1.0165666666666624</v>
      </c>
      <c r="L479" s="6">
        <f>Table21[[#This Row],[Abs Erorr 2]]/Table21[[#This Row],[Adj Close]]</f>
        <v>7.9959560079526613E-3</v>
      </c>
      <c r="M479" s="4">
        <f t="shared" si="39"/>
        <v>124.41040000000002</v>
      </c>
      <c r="N479" s="9">
        <f>Table21[[#This Row],[Adj Close]]-Table21[[#This Row],[6-MA]]</f>
        <v>2.7246999999999701</v>
      </c>
      <c r="O479" s="10">
        <f>(Table21[[#This Row],[Adj Close]]-M479)^2</f>
        <v>7.4239900899998377</v>
      </c>
      <c r="P479" s="10">
        <f>ABS(Table21[[#This Row],[Erorr 3]])</f>
        <v>2.7246999999999701</v>
      </c>
      <c r="Q479" s="81">
        <f>Table21[[#This Row],[Abs Erorr 3]]/Table21[[#This Row],[Adj Close]]</f>
        <v>2.1431532283373911E-2</v>
      </c>
    </row>
    <row r="480" spans="1:17" x14ac:dyDescent="0.3">
      <c r="A480" s="79">
        <v>44158</v>
      </c>
      <c r="B480" s="82">
        <v>128.2346</v>
      </c>
      <c r="C480" s="4">
        <f t="shared" si="36"/>
        <v>127.13509999999999</v>
      </c>
      <c r="D480" s="18">
        <f>Table21[[#This Row],[Adj Close]]-Table21[[#This Row],[Naive Trend ]]</f>
        <v>1.0995000000000061</v>
      </c>
      <c r="E480" s="5">
        <f t="shared" si="35"/>
        <v>1.2089002500000134</v>
      </c>
      <c r="F480" s="5">
        <f>ABS(Table21[[#This Row],[Erorr 1]])</f>
        <v>1.0995000000000061</v>
      </c>
      <c r="G480" s="6">
        <f>Table21[[#This Row],[Abs Erorr 1]]/Table21[[#This Row],[Adj Close]]</f>
        <v>8.5741289792303031E-3</v>
      </c>
      <c r="H480" s="4">
        <f t="shared" si="38"/>
        <v>126.36389999999999</v>
      </c>
      <c r="I480" s="7">
        <f>(Table21[[#This Row],[Adj Close]]-Table21[[#This Row],[3-MA]])</f>
        <v>1.8707000000000136</v>
      </c>
      <c r="J480" s="3">
        <f t="shared" si="37"/>
        <v>3.4995184900000509</v>
      </c>
      <c r="K480" s="3">
        <f>ABS(Table21[[#This Row],[Erorr 2]])</f>
        <v>1.8707000000000136</v>
      </c>
      <c r="L480" s="6">
        <f>Table21[[#This Row],[Abs Erorr 2]]/Table21[[#This Row],[Adj Close]]</f>
        <v>1.4588106486081085E-2</v>
      </c>
      <c r="M480" s="4">
        <f t="shared" si="39"/>
        <v>125.42061666666666</v>
      </c>
      <c r="N480" s="9">
        <f>Table21[[#This Row],[Adj Close]]-Table21[[#This Row],[6-MA]]</f>
        <v>2.8139833333333399</v>
      </c>
      <c r="O480" s="10">
        <f>(Table21[[#This Row],[Adj Close]]-M480)^2</f>
        <v>7.9185022002778149</v>
      </c>
      <c r="P480" s="10">
        <f>ABS(Table21[[#This Row],[Erorr 3]])</f>
        <v>2.8139833333333399</v>
      </c>
      <c r="Q480" s="81">
        <f>Table21[[#This Row],[Abs Erorr 3]]/Table21[[#This Row],[Adj Close]]</f>
        <v>2.1944025507416406E-2</v>
      </c>
    </row>
    <row r="481" spans="1:17" x14ac:dyDescent="0.3">
      <c r="A481" s="79">
        <v>44159</v>
      </c>
      <c r="B481" s="82">
        <v>128.77950000000001</v>
      </c>
      <c r="C481" s="4">
        <f t="shared" si="36"/>
        <v>128.2346</v>
      </c>
      <c r="D481" s="18">
        <f>Table21[[#This Row],[Adj Close]]-Table21[[#This Row],[Naive Trend ]]</f>
        <v>0.5449000000000126</v>
      </c>
      <c r="E481" s="5">
        <f t="shared" si="35"/>
        <v>0.29691601000001372</v>
      </c>
      <c r="F481" s="5">
        <f>ABS(Table21[[#This Row],[Erorr 1]])</f>
        <v>0.5449000000000126</v>
      </c>
      <c r="G481" s="6">
        <f>Table21[[#This Row],[Abs Erorr 1]]/Table21[[#This Row],[Adj Close]]</f>
        <v>4.2312635163206293E-3</v>
      </c>
      <c r="H481" s="4">
        <f t="shared" si="38"/>
        <v>127.1606</v>
      </c>
      <c r="I481" s="7">
        <f>(Table21[[#This Row],[Adj Close]]-Table21[[#This Row],[3-MA]])</f>
        <v>1.6189000000000107</v>
      </c>
      <c r="J481" s="3">
        <f t="shared" si="37"/>
        <v>2.6208372100000346</v>
      </c>
      <c r="K481" s="3">
        <f>ABS(Table21[[#This Row],[Erorr 2]])</f>
        <v>1.6189000000000107</v>
      </c>
      <c r="L481" s="6">
        <f>Table21[[#This Row],[Abs Erorr 2]]/Table21[[#This Row],[Adj Close]]</f>
        <v>1.2571100213931647E-2</v>
      </c>
      <c r="M481" s="4">
        <f t="shared" si="39"/>
        <v>126.35276666666665</v>
      </c>
      <c r="N481" s="9">
        <f>Table21[[#This Row],[Adj Close]]-Table21[[#This Row],[6-MA]]</f>
        <v>2.4267333333333596</v>
      </c>
      <c r="O481" s="10">
        <f>(Table21[[#This Row],[Adj Close]]-M481)^2</f>
        <v>5.8890346711112382</v>
      </c>
      <c r="P481" s="10">
        <f>ABS(Table21[[#This Row],[Erorr 3]])</f>
        <v>2.4267333333333596</v>
      </c>
      <c r="Q481" s="81">
        <f>Table21[[#This Row],[Abs Erorr 3]]/Table21[[#This Row],[Adj Close]]</f>
        <v>1.8844096562988358E-2</v>
      </c>
    </row>
    <row r="482" spans="1:17" x14ac:dyDescent="0.3">
      <c r="A482" s="79">
        <v>44160</v>
      </c>
      <c r="B482" s="82">
        <v>129.58260000000001</v>
      </c>
      <c r="C482" s="4">
        <f t="shared" si="36"/>
        <v>128.77950000000001</v>
      </c>
      <c r="D482" s="18">
        <f>Table21[[#This Row],[Adj Close]]-Table21[[#This Row],[Naive Trend ]]</f>
        <v>0.80310000000000059</v>
      </c>
      <c r="E482" s="5">
        <f t="shared" si="35"/>
        <v>0.64496961000000097</v>
      </c>
      <c r="F482" s="5">
        <f>ABS(Table21[[#This Row],[Erorr 1]])</f>
        <v>0.80310000000000059</v>
      </c>
      <c r="G482" s="6">
        <f>Table21[[#This Row],[Abs Erorr 1]]/Table21[[#This Row],[Adj Close]]</f>
        <v>6.1975913432822036E-3</v>
      </c>
      <c r="H482" s="4">
        <f t="shared" si="38"/>
        <v>128.04973333333334</v>
      </c>
      <c r="I482" s="7">
        <f>(Table21[[#This Row],[Adj Close]]-Table21[[#This Row],[3-MA]])</f>
        <v>1.5328666666666777</v>
      </c>
      <c r="J482" s="3">
        <f t="shared" si="37"/>
        <v>2.3496802177778116</v>
      </c>
      <c r="K482" s="3">
        <f>ABS(Table21[[#This Row],[Erorr 2]])</f>
        <v>1.5328666666666777</v>
      </c>
      <c r="L482" s="6">
        <f>Table21[[#This Row],[Abs Erorr 2]]/Table21[[#This Row],[Adj Close]]</f>
        <v>1.182926308521883E-2</v>
      </c>
      <c r="M482" s="4">
        <f t="shared" si="39"/>
        <v>127.08413333333333</v>
      </c>
      <c r="N482" s="9">
        <f>Table21[[#This Row],[Adj Close]]-Table21[[#This Row],[6-MA]]</f>
        <v>2.4984666666666868</v>
      </c>
      <c r="O482" s="10">
        <f>(Table21[[#This Row],[Adj Close]]-M482)^2</f>
        <v>6.2423356844445452</v>
      </c>
      <c r="P482" s="10">
        <f>ABS(Table21[[#This Row],[Erorr 3]])</f>
        <v>2.4984666666666868</v>
      </c>
      <c r="Q482" s="81">
        <f>Table21[[#This Row],[Abs Erorr 3]]/Table21[[#This Row],[Adj Close]]</f>
        <v>1.9280880817846582E-2</v>
      </c>
    </row>
    <row r="483" spans="1:17" x14ac:dyDescent="0.3">
      <c r="A483" s="79">
        <v>44162</v>
      </c>
      <c r="B483" s="82">
        <v>128.3493</v>
      </c>
      <c r="C483" s="4">
        <f t="shared" si="36"/>
        <v>129.58260000000001</v>
      </c>
      <c r="D483" s="18">
        <f>Table21[[#This Row],[Adj Close]]-Table21[[#This Row],[Naive Trend ]]</f>
        <v>-1.2333000000000141</v>
      </c>
      <c r="E483" s="5">
        <f t="shared" si="35"/>
        <v>1.5210288900000346</v>
      </c>
      <c r="F483" s="5">
        <f>ABS(Table21[[#This Row],[Erorr 1]])</f>
        <v>1.2333000000000141</v>
      </c>
      <c r="G483" s="6">
        <f>Table21[[#This Row],[Abs Erorr 1]]/Table21[[#This Row],[Adj Close]]</f>
        <v>9.6089343689448568E-3</v>
      </c>
      <c r="H483" s="4">
        <f t="shared" si="38"/>
        <v>128.86556666666667</v>
      </c>
      <c r="I483" s="7">
        <f>(Table21[[#This Row],[Adj Close]]-Table21[[#This Row],[3-MA]])</f>
        <v>-0.51626666666666665</v>
      </c>
      <c r="J483" s="3">
        <f t="shared" si="37"/>
        <v>0.26653127111111108</v>
      </c>
      <c r="K483" s="3">
        <f>ABS(Table21[[#This Row],[Erorr 2]])</f>
        <v>0.51626666666666665</v>
      </c>
      <c r="L483" s="6">
        <f>Table21[[#This Row],[Abs Erorr 2]]/Table21[[#This Row],[Adj Close]]</f>
        <v>4.022356698997709E-3</v>
      </c>
      <c r="M483" s="4">
        <f t="shared" si="39"/>
        <v>127.61473333333333</v>
      </c>
      <c r="N483" s="9">
        <f>Table21[[#This Row],[Adj Close]]-Table21[[#This Row],[6-MA]]</f>
        <v>0.73456666666666592</v>
      </c>
      <c r="O483" s="10">
        <f>(Table21[[#This Row],[Adj Close]]-M483)^2</f>
        <v>0.53958818777777673</v>
      </c>
      <c r="P483" s="10">
        <f>ABS(Table21[[#This Row],[Erorr 3]])</f>
        <v>0.73456666666666592</v>
      </c>
      <c r="Q483" s="81">
        <f>Table21[[#This Row],[Abs Erorr 3]]/Table21[[#This Row],[Adj Close]]</f>
        <v>5.7231840506077238E-3</v>
      </c>
    </row>
    <row r="484" spans="1:17" x14ac:dyDescent="0.3">
      <c r="A484" s="79">
        <v>44165</v>
      </c>
      <c r="B484" s="82">
        <v>128.77950000000001</v>
      </c>
      <c r="C484" s="4">
        <f t="shared" si="36"/>
        <v>128.3493</v>
      </c>
      <c r="D484" s="18">
        <f>Table21[[#This Row],[Adj Close]]-Table21[[#This Row],[Naive Trend ]]</f>
        <v>0.43020000000001346</v>
      </c>
      <c r="E484" s="5">
        <f t="shared" si="35"/>
        <v>0.1850720400000116</v>
      </c>
      <c r="F484" s="5">
        <f>ABS(Table21[[#This Row],[Erorr 1]])</f>
        <v>0.43020000000001346</v>
      </c>
      <c r="G484" s="6">
        <f>Table21[[#This Row],[Abs Erorr 1]]/Table21[[#This Row],[Adj Close]]</f>
        <v>3.3405938056912275E-3</v>
      </c>
      <c r="H484" s="4">
        <f t="shared" si="38"/>
        <v>128.90380000000002</v>
      </c>
      <c r="I484" s="7">
        <f>(Table21[[#This Row],[Adj Close]]-Table21[[#This Row],[3-MA]])</f>
        <v>-0.12430000000000518</v>
      </c>
      <c r="J484" s="3">
        <f t="shared" si="37"/>
        <v>1.5450490000001288E-2</v>
      </c>
      <c r="K484" s="3">
        <f>ABS(Table21[[#This Row],[Erorr 2]])</f>
        <v>0.12430000000000518</v>
      </c>
      <c r="L484" s="6">
        <f>Table21[[#This Row],[Abs Erorr 2]]/Table21[[#This Row],[Adj Close]]</f>
        <v>9.6521573697681048E-4</v>
      </c>
      <c r="M484" s="4">
        <f t="shared" si="39"/>
        <v>128.03220000000002</v>
      </c>
      <c r="N484" s="9">
        <f>Table21[[#This Row],[Adj Close]]-Table21[[#This Row],[6-MA]]</f>
        <v>0.74729999999999563</v>
      </c>
      <c r="O484" s="10">
        <f>(Table21[[#This Row],[Adj Close]]-M484)^2</f>
        <v>0.55845728999999344</v>
      </c>
      <c r="P484" s="10">
        <f>ABS(Table21[[#This Row],[Erorr 3]])</f>
        <v>0.74729999999999563</v>
      </c>
      <c r="Q484" s="81">
        <f>Table21[[#This Row],[Abs Erorr 3]]/Table21[[#This Row],[Adj Close]]</f>
        <v>5.802942238477363E-3</v>
      </c>
    </row>
    <row r="485" spans="1:17" x14ac:dyDescent="0.3">
      <c r="A485" s="79">
        <v>44166</v>
      </c>
      <c r="B485" s="82">
        <v>129.48699999999999</v>
      </c>
      <c r="C485" s="4">
        <f t="shared" si="36"/>
        <v>128.77950000000001</v>
      </c>
      <c r="D485" s="18">
        <f>Table21[[#This Row],[Adj Close]]-Table21[[#This Row],[Naive Trend ]]</f>
        <v>0.70749999999998181</v>
      </c>
      <c r="E485" s="5">
        <f t="shared" si="35"/>
        <v>0.50055624999997428</v>
      </c>
      <c r="F485" s="5">
        <f>ABS(Table21[[#This Row],[Erorr 1]])</f>
        <v>0.70749999999998181</v>
      </c>
      <c r="G485" s="6">
        <f>Table21[[#This Row],[Abs Erorr 1]]/Table21[[#This Row],[Adj Close]]</f>
        <v>5.4638689598182199E-3</v>
      </c>
      <c r="H485" s="4">
        <f t="shared" si="38"/>
        <v>128.90380000000002</v>
      </c>
      <c r="I485" s="7">
        <f>(Table21[[#This Row],[Adj Close]]-Table21[[#This Row],[3-MA]])</f>
        <v>0.58319999999997663</v>
      </c>
      <c r="J485" s="3">
        <f t="shared" si="37"/>
        <v>0.34012223999997276</v>
      </c>
      <c r="K485" s="3">
        <f>ABS(Table21[[#This Row],[Erorr 2]])</f>
        <v>0.58319999999997663</v>
      </c>
      <c r="L485" s="6">
        <f>Table21[[#This Row],[Abs Erorr 2]]/Table21[[#This Row],[Adj Close]]</f>
        <v>4.503927035146205E-3</v>
      </c>
      <c r="M485" s="4">
        <f t="shared" si="39"/>
        <v>128.47676666666666</v>
      </c>
      <c r="N485" s="9">
        <f>Table21[[#This Row],[Adj Close]]-Table21[[#This Row],[6-MA]]</f>
        <v>1.010233333333332</v>
      </c>
      <c r="O485" s="10">
        <f>(Table21[[#This Row],[Adj Close]]-M485)^2</f>
        <v>1.0205713877777751</v>
      </c>
      <c r="P485" s="10">
        <f>ABS(Table21[[#This Row],[Erorr 3]])</f>
        <v>1.010233333333332</v>
      </c>
      <c r="Q485" s="81">
        <f>Table21[[#This Row],[Abs Erorr 3]]/Table21[[#This Row],[Adj Close]]</f>
        <v>7.8018127945919825E-3</v>
      </c>
    </row>
    <row r="486" spans="1:17" x14ac:dyDescent="0.3">
      <c r="A486" s="79">
        <v>44167</v>
      </c>
      <c r="B486" s="82">
        <v>129.6208</v>
      </c>
      <c r="C486" s="4">
        <f t="shared" si="36"/>
        <v>129.48699999999999</v>
      </c>
      <c r="D486" s="18">
        <f>Table21[[#This Row],[Adj Close]]-Table21[[#This Row],[Naive Trend ]]</f>
        <v>0.13380000000000791</v>
      </c>
      <c r="E486" s="5">
        <f t="shared" si="35"/>
        <v>1.7902440000002118E-2</v>
      </c>
      <c r="F486" s="5">
        <f>ABS(Table21[[#This Row],[Erorr 1]])</f>
        <v>0.13380000000000791</v>
      </c>
      <c r="G486" s="6">
        <f>Table21[[#This Row],[Abs Erorr 1]]/Table21[[#This Row],[Adj Close]]</f>
        <v>1.0322417389802246E-3</v>
      </c>
      <c r="H486" s="4">
        <f t="shared" si="38"/>
        <v>128.87193333333335</v>
      </c>
      <c r="I486" s="7">
        <f>(Table21[[#This Row],[Adj Close]]-Table21[[#This Row],[3-MA]])</f>
        <v>0.74886666666665747</v>
      </c>
      <c r="J486" s="3">
        <f t="shared" si="37"/>
        <v>0.56080128444443067</v>
      </c>
      <c r="K486" s="3">
        <f>ABS(Table21[[#This Row],[Erorr 2]])</f>
        <v>0.74886666666665747</v>
      </c>
      <c r="L486" s="6">
        <f>Table21[[#This Row],[Abs Erorr 2]]/Table21[[#This Row],[Adj Close]]</f>
        <v>5.7773649496582142E-3</v>
      </c>
      <c r="M486" s="4">
        <f t="shared" si="39"/>
        <v>128.86875000000001</v>
      </c>
      <c r="N486" s="9">
        <f>Table21[[#This Row],[Adj Close]]-Table21[[#This Row],[6-MA]]</f>
        <v>0.752049999999997</v>
      </c>
      <c r="O486" s="10">
        <f>(Table21[[#This Row],[Adj Close]]-M486)^2</f>
        <v>0.56557920249999549</v>
      </c>
      <c r="P486" s="10">
        <f>ABS(Table21[[#This Row],[Erorr 3]])</f>
        <v>0.752049999999997</v>
      </c>
      <c r="Q486" s="81">
        <f>Table21[[#This Row],[Abs Erorr 3]]/Table21[[#This Row],[Adj Close]]</f>
        <v>5.8019237653215922E-3</v>
      </c>
    </row>
    <row r="487" spans="1:17" x14ac:dyDescent="0.3">
      <c r="A487" s="79">
        <v>44168</v>
      </c>
      <c r="B487" s="82">
        <v>130.9402</v>
      </c>
      <c r="C487" s="4">
        <f t="shared" si="36"/>
        <v>129.6208</v>
      </c>
      <c r="D487" s="18">
        <f>Table21[[#This Row],[Adj Close]]-Table21[[#This Row],[Naive Trend ]]</f>
        <v>1.3194000000000017</v>
      </c>
      <c r="E487" s="5">
        <f t="shared" si="35"/>
        <v>1.7408163600000044</v>
      </c>
      <c r="F487" s="5">
        <f>ABS(Table21[[#This Row],[Erorr 1]])</f>
        <v>1.3194000000000017</v>
      </c>
      <c r="G487" s="6">
        <f>Table21[[#This Row],[Abs Erorr 1]]/Table21[[#This Row],[Adj Close]]</f>
        <v>1.0076355466083002E-2</v>
      </c>
      <c r="H487" s="4">
        <f t="shared" si="38"/>
        <v>129.29576666666665</v>
      </c>
      <c r="I487" s="7">
        <f>(Table21[[#This Row],[Adj Close]]-Table21[[#This Row],[3-MA]])</f>
        <v>1.6444333333333532</v>
      </c>
      <c r="J487" s="3">
        <f t="shared" si="37"/>
        <v>2.704160987777843</v>
      </c>
      <c r="K487" s="3">
        <f>ABS(Table21[[#This Row],[Erorr 2]])</f>
        <v>1.6444333333333532</v>
      </c>
      <c r="L487" s="6">
        <f>Table21[[#This Row],[Abs Erorr 2]]/Table21[[#This Row],[Adj Close]]</f>
        <v>1.255865909272594E-2</v>
      </c>
      <c r="M487" s="4">
        <f t="shared" si="39"/>
        <v>129.09978333333333</v>
      </c>
      <c r="N487" s="9">
        <f>Table21[[#This Row],[Adj Close]]-Table21[[#This Row],[6-MA]]</f>
        <v>1.8404166666666697</v>
      </c>
      <c r="O487" s="10">
        <f>(Table21[[#This Row],[Adj Close]]-M487)^2</f>
        <v>3.3871335069444557</v>
      </c>
      <c r="P487" s="10">
        <f>ABS(Table21[[#This Row],[Erorr 3]])</f>
        <v>1.8404166666666697</v>
      </c>
      <c r="Q487" s="81">
        <f>Table21[[#This Row],[Abs Erorr 3]]/Table21[[#This Row],[Adj Close]]</f>
        <v>1.405539831668708E-2</v>
      </c>
    </row>
    <row r="488" spans="1:17" x14ac:dyDescent="0.3">
      <c r="A488" s="79">
        <v>44169</v>
      </c>
      <c r="B488" s="82">
        <v>131.42400000000001</v>
      </c>
      <c r="C488" s="4">
        <f t="shared" si="36"/>
        <v>130.9402</v>
      </c>
      <c r="D488" s="18">
        <f>Table21[[#This Row],[Adj Close]]-Table21[[#This Row],[Naive Trend ]]</f>
        <v>0.48380000000000223</v>
      </c>
      <c r="E488" s="5">
        <f t="shared" si="35"/>
        <v>0.23406244000000215</v>
      </c>
      <c r="F488" s="5">
        <f>ABS(Table21[[#This Row],[Erorr 1]])</f>
        <v>0.48380000000000223</v>
      </c>
      <c r="G488" s="6">
        <f>Table21[[#This Row],[Abs Erorr 1]]/Table21[[#This Row],[Adj Close]]</f>
        <v>3.681214998782583E-3</v>
      </c>
      <c r="H488" s="4">
        <f t="shared" si="38"/>
        <v>130.01599999999999</v>
      </c>
      <c r="I488" s="7">
        <f>(Table21[[#This Row],[Adj Close]]-Table21[[#This Row],[3-MA]])</f>
        <v>1.4080000000000155</v>
      </c>
      <c r="J488" s="3">
        <f t="shared" si="37"/>
        <v>1.9824640000000435</v>
      </c>
      <c r="K488" s="3">
        <f>ABS(Table21[[#This Row],[Erorr 2]])</f>
        <v>1.4080000000000155</v>
      </c>
      <c r="L488" s="6">
        <f>Table21[[#This Row],[Abs Erorr 2]]/Table21[[#This Row],[Adj Close]]</f>
        <v>1.0713416118821642E-2</v>
      </c>
      <c r="M488" s="4">
        <f t="shared" si="39"/>
        <v>129.4599</v>
      </c>
      <c r="N488" s="9">
        <f>Table21[[#This Row],[Adj Close]]-Table21[[#This Row],[6-MA]]</f>
        <v>1.964100000000002</v>
      </c>
      <c r="O488" s="10">
        <f>(Table21[[#This Row],[Adj Close]]-M488)^2</f>
        <v>3.8576888100000075</v>
      </c>
      <c r="P488" s="10">
        <f>ABS(Table21[[#This Row],[Erorr 3]])</f>
        <v>1.964100000000002</v>
      </c>
      <c r="Q488" s="81">
        <f>Table21[[#This Row],[Abs Erorr 3]]/Table21[[#This Row],[Adj Close]]</f>
        <v>1.494475894813734E-2</v>
      </c>
    </row>
    <row r="489" spans="1:17" x14ac:dyDescent="0.3">
      <c r="A489" s="79">
        <v>44172</v>
      </c>
      <c r="B489" s="82">
        <v>132.91839999999999</v>
      </c>
      <c r="C489" s="4">
        <f t="shared" si="36"/>
        <v>131.42400000000001</v>
      </c>
      <c r="D489" s="18">
        <f>Table21[[#This Row],[Adj Close]]-Table21[[#This Row],[Naive Trend ]]</f>
        <v>1.4943999999999846</v>
      </c>
      <c r="E489" s="5">
        <f t="shared" si="35"/>
        <v>2.2332313599999543</v>
      </c>
      <c r="F489" s="5">
        <f>ABS(Table21[[#This Row],[Erorr 1]])</f>
        <v>1.4943999999999846</v>
      </c>
      <c r="G489" s="6">
        <f>Table21[[#This Row],[Abs Erorr 1]]/Table21[[#This Row],[Adj Close]]</f>
        <v>1.1242988179213598E-2</v>
      </c>
      <c r="H489" s="4">
        <f t="shared" si="38"/>
        <v>130.66166666666666</v>
      </c>
      <c r="I489" s="7">
        <f>(Table21[[#This Row],[Adj Close]]-Table21[[#This Row],[3-MA]])</f>
        <v>2.2567333333333295</v>
      </c>
      <c r="J489" s="3">
        <f t="shared" si="37"/>
        <v>5.0928453377777601</v>
      </c>
      <c r="K489" s="3">
        <f>ABS(Table21[[#This Row],[Erorr 2]])</f>
        <v>2.2567333333333295</v>
      </c>
      <c r="L489" s="6">
        <f>Table21[[#This Row],[Abs Erorr 2]]/Table21[[#This Row],[Adj Close]]</f>
        <v>1.6978336583447662E-2</v>
      </c>
      <c r="M489" s="4">
        <f t="shared" si="39"/>
        <v>129.76680000000002</v>
      </c>
      <c r="N489" s="9">
        <f>Table21[[#This Row],[Adj Close]]-Table21[[#This Row],[6-MA]]</f>
        <v>3.1515999999999735</v>
      </c>
      <c r="O489" s="10">
        <f>(Table21[[#This Row],[Adj Close]]-M489)^2</f>
        <v>9.9325825599998332</v>
      </c>
      <c r="P489" s="10">
        <f>ABS(Table21[[#This Row],[Erorr 3]])</f>
        <v>3.1515999999999735</v>
      </c>
      <c r="Q489" s="81">
        <f>Table21[[#This Row],[Abs Erorr 3]]/Table21[[#This Row],[Adj Close]]</f>
        <v>2.3710787972169193E-2</v>
      </c>
    </row>
    <row r="490" spans="1:17" x14ac:dyDescent="0.3">
      <c r="A490" s="79">
        <v>44173</v>
      </c>
      <c r="B490" s="82">
        <v>133.27279999999999</v>
      </c>
      <c r="C490" s="4">
        <f t="shared" si="36"/>
        <v>132.91839999999999</v>
      </c>
      <c r="D490" s="18">
        <f>Table21[[#This Row],[Adj Close]]-Table21[[#This Row],[Naive Trend ]]</f>
        <v>0.35439999999999827</v>
      </c>
      <c r="E490" s="5">
        <f t="shared" si="35"/>
        <v>0.12559935999999877</v>
      </c>
      <c r="F490" s="5">
        <f>ABS(Table21[[#This Row],[Erorr 1]])</f>
        <v>0.35439999999999827</v>
      </c>
      <c r="G490" s="6">
        <f>Table21[[#This Row],[Abs Erorr 1]]/Table21[[#This Row],[Adj Close]]</f>
        <v>2.659207280105155E-3</v>
      </c>
      <c r="H490" s="4">
        <f t="shared" si="38"/>
        <v>131.76086666666666</v>
      </c>
      <c r="I490" s="7">
        <f>(Table21[[#This Row],[Adj Close]]-Table21[[#This Row],[3-MA]])</f>
        <v>1.5119333333333316</v>
      </c>
      <c r="J490" s="3">
        <f t="shared" si="37"/>
        <v>2.2859424044444392</v>
      </c>
      <c r="K490" s="3">
        <f>ABS(Table21[[#This Row],[Erorr 2]])</f>
        <v>1.5119333333333316</v>
      </c>
      <c r="L490" s="6">
        <f>Table21[[#This Row],[Abs Erorr 2]]/Table21[[#This Row],[Adj Close]]</f>
        <v>1.1344650471313965E-2</v>
      </c>
      <c r="M490" s="4">
        <f t="shared" si="39"/>
        <v>130.52831666666665</v>
      </c>
      <c r="N490" s="9">
        <f>Table21[[#This Row],[Adj Close]]-Table21[[#This Row],[6-MA]]</f>
        <v>2.7444833333333349</v>
      </c>
      <c r="O490" s="10">
        <f>(Table21[[#This Row],[Adj Close]]-M490)^2</f>
        <v>7.5321887669444534</v>
      </c>
      <c r="P490" s="10">
        <f>ABS(Table21[[#This Row],[Erorr 3]])</f>
        <v>2.7444833333333349</v>
      </c>
      <c r="Q490" s="81">
        <f>Table21[[#This Row],[Abs Erorr 3]]/Table21[[#This Row],[Adj Close]]</f>
        <v>2.0592974210291486E-2</v>
      </c>
    </row>
    <row r="491" spans="1:17" x14ac:dyDescent="0.3">
      <c r="A491" s="79">
        <v>44174</v>
      </c>
      <c r="B491" s="82">
        <v>132.95670000000001</v>
      </c>
      <c r="C491" s="4">
        <f t="shared" si="36"/>
        <v>133.27279999999999</v>
      </c>
      <c r="D491" s="18">
        <f>Table21[[#This Row],[Adj Close]]-Table21[[#This Row],[Naive Trend ]]</f>
        <v>-0.3160999999999774</v>
      </c>
      <c r="E491" s="5">
        <f t="shared" si="35"/>
        <v>9.9919209999985714E-2</v>
      </c>
      <c r="F491" s="5">
        <f>ABS(Table21[[#This Row],[Erorr 1]])</f>
        <v>0.3160999999999774</v>
      </c>
      <c r="G491" s="6">
        <f>Table21[[#This Row],[Abs Erorr 1]]/Table21[[#This Row],[Adj Close]]</f>
        <v>2.3774657463668802E-3</v>
      </c>
      <c r="H491" s="4">
        <f t="shared" si="38"/>
        <v>132.5384</v>
      </c>
      <c r="I491" s="7">
        <f>(Table21[[#This Row],[Adj Close]]-Table21[[#This Row],[3-MA]])</f>
        <v>0.41830000000001633</v>
      </c>
      <c r="J491" s="3">
        <f t="shared" si="37"/>
        <v>0.17497489000001365</v>
      </c>
      <c r="K491" s="3">
        <f>ABS(Table21[[#This Row],[Erorr 2]])</f>
        <v>0.41830000000001633</v>
      </c>
      <c r="L491" s="6">
        <f>Table21[[#This Row],[Abs Erorr 2]]/Table21[[#This Row],[Adj Close]]</f>
        <v>3.1461370506339001E-3</v>
      </c>
      <c r="M491" s="4">
        <f t="shared" si="39"/>
        <v>131.27719999999999</v>
      </c>
      <c r="N491" s="9">
        <f>Table21[[#This Row],[Adj Close]]-Table21[[#This Row],[6-MA]]</f>
        <v>1.6795000000000186</v>
      </c>
      <c r="O491" s="10">
        <f>(Table21[[#This Row],[Adj Close]]-M491)^2</f>
        <v>2.8207202500000625</v>
      </c>
      <c r="P491" s="10">
        <f>ABS(Table21[[#This Row],[Erorr 3]])</f>
        <v>1.6795000000000186</v>
      </c>
      <c r="Q491" s="81">
        <f>Table21[[#This Row],[Abs Erorr 3]]/Table21[[#This Row],[Adj Close]]</f>
        <v>1.2631932050058541E-2</v>
      </c>
    </row>
    <row r="492" spans="1:17" x14ac:dyDescent="0.3">
      <c r="A492" s="79">
        <v>44175</v>
      </c>
      <c r="B492" s="82">
        <v>131.79759999999999</v>
      </c>
      <c r="C492" s="4">
        <f t="shared" si="36"/>
        <v>132.95670000000001</v>
      </c>
      <c r="D492" s="18">
        <f>Table21[[#This Row],[Adj Close]]-Table21[[#This Row],[Naive Trend ]]</f>
        <v>-1.1591000000000236</v>
      </c>
      <c r="E492" s="5">
        <f t="shared" si="35"/>
        <v>1.3435128100000546</v>
      </c>
      <c r="F492" s="5">
        <f>ABS(Table21[[#This Row],[Erorr 1]])</f>
        <v>1.1591000000000236</v>
      </c>
      <c r="G492" s="6">
        <f>Table21[[#This Row],[Abs Erorr 1]]/Table21[[#This Row],[Adj Close]]</f>
        <v>8.7945455759438993E-3</v>
      </c>
      <c r="H492" s="4">
        <f t="shared" si="38"/>
        <v>133.04929999999999</v>
      </c>
      <c r="I492" s="7">
        <f>(Table21[[#This Row],[Adj Close]]-Table21[[#This Row],[3-MA]])</f>
        <v>-1.2516999999999996</v>
      </c>
      <c r="J492" s="3">
        <f t="shared" si="37"/>
        <v>1.566752889999999</v>
      </c>
      <c r="K492" s="3">
        <f>ABS(Table21[[#This Row],[Erorr 2]])</f>
        <v>1.2516999999999996</v>
      </c>
      <c r="L492" s="6">
        <f>Table21[[#This Row],[Abs Erorr 2]]/Table21[[#This Row],[Adj Close]]</f>
        <v>9.4971380358974643E-3</v>
      </c>
      <c r="M492" s="4">
        <f t="shared" si="39"/>
        <v>131.85548333333335</v>
      </c>
      <c r="N492" s="9">
        <f>Table21[[#This Row],[Adj Close]]-Table21[[#This Row],[6-MA]]</f>
        <v>-5.7883333333364817E-2</v>
      </c>
      <c r="O492" s="10">
        <f>(Table21[[#This Row],[Adj Close]]-M492)^2</f>
        <v>3.3504802777814227E-3</v>
      </c>
      <c r="P492" s="10">
        <f>ABS(Table21[[#This Row],[Erorr 3]])</f>
        <v>5.7883333333364817E-2</v>
      </c>
      <c r="Q492" s="81">
        <f>Table21[[#This Row],[Abs Erorr 3]]/Table21[[#This Row],[Adj Close]]</f>
        <v>4.3918351573446577E-4</v>
      </c>
    </row>
    <row r="493" spans="1:17" x14ac:dyDescent="0.3">
      <c r="A493" s="79">
        <v>44176</v>
      </c>
      <c r="B493" s="82">
        <v>131.63470000000001</v>
      </c>
      <c r="C493" s="4">
        <f t="shared" si="36"/>
        <v>131.79759999999999</v>
      </c>
      <c r="D493" s="18">
        <f>Table21[[#This Row],[Adj Close]]-Table21[[#This Row],[Naive Trend ]]</f>
        <v>-0.16289999999997917</v>
      </c>
      <c r="E493" s="5">
        <f t="shared" si="35"/>
        <v>2.6536409999993214E-2</v>
      </c>
      <c r="F493" s="5">
        <f>ABS(Table21[[#This Row],[Erorr 1]])</f>
        <v>0.16289999999997917</v>
      </c>
      <c r="G493" s="6">
        <f>Table21[[#This Row],[Abs Erorr 1]]/Table21[[#This Row],[Adj Close]]</f>
        <v>1.2375156398729146E-3</v>
      </c>
      <c r="H493" s="4">
        <f t="shared" si="38"/>
        <v>132.67570000000001</v>
      </c>
      <c r="I493" s="7">
        <f>(Table21[[#This Row],[Adj Close]]-Table21[[#This Row],[3-MA]])</f>
        <v>-1.0409999999999968</v>
      </c>
      <c r="J493" s="3">
        <f t="shared" si="37"/>
        <v>1.0836809999999935</v>
      </c>
      <c r="K493" s="3">
        <f>ABS(Table21[[#This Row],[Erorr 2]])</f>
        <v>1.0409999999999968</v>
      </c>
      <c r="L493" s="6">
        <f>Table21[[#This Row],[Abs Erorr 2]]/Table21[[#This Row],[Adj Close]]</f>
        <v>7.9082491166842534E-3</v>
      </c>
      <c r="M493" s="4">
        <f t="shared" si="39"/>
        <v>132.21828333333332</v>
      </c>
      <c r="N493" s="9">
        <f>Table21[[#This Row],[Adj Close]]-Table21[[#This Row],[6-MA]]</f>
        <v>-0.58358333333330847</v>
      </c>
      <c r="O493" s="10">
        <f>(Table21[[#This Row],[Adj Close]]-M493)^2</f>
        <v>0.34056950694441546</v>
      </c>
      <c r="P493" s="10">
        <f>ABS(Table21[[#This Row],[Erorr 3]])</f>
        <v>0.58358333333330847</v>
      </c>
      <c r="Q493" s="81">
        <f>Table21[[#This Row],[Abs Erorr 3]]/Table21[[#This Row],[Adj Close]]</f>
        <v>4.4333548322236342E-3</v>
      </c>
    </row>
    <row r="494" spans="1:17" x14ac:dyDescent="0.3">
      <c r="A494" s="79">
        <v>44179</v>
      </c>
      <c r="B494" s="82">
        <v>130.5522</v>
      </c>
      <c r="C494" s="4">
        <f t="shared" si="36"/>
        <v>131.63470000000001</v>
      </c>
      <c r="D494" s="18">
        <f>Table21[[#This Row],[Adj Close]]-Table21[[#This Row],[Naive Trend ]]</f>
        <v>-1.0825000000000102</v>
      </c>
      <c r="E494" s="5">
        <f t="shared" si="35"/>
        <v>1.1718062500000221</v>
      </c>
      <c r="F494" s="5">
        <f>ABS(Table21[[#This Row],[Erorr 1]])</f>
        <v>1.0825000000000102</v>
      </c>
      <c r="G494" s="6">
        <f>Table21[[#This Row],[Abs Erorr 1]]/Table21[[#This Row],[Adj Close]]</f>
        <v>8.2917024760977617E-3</v>
      </c>
      <c r="H494" s="4">
        <f t="shared" si="38"/>
        <v>132.12966666666668</v>
      </c>
      <c r="I494" s="7">
        <f>(Table21[[#This Row],[Adj Close]]-Table21[[#This Row],[3-MA]])</f>
        <v>-1.5774666666666803</v>
      </c>
      <c r="J494" s="3">
        <f t="shared" si="37"/>
        <v>2.4884010844444875</v>
      </c>
      <c r="K494" s="3">
        <f>ABS(Table21[[#This Row],[Erorr 2]])</f>
        <v>1.5774666666666803</v>
      </c>
      <c r="L494" s="6">
        <f>Table21[[#This Row],[Abs Erorr 2]]/Table21[[#This Row],[Adj Close]]</f>
        <v>1.208303396393688E-2</v>
      </c>
      <c r="M494" s="4">
        <f t="shared" si="39"/>
        <v>132.33403333333331</v>
      </c>
      <c r="N494" s="9">
        <f>Table21[[#This Row],[Adj Close]]-Table21[[#This Row],[6-MA]]</f>
        <v>-1.7818333333333101</v>
      </c>
      <c r="O494" s="10">
        <f>(Table21[[#This Row],[Adj Close]]-M494)^2</f>
        <v>3.1749300277776951</v>
      </c>
      <c r="P494" s="10">
        <f>ABS(Table21[[#This Row],[Erorr 3]])</f>
        <v>1.7818333333333101</v>
      </c>
      <c r="Q494" s="81">
        <f>Table21[[#This Row],[Abs Erorr 3]]/Table21[[#This Row],[Adj Close]]</f>
        <v>1.3648435900224661E-2</v>
      </c>
    </row>
    <row r="495" spans="1:17" x14ac:dyDescent="0.3">
      <c r="A495" s="79">
        <v>44180</v>
      </c>
      <c r="B495" s="82">
        <v>133.53149999999999</v>
      </c>
      <c r="C495" s="4">
        <f t="shared" si="36"/>
        <v>130.5522</v>
      </c>
      <c r="D495" s="18">
        <f>Table21[[#This Row],[Adj Close]]-Table21[[#This Row],[Naive Trend ]]</f>
        <v>2.979299999999995</v>
      </c>
      <c r="E495" s="5">
        <f t="shared" si="35"/>
        <v>8.8762284899999706</v>
      </c>
      <c r="F495" s="5">
        <f>ABS(Table21[[#This Row],[Erorr 1]])</f>
        <v>2.979299999999995</v>
      </c>
      <c r="G495" s="6">
        <f>Table21[[#This Row],[Abs Erorr 1]]/Table21[[#This Row],[Adj Close]]</f>
        <v>2.2311589400253837E-2</v>
      </c>
      <c r="H495" s="4">
        <f t="shared" si="38"/>
        <v>131.32816666666668</v>
      </c>
      <c r="I495" s="7">
        <f>(Table21[[#This Row],[Adj Close]]-Table21[[#This Row],[3-MA]])</f>
        <v>2.2033333333333189</v>
      </c>
      <c r="J495" s="3">
        <f t="shared" si="37"/>
        <v>4.8546777777777139</v>
      </c>
      <c r="K495" s="3">
        <f>ABS(Table21[[#This Row],[Erorr 2]])</f>
        <v>2.2033333333333189</v>
      </c>
      <c r="L495" s="6">
        <f>Table21[[#This Row],[Abs Erorr 2]]/Table21[[#This Row],[Adj Close]]</f>
        <v>1.650047616729625E-2</v>
      </c>
      <c r="M495" s="4">
        <f t="shared" si="39"/>
        <v>132.18873333333335</v>
      </c>
      <c r="N495" s="9">
        <f>Table21[[#This Row],[Adj Close]]-Table21[[#This Row],[6-MA]]</f>
        <v>1.3427666666666482</v>
      </c>
      <c r="O495" s="10">
        <f>(Table21[[#This Row],[Adj Close]]-M495)^2</f>
        <v>1.8030223211110616</v>
      </c>
      <c r="P495" s="10">
        <f>ABS(Table21[[#This Row],[Erorr 3]])</f>
        <v>1.3427666666666482</v>
      </c>
      <c r="Q495" s="81">
        <f>Table21[[#This Row],[Abs Erorr 3]]/Table21[[#This Row],[Adj Close]]</f>
        <v>1.0055804560471861E-2</v>
      </c>
    </row>
    <row r="496" spans="1:17" x14ac:dyDescent="0.3">
      <c r="A496" s="79">
        <v>44181</v>
      </c>
      <c r="B496" s="82">
        <v>132.5256</v>
      </c>
      <c r="C496" s="4">
        <f t="shared" si="36"/>
        <v>133.53149999999999</v>
      </c>
      <c r="D496" s="18">
        <f>Table21[[#This Row],[Adj Close]]-Table21[[#This Row],[Naive Trend ]]</f>
        <v>-1.0058999999999969</v>
      </c>
      <c r="E496" s="5">
        <f t="shared" si="35"/>
        <v>1.0118348099999939</v>
      </c>
      <c r="F496" s="5">
        <f>ABS(Table21[[#This Row],[Erorr 1]])</f>
        <v>1.0058999999999969</v>
      </c>
      <c r="G496" s="6">
        <f>Table21[[#This Row],[Abs Erorr 1]]/Table21[[#This Row],[Adj Close]]</f>
        <v>7.59023162317316E-3</v>
      </c>
      <c r="H496" s="4">
        <f t="shared" si="38"/>
        <v>131.90613333333334</v>
      </c>
      <c r="I496" s="7">
        <f>(Table21[[#This Row],[Adj Close]]-Table21[[#This Row],[3-MA]])</f>
        <v>0.61946666666665351</v>
      </c>
      <c r="J496" s="3">
        <f t="shared" si="37"/>
        <v>0.38373895111109479</v>
      </c>
      <c r="K496" s="3">
        <f>ABS(Table21[[#This Row],[Erorr 2]])</f>
        <v>0.61946666666665351</v>
      </c>
      <c r="L496" s="6">
        <f>Table21[[#This Row],[Abs Erorr 2]]/Table21[[#This Row],[Adj Close]]</f>
        <v>4.6743170124613929E-3</v>
      </c>
      <c r="M496" s="4">
        <f t="shared" si="39"/>
        <v>132.29091666666667</v>
      </c>
      <c r="N496" s="9">
        <f>Table21[[#This Row],[Adj Close]]-Table21[[#This Row],[6-MA]]</f>
        <v>0.23468333333332225</v>
      </c>
      <c r="O496" s="10">
        <f>(Table21[[#This Row],[Adj Close]]-M496)^2</f>
        <v>5.5076266944439241E-2</v>
      </c>
      <c r="P496" s="10">
        <f>ABS(Table21[[#This Row],[Erorr 3]])</f>
        <v>0.23468333333332225</v>
      </c>
      <c r="Q496" s="81">
        <f>Table21[[#This Row],[Abs Erorr 3]]/Table21[[#This Row],[Adj Close]]</f>
        <v>1.7708528264223837E-3</v>
      </c>
    </row>
    <row r="497" spans="1:17" x14ac:dyDescent="0.3">
      <c r="A497" s="79">
        <v>44182</v>
      </c>
      <c r="B497" s="82">
        <v>134.59479999999999</v>
      </c>
      <c r="C497" s="4">
        <f t="shared" si="36"/>
        <v>132.5256</v>
      </c>
      <c r="D497" s="18">
        <f>Table21[[#This Row],[Adj Close]]-Table21[[#This Row],[Naive Trend ]]</f>
        <v>2.069199999999995</v>
      </c>
      <c r="E497" s="5">
        <f t="shared" si="35"/>
        <v>4.2815886399999794</v>
      </c>
      <c r="F497" s="5">
        <f>ABS(Table21[[#This Row],[Erorr 1]])</f>
        <v>2.069199999999995</v>
      </c>
      <c r="G497" s="6">
        <f>Table21[[#This Row],[Abs Erorr 1]]/Table21[[#This Row],[Adj Close]]</f>
        <v>1.5373550835544874E-2</v>
      </c>
      <c r="H497" s="4">
        <f t="shared" si="38"/>
        <v>132.20310000000001</v>
      </c>
      <c r="I497" s="7">
        <f>(Table21[[#This Row],[Adj Close]]-Table21[[#This Row],[3-MA]])</f>
        <v>2.3916999999999859</v>
      </c>
      <c r="J497" s="3">
        <f t="shared" si="37"/>
        <v>5.720228889999933</v>
      </c>
      <c r="K497" s="3">
        <f>ABS(Table21[[#This Row],[Erorr 2]])</f>
        <v>2.3916999999999859</v>
      </c>
      <c r="L497" s="6">
        <f>Table21[[#This Row],[Abs Erorr 2]]/Table21[[#This Row],[Adj Close]]</f>
        <v>1.776963151622489E-2</v>
      </c>
      <c r="M497" s="4">
        <f t="shared" si="39"/>
        <v>132.16638333333333</v>
      </c>
      <c r="N497" s="9">
        <f>Table21[[#This Row],[Adj Close]]-Table21[[#This Row],[6-MA]]</f>
        <v>2.4284166666666636</v>
      </c>
      <c r="O497" s="10">
        <f>(Table21[[#This Row],[Adj Close]]-M497)^2</f>
        <v>5.8972075069444294</v>
      </c>
      <c r="P497" s="10">
        <f>ABS(Table21[[#This Row],[Erorr 3]])</f>
        <v>2.4284166666666636</v>
      </c>
      <c r="Q497" s="81">
        <f>Table21[[#This Row],[Abs Erorr 3]]/Table21[[#This Row],[Adj Close]]</f>
        <v>1.8042425611291549E-2</v>
      </c>
    </row>
    <row r="498" spans="1:17" x14ac:dyDescent="0.3">
      <c r="A498" s="79">
        <v>44183</v>
      </c>
      <c r="B498" s="82">
        <v>131.5102</v>
      </c>
      <c r="C498" s="4">
        <f t="shared" si="36"/>
        <v>134.59479999999999</v>
      </c>
      <c r="D498" s="18">
        <f>Table21[[#This Row],[Adj Close]]-Table21[[#This Row],[Naive Trend ]]</f>
        <v>-3.0845999999999947</v>
      </c>
      <c r="E498" s="5">
        <f t="shared" si="35"/>
        <v>9.5147571599999665</v>
      </c>
      <c r="F498" s="5">
        <f>ABS(Table21[[#This Row],[Erorr 1]])</f>
        <v>3.0845999999999947</v>
      </c>
      <c r="G498" s="6">
        <f>Table21[[#This Row],[Abs Erorr 1]]/Table21[[#This Row],[Adj Close]]</f>
        <v>2.3455214880670813E-2</v>
      </c>
      <c r="H498" s="4">
        <f t="shared" si="38"/>
        <v>133.55063333333331</v>
      </c>
      <c r="I498" s="7">
        <f>(Table21[[#This Row],[Adj Close]]-Table21[[#This Row],[3-MA]])</f>
        <v>-2.0404333333333113</v>
      </c>
      <c r="J498" s="3">
        <f t="shared" si="37"/>
        <v>4.1633681877776878</v>
      </c>
      <c r="K498" s="3">
        <f>ABS(Table21[[#This Row],[Erorr 2]])</f>
        <v>2.0404333333333113</v>
      </c>
      <c r="L498" s="6">
        <f>Table21[[#This Row],[Abs Erorr 2]]/Table21[[#This Row],[Adj Close]]</f>
        <v>1.5515399819430823E-2</v>
      </c>
      <c r="M498" s="4">
        <f t="shared" si="39"/>
        <v>132.43940000000001</v>
      </c>
      <c r="N498" s="9">
        <f>Table21[[#This Row],[Adj Close]]-Table21[[#This Row],[6-MA]]</f>
        <v>-0.92920000000000869</v>
      </c>
      <c r="O498" s="10">
        <f>(Table21[[#This Row],[Adj Close]]-M498)^2</f>
        <v>0.86341264000001616</v>
      </c>
      <c r="P498" s="10">
        <f>ABS(Table21[[#This Row],[Erorr 3]])</f>
        <v>0.92920000000000869</v>
      </c>
      <c r="Q498" s="81">
        <f>Table21[[#This Row],[Abs Erorr 3]]/Table21[[#This Row],[Adj Close]]</f>
        <v>7.065611640770136E-3</v>
      </c>
    </row>
    <row r="499" spans="1:17" x14ac:dyDescent="0.3">
      <c r="A499" s="79">
        <v>44186</v>
      </c>
      <c r="B499" s="82">
        <v>137.96690000000001</v>
      </c>
      <c r="C499" s="4">
        <f t="shared" si="36"/>
        <v>131.5102</v>
      </c>
      <c r="D499" s="18">
        <f>Table21[[#This Row],[Adj Close]]-Table21[[#This Row],[Naive Trend ]]</f>
        <v>6.4567000000000121</v>
      </c>
      <c r="E499" s="5">
        <f t="shared" si="35"/>
        <v>41.688974890000154</v>
      </c>
      <c r="F499" s="5">
        <f>ABS(Table21[[#This Row],[Erorr 1]])</f>
        <v>6.4567000000000121</v>
      </c>
      <c r="G499" s="6">
        <f>Table21[[#This Row],[Abs Erorr 1]]/Table21[[#This Row],[Adj Close]]</f>
        <v>4.6798906114437676E-2</v>
      </c>
      <c r="H499" s="4">
        <f t="shared" si="38"/>
        <v>132.87686666666667</v>
      </c>
      <c r="I499" s="7">
        <f>(Table21[[#This Row],[Adj Close]]-Table21[[#This Row],[3-MA]])</f>
        <v>5.0900333333333379</v>
      </c>
      <c r="J499" s="3">
        <f t="shared" si="37"/>
        <v>25.908439334444491</v>
      </c>
      <c r="K499" s="3">
        <f>ABS(Table21[[#This Row],[Erorr 2]])</f>
        <v>5.0900333333333379</v>
      </c>
      <c r="L499" s="6">
        <f>Table21[[#This Row],[Abs Erorr 2]]/Table21[[#This Row],[Adj Close]]</f>
        <v>3.6893148525721293E-2</v>
      </c>
      <c r="M499" s="4">
        <f t="shared" si="39"/>
        <v>132.39149999999998</v>
      </c>
      <c r="N499" s="9">
        <f>Table21[[#This Row],[Adj Close]]-Table21[[#This Row],[6-MA]]</f>
        <v>5.5754000000000303</v>
      </c>
      <c r="O499" s="10">
        <f>(Table21[[#This Row],[Adj Close]]-M499)^2</f>
        <v>31.085085160000339</v>
      </c>
      <c r="P499" s="10">
        <f>ABS(Table21[[#This Row],[Erorr 3]])</f>
        <v>5.5754000000000303</v>
      </c>
      <c r="Q499" s="81">
        <f>Table21[[#This Row],[Abs Erorr 3]]/Table21[[#This Row],[Adj Close]]</f>
        <v>4.041114209277754E-2</v>
      </c>
    </row>
    <row r="500" spans="1:17" x14ac:dyDescent="0.3">
      <c r="A500" s="79">
        <v>44187</v>
      </c>
      <c r="B500" s="82">
        <v>136.46289999999999</v>
      </c>
      <c r="C500" s="4">
        <f t="shared" si="36"/>
        <v>137.96690000000001</v>
      </c>
      <c r="D500" s="18">
        <f>Table21[[#This Row],[Adj Close]]-Table21[[#This Row],[Naive Trend ]]</f>
        <v>-1.5040000000000191</v>
      </c>
      <c r="E500" s="5">
        <f t="shared" si="35"/>
        <v>2.2620160000000573</v>
      </c>
      <c r="F500" s="5">
        <f>ABS(Table21[[#This Row],[Erorr 1]])</f>
        <v>1.5040000000000191</v>
      </c>
      <c r="G500" s="6">
        <f>Table21[[#This Row],[Abs Erorr 1]]/Table21[[#This Row],[Adj Close]]</f>
        <v>1.1021310554004196E-2</v>
      </c>
      <c r="H500" s="4">
        <f t="shared" si="38"/>
        <v>134.69063333333335</v>
      </c>
      <c r="I500" s="7">
        <f>(Table21[[#This Row],[Adj Close]]-Table21[[#This Row],[3-MA]])</f>
        <v>1.7722666666666385</v>
      </c>
      <c r="J500" s="3">
        <f t="shared" si="37"/>
        <v>3.1409291377776776</v>
      </c>
      <c r="K500" s="3">
        <f>ABS(Table21[[#This Row],[Erorr 2]])</f>
        <v>1.7722666666666385</v>
      </c>
      <c r="L500" s="6">
        <f>Table21[[#This Row],[Abs Erorr 2]]/Table21[[#This Row],[Adj Close]]</f>
        <v>1.2987168429416629E-2</v>
      </c>
      <c r="M500" s="4">
        <f t="shared" si="39"/>
        <v>133.44686666666669</v>
      </c>
      <c r="N500" s="9">
        <f>Table21[[#This Row],[Adj Close]]-Table21[[#This Row],[6-MA]]</f>
        <v>3.0160333333332972</v>
      </c>
      <c r="O500" s="10">
        <f>(Table21[[#This Row],[Adj Close]]-M500)^2</f>
        <v>9.0964570677775587</v>
      </c>
      <c r="P500" s="10">
        <f>ABS(Table21[[#This Row],[Erorr 3]])</f>
        <v>3.0160333333332972</v>
      </c>
      <c r="Q500" s="81">
        <f>Table21[[#This Row],[Abs Erorr 3]]/Table21[[#This Row],[Adj Close]]</f>
        <v>2.2101489366950999E-2</v>
      </c>
    </row>
    <row r="501" spans="1:17" x14ac:dyDescent="0.3">
      <c r="A501" s="79">
        <v>44188</v>
      </c>
      <c r="B501" s="82">
        <v>135.80189999999999</v>
      </c>
      <c r="C501" s="4">
        <f t="shared" si="36"/>
        <v>136.46289999999999</v>
      </c>
      <c r="D501" s="18">
        <f>Table21[[#This Row],[Adj Close]]-Table21[[#This Row],[Naive Trend ]]</f>
        <v>-0.66100000000000136</v>
      </c>
      <c r="E501" s="5">
        <f t="shared" si="35"/>
        <v>0.43692100000000178</v>
      </c>
      <c r="F501" s="5">
        <f>ABS(Table21[[#This Row],[Erorr 1]])</f>
        <v>0.66100000000000136</v>
      </c>
      <c r="G501" s="6">
        <f>Table21[[#This Row],[Abs Erorr 1]]/Table21[[#This Row],[Adj Close]]</f>
        <v>4.8673840351276488E-3</v>
      </c>
      <c r="H501" s="4">
        <f t="shared" si="38"/>
        <v>135.31333333333333</v>
      </c>
      <c r="I501" s="7">
        <f>(Table21[[#This Row],[Adj Close]]-Table21[[#This Row],[3-MA]])</f>
        <v>0.4885666666666566</v>
      </c>
      <c r="J501" s="3">
        <f t="shared" si="37"/>
        <v>0.23869738777776794</v>
      </c>
      <c r="K501" s="3">
        <f>ABS(Table21[[#This Row],[Erorr 2]])</f>
        <v>0.4885666666666566</v>
      </c>
      <c r="L501" s="6">
        <f>Table21[[#This Row],[Abs Erorr 2]]/Table21[[#This Row],[Adj Close]]</f>
        <v>3.5976423501192299E-3</v>
      </c>
      <c r="M501" s="4">
        <f t="shared" si="39"/>
        <v>134.43198333333333</v>
      </c>
      <c r="N501" s="9">
        <f>Table21[[#This Row],[Adj Close]]-Table21[[#This Row],[6-MA]]</f>
        <v>1.3699166666666542</v>
      </c>
      <c r="O501" s="10">
        <f>(Table21[[#This Row],[Adj Close]]-M501)^2</f>
        <v>1.8766716736110771</v>
      </c>
      <c r="P501" s="10">
        <f>ABS(Table21[[#This Row],[Erorr 3]])</f>
        <v>1.3699166666666542</v>
      </c>
      <c r="Q501" s="81">
        <f>Table21[[#This Row],[Abs Erorr 3]]/Table21[[#This Row],[Adj Close]]</f>
        <v>1.0087610458076466E-2</v>
      </c>
    </row>
    <row r="502" spans="1:17" x14ac:dyDescent="0.3">
      <c r="A502" s="79">
        <v>44189</v>
      </c>
      <c r="B502" s="82">
        <v>135.64859999999999</v>
      </c>
      <c r="C502" s="4">
        <f t="shared" si="36"/>
        <v>135.80189999999999</v>
      </c>
      <c r="D502" s="18">
        <f>Table21[[#This Row],[Adj Close]]-Table21[[#This Row],[Naive Trend ]]</f>
        <v>-0.15330000000000155</v>
      </c>
      <c r="E502" s="5">
        <f t="shared" si="35"/>
        <v>2.3500890000000475E-2</v>
      </c>
      <c r="F502" s="5">
        <f>ABS(Table21[[#This Row],[Erorr 1]])</f>
        <v>0.15330000000000155</v>
      </c>
      <c r="G502" s="6">
        <f>Table21[[#This Row],[Abs Erorr 1]]/Table21[[#This Row],[Adj Close]]</f>
        <v>1.1301259283177383E-3</v>
      </c>
      <c r="H502" s="4">
        <f t="shared" si="38"/>
        <v>136.7439</v>
      </c>
      <c r="I502" s="7">
        <f>(Table21[[#This Row],[Adj Close]]-Table21[[#This Row],[3-MA]])</f>
        <v>-1.0953000000000088</v>
      </c>
      <c r="J502" s="3">
        <f t="shared" si="37"/>
        <v>1.1996820900000194</v>
      </c>
      <c r="K502" s="3">
        <f>ABS(Table21[[#This Row],[Erorr 2]])</f>
        <v>1.0953000000000088</v>
      </c>
      <c r="L502" s="6">
        <f>Table21[[#This Row],[Abs Erorr 2]]/Table21[[#This Row],[Adj Close]]</f>
        <v>8.0745396561410065E-3</v>
      </c>
      <c r="M502" s="4">
        <f t="shared" si="39"/>
        <v>134.81038333333333</v>
      </c>
      <c r="N502" s="9">
        <f>Table21[[#This Row],[Adj Close]]-Table21[[#This Row],[6-MA]]</f>
        <v>0.83821666666665351</v>
      </c>
      <c r="O502" s="10">
        <f>(Table21[[#This Row],[Adj Close]]-M502)^2</f>
        <v>0.70260718027775571</v>
      </c>
      <c r="P502" s="10">
        <f>ABS(Table21[[#This Row],[Erorr 3]])</f>
        <v>0.83821666666665351</v>
      </c>
      <c r="Q502" s="81">
        <f>Table21[[#This Row],[Abs Erorr 3]]/Table21[[#This Row],[Adj Close]]</f>
        <v>6.1793241262103225E-3</v>
      </c>
    </row>
    <row r="503" spans="1:17" x14ac:dyDescent="0.3">
      <c r="A503" s="79">
        <v>44193</v>
      </c>
      <c r="B503" s="82">
        <v>136.44370000000001</v>
      </c>
      <c r="C503" s="4">
        <f t="shared" si="36"/>
        <v>135.64859999999999</v>
      </c>
      <c r="D503" s="18">
        <f>Table21[[#This Row],[Adj Close]]-Table21[[#This Row],[Naive Trend ]]</f>
        <v>0.79510000000001924</v>
      </c>
      <c r="E503" s="5">
        <f t="shared" si="35"/>
        <v>0.63218401000003055</v>
      </c>
      <c r="F503" s="5">
        <f>ABS(Table21[[#This Row],[Erorr 1]])</f>
        <v>0.79510000000001924</v>
      </c>
      <c r="G503" s="6">
        <f>Table21[[#This Row],[Abs Erorr 1]]/Table21[[#This Row],[Adj Close]]</f>
        <v>5.8273119242590104E-3</v>
      </c>
      <c r="H503" s="4">
        <f t="shared" si="38"/>
        <v>135.97113333333331</v>
      </c>
      <c r="I503" s="7">
        <f>(Table21[[#This Row],[Adj Close]]-Table21[[#This Row],[3-MA]])</f>
        <v>0.47256666666669389</v>
      </c>
      <c r="J503" s="3">
        <f t="shared" si="37"/>
        <v>0.22331925444447018</v>
      </c>
      <c r="K503" s="3">
        <f>ABS(Table21[[#This Row],[Erorr 2]])</f>
        <v>0.47256666666669389</v>
      </c>
      <c r="L503" s="6">
        <f>Table21[[#This Row],[Abs Erorr 2]]/Table21[[#This Row],[Adj Close]]</f>
        <v>3.4634553787876894E-3</v>
      </c>
      <c r="M503" s="4">
        <f t="shared" si="39"/>
        <v>135.33088333333333</v>
      </c>
      <c r="N503" s="9">
        <f>Table21[[#This Row],[Adj Close]]-Table21[[#This Row],[6-MA]]</f>
        <v>1.1128166666666743</v>
      </c>
      <c r="O503" s="10">
        <f>(Table21[[#This Row],[Adj Close]]-M503)^2</f>
        <v>1.2383609336111281</v>
      </c>
      <c r="P503" s="10">
        <f>ABS(Table21[[#This Row],[Erorr 3]])</f>
        <v>1.1128166666666743</v>
      </c>
      <c r="Q503" s="81">
        <f>Table21[[#This Row],[Abs Erorr 3]]/Table21[[#This Row],[Adj Close]]</f>
        <v>8.15586697419283E-3</v>
      </c>
    </row>
    <row r="504" spans="1:17" x14ac:dyDescent="0.3">
      <c r="A504" s="79">
        <v>44194</v>
      </c>
      <c r="B504" s="82">
        <v>135.6199</v>
      </c>
      <c r="C504" s="4">
        <f t="shared" si="36"/>
        <v>136.44370000000001</v>
      </c>
      <c r="D504" s="18">
        <f>Table21[[#This Row],[Adj Close]]-Table21[[#This Row],[Naive Trend ]]</f>
        <v>-0.82380000000000564</v>
      </c>
      <c r="E504" s="5">
        <f t="shared" si="35"/>
        <v>0.67864644000000929</v>
      </c>
      <c r="F504" s="5">
        <f>ABS(Table21[[#This Row],[Erorr 1]])</f>
        <v>0.82380000000000564</v>
      </c>
      <c r="G504" s="6">
        <f>Table21[[#This Row],[Abs Erorr 1]]/Table21[[#This Row],[Adj Close]]</f>
        <v>6.0743297996828311E-3</v>
      </c>
      <c r="H504" s="4">
        <f t="shared" si="38"/>
        <v>135.96473333333333</v>
      </c>
      <c r="I504" s="7">
        <f>(Table21[[#This Row],[Adj Close]]-Table21[[#This Row],[3-MA]])</f>
        <v>-0.34483333333332666</v>
      </c>
      <c r="J504" s="3">
        <f t="shared" si="37"/>
        <v>0.11891002777777318</v>
      </c>
      <c r="K504" s="3">
        <f>ABS(Table21[[#This Row],[Erorr 2]])</f>
        <v>0.34483333333332666</v>
      </c>
      <c r="L504" s="6">
        <f>Table21[[#This Row],[Abs Erorr 2]]/Table21[[#This Row],[Adj Close]]</f>
        <v>2.542645536040999E-3</v>
      </c>
      <c r="M504" s="4">
        <f t="shared" si="39"/>
        <v>135.63903333333334</v>
      </c>
      <c r="N504" s="9">
        <f>Table21[[#This Row],[Adj Close]]-Table21[[#This Row],[6-MA]]</f>
        <v>-1.9133333333343217E-2</v>
      </c>
      <c r="O504" s="10">
        <f>(Table21[[#This Row],[Adj Close]]-M504)^2</f>
        <v>3.6608444444482266E-4</v>
      </c>
      <c r="P504" s="10">
        <f>ABS(Table21[[#This Row],[Erorr 3]])</f>
        <v>1.9133333333343217E-2</v>
      </c>
      <c r="Q504" s="81">
        <f>Table21[[#This Row],[Abs Erorr 3]]/Table21[[#This Row],[Adj Close]]</f>
        <v>1.4108057396697104E-4</v>
      </c>
    </row>
    <row r="505" spans="1:17" x14ac:dyDescent="0.3">
      <c r="A505" s="79">
        <v>44195</v>
      </c>
      <c r="B505" s="82">
        <v>135.62950000000001</v>
      </c>
      <c r="C505" s="4">
        <f t="shared" si="36"/>
        <v>135.6199</v>
      </c>
      <c r="D505" s="18">
        <f>Table21[[#This Row],[Adj Close]]-Table21[[#This Row],[Naive Trend ]]</f>
        <v>9.6000000000060481E-3</v>
      </c>
      <c r="E505" s="5">
        <f t="shared" si="35"/>
        <v>9.216000000011613E-5</v>
      </c>
      <c r="F505" s="5">
        <f>ABS(Table21[[#This Row],[Erorr 1]])</f>
        <v>9.6000000000060481E-3</v>
      </c>
      <c r="G505" s="6">
        <f>Table21[[#This Row],[Abs Erorr 1]]/Table21[[#This Row],[Adj Close]]</f>
        <v>7.0781061642238947E-5</v>
      </c>
      <c r="H505" s="4">
        <f t="shared" si="38"/>
        <v>135.90406666666669</v>
      </c>
      <c r="I505" s="7">
        <f>(Table21[[#This Row],[Adj Close]]-Table21[[#This Row],[3-MA]])</f>
        <v>-0.27456666666668639</v>
      </c>
      <c r="J505" s="3">
        <f t="shared" si="37"/>
        <v>7.5386854444455267E-2</v>
      </c>
      <c r="K505" s="3">
        <f>ABS(Table21[[#This Row],[Erorr 2]])</f>
        <v>0.27456666666668639</v>
      </c>
      <c r="L505" s="6">
        <f>Table21[[#This Row],[Abs Erorr 2]]/Table21[[#This Row],[Adj Close]]</f>
        <v>2.0243875164819335E-3</v>
      </c>
      <c r="M505" s="4">
        <f t="shared" si="39"/>
        <v>136.32398333333336</v>
      </c>
      <c r="N505" s="9">
        <f>Table21[[#This Row],[Adj Close]]-Table21[[#This Row],[6-MA]]</f>
        <v>-0.69448333333335199</v>
      </c>
      <c r="O505" s="10">
        <f>(Table21[[#This Row],[Adj Close]]-M505)^2</f>
        <v>0.48230710027780371</v>
      </c>
      <c r="P505" s="10">
        <f>ABS(Table21[[#This Row],[Erorr 3]])</f>
        <v>0.69448333333335199</v>
      </c>
      <c r="Q505" s="81">
        <f>Table21[[#This Row],[Abs Erorr 3]]/Table21[[#This Row],[Adj Close]]</f>
        <v>5.1204445443900626E-3</v>
      </c>
    </row>
    <row r="506" spans="1:17" x14ac:dyDescent="0.3">
      <c r="A506" s="79">
        <v>44196</v>
      </c>
      <c r="B506" s="82">
        <v>135.524</v>
      </c>
      <c r="C506" s="4">
        <f t="shared" si="36"/>
        <v>135.62950000000001</v>
      </c>
      <c r="D506" s="18">
        <f>Table21[[#This Row],[Adj Close]]-Table21[[#This Row],[Naive Trend ]]</f>
        <v>-0.10550000000000637</v>
      </c>
      <c r="E506" s="5">
        <f t="shared" si="35"/>
        <v>1.1130250000001344E-2</v>
      </c>
      <c r="F506" s="5">
        <f>ABS(Table21[[#This Row],[Erorr 1]])</f>
        <v>0.10550000000000637</v>
      </c>
      <c r="G506" s="6">
        <f>Table21[[#This Row],[Abs Erorr 1]]/Table21[[#This Row],[Adj Close]]</f>
        <v>7.7845990378092706E-4</v>
      </c>
      <c r="H506" s="4">
        <f t="shared" si="38"/>
        <v>135.89770000000001</v>
      </c>
      <c r="I506" s="7">
        <f>(Table21[[#This Row],[Adj Close]]-Table21[[#This Row],[3-MA]])</f>
        <v>-0.37370000000001369</v>
      </c>
      <c r="J506" s="3">
        <f t="shared" si="37"/>
        <v>0.13965169000001024</v>
      </c>
      <c r="K506" s="3">
        <f>ABS(Table21[[#This Row],[Erorr 2]])</f>
        <v>0.37370000000001369</v>
      </c>
      <c r="L506" s="6">
        <f>Table21[[#This Row],[Abs Erorr 2]]/Table21[[#This Row],[Adj Close]]</f>
        <v>2.7574451757623277E-3</v>
      </c>
      <c r="M506" s="4">
        <f t="shared" si="39"/>
        <v>135.93441666666666</v>
      </c>
      <c r="N506" s="9">
        <f>Table21[[#This Row],[Adj Close]]-Table21[[#This Row],[6-MA]]</f>
        <v>-0.41041666666666288</v>
      </c>
      <c r="O506" s="10">
        <f>(Table21[[#This Row],[Adj Close]]-M506)^2</f>
        <v>0.16844184027777467</v>
      </c>
      <c r="P506" s="10">
        <f>ABS(Table21[[#This Row],[Erorr 3]])</f>
        <v>0.41041666666666288</v>
      </c>
      <c r="Q506" s="81">
        <f>Table21[[#This Row],[Abs Erorr 3]]/Table21[[#This Row],[Adj Close]]</f>
        <v>3.0283688989895729E-3</v>
      </c>
    </row>
    <row r="507" spans="1:17" x14ac:dyDescent="0.3">
      <c r="A507" s="79">
        <v>44200</v>
      </c>
      <c r="B507" s="82">
        <v>134.21170000000001</v>
      </c>
      <c r="C507" s="4">
        <f t="shared" si="36"/>
        <v>135.524</v>
      </c>
      <c r="D507" s="18">
        <f>Table21[[#This Row],[Adj Close]]-Table21[[#This Row],[Naive Trend ]]</f>
        <v>-1.3122999999999934</v>
      </c>
      <c r="E507" s="5">
        <f t="shared" si="35"/>
        <v>1.7221312899999826</v>
      </c>
      <c r="F507" s="5">
        <f>ABS(Table21[[#This Row],[Erorr 1]])</f>
        <v>1.3122999999999934</v>
      </c>
      <c r="G507" s="6">
        <f>Table21[[#This Row],[Abs Erorr 1]]/Table21[[#This Row],[Adj Close]]</f>
        <v>9.7778360604924407E-3</v>
      </c>
      <c r="H507" s="4">
        <f t="shared" si="38"/>
        <v>135.59113333333335</v>
      </c>
      <c r="I507" s="7">
        <f>(Table21[[#This Row],[Adj Close]]-Table21[[#This Row],[3-MA]])</f>
        <v>-1.3794333333333384</v>
      </c>
      <c r="J507" s="3">
        <f t="shared" si="37"/>
        <v>1.902836321111125</v>
      </c>
      <c r="K507" s="3">
        <f>ABS(Table21[[#This Row],[Erorr 2]])</f>
        <v>1.3794333333333384</v>
      </c>
      <c r="L507" s="6">
        <f>Table21[[#This Row],[Abs Erorr 2]]/Table21[[#This Row],[Adj Close]]</f>
        <v>1.027804083647952E-2</v>
      </c>
      <c r="M507" s="4">
        <f t="shared" si="39"/>
        <v>135.77793333333332</v>
      </c>
      <c r="N507" s="9">
        <f>Table21[[#This Row],[Adj Close]]-Table21[[#This Row],[6-MA]]</f>
        <v>-1.5662333333333152</v>
      </c>
      <c r="O507" s="10">
        <f>(Table21[[#This Row],[Adj Close]]-M507)^2</f>
        <v>2.4530868544443876</v>
      </c>
      <c r="P507" s="10">
        <f>ABS(Table21[[#This Row],[Erorr 3]])</f>
        <v>1.5662333333333152</v>
      </c>
      <c r="Q507" s="81">
        <f>Table21[[#This Row],[Abs Erorr 3]]/Table21[[#This Row],[Adj Close]]</f>
        <v>1.1669871802036E-2</v>
      </c>
    </row>
    <row r="508" spans="1:17" x14ac:dyDescent="0.3">
      <c r="A508" s="79">
        <v>44201</v>
      </c>
      <c r="B508" s="82">
        <v>135.29419999999999</v>
      </c>
      <c r="C508" s="4">
        <f t="shared" si="36"/>
        <v>134.21170000000001</v>
      </c>
      <c r="D508" s="18">
        <f>Table21[[#This Row],[Adj Close]]-Table21[[#This Row],[Naive Trend ]]</f>
        <v>1.0824999999999818</v>
      </c>
      <c r="E508" s="5">
        <f t="shared" si="35"/>
        <v>1.1718062499999606</v>
      </c>
      <c r="F508" s="5">
        <f>ABS(Table21[[#This Row],[Erorr 1]])</f>
        <v>1.0824999999999818</v>
      </c>
      <c r="G508" s="6">
        <f>Table21[[#This Row],[Abs Erorr 1]]/Table21[[#This Row],[Adj Close]]</f>
        <v>8.0010820862977273E-3</v>
      </c>
      <c r="H508" s="4">
        <f t="shared" si="38"/>
        <v>135.12173333333334</v>
      </c>
      <c r="I508" s="7">
        <f>(Table21[[#This Row],[Adj Close]]-Table21[[#This Row],[3-MA]])</f>
        <v>0.17246666666665078</v>
      </c>
      <c r="J508" s="3">
        <f t="shared" si="37"/>
        <v>2.9744751111105631E-2</v>
      </c>
      <c r="K508" s="3">
        <f>ABS(Table21[[#This Row],[Erorr 2]])</f>
        <v>0.17246666666665078</v>
      </c>
      <c r="L508" s="6">
        <f>Table21[[#This Row],[Abs Erorr 2]]/Table21[[#This Row],[Adj Close]]</f>
        <v>1.2747528472517727E-3</v>
      </c>
      <c r="M508" s="4">
        <f t="shared" si="39"/>
        <v>135.51290000000003</v>
      </c>
      <c r="N508" s="9">
        <f>Table21[[#This Row],[Adj Close]]-Table21[[#This Row],[6-MA]]</f>
        <v>-0.21870000000004097</v>
      </c>
      <c r="O508" s="10">
        <f>(Table21[[#This Row],[Adj Close]]-M508)^2</f>
        <v>4.7829690000017924E-2</v>
      </c>
      <c r="P508" s="10">
        <f>ABS(Table21[[#This Row],[Erorr 3]])</f>
        <v>0.21870000000004097</v>
      </c>
      <c r="Q508" s="81">
        <f>Table21[[#This Row],[Abs Erorr 3]]/Table21[[#This Row],[Adj Close]]</f>
        <v>1.6164772769271779E-3</v>
      </c>
    </row>
    <row r="509" spans="1:17" x14ac:dyDescent="0.3">
      <c r="A509" s="79">
        <v>44202</v>
      </c>
      <c r="B509" s="82">
        <v>136.36709999999999</v>
      </c>
      <c r="C509" s="4">
        <f t="shared" si="36"/>
        <v>135.29419999999999</v>
      </c>
      <c r="D509" s="18">
        <f>Table21[[#This Row],[Adj Close]]-Table21[[#This Row],[Naive Trend ]]</f>
        <v>1.0729000000000042</v>
      </c>
      <c r="E509" s="5">
        <f t="shared" si="35"/>
        <v>1.151114410000009</v>
      </c>
      <c r="F509" s="5">
        <f>ABS(Table21[[#This Row],[Erorr 1]])</f>
        <v>1.0729000000000042</v>
      </c>
      <c r="G509" s="6">
        <f>Table21[[#This Row],[Abs Erorr 1]]/Table21[[#This Row],[Adj Close]]</f>
        <v>7.8677334929026441E-3</v>
      </c>
      <c r="H509" s="4">
        <f t="shared" si="38"/>
        <v>135.00996666666666</v>
      </c>
      <c r="I509" s="7">
        <f>(Table21[[#This Row],[Adj Close]]-Table21[[#This Row],[3-MA]])</f>
        <v>1.3571333333333371</v>
      </c>
      <c r="J509" s="3">
        <f t="shared" si="37"/>
        <v>1.8418108844444545</v>
      </c>
      <c r="K509" s="3">
        <f>ABS(Table21[[#This Row],[Erorr 2]])</f>
        <v>1.3571333333333371</v>
      </c>
      <c r="L509" s="6">
        <f>Table21[[#This Row],[Abs Erorr 2]]/Table21[[#This Row],[Adj Close]]</f>
        <v>9.9520583288295866E-3</v>
      </c>
      <c r="M509" s="4">
        <f t="shared" si="39"/>
        <v>135.45383333333336</v>
      </c>
      <c r="N509" s="9">
        <f>Table21[[#This Row],[Adj Close]]-Table21[[#This Row],[6-MA]]</f>
        <v>0.91326666666662959</v>
      </c>
      <c r="O509" s="10">
        <f>(Table21[[#This Row],[Adj Close]]-M509)^2</f>
        <v>0.83405600444437678</v>
      </c>
      <c r="P509" s="10">
        <f>ABS(Table21[[#This Row],[Erorr 3]])</f>
        <v>0.91326666666662959</v>
      </c>
      <c r="Q509" s="81">
        <f>Table21[[#This Row],[Abs Erorr 3]]/Table21[[#This Row],[Adj Close]]</f>
        <v>6.6971187820715527E-3</v>
      </c>
    </row>
    <row r="510" spans="1:17" x14ac:dyDescent="0.3">
      <c r="A510" s="79">
        <v>44203</v>
      </c>
      <c r="B510" s="82">
        <v>138.8578</v>
      </c>
      <c r="C510" s="4">
        <f t="shared" si="36"/>
        <v>136.36709999999999</v>
      </c>
      <c r="D510" s="18">
        <f>Table21[[#This Row],[Adj Close]]-Table21[[#This Row],[Naive Trend ]]</f>
        <v>2.4907000000000039</v>
      </c>
      <c r="E510" s="5">
        <f t="shared" si="35"/>
        <v>6.2035864900000197</v>
      </c>
      <c r="F510" s="5">
        <f>ABS(Table21[[#This Row],[Erorr 1]])</f>
        <v>2.4907000000000039</v>
      </c>
      <c r="G510" s="6">
        <f>Table21[[#This Row],[Abs Erorr 1]]/Table21[[#This Row],[Adj Close]]</f>
        <v>1.7937055030398032E-2</v>
      </c>
      <c r="H510" s="4">
        <f t="shared" si="38"/>
        <v>135.291</v>
      </c>
      <c r="I510" s="7">
        <f>(Table21[[#This Row],[Adj Close]]-Table21[[#This Row],[3-MA]])</f>
        <v>3.5668000000000006</v>
      </c>
      <c r="J510" s="3">
        <f t="shared" si="37"/>
        <v>12.722062240000005</v>
      </c>
      <c r="K510" s="3">
        <f>ABS(Table21[[#This Row],[Erorr 2]])</f>
        <v>3.5668000000000006</v>
      </c>
      <c r="L510" s="6">
        <f>Table21[[#This Row],[Abs Erorr 2]]/Table21[[#This Row],[Adj Close]]</f>
        <v>2.5686709713102187E-2</v>
      </c>
      <c r="M510" s="4">
        <f t="shared" si="39"/>
        <v>135.44106666666667</v>
      </c>
      <c r="N510" s="9">
        <f>Table21[[#This Row],[Adj Close]]-Table21[[#This Row],[6-MA]]</f>
        <v>3.4167333333333261</v>
      </c>
      <c r="O510" s="10">
        <f>(Table21[[#This Row],[Adj Close]]-M510)^2</f>
        <v>11.674066671111062</v>
      </c>
      <c r="P510" s="10">
        <f>ABS(Table21[[#This Row],[Erorr 3]])</f>
        <v>3.4167333333333261</v>
      </c>
      <c r="Q510" s="81">
        <f>Table21[[#This Row],[Abs Erorr 3]]/Table21[[#This Row],[Adj Close]]</f>
        <v>2.4605987804310066E-2</v>
      </c>
    </row>
    <row r="511" spans="1:17" x14ac:dyDescent="0.3">
      <c r="A511" s="79">
        <v>44204</v>
      </c>
      <c r="B511" s="82">
        <v>140.19900000000001</v>
      </c>
      <c r="C511" s="4">
        <f t="shared" si="36"/>
        <v>138.8578</v>
      </c>
      <c r="D511" s="18">
        <f>Table21[[#This Row],[Adj Close]]-Table21[[#This Row],[Naive Trend ]]</f>
        <v>1.3412000000000148</v>
      </c>
      <c r="E511" s="5">
        <f t="shared" si="35"/>
        <v>1.7988174400000398</v>
      </c>
      <c r="F511" s="5">
        <f>ABS(Table21[[#This Row],[Erorr 1]])</f>
        <v>1.3412000000000148</v>
      </c>
      <c r="G511" s="6">
        <f>Table21[[#This Row],[Abs Erorr 1]]/Table21[[#This Row],[Adj Close]]</f>
        <v>9.566402042810682E-3</v>
      </c>
      <c r="H511" s="4">
        <f t="shared" si="38"/>
        <v>136.83969999999999</v>
      </c>
      <c r="I511" s="7">
        <f>(Table21[[#This Row],[Adj Close]]-Table21[[#This Row],[3-MA]])</f>
        <v>3.3593000000000188</v>
      </c>
      <c r="J511" s="3">
        <f t="shared" si="37"/>
        <v>11.284896490000126</v>
      </c>
      <c r="K511" s="3">
        <f>ABS(Table21[[#This Row],[Erorr 2]])</f>
        <v>3.3593000000000188</v>
      </c>
      <c r="L511" s="6">
        <f>Table21[[#This Row],[Abs Erorr 2]]/Table21[[#This Row],[Adj Close]]</f>
        <v>2.3960941233532467E-2</v>
      </c>
      <c r="M511" s="4">
        <f t="shared" si="39"/>
        <v>135.98071666666667</v>
      </c>
      <c r="N511" s="9">
        <f>Table21[[#This Row],[Adj Close]]-Table21[[#This Row],[6-MA]]</f>
        <v>4.2182833333333463</v>
      </c>
      <c r="O511" s="10">
        <f>(Table21[[#This Row],[Adj Close]]-M511)^2</f>
        <v>17.793914280277885</v>
      </c>
      <c r="P511" s="10">
        <f>ABS(Table21[[#This Row],[Erorr 3]])</f>
        <v>4.2182833333333463</v>
      </c>
      <c r="Q511" s="81">
        <f>Table21[[#This Row],[Abs Erorr 3]]/Table21[[#This Row],[Adj Close]]</f>
        <v>3.008782754037722E-2</v>
      </c>
    </row>
    <row r="512" spans="1:17" x14ac:dyDescent="0.3">
      <c r="A512" s="79">
        <v>44207</v>
      </c>
      <c r="B512" s="82">
        <v>140.86949999999999</v>
      </c>
      <c r="C512" s="4">
        <f t="shared" si="36"/>
        <v>140.19900000000001</v>
      </c>
      <c r="D512" s="18">
        <f>Table21[[#This Row],[Adj Close]]-Table21[[#This Row],[Naive Trend ]]</f>
        <v>0.67049999999997567</v>
      </c>
      <c r="E512" s="5">
        <f t="shared" si="35"/>
        <v>0.44957024999996736</v>
      </c>
      <c r="F512" s="5">
        <f>ABS(Table21[[#This Row],[Erorr 1]])</f>
        <v>0.67049999999997567</v>
      </c>
      <c r="G512" s="6">
        <f>Table21[[#This Row],[Abs Erorr 1]]/Table21[[#This Row],[Adj Close]]</f>
        <v>4.7597244257981727E-3</v>
      </c>
      <c r="H512" s="4">
        <f t="shared" si="38"/>
        <v>138.47463333333334</v>
      </c>
      <c r="I512" s="7">
        <f>(Table21[[#This Row],[Adj Close]]-Table21[[#This Row],[3-MA]])</f>
        <v>2.3948666666666441</v>
      </c>
      <c r="J512" s="3">
        <f t="shared" si="37"/>
        <v>5.7353863511110026</v>
      </c>
      <c r="K512" s="3">
        <f>ABS(Table21[[#This Row],[Erorr 2]])</f>
        <v>2.3948666666666441</v>
      </c>
      <c r="L512" s="6">
        <f>Table21[[#This Row],[Abs Erorr 2]]/Table21[[#This Row],[Adj Close]]</f>
        <v>1.7000604578469039E-2</v>
      </c>
      <c r="M512" s="4">
        <f t="shared" si="39"/>
        <v>136.7423</v>
      </c>
      <c r="N512" s="9">
        <f>Table21[[#This Row],[Adj Close]]-Table21[[#This Row],[6-MA]]</f>
        <v>4.1271999999999878</v>
      </c>
      <c r="O512" s="10">
        <f>(Table21[[#This Row],[Adj Close]]-M512)^2</f>
        <v>17.033779839999898</v>
      </c>
      <c r="P512" s="10">
        <f>ABS(Table21[[#This Row],[Erorr 3]])</f>
        <v>4.1271999999999878</v>
      </c>
      <c r="Q512" s="81">
        <f>Table21[[#This Row],[Abs Erorr 3]]/Table21[[#This Row],[Adj Close]]</f>
        <v>2.9298038255264541E-2</v>
      </c>
    </row>
    <row r="513" spans="1:17" x14ac:dyDescent="0.3">
      <c r="A513" s="79">
        <v>44208</v>
      </c>
      <c r="B513" s="82">
        <v>138.95359999999999</v>
      </c>
      <c r="C513" s="4">
        <f t="shared" si="36"/>
        <v>140.86949999999999</v>
      </c>
      <c r="D513" s="18">
        <f>Table21[[#This Row],[Adj Close]]-Table21[[#This Row],[Naive Trend ]]</f>
        <v>-1.9158999999999935</v>
      </c>
      <c r="E513" s="5">
        <f t="shared" si="35"/>
        <v>3.6706728099999753</v>
      </c>
      <c r="F513" s="5">
        <f>ABS(Table21[[#This Row],[Erorr 1]])</f>
        <v>1.9158999999999935</v>
      </c>
      <c r="G513" s="6">
        <f>Table21[[#This Row],[Abs Erorr 1]]/Table21[[#This Row],[Adj Close]]</f>
        <v>1.3788055869009466E-2</v>
      </c>
      <c r="H513" s="4">
        <f t="shared" si="38"/>
        <v>139.97543333333331</v>
      </c>
      <c r="I513" s="7">
        <f>(Table21[[#This Row],[Adj Close]]-Table21[[#This Row],[3-MA]])</f>
        <v>-1.0218333333333192</v>
      </c>
      <c r="J513" s="3">
        <f t="shared" si="37"/>
        <v>1.0441433611110822</v>
      </c>
      <c r="K513" s="3">
        <f>ABS(Table21[[#This Row],[Erorr 2]])</f>
        <v>1.0218333333333192</v>
      </c>
      <c r="L513" s="6">
        <f>Table21[[#This Row],[Abs Erorr 2]]/Table21[[#This Row],[Adj Close]]</f>
        <v>7.353773729743736E-3</v>
      </c>
      <c r="M513" s="4">
        <f t="shared" si="39"/>
        <v>137.6332166666667</v>
      </c>
      <c r="N513" s="9">
        <f>Table21[[#This Row],[Adj Close]]-Table21[[#This Row],[6-MA]]</f>
        <v>1.3203833333332966</v>
      </c>
      <c r="O513" s="10">
        <f>(Table21[[#This Row],[Adj Close]]-M513)^2</f>
        <v>1.7434121469443475</v>
      </c>
      <c r="P513" s="10">
        <f>ABS(Table21[[#This Row],[Erorr 3]])</f>
        <v>1.3203833333332966</v>
      </c>
      <c r="Q513" s="81">
        <f>Table21[[#This Row],[Abs Erorr 3]]/Table21[[#This Row],[Adj Close]]</f>
        <v>9.5023326731606562E-3</v>
      </c>
    </row>
    <row r="514" spans="1:17" x14ac:dyDescent="0.3">
      <c r="A514" s="79">
        <v>44209</v>
      </c>
      <c r="B514" s="82">
        <v>137.02809999999999</v>
      </c>
      <c r="C514" s="4">
        <f t="shared" si="36"/>
        <v>138.95359999999999</v>
      </c>
      <c r="D514" s="18">
        <f>Table21[[#This Row],[Adj Close]]-Table21[[#This Row],[Naive Trend ]]</f>
        <v>-1.9254999999999995</v>
      </c>
      <c r="E514" s="5">
        <f t="shared" si="35"/>
        <v>3.7075502499999984</v>
      </c>
      <c r="F514" s="5">
        <f>ABS(Table21[[#This Row],[Erorr 1]])</f>
        <v>1.9254999999999995</v>
      </c>
      <c r="G514" s="6">
        <f>Table21[[#This Row],[Abs Erorr 1]]/Table21[[#This Row],[Adj Close]]</f>
        <v>1.4051862355239543E-2</v>
      </c>
      <c r="H514" s="4">
        <f t="shared" si="38"/>
        <v>140.00736666666666</v>
      </c>
      <c r="I514" s="7">
        <f>(Table21[[#This Row],[Adj Close]]-Table21[[#This Row],[3-MA]])</f>
        <v>-2.9792666666666605</v>
      </c>
      <c r="J514" s="3">
        <f t="shared" si="37"/>
        <v>8.8760298711110739</v>
      </c>
      <c r="K514" s="3">
        <f>ABS(Table21[[#This Row],[Erorr 2]])</f>
        <v>2.9792666666666605</v>
      </c>
      <c r="L514" s="6">
        <f>Table21[[#This Row],[Abs Erorr 2]]/Table21[[#This Row],[Adj Close]]</f>
        <v>2.1742012526384448E-2</v>
      </c>
      <c r="M514" s="4">
        <f t="shared" si="39"/>
        <v>138.42353333333335</v>
      </c>
      <c r="N514" s="9">
        <f>Table21[[#This Row],[Adj Close]]-Table21[[#This Row],[6-MA]]</f>
        <v>-1.395433333333358</v>
      </c>
      <c r="O514" s="10">
        <f>(Table21[[#This Row],[Adj Close]]-M514)^2</f>
        <v>1.9472341877778465</v>
      </c>
      <c r="P514" s="10">
        <f>ABS(Table21[[#This Row],[Erorr 3]])</f>
        <v>1.395433333333358</v>
      </c>
      <c r="Q514" s="81">
        <f>Table21[[#This Row],[Abs Erorr 3]]/Table21[[#This Row],[Adj Close]]</f>
        <v>1.018355602488364E-2</v>
      </c>
    </row>
    <row r="515" spans="1:17" x14ac:dyDescent="0.3">
      <c r="A515" s="79">
        <v>44210</v>
      </c>
      <c r="B515" s="82">
        <v>135.3612</v>
      </c>
      <c r="C515" s="4">
        <f t="shared" si="36"/>
        <v>137.02809999999999</v>
      </c>
      <c r="D515" s="18">
        <f>Table21[[#This Row],[Adj Close]]-Table21[[#This Row],[Naive Trend ]]</f>
        <v>-1.6668999999999983</v>
      </c>
      <c r="E515" s="5">
        <f t="shared" ref="E515:E578" si="40">(B515-C515)^2</f>
        <v>2.7785556099999944</v>
      </c>
      <c r="F515" s="5">
        <f>ABS(Table21[[#This Row],[Erorr 1]])</f>
        <v>1.6668999999999983</v>
      </c>
      <c r="G515" s="6">
        <f>Table21[[#This Row],[Abs Erorr 1]]/Table21[[#This Row],[Adj Close]]</f>
        <v>1.2314459387180361E-2</v>
      </c>
      <c r="H515" s="4">
        <f t="shared" si="38"/>
        <v>138.95039999999997</v>
      </c>
      <c r="I515" s="7">
        <f>(Table21[[#This Row],[Adj Close]]-Table21[[#This Row],[3-MA]])</f>
        <v>-3.5891999999999769</v>
      </c>
      <c r="J515" s="3">
        <f t="shared" si="37"/>
        <v>12.882356639999834</v>
      </c>
      <c r="K515" s="3">
        <f>ABS(Table21[[#This Row],[Erorr 2]])</f>
        <v>3.5891999999999769</v>
      </c>
      <c r="L515" s="6">
        <f>Table21[[#This Row],[Abs Erorr 2]]/Table21[[#This Row],[Adj Close]]</f>
        <v>2.6515722378347539E-2</v>
      </c>
      <c r="M515" s="4">
        <f t="shared" si="39"/>
        <v>138.71251666666669</v>
      </c>
      <c r="N515" s="9">
        <f>Table21[[#This Row],[Adj Close]]-Table21[[#This Row],[6-MA]]</f>
        <v>-3.3513166666666905</v>
      </c>
      <c r="O515" s="10">
        <f>(Table21[[#This Row],[Adj Close]]-M515)^2</f>
        <v>11.231323400277937</v>
      </c>
      <c r="P515" s="10">
        <f>ABS(Table21[[#This Row],[Erorr 3]])</f>
        <v>3.3513166666666905</v>
      </c>
      <c r="Q515" s="81">
        <f>Table21[[#This Row],[Abs Erorr 3]]/Table21[[#This Row],[Adj Close]]</f>
        <v>2.4758325625561021E-2</v>
      </c>
    </row>
    <row r="516" spans="1:17" x14ac:dyDescent="0.3">
      <c r="A516" s="79">
        <v>44211</v>
      </c>
      <c r="B516" s="82">
        <v>134.8056</v>
      </c>
      <c r="C516" s="4">
        <f t="shared" ref="C516:C579" si="41">B515</f>
        <v>135.3612</v>
      </c>
      <c r="D516" s="18">
        <f>Table21[[#This Row],[Adj Close]]-Table21[[#This Row],[Naive Trend ]]</f>
        <v>-0.55559999999999832</v>
      </c>
      <c r="E516" s="5">
        <f t="shared" si="40"/>
        <v>0.30869135999999814</v>
      </c>
      <c r="F516" s="5">
        <f>ABS(Table21[[#This Row],[Erorr 1]])</f>
        <v>0.55559999999999832</v>
      </c>
      <c r="G516" s="6">
        <f>Table21[[#This Row],[Abs Erorr 1]]/Table21[[#This Row],[Adj Close]]</f>
        <v>4.1214905018782475E-3</v>
      </c>
      <c r="H516" s="4">
        <f t="shared" si="38"/>
        <v>137.11429999999999</v>
      </c>
      <c r="I516" s="7">
        <f>(Table21[[#This Row],[Adj Close]]-Table21[[#This Row],[3-MA]])</f>
        <v>-2.3086999999999875</v>
      </c>
      <c r="J516" s="3">
        <f t="shared" si="37"/>
        <v>5.3300956899999425</v>
      </c>
      <c r="K516" s="3">
        <f>ABS(Table21[[#This Row],[Erorr 2]])</f>
        <v>2.3086999999999875</v>
      </c>
      <c r="L516" s="6">
        <f>Table21[[#This Row],[Abs Erorr 2]]/Table21[[#This Row],[Adj Close]]</f>
        <v>1.7126143127585113E-2</v>
      </c>
      <c r="M516" s="4">
        <f t="shared" si="39"/>
        <v>138.54486666666665</v>
      </c>
      <c r="N516" s="9">
        <f>Table21[[#This Row],[Adj Close]]-Table21[[#This Row],[6-MA]]</f>
        <v>-3.7392666666666514</v>
      </c>
      <c r="O516" s="10">
        <f>(Table21[[#This Row],[Adj Close]]-M516)^2</f>
        <v>13.98211520444433</v>
      </c>
      <c r="P516" s="10">
        <f>ABS(Table21[[#This Row],[Erorr 3]])</f>
        <v>3.7392666666666514</v>
      </c>
      <c r="Q516" s="81">
        <f>Table21[[#This Row],[Abs Erorr 3]]/Table21[[#This Row],[Adj Close]]</f>
        <v>2.7738214634011136E-2</v>
      </c>
    </row>
    <row r="517" spans="1:17" x14ac:dyDescent="0.3">
      <c r="A517" s="79">
        <v>44215</v>
      </c>
      <c r="B517" s="82">
        <v>133.41659999999999</v>
      </c>
      <c r="C517" s="4">
        <f t="shared" si="41"/>
        <v>134.8056</v>
      </c>
      <c r="D517" s="18">
        <f>Table21[[#This Row],[Adj Close]]-Table21[[#This Row],[Naive Trend ]]</f>
        <v>-1.38900000000001</v>
      </c>
      <c r="E517" s="5">
        <f t="shared" si="40"/>
        <v>1.9293210000000278</v>
      </c>
      <c r="F517" s="5">
        <f>ABS(Table21[[#This Row],[Erorr 1]])</f>
        <v>1.38900000000001</v>
      </c>
      <c r="G517" s="6">
        <f>Table21[[#This Row],[Abs Erorr 1]]/Table21[[#This Row],[Adj Close]]</f>
        <v>1.0410998331542028E-2</v>
      </c>
      <c r="H517" s="4">
        <f t="shared" si="38"/>
        <v>135.73163333333332</v>
      </c>
      <c r="I517" s="7">
        <f>(Table21[[#This Row],[Adj Close]]-Table21[[#This Row],[3-MA]])</f>
        <v>-2.3150333333333322</v>
      </c>
      <c r="J517" s="3">
        <f t="shared" ref="J517:J580" si="42">(B517-H517)^2</f>
        <v>5.3593793344444389</v>
      </c>
      <c r="K517" s="3">
        <f>ABS(Table21[[#This Row],[Erorr 2]])</f>
        <v>2.3150333333333322</v>
      </c>
      <c r="L517" s="6">
        <f>Table21[[#This Row],[Abs Erorr 2]]/Table21[[#This Row],[Adj Close]]</f>
        <v>1.7351913729875684E-2</v>
      </c>
      <c r="M517" s="4">
        <f t="shared" si="39"/>
        <v>137.86949999999999</v>
      </c>
      <c r="N517" s="9">
        <f>Table21[[#This Row],[Adj Close]]-Table21[[#This Row],[6-MA]]</f>
        <v>-4.4528999999999996</v>
      </c>
      <c r="O517" s="10">
        <f>(Table21[[#This Row],[Adj Close]]-M517)^2</f>
        <v>19.828318409999998</v>
      </c>
      <c r="P517" s="10">
        <f>ABS(Table21[[#This Row],[Erorr 3]])</f>
        <v>4.4528999999999996</v>
      </c>
      <c r="Q517" s="81">
        <f>Table21[[#This Row],[Abs Erorr 3]]/Table21[[#This Row],[Adj Close]]</f>
        <v>3.3375906746236972E-2</v>
      </c>
    </row>
    <row r="518" spans="1:17" x14ac:dyDescent="0.3">
      <c r="A518" s="79">
        <v>44216</v>
      </c>
      <c r="B518" s="82">
        <v>136.79820000000001</v>
      </c>
      <c r="C518" s="4">
        <f t="shared" si="41"/>
        <v>133.41659999999999</v>
      </c>
      <c r="D518" s="18">
        <f>Table21[[#This Row],[Adj Close]]-Table21[[#This Row],[Naive Trend ]]</f>
        <v>3.3816000000000201</v>
      </c>
      <c r="E518" s="5">
        <f t="shared" si="40"/>
        <v>11.435218560000136</v>
      </c>
      <c r="F518" s="5">
        <f>ABS(Table21[[#This Row],[Erorr 1]])</f>
        <v>3.3816000000000201</v>
      </c>
      <c r="G518" s="6">
        <f>Table21[[#This Row],[Abs Erorr 1]]/Table21[[#This Row],[Adj Close]]</f>
        <v>2.4719623503818178E-2</v>
      </c>
      <c r="H518" s="4">
        <f t="shared" ref="H518:H581" si="43">AVERAGE(B515:B517)</f>
        <v>134.52779999999998</v>
      </c>
      <c r="I518" s="7">
        <f>(Table21[[#This Row],[Adj Close]]-Table21[[#This Row],[3-MA]])</f>
        <v>2.2704000000000235</v>
      </c>
      <c r="J518" s="3">
        <f t="shared" si="42"/>
        <v>5.154716160000107</v>
      </c>
      <c r="K518" s="3">
        <f>ABS(Table21[[#This Row],[Erorr 2]])</f>
        <v>2.2704000000000235</v>
      </c>
      <c r="L518" s="6">
        <f>Table21[[#This Row],[Abs Erorr 2]]/Table21[[#This Row],[Adj Close]]</f>
        <v>1.6596709605828319E-2</v>
      </c>
      <c r="M518" s="4">
        <f t="shared" si="39"/>
        <v>136.73909999999998</v>
      </c>
      <c r="N518" s="9">
        <f>Table21[[#This Row],[Adj Close]]-Table21[[#This Row],[6-MA]]</f>
        <v>5.910000000002924E-2</v>
      </c>
      <c r="O518" s="10">
        <f>(Table21[[#This Row],[Adj Close]]-M518)^2</f>
        <v>3.4928100000034563E-3</v>
      </c>
      <c r="P518" s="10">
        <f>ABS(Table21[[#This Row],[Erorr 3]])</f>
        <v>5.910000000002924E-2</v>
      </c>
      <c r="Q518" s="81">
        <f>Table21[[#This Row],[Abs Erorr 3]]/Table21[[#This Row],[Adj Close]]</f>
        <v>4.3202322837602569E-4</v>
      </c>
    </row>
    <row r="519" spans="1:17" x14ac:dyDescent="0.3">
      <c r="A519" s="79">
        <v>44217</v>
      </c>
      <c r="B519" s="82">
        <v>135.65819999999999</v>
      </c>
      <c r="C519" s="4">
        <f t="shared" si="41"/>
        <v>136.79820000000001</v>
      </c>
      <c r="D519" s="18">
        <f>Table21[[#This Row],[Adj Close]]-Table21[[#This Row],[Naive Trend ]]</f>
        <v>-1.1400000000000148</v>
      </c>
      <c r="E519" s="5">
        <f t="shared" si="40"/>
        <v>1.2996000000000336</v>
      </c>
      <c r="F519" s="5">
        <f>ABS(Table21[[#This Row],[Erorr 1]])</f>
        <v>1.1400000000000148</v>
      </c>
      <c r="G519" s="6">
        <f>Table21[[#This Row],[Abs Erorr 1]]/Table21[[#This Row],[Adj Close]]</f>
        <v>8.4034728457256166E-3</v>
      </c>
      <c r="H519" s="4">
        <f t="shared" si="43"/>
        <v>135.0068</v>
      </c>
      <c r="I519" s="7">
        <f>(Table21[[#This Row],[Adj Close]]-Table21[[#This Row],[3-MA]])</f>
        <v>0.65139999999999532</v>
      </c>
      <c r="J519" s="3">
        <f t="shared" si="42"/>
        <v>0.42432195999999389</v>
      </c>
      <c r="K519" s="3">
        <f>ABS(Table21[[#This Row],[Erorr 2]])</f>
        <v>0.65139999999999532</v>
      </c>
      <c r="L519" s="6">
        <f>Table21[[#This Row],[Abs Erorr 2]]/Table21[[#This Row],[Adj Close]]</f>
        <v>4.8017738699171544E-3</v>
      </c>
      <c r="M519" s="4">
        <f t="shared" si="39"/>
        <v>136.06055000000001</v>
      </c>
      <c r="N519" s="9">
        <f>Table21[[#This Row],[Adj Close]]-Table21[[#This Row],[6-MA]]</f>
        <v>-0.40235000000001264</v>
      </c>
      <c r="O519" s="10">
        <f>(Table21[[#This Row],[Adj Close]]-M519)^2</f>
        <v>0.16188552250001018</v>
      </c>
      <c r="P519" s="10">
        <f>ABS(Table21[[#This Row],[Erorr 3]])</f>
        <v>0.40235000000001264</v>
      </c>
      <c r="Q519" s="81">
        <f>Table21[[#This Row],[Abs Erorr 3]]/Table21[[#This Row],[Adj Close]]</f>
        <v>2.9659099118226001E-3</v>
      </c>
    </row>
    <row r="520" spans="1:17" x14ac:dyDescent="0.3">
      <c r="A520" s="79">
        <v>44218</v>
      </c>
      <c r="B520" s="82">
        <v>133.4932</v>
      </c>
      <c r="C520" s="4">
        <f t="shared" si="41"/>
        <v>135.65819999999999</v>
      </c>
      <c r="D520" s="18">
        <f>Table21[[#This Row],[Adj Close]]-Table21[[#This Row],[Naive Trend ]]</f>
        <v>-2.164999999999992</v>
      </c>
      <c r="E520" s="5">
        <f t="shared" si="40"/>
        <v>4.6872249999999651</v>
      </c>
      <c r="F520" s="5">
        <f>ABS(Table21[[#This Row],[Erorr 1]])</f>
        <v>2.164999999999992</v>
      </c>
      <c r="G520" s="6">
        <f>Table21[[#This Row],[Abs Erorr 1]]/Table21[[#This Row],[Adj Close]]</f>
        <v>1.6218054552591381E-2</v>
      </c>
      <c r="H520" s="4">
        <f t="shared" si="43"/>
        <v>135.29099999999997</v>
      </c>
      <c r="I520" s="7">
        <f>(Table21[[#This Row],[Adj Close]]-Table21[[#This Row],[3-MA]])</f>
        <v>-1.7977999999999668</v>
      </c>
      <c r="J520" s="3">
        <f t="shared" si="42"/>
        <v>3.2320848399998803</v>
      </c>
      <c r="K520" s="3">
        <f>ABS(Table21[[#This Row],[Erorr 2]])</f>
        <v>1.7977999999999668</v>
      </c>
      <c r="L520" s="6">
        <f>Table21[[#This Row],[Abs Erorr 2]]/Table21[[#This Row],[Adj Close]]</f>
        <v>1.346735264417938E-2</v>
      </c>
      <c r="M520" s="4">
        <f t="shared" si="39"/>
        <v>135.51131666666666</v>
      </c>
      <c r="N520" s="9">
        <f>Table21[[#This Row],[Adj Close]]-Table21[[#This Row],[6-MA]]</f>
        <v>-2.018116666666657</v>
      </c>
      <c r="O520" s="10">
        <f>(Table21[[#This Row],[Adj Close]]-M520)^2</f>
        <v>4.0727948802777387</v>
      </c>
      <c r="P520" s="10">
        <f>ABS(Table21[[#This Row],[Erorr 3]])</f>
        <v>2.018116666666657</v>
      </c>
      <c r="Q520" s="81">
        <f>Table21[[#This Row],[Abs Erorr 3]]/Table21[[#This Row],[Adj Close]]</f>
        <v>1.5117748819165748E-2</v>
      </c>
    </row>
    <row r="521" spans="1:17" x14ac:dyDescent="0.3">
      <c r="A521" s="79">
        <v>44221</v>
      </c>
      <c r="B521" s="82">
        <v>131.7688</v>
      </c>
      <c r="C521" s="4">
        <f t="shared" si="41"/>
        <v>133.4932</v>
      </c>
      <c r="D521" s="18">
        <f>Table21[[#This Row],[Adj Close]]-Table21[[#This Row],[Naive Trend ]]</f>
        <v>-1.7244000000000028</v>
      </c>
      <c r="E521" s="5">
        <f t="shared" si="40"/>
        <v>2.9735553600000095</v>
      </c>
      <c r="F521" s="5">
        <f>ABS(Table21[[#This Row],[Erorr 1]])</f>
        <v>1.7244000000000028</v>
      </c>
      <c r="G521" s="6">
        <f>Table21[[#This Row],[Abs Erorr 1]]/Table21[[#This Row],[Adj Close]]</f>
        <v>1.3086557667672491E-2</v>
      </c>
      <c r="H521" s="4">
        <f t="shared" si="43"/>
        <v>135.31653333333335</v>
      </c>
      <c r="I521" s="7">
        <f>(Table21[[#This Row],[Adj Close]]-Table21[[#This Row],[3-MA]])</f>
        <v>-3.5477333333333547</v>
      </c>
      <c r="J521" s="3">
        <f t="shared" si="42"/>
        <v>12.586411804444596</v>
      </c>
      <c r="K521" s="3">
        <f>ABS(Table21[[#This Row],[Erorr 2]])</f>
        <v>3.5477333333333547</v>
      </c>
      <c r="L521" s="6">
        <f>Table21[[#This Row],[Abs Erorr 2]]/Table21[[#This Row],[Adj Close]]</f>
        <v>2.6923925339939005E-2</v>
      </c>
      <c r="M521" s="4">
        <f t="shared" ref="M521:M584" si="44">AVERAGE(B515:B520)</f>
        <v>134.92216666666664</v>
      </c>
      <c r="N521" s="9">
        <f>Table21[[#This Row],[Adj Close]]-Table21[[#This Row],[6-MA]]</f>
        <v>-3.153366666666642</v>
      </c>
      <c r="O521" s="10">
        <f>(Table21[[#This Row],[Adj Close]]-M521)^2</f>
        <v>9.9437213344442892</v>
      </c>
      <c r="P521" s="10">
        <f>ABS(Table21[[#This Row],[Erorr 3]])</f>
        <v>3.153366666666642</v>
      </c>
      <c r="Q521" s="81">
        <f>Table21[[#This Row],[Abs Erorr 3]]/Table21[[#This Row],[Adj Close]]</f>
        <v>2.3931057023108975E-2</v>
      </c>
    </row>
    <row r="522" spans="1:17" x14ac:dyDescent="0.3">
      <c r="A522" s="79">
        <v>44222</v>
      </c>
      <c r="B522" s="82">
        <v>129.42179999999999</v>
      </c>
      <c r="C522" s="4">
        <f t="shared" si="41"/>
        <v>131.7688</v>
      </c>
      <c r="D522" s="18">
        <f>Table21[[#This Row],[Adj Close]]-Table21[[#This Row],[Naive Trend ]]</f>
        <v>-2.3470000000000084</v>
      </c>
      <c r="E522" s="5">
        <f t="shared" si="40"/>
        <v>5.5084090000000394</v>
      </c>
      <c r="F522" s="5">
        <f>ABS(Table21[[#This Row],[Erorr 1]])</f>
        <v>2.3470000000000084</v>
      </c>
      <c r="G522" s="6">
        <f>Table21[[#This Row],[Abs Erorr 1]]/Table21[[#This Row],[Adj Close]]</f>
        <v>1.8134502842643268E-2</v>
      </c>
      <c r="H522" s="4">
        <f t="shared" si="43"/>
        <v>133.64006666666666</v>
      </c>
      <c r="I522" s="7">
        <f>(Table21[[#This Row],[Adj Close]]-Table21[[#This Row],[3-MA]])</f>
        <v>-4.2182666666666648</v>
      </c>
      <c r="J522" s="3">
        <f t="shared" si="42"/>
        <v>17.793773671111097</v>
      </c>
      <c r="K522" s="3">
        <f>ABS(Table21[[#This Row],[Erorr 2]])</f>
        <v>4.2182666666666648</v>
      </c>
      <c r="L522" s="6">
        <f>Table21[[#This Row],[Abs Erorr 2]]/Table21[[#This Row],[Adj Close]]</f>
        <v>3.2593169517551646E-2</v>
      </c>
      <c r="M522" s="4">
        <f t="shared" si="44"/>
        <v>134.32343333333333</v>
      </c>
      <c r="N522" s="9">
        <f>Table21[[#This Row],[Adj Close]]-Table21[[#This Row],[6-MA]]</f>
        <v>-4.9016333333333364</v>
      </c>
      <c r="O522" s="10">
        <f>(Table21[[#This Row],[Adj Close]]-M522)^2</f>
        <v>24.026009334444474</v>
      </c>
      <c r="P522" s="10">
        <f>ABS(Table21[[#This Row],[Erorr 3]])</f>
        <v>4.9016333333333364</v>
      </c>
      <c r="Q522" s="81">
        <f>Table21[[#This Row],[Abs Erorr 3]]/Table21[[#This Row],[Adj Close]]</f>
        <v>3.7873320671890955E-2</v>
      </c>
    </row>
    <row r="523" spans="1:17" x14ac:dyDescent="0.3">
      <c r="A523" s="79">
        <v>44223</v>
      </c>
      <c r="B523" s="82">
        <v>125.5133</v>
      </c>
      <c r="C523" s="4">
        <f t="shared" si="41"/>
        <v>129.42179999999999</v>
      </c>
      <c r="D523" s="18">
        <f>Table21[[#This Row],[Adj Close]]-Table21[[#This Row],[Naive Trend ]]</f>
        <v>-3.9084999999999894</v>
      </c>
      <c r="E523" s="5">
        <f t="shared" si="40"/>
        <v>15.276372249999918</v>
      </c>
      <c r="F523" s="5">
        <f>ABS(Table21[[#This Row],[Erorr 1]])</f>
        <v>3.9084999999999894</v>
      </c>
      <c r="G523" s="6">
        <f>Table21[[#This Row],[Abs Erorr 1]]/Table21[[#This Row],[Adj Close]]</f>
        <v>3.1140126185830421E-2</v>
      </c>
      <c r="H523" s="4">
        <f t="shared" si="43"/>
        <v>131.56126666666668</v>
      </c>
      <c r="I523" s="7">
        <f>(Table21[[#This Row],[Adj Close]]-Table21[[#This Row],[3-MA]])</f>
        <v>-6.0479666666666816</v>
      </c>
      <c r="J523" s="3">
        <f t="shared" si="42"/>
        <v>36.577900801111291</v>
      </c>
      <c r="K523" s="3">
        <f>ABS(Table21[[#This Row],[Erorr 2]])</f>
        <v>6.0479666666666816</v>
      </c>
      <c r="L523" s="6">
        <f>Table21[[#This Row],[Abs Erorr 2]]/Table21[[#This Row],[Adj Close]]</f>
        <v>4.818586290589668E-2</v>
      </c>
      <c r="M523" s="4">
        <f t="shared" si="44"/>
        <v>133.42613333333333</v>
      </c>
      <c r="N523" s="9">
        <f>Table21[[#This Row],[Adj Close]]-Table21[[#This Row],[6-MA]]</f>
        <v>-7.9128333333333245</v>
      </c>
      <c r="O523" s="10">
        <f>(Table21[[#This Row],[Adj Close]]-M523)^2</f>
        <v>62.612931361110974</v>
      </c>
      <c r="P523" s="10">
        <f>ABS(Table21[[#This Row],[Erorr 3]])</f>
        <v>7.9128333333333245</v>
      </c>
      <c r="Q523" s="81">
        <f>Table21[[#This Row],[Abs Erorr 3]]/Table21[[#This Row],[Adj Close]]</f>
        <v>6.3043783673390183E-2</v>
      </c>
    </row>
    <row r="524" spans="1:17" x14ac:dyDescent="0.3">
      <c r="A524" s="79">
        <v>44224</v>
      </c>
      <c r="B524" s="82">
        <v>129.05779999999999</v>
      </c>
      <c r="C524" s="4">
        <f t="shared" si="41"/>
        <v>125.5133</v>
      </c>
      <c r="D524" s="18">
        <f>Table21[[#This Row],[Adj Close]]-Table21[[#This Row],[Naive Trend ]]</f>
        <v>3.5444999999999851</v>
      </c>
      <c r="E524" s="5">
        <f t="shared" si="40"/>
        <v>12.563480249999895</v>
      </c>
      <c r="F524" s="5">
        <f>ABS(Table21[[#This Row],[Erorr 1]])</f>
        <v>3.5444999999999851</v>
      </c>
      <c r="G524" s="6">
        <f>Table21[[#This Row],[Abs Erorr 1]]/Table21[[#This Row],[Adj Close]]</f>
        <v>2.7464438414415752E-2</v>
      </c>
      <c r="H524" s="4">
        <f t="shared" si="43"/>
        <v>128.90130000000002</v>
      </c>
      <c r="I524" s="7">
        <f>(Table21[[#This Row],[Adj Close]]-Table21[[#This Row],[3-MA]])</f>
        <v>0.15649999999996567</v>
      </c>
      <c r="J524" s="3">
        <f t="shared" si="42"/>
        <v>2.4492249999989255E-2</v>
      </c>
      <c r="K524" s="3">
        <f>ABS(Table21[[#This Row],[Erorr 2]])</f>
        <v>0.15649999999996567</v>
      </c>
      <c r="L524" s="6">
        <f>Table21[[#This Row],[Abs Erorr 2]]/Table21[[#This Row],[Adj Close]]</f>
        <v>1.2126349589096179E-3</v>
      </c>
      <c r="M524" s="4">
        <f t="shared" si="44"/>
        <v>132.10891666666666</v>
      </c>
      <c r="N524" s="9">
        <f>Table21[[#This Row],[Adj Close]]-Table21[[#This Row],[6-MA]]</f>
        <v>-3.0511166666666725</v>
      </c>
      <c r="O524" s="10">
        <f>(Table21[[#This Row],[Adj Close]]-M524)^2</f>
        <v>9.3093129136111461</v>
      </c>
      <c r="P524" s="10">
        <f>ABS(Table21[[#This Row],[Erorr 3]])</f>
        <v>3.0511166666666725</v>
      </c>
      <c r="Q524" s="81">
        <f>Table21[[#This Row],[Abs Erorr 3]]/Table21[[#This Row],[Adj Close]]</f>
        <v>2.364147433682174E-2</v>
      </c>
    </row>
    <row r="525" spans="1:17" x14ac:dyDescent="0.3">
      <c r="A525" s="79">
        <v>44225</v>
      </c>
      <c r="B525" s="82">
        <v>127.9753</v>
      </c>
      <c r="C525" s="4">
        <f t="shared" si="41"/>
        <v>129.05779999999999</v>
      </c>
      <c r="D525" s="18">
        <f>Table21[[#This Row],[Adj Close]]-Table21[[#This Row],[Naive Trend ]]</f>
        <v>-1.0824999999999818</v>
      </c>
      <c r="E525" s="5">
        <f t="shared" si="40"/>
        <v>1.1718062499999606</v>
      </c>
      <c r="F525" s="5">
        <f>ABS(Table21[[#This Row],[Erorr 1]])</f>
        <v>1.0824999999999818</v>
      </c>
      <c r="G525" s="6">
        <f>Table21[[#This Row],[Abs Erorr 1]]/Table21[[#This Row],[Adj Close]]</f>
        <v>8.4586635077236131E-3</v>
      </c>
      <c r="H525" s="4">
        <f t="shared" si="43"/>
        <v>127.99763333333333</v>
      </c>
      <c r="I525" s="7">
        <f>(Table21[[#This Row],[Adj Close]]-Table21[[#This Row],[3-MA]])</f>
        <v>-2.2333333333321548E-2</v>
      </c>
      <c r="J525" s="3">
        <f t="shared" si="42"/>
        <v>4.987777777772514E-4</v>
      </c>
      <c r="K525" s="3">
        <f>ABS(Table21[[#This Row],[Erorr 2]])</f>
        <v>2.2333333333321548E-2</v>
      </c>
      <c r="L525" s="6">
        <f>Table21[[#This Row],[Abs Erorr 2]]/Table21[[#This Row],[Adj Close]]</f>
        <v>1.7451284219159125E-4</v>
      </c>
      <c r="M525" s="4">
        <f t="shared" si="44"/>
        <v>130.81885</v>
      </c>
      <c r="N525" s="9">
        <f>Table21[[#This Row],[Adj Close]]-Table21[[#This Row],[6-MA]]</f>
        <v>-2.8435499999999934</v>
      </c>
      <c r="O525" s="10">
        <f>(Table21[[#This Row],[Adj Close]]-M525)^2</f>
        <v>8.085776602499962</v>
      </c>
      <c r="P525" s="10">
        <f>ABS(Table21[[#This Row],[Erorr 3]])</f>
        <v>2.8435499999999934</v>
      </c>
      <c r="Q525" s="81">
        <f>Table21[[#This Row],[Abs Erorr 3]]/Table21[[#This Row],[Adj Close]]</f>
        <v>2.2219522048395224E-2</v>
      </c>
    </row>
    <row r="526" spans="1:17" x14ac:dyDescent="0.3">
      <c r="A526" s="79">
        <v>44228</v>
      </c>
      <c r="B526" s="82">
        <v>130.00620000000001</v>
      </c>
      <c r="C526" s="4">
        <f t="shared" si="41"/>
        <v>127.9753</v>
      </c>
      <c r="D526" s="18">
        <f>Table21[[#This Row],[Adj Close]]-Table21[[#This Row],[Naive Trend ]]</f>
        <v>2.0309000000000026</v>
      </c>
      <c r="E526" s="5">
        <f t="shared" si="40"/>
        <v>4.1245548100000109</v>
      </c>
      <c r="F526" s="5">
        <f>ABS(Table21[[#This Row],[Erorr 1]])</f>
        <v>2.0309000000000026</v>
      </c>
      <c r="G526" s="6">
        <f>Table21[[#This Row],[Abs Erorr 1]]/Table21[[#This Row],[Adj Close]]</f>
        <v>1.5621562663934508E-2</v>
      </c>
      <c r="H526" s="4">
        <f t="shared" si="43"/>
        <v>127.51546666666667</v>
      </c>
      <c r="I526" s="7">
        <f>(Table21[[#This Row],[Adj Close]]-Table21[[#This Row],[3-MA]])</f>
        <v>2.4907333333333384</v>
      </c>
      <c r="J526" s="3">
        <f t="shared" si="42"/>
        <v>6.2037525377778024</v>
      </c>
      <c r="K526" s="3">
        <f>ABS(Table21[[#This Row],[Erorr 2]])</f>
        <v>2.4907333333333384</v>
      </c>
      <c r="L526" s="6">
        <f>Table21[[#This Row],[Abs Erorr 2]]/Table21[[#This Row],[Adj Close]]</f>
        <v>1.915857346290668E-2</v>
      </c>
      <c r="M526" s="4">
        <f t="shared" si="44"/>
        <v>129.53836666666666</v>
      </c>
      <c r="N526" s="9">
        <f>Table21[[#This Row],[Adj Close]]-Table21[[#This Row],[6-MA]]</f>
        <v>0.46783333333334554</v>
      </c>
      <c r="O526" s="10">
        <f>(Table21[[#This Row],[Adj Close]]-M526)^2</f>
        <v>0.21886802777778919</v>
      </c>
      <c r="P526" s="10">
        <f>ABS(Table21[[#This Row],[Erorr 3]])</f>
        <v>0.46783333333334554</v>
      </c>
      <c r="Q526" s="81">
        <f>Table21[[#This Row],[Abs Erorr 3]]/Table21[[#This Row],[Adj Close]]</f>
        <v>3.59854632573943E-3</v>
      </c>
    </row>
    <row r="527" spans="1:17" x14ac:dyDescent="0.3">
      <c r="A527" s="79">
        <v>44229</v>
      </c>
      <c r="B527" s="82">
        <v>133.72309999999999</v>
      </c>
      <c r="C527" s="4">
        <f t="shared" si="41"/>
        <v>130.00620000000001</v>
      </c>
      <c r="D527" s="18">
        <f>Table21[[#This Row],[Adj Close]]-Table21[[#This Row],[Naive Trend ]]</f>
        <v>3.7168999999999812</v>
      </c>
      <c r="E527" s="5">
        <f t="shared" si="40"/>
        <v>13.815345609999861</v>
      </c>
      <c r="F527" s="5">
        <f>ABS(Table21[[#This Row],[Erorr 1]])</f>
        <v>3.7168999999999812</v>
      </c>
      <c r="G527" s="6">
        <f>Table21[[#This Row],[Abs Erorr 1]]/Table21[[#This Row],[Adj Close]]</f>
        <v>2.7795496813938517E-2</v>
      </c>
      <c r="H527" s="4">
        <f t="shared" si="43"/>
        <v>129.01310000000001</v>
      </c>
      <c r="I527" s="7">
        <f>(Table21[[#This Row],[Adj Close]]-Table21[[#This Row],[3-MA]])</f>
        <v>4.7099999999999795</v>
      </c>
      <c r="J527" s="3">
        <f t="shared" si="42"/>
        <v>22.184099999999809</v>
      </c>
      <c r="K527" s="3">
        <f>ABS(Table21[[#This Row],[Erorr 2]])</f>
        <v>4.7099999999999795</v>
      </c>
      <c r="L527" s="6">
        <f>Table21[[#This Row],[Abs Erorr 2]]/Table21[[#This Row],[Adj Close]]</f>
        <v>3.522203717981396E-2</v>
      </c>
      <c r="M527" s="4">
        <f t="shared" si="44"/>
        <v>128.95720000000003</v>
      </c>
      <c r="N527" s="9">
        <f>Table21[[#This Row],[Adj Close]]-Table21[[#This Row],[6-MA]]</f>
        <v>4.7658999999999594</v>
      </c>
      <c r="O527" s="10">
        <f>(Table21[[#This Row],[Adj Close]]-M527)^2</f>
        <v>22.713802809999613</v>
      </c>
      <c r="P527" s="10">
        <f>ABS(Table21[[#This Row],[Erorr 3]])</f>
        <v>4.7658999999999594</v>
      </c>
      <c r="Q527" s="81">
        <f>Table21[[#This Row],[Abs Erorr 3]]/Table21[[#This Row],[Adj Close]]</f>
        <v>3.5640065179463831E-2</v>
      </c>
    </row>
    <row r="528" spans="1:17" x14ac:dyDescent="0.3">
      <c r="A528" s="79">
        <v>44230</v>
      </c>
      <c r="B528" s="82">
        <v>132.80340000000001</v>
      </c>
      <c r="C528" s="4">
        <f t="shared" si="41"/>
        <v>133.72309999999999</v>
      </c>
      <c r="D528" s="18">
        <f>Table21[[#This Row],[Adj Close]]-Table21[[#This Row],[Naive Trend ]]</f>
        <v>-0.91969999999997754</v>
      </c>
      <c r="E528" s="5">
        <f t="shared" si="40"/>
        <v>0.84584808999995864</v>
      </c>
      <c r="F528" s="5">
        <f>ABS(Table21[[#This Row],[Erorr 1]])</f>
        <v>0.91969999999997754</v>
      </c>
      <c r="G528" s="6">
        <f>Table21[[#This Row],[Abs Erorr 1]]/Table21[[#This Row],[Adj Close]]</f>
        <v>6.9252745035140477E-3</v>
      </c>
      <c r="H528" s="4">
        <f t="shared" si="43"/>
        <v>130.56819999999999</v>
      </c>
      <c r="I528" s="7">
        <f>(Table21[[#This Row],[Adj Close]]-Table21[[#This Row],[3-MA]])</f>
        <v>2.2352000000000203</v>
      </c>
      <c r="J528" s="3">
        <f t="shared" si="42"/>
        <v>4.9961190400000905</v>
      </c>
      <c r="K528" s="3">
        <f>ABS(Table21[[#This Row],[Erorr 2]])</f>
        <v>2.2352000000000203</v>
      </c>
      <c r="L528" s="6">
        <f>Table21[[#This Row],[Abs Erorr 2]]/Table21[[#This Row],[Adj Close]]</f>
        <v>1.6830894389752223E-2</v>
      </c>
      <c r="M528" s="4">
        <f t="shared" si="44"/>
        <v>129.28291666666667</v>
      </c>
      <c r="N528" s="9">
        <f>Table21[[#This Row],[Adj Close]]-Table21[[#This Row],[6-MA]]</f>
        <v>3.5204833333333454</v>
      </c>
      <c r="O528" s="10">
        <f>(Table21[[#This Row],[Adj Close]]-M528)^2</f>
        <v>12.393802900277862</v>
      </c>
      <c r="P528" s="10">
        <f>ABS(Table21[[#This Row],[Erorr 3]])</f>
        <v>3.5204833333333454</v>
      </c>
      <c r="Q528" s="81">
        <f>Table21[[#This Row],[Abs Erorr 3]]/Table21[[#This Row],[Adj Close]]</f>
        <v>2.6508984960726494E-2</v>
      </c>
    </row>
    <row r="529" spans="1:17" x14ac:dyDescent="0.3">
      <c r="A529" s="79">
        <v>44231</v>
      </c>
      <c r="B529" s="82">
        <v>134.71940000000001</v>
      </c>
      <c r="C529" s="4">
        <f t="shared" si="41"/>
        <v>132.80340000000001</v>
      </c>
      <c r="D529" s="18">
        <f>Table21[[#This Row],[Adj Close]]-Table21[[#This Row],[Naive Trend ]]</f>
        <v>1.9159999999999968</v>
      </c>
      <c r="E529" s="5">
        <f t="shared" si="40"/>
        <v>3.6710559999999877</v>
      </c>
      <c r="F529" s="5">
        <f>ABS(Table21[[#This Row],[Erorr 1]])</f>
        <v>1.9159999999999968</v>
      </c>
      <c r="G529" s="6">
        <f>Table21[[#This Row],[Abs Erorr 1]]/Table21[[#This Row],[Adj Close]]</f>
        <v>1.4222153602228014E-2</v>
      </c>
      <c r="H529" s="4">
        <f t="shared" si="43"/>
        <v>132.17756666666665</v>
      </c>
      <c r="I529" s="7">
        <f>(Table21[[#This Row],[Adj Close]]-Table21[[#This Row],[3-MA]])</f>
        <v>2.5418333333333578</v>
      </c>
      <c r="J529" s="3">
        <f t="shared" si="42"/>
        <v>6.4609166944445686</v>
      </c>
      <c r="K529" s="3">
        <f>ABS(Table21[[#This Row],[Erorr 2]])</f>
        <v>2.5418333333333578</v>
      </c>
      <c r="L529" s="6">
        <f>Table21[[#This Row],[Abs Erorr 2]]/Table21[[#This Row],[Adj Close]]</f>
        <v>1.8867611742134822E-2</v>
      </c>
      <c r="M529" s="4">
        <f t="shared" si="44"/>
        <v>129.84651666666664</v>
      </c>
      <c r="N529" s="9">
        <f>Table21[[#This Row],[Adj Close]]-Table21[[#This Row],[6-MA]]</f>
        <v>4.8728833333333625</v>
      </c>
      <c r="O529" s="10">
        <f>(Table21[[#This Row],[Adj Close]]-M529)^2</f>
        <v>23.744991980278062</v>
      </c>
      <c r="P529" s="10">
        <f>ABS(Table21[[#This Row],[Erorr 3]])</f>
        <v>4.8728833333333625</v>
      </c>
      <c r="Q529" s="81">
        <f>Table21[[#This Row],[Abs Erorr 3]]/Table21[[#This Row],[Adj Close]]</f>
        <v>3.6170613388519859E-2</v>
      </c>
    </row>
    <row r="530" spans="1:17" x14ac:dyDescent="0.3">
      <c r="A530" s="79">
        <v>44232</v>
      </c>
      <c r="B530" s="82">
        <v>139.0111</v>
      </c>
      <c r="C530" s="4">
        <f t="shared" si="41"/>
        <v>134.71940000000001</v>
      </c>
      <c r="D530" s="18">
        <f>Table21[[#This Row],[Adj Close]]-Table21[[#This Row],[Naive Trend ]]</f>
        <v>4.2916999999999916</v>
      </c>
      <c r="E530" s="5">
        <f t="shared" si="40"/>
        <v>18.418688889999927</v>
      </c>
      <c r="F530" s="5">
        <f>ABS(Table21[[#This Row],[Erorr 1]])</f>
        <v>4.2916999999999916</v>
      </c>
      <c r="G530" s="6">
        <f>Table21[[#This Row],[Abs Erorr 1]]/Table21[[#This Row],[Adj Close]]</f>
        <v>3.087307416458104E-2</v>
      </c>
      <c r="H530" s="4">
        <f t="shared" si="43"/>
        <v>133.74863333333334</v>
      </c>
      <c r="I530" s="7">
        <f>(Table21[[#This Row],[Adj Close]]-Table21[[#This Row],[3-MA]])</f>
        <v>5.2624666666666542</v>
      </c>
      <c r="J530" s="3">
        <f t="shared" si="42"/>
        <v>27.693555417777645</v>
      </c>
      <c r="K530" s="3">
        <f>ABS(Table21[[#This Row],[Erorr 2]])</f>
        <v>5.2624666666666542</v>
      </c>
      <c r="L530" s="6">
        <f>Table21[[#This Row],[Abs Erorr 2]]/Table21[[#This Row],[Adj Close]]</f>
        <v>3.7856449353085145E-2</v>
      </c>
      <c r="M530" s="4">
        <f t="shared" si="44"/>
        <v>131.38086666666666</v>
      </c>
      <c r="N530" s="9">
        <f>Table21[[#This Row],[Adj Close]]-Table21[[#This Row],[6-MA]]</f>
        <v>7.6302333333333365</v>
      </c>
      <c r="O530" s="10">
        <f>(Table21[[#This Row],[Adj Close]]-M530)^2</f>
        <v>58.220460721111159</v>
      </c>
      <c r="P530" s="10">
        <f>ABS(Table21[[#This Row],[Erorr 3]])</f>
        <v>7.6302333333333365</v>
      </c>
      <c r="Q530" s="81">
        <f>Table21[[#This Row],[Abs Erorr 3]]/Table21[[#This Row],[Adj Close]]</f>
        <v>5.4889381735223564E-2</v>
      </c>
    </row>
    <row r="531" spans="1:17" x14ac:dyDescent="0.3">
      <c r="A531" s="79">
        <v>44235</v>
      </c>
      <c r="B531" s="82">
        <v>137.38249999999999</v>
      </c>
      <c r="C531" s="4">
        <f t="shared" si="41"/>
        <v>139.0111</v>
      </c>
      <c r="D531" s="18">
        <f>Table21[[#This Row],[Adj Close]]-Table21[[#This Row],[Naive Trend ]]</f>
        <v>-1.6286000000000058</v>
      </c>
      <c r="E531" s="5">
        <f t="shared" si="40"/>
        <v>2.6523379600000188</v>
      </c>
      <c r="F531" s="5">
        <f>ABS(Table21[[#This Row],[Erorr 1]])</f>
        <v>1.6286000000000058</v>
      </c>
      <c r="G531" s="6">
        <f>Table21[[#This Row],[Abs Erorr 1]]/Table21[[#This Row],[Adj Close]]</f>
        <v>1.1854493840190751E-2</v>
      </c>
      <c r="H531" s="4">
        <f t="shared" si="43"/>
        <v>135.51130000000001</v>
      </c>
      <c r="I531" s="7">
        <f>(Table21[[#This Row],[Adj Close]]-Table21[[#This Row],[3-MA]])</f>
        <v>1.8711999999999875</v>
      </c>
      <c r="J531" s="3">
        <f t="shared" si="42"/>
        <v>3.5013894399999534</v>
      </c>
      <c r="K531" s="3">
        <f>ABS(Table21[[#This Row],[Erorr 2]])</f>
        <v>1.8711999999999875</v>
      </c>
      <c r="L531" s="6">
        <f>Table21[[#This Row],[Abs Erorr 2]]/Table21[[#This Row],[Adj Close]]</f>
        <v>1.3620366495004732E-2</v>
      </c>
      <c r="M531" s="4">
        <f t="shared" si="44"/>
        <v>133.03975</v>
      </c>
      <c r="N531" s="9">
        <f>Table21[[#This Row],[Adj Close]]-Table21[[#This Row],[6-MA]]</f>
        <v>4.3427499999999952</v>
      </c>
      <c r="O531" s="10">
        <f>(Table21[[#This Row],[Adj Close]]-M531)^2</f>
        <v>18.859477562499958</v>
      </c>
      <c r="P531" s="10">
        <f>ABS(Table21[[#This Row],[Erorr 3]])</f>
        <v>4.3427499999999952</v>
      </c>
      <c r="Q531" s="81">
        <f>Table21[[#This Row],[Abs Erorr 3]]/Table21[[#This Row],[Adj Close]]</f>
        <v>3.1610649100140088E-2</v>
      </c>
    </row>
    <row r="532" spans="1:17" x14ac:dyDescent="0.3">
      <c r="A532" s="79">
        <v>44236</v>
      </c>
      <c r="B532" s="82">
        <v>135.8306</v>
      </c>
      <c r="C532" s="4">
        <f t="shared" si="41"/>
        <v>137.38249999999999</v>
      </c>
      <c r="D532" s="18">
        <f>Table21[[#This Row],[Adj Close]]-Table21[[#This Row],[Naive Trend ]]</f>
        <v>-1.5518999999999892</v>
      </c>
      <c r="E532" s="5">
        <f t="shared" si="40"/>
        <v>2.4083936099999663</v>
      </c>
      <c r="F532" s="5">
        <f>ABS(Table21[[#This Row],[Erorr 1]])</f>
        <v>1.5518999999999892</v>
      </c>
      <c r="G532" s="6">
        <f>Table21[[#This Row],[Abs Erorr 1]]/Table21[[#This Row],[Adj Close]]</f>
        <v>1.1425260581930649E-2</v>
      </c>
      <c r="H532" s="4">
        <f t="shared" si="43"/>
        <v>137.03766666666667</v>
      </c>
      <c r="I532" s="7">
        <f>(Table21[[#This Row],[Adj Close]]-Table21[[#This Row],[3-MA]])</f>
        <v>-1.2070666666666625</v>
      </c>
      <c r="J532" s="3">
        <f t="shared" si="42"/>
        <v>1.4570099377777677</v>
      </c>
      <c r="K532" s="3">
        <f>ABS(Table21[[#This Row],[Erorr 2]])</f>
        <v>1.2070666666666625</v>
      </c>
      <c r="L532" s="6">
        <f>Table21[[#This Row],[Abs Erorr 2]]/Table21[[#This Row],[Adj Close]]</f>
        <v>8.8865591896572817E-3</v>
      </c>
      <c r="M532" s="4">
        <f t="shared" si="44"/>
        <v>134.60761666666664</v>
      </c>
      <c r="N532" s="9">
        <f>Table21[[#This Row],[Adj Close]]-Table21[[#This Row],[6-MA]]</f>
        <v>1.2229833333333602</v>
      </c>
      <c r="O532" s="10">
        <f>(Table21[[#This Row],[Adj Close]]-M532)^2</f>
        <v>1.4956882336111768</v>
      </c>
      <c r="P532" s="10">
        <f>ABS(Table21[[#This Row],[Erorr 3]])</f>
        <v>1.2229833333333602</v>
      </c>
      <c r="Q532" s="81">
        <f>Table21[[#This Row],[Abs Erorr 3]]/Table21[[#This Row],[Adj Close]]</f>
        <v>9.0037394617513301E-3</v>
      </c>
    </row>
    <row r="533" spans="1:17" x14ac:dyDescent="0.3">
      <c r="A533" s="79">
        <v>44237</v>
      </c>
      <c r="B533" s="82">
        <v>136.4725</v>
      </c>
      <c r="C533" s="4">
        <f t="shared" si="41"/>
        <v>135.8306</v>
      </c>
      <c r="D533" s="18">
        <f>Table21[[#This Row],[Adj Close]]-Table21[[#This Row],[Naive Trend ]]</f>
        <v>0.64189999999999259</v>
      </c>
      <c r="E533" s="5">
        <f t="shared" si="40"/>
        <v>0.4120356099999905</v>
      </c>
      <c r="F533" s="5">
        <f>ABS(Table21[[#This Row],[Erorr 1]])</f>
        <v>0.64189999999999259</v>
      </c>
      <c r="G533" s="6">
        <f>Table21[[#This Row],[Abs Erorr 1]]/Table21[[#This Row],[Adj Close]]</f>
        <v>4.703511696495577E-3</v>
      </c>
      <c r="H533" s="4">
        <f t="shared" si="43"/>
        <v>137.40806666666666</v>
      </c>
      <c r="I533" s="7">
        <f>(Table21[[#This Row],[Adj Close]]-Table21[[#This Row],[3-MA]])</f>
        <v>-0.93556666666665933</v>
      </c>
      <c r="J533" s="3">
        <f t="shared" si="42"/>
        <v>0.87528498777776409</v>
      </c>
      <c r="K533" s="3">
        <f>ABS(Table21[[#This Row],[Erorr 2]])</f>
        <v>0.93556666666665933</v>
      </c>
      <c r="L533" s="6">
        <f>Table21[[#This Row],[Abs Erorr 2]]/Table21[[#This Row],[Adj Close]]</f>
        <v>6.8553493683098012E-3</v>
      </c>
      <c r="M533" s="4">
        <f t="shared" si="44"/>
        <v>135.57835</v>
      </c>
      <c r="N533" s="9">
        <f>Table21[[#This Row],[Adj Close]]-Table21[[#This Row],[6-MA]]</f>
        <v>0.89414999999999623</v>
      </c>
      <c r="O533" s="10">
        <f>(Table21[[#This Row],[Adj Close]]-M533)^2</f>
        <v>0.7995042224999932</v>
      </c>
      <c r="P533" s="10">
        <f>ABS(Table21[[#This Row],[Erorr 3]])</f>
        <v>0.89414999999999623</v>
      </c>
      <c r="Q533" s="81">
        <f>Table21[[#This Row],[Abs Erorr 3]]/Table21[[#This Row],[Adj Close]]</f>
        <v>6.5518694242429516E-3</v>
      </c>
    </row>
    <row r="534" spans="1:17" x14ac:dyDescent="0.3">
      <c r="A534" s="79">
        <v>44238</v>
      </c>
      <c r="B534" s="82">
        <v>137.50700000000001</v>
      </c>
      <c r="C534" s="4">
        <f t="shared" si="41"/>
        <v>136.4725</v>
      </c>
      <c r="D534" s="18">
        <f>Table21[[#This Row],[Adj Close]]-Table21[[#This Row],[Naive Trend ]]</f>
        <v>1.0345000000000084</v>
      </c>
      <c r="E534" s="5">
        <f t="shared" si="40"/>
        <v>1.0701902500000173</v>
      </c>
      <c r="F534" s="5">
        <f>ABS(Table21[[#This Row],[Erorr 1]])</f>
        <v>1.0345000000000084</v>
      </c>
      <c r="G534" s="6">
        <f>Table21[[#This Row],[Abs Erorr 1]]/Table21[[#This Row],[Adj Close]]</f>
        <v>7.5232533616471043E-3</v>
      </c>
      <c r="H534" s="4">
        <f t="shared" si="43"/>
        <v>136.56186666666667</v>
      </c>
      <c r="I534" s="7">
        <f>(Table21[[#This Row],[Adj Close]]-Table21[[#This Row],[3-MA]])</f>
        <v>0.94513333333333094</v>
      </c>
      <c r="J534" s="3">
        <f t="shared" si="42"/>
        <v>0.89327701777777324</v>
      </c>
      <c r="K534" s="3">
        <f>ABS(Table21[[#This Row],[Erorr 2]])</f>
        <v>0.94513333333333094</v>
      </c>
      <c r="L534" s="6">
        <f>Table21[[#This Row],[Abs Erorr 2]]/Table21[[#This Row],[Adj Close]]</f>
        <v>6.8733470538469383E-3</v>
      </c>
      <c r="M534" s="4">
        <f t="shared" si="44"/>
        <v>136.03658333333334</v>
      </c>
      <c r="N534" s="9">
        <f>Table21[[#This Row],[Adj Close]]-Table21[[#This Row],[6-MA]]</f>
        <v>1.4704166666666652</v>
      </c>
      <c r="O534" s="10">
        <f>(Table21[[#This Row],[Adj Close]]-M534)^2</f>
        <v>2.1621251736111065</v>
      </c>
      <c r="P534" s="10">
        <f>ABS(Table21[[#This Row],[Erorr 3]])</f>
        <v>1.4704166666666652</v>
      </c>
      <c r="Q534" s="81">
        <f>Table21[[#This Row],[Abs Erorr 3]]/Table21[[#This Row],[Adj Close]]</f>
        <v>1.0693395002921052E-2</v>
      </c>
    </row>
    <row r="535" spans="1:17" x14ac:dyDescent="0.3">
      <c r="A535" s="79">
        <v>44239</v>
      </c>
      <c r="B535" s="82">
        <v>136.14670000000001</v>
      </c>
      <c r="C535" s="4">
        <f t="shared" si="41"/>
        <v>137.50700000000001</v>
      </c>
      <c r="D535" s="18">
        <f>Table21[[#This Row],[Adj Close]]-Table21[[#This Row],[Naive Trend ]]</f>
        <v>-1.3602999999999952</v>
      </c>
      <c r="E535" s="5">
        <f t="shared" si="40"/>
        <v>1.8504160899999869</v>
      </c>
      <c r="F535" s="5">
        <f>ABS(Table21[[#This Row],[Erorr 1]])</f>
        <v>1.3602999999999952</v>
      </c>
      <c r="G535" s="6">
        <f>Table21[[#This Row],[Abs Erorr 1]]/Table21[[#This Row],[Adj Close]]</f>
        <v>9.9914283636694471E-3</v>
      </c>
      <c r="H535" s="4">
        <f t="shared" si="43"/>
        <v>136.60336666666666</v>
      </c>
      <c r="I535" s="7">
        <f>(Table21[[#This Row],[Adj Close]]-Table21[[#This Row],[3-MA]])</f>
        <v>-0.45666666666664923</v>
      </c>
      <c r="J535" s="3">
        <f t="shared" si="42"/>
        <v>0.20854444444442852</v>
      </c>
      <c r="K535" s="3">
        <f>ABS(Table21[[#This Row],[Erorr 2]])</f>
        <v>0.45666666666664923</v>
      </c>
      <c r="L535" s="6">
        <f>Table21[[#This Row],[Abs Erorr 2]]/Table21[[#This Row],[Adj Close]]</f>
        <v>3.3542250136554849E-3</v>
      </c>
      <c r="M535" s="4">
        <f t="shared" si="44"/>
        <v>136.82051666666666</v>
      </c>
      <c r="N535" s="9">
        <f>Table21[[#This Row],[Adj Close]]-Table21[[#This Row],[6-MA]]</f>
        <v>-0.67381666666665296</v>
      </c>
      <c r="O535" s="10">
        <f>(Table21[[#This Row],[Adj Close]]-M535)^2</f>
        <v>0.45402890027775933</v>
      </c>
      <c r="P535" s="10">
        <f>ABS(Table21[[#This Row],[Erorr 3]])</f>
        <v>0.67381666666665296</v>
      </c>
      <c r="Q535" s="81">
        <f>Table21[[#This Row],[Abs Erorr 3]]/Table21[[#This Row],[Adj Close]]</f>
        <v>4.9491957327401463E-3</v>
      </c>
    </row>
    <row r="536" spans="1:17" x14ac:dyDescent="0.3">
      <c r="A536" s="79">
        <v>44243</v>
      </c>
      <c r="B536" s="82">
        <v>135.75399999999999</v>
      </c>
      <c r="C536" s="4">
        <f t="shared" si="41"/>
        <v>136.14670000000001</v>
      </c>
      <c r="D536" s="18">
        <f>Table21[[#This Row],[Adj Close]]-Table21[[#This Row],[Naive Trend ]]</f>
        <v>-0.39270000000001914</v>
      </c>
      <c r="E536" s="5">
        <f t="shared" si="40"/>
        <v>0.15421329000001505</v>
      </c>
      <c r="F536" s="5">
        <f>ABS(Table21[[#This Row],[Erorr 1]])</f>
        <v>0.39270000000001914</v>
      </c>
      <c r="G536" s="6">
        <f>Table21[[#This Row],[Abs Erorr 1]]/Table21[[#This Row],[Adj Close]]</f>
        <v>2.8927324425064393E-3</v>
      </c>
      <c r="H536" s="4">
        <f t="shared" si="43"/>
        <v>136.70873333333336</v>
      </c>
      <c r="I536" s="7">
        <f>(Table21[[#This Row],[Adj Close]]-Table21[[#This Row],[3-MA]])</f>
        <v>-0.95473333333336541</v>
      </c>
      <c r="J536" s="3">
        <f t="shared" si="42"/>
        <v>0.91151573777783901</v>
      </c>
      <c r="K536" s="3">
        <f>ABS(Table21[[#This Row],[Erorr 2]])</f>
        <v>0.95473333333336541</v>
      </c>
      <c r="L536" s="6">
        <f>Table21[[#This Row],[Abs Erorr 2]]/Table21[[#This Row],[Adj Close]]</f>
        <v>7.0328191680051081E-3</v>
      </c>
      <c r="M536" s="4">
        <f t="shared" si="44"/>
        <v>137.05840000000001</v>
      </c>
      <c r="N536" s="9">
        <f>Table21[[#This Row],[Adj Close]]-Table21[[#This Row],[6-MA]]</f>
        <v>-1.3044000000000153</v>
      </c>
      <c r="O536" s="10">
        <f>(Table21[[#This Row],[Adj Close]]-M536)^2</f>
        <v>1.7014593600000401</v>
      </c>
      <c r="P536" s="10">
        <f>ABS(Table21[[#This Row],[Erorr 3]])</f>
        <v>1.3044000000000153</v>
      </c>
      <c r="Q536" s="81">
        <f>Table21[[#This Row],[Abs Erorr 3]]/Table21[[#This Row],[Adj Close]]</f>
        <v>9.6085566539476953E-3</v>
      </c>
    </row>
    <row r="537" spans="1:17" x14ac:dyDescent="0.3">
      <c r="A537" s="79">
        <v>44244</v>
      </c>
      <c r="B537" s="82">
        <v>137.93809999999999</v>
      </c>
      <c r="C537" s="4">
        <f t="shared" si="41"/>
        <v>135.75399999999999</v>
      </c>
      <c r="D537" s="18">
        <f>Table21[[#This Row],[Adj Close]]-Table21[[#This Row],[Naive Trend ]]</f>
        <v>2.1841000000000008</v>
      </c>
      <c r="E537" s="5">
        <f t="shared" si="40"/>
        <v>4.7702928100000035</v>
      </c>
      <c r="F537" s="5">
        <f>ABS(Table21[[#This Row],[Erorr 1]])</f>
        <v>2.1841000000000008</v>
      </c>
      <c r="G537" s="6">
        <f>Table21[[#This Row],[Abs Erorr 1]]/Table21[[#This Row],[Adj Close]]</f>
        <v>1.583391390776008E-2</v>
      </c>
      <c r="H537" s="4">
        <f t="shared" si="43"/>
        <v>136.46923333333334</v>
      </c>
      <c r="I537" s="7">
        <f>(Table21[[#This Row],[Adj Close]]-Table21[[#This Row],[3-MA]])</f>
        <v>1.4688666666666563</v>
      </c>
      <c r="J537" s="3">
        <f t="shared" si="42"/>
        <v>2.1575692844444139</v>
      </c>
      <c r="K537" s="3">
        <f>ABS(Table21[[#This Row],[Erorr 2]])</f>
        <v>1.4688666666666563</v>
      </c>
      <c r="L537" s="6">
        <f>Table21[[#This Row],[Abs Erorr 2]]/Table21[[#This Row],[Adj Close]]</f>
        <v>1.0648737851736804E-2</v>
      </c>
      <c r="M537" s="4">
        <f t="shared" si="44"/>
        <v>136.51555000000002</v>
      </c>
      <c r="N537" s="9">
        <f>Table21[[#This Row],[Adj Close]]-Table21[[#This Row],[6-MA]]</f>
        <v>1.4225499999999727</v>
      </c>
      <c r="O537" s="10">
        <f>(Table21[[#This Row],[Adj Close]]-M537)^2</f>
        <v>2.0236485024999222</v>
      </c>
      <c r="P537" s="10">
        <f>ABS(Table21[[#This Row],[Erorr 3]])</f>
        <v>1.4225499999999727</v>
      </c>
      <c r="Q537" s="81">
        <f>Table21[[#This Row],[Abs Erorr 3]]/Table21[[#This Row],[Adj Close]]</f>
        <v>1.0312959218663827E-2</v>
      </c>
    </row>
    <row r="538" spans="1:17" x14ac:dyDescent="0.3">
      <c r="A538" s="79">
        <v>44245</v>
      </c>
      <c r="B538" s="82">
        <v>138.99189999999999</v>
      </c>
      <c r="C538" s="4">
        <f t="shared" si="41"/>
        <v>137.93809999999999</v>
      </c>
      <c r="D538" s="18">
        <f>Table21[[#This Row],[Adj Close]]-Table21[[#This Row],[Naive Trend ]]</f>
        <v>1.0537999999999954</v>
      </c>
      <c r="E538" s="5">
        <f t="shared" si="40"/>
        <v>1.1104944399999903</v>
      </c>
      <c r="F538" s="5">
        <f>ABS(Table21[[#This Row],[Erorr 1]])</f>
        <v>1.0537999999999954</v>
      </c>
      <c r="G538" s="6">
        <f>Table21[[#This Row],[Abs Erorr 1]]/Table21[[#This Row],[Adj Close]]</f>
        <v>7.581736777466856E-3</v>
      </c>
      <c r="H538" s="4">
        <f t="shared" si="43"/>
        <v>136.61293333333333</v>
      </c>
      <c r="I538" s="7">
        <f>(Table21[[#This Row],[Adj Close]]-Table21[[#This Row],[3-MA]])</f>
        <v>2.3789666666666562</v>
      </c>
      <c r="J538" s="3">
        <f t="shared" si="42"/>
        <v>5.6594824011110614</v>
      </c>
      <c r="K538" s="3">
        <f>ABS(Table21[[#This Row],[Erorr 2]])</f>
        <v>2.3789666666666562</v>
      </c>
      <c r="L538" s="6">
        <f>Table21[[#This Row],[Abs Erorr 2]]/Table21[[#This Row],[Adj Close]]</f>
        <v>1.7115865504872273E-2</v>
      </c>
      <c r="M538" s="4">
        <f t="shared" si="44"/>
        <v>136.60814999999999</v>
      </c>
      <c r="N538" s="9">
        <f>Table21[[#This Row],[Adj Close]]-Table21[[#This Row],[6-MA]]</f>
        <v>2.383749999999992</v>
      </c>
      <c r="O538" s="10">
        <f>(Table21[[#This Row],[Adj Close]]-M538)^2</f>
        <v>5.6822640624999616</v>
      </c>
      <c r="P538" s="10">
        <f>ABS(Table21[[#This Row],[Erorr 3]])</f>
        <v>2.383749999999992</v>
      </c>
      <c r="Q538" s="81">
        <f>Table21[[#This Row],[Abs Erorr 3]]/Table21[[#This Row],[Adj Close]]</f>
        <v>1.7150279980344123E-2</v>
      </c>
    </row>
    <row r="539" spans="1:17" x14ac:dyDescent="0.3">
      <c r="A539" s="79">
        <v>44246</v>
      </c>
      <c r="B539" s="82">
        <v>136.05099999999999</v>
      </c>
      <c r="C539" s="4">
        <f t="shared" si="41"/>
        <v>138.99189999999999</v>
      </c>
      <c r="D539" s="18">
        <f>Table21[[#This Row],[Adj Close]]-Table21[[#This Row],[Naive Trend ]]</f>
        <v>-2.9408999999999992</v>
      </c>
      <c r="E539" s="5">
        <f t="shared" si="40"/>
        <v>8.648892809999996</v>
      </c>
      <c r="F539" s="5">
        <f>ABS(Table21[[#This Row],[Erorr 1]])</f>
        <v>2.9408999999999992</v>
      </c>
      <c r="G539" s="6">
        <f>Table21[[#This Row],[Abs Erorr 1]]/Table21[[#This Row],[Adj Close]]</f>
        <v>2.1616158646389952E-2</v>
      </c>
      <c r="H539" s="4">
        <f t="shared" si="43"/>
        <v>137.56133333333332</v>
      </c>
      <c r="I539" s="7">
        <f>(Table21[[#This Row],[Adj Close]]-Table21[[#This Row],[3-MA]])</f>
        <v>-1.5103333333333353</v>
      </c>
      <c r="J539" s="3">
        <f t="shared" si="42"/>
        <v>2.2811067777777838</v>
      </c>
      <c r="K539" s="3">
        <f>ABS(Table21[[#This Row],[Erorr 2]])</f>
        <v>1.5103333333333353</v>
      </c>
      <c r="L539" s="6">
        <f>Table21[[#This Row],[Abs Erorr 2]]/Table21[[#This Row],[Adj Close]]</f>
        <v>1.1101229195914292E-2</v>
      </c>
      <c r="M539" s="4">
        <f t="shared" si="44"/>
        <v>137.13503333333333</v>
      </c>
      <c r="N539" s="9">
        <f>Table21[[#This Row],[Adj Close]]-Table21[[#This Row],[6-MA]]</f>
        <v>-1.0840333333333376</v>
      </c>
      <c r="O539" s="10">
        <f>(Table21[[#This Row],[Adj Close]]-M539)^2</f>
        <v>1.175128267777787</v>
      </c>
      <c r="P539" s="10">
        <f>ABS(Table21[[#This Row],[Erorr 3]])</f>
        <v>1.0840333333333376</v>
      </c>
      <c r="Q539" s="81">
        <f>Table21[[#This Row],[Abs Erorr 3]]/Table21[[#This Row],[Adj Close]]</f>
        <v>7.9678453913116232E-3</v>
      </c>
    </row>
    <row r="540" spans="1:17" x14ac:dyDescent="0.3">
      <c r="A540" s="79">
        <v>44249</v>
      </c>
      <c r="B540" s="82">
        <v>130.92580000000001</v>
      </c>
      <c r="C540" s="4">
        <f t="shared" si="41"/>
        <v>136.05099999999999</v>
      </c>
      <c r="D540" s="18">
        <f>Table21[[#This Row],[Adj Close]]-Table21[[#This Row],[Naive Trend ]]</f>
        <v>-5.1251999999999782</v>
      </c>
      <c r="E540" s="5">
        <f t="shared" si="40"/>
        <v>26.267675039999776</v>
      </c>
      <c r="F540" s="5">
        <f>ABS(Table21[[#This Row],[Erorr 1]])</f>
        <v>5.1251999999999782</v>
      </c>
      <c r="G540" s="6">
        <f>Table21[[#This Row],[Abs Erorr 1]]/Table21[[#This Row],[Adj Close]]</f>
        <v>3.91458368022191E-2</v>
      </c>
      <c r="H540" s="4">
        <f t="shared" si="43"/>
        <v>137.66033333333331</v>
      </c>
      <c r="I540" s="7">
        <f>(Table21[[#This Row],[Adj Close]]-Table21[[#This Row],[3-MA]])</f>
        <v>-6.7345333333333031</v>
      </c>
      <c r="J540" s="3">
        <f t="shared" si="42"/>
        <v>45.353939217777373</v>
      </c>
      <c r="K540" s="3">
        <f>ABS(Table21[[#This Row],[Erorr 2]])</f>
        <v>6.7345333333333031</v>
      </c>
      <c r="L540" s="6">
        <f>Table21[[#This Row],[Abs Erorr 2]]/Table21[[#This Row],[Adj Close]]</f>
        <v>5.1437786389949898E-2</v>
      </c>
      <c r="M540" s="4">
        <f t="shared" si="44"/>
        <v>137.06478333333334</v>
      </c>
      <c r="N540" s="9">
        <f>Table21[[#This Row],[Adj Close]]-Table21[[#This Row],[6-MA]]</f>
        <v>-6.1389833333333286</v>
      </c>
      <c r="O540" s="10">
        <f>(Table21[[#This Row],[Adj Close]]-M540)^2</f>
        <v>37.687116366944387</v>
      </c>
      <c r="P540" s="10">
        <f>ABS(Table21[[#This Row],[Erorr 3]])</f>
        <v>6.1389833333333286</v>
      </c>
      <c r="Q540" s="81">
        <f>Table21[[#This Row],[Abs Erorr 3]]/Table21[[#This Row],[Adj Close]]</f>
        <v>4.6889026710803583E-2</v>
      </c>
    </row>
    <row r="541" spans="1:17" x14ac:dyDescent="0.3">
      <c r="A541" s="79">
        <v>44250</v>
      </c>
      <c r="B541" s="82">
        <v>130.4085</v>
      </c>
      <c r="C541" s="4">
        <f t="shared" si="41"/>
        <v>130.92580000000001</v>
      </c>
      <c r="D541" s="18">
        <f>Table21[[#This Row],[Adj Close]]-Table21[[#This Row],[Naive Trend ]]</f>
        <v>-0.51730000000000587</v>
      </c>
      <c r="E541" s="5">
        <f t="shared" si="40"/>
        <v>0.2675992900000061</v>
      </c>
      <c r="F541" s="5">
        <f>ABS(Table21[[#This Row],[Erorr 1]])</f>
        <v>0.51730000000000587</v>
      </c>
      <c r="G541" s="6">
        <f>Table21[[#This Row],[Abs Erorr 1]]/Table21[[#This Row],[Adj Close]]</f>
        <v>3.9667659700096686E-3</v>
      </c>
      <c r="H541" s="4">
        <f t="shared" si="43"/>
        <v>135.3229</v>
      </c>
      <c r="I541" s="7">
        <f>(Table21[[#This Row],[Adj Close]]-Table21[[#This Row],[3-MA]])</f>
        <v>-4.9144000000000005</v>
      </c>
      <c r="J541" s="3">
        <f t="shared" si="42"/>
        <v>24.151327360000007</v>
      </c>
      <c r="K541" s="3">
        <f>ABS(Table21[[#This Row],[Erorr 2]])</f>
        <v>4.9144000000000005</v>
      </c>
      <c r="L541" s="6">
        <f>Table21[[#This Row],[Abs Erorr 2]]/Table21[[#This Row],[Adj Close]]</f>
        <v>3.7684660125681994E-2</v>
      </c>
      <c r="M541" s="4">
        <f t="shared" si="44"/>
        <v>135.96791666666664</v>
      </c>
      <c r="N541" s="9">
        <f>Table21[[#This Row],[Adj Close]]-Table21[[#This Row],[6-MA]]</f>
        <v>-5.5594166666666354</v>
      </c>
      <c r="O541" s="10">
        <f>(Table21[[#This Row],[Adj Close]]-M541)^2</f>
        <v>30.907113673610763</v>
      </c>
      <c r="P541" s="10">
        <f>ABS(Table21[[#This Row],[Erorr 3]])</f>
        <v>5.5594166666666354</v>
      </c>
      <c r="Q541" s="81">
        <f>Table21[[#This Row],[Abs Erorr 3]]/Table21[[#This Row],[Adj Close]]</f>
        <v>4.2630784547530533E-2</v>
      </c>
    </row>
    <row r="542" spans="1:17" x14ac:dyDescent="0.3">
      <c r="A542" s="79">
        <v>44251</v>
      </c>
      <c r="B542" s="82">
        <v>129.9487</v>
      </c>
      <c r="C542" s="4">
        <f t="shared" si="41"/>
        <v>130.4085</v>
      </c>
      <c r="D542" s="18">
        <f>Table21[[#This Row],[Adj Close]]-Table21[[#This Row],[Naive Trend ]]</f>
        <v>-0.45980000000000132</v>
      </c>
      <c r="E542" s="5">
        <f t="shared" si="40"/>
        <v>0.21141604000000122</v>
      </c>
      <c r="F542" s="5">
        <f>ABS(Table21[[#This Row],[Erorr 1]])</f>
        <v>0.45980000000000132</v>
      </c>
      <c r="G542" s="6">
        <f>Table21[[#This Row],[Abs Erorr 1]]/Table21[[#This Row],[Adj Close]]</f>
        <v>3.5383193521751378E-3</v>
      </c>
      <c r="H542" s="4">
        <f t="shared" si="43"/>
        <v>132.46176666666668</v>
      </c>
      <c r="I542" s="7">
        <f>(Table21[[#This Row],[Adj Close]]-Table21[[#This Row],[3-MA]])</f>
        <v>-2.5130666666666741</v>
      </c>
      <c r="J542" s="3">
        <f t="shared" si="42"/>
        <v>6.3155040711111488</v>
      </c>
      <c r="K542" s="3">
        <f>ABS(Table21[[#This Row],[Erorr 2]])</f>
        <v>2.5130666666666741</v>
      </c>
      <c r="L542" s="6">
        <f>Table21[[#This Row],[Abs Erorr 2]]/Table21[[#This Row],[Adj Close]]</f>
        <v>1.9338913484064666E-2</v>
      </c>
      <c r="M542" s="4">
        <f t="shared" si="44"/>
        <v>135.01154999999997</v>
      </c>
      <c r="N542" s="9">
        <f>Table21[[#This Row],[Adj Close]]-Table21[[#This Row],[6-MA]]</f>
        <v>-5.062849999999969</v>
      </c>
      <c r="O542" s="10">
        <f>(Table21[[#This Row],[Adj Close]]-M542)^2</f>
        <v>25.632450122499687</v>
      </c>
      <c r="P542" s="10">
        <f>ABS(Table21[[#This Row],[Erorr 3]])</f>
        <v>5.062849999999969</v>
      </c>
      <c r="Q542" s="81">
        <f>Table21[[#This Row],[Abs Erorr 3]]/Table21[[#This Row],[Adj Close]]</f>
        <v>3.8960374363113823E-2</v>
      </c>
    </row>
    <row r="543" spans="1:17" x14ac:dyDescent="0.3">
      <c r="A543" s="79">
        <v>44252</v>
      </c>
      <c r="B543" s="82">
        <v>129.8433</v>
      </c>
      <c r="C543" s="4">
        <f t="shared" si="41"/>
        <v>129.9487</v>
      </c>
      <c r="D543" s="18">
        <f>Table21[[#This Row],[Adj Close]]-Table21[[#This Row],[Naive Trend ]]</f>
        <v>-0.10540000000000305</v>
      </c>
      <c r="E543" s="5">
        <f t="shared" si="40"/>
        <v>1.1109160000000642E-2</v>
      </c>
      <c r="F543" s="5">
        <f>ABS(Table21[[#This Row],[Erorr 1]])</f>
        <v>0.10540000000000305</v>
      </c>
      <c r="G543" s="6">
        <f>Table21[[#This Row],[Abs Erorr 1]]/Table21[[#This Row],[Adj Close]]</f>
        <v>8.1174769895715098E-4</v>
      </c>
      <c r="H543" s="4">
        <f t="shared" si="43"/>
        <v>130.42766666666668</v>
      </c>
      <c r="I543" s="7">
        <f>(Table21[[#This Row],[Adj Close]]-Table21[[#This Row],[3-MA]])</f>
        <v>-0.58436666666668202</v>
      </c>
      <c r="J543" s="3">
        <f t="shared" si="42"/>
        <v>0.34148440111112904</v>
      </c>
      <c r="K543" s="3">
        <f>ABS(Table21[[#This Row],[Erorr 2]])</f>
        <v>0.58436666666668202</v>
      </c>
      <c r="L543" s="6">
        <f>Table21[[#This Row],[Abs Erorr 2]]/Table21[[#This Row],[Adj Close]]</f>
        <v>4.5005531025989172E-3</v>
      </c>
      <c r="M543" s="4">
        <f t="shared" si="44"/>
        <v>134.04400000000001</v>
      </c>
      <c r="N543" s="9">
        <f>Table21[[#This Row],[Adj Close]]-Table21[[#This Row],[6-MA]]</f>
        <v>-4.2007000000000119</v>
      </c>
      <c r="O543" s="10">
        <f>(Table21[[#This Row],[Adj Close]]-M543)^2</f>
        <v>17.645880490000099</v>
      </c>
      <c r="P543" s="10">
        <f>ABS(Table21[[#This Row],[Erorr 3]])</f>
        <v>4.2007000000000119</v>
      </c>
      <c r="Q543" s="81">
        <f>Table21[[#This Row],[Abs Erorr 3]]/Table21[[#This Row],[Adj Close]]</f>
        <v>3.2352073614888191E-2</v>
      </c>
    </row>
    <row r="544" spans="1:17" x14ac:dyDescent="0.3">
      <c r="A544" s="79">
        <v>44253</v>
      </c>
      <c r="B544" s="82">
        <v>129.3777</v>
      </c>
      <c r="C544" s="4">
        <f t="shared" si="41"/>
        <v>129.8433</v>
      </c>
      <c r="D544" s="18">
        <f>Table21[[#This Row],[Adj Close]]-Table21[[#This Row],[Naive Trend ]]</f>
        <v>-0.46559999999999491</v>
      </c>
      <c r="E544" s="5">
        <f t="shared" si="40"/>
        <v>0.21678335999999526</v>
      </c>
      <c r="F544" s="5">
        <f>ABS(Table21[[#This Row],[Erorr 1]])</f>
        <v>0.46559999999999491</v>
      </c>
      <c r="G544" s="6">
        <f>Table21[[#This Row],[Abs Erorr 1]]/Table21[[#This Row],[Adj Close]]</f>
        <v>3.598765475039322E-3</v>
      </c>
      <c r="H544" s="4">
        <f t="shared" si="43"/>
        <v>130.06683333333334</v>
      </c>
      <c r="I544" s="7">
        <f>(Table21[[#This Row],[Adj Close]]-Table21[[#This Row],[3-MA]])</f>
        <v>-0.68913333333333071</v>
      </c>
      <c r="J544" s="3">
        <f t="shared" si="42"/>
        <v>0.47490475111110747</v>
      </c>
      <c r="K544" s="3">
        <f>ABS(Table21[[#This Row],[Erorr 2]])</f>
        <v>0.68913333333333071</v>
      </c>
      <c r="L544" s="6">
        <f>Table21[[#This Row],[Abs Erorr 2]]/Table21[[#This Row],[Adj Close]]</f>
        <v>5.3265232983221271E-3</v>
      </c>
      <c r="M544" s="4">
        <f t="shared" si="44"/>
        <v>132.69486666666668</v>
      </c>
      <c r="N544" s="9">
        <f>Table21[[#This Row],[Adj Close]]-Table21[[#This Row],[6-MA]]</f>
        <v>-3.3171666666666795</v>
      </c>
      <c r="O544" s="10">
        <f>(Table21[[#This Row],[Adj Close]]-M544)^2</f>
        <v>11.00359469444453</v>
      </c>
      <c r="P544" s="10">
        <f>ABS(Table21[[#This Row],[Erorr 3]])</f>
        <v>3.3171666666666795</v>
      </c>
      <c r="Q544" s="81">
        <f>Table21[[#This Row],[Abs Erorr 3]]/Table21[[#This Row],[Adj Close]]</f>
        <v>2.5639400504620807E-2</v>
      </c>
    </row>
    <row r="545" spans="1:17" x14ac:dyDescent="0.3">
      <c r="A545" s="79">
        <v>44256</v>
      </c>
      <c r="B545" s="82">
        <v>132.1327</v>
      </c>
      <c r="C545" s="4">
        <f t="shared" si="41"/>
        <v>129.3777</v>
      </c>
      <c r="D545" s="18">
        <f>Table21[[#This Row],[Adj Close]]-Table21[[#This Row],[Naive Trend ]]</f>
        <v>2.7549999999999955</v>
      </c>
      <c r="E545" s="5">
        <f t="shared" si="40"/>
        <v>7.5900249999999749</v>
      </c>
      <c r="F545" s="5">
        <f>ABS(Table21[[#This Row],[Erorr 1]])</f>
        <v>2.7549999999999955</v>
      </c>
      <c r="G545" s="6">
        <f>Table21[[#This Row],[Abs Erorr 1]]/Table21[[#This Row],[Adj Close]]</f>
        <v>2.0850251300397218E-2</v>
      </c>
      <c r="H545" s="4">
        <f t="shared" si="43"/>
        <v>129.72323333333335</v>
      </c>
      <c r="I545" s="7">
        <f>(Table21[[#This Row],[Adj Close]]-Table21[[#This Row],[3-MA]])</f>
        <v>2.4094666666666456</v>
      </c>
      <c r="J545" s="3">
        <f t="shared" si="42"/>
        <v>5.8055296177776761</v>
      </c>
      <c r="K545" s="3">
        <f>ABS(Table21[[#This Row],[Erorr 2]])</f>
        <v>2.4094666666666456</v>
      </c>
      <c r="L545" s="6">
        <f>Table21[[#This Row],[Abs Erorr 2]]/Table21[[#This Row],[Adj Close]]</f>
        <v>1.8235203448250477E-2</v>
      </c>
      <c r="M545" s="4">
        <f t="shared" si="44"/>
        <v>131.0925</v>
      </c>
      <c r="N545" s="9">
        <f>Table21[[#This Row],[Adj Close]]-Table21[[#This Row],[6-MA]]</f>
        <v>1.0401999999999987</v>
      </c>
      <c r="O545" s="10">
        <f>(Table21[[#This Row],[Adj Close]]-M545)^2</f>
        <v>1.0820160399999972</v>
      </c>
      <c r="P545" s="10">
        <f>ABS(Table21[[#This Row],[Erorr 3]])</f>
        <v>1.0401999999999987</v>
      </c>
      <c r="Q545" s="81">
        <f>Table21[[#This Row],[Abs Erorr 3]]/Table21[[#This Row],[Adj Close]]</f>
        <v>7.8723888938922668E-3</v>
      </c>
    </row>
    <row r="546" spans="1:17" x14ac:dyDescent="0.3">
      <c r="A546" s="79">
        <v>44257</v>
      </c>
      <c r="B546" s="82">
        <v>131.52799999999999</v>
      </c>
      <c r="C546" s="4">
        <f t="shared" si="41"/>
        <v>132.1327</v>
      </c>
      <c r="D546" s="18">
        <f>Table21[[#This Row],[Adj Close]]-Table21[[#This Row],[Naive Trend ]]</f>
        <v>-0.60470000000000823</v>
      </c>
      <c r="E546" s="5">
        <f t="shared" si="40"/>
        <v>0.36566209000000993</v>
      </c>
      <c r="F546" s="5">
        <f>ABS(Table21[[#This Row],[Erorr 1]])</f>
        <v>0.60470000000000823</v>
      </c>
      <c r="G546" s="6">
        <f>Table21[[#This Row],[Abs Erorr 1]]/Table21[[#This Row],[Adj Close]]</f>
        <v>4.5975001520589401E-3</v>
      </c>
      <c r="H546" s="4">
        <f t="shared" si="43"/>
        <v>130.45123333333333</v>
      </c>
      <c r="I546" s="7">
        <f>(Table21[[#This Row],[Adj Close]]-Table21[[#This Row],[3-MA]])</f>
        <v>1.0767666666666571</v>
      </c>
      <c r="J546" s="3">
        <f t="shared" si="42"/>
        <v>1.1594264544444239</v>
      </c>
      <c r="K546" s="3">
        <f>ABS(Table21[[#This Row],[Erorr 2]])</f>
        <v>1.0767666666666571</v>
      </c>
      <c r="L546" s="6">
        <f>Table21[[#This Row],[Abs Erorr 2]]/Table21[[#This Row],[Adj Close]]</f>
        <v>8.1865965168379136E-3</v>
      </c>
      <c r="M546" s="4">
        <f t="shared" si="44"/>
        <v>130.43944999999999</v>
      </c>
      <c r="N546" s="9">
        <f>Table21[[#This Row],[Adj Close]]-Table21[[#This Row],[6-MA]]</f>
        <v>1.0885499999999979</v>
      </c>
      <c r="O546" s="10">
        <f>(Table21[[#This Row],[Adj Close]]-M546)^2</f>
        <v>1.1849411024999954</v>
      </c>
      <c r="P546" s="10">
        <f>ABS(Table21[[#This Row],[Erorr 3]])</f>
        <v>1.0885499999999979</v>
      </c>
      <c r="Q546" s="81">
        <f>Table21[[#This Row],[Abs Erorr 3]]/Table21[[#This Row],[Adj Close]]</f>
        <v>8.2761845386533518E-3</v>
      </c>
    </row>
    <row r="547" spans="1:17" x14ac:dyDescent="0.3">
      <c r="A547" s="79">
        <v>44258</v>
      </c>
      <c r="B547" s="82">
        <v>128.87860000000001</v>
      </c>
      <c r="C547" s="4">
        <f t="shared" si="41"/>
        <v>131.52799999999999</v>
      </c>
      <c r="D547" s="18">
        <f>Table21[[#This Row],[Adj Close]]-Table21[[#This Row],[Naive Trend ]]</f>
        <v>-2.6493999999999858</v>
      </c>
      <c r="E547" s="5">
        <f t="shared" si="40"/>
        <v>7.0193203599999245</v>
      </c>
      <c r="F547" s="5">
        <f>ABS(Table21[[#This Row],[Erorr 1]])</f>
        <v>2.6493999999999858</v>
      </c>
      <c r="G547" s="6">
        <f>Table21[[#This Row],[Abs Erorr 1]]/Table21[[#This Row],[Adj Close]]</f>
        <v>2.055733069726072E-2</v>
      </c>
      <c r="H547" s="4">
        <f t="shared" si="43"/>
        <v>131.0128</v>
      </c>
      <c r="I547" s="7">
        <f>(Table21[[#This Row],[Adj Close]]-Table21[[#This Row],[3-MA]])</f>
        <v>-2.1341999999999928</v>
      </c>
      <c r="J547" s="3">
        <f t="shared" si="42"/>
        <v>4.5548096399999691</v>
      </c>
      <c r="K547" s="3">
        <f>ABS(Table21[[#This Row],[Erorr 2]])</f>
        <v>2.1341999999999928</v>
      </c>
      <c r="L547" s="6">
        <f>Table21[[#This Row],[Abs Erorr 2]]/Table21[[#This Row],[Adj Close]]</f>
        <v>1.6559770202345406E-2</v>
      </c>
      <c r="M547" s="4">
        <f t="shared" si="44"/>
        <v>130.53981666666667</v>
      </c>
      <c r="N547" s="9">
        <f>Table21[[#This Row],[Adj Close]]-Table21[[#This Row],[6-MA]]</f>
        <v>-1.661216666666661</v>
      </c>
      <c r="O547" s="10">
        <f>(Table21[[#This Row],[Adj Close]]-M547)^2</f>
        <v>2.7596408136110924</v>
      </c>
      <c r="P547" s="10">
        <f>ABS(Table21[[#This Row],[Erorr 3]])</f>
        <v>1.661216666666661</v>
      </c>
      <c r="Q547" s="81">
        <f>Table21[[#This Row],[Abs Erorr 3]]/Table21[[#This Row],[Adj Close]]</f>
        <v>1.2889778959941069E-2</v>
      </c>
    </row>
    <row r="548" spans="1:17" x14ac:dyDescent="0.3">
      <c r="A548" s="79">
        <v>44259</v>
      </c>
      <c r="B548" s="82">
        <v>126.74760000000001</v>
      </c>
      <c r="C548" s="4">
        <f t="shared" si="41"/>
        <v>128.87860000000001</v>
      </c>
      <c r="D548" s="18">
        <f>Table21[[#This Row],[Adj Close]]-Table21[[#This Row],[Naive Trend ]]</f>
        <v>-2.1310000000000002</v>
      </c>
      <c r="E548" s="5">
        <f t="shared" si="40"/>
        <v>4.5411610000000007</v>
      </c>
      <c r="F548" s="5">
        <f>ABS(Table21[[#This Row],[Erorr 1]])</f>
        <v>2.1310000000000002</v>
      </c>
      <c r="G548" s="6">
        <f>Table21[[#This Row],[Abs Erorr 1]]/Table21[[#This Row],[Adj Close]]</f>
        <v>1.6812941625719148E-2</v>
      </c>
      <c r="H548" s="4">
        <f t="shared" si="43"/>
        <v>130.84643333333335</v>
      </c>
      <c r="I548" s="7">
        <f>(Table21[[#This Row],[Adj Close]]-Table21[[#This Row],[3-MA]])</f>
        <v>-4.0988333333333458</v>
      </c>
      <c r="J548" s="3">
        <f t="shared" si="42"/>
        <v>16.800434694444547</v>
      </c>
      <c r="K548" s="3">
        <f>ABS(Table21[[#This Row],[Erorr 2]])</f>
        <v>4.0988333333333458</v>
      </c>
      <c r="L548" s="6">
        <f>Table21[[#This Row],[Abs Erorr 2]]/Table21[[#This Row],[Adj Close]]</f>
        <v>3.2338547896239023E-2</v>
      </c>
      <c r="M548" s="4">
        <f t="shared" si="44"/>
        <v>130.28483333333335</v>
      </c>
      <c r="N548" s="9">
        <f>Table21[[#This Row],[Adj Close]]-Table21[[#This Row],[6-MA]]</f>
        <v>-3.5372333333333472</v>
      </c>
      <c r="O548" s="10">
        <f>(Table21[[#This Row],[Adj Close]]-M548)^2</f>
        <v>12.512019654444543</v>
      </c>
      <c r="P548" s="10">
        <f>ABS(Table21[[#This Row],[Erorr 3]])</f>
        <v>3.5372333333333472</v>
      </c>
      <c r="Q548" s="81">
        <f>Table21[[#This Row],[Abs Erorr 3]]/Table21[[#This Row],[Adj Close]]</f>
        <v>2.7907694767659089E-2</v>
      </c>
    </row>
    <row r="549" spans="1:17" x14ac:dyDescent="0.3">
      <c r="A549" s="79">
        <v>44260</v>
      </c>
      <c r="B549" s="82">
        <v>128.0051</v>
      </c>
      <c r="C549" s="4">
        <f t="shared" si="41"/>
        <v>126.74760000000001</v>
      </c>
      <c r="D549" s="18">
        <f>Table21[[#This Row],[Adj Close]]-Table21[[#This Row],[Naive Trend ]]</f>
        <v>1.2574999999999932</v>
      </c>
      <c r="E549" s="5">
        <f t="shared" si="40"/>
        <v>1.5813062499999828</v>
      </c>
      <c r="F549" s="5">
        <f>ABS(Table21[[#This Row],[Erorr 1]])</f>
        <v>1.2574999999999932</v>
      </c>
      <c r="G549" s="6">
        <f>Table21[[#This Row],[Abs Erorr 1]]/Table21[[#This Row],[Adj Close]]</f>
        <v>9.8238273318796924E-3</v>
      </c>
      <c r="H549" s="4">
        <f t="shared" si="43"/>
        <v>129.05140000000003</v>
      </c>
      <c r="I549" s="7">
        <f>(Table21[[#This Row],[Adj Close]]-Table21[[#This Row],[3-MA]])</f>
        <v>-1.0463000000000306</v>
      </c>
      <c r="J549" s="3">
        <f t="shared" si="42"/>
        <v>1.0947436900000642</v>
      </c>
      <c r="K549" s="3">
        <f>ABS(Table21[[#This Row],[Erorr 2]])</f>
        <v>1.0463000000000306</v>
      </c>
      <c r="L549" s="6">
        <f>Table21[[#This Row],[Abs Erorr 2]]/Table21[[#This Row],[Adj Close]]</f>
        <v>8.1738930714481736E-3</v>
      </c>
      <c r="M549" s="4">
        <f t="shared" si="44"/>
        <v>129.75131666666667</v>
      </c>
      <c r="N549" s="9">
        <f>Table21[[#This Row],[Adj Close]]-Table21[[#This Row],[6-MA]]</f>
        <v>-1.746216666666669</v>
      </c>
      <c r="O549" s="10">
        <f>(Table21[[#This Row],[Adj Close]]-M549)^2</f>
        <v>3.0492726469444524</v>
      </c>
      <c r="P549" s="10">
        <f>ABS(Table21[[#This Row],[Erorr 3]])</f>
        <v>1.746216666666669</v>
      </c>
      <c r="Q549" s="81">
        <f>Table21[[#This Row],[Abs Erorr 3]]/Table21[[#This Row],[Adj Close]]</f>
        <v>1.3641774168893809E-2</v>
      </c>
    </row>
    <row r="550" spans="1:17" x14ac:dyDescent="0.3">
      <c r="A550" s="79">
        <v>44263</v>
      </c>
      <c r="B550" s="82">
        <v>129.16650000000001</v>
      </c>
      <c r="C550" s="4">
        <f t="shared" si="41"/>
        <v>128.0051</v>
      </c>
      <c r="D550" s="18">
        <f>Table21[[#This Row],[Adj Close]]-Table21[[#This Row],[Naive Trend ]]</f>
        <v>1.1614000000000146</v>
      </c>
      <c r="E550" s="5">
        <f t="shared" si="40"/>
        <v>1.3488499600000341</v>
      </c>
      <c r="F550" s="5">
        <f>ABS(Table21[[#This Row],[Erorr 1]])</f>
        <v>1.1614000000000146</v>
      </c>
      <c r="G550" s="6">
        <f>Table21[[#This Row],[Abs Erorr 1]]/Table21[[#This Row],[Adj Close]]</f>
        <v>8.9914954728974976E-3</v>
      </c>
      <c r="H550" s="4">
        <f t="shared" si="43"/>
        <v>127.8771</v>
      </c>
      <c r="I550" s="7">
        <f>(Table21[[#This Row],[Adj Close]]-Table21[[#This Row],[3-MA]])</f>
        <v>1.2894000000000148</v>
      </c>
      <c r="J550" s="3">
        <f t="shared" si="42"/>
        <v>1.662552360000038</v>
      </c>
      <c r="K550" s="3">
        <f>ABS(Table21[[#This Row],[Erorr 2]])</f>
        <v>1.2894000000000148</v>
      </c>
      <c r="L550" s="6">
        <f>Table21[[#This Row],[Abs Erorr 2]]/Table21[[#This Row],[Adj Close]]</f>
        <v>9.9824644935026848E-3</v>
      </c>
      <c r="M550" s="4">
        <f t="shared" si="44"/>
        <v>129.44495000000001</v>
      </c>
      <c r="N550" s="9">
        <f>Table21[[#This Row],[Adj Close]]-Table21[[#This Row],[6-MA]]</f>
        <v>-0.27844999999999231</v>
      </c>
      <c r="O550" s="10">
        <f>(Table21[[#This Row],[Adj Close]]-M550)^2</f>
        <v>7.7534402499995714E-2</v>
      </c>
      <c r="P550" s="10">
        <f>ABS(Table21[[#This Row],[Erorr 3]])</f>
        <v>0.27844999999999231</v>
      </c>
      <c r="Q550" s="81">
        <f>Table21[[#This Row],[Abs Erorr 3]]/Table21[[#This Row],[Adj Close]]</f>
        <v>2.1557447170898977E-3</v>
      </c>
    </row>
    <row r="551" spans="1:17" x14ac:dyDescent="0.3">
      <c r="A551" s="79">
        <v>44264</v>
      </c>
      <c r="B551" s="82">
        <v>130.5008</v>
      </c>
      <c r="C551" s="4">
        <f t="shared" si="41"/>
        <v>129.16650000000001</v>
      </c>
      <c r="D551" s="18">
        <f>Table21[[#This Row],[Adj Close]]-Table21[[#This Row],[Naive Trend ]]</f>
        <v>1.3342999999999847</v>
      </c>
      <c r="E551" s="5">
        <f t="shared" si="40"/>
        <v>1.7803564899999593</v>
      </c>
      <c r="F551" s="5">
        <f>ABS(Table21[[#This Row],[Erorr 1]])</f>
        <v>1.3342999999999847</v>
      </c>
      <c r="G551" s="6">
        <f>Table21[[#This Row],[Abs Erorr 1]]/Table21[[#This Row],[Adj Close]]</f>
        <v>1.0224458394124669E-2</v>
      </c>
      <c r="H551" s="4">
        <f t="shared" si="43"/>
        <v>127.97306666666668</v>
      </c>
      <c r="I551" s="7">
        <f>(Table21[[#This Row],[Adj Close]]-Table21[[#This Row],[3-MA]])</f>
        <v>2.5277333333333161</v>
      </c>
      <c r="J551" s="3">
        <f t="shared" si="42"/>
        <v>6.3894358044443571</v>
      </c>
      <c r="K551" s="3">
        <f>ABS(Table21[[#This Row],[Erorr 2]])</f>
        <v>2.5277333333333161</v>
      </c>
      <c r="L551" s="6">
        <f>Table21[[#This Row],[Abs Erorr 2]]/Table21[[#This Row],[Adj Close]]</f>
        <v>1.9369485346705278E-2</v>
      </c>
      <c r="M551" s="4">
        <f t="shared" si="44"/>
        <v>129.40975</v>
      </c>
      <c r="N551" s="9">
        <f>Table21[[#This Row],[Adj Close]]-Table21[[#This Row],[6-MA]]</f>
        <v>1.0910499999999956</v>
      </c>
      <c r="O551" s="10">
        <f>(Table21[[#This Row],[Adj Close]]-M551)^2</f>
        <v>1.1903901024999906</v>
      </c>
      <c r="P551" s="10">
        <f>ABS(Table21[[#This Row],[Erorr 3]])</f>
        <v>1.0910499999999956</v>
      </c>
      <c r="Q551" s="81">
        <f>Table21[[#This Row],[Abs Erorr 3]]/Table21[[#This Row],[Adj Close]]</f>
        <v>8.3604851464511767E-3</v>
      </c>
    </row>
    <row r="552" spans="1:17" x14ac:dyDescent="0.3">
      <c r="A552" s="79">
        <v>44265</v>
      </c>
      <c r="B552" s="82">
        <v>132.07509999999999</v>
      </c>
      <c r="C552" s="4">
        <f t="shared" si="41"/>
        <v>130.5008</v>
      </c>
      <c r="D552" s="18">
        <f>Table21[[#This Row],[Adj Close]]-Table21[[#This Row],[Naive Trend ]]</f>
        <v>1.5742999999999938</v>
      </c>
      <c r="E552" s="5">
        <f t="shared" si="40"/>
        <v>2.4784204899999804</v>
      </c>
      <c r="F552" s="5">
        <f>ABS(Table21[[#This Row],[Erorr 1]])</f>
        <v>1.5742999999999938</v>
      </c>
      <c r="G552" s="6">
        <f>Table21[[#This Row],[Abs Erorr 1]]/Table21[[#This Row],[Adj Close]]</f>
        <v>1.1919733545535788E-2</v>
      </c>
      <c r="H552" s="4">
        <f t="shared" si="43"/>
        <v>129.22413333333336</v>
      </c>
      <c r="I552" s="7">
        <f>(Table21[[#This Row],[Adj Close]]-Table21[[#This Row],[3-MA]])</f>
        <v>2.8509666666666362</v>
      </c>
      <c r="J552" s="3">
        <f t="shared" si="42"/>
        <v>8.128010934444271</v>
      </c>
      <c r="K552" s="3">
        <f>ABS(Table21[[#This Row],[Erorr 2]])</f>
        <v>2.8509666666666362</v>
      </c>
      <c r="L552" s="6">
        <f>Table21[[#This Row],[Abs Erorr 2]]/Table21[[#This Row],[Adj Close]]</f>
        <v>2.1585951225224411E-2</v>
      </c>
      <c r="M552" s="4">
        <f t="shared" si="44"/>
        <v>129.13776666666669</v>
      </c>
      <c r="N552" s="9">
        <f>Table21[[#This Row],[Adj Close]]-Table21[[#This Row],[6-MA]]</f>
        <v>2.9373333333332994</v>
      </c>
      <c r="O552" s="10">
        <f>(Table21[[#This Row],[Adj Close]]-M552)^2</f>
        <v>8.6279271111109122</v>
      </c>
      <c r="P552" s="10">
        <f>ABS(Table21[[#This Row],[Erorr 3]])</f>
        <v>2.9373333333332994</v>
      </c>
      <c r="Q552" s="81">
        <f>Table21[[#This Row],[Abs Erorr 3]]/Table21[[#This Row],[Adj Close]]</f>
        <v>2.2239872113163642E-2</v>
      </c>
    </row>
    <row r="553" spans="1:17" x14ac:dyDescent="0.3">
      <c r="A553" s="79">
        <v>44266</v>
      </c>
      <c r="B553" s="82">
        <v>135.5308</v>
      </c>
      <c r="C553" s="4">
        <f t="shared" si="41"/>
        <v>132.07509999999999</v>
      </c>
      <c r="D553" s="18">
        <f>Table21[[#This Row],[Adj Close]]-Table21[[#This Row],[Naive Trend ]]</f>
        <v>3.4557000000000073</v>
      </c>
      <c r="E553" s="5">
        <f t="shared" si="40"/>
        <v>11.94186249000005</v>
      </c>
      <c r="F553" s="5">
        <f>ABS(Table21[[#This Row],[Erorr 1]])</f>
        <v>3.4557000000000073</v>
      </c>
      <c r="G553" s="6">
        <f>Table21[[#This Row],[Abs Erorr 1]]/Table21[[#This Row],[Adj Close]]</f>
        <v>2.5497525285765356E-2</v>
      </c>
      <c r="H553" s="4">
        <f t="shared" si="43"/>
        <v>130.58079999999998</v>
      </c>
      <c r="I553" s="7">
        <f>(Table21[[#This Row],[Adj Close]]-Table21[[#This Row],[3-MA]])</f>
        <v>4.9500000000000171</v>
      </c>
      <c r="J553" s="3">
        <f t="shared" si="42"/>
        <v>24.502500000000168</v>
      </c>
      <c r="K553" s="3">
        <f>ABS(Table21[[#This Row],[Erorr 2]])</f>
        <v>4.9500000000000171</v>
      </c>
      <c r="L553" s="6">
        <f>Table21[[#This Row],[Abs Erorr 2]]/Table21[[#This Row],[Adj Close]]</f>
        <v>3.6523063392232741E-2</v>
      </c>
      <c r="M553" s="4">
        <f t="shared" si="44"/>
        <v>129.22895000000003</v>
      </c>
      <c r="N553" s="9">
        <f>Table21[[#This Row],[Adj Close]]-Table21[[#This Row],[6-MA]]</f>
        <v>6.3018499999999733</v>
      </c>
      <c r="O553" s="10">
        <f>(Table21[[#This Row],[Adj Close]]-M553)^2</f>
        <v>39.713313422499667</v>
      </c>
      <c r="P553" s="10">
        <f>ABS(Table21[[#This Row],[Erorr 3]])</f>
        <v>6.3018499999999733</v>
      </c>
      <c r="Q553" s="81">
        <f>Table21[[#This Row],[Abs Erorr 3]]/Table21[[#This Row],[Adj Close]]</f>
        <v>4.6497548896634371E-2</v>
      </c>
    </row>
    <row r="554" spans="1:17" x14ac:dyDescent="0.3">
      <c r="A554" s="79">
        <v>44267</v>
      </c>
      <c r="B554" s="82">
        <v>134.82050000000001</v>
      </c>
      <c r="C554" s="4">
        <f t="shared" si="41"/>
        <v>135.5308</v>
      </c>
      <c r="D554" s="18">
        <f>Table21[[#This Row],[Adj Close]]-Table21[[#This Row],[Naive Trend ]]</f>
        <v>-0.7102999999999895</v>
      </c>
      <c r="E554" s="5">
        <f t="shared" si="40"/>
        <v>0.50452608999998505</v>
      </c>
      <c r="F554" s="5">
        <f>ABS(Table21[[#This Row],[Erorr 1]])</f>
        <v>0.7102999999999895</v>
      </c>
      <c r="G554" s="6">
        <f>Table21[[#This Row],[Abs Erorr 1]]/Table21[[#This Row],[Adj Close]]</f>
        <v>5.2684866173911939E-3</v>
      </c>
      <c r="H554" s="4">
        <f t="shared" si="43"/>
        <v>132.70223333333334</v>
      </c>
      <c r="I554" s="7">
        <f>(Table21[[#This Row],[Adj Close]]-Table21[[#This Row],[3-MA]])</f>
        <v>2.1182666666666705</v>
      </c>
      <c r="J554" s="3">
        <f t="shared" si="42"/>
        <v>4.4870536711111271</v>
      </c>
      <c r="K554" s="3">
        <f>ABS(Table21[[#This Row],[Erorr 2]])</f>
        <v>2.1182666666666705</v>
      </c>
      <c r="L554" s="6">
        <f>Table21[[#This Row],[Abs Erorr 2]]/Table21[[#This Row],[Adj Close]]</f>
        <v>1.5711755012529031E-2</v>
      </c>
      <c r="M554" s="4">
        <f t="shared" si="44"/>
        <v>130.33765000000002</v>
      </c>
      <c r="N554" s="9">
        <f>Table21[[#This Row],[Adj Close]]-Table21[[#This Row],[6-MA]]</f>
        <v>4.4828499999999849</v>
      </c>
      <c r="O554" s="10">
        <f>(Table21[[#This Row],[Adj Close]]-M554)^2</f>
        <v>20.095944122499866</v>
      </c>
      <c r="P554" s="10">
        <f>ABS(Table21[[#This Row],[Erorr 3]])</f>
        <v>4.4828499999999849</v>
      </c>
      <c r="Q554" s="81">
        <f>Table21[[#This Row],[Abs Erorr 3]]/Table21[[#This Row],[Adj Close]]</f>
        <v>3.3250507155810759E-2</v>
      </c>
    </row>
    <row r="555" spans="1:17" x14ac:dyDescent="0.3">
      <c r="A555" s="79">
        <v>44270</v>
      </c>
      <c r="B555" s="82">
        <v>139.13050000000001</v>
      </c>
      <c r="C555" s="4">
        <f t="shared" si="41"/>
        <v>134.82050000000001</v>
      </c>
      <c r="D555" s="18">
        <f>Table21[[#This Row],[Adj Close]]-Table21[[#This Row],[Naive Trend ]]</f>
        <v>4.3100000000000023</v>
      </c>
      <c r="E555" s="5">
        <f t="shared" si="40"/>
        <v>18.576100000000018</v>
      </c>
      <c r="F555" s="5">
        <f>ABS(Table21[[#This Row],[Erorr 1]])</f>
        <v>4.3100000000000023</v>
      </c>
      <c r="G555" s="6">
        <f>Table21[[#This Row],[Abs Erorr 1]]/Table21[[#This Row],[Adj Close]]</f>
        <v>3.0978110479010727E-2</v>
      </c>
      <c r="H555" s="4">
        <f t="shared" si="43"/>
        <v>134.14213333333336</v>
      </c>
      <c r="I555" s="7">
        <f>(Table21[[#This Row],[Adj Close]]-Table21[[#This Row],[3-MA]])</f>
        <v>4.98836666666665</v>
      </c>
      <c r="J555" s="3">
        <f t="shared" si="42"/>
        <v>24.883802001110944</v>
      </c>
      <c r="K555" s="3">
        <f>ABS(Table21[[#This Row],[Erorr 2]])</f>
        <v>4.98836666666665</v>
      </c>
      <c r="L555" s="6">
        <f>Table21[[#This Row],[Abs Erorr 2]]/Table21[[#This Row],[Adj Close]]</f>
        <v>3.585386861016563E-2</v>
      </c>
      <c r="M555" s="4">
        <f t="shared" si="44"/>
        <v>131.68313333333336</v>
      </c>
      <c r="N555" s="9">
        <f>Table21[[#This Row],[Adj Close]]-Table21[[#This Row],[6-MA]]</f>
        <v>7.4473666666666531</v>
      </c>
      <c r="O555" s="10">
        <f>(Table21[[#This Row],[Adj Close]]-M555)^2</f>
        <v>55.463270267777574</v>
      </c>
      <c r="P555" s="10">
        <f>ABS(Table21[[#This Row],[Erorr 3]])</f>
        <v>7.4473666666666531</v>
      </c>
      <c r="Q555" s="81">
        <f>Table21[[#This Row],[Abs Erorr 3]]/Table21[[#This Row],[Adj Close]]</f>
        <v>5.3527922825452739E-2</v>
      </c>
    </row>
    <row r="556" spans="1:17" x14ac:dyDescent="0.3">
      <c r="A556" s="79">
        <v>44271</v>
      </c>
      <c r="B556" s="82">
        <v>138.85210000000001</v>
      </c>
      <c r="C556" s="4">
        <f t="shared" si="41"/>
        <v>139.13050000000001</v>
      </c>
      <c r="D556" s="18">
        <f>Table21[[#This Row],[Adj Close]]-Table21[[#This Row],[Naive Trend ]]</f>
        <v>-0.27840000000000487</v>
      </c>
      <c r="E556" s="5">
        <f t="shared" si="40"/>
        <v>7.7506560000002708E-2</v>
      </c>
      <c r="F556" s="5">
        <f>ABS(Table21[[#This Row],[Erorr 1]])</f>
        <v>0.27840000000000487</v>
      </c>
      <c r="G556" s="6">
        <f>Table21[[#This Row],[Abs Erorr 1]]/Table21[[#This Row],[Adj Close]]</f>
        <v>2.0050110873368488E-3</v>
      </c>
      <c r="H556" s="4">
        <f t="shared" si="43"/>
        <v>136.49393333333333</v>
      </c>
      <c r="I556" s="7">
        <f>(Table21[[#This Row],[Adj Close]]-Table21[[#This Row],[3-MA]])</f>
        <v>2.3581666666666763</v>
      </c>
      <c r="J556" s="3">
        <f t="shared" si="42"/>
        <v>5.5609500277778228</v>
      </c>
      <c r="K556" s="3">
        <f>ABS(Table21[[#This Row],[Erorr 2]])</f>
        <v>2.3581666666666763</v>
      </c>
      <c r="L556" s="6">
        <f>Table21[[#This Row],[Abs Erorr 2]]/Table21[[#This Row],[Adj Close]]</f>
        <v>1.6983298536116315E-2</v>
      </c>
      <c r="M556" s="4">
        <f t="shared" si="44"/>
        <v>133.53736666666666</v>
      </c>
      <c r="N556" s="9">
        <f>Table21[[#This Row],[Adj Close]]-Table21[[#This Row],[6-MA]]</f>
        <v>5.3147333333333506</v>
      </c>
      <c r="O556" s="10">
        <f>(Table21[[#This Row],[Adj Close]]-M556)^2</f>
        <v>28.246390404444629</v>
      </c>
      <c r="P556" s="10">
        <f>ABS(Table21[[#This Row],[Erorr 3]])</f>
        <v>5.3147333333333506</v>
      </c>
      <c r="Q556" s="81">
        <f>Table21[[#This Row],[Abs Erorr 3]]/Table21[[#This Row],[Adj Close]]</f>
        <v>3.8276218604784161E-2</v>
      </c>
    </row>
    <row r="557" spans="1:17" x14ac:dyDescent="0.3">
      <c r="A557" s="79">
        <v>44272</v>
      </c>
      <c r="B557" s="82">
        <v>139.0153</v>
      </c>
      <c r="C557" s="4">
        <f t="shared" si="41"/>
        <v>138.85210000000001</v>
      </c>
      <c r="D557" s="18">
        <f>Table21[[#This Row],[Adj Close]]-Table21[[#This Row],[Naive Trend ]]</f>
        <v>0.16319999999998913</v>
      </c>
      <c r="E557" s="5">
        <f t="shared" si="40"/>
        <v>2.6634239999996454E-2</v>
      </c>
      <c r="F557" s="5">
        <f>ABS(Table21[[#This Row],[Erorr 1]])</f>
        <v>0.16319999999998913</v>
      </c>
      <c r="G557" s="6">
        <f>Table21[[#This Row],[Abs Erorr 1]]/Table21[[#This Row],[Adj Close]]</f>
        <v>1.17397149810121E-3</v>
      </c>
      <c r="H557" s="4">
        <f t="shared" si="43"/>
        <v>137.60103333333333</v>
      </c>
      <c r="I557" s="7">
        <f>(Table21[[#This Row],[Adj Close]]-Table21[[#This Row],[3-MA]])</f>
        <v>1.4142666666666628</v>
      </c>
      <c r="J557" s="3">
        <f t="shared" si="42"/>
        <v>2.0001502044444335</v>
      </c>
      <c r="K557" s="3">
        <f>ABS(Table21[[#This Row],[Erorr 2]])</f>
        <v>1.4142666666666628</v>
      </c>
      <c r="L557" s="6">
        <f>Table21[[#This Row],[Abs Erorr 2]]/Table21[[#This Row],[Adj Close]]</f>
        <v>1.0173460523170204E-2</v>
      </c>
      <c r="M557" s="4">
        <f t="shared" si="44"/>
        <v>135.15163333333331</v>
      </c>
      <c r="N557" s="9">
        <f>Table21[[#This Row],[Adj Close]]-Table21[[#This Row],[6-MA]]</f>
        <v>3.8636666666666883</v>
      </c>
      <c r="O557" s="10">
        <f>(Table21[[#This Row],[Adj Close]]-M557)^2</f>
        <v>14.927920111111279</v>
      </c>
      <c r="P557" s="10">
        <f>ABS(Table21[[#This Row],[Erorr 3]])</f>
        <v>3.8636666666666883</v>
      </c>
      <c r="Q557" s="81">
        <f>Table21[[#This Row],[Abs Erorr 3]]/Table21[[#This Row],[Adj Close]]</f>
        <v>2.7793103828619499E-2</v>
      </c>
    </row>
    <row r="558" spans="1:17" x14ac:dyDescent="0.3">
      <c r="A558" s="79">
        <v>44273</v>
      </c>
      <c r="B558" s="82">
        <v>137.4315</v>
      </c>
      <c r="C558" s="4">
        <f t="shared" si="41"/>
        <v>139.0153</v>
      </c>
      <c r="D558" s="18">
        <f>Table21[[#This Row],[Adj Close]]-Table21[[#This Row],[Naive Trend ]]</f>
        <v>-1.5837999999999965</v>
      </c>
      <c r="E558" s="5">
        <f t="shared" si="40"/>
        <v>2.5084224399999893</v>
      </c>
      <c r="F558" s="5">
        <f>ABS(Table21[[#This Row],[Erorr 1]])</f>
        <v>1.5837999999999965</v>
      </c>
      <c r="G558" s="6">
        <f>Table21[[#This Row],[Abs Erorr 1]]/Table21[[#This Row],[Adj Close]]</f>
        <v>1.1524286644619294E-2</v>
      </c>
      <c r="H558" s="4">
        <f t="shared" si="43"/>
        <v>138.99930000000003</v>
      </c>
      <c r="I558" s="7">
        <f>(Table21[[#This Row],[Adj Close]]-Table21[[#This Row],[3-MA]])</f>
        <v>-1.5678000000000338</v>
      </c>
      <c r="J558" s="3">
        <f t="shared" si="42"/>
        <v>2.457996840000106</v>
      </c>
      <c r="K558" s="3">
        <f>ABS(Table21[[#This Row],[Erorr 2]])</f>
        <v>1.5678000000000338</v>
      </c>
      <c r="L558" s="6">
        <f>Table21[[#This Row],[Abs Erorr 2]]/Table21[[#This Row],[Adj Close]]</f>
        <v>1.1407865009113878E-2</v>
      </c>
      <c r="M558" s="4">
        <f t="shared" si="44"/>
        <v>136.5707166666667</v>
      </c>
      <c r="N558" s="9">
        <f>Table21[[#This Row],[Adj Close]]-Table21[[#This Row],[6-MA]]</f>
        <v>0.86078333333330193</v>
      </c>
      <c r="O558" s="10">
        <f>(Table21[[#This Row],[Adj Close]]-M558)^2</f>
        <v>0.74094794694439037</v>
      </c>
      <c r="P558" s="10">
        <f>ABS(Table21[[#This Row],[Erorr 3]])</f>
        <v>0.86078333333330193</v>
      </c>
      <c r="Q558" s="81">
        <f>Table21[[#This Row],[Abs Erorr 3]]/Table21[[#This Row],[Adj Close]]</f>
        <v>6.2633627176688165E-3</v>
      </c>
    </row>
    <row r="559" spans="1:17" x14ac:dyDescent="0.3">
      <c r="A559" s="79">
        <v>44274</v>
      </c>
      <c r="B559" s="82">
        <v>131.97909999999999</v>
      </c>
      <c r="C559" s="4">
        <f t="shared" si="41"/>
        <v>137.4315</v>
      </c>
      <c r="D559" s="18">
        <f>Table21[[#This Row],[Adj Close]]-Table21[[#This Row],[Naive Trend ]]</f>
        <v>-5.4524000000000115</v>
      </c>
      <c r="E559" s="5">
        <f t="shared" si="40"/>
        <v>29.728665760000126</v>
      </c>
      <c r="F559" s="5">
        <f>ABS(Table21[[#This Row],[Erorr 1]])</f>
        <v>5.4524000000000115</v>
      </c>
      <c r="G559" s="6">
        <f>Table21[[#This Row],[Abs Erorr 1]]/Table21[[#This Row],[Adj Close]]</f>
        <v>4.1312601768007301E-2</v>
      </c>
      <c r="H559" s="4">
        <f t="shared" si="43"/>
        <v>138.43296666666666</v>
      </c>
      <c r="I559" s="7">
        <f>(Table21[[#This Row],[Adj Close]]-Table21[[#This Row],[3-MA]])</f>
        <v>-6.45386666666667</v>
      </c>
      <c r="J559" s="3">
        <f t="shared" si="42"/>
        <v>41.652394951111155</v>
      </c>
      <c r="K559" s="3">
        <f>ABS(Table21[[#This Row],[Erorr 2]])</f>
        <v>6.45386666666667</v>
      </c>
      <c r="L559" s="6">
        <f>Table21[[#This Row],[Abs Erorr 2]]/Table21[[#This Row],[Adj Close]]</f>
        <v>4.890067189931338E-2</v>
      </c>
      <c r="M559" s="4">
        <f t="shared" si="44"/>
        <v>137.46345000000002</v>
      </c>
      <c r="N559" s="9">
        <f>Table21[[#This Row],[Adj Close]]-Table21[[#This Row],[6-MA]]</f>
        <v>-5.4843500000000347</v>
      </c>
      <c r="O559" s="10">
        <f>(Table21[[#This Row],[Adj Close]]-M559)^2</f>
        <v>30.07809492250038</v>
      </c>
      <c r="P559" s="10">
        <f>ABS(Table21[[#This Row],[Erorr 3]])</f>
        <v>5.4843500000000347</v>
      </c>
      <c r="Q559" s="81">
        <f>Table21[[#This Row],[Abs Erorr 3]]/Table21[[#This Row],[Adj Close]]</f>
        <v>4.1554685552485468E-2</v>
      </c>
    </row>
    <row r="560" spans="1:17" x14ac:dyDescent="0.3">
      <c r="A560" s="79">
        <v>44277</v>
      </c>
      <c r="B560" s="82">
        <v>132.72790000000001</v>
      </c>
      <c r="C560" s="4">
        <f t="shared" si="41"/>
        <v>131.97909999999999</v>
      </c>
      <c r="D560" s="18">
        <f>Table21[[#This Row],[Adj Close]]-Table21[[#This Row],[Naive Trend ]]</f>
        <v>0.74880000000001701</v>
      </c>
      <c r="E560" s="5">
        <f t="shared" si="40"/>
        <v>0.56070144000002542</v>
      </c>
      <c r="F560" s="5">
        <f>ABS(Table21[[#This Row],[Erorr 1]])</f>
        <v>0.74880000000001701</v>
      </c>
      <c r="G560" s="6">
        <f>Table21[[#This Row],[Abs Erorr 1]]/Table21[[#This Row],[Adj Close]]</f>
        <v>5.6416171731792407E-3</v>
      </c>
      <c r="H560" s="4">
        <f t="shared" si="43"/>
        <v>136.14196666666666</v>
      </c>
      <c r="I560" s="7">
        <f>(Table21[[#This Row],[Adj Close]]-Table21[[#This Row],[3-MA]])</f>
        <v>-3.4140666666666561</v>
      </c>
      <c r="J560" s="3">
        <f t="shared" si="42"/>
        <v>11.655851204444373</v>
      </c>
      <c r="K560" s="3">
        <f>ABS(Table21[[#This Row],[Erorr 2]])</f>
        <v>3.4140666666666561</v>
      </c>
      <c r="L560" s="6">
        <f>Table21[[#This Row],[Abs Erorr 2]]/Table21[[#This Row],[Adj Close]]</f>
        <v>2.5722298527036561E-2</v>
      </c>
      <c r="M560" s="4">
        <f t="shared" si="44"/>
        <v>136.8715</v>
      </c>
      <c r="N560" s="9">
        <f>Table21[[#This Row],[Adj Close]]-Table21[[#This Row],[6-MA]]</f>
        <v>-4.1435999999999922</v>
      </c>
      <c r="O560" s="10">
        <f>(Table21[[#This Row],[Adj Close]]-M560)^2</f>
        <v>17.169420959999936</v>
      </c>
      <c r="P560" s="10">
        <f>ABS(Table21[[#This Row],[Erorr 3]])</f>
        <v>4.1435999999999922</v>
      </c>
      <c r="Q560" s="81">
        <f>Table21[[#This Row],[Abs Erorr 3]]/Table21[[#This Row],[Adj Close]]</f>
        <v>3.1218756568890126E-2</v>
      </c>
    </row>
    <row r="561" spans="1:17" x14ac:dyDescent="0.3">
      <c r="A561" s="79">
        <v>44278</v>
      </c>
      <c r="B561" s="82">
        <v>131.624</v>
      </c>
      <c r="C561" s="4">
        <f t="shared" si="41"/>
        <v>132.72790000000001</v>
      </c>
      <c r="D561" s="18">
        <f>Table21[[#This Row],[Adj Close]]-Table21[[#This Row],[Naive Trend ]]</f>
        <v>-1.1039000000000101</v>
      </c>
      <c r="E561" s="5">
        <f t="shared" si="40"/>
        <v>1.2185952100000224</v>
      </c>
      <c r="F561" s="5">
        <f>ABS(Table21[[#This Row],[Erorr 1]])</f>
        <v>1.1039000000000101</v>
      </c>
      <c r="G561" s="6">
        <f>Table21[[#This Row],[Abs Erorr 1]]/Table21[[#This Row],[Adj Close]]</f>
        <v>8.3867683705100143E-3</v>
      </c>
      <c r="H561" s="4">
        <f t="shared" si="43"/>
        <v>134.04616666666666</v>
      </c>
      <c r="I561" s="7">
        <f>(Table21[[#This Row],[Adj Close]]-Table21[[#This Row],[3-MA]])</f>
        <v>-2.4221666666666692</v>
      </c>
      <c r="J561" s="3">
        <f t="shared" si="42"/>
        <v>5.866891361111124</v>
      </c>
      <c r="K561" s="3">
        <f>ABS(Table21[[#This Row],[Erorr 2]])</f>
        <v>2.4221666666666692</v>
      </c>
      <c r="L561" s="6">
        <f>Table21[[#This Row],[Abs Erorr 2]]/Table21[[#This Row],[Adj Close]]</f>
        <v>1.8402165765108714E-2</v>
      </c>
      <c r="M561" s="4">
        <f t="shared" si="44"/>
        <v>136.52273333333335</v>
      </c>
      <c r="N561" s="9">
        <f>Table21[[#This Row],[Adj Close]]-Table21[[#This Row],[6-MA]]</f>
        <v>-4.8987333333333538</v>
      </c>
      <c r="O561" s="10">
        <f>(Table21[[#This Row],[Adj Close]]-M561)^2</f>
        <v>23.997588271111312</v>
      </c>
      <c r="P561" s="10">
        <f>ABS(Table21[[#This Row],[Erorr 3]])</f>
        <v>4.8987333333333538</v>
      </c>
      <c r="Q561" s="81">
        <f>Table21[[#This Row],[Abs Erorr 3]]/Table21[[#This Row],[Adj Close]]</f>
        <v>3.7217630016815731E-2</v>
      </c>
    </row>
    <row r="562" spans="1:17" x14ac:dyDescent="0.3">
      <c r="A562" s="79">
        <v>44279</v>
      </c>
      <c r="B562" s="82">
        <v>127.8227</v>
      </c>
      <c r="C562" s="4">
        <f t="shared" si="41"/>
        <v>131.624</v>
      </c>
      <c r="D562" s="18">
        <f>Table21[[#This Row],[Adj Close]]-Table21[[#This Row],[Naive Trend ]]</f>
        <v>-3.8012999999999977</v>
      </c>
      <c r="E562" s="5">
        <f t="shared" si="40"/>
        <v>14.449881689999982</v>
      </c>
      <c r="F562" s="5">
        <f>ABS(Table21[[#This Row],[Erorr 1]])</f>
        <v>3.8012999999999977</v>
      </c>
      <c r="G562" s="6">
        <f>Table21[[#This Row],[Abs Erorr 1]]/Table21[[#This Row],[Adj Close]]</f>
        <v>2.9738849202841106E-2</v>
      </c>
      <c r="H562" s="4">
        <f t="shared" si="43"/>
        <v>132.11033333333333</v>
      </c>
      <c r="I562" s="7">
        <f>(Table21[[#This Row],[Adj Close]]-Table21[[#This Row],[3-MA]])</f>
        <v>-4.2876333333333321</v>
      </c>
      <c r="J562" s="3">
        <f t="shared" si="42"/>
        <v>18.3837996011111</v>
      </c>
      <c r="K562" s="3">
        <f>ABS(Table21[[#This Row],[Erorr 2]])</f>
        <v>4.2876333333333321</v>
      </c>
      <c r="L562" s="6">
        <f>Table21[[#This Row],[Abs Erorr 2]]/Table21[[#This Row],[Adj Close]]</f>
        <v>3.354359854183437E-2</v>
      </c>
      <c r="M562" s="4">
        <f t="shared" si="44"/>
        <v>135.27164999999999</v>
      </c>
      <c r="N562" s="9">
        <f>Table21[[#This Row],[Adj Close]]-Table21[[#This Row],[6-MA]]</f>
        <v>-7.4489499999999964</v>
      </c>
      <c r="O562" s="10">
        <f>(Table21[[#This Row],[Adj Close]]-M562)^2</f>
        <v>55.486856102499949</v>
      </c>
      <c r="P562" s="10">
        <f>ABS(Table21[[#This Row],[Erorr 3]])</f>
        <v>7.4489499999999964</v>
      </c>
      <c r="Q562" s="81">
        <f>Table21[[#This Row],[Abs Erorr 3]]/Table21[[#This Row],[Adj Close]]</f>
        <v>5.8275642745772044E-2</v>
      </c>
    </row>
    <row r="563" spans="1:17" x14ac:dyDescent="0.3">
      <c r="A563" s="79">
        <v>44280</v>
      </c>
      <c r="B563" s="82">
        <v>123.4838</v>
      </c>
      <c r="C563" s="4">
        <f t="shared" si="41"/>
        <v>127.8227</v>
      </c>
      <c r="D563" s="18">
        <f>Table21[[#This Row],[Adj Close]]-Table21[[#This Row],[Naive Trend ]]</f>
        <v>-4.3388999999999953</v>
      </c>
      <c r="E563" s="5">
        <f t="shared" si="40"/>
        <v>18.826053209999959</v>
      </c>
      <c r="F563" s="5">
        <f>ABS(Table21[[#This Row],[Erorr 1]])</f>
        <v>4.3388999999999953</v>
      </c>
      <c r="G563" s="6">
        <f>Table21[[#This Row],[Abs Erorr 1]]/Table21[[#This Row],[Adj Close]]</f>
        <v>3.5137402639050588E-2</v>
      </c>
      <c r="H563" s="4">
        <f t="shared" si="43"/>
        <v>130.72486666666666</v>
      </c>
      <c r="I563" s="7">
        <f>(Table21[[#This Row],[Adj Close]]-Table21[[#This Row],[3-MA]])</f>
        <v>-7.2410666666666543</v>
      </c>
      <c r="J563" s="3">
        <f t="shared" si="42"/>
        <v>52.433046471110934</v>
      </c>
      <c r="K563" s="3">
        <f>ABS(Table21[[#This Row],[Erorr 2]])</f>
        <v>7.2410666666666543</v>
      </c>
      <c r="L563" s="6">
        <f>Table21[[#This Row],[Abs Erorr 2]]/Table21[[#This Row],[Adj Close]]</f>
        <v>5.8639810782196967E-2</v>
      </c>
      <c r="M563" s="4">
        <f t="shared" si="44"/>
        <v>133.43341666666666</v>
      </c>
      <c r="N563" s="9">
        <f>Table21[[#This Row],[Adj Close]]-Table21[[#This Row],[6-MA]]</f>
        <v>-9.9496166666666568</v>
      </c>
      <c r="O563" s="10">
        <f>(Table21[[#This Row],[Adj Close]]-M563)^2</f>
        <v>98.994871813610914</v>
      </c>
      <c r="P563" s="10">
        <f>ABS(Table21[[#This Row],[Erorr 3]])</f>
        <v>9.9496166666666568</v>
      </c>
      <c r="Q563" s="81">
        <f>Table21[[#This Row],[Abs Erorr 3]]/Table21[[#This Row],[Adj Close]]</f>
        <v>8.0574266961874003E-2</v>
      </c>
    </row>
    <row r="564" spans="1:17" x14ac:dyDescent="0.3">
      <c r="A564" s="79">
        <v>44281</v>
      </c>
      <c r="B564" s="82">
        <v>127.65949999999999</v>
      </c>
      <c r="C564" s="4">
        <f t="shared" si="41"/>
        <v>123.4838</v>
      </c>
      <c r="D564" s="18">
        <f>Table21[[#This Row],[Adj Close]]-Table21[[#This Row],[Naive Trend ]]</f>
        <v>4.175699999999992</v>
      </c>
      <c r="E564" s="5">
        <f t="shared" si="40"/>
        <v>17.436470489999934</v>
      </c>
      <c r="F564" s="5">
        <f>ABS(Table21[[#This Row],[Erorr 1]])</f>
        <v>4.175699999999992</v>
      </c>
      <c r="G564" s="6">
        <f>Table21[[#This Row],[Abs Erorr 1]]/Table21[[#This Row],[Adj Close]]</f>
        <v>3.2709669080640234E-2</v>
      </c>
      <c r="H564" s="4">
        <f t="shared" si="43"/>
        <v>127.64349999999997</v>
      </c>
      <c r="I564" s="7">
        <f>(Table21[[#This Row],[Adj Close]]-Table21[[#This Row],[3-MA]])</f>
        <v>1.6000000000019554E-2</v>
      </c>
      <c r="J564" s="3">
        <f t="shared" si="42"/>
        <v>2.5600000000062574E-4</v>
      </c>
      <c r="K564" s="3">
        <f>ABS(Table21[[#This Row],[Erorr 2]])</f>
        <v>1.6000000000019554E-2</v>
      </c>
      <c r="L564" s="6">
        <f>Table21[[#This Row],[Abs Erorr 2]]/Table21[[#This Row],[Adj Close]]</f>
        <v>1.2533340644464027E-4</v>
      </c>
      <c r="M564" s="4">
        <f t="shared" si="44"/>
        <v>130.84483333333333</v>
      </c>
      <c r="N564" s="9">
        <f>Table21[[#This Row],[Adj Close]]-Table21[[#This Row],[6-MA]]</f>
        <v>-3.1853333333333325</v>
      </c>
      <c r="O564" s="10">
        <f>(Table21[[#This Row],[Adj Close]]-M564)^2</f>
        <v>10.146348444444438</v>
      </c>
      <c r="P564" s="10">
        <f>ABS(Table21[[#This Row],[Erorr 3]])</f>
        <v>3.1853333333333325</v>
      </c>
      <c r="Q564" s="81">
        <f>Table21[[#This Row],[Abs Erorr 3]]/Table21[[#This Row],[Adj Close]]</f>
        <v>2.4951792332989966E-2</v>
      </c>
    </row>
    <row r="565" spans="1:17" x14ac:dyDescent="0.3">
      <c r="A565" s="79">
        <v>44284</v>
      </c>
      <c r="B565" s="82">
        <v>128.1395</v>
      </c>
      <c r="C565" s="4">
        <f t="shared" si="41"/>
        <v>127.65949999999999</v>
      </c>
      <c r="D565" s="18">
        <f>Table21[[#This Row],[Adj Close]]-Table21[[#This Row],[Naive Trend ]]</f>
        <v>0.48000000000000398</v>
      </c>
      <c r="E565" s="5">
        <f t="shared" si="40"/>
        <v>0.23040000000000382</v>
      </c>
      <c r="F565" s="5">
        <f>ABS(Table21[[#This Row],[Erorr 1]])</f>
        <v>0.48000000000000398</v>
      </c>
      <c r="G565" s="6">
        <f>Table21[[#This Row],[Abs Erorr 1]]/Table21[[#This Row],[Adj Close]]</f>
        <v>3.7459175351862929E-3</v>
      </c>
      <c r="H565" s="4">
        <f t="shared" si="43"/>
        <v>126.322</v>
      </c>
      <c r="I565" s="7">
        <f>(Table21[[#This Row],[Adj Close]]-Table21[[#This Row],[3-MA]])</f>
        <v>1.8174999999999955</v>
      </c>
      <c r="J565" s="3">
        <f t="shared" si="42"/>
        <v>3.3033062499999835</v>
      </c>
      <c r="K565" s="3">
        <f>ABS(Table21[[#This Row],[Erorr 2]])</f>
        <v>1.8174999999999955</v>
      </c>
      <c r="L565" s="6">
        <f>Table21[[#This Row],[Abs Erorr 2]]/Table21[[#This Row],[Adj Close]]</f>
        <v>1.4183760667085446E-2</v>
      </c>
      <c r="M565" s="4">
        <f t="shared" si="44"/>
        <v>129.21616666666668</v>
      </c>
      <c r="N565" s="9">
        <f>Table21[[#This Row],[Adj Close]]-Table21[[#This Row],[6-MA]]</f>
        <v>-1.0766666666666822</v>
      </c>
      <c r="O565" s="10">
        <f>(Table21[[#This Row],[Adj Close]]-M565)^2</f>
        <v>1.1592111111111445</v>
      </c>
      <c r="P565" s="10">
        <f>ABS(Table21[[#This Row],[Erorr 3]])</f>
        <v>1.0766666666666822</v>
      </c>
      <c r="Q565" s="81">
        <f>Table21[[#This Row],[Abs Erorr 3]]/Table21[[#This Row],[Adj Close]]</f>
        <v>8.4023011379526398E-3</v>
      </c>
    </row>
    <row r="566" spans="1:17" x14ac:dyDescent="0.3">
      <c r="A566" s="79">
        <v>44285</v>
      </c>
      <c r="B566" s="82">
        <v>127.6211</v>
      </c>
      <c r="C566" s="4">
        <f t="shared" si="41"/>
        <v>128.1395</v>
      </c>
      <c r="D566" s="18">
        <f>Table21[[#This Row],[Adj Close]]-Table21[[#This Row],[Naive Trend ]]</f>
        <v>-0.51839999999999975</v>
      </c>
      <c r="E566" s="5">
        <f t="shared" si="40"/>
        <v>0.26873855999999974</v>
      </c>
      <c r="F566" s="5">
        <f>ABS(Table21[[#This Row],[Erorr 1]])</f>
        <v>0.51839999999999975</v>
      </c>
      <c r="G566" s="6">
        <f>Table21[[#This Row],[Abs Erorr 1]]/Table21[[#This Row],[Adj Close]]</f>
        <v>4.0620242264014315E-3</v>
      </c>
      <c r="H566" s="4">
        <f t="shared" si="43"/>
        <v>126.4276</v>
      </c>
      <c r="I566" s="7">
        <f>(Table21[[#This Row],[Adj Close]]-Table21[[#This Row],[3-MA]])</f>
        <v>1.1935000000000002</v>
      </c>
      <c r="J566" s="3">
        <f t="shared" si="42"/>
        <v>1.4244422500000005</v>
      </c>
      <c r="K566" s="3">
        <f>ABS(Table21[[#This Row],[Erorr 2]])</f>
        <v>1.1935000000000002</v>
      </c>
      <c r="L566" s="6">
        <f>Table21[[#This Row],[Abs Erorr 2]]/Table21[[#This Row],[Adj Close]]</f>
        <v>9.3519018406830867E-3</v>
      </c>
      <c r="M566" s="4">
        <f t="shared" si="44"/>
        <v>128.57623333333333</v>
      </c>
      <c r="N566" s="9">
        <f>Table21[[#This Row],[Adj Close]]-Table21[[#This Row],[6-MA]]</f>
        <v>-0.95513333333333605</v>
      </c>
      <c r="O566" s="10">
        <f>(Table21[[#This Row],[Adj Close]]-M566)^2</f>
        <v>0.91227968444444962</v>
      </c>
      <c r="P566" s="10">
        <f>ABS(Table21[[#This Row],[Erorr 3]])</f>
        <v>0.95513333333333605</v>
      </c>
      <c r="Q566" s="81">
        <f>Table21[[#This Row],[Abs Erorr 3]]/Table21[[#This Row],[Adj Close]]</f>
        <v>7.484133370840214E-3</v>
      </c>
    </row>
    <row r="567" spans="1:17" x14ac:dyDescent="0.3">
      <c r="A567" s="79">
        <v>44286</v>
      </c>
      <c r="B567" s="82">
        <v>127.5635</v>
      </c>
      <c r="C567" s="4">
        <f t="shared" si="41"/>
        <v>127.6211</v>
      </c>
      <c r="D567" s="18">
        <f>Table21[[#This Row],[Adj Close]]-Table21[[#This Row],[Naive Trend ]]</f>
        <v>-5.7599999999993656E-2</v>
      </c>
      <c r="E567" s="5">
        <f t="shared" si="40"/>
        <v>3.3177599999992691E-3</v>
      </c>
      <c r="F567" s="5">
        <f>ABS(Table21[[#This Row],[Erorr 1]])</f>
        <v>5.7599999999993656E-2</v>
      </c>
      <c r="G567" s="6">
        <f>Table21[[#This Row],[Abs Erorr 1]]/Table21[[#This Row],[Adj Close]]</f>
        <v>4.5153982134382996E-4</v>
      </c>
      <c r="H567" s="4">
        <f t="shared" si="43"/>
        <v>127.80669999999999</v>
      </c>
      <c r="I567" s="7">
        <f>(Table21[[#This Row],[Adj Close]]-Table21[[#This Row],[3-MA]])</f>
        <v>-0.24319999999998743</v>
      </c>
      <c r="J567" s="3">
        <f t="shared" si="42"/>
        <v>5.9146239999993883E-2</v>
      </c>
      <c r="K567" s="3">
        <f>ABS(Table21[[#This Row],[Erorr 2]])</f>
        <v>0.24319999999998743</v>
      </c>
      <c r="L567" s="6">
        <f>Table21[[#This Row],[Abs Erorr 2]]/Table21[[#This Row],[Adj Close]]</f>
        <v>1.9065014678962824E-3</v>
      </c>
      <c r="M567" s="4">
        <f t="shared" si="44"/>
        <v>127.72509999999998</v>
      </c>
      <c r="N567" s="9">
        <f>Table21[[#This Row],[Adj Close]]-Table21[[#This Row],[6-MA]]</f>
        <v>-0.16159999999997865</v>
      </c>
      <c r="O567" s="10">
        <f>(Table21[[#This Row],[Adj Close]]-M567)^2</f>
        <v>2.6114559999993101E-2</v>
      </c>
      <c r="P567" s="10">
        <f>ABS(Table21[[#This Row],[Erorr 3]])</f>
        <v>0.16159999999997865</v>
      </c>
      <c r="Q567" s="81">
        <f>Table21[[#This Row],[Abs Erorr 3]]/Table21[[#This Row],[Adj Close]]</f>
        <v>1.2668200543257174E-3</v>
      </c>
    </row>
    <row r="568" spans="1:17" x14ac:dyDescent="0.3">
      <c r="A568" s="79">
        <v>44287</v>
      </c>
      <c r="B568" s="82">
        <v>127.2179</v>
      </c>
      <c r="C568" s="4">
        <f t="shared" si="41"/>
        <v>127.5635</v>
      </c>
      <c r="D568" s="18">
        <f>Table21[[#This Row],[Adj Close]]-Table21[[#This Row],[Naive Trend ]]</f>
        <v>-0.34560000000000457</v>
      </c>
      <c r="E568" s="5">
        <f t="shared" si="40"/>
        <v>0.11943936000000316</v>
      </c>
      <c r="F568" s="5">
        <f>ABS(Table21[[#This Row],[Erorr 1]])</f>
        <v>0.34560000000000457</v>
      </c>
      <c r="G568" s="6">
        <f>Table21[[#This Row],[Abs Erorr 1]]/Table21[[#This Row],[Adj Close]]</f>
        <v>2.71659884340179E-3</v>
      </c>
      <c r="H568" s="4">
        <f t="shared" si="43"/>
        <v>127.77470000000001</v>
      </c>
      <c r="I568" s="7">
        <f>(Table21[[#This Row],[Adj Close]]-Table21[[#This Row],[3-MA]])</f>
        <v>-0.55680000000000973</v>
      </c>
      <c r="J568" s="3">
        <f t="shared" si="42"/>
        <v>0.31002624000001083</v>
      </c>
      <c r="K568" s="3">
        <f>ABS(Table21[[#This Row],[Erorr 2]])</f>
        <v>0.55680000000000973</v>
      </c>
      <c r="L568" s="6">
        <f>Table21[[#This Row],[Abs Erorr 2]]/Table21[[#This Row],[Adj Close]]</f>
        <v>4.3767425810362359E-3</v>
      </c>
      <c r="M568" s="4">
        <f t="shared" si="44"/>
        <v>127.04834999999999</v>
      </c>
      <c r="N568" s="9">
        <f>Table21[[#This Row],[Adj Close]]-Table21[[#This Row],[6-MA]]</f>
        <v>0.16955000000001519</v>
      </c>
      <c r="O568" s="10">
        <f>(Table21[[#This Row],[Adj Close]]-M568)^2</f>
        <v>2.8747202500005151E-2</v>
      </c>
      <c r="P568" s="10">
        <f>ABS(Table21[[#This Row],[Erorr 3]])</f>
        <v>0.16955000000001519</v>
      </c>
      <c r="Q568" s="81">
        <f>Table21[[#This Row],[Abs Erorr 3]]/Table21[[#This Row],[Adj Close]]</f>
        <v>1.3327527022534973E-3</v>
      </c>
    </row>
    <row r="569" spans="1:17" x14ac:dyDescent="0.3">
      <c r="A569" s="79">
        <v>44291</v>
      </c>
      <c r="B569" s="82">
        <v>129.70410000000001</v>
      </c>
      <c r="C569" s="4">
        <f t="shared" si="41"/>
        <v>127.2179</v>
      </c>
      <c r="D569" s="18">
        <f>Table21[[#This Row],[Adj Close]]-Table21[[#This Row],[Naive Trend ]]</f>
        <v>2.4862000000000108</v>
      </c>
      <c r="E569" s="5">
        <f t="shared" si="40"/>
        <v>6.1811904400000541</v>
      </c>
      <c r="F569" s="5">
        <f>ABS(Table21[[#This Row],[Erorr 1]])</f>
        <v>2.4862000000000108</v>
      </c>
      <c r="G569" s="6">
        <f>Table21[[#This Row],[Abs Erorr 1]]/Table21[[#This Row],[Adj Close]]</f>
        <v>1.9168245259787553E-2</v>
      </c>
      <c r="H569" s="4">
        <f t="shared" si="43"/>
        <v>127.46749999999999</v>
      </c>
      <c r="I569" s="7">
        <f>(Table21[[#This Row],[Adj Close]]-Table21[[#This Row],[3-MA]])</f>
        <v>2.2366000000000241</v>
      </c>
      <c r="J569" s="3">
        <f t="shared" si="42"/>
        <v>5.002379560000108</v>
      </c>
      <c r="K569" s="3">
        <f>ABS(Table21[[#This Row],[Erorr 2]])</f>
        <v>2.2366000000000241</v>
      </c>
      <c r="L569" s="6">
        <f>Table21[[#This Row],[Abs Erorr 2]]/Table21[[#This Row],[Adj Close]]</f>
        <v>1.7243865074427284E-2</v>
      </c>
      <c r="M569" s="4">
        <f t="shared" si="44"/>
        <v>126.94754999999999</v>
      </c>
      <c r="N569" s="9">
        <f>Table21[[#This Row],[Adj Close]]-Table21[[#This Row],[6-MA]]</f>
        <v>2.7565500000000185</v>
      </c>
      <c r="O569" s="10">
        <f>(Table21[[#This Row],[Adj Close]]-M569)^2</f>
        <v>7.5985679025001023</v>
      </c>
      <c r="P569" s="10">
        <f>ABS(Table21[[#This Row],[Erorr 3]])</f>
        <v>2.7565500000000185</v>
      </c>
      <c r="Q569" s="81">
        <f>Table21[[#This Row],[Abs Erorr 3]]/Table21[[#This Row],[Adj Close]]</f>
        <v>2.1252604967769085E-2</v>
      </c>
    </row>
    <row r="570" spans="1:17" x14ac:dyDescent="0.3">
      <c r="A570" s="79">
        <v>44292</v>
      </c>
      <c r="B570" s="82">
        <v>131.66239999999999</v>
      </c>
      <c r="C570" s="4">
        <f t="shared" si="41"/>
        <v>129.70410000000001</v>
      </c>
      <c r="D570" s="18">
        <f>Table21[[#This Row],[Adj Close]]-Table21[[#This Row],[Naive Trend ]]</f>
        <v>1.9582999999999799</v>
      </c>
      <c r="E570" s="5">
        <f t="shared" si="40"/>
        <v>3.8349388899999215</v>
      </c>
      <c r="F570" s="5">
        <f>ABS(Table21[[#This Row],[Erorr 1]])</f>
        <v>1.9582999999999799</v>
      </c>
      <c r="G570" s="6">
        <f>Table21[[#This Row],[Abs Erorr 1]]/Table21[[#This Row],[Adj Close]]</f>
        <v>1.4873646538419322E-2</v>
      </c>
      <c r="H570" s="4">
        <f t="shared" si="43"/>
        <v>128.16183333333333</v>
      </c>
      <c r="I570" s="7">
        <f>(Table21[[#This Row],[Adj Close]]-Table21[[#This Row],[3-MA]])</f>
        <v>3.5005666666666571</v>
      </c>
      <c r="J570" s="3">
        <f t="shared" si="42"/>
        <v>12.25396698777771</v>
      </c>
      <c r="K570" s="3">
        <f>ABS(Table21[[#This Row],[Erorr 2]])</f>
        <v>3.5005666666666571</v>
      </c>
      <c r="L570" s="6">
        <f>Table21[[#This Row],[Abs Erorr 2]]/Table21[[#This Row],[Adj Close]]</f>
        <v>2.658744384628153E-2</v>
      </c>
      <c r="M570" s="4">
        <f t="shared" si="44"/>
        <v>127.98426666666667</v>
      </c>
      <c r="N570" s="9">
        <f>Table21[[#This Row],[Adj Close]]-Table21[[#This Row],[6-MA]]</f>
        <v>3.6781333333333208</v>
      </c>
      <c r="O570" s="10">
        <f>(Table21[[#This Row],[Adj Close]]-M570)^2</f>
        <v>13.528664817777686</v>
      </c>
      <c r="P570" s="10">
        <f>ABS(Table21[[#This Row],[Erorr 3]])</f>
        <v>3.6781333333333208</v>
      </c>
      <c r="Q570" s="81">
        <f>Table21[[#This Row],[Abs Erorr 3]]/Table21[[#This Row],[Adj Close]]</f>
        <v>2.7936095144348888E-2</v>
      </c>
    </row>
    <row r="571" spans="1:17" x14ac:dyDescent="0.3">
      <c r="A571" s="79">
        <v>44293</v>
      </c>
      <c r="B571" s="82">
        <v>131.06720000000001</v>
      </c>
      <c r="C571" s="4">
        <f t="shared" si="41"/>
        <v>131.66239999999999</v>
      </c>
      <c r="D571" s="18">
        <f>Table21[[#This Row],[Adj Close]]-Table21[[#This Row],[Naive Trend ]]</f>
        <v>-0.59519999999997708</v>
      </c>
      <c r="E571" s="5">
        <f t="shared" si="40"/>
        <v>0.35426303999997272</v>
      </c>
      <c r="F571" s="5">
        <f>ABS(Table21[[#This Row],[Erorr 1]])</f>
        <v>0.59519999999997708</v>
      </c>
      <c r="G571" s="6">
        <f>Table21[[#This Row],[Abs Erorr 1]]/Table21[[#This Row],[Adj Close]]</f>
        <v>4.5411819280489476E-3</v>
      </c>
      <c r="H571" s="4">
        <f t="shared" si="43"/>
        <v>129.52813333333333</v>
      </c>
      <c r="I571" s="7">
        <f>(Table21[[#This Row],[Adj Close]]-Table21[[#This Row],[3-MA]])</f>
        <v>1.5390666666666846</v>
      </c>
      <c r="J571" s="3">
        <f t="shared" si="42"/>
        <v>2.3687262044444997</v>
      </c>
      <c r="K571" s="3">
        <f>ABS(Table21[[#This Row],[Erorr 2]])</f>
        <v>1.5390666666666846</v>
      </c>
      <c r="L571" s="6">
        <f>Table21[[#This Row],[Abs Erorr 2]]/Table21[[#This Row],[Adj Close]]</f>
        <v>1.1742576835903143E-2</v>
      </c>
      <c r="M571" s="4">
        <f t="shared" si="44"/>
        <v>128.65141666666668</v>
      </c>
      <c r="N571" s="9">
        <f>Table21[[#This Row],[Adj Close]]-Table21[[#This Row],[6-MA]]</f>
        <v>2.4157833333333372</v>
      </c>
      <c r="O571" s="10">
        <f>(Table21[[#This Row],[Adj Close]]-M571)^2</f>
        <v>5.8360091136111301</v>
      </c>
      <c r="P571" s="10">
        <f>ABS(Table21[[#This Row],[Erorr 3]])</f>
        <v>2.4157833333333372</v>
      </c>
      <c r="Q571" s="81">
        <f>Table21[[#This Row],[Abs Erorr 3]]/Table21[[#This Row],[Adj Close]]</f>
        <v>1.8431639138803125E-2</v>
      </c>
    </row>
    <row r="572" spans="1:17" x14ac:dyDescent="0.3">
      <c r="A572" s="79">
        <v>44294</v>
      </c>
      <c r="B572" s="82">
        <v>128.3218</v>
      </c>
      <c r="C572" s="4">
        <f t="shared" si="41"/>
        <v>131.06720000000001</v>
      </c>
      <c r="D572" s="18">
        <f>Table21[[#This Row],[Adj Close]]-Table21[[#This Row],[Naive Trend ]]</f>
        <v>-2.7454000000000178</v>
      </c>
      <c r="E572" s="5">
        <f t="shared" si="40"/>
        <v>7.5372211600000982</v>
      </c>
      <c r="F572" s="5">
        <f>ABS(Table21[[#This Row],[Erorr 1]])</f>
        <v>2.7454000000000178</v>
      </c>
      <c r="G572" s="6">
        <f>Table21[[#This Row],[Abs Erorr 1]]/Table21[[#This Row],[Adj Close]]</f>
        <v>2.139465001270258E-2</v>
      </c>
      <c r="H572" s="4">
        <f t="shared" si="43"/>
        <v>130.81123333333332</v>
      </c>
      <c r="I572" s="7">
        <f>(Table21[[#This Row],[Adj Close]]-Table21[[#This Row],[3-MA]])</f>
        <v>-2.4894333333333236</v>
      </c>
      <c r="J572" s="3">
        <f t="shared" si="42"/>
        <v>6.1972783211110629</v>
      </c>
      <c r="K572" s="3">
        <f>ABS(Table21[[#This Row],[Erorr 2]])</f>
        <v>2.4894333333333236</v>
      </c>
      <c r="L572" s="6">
        <f>Table21[[#This Row],[Abs Erorr 2]]/Table21[[#This Row],[Adj Close]]</f>
        <v>1.9399925291987204E-2</v>
      </c>
      <c r="M572" s="4">
        <f t="shared" si="44"/>
        <v>129.13936666666666</v>
      </c>
      <c r="N572" s="9">
        <f>Table21[[#This Row],[Adj Close]]-Table21[[#This Row],[6-MA]]</f>
        <v>-0.81756666666666433</v>
      </c>
      <c r="O572" s="10">
        <f>(Table21[[#This Row],[Adj Close]]-M572)^2</f>
        <v>0.66841525444444061</v>
      </c>
      <c r="P572" s="10">
        <f>ABS(Table21[[#This Row],[Erorr 3]])</f>
        <v>0.81756666666666433</v>
      </c>
      <c r="Q572" s="81">
        <f>Table21[[#This Row],[Abs Erorr 3]]/Table21[[#This Row],[Adj Close]]</f>
        <v>6.3712219331919003E-3</v>
      </c>
    </row>
    <row r="573" spans="1:17" x14ac:dyDescent="0.3">
      <c r="A573" s="79">
        <v>44295</v>
      </c>
      <c r="B573" s="82">
        <v>130.02090000000001</v>
      </c>
      <c r="C573" s="4">
        <f t="shared" si="41"/>
        <v>128.3218</v>
      </c>
      <c r="D573" s="18">
        <f>Table21[[#This Row],[Adj Close]]-Table21[[#This Row],[Naive Trend ]]</f>
        <v>1.6991000000000156</v>
      </c>
      <c r="E573" s="5">
        <f t="shared" si="40"/>
        <v>2.8869408100000529</v>
      </c>
      <c r="F573" s="5">
        <f>ABS(Table21[[#This Row],[Erorr 1]])</f>
        <v>1.6991000000000156</v>
      </c>
      <c r="G573" s="6">
        <f>Table21[[#This Row],[Abs Erorr 1]]/Table21[[#This Row],[Adj Close]]</f>
        <v>1.3067899083916628E-2</v>
      </c>
      <c r="H573" s="4">
        <f t="shared" si="43"/>
        <v>130.35046666666668</v>
      </c>
      <c r="I573" s="7">
        <f>(Table21[[#This Row],[Adj Close]]-Table21[[#This Row],[3-MA]])</f>
        <v>-0.32956666666666479</v>
      </c>
      <c r="J573" s="3">
        <f t="shared" si="42"/>
        <v>0.10861418777777654</v>
      </c>
      <c r="K573" s="3">
        <f>ABS(Table21[[#This Row],[Erorr 2]])</f>
        <v>0.32956666666666479</v>
      </c>
      <c r="L573" s="6">
        <f>Table21[[#This Row],[Abs Erorr 2]]/Table21[[#This Row],[Adj Close]]</f>
        <v>2.5347207000310317E-3</v>
      </c>
      <c r="M573" s="4">
        <f t="shared" si="44"/>
        <v>129.25614999999996</v>
      </c>
      <c r="N573" s="9">
        <f>Table21[[#This Row],[Adj Close]]-Table21[[#This Row],[6-MA]]</f>
        <v>0.76475000000004911</v>
      </c>
      <c r="O573" s="10">
        <f>(Table21[[#This Row],[Adj Close]]-M573)^2</f>
        <v>0.58484256250007516</v>
      </c>
      <c r="P573" s="10">
        <f>ABS(Table21[[#This Row],[Erorr 3]])</f>
        <v>0.76475000000004911</v>
      </c>
      <c r="Q573" s="81">
        <f>Table21[[#This Row],[Abs Erorr 3]]/Table21[[#This Row],[Adj Close]]</f>
        <v>5.8817467037995353E-3</v>
      </c>
    </row>
    <row r="574" spans="1:17" x14ac:dyDescent="0.3">
      <c r="A574" s="79">
        <v>44298</v>
      </c>
      <c r="B574" s="82">
        <v>131.16319999999999</v>
      </c>
      <c r="C574" s="4">
        <f t="shared" si="41"/>
        <v>130.02090000000001</v>
      </c>
      <c r="D574" s="18">
        <f>Table21[[#This Row],[Adj Close]]-Table21[[#This Row],[Naive Trend ]]</f>
        <v>1.1422999999999774</v>
      </c>
      <c r="E574" s="5">
        <f t="shared" si="40"/>
        <v>1.3048492899999484</v>
      </c>
      <c r="F574" s="5">
        <f>ABS(Table21[[#This Row],[Erorr 1]])</f>
        <v>1.1422999999999774</v>
      </c>
      <c r="G574" s="6">
        <f>Table21[[#This Row],[Abs Erorr 1]]/Table21[[#This Row],[Adj Close]]</f>
        <v>8.7089976456809336E-3</v>
      </c>
      <c r="H574" s="4">
        <f t="shared" si="43"/>
        <v>129.80330000000001</v>
      </c>
      <c r="I574" s="7">
        <f>(Table21[[#This Row],[Adj Close]]-Table21[[#This Row],[3-MA]])</f>
        <v>1.3598999999999819</v>
      </c>
      <c r="J574" s="3">
        <f t="shared" si="42"/>
        <v>1.8493280099999507</v>
      </c>
      <c r="K574" s="3">
        <f>ABS(Table21[[#This Row],[Erorr 2]])</f>
        <v>1.3598999999999819</v>
      </c>
      <c r="L574" s="6">
        <f>Table21[[#This Row],[Abs Erorr 2]]/Table21[[#This Row],[Adj Close]]</f>
        <v>1.0367999560852298E-2</v>
      </c>
      <c r="M574" s="4">
        <f t="shared" si="44"/>
        <v>129.66571666666667</v>
      </c>
      <c r="N574" s="9">
        <f>Table21[[#This Row],[Adj Close]]-Table21[[#This Row],[6-MA]]</f>
        <v>1.4974833333333208</v>
      </c>
      <c r="O574" s="10">
        <f>(Table21[[#This Row],[Adj Close]]-M574)^2</f>
        <v>2.2424563336110737</v>
      </c>
      <c r="P574" s="10">
        <f>ABS(Table21[[#This Row],[Erorr 3]])</f>
        <v>1.4974833333333208</v>
      </c>
      <c r="Q574" s="81">
        <f>Table21[[#This Row],[Abs Erorr 3]]/Table21[[#This Row],[Adj Close]]</f>
        <v>1.1416947233166932E-2</v>
      </c>
    </row>
    <row r="575" spans="1:17" x14ac:dyDescent="0.3">
      <c r="A575" s="79">
        <v>44299</v>
      </c>
      <c r="B575" s="82">
        <v>128.1874</v>
      </c>
      <c r="C575" s="4">
        <f t="shared" si="41"/>
        <v>131.16319999999999</v>
      </c>
      <c r="D575" s="18">
        <f>Table21[[#This Row],[Adj Close]]-Table21[[#This Row],[Naive Trend ]]</f>
        <v>-2.9757999999999925</v>
      </c>
      <c r="E575" s="5">
        <f t="shared" si="40"/>
        <v>8.8553856399999553</v>
      </c>
      <c r="F575" s="5">
        <f>ABS(Table21[[#This Row],[Erorr 1]])</f>
        <v>2.9757999999999925</v>
      </c>
      <c r="G575" s="6">
        <f>Table21[[#This Row],[Abs Erorr 1]]/Table21[[#This Row],[Adj Close]]</f>
        <v>2.3214450094158963E-2</v>
      </c>
      <c r="H575" s="4">
        <f t="shared" si="43"/>
        <v>129.83529999999999</v>
      </c>
      <c r="I575" s="7">
        <f>(Table21[[#This Row],[Adj Close]]-Table21[[#This Row],[3-MA]])</f>
        <v>-1.6478999999999928</v>
      </c>
      <c r="J575" s="3">
        <f t="shared" si="42"/>
        <v>2.7155744099999763</v>
      </c>
      <c r="K575" s="3">
        <f>ABS(Table21[[#This Row],[Erorr 2]])</f>
        <v>1.6478999999999928</v>
      </c>
      <c r="L575" s="6">
        <f>Table21[[#This Row],[Abs Erorr 2]]/Table21[[#This Row],[Adj Close]]</f>
        <v>1.285539764438621E-2</v>
      </c>
      <c r="M575" s="4">
        <f t="shared" si="44"/>
        <v>130.32326666666665</v>
      </c>
      <c r="N575" s="9">
        <f>Table21[[#This Row],[Adj Close]]-Table21[[#This Row],[6-MA]]</f>
        <v>-2.1358666666666579</v>
      </c>
      <c r="O575" s="10">
        <f>(Table21[[#This Row],[Adj Close]]-M575)^2</f>
        <v>4.5619264177777401</v>
      </c>
      <c r="P575" s="10">
        <f>ABS(Table21[[#This Row],[Erorr 3]])</f>
        <v>2.1358666666666579</v>
      </c>
      <c r="Q575" s="81">
        <f>Table21[[#This Row],[Abs Erorr 3]]/Table21[[#This Row],[Adj Close]]</f>
        <v>1.666206403021403E-2</v>
      </c>
    </row>
    <row r="576" spans="1:17" x14ac:dyDescent="0.3">
      <c r="A576" s="79">
        <v>44300</v>
      </c>
      <c r="B576" s="82">
        <v>126.95869999999999</v>
      </c>
      <c r="C576" s="4">
        <f t="shared" si="41"/>
        <v>128.1874</v>
      </c>
      <c r="D576" s="18">
        <f>Table21[[#This Row],[Adj Close]]-Table21[[#This Row],[Naive Trend ]]</f>
        <v>-1.2287000000000035</v>
      </c>
      <c r="E576" s="5">
        <f t="shared" si="40"/>
        <v>1.5097036900000085</v>
      </c>
      <c r="F576" s="5">
        <f>ABS(Table21[[#This Row],[Erorr 1]])</f>
        <v>1.2287000000000035</v>
      </c>
      <c r="G576" s="6">
        <f>Table21[[#This Row],[Abs Erorr 1]]/Table21[[#This Row],[Adj Close]]</f>
        <v>9.6779503885909626E-3</v>
      </c>
      <c r="H576" s="4">
        <f t="shared" si="43"/>
        <v>129.79049999999998</v>
      </c>
      <c r="I576" s="7">
        <f>(Table21[[#This Row],[Adj Close]]-Table21[[#This Row],[3-MA]])</f>
        <v>-2.831799999999987</v>
      </c>
      <c r="J576" s="3">
        <f t="shared" si="42"/>
        <v>8.019091239999927</v>
      </c>
      <c r="K576" s="3">
        <f>ABS(Table21[[#This Row],[Erorr 2]])</f>
        <v>2.831799999999987</v>
      </c>
      <c r="L576" s="6">
        <f>Table21[[#This Row],[Abs Erorr 2]]/Table21[[#This Row],[Adj Close]]</f>
        <v>2.2304891275666709E-2</v>
      </c>
      <c r="M576" s="4">
        <f t="shared" si="44"/>
        <v>130.07048333333333</v>
      </c>
      <c r="N576" s="9">
        <f>Table21[[#This Row],[Adj Close]]-Table21[[#This Row],[6-MA]]</f>
        <v>-3.1117833333333351</v>
      </c>
      <c r="O576" s="10">
        <f>(Table21[[#This Row],[Adj Close]]-M576)^2</f>
        <v>9.683195513611123</v>
      </c>
      <c r="P576" s="10">
        <f>ABS(Table21[[#This Row],[Erorr 3]])</f>
        <v>3.1117833333333351</v>
      </c>
      <c r="Q576" s="81">
        <f>Table21[[#This Row],[Abs Erorr 3]]/Table21[[#This Row],[Adj Close]]</f>
        <v>2.4510201611495197E-2</v>
      </c>
    </row>
    <row r="577" spans="1:17" x14ac:dyDescent="0.3">
      <c r="A577" s="79">
        <v>44301</v>
      </c>
      <c r="B577" s="82">
        <v>128.31229999999999</v>
      </c>
      <c r="C577" s="4">
        <f t="shared" si="41"/>
        <v>126.95869999999999</v>
      </c>
      <c r="D577" s="18">
        <f>Table21[[#This Row],[Adj Close]]-Table21[[#This Row],[Naive Trend ]]</f>
        <v>1.3536000000000001</v>
      </c>
      <c r="E577" s="5">
        <f t="shared" si="40"/>
        <v>1.8322329600000005</v>
      </c>
      <c r="F577" s="5">
        <f>ABS(Table21[[#This Row],[Erorr 1]])</f>
        <v>1.3536000000000001</v>
      </c>
      <c r="G577" s="6">
        <f>Table21[[#This Row],[Abs Erorr 1]]/Table21[[#This Row],[Adj Close]]</f>
        <v>1.0549261450383169E-2</v>
      </c>
      <c r="H577" s="4">
        <f t="shared" si="43"/>
        <v>128.76976666666667</v>
      </c>
      <c r="I577" s="7">
        <f>(Table21[[#This Row],[Adj Close]]-Table21[[#This Row],[3-MA]])</f>
        <v>-0.45746666666667579</v>
      </c>
      <c r="J577" s="3">
        <f t="shared" si="42"/>
        <v>0.20927575111111946</v>
      </c>
      <c r="K577" s="3">
        <f>ABS(Table21[[#This Row],[Erorr 2]])</f>
        <v>0.45746666666667579</v>
      </c>
      <c r="L577" s="6">
        <f>Table21[[#This Row],[Abs Erorr 2]]/Table21[[#This Row],[Adj Close]]</f>
        <v>3.5652596568425303E-3</v>
      </c>
      <c r="M577" s="4">
        <f t="shared" si="44"/>
        <v>129.28653333333332</v>
      </c>
      <c r="N577" s="9">
        <f>Table21[[#This Row],[Adj Close]]-Table21[[#This Row],[6-MA]]</f>
        <v>-0.97423333333333062</v>
      </c>
      <c r="O577" s="10">
        <f>(Table21[[#This Row],[Adj Close]]-M577)^2</f>
        <v>0.94913058777777248</v>
      </c>
      <c r="P577" s="10">
        <f>ABS(Table21[[#This Row],[Erorr 3]])</f>
        <v>0.97423333333333062</v>
      </c>
      <c r="Q577" s="81">
        <f>Table21[[#This Row],[Abs Erorr 3]]/Table21[[#This Row],[Adj Close]]</f>
        <v>7.5926729809482852E-3</v>
      </c>
    </row>
    <row r="578" spans="1:17" x14ac:dyDescent="0.3">
      <c r="A578" s="79">
        <v>44302</v>
      </c>
      <c r="B578" s="82">
        <v>128.92660000000001</v>
      </c>
      <c r="C578" s="4">
        <f t="shared" si="41"/>
        <v>128.31229999999999</v>
      </c>
      <c r="D578" s="18">
        <f>Table21[[#This Row],[Adj Close]]-Table21[[#This Row],[Naive Trend ]]</f>
        <v>0.61430000000001428</v>
      </c>
      <c r="E578" s="5">
        <f t="shared" si="40"/>
        <v>0.37736449000001754</v>
      </c>
      <c r="F578" s="5">
        <f>ABS(Table21[[#This Row],[Erorr 1]])</f>
        <v>0.61430000000001428</v>
      </c>
      <c r="G578" s="6">
        <f>Table21[[#This Row],[Abs Erorr 1]]/Table21[[#This Row],[Adj Close]]</f>
        <v>4.7647265963735507E-3</v>
      </c>
      <c r="H578" s="4">
        <f t="shared" si="43"/>
        <v>127.81946666666666</v>
      </c>
      <c r="I578" s="7">
        <f>(Table21[[#This Row],[Adj Close]]-Table21[[#This Row],[3-MA]])</f>
        <v>1.1071333333333513</v>
      </c>
      <c r="J578" s="3">
        <f t="shared" si="42"/>
        <v>1.2257442177778175</v>
      </c>
      <c r="K578" s="3">
        <f>ABS(Table21[[#This Row],[Erorr 2]])</f>
        <v>1.1071333333333513</v>
      </c>
      <c r="L578" s="6">
        <f>Table21[[#This Row],[Abs Erorr 2]]/Table21[[#This Row],[Adj Close]]</f>
        <v>8.5873150562672963E-3</v>
      </c>
      <c r="M578" s="4">
        <f t="shared" si="44"/>
        <v>128.82738333333336</v>
      </c>
      <c r="N578" s="9">
        <f>Table21[[#This Row],[Adj Close]]-Table21[[#This Row],[6-MA]]</f>
        <v>9.9216666666649189E-2</v>
      </c>
      <c r="O578" s="10">
        <f>(Table21[[#This Row],[Adj Close]]-M578)^2</f>
        <v>9.8439469444409761E-3</v>
      </c>
      <c r="P578" s="10">
        <f>ABS(Table21[[#This Row],[Erorr 3]])</f>
        <v>9.9216666666649189E-2</v>
      </c>
      <c r="Q578" s="81">
        <f>Table21[[#This Row],[Abs Erorr 3]]/Table21[[#This Row],[Adj Close]]</f>
        <v>7.6955932031597194E-4</v>
      </c>
    </row>
    <row r="579" spans="1:17" x14ac:dyDescent="0.3">
      <c r="A579" s="79">
        <v>44305</v>
      </c>
      <c r="B579" s="82">
        <v>127.2563</v>
      </c>
      <c r="C579" s="4">
        <f t="shared" si="41"/>
        <v>128.92660000000001</v>
      </c>
      <c r="D579" s="18">
        <f>Table21[[#This Row],[Adj Close]]-Table21[[#This Row],[Naive Trend ]]</f>
        <v>-1.6703000000000117</v>
      </c>
      <c r="E579" s="5">
        <f t="shared" ref="E579:E642" si="45">(B579-C579)^2</f>
        <v>2.7899020900000391</v>
      </c>
      <c r="F579" s="5">
        <f>ABS(Table21[[#This Row],[Erorr 1]])</f>
        <v>1.6703000000000117</v>
      </c>
      <c r="G579" s="6">
        <f>Table21[[#This Row],[Abs Erorr 1]]/Table21[[#This Row],[Adj Close]]</f>
        <v>1.3125479838719275E-2</v>
      </c>
      <c r="H579" s="4">
        <f t="shared" si="43"/>
        <v>128.06586666666666</v>
      </c>
      <c r="I579" s="7">
        <f>(Table21[[#This Row],[Adj Close]]-Table21[[#This Row],[3-MA]])</f>
        <v>-0.80956666666666877</v>
      </c>
      <c r="J579" s="3">
        <f t="shared" si="42"/>
        <v>0.65539818777778114</v>
      </c>
      <c r="K579" s="3">
        <f>ABS(Table21[[#This Row],[Erorr 2]])</f>
        <v>0.80956666666666877</v>
      </c>
      <c r="L579" s="6">
        <f>Table21[[#This Row],[Abs Erorr 2]]/Table21[[#This Row],[Adj Close]]</f>
        <v>6.3617020663548195E-3</v>
      </c>
      <c r="M579" s="4">
        <f t="shared" si="44"/>
        <v>128.92818333333332</v>
      </c>
      <c r="N579" s="9">
        <f>Table21[[#This Row],[Adj Close]]-Table21[[#This Row],[6-MA]]</f>
        <v>-1.6718833333333265</v>
      </c>
      <c r="O579" s="10">
        <f>(Table21[[#This Row],[Adj Close]]-M579)^2</f>
        <v>2.7951938802777549</v>
      </c>
      <c r="P579" s="10">
        <f>ABS(Table21[[#This Row],[Erorr 3]])</f>
        <v>1.6718833333333265</v>
      </c>
      <c r="Q579" s="81">
        <f>Table21[[#This Row],[Abs Erorr 3]]/Table21[[#This Row],[Adj Close]]</f>
        <v>1.3137921920826919E-2</v>
      </c>
    </row>
    <row r="580" spans="1:17" x14ac:dyDescent="0.3">
      <c r="A580" s="79">
        <v>44306</v>
      </c>
      <c r="B580" s="82">
        <v>122.01519999999999</v>
      </c>
      <c r="C580" s="4">
        <f t="shared" ref="C580:C643" si="46">B579</f>
        <v>127.2563</v>
      </c>
      <c r="D580" s="18">
        <f>Table21[[#This Row],[Adj Close]]-Table21[[#This Row],[Naive Trend ]]</f>
        <v>-5.241100000000003</v>
      </c>
      <c r="E580" s="5">
        <f t="shared" si="45"/>
        <v>27.46912921000003</v>
      </c>
      <c r="F580" s="5">
        <f>ABS(Table21[[#This Row],[Erorr 1]])</f>
        <v>5.241100000000003</v>
      </c>
      <c r="G580" s="6">
        <f>Table21[[#This Row],[Abs Erorr 1]]/Table21[[#This Row],[Adj Close]]</f>
        <v>4.2954484359325751E-2</v>
      </c>
      <c r="H580" s="4">
        <f t="shared" si="43"/>
        <v>128.16506666666666</v>
      </c>
      <c r="I580" s="7">
        <f>(Table21[[#This Row],[Adj Close]]-Table21[[#This Row],[3-MA]])</f>
        <v>-6.1498666666666679</v>
      </c>
      <c r="J580" s="3">
        <f t="shared" si="42"/>
        <v>37.820860017777797</v>
      </c>
      <c r="K580" s="3">
        <f>ABS(Table21[[#This Row],[Erorr 2]])</f>
        <v>6.1498666666666679</v>
      </c>
      <c r="L580" s="6">
        <f>Table21[[#This Row],[Abs Erorr 2]]/Table21[[#This Row],[Adj Close]]</f>
        <v>5.0402463518206486E-2</v>
      </c>
      <c r="M580" s="4">
        <f t="shared" si="44"/>
        <v>128.46741666666665</v>
      </c>
      <c r="N580" s="9">
        <f>Table21[[#This Row],[Adj Close]]-Table21[[#This Row],[6-MA]]</f>
        <v>-6.4522166666666578</v>
      </c>
      <c r="O580" s="10">
        <f>(Table21[[#This Row],[Adj Close]]-M580)^2</f>
        <v>41.631099913610996</v>
      </c>
      <c r="P580" s="10">
        <f>ABS(Table21[[#This Row],[Erorr 3]])</f>
        <v>6.4522166666666578</v>
      </c>
      <c r="Q580" s="81">
        <f>Table21[[#This Row],[Abs Erorr 3]]/Table21[[#This Row],[Adj Close]]</f>
        <v>5.2880433476047727E-2</v>
      </c>
    </row>
    <row r="581" spans="1:17" x14ac:dyDescent="0.3">
      <c r="A581" s="79">
        <v>44307</v>
      </c>
      <c r="B581" s="82">
        <v>124.69329999999999</v>
      </c>
      <c r="C581" s="4">
        <f t="shared" si="46"/>
        <v>122.01519999999999</v>
      </c>
      <c r="D581" s="18">
        <f>Table21[[#This Row],[Adj Close]]-Table21[[#This Row],[Naive Trend ]]</f>
        <v>2.6781000000000006</v>
      </c>
      <c r="E581" s="5">
        <f t="shared" si="45"/>
        <v>7.1722196100000035</v>
      </c>
      <c r="F581" s="5">
        <f>ABS(Table21[[#This Row],[Erorr 1]])</f>
        <v>2.6781000000000006</v>
      </c>
      <c r="G581" s="6">
        <f>Table21[[#This Row],[Abs Erorr 1]]/Table21[[#This Row],[Adj Close]]</f>
        <v>2.1477497187098269E-2</v>
      </c>
      <c r="H581" s="4">
        <f t="shared" si="43"/>
        <v>126.06603333333334</v>
      </c>
      <c r="I581" s="7">
        <f>(Table21[[#This Row],[Adj Close]]-Table21[[#This Row],[3-MA]])</f>
        <v>-1.3727333333333434</v>
      </c>
      <c r="J581" s="3">
        <f t="shared" ref="J581:J644" si="47">(B581-H581)^2</f>
        <v>1.8843968044444719</v>
      </c>
      <c r="K581" s="3">
        <f>ABS(Table21[[#This Row],[Erorr 2]])</f>
        <v>1.3727333333333434</v>
      </c>
      <c r="L581" s="6">
        <f>Table21[[#This Row],[Abs Erorr 2]]/Table21[[#This Row],[Adj Close]]</f>
        <v>1.1008878049849858E-2</v>
      </c>
      <c r="M581" s="4">
        <f t="shared" si="44"/>
        <v>126.94275</v>
      </c>
      <c r="N581" s="9">
        <f>Table21[[#This Row],[Adj Close]]-Table21[[#This Row],[6-MA]]</f>
        <v>-2.2494500000000102</v>
      </c>
      <c r="O581" s="10">
        <f>(Table21[[#This Row],[Adj Close]]-M581)^2</f>
        <v>5.0600253025000459</v>
      </c>
      <c r="P581" s="10">
        <f>ABS(Table21[[#This Row],[Erorr 3]])</f>
        <v>2.2494500000000102</v>
      </c>
      <c r="Q581" s="81">
        <f>Table21[[#This Row],[Abs Erorr 3]]/Table21[[#This Row],[Adj Close]]</f>
        <v>1.8039862606892353E-2</v>
      </c>
    </row>
    <row r="582" spans="1:17" x14ac:dyDescent="0.3">
      <c r="A582" s="79">
        <v>44308</v>
      </c>
      <c r="B582" s="82">
        <v>124.0022</v>
      </c>
      <c r="C582" s="4">
        <f t="shared" si="46"/>
        <v>124.69329999999999</v>
      </c>
      <c r="D582" s="18">
        <f>Table21[[#This Row],[Adj Close]]-Table21[[#This Row],[Naive Trend ]]</f>
        <v>-0.69109999999999161</v>
      </c>
      <c r="E582" s="5">
        <f t="shared" si="45"/>
        <v>0.47761920999998841</v>
      </c>
      <c r="F582" s="5">
        <f>ABS(Table21[[#This Row],[Erorr 1]])</f>
        <v>0.69109999999999161</v>
      </c>
      <c r="G582" s="6">
        <f>Table21[[#This Row],[Abs Erorr 1]]/Table21[[#This Row],[Adj Close]]</f>
        <v>5.573288215854167E-3</v>
      </c>
      <c r="H582" s="4">
        <f t="shared" ref="H582:H645" si="48">AVERAGE(B579:B581)</f>
        <v>124.65493333333332</v>
      </c>
      <c r="I582" s="7">
        <f>(Table21[[#This Row],[Adj Close]]-Table21[[#This Row],[3-MA]])</f>
        <v>-0.65273333333331607</v>
      </c>
      <c r="J582" s="3">
        <f t="shared" si="47"/>
        <v>0.4260608044444219</v>
      </c>
      <c r="K582" s="3">
        <f>ABS(Table21[[#This Row],[Erorr 2]])</f>
        <v>0.65273333333331607</v>
      </c>
      <c r="L582" s="6">
        <f>Table21[[#This Row],[Abs Erorr 2]]/Table21[[#This Row],[Adj Close]]</f>
        <v>5.2638851031136229E-3</v>
      </c>
      <c r="M582" s="4">
        <f t="shared" si="44"/>
        <v>126.36040000000001</v>
      </c>
      <c r="N582" s="9">
        <f>Table21[[#This Row],[Adj Close]]-Table21[[#This Row],[6-MA]]</f>
        <v>-2.3582000000000107</v>
      </c>
      <c r="O582" s="10">
        <f>(Table21[[#This Row],[Adj Close]]-M582)^2</f>
        <v>5.5611072400000507</v>
      </c>
      <c r="P582" s="10">
        <f>ABS(Table21[[#This Row],[Erorr 3]])</f>
        <v>2.3582000000000107</v>
      </c>
      <c r="Q582" s="81">
        <f>Table21[[#This Row],[Abs Erorr 3]]/Table21[[#This Row],[Adj Close]]</f>
        <v>1.9017404529919717E-2</v>
      </c>
    </row>
    <row r="583" spans="1:17" x14ac:dyDescent="0.3">
      <c r="A583" s="79">
        <v>44309</v>
      </c>
      <c r="B583" s="82">
        <v>124.9717</v>
      </c>
      <c r="C583" s="4">
        <f t="shared" si="46"/>
        <v>124.0022</v>
      </c>
      <c r="D583" s="18">
        <f>Table21[[#This Row],[Adj Close]]-Table21[[#This Row],[Naive Trend ]]</f>
        <v>0.96949999999999648</v>
      </c>
      <c r="E583" s="5">
        <f t="shared" si="45"/>
        <v>0.93993024999999319</v>
      </c>
      <c r="F583" s="5">
        <f>ABS(Table21[[#This Row],[Erorr 1]])</f>
        <v>0.96949999999999648</v>
      </c>
      <c r="G583" s="6">
        <f>Table21[[#This Row],[Abs Erorr 1]]/Table21[[#This Row],[Adj Close]]</f>
        <v>7.7577563560389789E-3</v>
      </c>
      <c r="H583" s="4">
        <f t="shared" si="48"/>
        <v>123.57023333333332</v>
      </c>
      <c r="I583" s="7">
        <f>(Table21[[#This Row],[Adj Close]]-Table21[[#This Row],[3-MA]])</f>
        <v>1.4014666666666784</v>
      </c>
      <c r="J583" s="3">
        <f t="shared" si="47"/>
        <v>1.9641088177778108</v>
      </c>
      <c r="K583" s="3">
        <f>ABS(Table21[[#This Row],[Erorr 2]])</f>
        <v>1.4014666666666784</v>
      </c>
      <c r="L583" s="6">
        <f>Table21[[#This Row],[Abs Erorr 2]]/Table21[[#This Row],[Adj Close]]</f>
        <v>1.1214272244569598E-2</v>
      </c>
      <c r="M583" s="4">
        <f t="shared" si="44"/>
        <v>125.86765000000001</v>
      </c>
      <c r="N583" s="9">
        <f>Table21[[#This Row],[Adj Close]]-Table21[[#This Row],[6-MA]]</f>
        <v>-0.89595000000001335</v>
      </c>
      <c r="O583" s="10">
        <f>(Table21[[#This Row],[Adj Close]]-M583)^2</f>
        <v>0.80272640250002392</v>
      </c>
      <c r="P583" s="10">
        <f>ABS(Table21[[#This Row],[Erorr 3]])</f>
        <v>0.89595000000001335</v>
      </c>
      <c r="Q583" s="81">
        <f>Table21[[#This Row],[Abs Erorr 3]]/Table21[[#This Row],[Adj Close]]</f>
        <v>7.1692231121126895E-3</v>
      </c>
    </row>
    <row r="584" spans="1:17" x14ac:dyDescent="0.3">
      <c r="A584" s="79">
        <v>44312</v>
      </c>
      <c r="B584" s="82">
        <v>126.3252</v>
      </c>
      <c r="C584" s="4">
        <f t="shared" si="46"/>
        <v>124.9717</v>
      </c>
      <c r="D584" s="18">
        <f>Table21[[#This Row],[Adj Close]]-Table21[[#This Row],[Naive Trend ]]</f>
        <v>1.3534999999999968</v>
      </c>
      <c r="E584" s="5">
        <f t="shared" si="45"/>
        <v>1.8319622499999915</v>
      </c>
      <c r="F584" s="5">
        <f>ABS(Table21[[#This Row],[Erorr 1]])</f>
        <v>1.3534999999999968</v>
      </c>
      <c r="G584" s="6">
        <f>Table21[[#This Row],[Abs Erorr 1]]/Table21[[#This Row],[Adj Close]]</f>
        <v>1.071441010978013E-2</v>
      </c>
      <c r="H584" s="4">
        <f t="shared" si="48"/>
        <v>124.55573333333332</v>
      </c>
      <c r="I584" s="7">
        <f>(Table21[[#This Row],[Adj Close]]-Table21[[#This Row],[3-MA]])</f>
        <v>1.7694666666666734</v>
      </c>
      <c r="J584" s="3">
        <f t="shared" si="47"/>
        <v>3.1310122844444681</v>
      </c>
      <c r="K584" s="3">
        <f>ABS(Table21[[#This Row],[Erorr 2]])</f>
        <v>1.7694666666666734</v>
      </c>
      <c r="L584" s="6">
        <f>Table21[[#This Row],[Abs Erorr 2]]/Table21[[#This Row],[Adj Close]]</f>
        <v>1.4007234238827038E-2</v>
      </c>
      <c r="M584" s="4">
        <f t="shared" si="44"/>
        <v>125.31088333333332</v>
      </c>
      <c r="N584" s="9">
        <f>Table21[[#This Row],[Adj Close]]-Table21[[#This Row],[6-MA]]</f>
        <v>1.014316666666673</v>
      </c>
      <c r="O584" s="10">
        <f>(Table21[[#This Row],[Adj Close]]-M584)^2</f>
        <v>1.0288383002777906</v>
      </c>
      <c r="P584" s="10">
        <f>ABS(Table21[[#This Row],[Erorr 3]])</f>
        <v>1.014316666666673</v>
      </c>
      <c r="Q584" s="81">
        <f>Table21[[#This Row],[Abs Erorr 3]]/Table21[[#This Row],[Adj Close]]</f>
        <v>8.0294087534923588E-3</v>
      </c>
    </row>
    <row r="585" spans="1:17" x14ac:dyDescent="0.3">
      <c r="A585" s="79">
        <v>44313</v>
      </c>
      <c r="B585" s="82">
        <v>126.81480000000001</v>
      </c>
      <c r="C585" s="4">
        <f t="shared" si="46"/>
        <v>126.3252</v>
      </c>
      <c r="D585" s="18">
        <f>Table21[[#This Row],[Adj Close]]-Table21[[#This Row],[Naive Trend ]]</f>
        <v>0.48960000000001003</v>
      </c>
      <c r="E585" s="5">
        <f t="shared" si="45"/>
        <v>0.23970816000000983</v>
      </c>
      <c r="F585" s="5">
        <f>ABS(Table21[[#This Row],[Erorr 1]])</f>
        <v>0.48960000000001003</v>
      </c>
      <c r="G585" s="6">
        <f>Table21[[#This Row],[Abs Erorr 1]]/Table21[[#This Row],[Adj Close]]</f>
        <v>3.8607481145734568E-3</v>
      </c>
      <c r="H585" s="4">
        <f t="shared" si="48"/>
        <v>125.0997</v>
      </c>
      <c r="I585" s="7">
        <f>(Table21[[#This Row],[Adj Close]]-Table21[[#This Row],[3-MA]])</f>
        <v>1.7151000000000067</v>
      </c>
      <c r="J585" s="3">
        <f t="shared" si="47"/>
        <v>2.9415680100000232</v>
      </c>
      <c r="K585" s="3">
        <f>ABS(Table21[[#This Row],[Erorr 2]])</f>
        <v>1.7151000000000067</v>
      </c>
      <c r="L585" s="6">
        <f>Table21[[#This Row],[Abs Erorr 2]]/Table21[[#This Row],[Adj Close]]</f>
        <v>1.3524446673416721E-2</v>
      </c>
      <c r="M585" s="4">
        <f t="shared" ref="M585:M648" si="49">AVERAGE(B579:B584)</f>
        <v>124.87731666666666</v>
      </c>
      <c r="N585" s="9">
        <f>Table21[[#This Row],[Adj Close]]-Table21[[#This Row],[6-MA]]</f>
        <v>1.937483333333347</v>
      </c>
      <c r="O585" s="10">
        <f>(Table21[[#This Row],[Adj Close]]-M585)^2</f>
        <v>3.7538416669444974</v>
      </c>
      <c r="P585" s="10">
        <f>ABS(Table21[[#This Row],[Erorr 3]])</f>
        <v>1.937483333333347</v>
      </c>
      <c r="Q585" s="81">
        <f>Table21[[#This Row],[Abs Erorr 3]]/Table21[[#This Row],[Adj Close]]</f>
        <v>1.5278053770800781E-2</v>
      </c>
    </row>
    <row r="586" spans="1:17" x14ac:dyDescent="0.3">
      <c r="A586" s="79">
        <v>44314</v>
      </c>
      <c r="B586" s="82">
        <v>125.4709</v>
      </c>
      <c r="C586" s="4">
        <f t="shared" si="46"/>
        <v>126.81480000000001</v>
      </c>
      <c r="D586" s="18">
        <f>Table21[[#This Row],[Adj Close]]-Table21[[#This Row],[Naive Trend ]]</f>
        <v>-1.343900000000005</v>
      </c>
      <c r="E586" s="5">
        <f t="shared" si="45"/>
        <v>1.8060672100000135</v>
      </c>
      <c r="F586" s="5">
        <f>ABS(Table21[[#This Row],[Erorr 1]])</f>
        <v>1.343900000000005</v>
      </c>
      <c r="G586" s="6">
        <f>Table21[[#This Row],[Abs Erorr 1]]/Table21[[#This Row],[Adj Close]]</f>
        <v>1.0710850085557727E-2</v>
      </c>
      <c r="H586" s="4">
        <f t="shared" si="48"/>
        <v>126.03723333333333</v>
      </c>
      <c r="I586" s="7">
        <f>(Table21[[#This Row],[Adj Close]]-Table21[[#This Row],[3-MA]])</f>
        <v>-0.56633333333333269</v>
      </c>
      <c r="J586" s="3">
        <f t="shared" si="47"/>
        <v>0.32073344444444374</v>
      </c>
      <c r="K586" s="3">
        <f>ABS(Table21[[#This Row],[Erorr 2]])</f>
        <v>0.56633333333333269</v>
      </c>
      <c r="L586" s="6">
        <f>Table21[[#This Row],[Abs Erorr 2]]/Table21[[#This Row],[Adj Close]]</f>
        <v>4.5136627961808885E-3</v>
      </c>
      <c r="M586" s="4">
        <f t="shared" si="49"/>
        <v>124.80373333333331</v>
      </c>
      <c r="N586" s="9">
        <f>Table21[[#This Row],[Adj Close]]-Table21[[#This Row],[6-MA]]</f>
        <v>0.667166666666688</v>
      </c>
      <c r="O586" s="10">
        <f>(Table21[[#This Row],[Adj Close]]-M586)^2</f>
        <v>0.44511136111113958</v>
      </c>
      <c r="P586" s="10">
        <f>ABS(Table21[[#This Row],[Erorr 3]])</f>
        <v>0.667166666666688</v>
      </c>
      <c r="Q586" s="81">
        <f>Table21[[#This Row],[Abs Erorr 3]]/Table21[[#This Row],[Adj Close]]</f>
        <v>5.3173019932644785E-3</v>
      </c>
    </row>
    <row r="587" spans="1:17" x14ac:dyDescent="0.3">
      <c r="A587" s="79">
        <v>44315</v>
      </c>
      <c r="B587" s="82">
        <v>127.9187</v>
      </c>
      <c r="C587" s="4">
        <f t="shared" si="46"/>
        <v>125.4709</v>
      </c>
      <c r="D587" s="18">
        <f>Table21[[#This Row],[Adj Close]]-Table21[[#This Row],[Naive Trend ]]</f>
        <v>2.4478000000000009</v>
      </c>
      <c r="E587" s="5">
        <f t="shared" si="45"/>
        <v>5.9917248400000043</v>
      </c>
      <c r="F587" s="5">
        <f>ABS(Table21[[#This Row],[Erorr 1]])</f>
        <v>2.4478000000000009</v>
      </c>
      <c r="G587" s="6">
        <f>Table21[[#This Row],[Abs Erorr 1]]/Table21[[#This Row],[Adj Close]]</f>
        <v>1.9135591590596222E-2</v>
      </c>
      <c r="H587" s="4">
        <f t="shared" si="48"/>
        <v>126.20363333333334</v>
      </c>
      <c r="I587" s="7">
        <f>(Table21[[#This Row],[Adj Close]]-Table21[[#This Row],[3-MA]])</f>
        <v>1.7150666666666581</v>
      </c>
      <c r="J587" s="3">
        <f t="shared" si="47"/>
        <v>2.9414536711110815</v>
      </c>
      <c r="K587" s="3">
        <f>ABS(Table21[[#This Row],[Erorr 2]])</f>
        <v>1.7150666666666581</v>
      </c>
      <c r="L587" s="6">
        <f>Table21[[#This Row],[Abs Erorr 2]]/Table21[[#This Row],[Adj Close]]</f>
        <v>1.3407474174351819E-2</v>
      </c>
      <c r="M587" s="4">
        <f t="shared" si="49"/>
        <v>125.37968333333333</v>
      </c>
      <c r="N587" s="9">
        <f>Table21[[#This Row],[Adj Close]]-Table21[[#This Row],[6-MA]]</f>
        <v>2.5390166666666687</v>
      </c>
      <c r="O587" s="10">
        <f>(Table21[[#This Row],[Adj Close]]-M587)^2</f>
        <v>6.4466056336111217</v>
      </c>
      <c r="P587" s="10">
        <f>ABS(Table21[[#This Row],[Erorr 3]])</f>
        <v>2.5390166666666687</v>
      </c>
      <c r="Q587" s="81">
        <f>Table21[[#This Row],[Abs Erorr 3]]/Table21[[#This Row],[Adj Close]]</f>
        <v>1.9848674718134788E-2</v>
      </c>
    </row>
    <row r="588" spans="1:17" x14ac:dyDescent="0.3">
      <c r="A588" s="79">
        <v>44316</v>
      </c>
      <c r="B588" s="82">
        <v>127.3043</v>
      </c>
      <c r="C588" s="4">
        <f t="shared" si="46"/>
        <v>127.9187</v>
      </c>
      <c r="D588" s="18">
        <f>Table21[[#This Row],[Adj Close]]-Table21[[#This Row],[Naive Trend ]]</f>
        <v>-0.61440000000000339</v>
      </c>
      <c r="E588" s="5">
        <f t="shared" si="45"/>
        <v>0.37748736000000416</v>
      </c>
      <c r="F588" s="5">
        <f>ABS(Table21[[#This Row],[Erorr 1]])</f>
        <v>0.61440000000000339</v>
      </c>
      <c r="G588" s="6">
        <f>Table21[[#This Row],[Abs Erorr 1]]/Table21[[#This Row],[Adj Close]]</f>
        <v>4.8262313213301E-3</v>
      </c>
      <c r="H588" s="4">
        <f t="shared" si="48"/>
        <v>126.73480000000001</v>
      </c>
      <c r="I588" s="7">
        <f>(Table21[[#This Row],[Adj Close]]-Table21[[#This Row],[3-MA]])</f>
        <v>0.56949999999999079</v>
      </c>
      <c r="J588" s="3">
        <f t="shared" si="47"/>
        <v>0.3243302499999895</v>
      </c>
      <c r="K588" s="3">
        <f>ABS(Table21[[#This Row],[Erorr 2]])</f>
        <v>0.56949999999999079</v>
      </c>
      <c r="L588" s="6">
        <f>Table21[[#This Row],[Abs Erorr 2]]/Table21[[#This Row],[Adj Close]]</f>
        <v>4.4735331013955604E-3</v>
      </c>
      <c r="M588" s="4">
        <f t="shared" si="49"/>
        <v>125.91725000000001</v>
      </c>
      <c r="N588" s="9">
        <f>Table21[[#This Row],[Adj Close]]-Table21[[#This Row],[6-MA]]</f>
        <v>1.3870499999999879</v>
      </c>
      <c r="O588" s="10">
        <f>(Table21[[#This Row],[Adj Close]]-M588)^2</f>
        <v>1.9239077024999665</v>
      </c>
      <c r="P588" s="10">
        <f>ABS(Table21[[#This Row],[Erorr 3]])</f>
        <v>1.3870499999999879</v>
      </c>
      <c r="Q588" s="81">
        <f>Table21[[#This Row],[Abs Erorr 3]]/Table21[[#This Row],[Adj Close]]</f>
        <v>1.0895547126059276E-2</v>
      </c>
    </row>
    <row r="589" spans="1:17" x14ac:dyDescent="0.3">
      <c r="A589" s="79">
        <v>44319</v>
      </c>
      <c r="B589" s="82">
        <v>127.6979</v>
      </c>
      <c r="C589" s="4">
        <f t="shared" si="46"/>
        <v>127.3043</v>
      </c>
      <c r="D589" s="18">
        <f>Table21[[#This Row],[Adj Close]]-Table21[[#This Row],[Naive Trend ]]</f>
        <v>0.39360000000000639</v>
      </c>
      <c r="E589" s="5">
        <f t="shared" si="45"/>
        <v>0.15492096000000502</v>
      </c>
      <c r="F589" s="5">
        <f>ABS(Table21[[#This Row],[Erorr 1]])</f>
        <v>0.39360000000000639</v>
      </c>
      <c r="G589" s="6">
        <f>Table21[[#This Row],[Abs Erorr 1]]/Table21[[#This Row],[Adj Close]]</f>
        <v>3.0822746497789423E-3</v>
      </c>
      <c r="H589" s="4">
        <f t="shared" si="48"/>
        <v>126.89796666666666</v>
      </c>
      <c r="I589" s="7">
        <f>(Table21[[#This Row],[Adj Close]]-Table21[[#This Row],[3-MA]])</f>
        <v>0.79993333333334249</v>
      </c>
      <c r="J589" s="3">
        <f t="shared" si="47"/>
        <v>0.63989333777779245</v>
      </c>
      <c r="K589" s="3">
        <f>ABS(Table21[[#This Row],[Erorr 2]])</f>
        <v>0.79993333333334249</v>
      </c>
      <c r="L589" s="6">
        <f>Table21[[#This Row],[Abs Erorr 2]]/Table21[[#This Row],[Adj Close]]</f>
        <v>6.2642638080449443E-3</v>
      </c>
      <c r="M589" s="4">
        <f t="shared" si="49"/>
        <v>126.46759999999999</v>
      </c>
      <c r="N589" s="9">
        <f>Table21[[#This Row],[Adj Close]]-Table21[[#This Row],[6-MA]]</f>
        <v>1.2303000000000139</v>
      </c>
      <c r="O589" s="10">
        <f>(Table21[[#This Row],[Adj Close]]-M589)^2</f>
        <v>1.5136380900000344</v>
      </c>
      <c r="P589" s="10">
        <f>ABS(Table21[[#This Row],[Erorr 3]])</f>
        <v>1.2303000000000139</v>
      </c>
      <c r="Q589" s="81">
        <f>Table21[[#This Row],[Abs Erorr 3]]/Table21[[#This Row],[Adj Close]]</f>
        <v>9.6344575752617227E-3</v>
      </c>
    </row>
    <row r="590" spans="1:17" x14ac:dyDescent="0.3">
      <c r="A590" s="79">
        <v>44320</v>
      </c>
      <c r="B590" s="82">
        <v>126.27719999999999</v>
      </c>
      <c r="C590" s="4">
        <f t="shared" si="46"/>
        <v>127.6979</v>
      </c>
      <c r="D590" s="18">
        <f>Table21[[#This Row],[Adj Close]]-Table21[[#This Row],[Naive Trend ]]</f>
        <v>-1.4207000000000107</v>
      </c>
      <c r="E590" s="5">
        <f t="shared" si="45"/>
        <v>2.0183884900000306</v>
      </c>
      <c r="F590" s="5">
        <f>ABS(Table21[[#This Row],[Erorr 1]])</f>
        <v>1.4207000000000107</v>
      </c>
      <c r="G590" s="6">
        <f>Table21[[#This Row],[Abs Erorr 1]]/Table21[[#This Row],[Adj Close]]</f>
        <v>1.12506454055048E-2</v>
      </c>
      <c r="H590" s="4">
        <f t="shared" si="48"/>
        <v>127.64030000000001</v>
      </c>
      <c r="I590" s="7">
        <f>(Table21[[#This Row],[Adj Close]]-Table21[[#This Row],[3-MA]])</f>
        <v>-1.3631000000000171</v>
      </c>
      <c r="J590" s="3">
        <f t="shared" si="47"/>
        <v>1.8580416100000465</v>
      </c>
      <c r="K590" s="3">
        <f>ABS(Table21[[#This Row],[Erorr 2]])</f>
        <v>1.3631000000000171</v>
      </c>
      <c r="L590" s="6">
        <f>Table21[[#This Row],[Abs Erorr 2]]/Table21[[#This Row],[Adj Close]]</f>
        <v>1.0794506054933251E-2</v>
      </c>
      <c r="M590" s="4">
        <f t="shared" si="49"/>
        <v>126.92196666666666</v>
      </c>
      <c r="N590" s="9">
        <f>Table21[[#This Row],[Adj Close]]-Table21[[#This Row],[6-MA]]</f>
        <v>-0.64476666666666915</v>
      </c>
      <c r="O590" s="10">
        <f>(Table21[[#This Row],[Adj Close]]-M590)^2</f>
        <v>0.41572405444444765</v>
      </c>
      <c r="P590" s="10">
        <f>ABS(Table21[[#This Row],[Erorr 3]])</f>
        <v>0.64476666666666915</v>
      </c>
      <c r="Q590" s="81">
        <f>Table21[[#This Row],[Abs Erorr 3]]/Table21[[#This Row],[Adj Close]]</f>
        <v>5.1059626493671793E-3</v>
      </c>
    </row>
    <row r="591" spans="1:17" x14ac:dyDescent="0.3">
      <c r="A591" s="79">
        <v>44321</v>
      </c>
      <c r="B591" s="82">
        <v>126.91079999999999</v>
      </c>
      <c r="C591" s="4">
        <f t="shared" si="46"/>
        <v>126.27719999999999</v>
      </c>
      <c r="D591" s="18">
        <f>Table21[[#This Row],[Adj Close]]-Table21[[#This Row],[Naive Trend ]]</f>
        <v>0.63360000000000127</v>
      </c>
      <c r="E591" s="5">
        <f t="shared" si="45"/>
        <v>0.40144896000000163</v>
      </c>
      <c r="F591" s="5">
        <f>ABS(Table21[[#This Row],[Erorr 1]])</f>
        <v>0.63360000000000127</v>
      </c>
      <c r="G591" s="6">
        <f>Table21[[#This Row],[Abs Erorr 1]]/Table21[[#This Row],[Adj Close]]</f>
        <v>4.9924829092559599E-3</v>
      </c>
      <c r="H591" s="4">
        <f t="shared" si="48"/>
        <v>127.09313333333334</v>
      </c>
      <c r="I591" s="7">
        <f>(Table21[[#This Row],[Adj Close]]-Table21[[#This Row],[3-MA]])</f>
        <v>-0.18233333333334656</v>
      </c>
      <c r="J591" s="3">
        <f t="shared" si="47"/>
        <v>3.3245444444449268E-2</v>
      </c>
      <c r="K591" s="3">
        <f>ABS(Table21[[#This Row],[Erorr 2]])</f>
        <v>0.18233333333334656</v>
      </c>
      <c r="L591" s="6">
        <f>Table21[[#This Row],[Abs Erorr 2]]/Table21[[#This Row],[Adj Close]]</f>
        <v>1.43670462508586E-3</v>
      </c>
      <c r="M591" s="4">
        <f t="shared" si="49"/>
        <v>126.91396666666667</v>
      </c>
      <c r="N591" s="9">
        <f>Table21[[#This Row],[Adj Close]]-Table21[[#This Row],[6-MA]]</f>
        <v>-3.1666666666723131E-3</v>
      </c>
      <c r="O591" s="10">
        <f>(Table21[[#This Row],[Adj Close]]-M591)^2</f>
        <v>1.0027777777813538E-5</v>
      </c>
      <c r="P591" s="10">
        <f>ABS(Table21[[#This Row],[Erorr 3]])</f>
        <v>3.1666666666723131E-3</v>
      </c>
      <c r="Q591" s="81">
        <f>Table21[[#This Row],[Abs Erorr 3]]/Table21[[#This Row],[Adj Close]]</f>
        <v>2.495190847959601E-5</v>
      </c>
    </row>
    <row r="592" spans="1:17" x14ac:dyDescent="0.3">
      <c r="A592" s="79">
        <v>44322</v>
      </c>
      <c r="B592" s="82">
        <v>128.1395</v>
      </c>
      <c r="C592" s="4">
        <f t="shared" si="46"/>
        <v>126.91079999999999</v>
      </c>
      <c r="D592" s="18">
        <f>Table21[[#This Row],[Adj Close]]-Table21[[#This Row],[Naive Trend ]]</f>
        <v>1.2287000000000035</v>
      </c>
      <c r="E592" s="5">
        <f t="shared" si="45"/>
        <v>1.5097036900000085</v>
      </c>
      <c r="F592" s="5">
        <f>ABS(Table21[[#This Row],[Erorr 1]])</f>
        <v>1.2287000000000035</v>
      </c>
      <c r="G592" s="6">
        <f>Table21[[#This Row],[Abs Erorr 1]]/Table21[[#This Row],[Adj Close]]</f>
        <v>9.588768490590361E-3</v>
      </c>
      <c r="H592" s="4">
        <f t="shared" si="48"/>
        <v>126.96196666666667</v>
      </c>
      <c r="I592" s="7">
        <f>(Table21[[#This Row],[Adj Close]]-Table21[[#This Row],[3-MA]])</f>
        <v>1.1775333333333293</v>
      </c>
      <c r="J592" s="3">
        <f t="shared" si="47"/>
        <v>1.3865847511111016</v>
      </c>
      <c r="K592" s="3">
        <f>ABS(Table21[[#This Row],[Erorr 2]])</f>
        <v>1.1775333333333293</v>
      </c>
      <c r="L592" s="6">
        <f>Table21[[#This Row],[Abs Erorr 2]]/Table21[[#This Row],[Adj Close]]</f>
        <v>9.1894640866659327E-3</v>
      </c>
      <c r="M592" s="4">
        <f t="shared" si="49"/>
        <v>126.92996666666666</v>
      </c>
      <c r="N592" s="9">
        <f>Table21[[#This Row],[Adj Close]]-Table21[[#This Row],[6-MA]]</f>
        <v>1.20953333333334</v>
      </c>
      <c r="O592" s="10">
        <f>(Table21[[#This Row],[Adj Close]]-M592)^2</f>
        <v>1.4629708844444607</v>
      </c>
      <c r="P592" s="10">
        <f>ABS(Table21[[#This Row],[Erorr 3]])</f>
        <v>1.20953333333334</v>
      </c>
      <c r="Q592" s="81">
        <f>Table21[[#This Row],[Abs Erorr 3]]/Table21[[#This Row],[Adj Close]]</f>
        <v>9.4391919223451009E-3</v>
      </c>
    </row>
    <row r="593" spans="1:17" x14ac:dyDescent="0.3">
      <c r="A593" s="79">
        <v>44323</v>
      </c>
      <c r="B593" s="82">
        <v>132.28630000000001</v>
      </c>
      <c r="C593" s="4">
        <f t="shared" si="46"/>
        <v>128.1395</v>
      </c>
      <c r="D593" s="18">
        <f>Table21[[#This Row],[Adj Close]]-Table21[[#This Row],[Naive Trend ]]</f>
        <v>4.1468000000000131</v>
      </c>
      <c r="E593" s="5">
        <f t="shared" si="45"/>
        <v>17.195950240000109</v>
      </c>
      <c r="F593" s="5">
        <f>ABS(Table21[[#This Row],[Erorr 1]])</f>
        <v>4.1468000000000131</v>
      </c>
      <c r="G593" s="6">
        <f>Table21[[#This Row],[Abs Erorr 1]]/Table21[[#This Row],[Adj Close]]</f>
        <v>3.134716142185557E-2</v>
      </c>
      <c r="H593" s="4">
        <f t="shared" si="48"/>
        <v>127.10916666666667</v>
      </c>
      <c r="I593" s="7">
        <f>(Table21[[#This Row],[Adj Close]]-Table21[[#This Row],[3-MA]])</f>
        <v>5.1771333333333445</v>
      </c>
      <c r="J593" s="3">
        <f t="shared" si="47"/>
        <v>26.802709551111228</v>
      </c>
      <c r="K593" s="3">
        <f>ABS(Table21[[#This Row],[Erorr 2]])</f>
        <v>5.1771333333333445</v>
      </c>
      <c r="L593" s="6">
        <f>Table21[[#This Row],[Abs Erorr 2]]/Table21[[#This Row],[Adj Close]]</f>
        <v>3.9135823840664864E-2</v>
      </c>
      <c r="M593" s="4">
        <f t="shared" si="49"/>
        <v>127.37473333333332</v>
      </c>
      <c r="N593" s="9">
        <f>Table21[[#This Row],[Adj Close]]-Table21[[#This Row],[6-MA]]</f>
        <v>4.9115666666666868</v>
      </c>
      <c r="O593" s="10">
        <f>(Table21[[#This Row],[Adj Close]]-M593)^2</f>
        <v>24.12348712111131</v>
      </c>
      <c r="P593" s="10">
        <f>ABS(Table21[[#This Row],[Erorr 3]])</f>
        <v>4.9115666666666868</v>
      </c>
      <c r="Q593" s="81">
        <f>Table21[[#This Row],[Abs Erorr 3]]/Table21[[#This Row],[Adj Close]]</f>
        <v>3.7128309331099944E-2</v>
      </c>
    </row>
    <row r="594" spans="1:17" x14ac:dyDescent="0.3">
      <c r="A594" s="79">
        <v>44326</v>
      </c>
      <c r="B594" s="82">
        <v>130.93279999999999</v>
      </c>
      <c r="C594" s="4">
        <f t="shared" si="46"/>
        <v>132.28630000000001</v>
      </c>
      <c r="D594" s="18">
        <f>Table21[[#This Row],[Adj Close]]-Table21[[#This Row],[Naive Trend ]]</f>
        <v>-1.3535000000000252</v>
      </c>
      <c r="E594" s="5">
        <f t="shared" si="45"/>
        <v>1.8319622500000683</v>
      </c>
      <c r="F594" s="5">
        <f>ABS(Table21[[#This Row],[Erorr 1]])</f>
        <v>1.3535000000000252</v>
      </c>
      <c r="G594" s="6">
        <f>Table21[[#This Row],[Abs Erorr 1]]/Table21[[#This Row],[Adj Close]]</f>
        <v>1.033736389964948E-2</v>
      </c>
      <c r="H594" s="4">
        <f t="shared" si="48"/>
        <v>129.1122</v>
      </c>
      <c r="I594" s="7">
        <f>(Table21[[#This Row],[Adj Close]]-Table21[[#This Row],[3-MA]])</f>
        <v>1.8205999999999847</v>
      </c>
      <c r="J594" s="3">
        <f t="shared" si="47"/>
        <v>3.3145843599999441</v>
      </c>
      <c r="K594" s="3">
        <f>ABS(Table21[[#This Row],[Erorr 2]])</f>
        <v>1.8205999999999847</v>
      </c>
      <c r="L594" s="6">
        <f>Table21[[#This Row],[Abs Erorr 2]]/Table21[[#This Row],[Adj Close]]</f>
        <v>1.3904842789583548E-2</v>
      </c>
      <c r="M594" s="4">
        <f t="shared" si="49"/>
        <v>128.10266666666666</v>
      </c>
      <c r="N594" s="9">
        <f>Table21[[#This Row],[Adj Close]]-Table21[[#This Row],[6-MA]]</f>
        <v>2.8301333333333218</v>
      </c>
      <c r="O594" s="10">
        <f>(Table21[[#This Row],[Adj Close]]-M594)^2</f>
        <v>8.0096546844443797</v>
      </c>
      <c r="P594" s="10">
        <f>ABS(Table21[[#This Row],[Erorr 3]])</f>
        <v>2.8301333333333218</v>
      </c>
      <c r="Q594" s="81">
        <f>Table21[[#This Row],[Abs Erorr 3]]/Table21[[#This Row],[Adj Close]]</f>
        <v>2.161515932855115E-2</v>
      </c>
    </row>
    <row r="595" spans="1:17" x14ac:dyDescent="0.3">
      <c r="A595" s="79">
        <v>44327</v>
      </c>
      <c r="B595" s="82">
        <v>131.624</v>
      </c>
      <c r="C595" s="4">
        <f t="shared" si="46"/>
        <v>130.93279999999999</v>
      </c>
      <c r="D595" s="18">
        <f>Table21[[#This Row],[Adj Close]]-Table21[[#This Row],[Naive Trend ]]</f>
        <v>0.69120000000000914</v>
      </c>
      <c r="E595" s="5">
        <f t="shared" si="45"/>
        <v>0.47775744000001263</v>
      </c>
      <c r="F595" s="5">
        <f>ABS(Table21[[#This Row],[Erorr 1]])</f>
        <v>0.69120000000000914</v>
      </c>
      <c r="G595" s="6">
        <f>Table21[[#This Row],[Abs Erorr 1]]/Table21[[#This Row],[Adj Close]]</f>
        <v>5.2513219473652919E-3</v>
      </c>
      <c r="H595" s="4">
        <f t="shared" si="48"/>
        <v>130.45286666666667</v>
      </c>
      <c r="I595" s="7">
        <f>(Table21[[#This Row],[Adj Close]]-Table21[[#This Row],[3-MA]])</f>
        <v>1.17113333333333</v>
      </c>
      <c r="J595" s="3">
        <f t="shared" si="47"/>
        <v>1.3715532844444367</v>
      </c>
      <c r="K595" s="3">
        <f>ABS(Table21[[#This Row],[Erorr 2]])</f>
        <v>1.17113333333333</v>
      </c>
      <c r="L595" s="6">
        <f>Table21[[#This Row],[Abs Erorr 2]]/Table21[[#This Row],[Adj Close]]</f>
        <v>8.8975668064587773E-3</v>
      </c>
      <c r="M595" s="4">
        <f t="shared" si="49"/>
        <v>128.70741666666666</v>
      </c>
      <c r="N595" s="9">
        <f>Table21[[#This Row],[Adj Close]]-Table21[[#This Row],[6-MA]]</f>
        <v>2.9165833333333353</v>
      </c>
      <c r="O595" s="10">
        <f>(Table21[[#This Row],[Adj Close]]-M595)^2</f>
        <v>8.5064583402777885</v>
      </c>
      <c r="P595" s="10">
        <f>ABS(Table21[[#This Row],[Erorr 3]])</f>
        <v>2.9165833333333353</v>
      </c>
      <c r="Q595" s="81">
        <f>Table21[[#This Row],[Abs Erorr 3]]/Table21[[#This Row],[Adj Close]]</f>
        <v>2.2158446281326624E-2</v>
      </c>
    </row>
    <row r="596" spans="1:17" x14ac:dyDescent="0.3">
      <c r="A596" s="79">
        <v>44328</v>
      </c>
      <c r="B596" s="82">
        <v>128.04349999999999</v>
      </c>
      <c r="C596" s="4">
        <f t="shared" si="46"/>
        <v>131.624</v>
      </c>
      <c r="D596" s="18">
        <f>Table21[[#This Row],[Adj Close]]-Table21[[#This Row],[Naive Trend ]]</f>
        <v>-3.5805000000000007</v>
      </c>
      <c r="E596" s="5">
        <f t="shared" si="45"/>
        <v>12.819980250000006</v>
      </c>
      <c r="F596" s="5">
        <f>ABS(Table21[[#This Row],[Erorr 1]])</f>
        <v>3.5805000000000007</v>
      </c>
      <c r="G596" s="6">
        <f>Table21[[#This Row],[Abs Erorr 1]]/Table21[[#This Row],[Adj Close]]</f>
        <v>2.7963153147172647E-2</v>
      </c>
      <c r="H596" s="4">
        <f t="shared" si="48"/>
        <v>131.61436666666668</v>
      </c>
      <c r="I596" s="7">
        <f>(Table21[[#This Row],[Adj Close]]-Table21[[#This Row],[3-MA]])</f>
        <v>-3.5708666666666886</v>
      </c>
      <c r="J596" s="3">
        <f t="shared" si="47"/>
        <v>12.751088751111268</v>
      </c>
      <c r="K596" s="3">
        <f>ABS(Table21[[#This Row],[Erorr 2]])</f>
        <v>3.5708666666666886</v>
      </c>
      <c r="L596" s="6">
        <f>Table21[[#This Row],[Abs Erorr 2]]/Table21[[#This Row],[Adj Close]]</f>
        <v>2.7887918298599216E-2</v>
      </c>
      <c r="M596" s="4">
        <f t="shared" si="49"/>
        <v>129.36176666666665</v>
      </c>
      <c r="N596" s="9">
        <f>Table21[[#This Row],[Adj Close]]-Table21[[#This Row],[6-MA]]</f>
        <v>-1.3182666666666591</v>
      </c>
      <c r="O596" s="10">
        <f>(Table21[[#This Row],[Adj Close]]-M596)^2</f>
        <v>1.7378270044444246</v>
      </c>
      <c r="P596" s="10">
        <f>ABS(Table21[[#This Row],[Erorr 3]])</f>
        <v>1.3182666666666591</v>
      </c>
      <c r="Q596" s="81">
        <f>Table21[[#This Row],[Abs Erorr 3]]/Table21[[#This Row],[Adj Close]]</f>
        <v>1.0295459485773657E-2</v>
      </c>
    </row>
    <row r="597" spans="1:17" x14ac:dyDescent="0.3">
      <c r="A597" s="79">
        <v>44329</v>
      </c>
      <c r="B597" s="82">
        <v>128.25470000000001</v>
      </c>
      <c r="C597" s="4">
        <f t="shared" si="46"/>
        <v>128.04349999999999</v>
      </c>
      <c r="D597" s="18">
        <f>Table21[[#This Row],[Adj Close]]-Table21[[#This Row],[Naive Trend ]]</f>
        <v>0.21120000000001937</v>
      </c>
      <c r="E597" s="5">
        <f t="shared" si="45"/>
        <v>4.4605440000008184E-2</v>
      </c>
      <c r="F597" s="5">
        <f>ABS(Table21[[#This Row],[Erorr 1]])</f>
        <v>0.21120000000001937</v>
      </c>
      <c r="G597" s="6">
        <f>Table21[[#This Row],[Abs Erorr 1]]/Table21[[#This Row],[Adj Close]]</f>
        <v>1.6467232779774881E-3</v>
      </c>
      <c r="H597" s="4">
        <f t="shared" si="48"/>
        <v>130.20009999999999</v>
      </c>
      <c r="I597" s="7">
        <f>(Table21[[#This Row],[Adj Close]]-Table21[[#This Row],[3-MA]])</f>
        <v>-1.945399999999978</v>
      </c>
      <c r="J597" s="3">
        <f t="shared" si="47"/>
        <v>3.7845811599999144</v>
      </c>
      <c r="K597" s="3">
        <f>ABS(Table21[[#This Row],[Erorr 2]])</f>
        <v>1.945399999999978</v>
      </c>
      <c r="L597" s="6">
        <f>Table21[[#This Row],[Abs Erorr 2]]/Table21[[#This Row],[Adj Close]]</f>
        <v>1.5168255042505092E-2</v>
      </c>
      <c r="M597" s="4">
        <f t="shared" si="49"/>
        <v>129.65615</v>
      </c>
      <c r="N597" s="9">
        <f>Table21[[#This Row],[Adj Close]]-Table21[[#This Row],[6-MA]]</f>
        <v>-1.4014499999999828</v>
      </c>
      <c r="O597" s="10">
        <f>(Table21[[#This Row],[Adj Close]]-M597)^2</f>
        <v>1.9640621024999516</v>
      </c>
      <c r="P597" s="10">
        <f>ABS(Table21[[#This Row],[Erorr 3]])</f>
        <v>1.4014499999999828</v>
      </c>
      <c r="Q597" s="81">
        <f>Table21[[#This Row],[Abs Erorr 3]]/Table21[[#This Row],[Adj Close]]</f>
        <v>1.0927084933339539E-2</v>
      </c>
    </row>
    <row r="598" spans="1:17" x14ac:dyDescent="0.3">
      <c r="A598" s="79">
        <v>44330</v>
      </c>
      <c r="B598" s="82">
        <v>130.48159999999999</v>
      </c>
      <c r="C598" s="4">
        <f t="shared" si="46"/>
        <v>128.25470000000001</v>
      </c>
      <c r="D598" s="18">
        <f>Table21[[#This Row],[Adj Close]]-Table21[[#This Row],[Naive Trend ]]</f>
        <v>2.2268999999999721</v>
      </c>
      <c r="E598" s="5">
        <f t="shared" si="45"/>
        <v>4.9590836099998761</v>
      </c>
      <c r="F598" s="5">
        <f>ABS(Table21[[#This Row],[Erorr 1]])</f>
        <v>2.2268999999999721</v>
      </c>
      <c r="G598" s="6">
        <f>Table21[[#This Row],[Abs Erorr 1]]/Table21[[#This Row],[Adj Close]]</f>
        <v>1.7066774165859187E-2</v>
      </c>
      <c r="H598" s="4">
        <f t="shared" si="48"/>
        <v>129.3074</v>
      </c>
      <c r="I598" s="7">
        <f>(Table21[[#This Row],[Adj Close]]-Table21[[#This Row],[3-MA]])</f>
        <v>1.1741999999999848</v>
      </c>
      <c r="J598" s="3">
        <f t="shared" si="47"/>
        <v>1.3787456399999642</v>
      </c>
      <c r="K598" s="3">
        <f>ABS(Table21[[#This Row],[Erorr 2]])</f>
        <v>1.1741999999999848</v>
      </c>
      <c r="L598" s="6">
        <f>Table21[[#This Row],[Abs Erorr 2]]/Table21[[#This Row],[Adj Close]]</f>
        <v>8.9989699697120892E-3</v>
      </c>
      <c r="M598" s="4">
        <f t="shared" si="49"/>
        <v>129.88013333333333</v>
      </c>
      <c r="N598" s="9">
        <f>Table21[[#This Row],[Adj Close]]-Table21[[#This Row],[6-MA]]</f>
        <v>0.60146666666665283</v>
      </c>
      <c r="O598" s="10">
        <f>(Table21[[#This Row],[Adj Close]]-M598)^2</f>
        <v>0.36176215111109444</v>
      </c>
      <c r="P598" s="10">
        <f>ABS(Table21[[#This Row],[Erorr 3]])</f>
        <v>0.60146666666665283</v>
      </c>
      <c r="Q598" s="81">
        <f>Table21[[#This Row],[Abs Erorr 3]]/Table21[[#This Row],[Adj Close]]</f>
        <v>4.6095899089730113E-3</v>
      </c>
    </row>
    <row r="599" spans="1:17" x14ac:dyDescent="0.3">
      <c r="A599" s="79">
        <v>44333</v>
      </c>
      <c r="B599" s="82">
        <v>130.94239999999999</v>
      </c>
      <c r="C599" s="4">
        <f t="shared" si="46"/>
        <v>130.48159999999999</v>
      </c>
      <c r="D599" s="18">
        <f>Table21[[#This Row],[Adj Close]]-Table21[[#This Row],[Naive Trend ]]</f>
        <v>0.46080000000000609</v>
      </c>
      <c r="E599" s="5">
        <f t="shared" si="45"/>
        <v>0.21233664000000563</v>
      </c>
      <c r="F599" s="5">
        <f>ABS(Table21[[#This Row],[Erorr 1]])</f>
        <v>0.46080000000000609</v>
      </c>
      <c r="G599" s="6">
        <f>Table21[[#This Row],[Abs Erorr 1]]/Table21[[#This Row],[Adj Close]]</f>
        <v>3.5191045833893844E-3</v>
      </c>
      <c r="H599" s="4">
        <f t="shared" si="48"/>
        <v>128.92660000000001</v>
      </c>
      <c r="I599" s="7">
        <f>(Table21[[#This Row],[Adj Close]]-Table21[[#This Row],[3-MA]])</f>
        <v>2.0157999999999845</v>
      </c>
      <c r="J599" s="3">
        <f t="shared" si="47"/>
        <v>4.0634496399999378</v>
      </c>
      <c r="K599" s="3">
        <f>ABS(Table21[[#This Row],[Erorr 2]])</f>
        <v>2.0157999999999845</v>
      </c>
      <c r="L599" s="6">
        <f>Table21[[#This Row],[Abs Erorr 2]]/Table21[[#This Row],[Adj Close]]</f>
        <v>1.5394555163186139E-2</v>
      </c>
      <c r="M599" s="4">
        <f t="shared" si="49"/>
        <v>130.27048333333332</v>
      </c>
      <c r="N599" s="9">
        <f>Table21[[#This Row],[Adj Close]]-Table21[[#This Row],[6-MA]]</f>
        <v>0.67191666666667516</v>
      </c>
      <c r="O599" s="10">
        <f>(Table21[[#This Row],[Adj Close]]-M599)^2</f>
        <v>0.45147200694445583</v>
      </c>
      <c r="P599" s="10">
        <f>ABS(Table21[[#This Row],[Erorr 3]])</f>
        <v>0.67191666666667516</v>
      </c>
      <c r="Q599" s="81">
        <f>Table21[[#This Row],[Abs Erorr 3]]/Table21[[#This Row],[Adj Close]]</f>
        <v>5.1313911053003092E-3</v>
      </c>
    </row>
    <row r="600" spans="1:17" x14ac:dyDescent="0.3">
      <c r="A600" s="79">
        <v>44334</v>
      </c>
      <c r="B600" s="82">
        <v>130.12649999999999</v>
      </c>
      <c r="C600" s="4">
        <f t="shared" si="46"/>
        <v>130.94239999999999</v>
      </c>
      <c r="D600" s="18">
        <f>Table21[[#This Row],[Adj Close]]-Table21[[#This Row],[Naive Trend ]]</f>
        <v>-0.81589999999999918</v>
      </c>
      <c r="E600" s="5">
        <f t="shared" si="45"/>
        <v>0.66569280999999869</v>
      </c>
      <c r="F600" s="5">
        <f>ABS(Table21[[#This Row],[Erorr 1]])</f>
        <v>0.81589999999999918</v>
      </c>
      <c r="G600" s="6">
        <f>Table21[[#This Row],[Abs Erorr 1]]/Table21[[#This Row],[Adj Close]]</f>
        <v>6.2700526026597137E-3</v>
      </c>
      <c r="H600" s="4">
        <f t="shared" si="48"/>
        <v>129.89290000000003</v>
      </c>
      <c r="I600" s="7">
        <f>(Table21[[#This Row],[Adj Close]]-Table21[[#This Row],[3-MA]])</f>
        <v>0.23359999999996717</v>
      </c>
      <c r="J600" s="3">
        <f t="shared" si="47"/>
        <v>5.4568959999984658E-2</v>
      </c>
      <c r="K600" s="3">
        <f>ABS(Table21[[#This Row],[Erorr 2]])</f>
        <v>0.23359999999996717</v>
      </c>
      <c r="L600" s="6">
        <f>Table21[[#This Row],[Abs Erorr 2]]/Table21[[#This Row],[Adj Close]]</f>
        <v>1.7951762323582606E-3</v>
      </c>
      <c r="M600" s="4">
        <f t="shared" si="49"/>
        <v>130.04650000000001</v>
      </c>
      <c r="N600" s="9">
        <f>Table21[[#This Row],[Adj Close]]-Table21[[#This Row],[6-MA]]</f>
        <v>7.9999999999984084E-2</v>
      </c>
      <c r="O600" s="10">
        <f>(Table21[[#This Row],[Adj Close]]-M600)^2</f>
        <v>6.3999999999974537E-3</v>
      </c>
      <c r="P600" s="10">
        <f>ABS(Table21[[#This Row],[Erorr 3]])</f>
        <v>7.9999999999984084E-2</v>
      </c>
      <c r="Q600" s="81">
        <f>Table21[[#This Row],[Abs Erorr 3]]/Table21[[#This Row],[Adj Close]]</f>
        <v>6.1478638094457382E-4</v>
      </c>
    </row>
    <row r="601" spans="1:17" x14ac:dyDescent="0.3">
      <c r="A601" s="79">
        <v>44335</v>
      </c>
      <c r="B601" s="82">
        <v>127.6307</v>
      </c>
      <c r="C601" s="4">
        <f t="shared" si="46"/>
        <v>130.12649999999999</v>
      </c>
      <c r="D601" s="18">
        <f>Table21[[#This Row],[Adj Close]]-Table21[[#This Row],[Naive Trend ]]</f>
        <v>-2.4957999999999885</v>
      </c>
      <c r="E601" s="5">
        <f t="shared" si="45"/>
        <v>6.2290176399999426</v>
      </c>
      <c r="F601" s="5">
        <f>ABS(Table21[[#This Row],[Erorr 1]])</f>
        <v>2.4957999999999885</v>
      </c>
      <c r="G601" s="6">
        <f>Table21[[#This Row],[Abs Erorr 1]]/Table21[[#This Row],[Adj Close]]</f>
        <v>1.9554856315917631E-2</v>
      </c>
      <c r="H601" s="4">
        <f t="shared" si="48"/>
        <v>130.51683333333332</v>
      </c>
      <c r="I601" s="7">
        <f>(Table21[[#This Row],[Adj Close]]-Table21[[#This Row],[3-MA]])</f>
        <v>-2.8861333333333192</v>
      </c>
      <c r="J601" s="3">
        <f t="shared" si="47"/>
        <v>8.3297656177776958</v>
      </c>
      <c r="K601" s="3">
        <f>ABS(Table21[[#This Row],[Erorr 2]])</f>
        <v>2.8861333333333192</v>
      </c>
      <c r="L601" s="6">
        <f>Table21[[#This Row],[Abs Erorr 2]]/Table21[[#This Row],[Adj Close]]</f>
        <v>2.2613159164161279E-2</v>
      </c>
      <c r="M601" s="4">
        <f t="shared" si="49"/>
        <v>129.91211666666666</v>
      </c>
      <c r="N601" s="9">
        <f>Table21[[#This Row],[Adj Close]]-Table21[[#This Row],[6-MA]]</f>
        <v>-2.281416666666658</v>
      </c>
      <c r="O601" s="10">
        <f>(Table21[[#This Row],[Adj Close]]-M601)^2</f>
        <v>5.2048620069444045</v>
      </c>
      <c r="P601" s="10">
        <f>ABS(Table21[[#This Row],[Erorr 3]])</f>
        <v>2.281416666666658</v>
      </c>
      <c r="Q601" s="81">
        <f>Table21[[#This Row],[Abs Erorr 3]]/Table21[[#This Row],[Adj Close]]</f>
        <v>1.7875140281034717E-2</v>
      </c>
    </row>
    <row r="602" spans="1:17" x14ac:dyDescent="0.3">
      <c r="A602" s="79">
        <v>44336</v>
      </c>
      <c r="B602" s="82">
        <v>127.92829999999999</v>
      </c>
      <c r="C602" s="4">
        <f t="shared" si="46"/>
        <v>127.6307</v>
      </c>
      <c r="D602" s="18">
        <f>Table21[[#This Row],[Adj Close]]-Table21[[#This Row],[Naive Trend ]]</f>
        <v>0.29759999999998854</v>
      </c>
      <c r="E602" s="5">
        <f t="shared" si="45"/>
        <v>8.8565759999993179E-2</v>
      </c>
      <c r="F602" s="5">
        <f>ABS(Table21[[#This Row],[Erorr 1]])</f>
        <v>0.29759999999998854</v>
      </c>
      <c r="G602" s="6">
        <f>Table21[[#This Row],[Abs Erorr 1]]/Table21[[#This Row],[Adj Close]]</f>
        <v>2.3263030932169702E-3</v>
      </c>
      <c r="H602" s="4">
        <f t="shared" si="48"/>
        <v>129.56653333333333</v>
      </c>
      <c r="I602" s="7">
        <f>(Table21[[#This Row],[Adj Close]]-Table21[[#This Row],[3-MA]])</f>
        <v>-1.6382333333333321</v>
      </c>
      <c r="J602" s="3">
        <f t="shared" si="47"/>
        <v>2.6838084544444403</v>
      </c>
      <c r="K602" s="3">
        <f>ABS(Table21[[#This Row],[Erorr 2]])</f>
        <v>1.6382333333333321</v>
      </c>
      <c r="L602" s="6">
        <f>Table21[[#This Row],[Abs Erorr 2]]/Table21[[#This Row],[Adj Close]]</f>
        <v>1.2805871205459091E-2</v>
      </c>
      <c r="M602" s="4">
        <f t="shared" si="49"/>
        <v>129.24656666666667</v>
      </c>
      <c r="N602" s="9">
        <f>Table21[[#This Row],[Adj Close]]-Table21[[#This Row],[6-MA]]</f>
        <v>-1.3182666666666734</v>
      </c>
      <c r="O602" s="10">
        <f>(Table21[[#This Row],[Adj Close]]-M602)^2</f>
        <v>1.7378270044444621</v>
      </c>
      <c r="P602" s="10">
        <f>ABS(Table21[[#This Row],[Erorr 3]])</f>
        <v>1.3182666666666734</v>
      </c>
      <c r="Q602" s="81">
        <f>Table21[[#This Row],[Abs Erorr 3]]/Table21[[#This Row],[Adj Close]]</f>
        <v>1.0304730592579386E-2</v>
      </c>
    </row>
    <row r="603" spans="1:17" x14ac:dyDescent="0.3">
      <c r="A603" s="79">
        <v>44337</v>
      </c>
      <c r="B603" s="82">
        <v>127.34269999999999</v>
      </c>
      <c r="C603" s="4">
        <f t="shared" si="46"/>
        <v>127.92829999999999</v>
      </c>
      <c r="D603" s="18">
        <f>Table21[[#This Row],[Adj Close]]-Table21[[#This Row],[Naive Trend ]]</f>
        <v>-0.58559999999999945</v>
      </c>
      <c r="E603" s="5">
        <f t="shared" si="45"/>
        <v>0.34292735999999935</v>
      </c>
      <c r="F603" s="5">
        <f>ABS(Table21[[#This Row],[Erorr 1]])</f>
        <v>0.58559999999999945</v>
      </c>
      <c r="G603" s="6">
        <f>Table21[[#This Row],[Abs Erorr 1]]/Table21[[#This Row],[Adj Close]]</f>
        <v>4.5986146045277777E-3</v>
      </c>
      <c r="H603" s="4">
        <f t="shared" si="48"/>
        <v>128.56183333333334</v>
      </c>
      <c r="I603" s="7">
        <f>(Table21[[#This Row],[Adj Close]]-Table21[[#This Row],[3-MA]])</f>
        <v>-1.2191333333333461</v>
      </c>
      <c r="J603" s="3">
        <f t="shared" si="47"/>
        <v>1.4862860844444754</v>
      </c>
      <c r="K603" s="3">
        <f>ABS(Table21[[#This Row],[Erorr 2]])</f>
        <v>1.2191333333333461</v>
      </c>
      <c r="L603" s="6">
        <f>Table21[[#This Row],[Abs Erorr 2]]/Table21[[#This Row],[Adj Close]]</f>
        <v>9.5736413106785566E-3</v>
      </c>
      <c r="M603" s="4">
        <f t="shared" si="49"/>
        <v>129.22736666666668</v>
      </c>
      <c r="N603" s="9">
        <f>Table21[[#This Row],[Adj Close]]-Table21[[#This Row],[6-MA]]</f>
        <v>-1.8846666666666891</v>
      </c>
      <c r="O603" s="10">
        <f>(Table21[[#This Row],[Adj Close]]-M603)^2</f>
        <v>3.5519684444445292</v>
      </c>
      <c r="P603" s="10">
        <f>ABS(Table21[[#This Row],[Erorr 3]])</f>
        <v>1.8846666666666891</v>
      </c>
      <c r="Q603" s="81">
        <f>Table21[[#This Row],[Abs Erorr 3]]/Table21[[#This Row],[Adj Close]]</f>
        <v>1.4799958432377271E-2</v>
      </c>
    </row>
    <row r="604" spans="1:17" x14ac:dyDescent="0.3">
      <c r="A604" s="79">
        <v>44340</v>
      </c>
      <c r="B604" s="82">
        <v>128.6866</v>
      </c>
      <c r="C604" s="4">
        <f t="shared" si="46"/>
        <v>127.34269999999999</v>
      </c>
      <c r="D604" s="18">
        <f>Table21[[#This Row],[Adj Close]]-Table21[[#This Row],[Naive Trend ]]</f>
        <v>1.343900000000005</v>
      </c>
      <c r="E604" s="5">
        <f t="shared" si="45"/>
        <v>1.8060672100000135</v>
      </c>
      <c r="F604" s="5">
        <f>ABS(Table21[[#This Row],[Erorr 1]])</f>
        <v>1.343900000000005</v>
      </c>
      <c r="G604" s="6">
        <f>Table21[[#This Row],[Abs Erorr 1]]/Table21[[#This Row],[Adj Close]]</f>
        <v>1.0443200768378409E-2</v>
      </c>
      <c r="H604" s="4">
        <f t="shared" si="48"/>
        <v>127.6339</v>
      </c>
      <c r="I604" s="7">
        <f>(Table21[[#This Row],[Adj Close]]-Table21[[#This Row],[3-MA]])</f>
        <v>1.0527000000000015</v>
      </c>
      <c r="J604" s="3">
        <f t="shared" si="47"/>
        <v>1.1081772900000033</v>
      </c>
      <c r="K604" s="3">
        <f>ABS(Table21[[#This Row],[Erorr 2]])</f>
        <v>1.0527000000000015</v>
      </c>
      <c r="L604" s="6">
        <f>Table21[[#This Row],[Abs Erorr 2]]/Table21[[#This Row],[Adj Close]]</f>
        <v>8.1803389008645935E-3</v>
      </c>
      <c r="M604" s="4">
        <f t="shared" si="49"/>
        <v>129.07536666666667</v>
      </c>
      <c r="N604" s="9">
        <f>Table21[[#This Row],[Adj Close]]-Table21[[#This Row],[6-MA]]</f>
        <v>-0.38876666666666893</v>
      </c>
      <c r="O604" s="10">
        <f>(Table21[[#This Row],[Adj Close]]-M604)^2</f>
        <v>0.15113952111111287</v>
      </c>
      <c r="P604" s="10">
        <f>ABS(Table21[[#This Row],[Erorr 3]])</f>
        <v>0.38876666666666893</v>
      </c>
      <c r="Q604" s="81">
        <f>Table21[[#This Row],[Abs Erorr 3]]/Table21[[#This Row],[Adj Close]]</f>
        <v>3.021034565111433E-3</v>
      </c>
    </row>
    <row r="605" spans="1:17" x14ac:dyDescent="0.3">
      <c r="A605" s="79">
        <v>44341</v>
      </c>
      <c r="B605" s="82">
        <v>128.93620000000001</v>
      </c>
      <c r="C605" s="4">
        <f t="shared" si="46"/>
        <v>128.6866</v>
      </c>
      <c r="D605" s="18">
        <f>Table21[[#This Row],[Adj Close]]-Table21[[#This Row],[Naive Trend ]]</f>
        <v>0.24960000000001514</v>
      </c>
      <c r="E605" s="5">
        <f t="shared" si="45"/>
        <v>6.2300160000007557E-2</v>
      </c>
      <c r="F605" s="5">
        <f>ABS(Table21[[#This Row],[Erorr 1]])</f>
        <v>0.24960000000001514</v>
      </c>
      <c r="G605" s="6">
        <f>Table21[[#This Row],[Abs Erorr 1]]/Table21[[#This Row],[Adj Close]]</f>
        <v>1.935841136934508E-3</v>
      </c>
      <c r="H605" s="4">
        <f t="shared" si="48"/>
        <v>127.98586666666665</v>
      </c>
      <c r="I605" s="7">
        <f>(Table21[[#This Row],[Adj Close]]-Table21[[#This Row],[3-MA]])</f>
        <v>0.95033333333336145</v>
      </c>
      <c r="J605" s="3">
        <f t="shared" si="47"/>
        <v>0.90313344444449783</v>
      </c>
      <c r="K605" s="3">
        <f>ABS(Table21[[#This Row],[Erorr 2]])</f>
        <v>0.95033333333336145</v>
      </c>
      <c r="L605" s="6">
        <f>Table21[[#This Row],[Abs Erorr 2]]/Table21[[#This Row],[Adj Close]]</f>
        <v>7.3705703544339092E-3</v>
      </c>
      <c r="M605" s="4">
        <f t="shared" si="49"/>
        <v>128.77619999999999</v>
      </c>
      <c r="N605" s="9">
        <f>Table21[[#This Row],[Adj Close]]-Table21[[#This Row],[6-MA]]</f>
        <v>0.16000000000002501</v>
      </c>
      <c r="O605" s="10">
        <f>(Table21[[#This Row],[Adj Close]]-M605)^2</f>
        <v>2.5600000000008005E-2</v>
      </c>
      <c r="P605" s="10">
        <f>ABS(Table21[[#This Row],[Erorr 3]])</f>
        <v>0.16000000000002501</v>
      </c>
      <c r="Q605" s="81">
        <f>Table21[[#This Row],[Abs Erorr 3]]/Table21[[#This Row],[Adj Close]]</f>
        <v>1.2409238057273675E-3</v>
      </c>
    </row>
    <row r="606" spans="1:17" x14ac:dyDescent="0.3">
      <c r="A606" s="79">
        <v>44342</v>
      </c>
      <c r="B606" s="82">
        <v>131.4032</v>
      </c>
      <c r="C606" s="4">
        <f t="shared" si="46"/>
        <v>128.93620000000001</v>
      </c>
      <c r="D606" s="18">
        <f>Table21[[#This Row],[Adj Close]]-Table21[[#This Row],[Naive Trend ]]</f>
        <v>2.4669999999999845</v>
      </c>
      <c r="E606" s="5">
        <f t="shared" si="45"/>
        <v>6.0860889999999239</v>
      </c>
      <c r="F606" s="5">
        <f>ABS(Table21[[#This Row],[Erorr 1]])</f>
        <v>2.4669999999999845</v>
      </c>
      <c r="G606" s="6">
        <f>Table21[[#This Row],[Abs Erorr 1]]/Table21[[#This Row],[Adj Close]]</f>
        <v>1.8774276425535943E-2</v>
      </c>
      <c r="H606" s="4">
        <f t="shared" si="48"/>
        <v>128.32183333333333</v>
      </c>
      <c r="I606" s="7">
        <f>(Table21[[#This Row],[Adj Close]]-Table21[[#This Row],[3-MA]])</f>
        <v>3.0813666666666677</v>
      </c>
      <c r="J606" s="3">
        <f t="shared" si="47"/>
        <v>9.4948205344444503</v>
      </c>
      <c r="K606" s="3">
        <f>ABS(Table21[[#This Row],[Erorr 2]])</f>
        <v>3.0813666666666677</v>
      </c>
      <c r="L606" s="6">
        <f>Table21[[#This Row],[Abs Erorr 2]]/Table21[[#This Row],[Adj Close]]</f>
        <v>2.3449707972611533E-2</v>
      </c>
      <c r="M606" s="4">
        <f t="shared" si="49"/>
        <v>128.44183333333334</v>
      </c>
      <c r="N606" s="9">
        <f>Table21[[#This Row],[Adj Close]]-Table21[[#This Row],[6-MA]]</f>
        <v>2.9613666666666631</v>
      </c>
      <c r="O606" s="10">
        <f>(Table21[[#This Row],[Adj Close]]-M606)^2</f>
        <v>8.7696925344444239</v>
      </c>
      <c r="P606" s="10">
        <f>ABS(Table21[[#This Row],[Erorr 3]])</f>
        <v>2.9613666666666631</v>
      </c>
      <c r="Q606" s="81">
        <f>Table21[[#This Row],[Abs Erorr 3]]/Table21[[#This Row],[Adj Close]]</f>
        <v>2.253648820322993E-2</v>
      </c>
    </row>
    <row r="607" spans="1:17" x14ac:dyDescent="0.3">
      <c r="A607" s="79">
        <v>44343</v>
      </c>
      <c r="B607" s="82">
        <v>131.0864</v>
      </c>
      <c r="C607" s="4">
        <f t="shared" si="46"/>
        <v>131.4032</v>
      </c>
      <c r="D607" s="18">
        <f>Table21[[#This Row],[Adj Close]]-Table21[[#This Row],[Naive Trend ]]</f>
        <v>-0.31680000000000064</v>
      </c>
      <c r="E607" s="5">
        <f t="shared" si="45"/>
        <v>0.10036224000000041</v>
      </c>
      <c r="F607" s="5">
        <f>ABS(Table21[[#This Row],[Erorr 1]])</f>
        <v>0.31680000000000064</v>
      </c>
      <c r="G607" s="6">
        <f>Table21[[#This Row],[Abs Erorr 1]]/Table21[[#This Row],[Adj Close]]</f>
        <v>2.4167266779772777E-3</v>
      </c>
      <c r="H607" s="4">
        <f t="shared" si="48"/>
        <v>129.67533333333333</v>
      </c>
      <c r="I607" s="7">
        <f>(Table21[[#This Row],[Adj Close]]-Table21[[#This Row],[3-MA]])</f>
        <v>1.4110666666666702</v>
      </c>
      <c r="J607" s="3">
        <f t="shared" si="47"/>
        <v>1.9911091377777879</v>
      </c>
      <c r="K607" s="3">
        <f>ABS(Table21[[#This Row],[Erorr 2]])</f>
        <v>1.4110666666666702</v>
      </c>
      <c r="L607" s="6">
        <f>Table21[[#This Row],[Abs Erorr 2]]/Table21[[#This Row],[Adj Close]]</f>
        <v>1.0764401697404691E-2</v>
      </c>
      <c r="M607" s="4">
        <f t="shared" si="49"/>
        <v>128.65461666666667</v>
      </c>
      <c r="N607" s="9">
        <f>Table21[[#This Row],[Adj Close]]-Table21[[#This Row],[6-MA]]</f>
        <v>2.4317833333333283</v>
      </c>
      <c r="O607" s="10">
        <f>(Table21[[#This Row],[Adj Close]]-M607)^2</f>
        <v>5.9135701802777536</v>
      </c>
      <c r="P607" s="10">
        <f>ABS(Table21[[#This Row],[Erorr 3]])</f>
        <v>2.4317833333333283</v>
      </c>
      <c r="Q607" s="81">
        <f>Table21[[#This Row],[Abs Erorr 3]]/Table21[[#This Row],[Adj Close]]</f>
        <v>1.85509963911842E-2</v>
      </c>
    </row>
    <row r="608" spans="1:17" x14ac:dyDescent="0.3">
      <c r="A608" s="79">
        <v>44344</v>
      </c>
      <c r="B608" s="82">
        <v>131.25470000000001</v>
      </c>
      <c r="C608" s="4">
        <f t="shared" si="46"/>
        <v>131.0864</v>
      </c>
      <c r="D608" s="18">
        <f>Table21[[#This Row],[Adj Close]]-Table21[[#This Row],[Naive Trend ]]</f>
        <v>0.16830000000001633</v>
      </c>
      <c r="E608" s="5">
        <f t="shared" si="45"/>
        <v>2.8324890000005494E-2</v>
      </c>
      <c r="F608" s="5">
        <f>ABS(Table21[[#This Row],[Erorr 1]])</f>
        <v>0.16830000000001633</v>
      </c>
      <c r="G608" s="6">
        <f>Table21[[#This Row],[Abs Erorr 1]]/Table21[[#This Row],[Adj Close]]</f>
        <v>1.2822397978892665E-3</v>
      </c>
      <c r="H608" s="4">
        <f t="shared" si="48"/>
        <v>130.47526666666667</v>
      </c>
      <c r="I608" s="7">
        <f>(Table21[[#This Row],[Adj Close]]-Table21[[#This Row],[3-MA]])</f>
        <v>0.77943333333334408</v>
      </c>
      <c r="J608" s="3">
        <f t="shared" si="47"/>
        <v>0.60751632111112785</v>
      </c>
      <c r="K608" s="3">
        <f>ABS(Table21[[#This Row],[Erorr 2]])</f>
        <v>0.77943333333334408</v>
      </c>
      <c r="L608" s="6">
        <f>Table21[[#This Row],[Abs Erorr 2]]/Table21[[#This Row],[Adj Close]]</f>
        <v>5.9383270338764556E-3</v>
      </c>
      <c r="M608" s="4">
        <f t="shared" si="49"/>
        <v>129.23056666666665</v>
      </c>
      <c r="N608" s="9">
        <f>Table21[[#This Row],[Adj Close]]-Table21[[#This Row],[6-MA]]</f>
        <v>2.0241333333333671</v>
      </c>
      <c r="O608" s="10">
        <f>(Table21[[#This Row],[Adj Close]]-M608)^2</f>
        <v>4.0971157511112475</v>
      </c>
      <c r="P608" s="10">
        <f>ABS(Table21[[#This Row],[Erorr 3]])</f>
        <v>2.0241333333333671</v>
      </c>
      <c r="Q608" s="81">
        <f>Table21[[#This Row],[Abs Erorr 3]]/Table21[[#This Row],[Adj Close]]</f>
        <v>1.542141602040435E-2</v>
      </c>
    </row>
    <row r="609" spans="1:17" x14ac:dyDescent="0.3">
      <c r="A609" s="79">
        <v>44348</v>
      </c>
      <c r="B609" s="82">
        <v>129.37909999999999</v>
      </c>
      <c r="C609" s="4">
        <f t="shared" si="46"/>
        <v>131.25470000000001</v>
      </c>
      <c r="D609" s="18">
        <f>Table21[[#This Row],[Adj Close]]-Table21[[#This Row],[Naive Trend ]]</f>
        <v>-1.8756000000000199</v>
      </c>
      <c r="E609" s="5">
        <f t="shared" si="45"/>
        <v>3.5178753600000747</v>
      </c>
      <c r="F609" s="5">
        <f>ABS(Table21[[#This Row],[Erorr 1]])</f>
        <v>1.8756000000000199</v>
      </c>
      <c r="G609" s="6">
        <f>Table21[[#This Row],[Abs Erorr 1]]/Table21[[#This Row],[Adj Close]]</f>
        <v>1.4496931884670862E-2</v>
      </c>
      <c r="H609" s="4">
        <f t="shared" si="48"/>
        <v>131.24809999999999</v>
      </c>
      <c r="I609" s="7">
        <f>(Table21[[#This Row],[Adj Close]]-Table21[[#This Row],[3-MA]])</f>
        <v>-1.8689999999999998</v>
      </c>
      <c r="J609" s="3">
        <f t="shared" si="47"/>
        <v>3.4931609999999993</v>
      </c>
      <c r="K609" s="3">
        <f>ABS(Table21[[#This Row],[Erorr 2]])</f>
        <v>1.8689999999999998</v>
      </c>
      <c r="L609" s="6">
        <f>Table21[[#This Row],[Abs Erorr 2]]/Table21[[#This Row],[Adj Close]]</f>
        <v>1.4445919008557023E-2</v>
      </c>
      <c r="M609" s="4">
        <f t="shared" si="49"/>
        <v>129.78496666666669</v>
      </c>
      <c r="N609" s="9">
        <f>Table21[[#This Row],[Adj Close]]-Table21[[#This Row],[6-MA]]</f>
        <v>-0.40586666666669657</v>
      </c>
      <c r="O609" s="10">
        <f>(Table21[[#This Row],[Adj Close]]-M609)^2</f>
        <v>0.16472775111113538</v>
      </c>
      <c r="P609" s="10">
        <f>ABS(Table21[[#This Row],[Erorr 3]])</f>
        <v>0.40586666666669657</v>
      </c>
      <c r="Q609" s="81">
        <f>Table21[[#This Row],[Abs Erorr 3]]/Table21[[#This Row],[Adj Close]]</f>
        <v>3.1370342402033758E-3</v>
      </c>
    </row>
    <row r="610" spans="1:17" x14ac:dyDescent="0.3">
      <c r="A610" s="79">
        <v>44349</v>
      </c>
      <c r="B610" s="82">
        <v>129.0521</v>
      </c>
      <c r="C610" s="4">
        <f t="shared" si="46"/>
        <v>129.37909999999999</v>
      </c>
      <c r="D610" s="18">
        <f>Table21[[#This Row],[Adj Close]]-Table21[[#This Row],[Naive Trend ]]</f>
        <v>-0.32699999999999818</v>
      </c>
      <c r="E610" s="5">
        <f t="shared" si="45"/>
        <v>0.10692899999999882</v>
      </c>
      <c r="F610" s="5">
        <f>ABS(Table21[[#This Row],[Erorr 1]])</f>
        <v>0.32699999999999818</v>
      </c>
      <c r="G610" s="6">
        <f>Table21[[#This Row],[Abs Erorr 1]]/Table21[[#This Row],[Adj Close]]</f>
        <v>2.5338603556238001E-3</v>
      </c>
      <c r="H610" s="4">
        <f t="shared" si="48"/>
        <v>130.57339999999999</v>
      </c>
      <c r="I610" s="7">
        <f>(Table21[[#This Row],[Adj Close]]-Table21[[#This Row],[3-MA]])</f>
        <v>-1.5212999999999965</v>
      </c>
      <c r="J610" s="3">
        <f t="shared" si="47"/>
        <v>2.3143536899999897</v>
      </c>
      <c r="K610" s="3">
        <f>ABS(Table21[[#This Row],[Erorr 2]])</f>
        <v>1.5212999999999965</v>
      </c>
      <c r="L610" s="6">
        <f>Table21[[#This Row],[Abs Erorr 2]]/Table21[[#This Row],[Adj Close]]</f>
        <v>1.1788262259970947E-2</v>
      </c>
      <c r="M610" s="4">
        <f t="shared" si="49"/>
        <v>130.12436666666665</v>
      </c>
      <c r="N610" s="9">
        <f>Table21[[#This Row],[Adj Close]]-Table21[[#This Row],[6-MA]]</f>
        <v>-1.0722666666666498</v>
      </c>
      <c r="O610" s="10">
        <f>(Table21[[#This Row],[Adj Close]]-M610)^2</f>
        <v>1.1497558044444083</v>
      </c>
      <c r="P610" s="10">
        <f>ABS(Table21[[#This Row],[Erorr 3]])</f>
        <v>1.0722666666666498</v>
      </c>
      <c r="Q610" s="81">
        <f>Table21[[#This Row],[Abs Erorr 3]]/Table21[[#This Row],[Adj Close]]</f>
        <v>8.3087889826407302E-3</v>
      </c>
    </row>
    <row r="611" spans="1:17" x14ac:dyDescent="0.3">
      <c r="A611" s="79">
        <v>44350</v>
      </c>
      <c r="B611" s="82">
        <v>129.0521</v>
      </c>
      <c r="C611" s="4">
        <f t="shared" si="46"/>
        <v>129.0521</v>
      </c>
      <c r="D611" s="18">
        <f>Table21[[#This Row],[Adj Close]]-Table21[[#This Row],[Naive Trend ]]</f>
        <v>0</v>
      </c>
      <c r="E611" s="5">
        <f t="shared" si="45"/>
        <v>0</v>
      </c>
      <c r="F611" s="5">
        <f>ABS(Table21[[#This Row],[Erorr 1]])</f>
        <v>0</v>
      </c>
      <c r="G611" s="6">
        <f>Table21[[#This Row],[Abs Erorr 1]]/Table21[[#This Row],[Adj Close]]</f>
        <v>0</v>
      </c>
      <c r="H611" s="4">
        <f t="shared" si="48"/>
        <v>129.89529999999999</v>
      </c>
      <c r="I611" s="7">
        <f>(Table21[[#This Row],[Adj Close]]-Table21[[#This Row],[3-MA]])</f>
        <v>-0.84319999999999595</v>
      </c>
      <c r="J611" s="3">
        <f t="shared" si="47"/>
        <v>0.71098623999999322</v>
      </c>
      <c r="K611" s="3">
        <f>ABS(Table21[[#This Row],[Erorr 2]])</f>
        <v>0.84319999999999595</v>
      </c>
      <c r="L611" s="6">
        <f>Table21[[#This Row],[Abs Erorr 2]]/Table21[[#This Row],[Adj Close]]</f>
        <v>6.5337952656329959E-3</v>
      </c>
      <c r="M611" s="4">
        <f t="shared" si="49"/>
        <v>130.18528333333333</v>
      </c>
      <c r="N611" s="9">
        <f>Table21[[#This Row],[Adj Close]]-Table21[[#This Row],[6-MA]]</f>
        <v>-1.133183333333335</v>
      </c>
      <c r="O611" s="10">
        <f>(Table21[[#This Row],[Adj Close]]-M611)^2</f>
        <v>1.2841044669444481</v>
      </c>
      <c r="P611" s="10">
        <f>ABS(Table21[[#This Row],[Erorr 3]])</f>
        <v>1.133183333333335</v>
      </c>
      <c r="Q611" s="81">
        <f>Table21[[#This Row],[Abs Erorr 3]]/Table21[[#This Row],[Adj Close]]</f>
        <v>8.7808205626513248E-3</v>
      </c>
    </row>
    <row r="612" spans="1:17" x14ac:dyDescent="0.3">
      <c r="A612" s="79">
        <v>44351</v>
      </c>
      <c r="B612" s="82">
        <v>128.63849999999999</v>
      </c>
      <c r="C612" s="4">
        <f t="shared" si="46"/>
        <v>129.0521</v>
      </c>
      <c r="D612" s="18">
        <f>Table21[[#This Row],[Adj Close]]-Table21[[#This Row],[Naive Trend ]]</f>
        <v>-0.41360000000000241</v>
      </c>
      <c r="E612" s="5">
        <f t="shared" si="45"/>
        <v>0.17106496000000199</v>
      </c>
      <c r="F612" s="5">
        <f>ABS(Table21[[#This Row],[Erorr 1]])</f>
        <v>0.41360000000000241</v>
      </c>
      <c r="G612" s="6">
        <f>Table21[[#This Row],[Abs Erorr 1]]/Table21[[#This Row],[Adj Close]]</f>
        <v>3.2152116201603909E-3</v>
      </c>
      <c r="H612" s="4">
        <f t="shared" si="48"/>
        <v>129.1611</v>
      </c>
      <c r="I612" s="7">
        <f>(Table21[[#This Row],[Adj Close]]-Table21[[#This Row],[3-MA]])</f>
        <v>-0.52260000000001128</v>
      </c>
      <c r="J612" s="3">
        <f t="shared" si="47"/>
        <v>0.27311076000001178</v>
      </c>
      <c r="K612" s="3">
        <f>ABS(Table21[[#This Row],[Erorr 2]])</f>
        <v>0.52260000000001128</v>
      </c>
      <c r="L612" s="6">
        <f>Table21[[#This Row],[Abs Erorr 2]]/Table21[[#This Row],[Adj Close]]</f>
        <v>4.0625473711214865E-3</v>
      </c>
      <c r="M612" s="4">
        <f t="shared" si="49"/>
        <v>130.2046</v>
      </c>
      <c r="N612" s="9">
        <f>Table21[[#This Row],[Adj Close]]-Table21[[#This Row],[6-MA]]</f>
        <v>-1.5661000000000058</v>
      </c>
      <c r="O612" s="10">
        <f>(Table21[[#This Row],[Adj Close]]-M612)^2</f>
        <v>2.452669210000018</v>
      </c>
      <c r="P612" s="10">
        <f>ABS(Table21[[#This Row],[Erorr 3]])</f>
        <v>1.5661000000000058</v>
      </c>
      <c r="Q612" s="81">
        <f>Table21[[#This Row],[Abs Erorr 3]]/Table21[[#This Row],[Adj Close]]</f>
        <v>1.2174426785138243E-2</v>
      </c>
    </row>
    <row r="613" spans="1:17" x14ac:dyDescent="0.3">
      <c r="A613" s="79">
        <v>44354</v>
      </c>
      <c r="B613" s="82">
        <v>128.84049999999999</v>
      </c>
      <c r="C613" s="4">
        <f t="shared" si="46"/>
        <v>128.63849999999999</v>
      </c>
      <c r="D613" s="18">
        <f>Table21[[#This Row],[Adj Close]]-Table21[[#This Row],[Naive Trend ]]</f>
        <v>0.20199999999999818</v>
      </c>
      <c r="E613" s="5">
        <f t="shared" si="45"/>
        <v>4.0803999999999264E-2</v>
      </c>
      <c r="F613" s="5">
        <f>ABS(Table21[[#This Row],[Erorr 1]])</f>
        <v>0.20199999999999818</v>
      </c>
      <c r="G613" s="6">
        <f>Table21[[#This Row],[Abs Erorr 1]]/Table21[[#This Row],[Adj Close]]</f>
        <v>1.5678299913458749E-3</v>
      </c>
      <c r="H613" s="4">
        <f t="shared" si="48"/>
        <v>128.91423333333333</v>
      </c>
      <c r="I613" s="7">
        <f>(Table21[[#This Row],[Adj Close]]-Table21[[#This Row],[3-MA]])</f>
        <v>-7.3733333333336759E-2</v>
      </c>
      <c r="J613" s="3">
        <f t="shared" si="47"/>
        <v>5.4366044444449499E-3</v>
      </c>
      <c r="K613" s="3">
        <f>ABS(Table21[[#This Row],[Erorr 2]])</f>
        <v>7.3733333333336759E-2</v>
      </c>
      <c r="L613" s="6">
        <f>Table21[[#This Row],[Abs Erorr 2]]/Table21[[#This Row],[Adj Close]]</f>
        <v>5.7228381862331154E-4</v>
      </c>
      <c r="M613" s="4">
        <f t="shared" si="49"/>
        <v>129.74381666666667</v>
      </c>
      <c r="N613" s="9">
        <f>Table21[[#This Row],[Adj Close]]-Table21[[#This Row],[6-MA]]</f>
        <v>-0.90331666666668298</v>
      </c>
      <c r="O613" s="10">
        <f>(Table21[[#This Row],[Adj Close]]-M613)^2</f>
        <v>0.81598100027780729</v>
      </c>
      <c r="P613" s="10">
        <f>ABS(Table21[[#This Row],[Erorr 3]])</f>
        <v>0.90331666666668298</v>
      </c>
      <c r="Q613" s="81">
        <f>Table21[[#This Row],[Abs Erorr 3]]/Table21[[#This Row],[Adj Close]]</f>
        <v>7.0111235726862519E-3</v>
      </c>
    </row>
    <row r="614" spans="1:17" x14ac:dyDescent="0.3">
      <c r="A614" s="79">
        <v>44355</v>
      </c>
      <c r="B614" s="82">
        <v>128.26339999999999</v>
      </c>
      <c r="C614" s="4">
        <f t="shared" si="46"/>
        <v>128.84049999999999</v>
      </c>
      <c r="D614" s="18">
        <f>Table21[[#This Row],[Adj Close]]-Table21[[#This Row],[Naive Trend ]]</f>
        <v>-0.5771000000000015</v>
      </c>
      <c r="E614" s="5">
        <f t="shared" si="45"/>
        <v>0.33304441000000173</v>
      </c>
      <c r="F614" s="5">
        <f>ABS(Table21[[#This Row],[Erorr 1]])</f>
        <v>0.5771000000000015</v>
      </c>
      <c r="G614" s="6">
        <f>Table21[[#This Row],[Abs Erorr 1]]/Table21[[#This Row],[Adj Close]]</f>
        <v>4.4993349622729599E-3</v>
      </c>
      <c r="H614" s="4">
        <f t="shared" si="48"/>
        <v>128.84370000000001</v>
      </c>
      <c r="I614" s="7">
        <f>(Table21[[#This Row],[Adj Close]]-Table21[[#This Row],[3-MA]])</f>
        <v>-0.58030000000002246</v>
      </c>
      <c r="J614" s="3">
        <f t="shared" si="47"/>
        <v>0.33674809000002609</v>
      </c>
      <c r="K614" s="3">
        <f>ABS(Table21[[#This Row],[Erorr 2]])</f>
        <v>0.58030000000002246</v>
      </c>
      <c r="L614" s="6">
        <f>Table21[[#This Row],[Abs Erorr 2]]/Table21[[#This Row],[Adj Close]]</f>
        <v>4.5242836226080281E-3</v>
      </c>
      <c r="M614" s="4">
        <f t="shared" si="49"/>
        <v>129.36950000000002</v>
      </c>
      <c r="N614" s="9">
        <f>Table21[[#This Row],[Adj Close]]-Table21[[#This Row],[6-MA]]</f>
        <v>-1.1061000000000263</v>
      </c>
      <c r="O614" s="10">
        <f>(Table21[[#This Row],[Adj Close]]-M614)^2</f>
        <v>1.2234572100000582</v>
      </c>
      <c r="P614" s="10">
        <f>ABS(Table21[[#This Row],[Erorr 3]])</f>
        <v>1.1061000000000263</v>
      </c>
      <c r="Q614" s="81">
        <f>Table21[[#This Row],[Abs Erorr 3]]/Table21[[#This Row],[Adj Close]]</f>
        <v>8.6236603738870671E-3</v>
      </c>
    </row>
    <row r="615" spans="1:17" x14ac:dyDescent="0.3">
      <c r="A615" s="79">
        <v>44356</v>
      </c>
      <c r="B615" s="82">
        <v>126.8109</v>
      </c>
      <c r="C615" s="4">
        <f t="shared" si="46"/>
        <v>128.26339999999999</v>
      </c>
      <c r="D615" s="18">
        <f>Table21[[#This Row],[Adj Close]]-Table21[[#This Row],[Naive Trend ]]</f>
        <v>-1.4524999999999864</v>
      </c>
      <c r="E615" s="5">
        <f t="shared" si="45"/>
        <v>2.1097562499999603</v>
      </c>
      <c r="F615" s="5">
        <f>ABS(Table21[[#This Row],[Erorr 1]])</f>
        <v>1.4524999999999864</v>
      </c>
      <c r="G615" s="6">
        <f>Table21[[#This Row],[Abs Erorr 1]]/Table21[[#This Row],[Adj Close]]</f>
        <v>1.1454062702811716E-2</v>
      </c>
      <c r="H615" s="4">
        <f t="shared" si="48"/>
        <v>128.58079999999998</v>
      </c>
      <c r="I615" s="7">
        <f>(Table21[[#This Row],[Adj Close]]-Table21[[#This Row],[3-MA]])</f>
        <v>-1.7698999999999785</v>
      </c>
      <c r="J615" s="3">
        <f t="shared" si="47"/>
        <v>3.1325460099999241</v>
      </c>
      <c r="K615" s="3">
        <f>ABS(Table21[[#This Row],[Erorr 2]])</f>
        <v>1.7698999999999785</v>
      </c>
      <c r="L615" s="6">
        <f>Table21[[#This Row],[Abs Erorr 2]]/Table21[[#This Row],[Adj Close]]</f>
        <v>1.3957002118902858E-2</v>
      </c>
      <c r="M615" s="4">
        <f t="shared" si="49"/>
        <v>128.87094999999999</v>
      </c>
      <c r="N615" s="9">
        <f>Table21[[#This Row],[Adj Close]]-Table21[[#This Row],[6-MA]]</f>
        <v>-2.0600499999999897</v>
      </c>
      <c r="O615" s="10">
        <f>(Table21[[#This Row],[Adj Close]]-M615)^2</f>
        <v>4.2438060024999578</v>
      </c>
      <c r="P615" s="10">
        <f>ABS(Table21[[#This Row],[Erorr 3]])</f>
        <v>2.0600499999999897</v>
      </c>
      <c r="Q615" s="81">
        <f>Table21[[#This Row],[Abs Erorr 3]]/Table21[[#This Row],[Adj Close]]</f>
        <v>1.6245054644356199E-2</v>
      </c>
    </row>
    <row r="616" spans="1:17" x14ac:dyDescent="0.3">
      <c r="A616" s="79">
        <v>44357</v>
      </c>
      <c r="B616" s="82">
        <v>125.9837</v>
      </c>
      <c r="C616" s="4">
        <f t="shared" si="46"/>
        <v>126.8109</v>
      </c>
      <c r="D616" s="18">
        <f>Table21[[#This Row],[Adj Close]]-Table21[[#This Row],[Naive Trend ]]</f>
        <v>-0.82720000000000482</v>
      </c>
      <c r="E616" s="5">
        <f t="shared" si="45"/>
        <v>0.68425984000000795</v>
      </c>
      <c r="F616" s="5">
        <f>ABS(Table21[[#This Row],[Erorr 1]])</f>
        <v>0.82720000000000482</v>
      </c>
      <c r="G616" s="6">
        <f>Table21[[#This Row],[Abs Erorr 1]]/Table21[[#This Row],[Adj Close]]</f>
        <v>6.5659287669754488E-3</v>
      </c>
      <c r="H616" s="4">
        <f t="shared" si="48"/>
        <v>127.97159999999998</v>
      </c>
      <c r="I616" s="7">
        <f>(Table21[[#This Row],[Adj Close]]-Table21[[#This Row],[3-MA]])</f>
        <v>-1.987899999999982</v>
      </c>
      <c r="J616" s="3">
        <f t="shared" si="47"/>
        <v>3.9517464099999287</v>
      </c>
      <c r="K616" s="3">
        <f>ABS(Table21[[#This Row],[Erorr 2]])</f>
        <v>1.987899999999982</v>
      </c>
      <c r="L616" s="6">
        <f>Table21[[#This Row],[Abs Erorr 2]]/Table21[[#This Row],[Adj Close]]</f>
        <v>1.577902538185481E-2</v>
      </c>
      <c r="M616" s="4">
        <f t="shared" si="49"/>
        <v>128.44291666666666</v>
      </c>
      <c r="N616" s="9">
        <f>Table21[[#This Row],[Adj Close]]-Table21[[#This Row],[6-MA]]</f>
        <v>-2.4592166666666628</v>
      </c>
      <c r="O616" s="10">
        <f>(Table21[[#This Row],[Adj Close]]-M616)^2</f>
        <v>6.0477466136110927</v>
      </c>
      <c r="P616" s="10">
        <f>ABS(Table21[[#This Row],[Erorr 3]])</f>
        <v>2.4592166666666628</v>
      </c>
      <c r="Q616" s="81">
        <f>Table21[[#This Row],[Abs Erorr 3]]/Table21[[#This Row],[Adj Close]]</f>
        <v>1.9520117814182811E-2</v>
      </c>
    </row>
    <row r="617" spans="1:17" x14ac:dyDescent="0.3">
      <c r="A617" s="79">
        <v>44358</v>
      </c>
      <c r="B617" s="82">
        <v>126.9071</v>
      </c>
      <c r="C617" s="4">
        <f t="shared" si="46"/>
        <v>125.9837</v>
      </c>
      <c r="D617" s="18">
        <f>Table21[[#This Row],[Adj Close]]-Table21[[#This Row],[Naive Trend ]]</f>
        <v>0.92340000000000089</v>
      </c>
      <c r="E617" s="5">
        <f t="shared" si="45"/>
        <v>0.85266756000000166</v>
      </c>
      <c r="F617" s="5">
        <f>ABS(Table21[[#This Row],[Erorr 1]])</f>
        <v>0.92340000000000089</v>
      </c>
      <c r="G617" s="6">
        <f>Table21[[#This Row],[Abs Erorr 1]]/Table21[[#This Row],[Adj Close]]</f>
        <v>7.2761886450797546E-3</v>
      </c>
      <c r="H617" s="4">
        <f t="shared" si="48"/>
        <v>127.01933333333334</v>
      </c>
      <c r="I617" s="7">
        <f>(Table21[[#This Row],[Adj Close]]-Table21[[#This Row],[3-MA]])</f>
        <v>-0.11223333333333585</v>
      </c>
      <c r="J617" s="3">
        <f t="shared" si="47"/>
        <v>1.2596321111111676E-2</v>
      </c>
      <c r="K617" s="3">
        <f>ABS(Table21[[#This Row],[Erorr 2]])</f>
        <v>0.11223333333333585</v>
      </c>
      <c r="L617" s="6">
        <f>Table21[[#This Row],[Abs Erorr 2]]/Table21[[#This Row],[Adj Close]]</f>
        <v>8.8437395018352673E-4</v>
      </c>
      <c r="M617" s="4">
        <f t="shared" si="49"/>
        <v>127.93151666666665</v>
      </c>
      <c r="N617" s="9">
        <f>Table21[[#This Row],[Adj Close]]-Table21[[#This Row],[6-MA]]</f>
        <v>-1.024416666666653</v>
      </c>
      <c r="O617" s="10">
        <f>(Table21[[#This Row],[Adj Close]]-M617)^2</f>
        <v>1.0494295069444164</v>
      </c>
      <c r="P617" s="10">
        <f>ABS(Table21[[#This Row],[Erorr 3]])</f>
        <v>1.024416666666653</v>
      </c>
      <c r="Q617" s="81">
        <f>Table21[[#This Row],[Abs Erorr 3]]/Table21[[#This Row],[Adj Close]]</f>
        <v>8.072177732109968E-3</v>
      </c>
    </row>
    <row r="618" spans="1:17" x14ac:dyDescent="0.3">
      <c r="A618" s="79">
        <v>44361</v>
      </c>
      <c r="B618" s="82">
        <v>126.3493</v>
      </c>
      <c r="C618" s="4">
        <f t="shared" si="46"/>
        <v>126.9071</v>
      </c>
      <c r="D618" s="18">
        <f>Table21[[#This Row],[Adj Close]]-Table21[[#This Row],[Naive Trend ]]</f>
        <v>-0.5578000000000003</v>
      </c>
      <c r="E618" s="5">
        <f t="shared" si="45"/>
        <v>0.31114084000000031</v>
      </c>
      <c r="F618" s="5">
        <f>ABS(Table21[[#This Row],[Erorr 1]])</f>
        <v>0.5578000000000003</v>
      </c>
      <c r="G618" s="6">
        <f>Table21[[#This Row],[Abs Erorr 1]]/Table21[[#This Row],[Adj Close]]</f>
        <v>4.4147454714826301E-3</v>
      </c>
      <c r="H618" s="4">
        <f t="shared" si="48"/>
        <v>126.56723333333333</v>
      </c>
      <c r="I618" s="7">
        <f>(Table21[[#This Row],[Adj Close]]-Table21[[#This Row],[3-MA]])</f>
        <v>-0.21793333333333464</v>
      </c>
      <c r="J618" s="3">
        <f t="shared" si="47"/>
        <v>4.749493777777835E-2</v>
      </c>
      <c r="K618" s="3">
        <f>ABS(Table21[[#This Row],[Erorr 2]])</f>
        <v>0.21793333333333464</v>
      </c>
      <c r="L618" s="6">
        <f>Table21[[#This Row],[Abs Erorr 2]]/Table21[[#This Row],[Adj Close]]</f>
        <v>1.7248479677634515E-3</v>
      </c>
      <c r="M618" s="4">
        <f t="shared" si="49"/>
        <v>127.57401666666668</v>
      </c>
      <c r="N618" s="9">
        <f>Table21[[#This Row],[Adj Close]]-Table21[[#This Row],[6-MA]]</f>
        <v>-1.22471666666668</v>
      </c>
      <c r="O618" s="10">
        <f>(Table21[[#This Row],[Adj Close]]-M618)^2</f>
        <v>1.4999309136111438</v>
      </c>
      <c r="P618" s="10">
        <f>ABS(Table21[[#This Row],[Erorr 3]])</f>
        <v>1.22471666666668</v>
      </c>
      <c r="Q618" s="81">
        <f>Table21[[#This Row],[Abs Erorr 3]]/Table21[[#This Row],[Adj Close]]</f>
        <v>9.6931021118967821E-3</v>
      </c>
    </row>
    <row r="619" spans="1:17" x14ac:dyDescent="0.3">
      <c r="A619" s="79">
        <v>44362</v>
      </c>
      <c r="B619" s="82">
        <v>125.3201</v>
      </c>
      <c r="C619" s="4">
        <f t="shared" si="46"/>
        <v>126.3493</v>
      </c>
      <c r="D619" s="18">
        <f>Table21[[#This Row],[Adj Close]]-Table21[[#This Row],[Naive Trend ]]</f>
        <v>-1.029200000000003</v>
      </c>
      <c r="E619" s="5">
        <f t="shared" si="45"/>
        <v>1.0592526400000062</v>
      </c>
      <c r="F619" s="5">
        <f>ABS(Table21[[#This Row],[Erorr 1]])</f>
        <v>1.029200000000003</v>
      </c>
      <c r="G619" s="6">
        <f>Table21[[#This Row],[Abs Erorr 1]]/Table21[[#This Row],[Adj Close]]</f>
        <v>8.2125692526578177E-3</v>
      </c>
      <c r="H619" s="4">
        <f t="shared" si="48"/>
        <v>126.41336666666666</v>
      </c>
      <c r="I619" s="7">
        <f>(Table21[[#This Row],[Adj Close]]-Table21[[#This Row],[3-MA]])</f>
        <v>-1.0932666666666648</v>
      </c>
      <c r="J619" s="3">
        <f t="shared" si="47"/>
        <v>1.1952320044444404</v>
      </c>
      <c r="K619" s="3">
        <f>ABS(Table21[[#This Row],[Erorr 2]])</f>
        <v>1.0932666666666648</v>
      </c>
      <c r="L619" s="6">
        <f>Table21[[#This Row],[Abs Erorr 2]]/Table21[[#This Row],[Adj Close]]</f>
        <v>8.7237934430842694E-3</v>
      </c>
      <c r="M619" s="4">
        <f t="shared" si="49"/>
        <v>127.19248333333331</v>
      </c>
      <c r="N619" s="9">
        <f>Table21[[#This Row],[Adj Close]]-Table21[[#This Row],[6-MA]]</f>
        <v>-1.8723833333333175</v>
      </c>
      <c r="O619" s="10">
        <f>(Table21[[#This Row],[Adj Close]]-M619)^2</f>
        <v>3.505819346944385</v>
      </c>
      <c r="P619" s="10">
        <f>ABS(Table21[[#This Row],[Erorr 3]])</f>
        <v>1.8723833333333175</v>
      </c>
      <c r="Q619" s="81">
        <f>Table21[[#This Row],[Abs Erorr 3]]/Table21[[#This Row],[Adj Close]]</f>
        <v>1.4940806250021485E-2</v>
      </c>
    </row>
    <row r="620" spans="1:17" x14ac:dyDescent="0.3">
      <c r="A620" s="79">
        <v>44363</v>
      </c>
      <c r="B620" s="82">
        <v>125.4259</v>
      </c>
      <c r="C620" s="4">
        <f t="shared" si="46"/>
        <v>125.3201</v>
      </c>
      <c r="D620" s="18">
        <f>Table21[[#This Row],[Adj Close]]-Table21[[#This Row],[Naive Trend ]]</f>
        <v>0.10580000000000211</v>
      </c>
      <c r="E620" s="5">
        <f t="shared" si="45"/>
        <v>1.1193640000000447E-2</v>
      </c>
      <c r="F620" s="5">
        <f>ABS(Table21[[#This Row],[Erorr 1]])</f>
        <v>0.10580000000000211</v>
      </c>
      <c r="G620" s="6">
        <f>Table21[[#This Row],[Abs Erorr 1]]/Table21[[#This Row],[Adj Close]]</f>
        <v>8.4352593842262338E-4</v>
      </c>
      <c r="H620" s="4">
        <f t="shared" si="48"/>
        <v>126.19216666666667</v>
      </c>
      <c r="I620" s="7">
        <f>(Table21[[#This Row],[Adj Close]]-Table21[[#This Row],[3-MA]])</f>
        <v>-0.76626666666666665</v>
      </c>
      <c r="J620" s="3">
        <f t="shared" si="47"/>
        <v>0.5871646044444444</v>
      </c>
      <c r="K620" s="3">
        <f>ABS(Table21[[#This Row],[Erorr 2]])</f>
        <v>0.76626666666666665</v>
      </c>
      <c r="L620" s="6">
        <f>Table21[[#This Row],[Abs Erorr 2]]/Table21[[#This Row],[Adj Close]]</f>
        <v>6.1093176661811211E-3</v>
      </c>
      <c r="M620" s="4">
        <f t="shared" si="49"/>
        <v>126.60575</v>
      </c>
      <c r="N620" s="9">
        <f>Table21[[#This Row],[Adj Close]]-Table21[[#This Row],[6-MA]]</f>
        <v>-1.1798500000000018</v>
      </c>
      <c r="O620" s="10">
        <f>(Table21[[#This Row],[Adj Close]]-M620)^2</f>
        <v>1.3920460225000044</v>
      </c>
      <c r="P620" s="10">
        <f>ABS(Table21[[#This Row],[Erorr 3]])</f>
        <v>1.1798500000000018</v>
      </c>
      <c r="Q620" s="81">
        <f>Table21[[#This Row],[Abs Erorr 3]]/Table21[[#This Row],[Adj Close]]</f>
        <v>9.4067493237042898E-3</v>
      </c>
    </row>
    <row r="621" spans="1:17" x14ac:dyDescent="0.3">
      <c r="A621" s="79">
        <v>44364</v>
      </c>
      <c r="B621" s="82">
        <v>124.00230000000001</v>
      </c>
      <c r="C621" s="4">
        <f t="shared" si="46"/>
        <v>125.4259</v>
      </c>
      <c r="D621" s="18">
        <f>Table21[[#This Row],[Adj Close]]-Table21[[#This Row],[Naive Trend ]]</f>
        <v>-1.4235999999999933</v>
      </c>
      <c r="E621" s="5">
        <f t="shared" si="45"/>
        <v>2.0266369599999812</v>
      </c>
      <c r="F621" s="5">
        <f>ABS(Table21[[#This Row],[Erorr 1]])</f>
        <v>1.4235999999999933</v>
      </c>
      <c r="G621" s="6">
        <f>Table21[[#This Row],[Abs Erorr 1]]/Table21[[#This Row],[Adj Close]]</f>
        <v>1.1480432217789454E-2</v>
      </c>
      <c r="H621" s="4">
        <f t="shared" si="48"/>
        <v>125.69843333333334</v>
      </c>
      <c r="I621" s="7">
        <f>(Table21[[#This Row],[Adj Close]]-Table21[[#This Row],[3-MA]])</f>
        <v>-1.6961333333333357</v>
      </c>
      <c r="J621" s="3">
        <f t="shared" si="47"/>
        <v>2.8768682844444524</v>
      </c>
      <c r="K621" s="3">
        <f>ABS(Table21[[#This Row],[Erorr 2]])</f>
        <v>1.6961333333333357</v>
      </c>
      <c r="L621" s="6">
        <f>Table21[[#This Row],[Abs Erorr 2]]/Table21[[#This Row],[Adj Close]]</f>
        <v>1.367824091434865E-2</v>
      </c>
      <c r="M621" s="4">
        <f t="shared" si="49"/>
        <v>126.13283333333334</v>
      </c>
      <c r="N621" s="9">
        <f>Table21[[#This Row],[Adj Close]]-Table21[[#This Row],[6-MA]]</f>
        <v>-2.1305333333333323</v>
      </c>
      <c r="O621" s="10">
        <f>(Table21[[#This Row],[Adj Close]]-M621)^2</f>
        <v>4.5391722844444402</v>
      </c>
      <c r="P621" s="10">
        <f>ABS(Table21[[#This Row],[Erorr 3]])</f>
        <v>2.1305333333333323</v>
      </c>
      <c r="Q621" s="81">
        <f>Table21[[#This Row],[Abs Erorr 3]]/Table21[[#This Row],[Adj Close]]</f>
        <v>1.7181401742817126E-2</v>
      </c>
    </row>
    <row r="622" spans="1:17" x14ac:dyDescent="0.3">
      <c r="A622" s="79">
        <v>44365</v>
      </c>
      <c r="B622" s="82">
        <v>123.51179999999999</v>
      </c>
      <c r="C622" s="4">
        <f t="shared" si="46"/>
        <v>124.00230000000001</v>
      </c>
      <c r="D622" s="18">
        <f>Table21[[#This Row],[Adj Close]]-Table21[[#This Row],[Naive Trend ]]</f>
        <v>-0.49050000000001148</v>
      </c>
      <c r="E622" s="5">
        <f t="shared" si="45"/>
        <v>0.24059025000001127</v>
      </c>
      <c r="F622" s="5">
        <f>ABS(Table21[[#This Row],[Erorr 1]])</f>
        <v>0.49050000000001148</v>
      </c>
      <c r="G622" s="6">
        <f>Table21[[#This Row],[Abs Erorr 1]]/Table21[[#This Row],[Adj Close]]</f>
        <v>3.9712804768452202E-3</v>
      </c>
      <c r="H622" s="4">
        <f t="shared" si="48"/>
        <v>124.91609999999999</v>
      </c>
      <c r="I622" s="7">
        <f>(Table21[[#This Row],[Adj Close]]-Table21[[#This Row],[3-MA]])</f>
        <v>-1.4042999999999921</v>
      </c>
      <c r="J622" s="3">
        <f t="shared" si="47"/>
        <v>1.9720584899999778</v>
      </c>
      <c r="K622" s="3">
        <f>ABS(Table21[[#This Row],[Erorr 2]])</f>
        <v>1.4042999999999921</v>
      </c>
      <c r="L622" s="6">
        <f>Table21[[#This Row],[Abs Erorr 2]]/Table21[[#This Row],[Adj Close]]</f>
        <v>1.1369763860618921E-2</v>
      </c>
      <c r="M622" s="4">
        <f t="shared" si="49"/>
        <v>125.66473333333333</v>
      </c>
      <c r="N622" s="9">
        <f>Table21[[#This Row],[Adj Close]]-Table21[[#This Row],[6-MA]]</f>
        <v>-2.1529333333333369</v>
      </c>
      <c r="O622" s="10">
        <f>(Table21[[#This Row],[Adj Close]]-M622)^2</f>
        <v>4.635121937777793</v>
      </c>
      <c r="P622" s="10">
        <f>ABS(Table21[[#This Row],[Erorr 3]])</f>
        <v>2.1529333333333369</v>
      </c>
      <c r="Q622" s="81">
        <f>Table21[[#This Row],[Abs Erorr 3]]/Table21[[#This Row],[Adj Close]]</f>
        <v>1.7430993098095381E-2</v>
      </c>
    </row>
    <row r="623" spans="1:17" x14ac:dyDescent="0.3">
      <c r="A623" s="79">
        <v>44368</v>
      </c>
      <c r="B623" s="82">
        <v>125.1181</v>
      </c>
      <c r="C623" s="4">
        <f t="shared" si="46"/>
        <v>123.51179999999999</v>
      </c>
      <c r="D623" s="18">
        <f>Table21[[#This Row],[Adj Close]]-Table21[[#This Row],[Naive Trend ]]</f>
        <v>1.6063000000000045</v>
      </c>
      <c r="E623" s="5">
        <f t="shared" si="45"/>
        <v>2.5801996900000144</v>
      </c>
      <c r="F623" s="5">
        <f>ABS(Table21[[#This Row],[Erorr 1]])</f>
        <v>1.6063000000000045</v>
      </c>
      <c r="G623" s="6">
        <f>Table21[[#This Row],[Abs Erorr 1]]/Table21[[#This Row],[Adj Close]]</f>
        <v>1.2838270402124109E-2</v>
      </c>
      <c r="H623" s="4">
        <f t="shared" si="48"/>
        <v>124.31333333333333</v>
      </c>
      <c r="I623" s="7">
        <f>(Table21[[#This Row],[Adj Close]]-Table21[[#This Row],[3-MA]])</f>
        <v>0.80476666666666574</v>
      </c>
      <c r="J623" s="3">
        <f t="shared" si="47"/>
        <v>0.64764938777777625</v>
      </c>
      <c r="K623" s="3">
        <f>ABS(Table21[[#This Row],[Erorr 2]])</f>
        <v>0.80476666666666574</v>
      </c>
      <c r="L623" s="6">
        <f>Table21[[#This Row],[Abs Erorr 2]]/Table21[[#This Row],[Adj Close]]</f>
        <v>6.4320563265160341E-3</v>
      </c>
      <c r="M623" s="4">
        <f t="shared" si="49"/>
        <v>125.25275000000001</v>
      </c>
      <c r="N623" s="9">
        <f>Table21[[#This Row],[Adj Close]]-Table21[[#This Row],[6-MA]]</f>
        <v>-0.13465000000000771</v>
      </c>
      <c r="O623" s="10">
        <f>(Table21[[#This Row],[Adj Close]]-M623)^2</f>
        <v>1.8130622500002077E-2</v>
      </c>
      <c r="P623" s="10">
        <f>ABS(Table21[[#This Row],[Erorr 3]])</f>
        <v>0.13465000000000771</v>
      </c>
      <c r="Q623" s="81">
        <f>Table21[[#This Row],[Abs Erorr 3]]/Table21[[#This Row],[Adj Close]]</f>
        <v>1.0761832220918294E-3</v>
      </c>
    </row>
    <row r="624" spans="1:17" x14ac:dyDescent="0.3">
      <c r="A624" s="79">
        <v>44369</v>
      </c>
      <c r="B624" s="82">
        <v>127.42659999999999</v>
      </c>
      <c r="C624" s="4">
        <f t="shared" si="46"/>
        <v>125.1181</v>
      </c>
      <c r="D624" s="18">
        <f>Table21[[#This Row],[Adj Close]]-Table21[[#This Row],[Naive Trend ]]</f>
        <v>2.3084999999999951</v>
      </c>
      <c r="E624" s="5">
        <f t="shared" si="45"/>
        <v>5.3291722499999779</v>
      </c>
      <c r="F624" s="5">
        <f>ABS(Table21[[#This Row],[Erorr 1]])</f>
        <v>2.3084999999999951</v>
      </c>
      <c r="G624" s="6">
        <f>Table21[[#This Row],[Abs Erorr 1]]/Table21[[#This Row],[Adj Close]]</f>
        <v>1.8116311664911372E-2</v>
      </c>
      <c r="H624" s="4">
        <f t="shared" si="48"/>
        <v>124.21073333333334</v>
      </c>
      <c r="I624" s="7">
        <f>(Table21[[#This Row],[Adj Close]]-Table21[[#This Row],[3-MA]])</f>
        <v>3.2158666666666562</v>
      </c>
      <c r="J624" s="3">
        <f t="shared" si="47"/>
        <v>10.34179841777771</v>
      </c>
      <c r="K624" s="3">
        <f>ABS(Table21[[#This Row],[Erorr 2]])</f>
        <v>3.2158666666666562</v>
      </c>
      <c r="L624" s="6">
        <f>Table21[[#This Row],[Abs Erorr 2]]/Table21[[#This Row],[Adj Close]]</f>
        <v>2.5237012261699335E-2</v>
      </c>
      <c r="M624" s="4">
        <f t="shared" si="49"/>
        <v>124.95458333333335</v>
      </c>
      <c r="N624" s="9">
        <f>Table21[[#This Row],[Adj Close]]-Table21[[#This Row],[6-MA]]</f>
        <v>2.4720166666666472</v>
      </c>
      <c r="O624" s="10">
        <f>(Table21[[#This Row],[Adj Close]]-M624)^2</f>
        <v>6.1108664002776818</v>
      </c>
      <c r="P624" s="10">
        <f>ABS(Table21[[#This Row],[Erorr 3]])</f>
        <v>2.4720166666666472</v>
      </c>
      <c r="Q624" s="81">
        <f>Table21[[#This Row],[Abs Erorr 3]]/Table21[[#This Row],[Adj Close]]</f>
        <v>1.9399534058561142E-2</v>
      </c>
    </row>
    <row r="625" spans="1:17" x14ac:dyDescent="0.3">
      <c r="A625" s="79">
        <v>44370</v>
      </c>
      <c r="B625" s="82">
        <v>128.02289999999999</v>
      </c>
      <c r="C625" s="4">
        <f t="shared" si="46"/>
        <v>127.42659999999999</v>
      </c>
      <c r="D625" s="18">
        <f>Table21[[#This Row],[Adj Close]]-Table21[[#This Row],[Naive Trend ]]</f>
        <v>0.59629999999999939</v>
      </c>
      <c r="E625" s="5">
        <f t="shared" si="45"/>
        <v>0.35557368999999928</v>
      </c>
      <c r="F625" s="5">
        <f>ABS(Table21[[#This Row],[Erorr 1]])</f>
        <v>0.59629999999999939</v>
      </c>
      <c r="G625" s="6">
        <f>Table21[[#This Row],[Abs Erorr 1]]/Table21[[#This Row],[Adj Close]]</f>
        <v>4.6577604475449268E-3</v>
      </c>
      <c r="H625" s="4">
        <f t="shared" si="48"/>
        <v>125.35216666666666</v>
      </c>
      <c r="I625" s="7">
        <f>(Table21[[#This Row],[Adj Close]]-Table21[[#This Row],[3-MA]])</f>
        <v>2.670733333333331</v>
      </c>
      <c r="J625" s="3">
        <f t="shared" si="47"/>
        <v>7.1328165377777655</v>
      </c>
      <c r="K625" s="3">
        <f>ABS(Table21[[#This Row],[Erorr 2]])</f>
        <v>2.670733333333331</v>
      </c>
      <c r="L625" s="6">
        <f>Table21[[#This Row],[Abs Erorr 2]]/Table21[[#This Row],[Adj Close]]</f>
        <v>2.0861371936843575E-2</v>
      </c>
      <c r="M625" s="4">
        <f t="shared" si="49"/>
        <v>125.13413333333334</v>
      </c>
      <c r="N625" s="9">
        <f>Table21[[#This Row],[Adj Close]]-Table21[[#This Row],[6-MA]]</f>
        <v>2.8887666666666547</v>
      </c>
      <c r="O625" s="10">
        <f>(Table21[[#This Row],[Adj Close]]-M625)^2</f>
        <v>8.3449728544443751</v>
      </c>
      <c r="P625" s="10">
        <f>ABS(Table21[[#This Row],[Erorr 3]])</f>
        <v>2.8887666666666547</v>
      </c>
      <c r="Q625" s="81">
        <f>Table21[[#This Row],[Abs Erorr 3]]/Table21[[#This Row],[Adj Close]]</f>
        <v>2.256445266172423E-2</v>
      </c>
    </row>
    <row r="626" spans="1:17" x14ac:dyDescent="0.3">
      <c r="A626" s="79">
        <v>44371</v>
      </c>
      <c r="B626" s="82">
        <v>128.50380000000001</v>
      </c>
      <c r="C626" s="4">
        <f t="shared" si="46"/>
        <v>128.02289999999999</v>
      </c>
      <c r="D626" s="18">
        <f>Table21[[#This Row],[Adj Close]]-Table21[[#This Row],[Naive Trend ]]</f>
        <v>0.48090000000001965</v>
      </c>
      <c r="E626" s="5">
        <f t="shared" si="45"/>
        <v>0.23126481000001889</v>
      </c>
      <c r="F626" s="5">
        <f>ABS(Table21[[#This Row],[Erorr 1]])</f>
        <v>0.48090000000001965</v>
      </c>
      <c r="G626" s="6">
        <f>Table21[[#This Row],[Abs Erorr 1]]/Table21[[#This Row],[Adj Close]]</f>
        <v>3.7423017840719076E-3</v>
      </c>
      <c r="H626" s="4">
        <f t="shared" si="48"/>
        <v>126.85586666666666</v>
      </c>
      <c r="I626" s="7">
        <f>(Table21[[#This Row],[Adj Close]]-Table21[[#This Row],[3-MA]])</f>
        <v>1.6479333333333557</v>
      </c>
      <c r="J626" s="3">
        <f t="shared" si="47"/>
        <v>2.7156842711111846</v>
      </c>
      <c r="K626" s="3">
        <f>ABS(Table21[[#This Row],[Erorr 2]])</f>
        <v>1.6479333333333557</v>
      </c>
      <c r="L626" s="6">
        <f>Table21[[#This Row],[Abs Erorr 2]]/Table21[[#This Row],[Adj Close]]</f>
        <v>1.2824004685724123E-2</v>
      </c>
      <c r="M626" s="4">
        <f t="shared" si="49"/>
        <v>125.58459999999998</v>
      </c>
      <c r="N626" s="9">
        <f>Table21[[#This Row],[Adj Close]]-Table21[[#This Row],[6-MA]]</f>
        <v>2.919200000000032</v>
      </c>
      <c r="O626" s="10">
        <f>(Table21[[#This Row],[Adj Close]]-M626)^2</f>
        <v>8.5217286400001875</v>
      </c>
      <c r="P626" s="10">
        <f>ABS(Table21[[#This Row],[Erorr 3]])</f>
        <v>2.919200000000032</v>
      </c>
      <c r="Q626" s="81">
        <f>Table21[[#This Row],[Abs Erorr 3]]/Table21[[#This Row],[Adj Close]]</f>
        <v>2.2716837945648546E-2</v>
      </c>
    </row>
    <row r="627" spans="1:17" x14ac:dyDescent="0.3">
      <c r="A627" s="79">
        <v>44372</v>
      </c>
      <c r="B627" s="82">
        <v>148.4623</v>
      </c>
      <c r="C627" s="4">
        <f t="shared" si="46"/>
        <v>128.50380000000001</v>
      </c>
      <c r="D627" s="18">
        <f>Table21[[#This Row],[Adj Close]]-Table21[[#This Row],[Naive Trend ]]</f>
        <v>19.958499999999987</v>
      </c>
      <c r="E627" s="5">
        <f t="shared" si="45"/>
        <v>398.34172224999946</v>
      </c>
      <c r="F627" s="5">
        <f>ABS(Table21[[#This Row],[Erorr 1]])</f>
        <v>19.958499999999987</v>
      </c>
      <c r="G627" s="6">
        <f>Table21[[#This Row],[Abs Erorr 1]]/Table21[[#This Row],[Adj Close]]</f>
        <v>0.13443480264013144</v>
      </c>
      <c r="H627" s="4">
        <f t="shared" si="48"/>
        <v>127.98443333333334</v>
      </c>
      <c r="I627" s="7">
        <f>(Table21[[#This Row],[Adj Close]]-Table21[[#This Row],[3-MA]])</f>
        <v>20.477866666666657</v>
      </c>
      <c r="J627" s="3">
        <f t="shared" si="47"/>
        <v>419.34302321777739</v>
      </c>
      <c r="K627" s="3">
        <f>ABS(Table21[[#This Row],[Erorr 2]])</f>
        <v>20.477866666666657</v>
      </c>
      <c r="L627" s="6">
        <f>Table21[[#This Row],[Abs Erorr 2]]/Table21[[#This Row],[Adj Close]]</f>
        <v>0.13793310939320391</v>
      </c>
      <c r="M627" s="4">
        <f t="shared" si="49"/>
        <v>126.09758333333332</v>
      </c>
      <c r="N627" s="9">
        <f>Table21[[#This Row],[Adj Close]]-Table21[[#This Row],[6-MA]]</f>
        <v>22.364716666666681</v>
      </c>
      <c r="O627" s="10">
        <f>(Table21[[#This Row],[Adj Close]]-M627)^2</f>
        <v>500.1805515802784</v>
      </c>
      <c r="P627" s="10">
        <f>ABS(Table21[[#This Row],[Erorr 3]])</f>
        <v>22.364716666666681</v>
      </c>
      <c r="Q627" s="81">
        <f>Table21[[#This Row],[Abs Erorr 3]]/Table21[[#This Row],[Adj Close]]</f>
        <v>0.15064239653209388</v>
      </c>
    </row>
    <row r="628" spans="1:17" x14ac:dyDescent="0.3">
      <c r="A628" s="79">
        <v>44375</v>
      </c>
      <c r="B628" s="82">
        <v>146.54820000000001</v>
      </c>
      <c r="C628" s="4">
        <f t="shared" si="46"/>
        <v>148.4623</v>
      </c>
      <c r="D628" s="18">
        <f>Table21[[#This Row],[Adj Close]]-Table21[[#This Row],[Naive Trend ]]</f>
        <v>-1.9140999999999906</v>
      </c>
      <c r="E628" s="5">
        <f t="shared" si="45"/>
        <v>3.6637788099999637</v>
      </c>
      <c r="F628" s="5">
        <f>ABS(Table21[[#This Row],[Erorr 1]])</f>
        <v>1.9140999999999906</v>
      </c>
      <c r="G628" s="6">
        <f>Table21[[#This Row],[Abs Erorr 1]]/Table21[[#This Row],[Adj Close]]</f>
        <v>1.3061231731266509E-2</v>
      </c>
      <c r="H628" s="4">
        <f t="shared" si="48"/>
        <v>134.99633333333335</v>
      </c>
      <c r="I628" s="7">
        <f>(Table21[[#This Row],[Adj Close]]-Table21[[#This Row],[3-MA]])</f>
        <v>11.551866666666655</v>
      </c>
      <c r="J628" s="3">
        <f t="shared" si="47"/>
        <v>133.44562348444416</v>
      </c>
      <c r="K628" s="3">
        <f>ABS(Table21[[#This Row],[Erorr 2]])</f>
        <v>11.551866666666655</v>
      </c>
      <c r="L628" s="6">
        <f>Table21[[#This Row],[Abs Erorr 2]]/Table21[[#This Row],[Adj Close]]</f>
        <v>7.8826397503801854E-2</v>
      </c>
      <c r="M628" s="4">
        <f t="shared" si="49"/>
        <v>130.17425</v>
      </c>
      <c r="N628" s="9">
        <f>Table21[[#This Row],[Adj Close]]-Table21[[#This Row],[6-MA]]</f>
        <v>16.373950000000008</v>
      </c>
      <c r="O628" s="10">
        <f>(Table21[[#This Row],[Adj Close]]-M628)^2</f>
        <v>268.10623860250024</v>
      </c>
      <c r="P628" s="10">
        <f>ABS(Table21[[#This Row],[Erorr 3]])</f>
        <v>16.373950000000008</v>
      </c>
      <c r="Q628" s="81">
        <f>Table21[[#This Row],[Abs Erorr 3]]/Table21[[#This Row],[Adj Close]]</f>
        <v>0.11173081620927454</v>
      </c>
    </row>
    <row r="629" spans="1:17" x14ac:dyDescent="0.3">
      <c r="A629" s="79">
        <v>44376</v>
      </c>
      <c r="B629" s="82">
        <v>150.00129999999999</v>
      </c>
      <c r="C629" s="4">
        <f t="shared" si="46"/>
        <v>146.54820000000001</v>
      </c>
      <c r="D629" s="18">
        <f>Table21[[#This Row],[Adj Close]]-Table21[[#This Row],[Naive Trend ]]</f>
        <v>3.4530999999999779</v>
      </c>
      <c r="E629" s="5">
        <f t="shared" si="45"/>
        <v>11.923899609999847</v>
      </c>
      <c r="F629" s="5">
        <f>ABS(Table21[[#This Row],[Erorr 1]])</f>
        <v>3.4530999999999779</v>
      </c>
      <c r="G629" s="6">
        <f>Table21[[#This Row],[Abs Erorr 1]]/Table21[[#This Row],[Adj Close]]</f>
        <v>2.3020467155951168E-2</v>
      </c>
      <c r="H629" s="4">
        <f t="shared" si="48"/>
        <v>141.17143333333334</v>
      </c>
      <c r="I629" s="7">
        <f>(Table21[[#This Row],[Adj Close]]-Table21[[#This Row],[3-MA]])</f>
        <v>8.8298666666666463</v>
      </c>
      <c r="J629" s="3">
        <f t="shared" si="47"/>
        <v>77.966545351110753</v>
      </c>
      <c r="K629" s="3">
        <f>ABS(Table21[[#This Row],[Erorr 2]])</f>
        <v>8.8298666666666463</v>
      </c>
      <c r="L629" s="6">
        <f>Table21[[#This Row],[Abs Erorr 2]]/Table21[[#This Row],[Adj Close]]</f>
        <v>5.8865267612125009E-2</v>
      </c>
      <c r="M629" s="4">
        <f t="shared" si="49"/>
        <v>134.01364999999998</v>
      </c>
      <c r="N629" s="9">
        <f>Table21[[#This Row],[Adj Close]]-Table21[[#This Row],[6-MA]]</f>
        <v>15.987650000000002</v>
      </c>
      <c r="O629" s="10">
        <f>(Table21[[#This Row],[Adj Close]]-M629)^2</f>
        <v>255.60495252250007</v>
      </c>
      <c r="P629" s="10">
        <f>ABS(Table21[[#This Row],[Erorr 3]])</f>
        <v>15.987650000000002</v>
      </c>
      <c r="Q629" s="81">
        <f>Table21[[#This Row],[Abs Erorr 3]]/Table21[[#This Row],[Adj Close]]</f>
        <v>0.10658340961045007</v>
      </c>
    </row>
    <row r="630" spans="1:17" x14ac:dyDescent="0.3">
      <c r="A630" s="79">
        <v>44377</v>
      </c>
      <c r="B630" s="82">
        <v>148.59700000000001</v>
      </c>
      <c r="C630" s="4">
        <f t="shared" si="46"/>
        <v>150.00129999999999</v>
      </c>
      <c r="D630" s="18">
        <f>Table21[[#This Row],[Adj Close]]-Table21[[#This Row],[Naive Trend ]]</f>
        <v>-1.4042999999999779</v>
      </c>
      <c r="E630" s="5">
        <f t="shared" si="45"/>
        <v>1.9720584899999378</v>
      </c>
      <c r="F630" s="5">
        <f>ABS(Table21[[#This Row],[Erorr 1]])</f>
        <v>1.4042999999999779</v>
      </c>
      <c r="G630" s="6">
        <f>Table21[[#This Row],[Abs Erorr 1]]/Table21[[#This Row],[Adj Close]]</f>
        <v>9.4503926727994361E-3</v>
      </c>
      <c r="H630" s="4">
        <f t="shared" si="48"/>
        <v>148.33726666666666</v>
      </c>
      <c r="I630" s="7">
        <f>(Table21[[#This Row],[Adj Close]]-Table21[[#This Row],[3-MA]])</f>
        <v>0.25973333333334381</v>
      </c>
      <c r="J630" s="3">
        <f t="shared" si="47"/>
        <v>6.7461404444449882E-2</v>
      </c>
      <c r="K630" s="3">
        <f>ABS(Table21[[#This Row],[Erorr 2]])</f>
        <v>0.25973333333334381</v>
      </c>
      <c r="L630" s="6">
        <f>Table21[[#This Row],[Abs Erorr 2]]/Table21[[#This Row],[Adj Close]]</f>
        <v>1.747904286986573E-3</v>
      </c>
      <c r="M630" s="4">
        <f t="shared" si="49"/>
        <v>138.16085000000001</v>
      </c>
      <c r="N630" s="9">
        <f>Table21[[#This Row],[Adj Close]]-Table21[[#This Row],[6-MA]]</f>
        <v>10.436149999999998</v>
      </c>
      <c r="O630" s="10">
        <f>(Table21[[#This Row],[Adj Close]]-M630)^2</f>
        <v>108.91322682249995</v>
      </c>
      <c r="P630" s="10">
        <f>ABS(Table21[[#This Row],[Erorr 3]])</f>
        <v>10.436149999999998</v>
      </c>
      <c r="Q630" s="81">
        <f>Table21[[#This Row],[Abs Erorr 3]]/Table21[[#This Row],[Adj Close]]</f>
        <v>7.0231229432626482E-2</v>
      </c>
    </row>
    <row r="631" spans="1:17" x14ac:dyDescent="0.3">
      <c r="A631" s="79">
        <v>44378</v>
      </c>
      <c r="B631" s="82">
        <v>151.97309999999999</v>
      </c>
      <c r="C631" s="4">
        <f t="shared" si="46"/>
        <v>148.59700000000001</v>
      </c>
      <c r="D631" s="18">
        <f>Table21[[#This Row],[Adj Close]]-Table21[[#This Row],[Naive Trend ]]</f>
        <v>3.3760999999999797</v>
      </c>
      <c r="E631" s="5">
        <f t="shared" si="45"/>
        <v>11.398051209999863</v>
      </c>
      <c r="F631" s="5">
        <f>ABS(Table21[[#This Row],[Erorr 1]])</f>
        <v>3.3760999999999797</v>
      </c>
      <c r="G631" s="6">
        <f>Table21[[#This Row],[Abs Erorr 1]]/Table21[[#This Row],[Adj Close]]</f>
        <v>2.2215115701397024E-2</v>
      </c>
      <c r="H631" s="4">
        <f t="shared" si="48"/>
        <v>148.38216666666665</v>
      </c>
      <c r="I631" s="7">
        <f>(Table21[[#This Row],[Adj Close]]-Table21[[#This Row],[3-MA]])</f>
        <v>3.5909333333333393</v>
      </c>
      <c r="J631" s="3">
        <f t="shared" si="47"/>
        <v>12.894802204444487</v>
      </c>
      <c r="K631" s="3">
        <f>ABS(Table21[[#This Row],[Erorr 2]])</f>
        <v>3.5909333333333393</v>
      </c>
      <c r="L631" s="6">
        <f>Table21[[#This Row],[Abs Erorr 2]]/Table21[[#This Row],[Adj Close]]</f>
        <v>2.3628743069223038E-2</v>
      </c>
      <c r="M631" s="4">
        <f t="shared" si="49"/>
        <v>141.68924999999999</v>
      </c>
      <c r="N631" s="9">
        <f>Table21[[#This Row],[Adj Close]]-Table21[[#This Row],[6-MA]]</f>
        <v>10.283850000000001</v>
      </c>
      <c r="O631" s="10">
        <f>(Table21[[#This Row],[Adj Close]]-M631)^2</f>
        <v>105.75757082250003</v>
      </c>
      <c r="P631" s="10">
        <f>ABS(Table21[[#This Row],[Erorr 3]])</f>
        <v>10.283850000000001</v>
      </c>
      <c r="Q631" s="81">
        <f>Table21[[#This Row],[Abs Erorr 3]]/Table21[[#This Row],[Adj Close]]</f>
        <v>6.7668883506357386E-2</v>
      </c>
    </row>
    <row r="632" spans="1:17" x14ac:dyDescent="0.3">
      <c r="A632" s="79">
        <v>44379</v>
      </c>
      <c r="B632" s="82">
        <v>153.64670000000001</v>
      </c>
      <c r="C632" s="4">
        <f t="shared" si="46"/>
        <v>151.97309999999999</v>
      </c>
      <c r="D632" s="18">
        <f>Table21[[#This Row],[Adj Close]]-Table21[[#This Row],[Naive Trend ]]</f>
        <v>1.6736000000000217</v>
      </c>
      <c r="E632" s="5">
        <f t="shared" si="45"/>
        <v>2.8009369600000729</v>
      </c>
      <c r="F632" s="5">
        <f>ABS(Table21[[#This Row],[Erorr 1]])</f>
        <v>1.6736000000000217</v>
      </c>
      <c r="G632" s="6">
        <f>Table21[[#This Row],[Abs Erorr 1]]/Table21[[#This Row],[Adj Close]]</f>
        <v>1.089252160964096E-2</v>
      </c>
      <c r="H632" s="4">
        <f t="shared" si="48"/>
        <v>150.19046666666665</v>
      </c>
      <c r="I632" s="7">
        <f>(Table21[[#This Row],[Adj Close]]-Table21[[#This Row],[3-MA]])</f>
        <v>3.4562333333333584</v>
      </c>
      <c r="J632" s="3">
        <f t="shared" si="47"/>
        <v>11.945548854444617</v>
      </c>
      <c r="K632" s="3">
        <f>ABS(Table21[[#This Row],[Erorr 2]])</f>
        <v>3.4562333333333584</v>
      </c>
      <c r="L632" s="6">
        <f>Table21[[#This Row],[Abs Erorr 2]]/Table21[[#This Row],[Adj Close]]</f>
        <v>2.2494679894415944E-2</v>
      </c>
      <c r="M632" s="4">
        <f t="shared" si="49"/>
        <v>145.68094999999997</v>
      </c>
      <c r="N632" s="9">
        <f>Table21[[#This Row],[Adj Close]]-Table21[[#This Row],[6-MA]]</f>
        <v>7.9657500000000425</v>
      </c>
      <c r="O632" s="10">
        <f>(Table21[[#This Row],[Adj Close]]-M632)^2</f>
        <v>63.453173062500674</v>
      </c>
      <c r="P632" s="10">
        <f>ABS(Table21[[#This Row],[Erorr 3]])</f>
        <v>7.9657500000000425</v>
      </c>
      <c r="Q632" s="81">
        <f>Table21[[#This Row],[Abs Erorr 3]]/Table21[[#This Row],[Adj Close]]</f>
        <v>5.1844588917302106E-2</v>
      </c>
    </row>
    <row r="633" spans="1:17" x14ac:dyDescent="0.3">
      <c r="A633" s="79">
        <v>44383</v>
      </c>
      <c r="B633" s="82">
        <v>154.0026</v>
      </c>
      <c r="C633" s="4">
        <f t="shared" si="46"/>
        <v>153.64670000000001</v>
      </c>
      <c r="D633" s="18">
        <f>Table21[[#This Row],[Adj Close]]-Table21[[#This Row],[Naive Trend ]]</f>
        <v>0.35589999999999122</v>
      </c>
      <c r="E633" s="5">
        <f t="shared" si="45"/>
        <v>0.12666480999999374</v>
      </c>
      <c r="F633" s="5">
        <f>ABS(Table21[[#This Row],[Erorr 1]])</f>
        <v>0.35589999999999122</v>
      </c>
      <c r="G633" s="6">
        <f>Table21[[#This Row],[Abs Erorr 1]]/Table21[[#This Row],[Adj Close]]</f>
        <v>2.31099994415673E-3</v>
      </c>
      <c r="H633" s="4">
        <f t="shared" si="48"/>
        <v>151.40560000000002</v>
      </c>
      <c r="I633" s="7">
        <f>(Table21[[#This Row],[Adj Close]]-Table21[[#This Row],[3-MA]])</f>
        <v>2.59699999999998</v>
      </c>
      <c r="J633" s="3">
        <f t="shared" si="47"/>
        <v>6.7444089999998962</v>
      </c>
      <c r="K633" s="3">
        <f>ABS(Table21[[#This Row],[Erorr 2]])</f>
        <v>2.59699999999998</v>
      </c>
      <c r="L633" s="6">
        <f>Table21[[#This Row],[Abs Erorr 2]]/Table21[[#This Row],[Adj Close]]</f>
        <v>1.6863351657699154E-2</v>
      </c>
      <c r="M633" s="4">
        <f t="shared" si="49"/>
        <v>149.87143333333333</v>
      </c>
      <c r="N633" s="9">
        <f>Table21[[#This Row],[Adj Close]]-Table21[[#This Row],[6-MA]]</f>
        <v>4.1311666666666724</v>
      </c>
      <c r="O633" s="10">
        <f>(Table21[[#This Row],[Adj Close]]-M633)^2</f>
        <v>17.066538027777824</v>
      </c>
      <c r="P633" s="10">
        <f>ABS(Table21[[#This Row],[Erorr 3]])</f>
        <v>4.1311666666666724</v>
      </c>
      <c r="Q633" s="81">
        <f>Table21[[#This Row],[Abs Erorr 3]]/Table21[[#This Row],[Adj Close]]</f>
        <v>2.6825304681003258E-2</v>
      </c>
    </row>
    <row r="634" spans="1:17" x14ac:dyDescent="0.3">
      <c r="A634" s="79">
        <v>44384</v>
      </c>
      <c r="B634" s="82">
        <v>154.05070000000001</v>
      </c>
      <c r="C634" s="4">
        <f t="shared" si="46"/>
        <v>154.0026</v>
      </c>
      <c r="D634" s="18">
        <f>Table21[[#This Row],[Adj Close]]-Table21[[#This Row],[Naive Trend ]]</f>
        <v>4.8100000000005139E-2</v>
      </c>
      <c r="E634" s="5">
        <f t="shared" si="45"/>
        <v>2.3136100000004942E-3</v>
      </c>
      <c r="F634" s="5">
        <f>ABS(Table21[[#This Row],[Erorr 1]])</f>
        <v>4.8100000000005139E-2</v>
      </c>
      <c r="G634" s="6">
        <f>Table21[[#This Row],[Abs Erorr 1]]/Table21[[#This Row],[Adj Close]]</f>
        <v>3.1223486813110969E-4</v>
      </c>
      <c r="H634" s="4">
        <f t="shared" si="48"/>
        <v>153.20746666666665</v>
      </c>
      <c r="I634" s="7">
        <f>(Table21[[#This Row],[Adj Close]]-Table21[[#This Row],[3-MA]])</f>
        <v>0.84323333333335881</v>
      </c>
      <c r="J634" s="3">
        <f t="shared" si="47"/>
        <v>0.71104245444448744</v>
      </c>
      <c r="K634" s="3">
        <f>ABS(Table21[[#This Row],[Erorr 2]])</f>
        <v>0.84323333333335881</v>
      </c>
      <c r="L634" s="6">
        <f>Table21[[#This Row],[Abs Erorr 2]]/Table21[[#This Row],[Adj Close]]</f>
        <v>5.4737390569037257E-3</v>
      </c>
      <c r="M634" s="4">
        <f t="shared" si="49"/>
        <v>150.79481666666666</v>
      </c>
      <c r="N634" s="9">
        <f>Table21[[#This Row],[Adj Close]]-Table21[[#This Row],[6-MA]]</f>
        <v>3.2558833333333439</v>
      </c>
      <c r="O634" s="10">
        <f>(Table21[[#This Row],[Adj Close]]-M634)^2</f>
        <v>10.600776280277847</v>
      </c>
      <c r="P634" s="10">
        <f>ABS(Table21[[#This Row],[Erorr 3]])</f>
        <v>3.2558833333333439</v>
      </c>
      <c r="Q634" s="81">
        <f>Table21[[#This Row],[Abs Erorr 3]]/Table21[[#This Row],[Adj Close]]</f>
        <v>2.1135141439366026E-2</v>
      </c>
    </row>
    <row r="635" spans="1:17" x14ac:dyDescent="0.3">
      <c r="A635" s="79">
        <v>44385</v>
      </c>
      <c r="B635" s="82">
        <v>154.50280000000001</v>
      </c>
      <c r="C635" s="4">
        <f t="shared" si="46"/>
        <v>154.05070000000001</v>
      </c>
      <c r="D635" s="18">
        <f>Table21[[#This Row],[Adj Close]]-Table21[[#This Row],[Naive Trend ]]</f>
        <v>0.4521000000000015</v>
      </c>
      <c r="E635" s="5">
        <f t="shared" si="45"/>
        <v>0.20439441000000136</v>
      </c>
      <c r="F635" s="5">
        <f>ABS(Table21[[#This Row],[Erorr 1]])</f>
        <v>0.4521000000000015</v>
      </c>
      <c r="G635" s="6">
        <f>Table21[[#This Row],[Abs Erorr 1]]/Table21[[#This Row],[Adj Close]]</f>
        <v>2.926160561491452E-3</v>
      </c>
      <c r="H635" s="4">
        <f t="shared" si="48"/>
        <v>153.9</v>
      </c>
      <c r="I635" s="7">
        <f>(Table21[[#This Row],[Adj Close]]-Table21[[#This Row],[3-MA]])</f>
        <v>0.602800000000002</v>
      </c>
      <c r="J635" s="3">
        <f t="shared" si="47"/>
        <v>0.36336784000000244</v>
      </c>
      <c r="K635" s="3">
        <f>ABS(Table21[[#This Row],[Erorr 2]])</f>
        <v>0.602800000000002</v>
      </c>
      <c r="L635" s="6">
        <f>Table21[[#This Row],[Abs Erorr 2]]/Table21[[#This Row],[Adj Close]]</f>
        <v>3.9015474153219357E-3</v>
      </c>
      <c r="M635" s="4">
        <f t="shared" si="49"/>
        <v>152.04523333333336</v>
      </c>
      <c r="N635" s="9">
        <f>Table21[[#This Row],[Adj Close]]-Table21[[#This Row],[6-MA]]</f>
        <v>2.4575666666666507</v>
      </c>
      <c r="O635" s="10">
        <f>(Table21[[#This Row],[Adj Close]]-M635)^2</f>
        <v>6.0396339211110321</v>
      </c>
      <c r="P635" s="10">
        <f>ABS(Table21[[#This Row],[Erorr 3]])</f>
        <v>2.4575666666666507</v>
      </c>
      <c r="Q635" s="81">
        <f>Table21[[#This Row],[Abs Erorr 3]]/Table21[[#This Row],[Adj Close]]</f>
        <v>1.5906292097403091E-2</v>
      </c>
    </row>
    <row r="636" spans="1:17" x14ac:dyDescent="0.3">
      <c r="A636" s="79">
        <v>44386</v>
      </c>
      <c r="B636" s="82">
        <v>154.8587</v>
      </c>
      <c r="C636" s="4">
        <f t="shared" si="46"/>
        <v>154.50280000000001</v>
      </c>
      <c r="D636" s="18">
        <f>Table21[[#This Row],[Adj Close]]-Table21[[#This Row],[Naive Trend ]]</f>
        <v>0.35589999999999122</v>
      </c>
      <c r="E636" s="5">
        <f t="shared" si="45"/>
        <v>0.12666480999999374</v>
      </c>
      <c r="F636" s="5">
        <f>ABS(Table21[[#This Row],[Erorr 1]])</f>
        <v>0.35589999999999122</v>
      </c>
      <c r="G636" s="6">
        <f>Table21[[#This Row],[Abs Erorr 1]]/Table21[[#This Row],[Adj Close]]</f>
        <v>2.2982241230230607E-3</v>
      </c>
      <c r="H636" s="4">
        <f t="shared" si="48"/>
        <v>154.18536666666668</v>
      </c>
      <c r="I636" s="7">
        <f>(Table21[[#This Row],[Adj Close]]-Table21[[#This Row],[3-MA]])</f>
        <v>0.6733333333333178</v>
      </c>
      <c r="J636" s="3">
        <f t="shared" si="47"/>
        <v>0.45337777777775684</v>
      </c>
      <c r="K636" s="3">
        <f>ABS(Table21[[#This Row],[Erorr 2]])</f>
        <v>0.6733333333333178</v>
      </c>
      <c r="L636" s="6">
        <f>Table21[[#This Row],[Abs Erorr 2]]/Table21[[#This Row],[Adj Close]]</f>
        <v>4.3480497597701501E-3</v>
      </c>
      <c r="M636" s="4">
        <f t="shared" si="49"/>
        <v>152.79548333333335</v>
      </c>
      <c r="N636" s="9">
        <f>Table21[[#This Row],[Adj Close]]-Table21[[#This Row],[6-MA]]</f>
        <v>2.0632166666666478</v>
      </c>
      <c r="O636" s="10">
        <f>(Table21[[#This Row],[Adj Close]]-M636)^2</f>
        <v>4.2568630136110333</v>
      </c>
      <c r="P636" s="10">
        <f>ABS(Table21[[#This Row],[Erorr 3]])</f>
        <v>2.0632166666666478</v>
      </c>
      <c r="Q636" s="81">
        <f>Table21[[#This Row],[Abs Erorr 3]]/Table21[[#This Row],[Adj Close]]</f>
        <v>1.3323220888891924E-2</v>
      </c>
    </row>
    <row r="637" spans="1:17" x14ac:dyDescent="0.3">
      <c r="A637" s="79">
        <v>44389</v>
      </c>
      <c r="B637" s="82">
        <v>155.6474</v>
      </c>
      <c r="C637" s="4">
        <f t="shared" si="46"/>
        <v>154.8587</v>
      </c>
      <c r="D637" s="18">
        <f>Table21[[#This Row],[Adj Close]]-Table21[[#This Row],[Naive Trend ]]</f>
        <v>0.78870000000000573</v>
      </c>
      <c r="E637" s="5">
        <f t="shared" si="45"/>
        <v>0.62204769000000903</v>
      </c>
      <c r="F637" s="5">
        <f>ABS(Table21[[#This Row],[Erorr 1]])</f>
        <v>0.78870000000000573</v>
      </c>
      <c r="G637" s="6">
        <f>Table21[[#This Row],[Abs Erorr 1]]/Table21[[#This Row],[Adj Close]]</f>
        <v>5.0672224528004045E-3</v>
      </c>
      <c r="H637" s="4">
        <f t="shared" si="48"/>
        <v>154.47073333333333</v>
      </c>
      <c r="I637" s="7">
        <f>(Table21[[#This Row],[Adj Close]]-Table21[[#This Row],[3-MA]])</f>
        <v>1.1766666666666765</v>
      </c>
      <c r="J637" s="3">
        <f t="shared" si="47"/>
        <v>1.3845444444444677</v>
      </c>
      <c r="K637" s="3">
        <f>ABS(Table21[[#This Row],[Erorr 2]])</f>
        <v>1.1766666666666765</v>
      </c>
      <c r="L637" s="6">
        <f>Table21[[#This Row],[Abs Erorr 2]]/Table21[[#This Row],[Adj Close]]</f>
        <v>7.5598221792762136E-3</v>
      </c>
      <c r="M637" s="4">
        <f t="shared" si="49"/>
        <v>153.8391</v>
      </c>
      <c r="N637" s="9">
        <f>Table21[[#This Row],[Adj Close]]-Table21[[#This Row],[6-MA]]</f>
        <v>1.8083000000000027</v>
      </c>
      <c r="O637" s="10">
        <f>(Table21[[#This Row],[Adj Close]]-M637)^2</f>
        <v>3.2699488900000095</v>
      </c>
      <c r="P637" s="10">
        <f>ABS(Table21[[#This Row],[Erorr 3]])</f>
        <v>1.8083000000000027</v>
      </c>
      <c r="Q637" s="81">
        <f>Table21[[#This Row],[Abs Erorr 3]]/Table21[[#This Row],[Adj Close]]</f>
        <v>1.1617926158740863E-2</v>
      </c>
    </row>
    <row r="638" spans="1:17" x14ac:dyDescent="0.3">
      <c r="A638" s="79">
        <v>44390</v>
      </c>
      <c r="B638" s="82">
        <v>155.42609999999999</v>
      </c>
      <c r="C638" s="4">
        <f t="shared" si="46"/>
        <v>155.6474</v>
      </c>
      <c r="D638" s="18">
        <f>Table21[[#This Row],[Adj Close]]-Table21[[#This Row],[Naive Trend ]]</f>
        <v>-0.2213000000000136</v>
      </c>
      <c r="E638" s="5">
        <f t="shared" si="45"/>
        <v>4.8973690000006016E-2</v>
      </c>
      <c r="F638" s="5">
        <f>ABS(Table21[[#This Row],[Erorr 1]])</f>
        <v>0.2213000000000136</v>
      </c>
      <c r="G638" s="6">
        <f>Table21[[#This Row],[Abs Erorr 1]]/Table21[[#This Row],[Adj Close]]</f>
        <v>1.4238277869676561E-3</v>
      </c>
      <c r="H638" s="4">
        <f t="shared" si="48"/>
        <v>155.00296666666665</v>
      </c>
      <c r="I638" s="7">
        <f>(Table21[[#This Row],[Adj Close]]-Table21[[#This Row],[3-MA]])</f>
        <v>0.42313333333333958</v>
      </c>
      <c r="J638" s="3">
        <f t="shared" si="47"/>
        <v>0.17904181777778305</v>
      </c>
      <c r="K638" s="3">
        <f>ABS(Table21[[#This Row],[Erorr 2]])</f>
        <v>0.42313333333333958</v>
      </c>
      <c r="L638" s="6">
        <f>Table21[[#This Row],[Abs Erorr 2]]/Table21[[#This Row],[Adj Close]]</f>
        <v>2.7224084843751441E-3</v>
      </c>
      <c r="M638" s="4">
        <f t="shared" si="49"/>
        <v>154.45148333333336</v>
      </c>
      <c r="N638" s="9">
        <f>Table21[[#This Row],[Adj Close]]-Table21[[#This Row],[6-MA]]</f>
        <v>0.97461666666663405</v>
      </c>
      <c r="O638" s="10">
        <f>(Table21[[#This Row],[Adj Close]]-M638)^2</f>
        <v>0.94987764694438082</v>
      </c>
      <c r="P638" s="10">
        <f>ABS(Table21[[#This Row],[Erorr 3]])</f>
        <v>0.97461666666663405</v>
      </c>
      <c r="Q638" s="81">
        <f>Table21[[#This Row],[Abs Erorr 3]]/Table21[[#This Row],[Adj Close]]</f>
        <v>6.2706113494878533E-3</v>
      </c>
    </row>
    <row r="639" spans="1:17" x14ac:dyDescent="0.3">
      <c r="A639" s="79">
        <v>44391</v>
      </c>
      <c r="B639" s="82">
        <v>155.37809999999999</v>
      </c>
      <c r="C639" s="4">
        <f t="shared" si="46"/>
        <v>155.42609999999999</v>
      </c>
      <c r="D639" s="18">
        <f>Table21[[#This Row],[Adj Close]]-Table21[[#This Row],[Naive Trend ]]</f>
        <v>-4.8000000000001819E-2</v>
      </c>
      <c r="E639" s="5">
        <f t="shared" si="45"/>
        <v>2.3040000000001748E-3</v>
      </c>
      <c r="F639" s="5">
        <f>ABS(Table21[[#This Row],[Erorr 1]])</f>
        <v>4.8000000000001819E-2</v>
      </c>
      <c r="G639" s="6">
        <f>Table21[[#This Row],[Abs Erorr 1]]/Table21[[#This Row],[Adj Close]]</f>
        <v>3.0892384448002531E-4</v>
      </c>
      <c r="H639" s="4">
        <f t="shared" si="48"/>
        <v>155.31073333333333</v>
      </c>
      <c r="I639" s="7">
        <f>(Table21[[#This Row],[Adj Close]]-Table21[[#This Row],[3-MA]])</f>
        <v>6.7366666666657693E-2</v>
      </c>
      <c r="J639" s="3">
        <f t="shared" si="47"/>
        <v>4.5382677777765683E-3</v>
      </c>
      <c r="K639" s="3">
        <f>ABS(Table21[[#This Row],[Erorr 2]])</f>
        <v>6.7366666666657693E-2</v>
      </c>
      <c r="L639" s="6">
        <f>Table21[[#This Row],[Abs Erorr 2]]/Table21[[#This Row],[Adj Close]]</f>
        <v>4.3356603450973912E-4</v>
      </c>
      <c r="M639" s="4">
        <f t="shared" si="49"/>
        <v>154.74805000000001</v>
      </c>
      <c r="N639" s="9">
        <f>Table21[[#This Row],[Adj Close]]-Table21[[#This Row],[6-MA]]</f>
        <v>0.6300499999999829</v>
      </c>
      <c r="O639" s="10">
        <f>(Table21[[#This Row],[Adj Close]]-M639)^2</f>
        <v>0.39696300249997846</v>
      </c>
      <c r="P639" s="10">
        <f>ABS(Table21[[#This Row],[Erorr 3]])</f>
        <v>0.6300499999999829</v>
      </c>
      <c r="Q639" s="81">
        <f>Table21[[#This Row],[Abs Erorr 3]]/Table21[[#This Row],[Adj Close]]</f>
        <v>4.054947254471402E-3</v>
      </c>
    </row>
    <row r="640" spans="1:17" x14ac:dyDescent="0.3">
      <c r="A640" s="79">
        <v>44392</v>
      </c>
      <c r="B640" s="82">
        <v>155.5223</v>
      </c>
      <c r="C640" s="4">
        <f t="shared" si="46"/>
        <v>155.37809999999999</v>
      </c>
      <c r="D640" s="18">
        <f>Table21[[#This Row],[Adj Close]]-Table21[[#This Row],[Naive Trend ]]</f>
        <v>0.1442000000000121</v>
      </c>
      <c r="E640" s="5">
        <f t="shared" si="45"/>
        <v>2.0793640000003489E-2</v>
      </c>
      <c r="F640" s="5">
        <f>ABS(Table21[[#This Row],[Erorr 1]])</f>
        <v>0.1442000000000121</v>
      </c>
      <c r="G640" s="6">
        <f>Table21[[#This Row],[Abs Erorr 1]]/Table21[[#This Row],[Adj Close]]</f>
        <v>9.2719822173419563E-4</v>
      </c>
      <c r="H640" s="4">
        <f t="shared" si="48"/>
        <v>155.48386666666667</v>
      </c>
      <c r="I640" s="7">
        <f>(Table21[[#This Row],[Adj Close]]-Table21[[#This Row],[3-MA]])</f>
        <v>3.8433333333330211E-2</v>
      </c>
      <c r="J640" s="3">
        <f t="shared" si="47"/>
        <v>1.477121111110871E-3</v>
      </c>
      <c r="K640" s="3">
        <f>ABS(Table21[[#This Row],[Erorr 2]])</f>
        <v>3.8433333333330211E-2</v>
      </c>
      <c r="L640" s="6">
        <f>Table21[[#This Row],[Abs Erorr 2]]/Table21[[#This Row],[Adj Close]]</f>
        <v>2.4712426020789439E-4</v>
      </c>
      <c r="M640" s="4">
        <f t="shared" si="49"/>
        <v>154.97730000000001</v>
      </c>
      <c r="N640" s="9">
        <f>Table21[[#This Row],[Adj Close]]-Table21[[#This Row],[6-MA]]</f>
        <v>0.54499999999998749</v>
      </c>
      <c r="O640" s="10">
        <f>(Table21[[#This Row],[Adj Close]]-M640)^2</f>
        <v>0.29702499999998638</v>
      </c>
      <c r="P640" s="10">
        <f>ABS(Table21[[#This Row],[Erorr 3]])</f>
        <v>0.54499999999998749</v>
      </c>
      <c r="Q640" s="81">
        <f>Table21[[#This Row],[Abs Erorr 3]]/Table21[[#This Row],[Adj Close]]</f>
        <v>3.5043206022543874E-3</v>
      </c>
    </row>
    <row r="641" spans="1:17" x14ac:dyDescent="0.3">
      <c r="A641" s="79">
        <v>44393</v>
      </c>
      <c r="B641" s="82">
        <v>153.7525</v>
      </c>
      <c r="C641" s="4">
        <f t="shared" si="46"/>
        <v>155.5223</v>
      </c>
      <c r="D641" s="18">
        <f>Table21[[#This Row],[Adj Close]]-Table21[[#This Row],[Naive Trend ]]</f>
        <v>-1.7698000000000036</v>
      </c>
      <c r="E641" s="5">
        <f t="shared" si="45"/>
        <v>3.1321920400000125</v>
      </c>
      <c r="F641" s="5">
        <f>ABS(Table21[[#This Row],[Erorr 1]])</f>
        <v>1.7698000000000036</v>
      </c>
      <c r="G641" s="6">
        <f>Table21[[#This Row],[Abs Erorr 1]]/Table21[[#This Row],[Adj Close]]</f>
        <v>1.1510707142973309E-2</v>
      </c>
      <c r="H641" s="4">
        <f t="shared" si="48"/>
        <v>155.44216666666668</v>
      </c>
      <c r="I641" s="7">
        <f>(Table21[[#This Row],[Adj Close]]-Table21[[#This Row],[3-MA]])</f>
        <v>-1.6896666666666817</v>
      </c>
      <c r="J641" s="3">
        <f t="shared" si="47"/>
        <v>2.8549734444444956</v>
      </c>
      <c r="K641" s="3">
        <f>ABS(Table21[[#This Row],[Erorr 2]])</f>
        <v>1.6896666666666817</v>
      </c>
      <c r="L641" s="6">
        <f>Table21[[#This Row],[Abs Erorr 2]]/Table21[[#This Row],[Adj Close]]</f>
        <v>1.0989523205584831E-2</v>
      </c>
      <c r="M641" s="4">
        <f t="shared" si="49"/>
        <v>155.22256666666667</v>
      </c>
      <c r="N641" s="9">
        <f>Table21[[#This Row],[Adj Close]]-Table21[[#This Row],[6-MA]]</f>
        <v>-1.4700666666666677</v>
      </c>
      <c r="O641" s="10">
        <f>(Table21[[#This Row],[Adj Close]]-M641)^2</f>
        <v>2.1610960044444476</v>
      </c>
      <c r="P641" s="10">
        <f>ABS(Table21[[#This Row],[Erorr 3]])</f>
        <v>1.4700666666666677</v>
      </c>
      <c r="Q641" s="81">
        <f>Table21[[#This Row],[Abs Erorr 3]]/Table21[[#This Row],[Adj Close]]</f>
        <v>9.5612537465515537E-3</v>
      </c>
    </row>
    <row r="642" spans="1:17" x14ac:dyDescent="0.3">
      <c r="A642" s="79">
        <v>44396</v>
      </c>
      <c r="B642" s="82">
        <v>151.84800000000001</v>
      </c>
      <c r="C642" s="4">
        <f t="shared" si="46"/>
        <v>153.7525</v>
      </c>
      <c r="D642" s="18">
        <f>Table21[[#This Row],[Adj Close]]-Table21[[#This Row],[Naive Trend ]]</f>
        <v>-1.9044999999999845</v>
      </c>
      <c r="E642" s="5">
        <f t="shared" si="45"/>
        <v>3.6271202499999413</v>
      </c>
      <c r="F642" s="5">
        <f>ABS(Table21[[#This Row],[Erorr 1]])</f>
        <v>1.9044999999999845</v>
      </c>
      <c r="G642" s="6">
        <f>Table21[[#This Row],[Abs Erorr 1]]/Table21[[#This Row],[Adj Close]]</f>
        <v>1.2542147410568361E-2</v>
      </c>
      <c r="H642" s="4">
        <f t="shared" si="48"/>
        <v>154.8843</v>
      </c>
      <c r="I642" s="7">
        <f>(Table21[[#This Row],[Adj Close]]-Table21[[#This Row],[3-MA]])</f>
        <v>-3.0362999999999829</v>
      </c>
      <c r="J642" s="3">
        <f t="shared" si="47"/>
        <v>9.2191176899998961</v>
      </c>
      <c r="K642" s="3">
        <f>ABS(Table21[[#This Row],[Erorr 2]])</f>
        <v>3.0362999999999829</v>
      </c>
      <c r="L642" s="6">
        <f>Table21[[#This Row],[Abs Erorr 2]]/Table21[[#This Row],[Adj Close]]</f>
        <v>1.9995653548285013E-2</v>
      </c>
      <c r="M642" s="4">
        <f t="shared" si="49"/>
        <v>155.09751666666668</v>
      </c>
      <c r="N642" s="9">
        <f>Table21[[#This Row],[Adj Close]]-Table21[[#This Row],[6-MA]]</f>
        <v>-3.2495166666666648</v>
      </c>
      <c r="O642" s="10">
        <f>(Table21[[#This Row],[Adj Close]]-M642)^2</f>
        <v>10.559358566944432</v>
      </c>
      <c r="P642" s="10">
        <f>ABS(Table21[[#This Row],[Erorr 3]])</f>
        <v>3.2495166666666648</v>
      </c>
      <c r="Q642" s="81">
        <f>Table21[[#This Row],[Abs Erorr 3]]/Table21[[#This Row],[Adj Close]]</f>
        <v>2.1399798921728733E-2</v>
      </c>
    </row>
    <row r="643" spans="1:17" x14ac:dyDescent="0.3">
      <c r="A643" s="79">
        <v>44397</v>
      </c>
      <c r="B643" s="82">
        <v>153.64670000000001</v>
      </c>
      <c r="C643" s="4">
        <f t="shared" si="46"/>
        <v>151.84800000000001</v>
      </c>
      <c r="D643" s="18">
        <f>Table21[[#This Row],[Adj Close]]-Table21[[#This Row],[Naive Trend ]]</f>
        <v>1.7986999999999966</v>
      </c>
      <c r="E643" s="5">
        <f t="shared" ref="E643:E706" si="50">(B643-C643)^2</f>
        <v>3.2353216899999877</v>
      </c>
      <c r="F643" s="5">
        <f>ABS(Table21[[#This Row],[Erorr 1]])</f>
        <v>1.7986999999999966</v>
      </c>
      <c r="G643" s="6">
        <f>Table21[[#This Row],[Abs Erorr 1]]/Table21[[#This Row],[Adj Close]]</f>
        <v>1.1706727186460864E-2</v>
      </c>
      <c r="H643" s="4">
        <f t="shared" si="48"/>
        <v>153.70760000000001</v>
      </c>
      <c r="I643" s="7">
        <f>(Table21[[#This Row],[Adj Close]]-Table21[[#This Row],[3-MA]])</f>
        <v>-6.0900000000003729E-2</v>
      </c>
      <c r="J643" s="3">
        <f t="shared" si="47"/>
        <v>3.7088100000004544E-3</v>
      </c>
      <c r="K643" s="3">
        <f>ABS(Table21[[#This Row],[Erorr 2]])</f>
        <v>6.0900000000003729E-2</v>
      </c>
      <c r="L643" s="6">
        <f>Table21[[#This Row],[Abs Erorr 2]]/Table21[[#This Row],[Adj Close]]</f>
        <v>3.9636386593401438E-4</v>
      </c>
      <c r="M643" s="4">
        <f t="shared" si="49"/>
        <v>154.59573333333333</v>
      </c>
      <c r="N643" s="9">
        <f>Table21[[#This Row],[Adj Close]]-Table21[[#This Row],[6-MA]]</f>
        <v>-0.9490333333333183</v>
      </c>
      <c r="O643" s="10">
        <f>(Table21[[#This Row],[Adj Close]]-M643)^2</f>
        <v>0.90066426777774922</v>
      </c>
      <c r="P643" s="10">
        <f>ABS(Table21[[#This Row],[Erorr 3]])</f>
        <v>0.9490333333333183</v>
      </c>
      <c r="Q643" s="81">
        <f>Table21[[#This Row],[Abs Erorr 3]]/Table21[[#This Row],[Adj Close]]</f>
        <v>6.1767244811201166E-3</v>
      </c>
    </row>
    <row r="644" spans="1:17" x14ac:dyDescent="0.3">
      <c r="A644" s="79">
        <v>44398</v>
      </c>
      <c r="B644" s="82">
        <v>154.93559999999999</v>
      </c>
      <c r="C644" s="4">
        <f t="shared" ref="C644:C707" si="51">B643</f>
        <v>153.64670000000001</v>
      </c>
      <c r="D644" s="18">
        <f>Table21[[#This Row],[Adj Close]]-Table21[[#This Row],[Naive Trend ]]</f>
        <v>1.2888999999999839</v>
      </c>
      <c r="E644" s="5">
        <f t="shared" si="50"/>
        <v>1.6612632099999587</v>
      </c>
      <c r="F644" s="5">
        <f>ABS(Table21[[#This Row],[Erorr 1]])</f>
        <v>1.2888999999999839</v>
      </c>
      <c r="G644" s="6">
        <f>Table21[[#This Row],[Abs Erorr 1]]/Table21[[#This Row],[Adj Close]]</f>
        <v>8.318940256467745E-3</v>
      </c>
      <c r="H644" s="4">
        <f t="shared" si="48"/>
        <v>153.08240000000001</v>
      </c>
      <c r="I644" s="7">
        <f>(Table21[[#This Row],[Adj Close]]-Table21[[#This Row],[3-MA]])</f>
        <v>1.8531999999999869</v>
      </c>
      <c r="J644" s="3">
        <f t="shared" si="47"/>
        <v>3.4343502399999513</v>
      </c>
      <c r="K644" s="3">
        <f>ABS(Table21[[#This Row],[Erorr 2]])</f>
        <v>1.8531999999999869</v>
      </c>
      <c r="L644" s="6">
        <f>Table21[[#This Row],[Abs Erorr 2]]/Table21[[#This Row],[Adj Close]]</f>
        <v>1.1961098675836845E-2</v>
      </c>
      <c r="M644" s="4">
        <f t="shared" si="49"/>
        <v>154.26228333333333</v>
      </c>
      <c r="N644" s="9">
        <f>Table21[[#This Row],[Adj Close]]-Table21[[#This Row],[6-MA]]</f>
        <v>0.67331666666666479</v>
      </c>
      <c r="O644" s="10">
        <f>(Table21[[#This Row],[Adj Close]]-M644)^2</f>
        <v>0.45335533361110858</v>
      </c>
      <c r="P644" s="10">
        <f>ABS(Table21[[#This Row],[Erorr 3]])</f>
        <v>0.67331666666666479</v>
      </c>
      <c r="Q644" s="81">
        <f>Table21[[#This Row],[Abs Erorr 3]]/Table21[[#This Row],[Adj Close]]</f>
        <v>4.3457840978229972E-3</v>
      </c>
    </row>
    <row r="645" spans="1:17" x14ac:dyDescent="0.3">
      <c r="A645" s="79">
        <v>44399</v>
      </c>
      <c r="B645" s="82">
        <v>157.43639999999999</v>
      </c>
      <c r="C645" s="4">
        <f t="shared" si="51"/>
        <v>154.93559999999999</v>
      </c>
      <c r="D645" s="18">
        <f>Table21[[#This Row],[Adj Close]]-Table21[[#This Row],[Naive Trend ]]</f>
        <v>2.5007999999999981</v>
      </c>
      <c r="E645" s="5">
        <f t="shared" si="50"/>
        <v>6.2540006399999903</v>
      </c>
      <c r="F645" s="5">
        <f>ABS(Table21[[#This Row],[Erorr 1]])</f>
        <v>2.5007999999999981</v>
      </c>
      <c r="G645" s="6">
        <f>Table21[[#This Row],[Abs Erorr 1]]/Table21[[#This Row],[Adj Close]]</f>
        <v>1.5884509554334309E-2</v>
      </c>
      <c r="H645" s="4">
        <f t="shared" si="48"/>
        <v>153.47676666666666</v>
      </c>
      <c r="I645" s="7">
        <f>(Table21[[#This Row],[Adj Close]]-Table21[[#This Row],[3-MA]])</f>
        <v>3.9596333333333291</v>
      </c>
      <c r="J645" s="3">
        <f t="shared" ref="J645:J708" si="52">(B645-H645)^2</f>
        <v>15.678696134444412</v>
      </c>
      <c r="K645" s="3">
        <f>ABS(Table21[[#This Row],[Erorr 2]])</f>
        <v>3.9596333333333291</v>
      </c>
      <c r="L645" s="6">
        <f>Table21[[#This Row],[Abs Erorr 2]]/Table21[[#This Row],[Adj Close]]</f>
        <v>2.5150685186737815E-2</v>
      </c>
      <c r="M645" s="4">
        <f t="shared" si="49"/>
        <v>154.18053333333333</v>
      </c>
      <c r="N645" s="9">
        <f>Table21[[#This Row],[Adj Close]]-Table21[[#This Row],[6-MA]]</f>
        <v>3.2558666666666625</v>
      </c>
      <c r="O645" s="10">
        <f>(Table21[[#This Row],[Adj Close]]-M645)^2</f>
        <v>10.600667751111084</v>
      </c>
      <c r="P645" s="10">
        <f>ABS(Table21[[#This Row],[Erorr 3]])</f>
        <v>3.2558666666666625</v>
      </c>
      <c r="Q645" s="81">
        <f>Table21[[#This Row],[Abs Erorr 3]]/Table21[[#This Row],[Adj Close]]</f>
        <v>2.0680520303225064E-2</v>
      </c>
    </row>
    <row r="646" spans="1:17" x14ac:dyDescent="0.3">
      <c r="A646" s="79">
        <v>44400</v>
      </c>
      <c r="B646" s="82">
        <v>160.01419999999999</v>
      </c>
      <c r="C646" s="4">
        <f t="shared" si="51"/>
        <v>157.43639999999999</v>
      </c>
      <c r="D646" s="18">
        <f>Table21[[#This Row],[Adj Close]]-Table21[[#This Row],[Naive Trend ]]</f>
        <v>2.5777999999999963</v>
      </c>
      <c r="E646" s="5">
        <f t="shared" si="50"/>
        <v>6.6450528399999813</v>
      </c>
      <c r="F646" s="5">
        <f>ABS(Table21[[#This Row],[Erorr 1]])</f>
        <v>2.5777999999999963</v>
      </c>
      <c r="G646" s="6">
        <f>Table21[[#This Row],[Abs Erorr 1]]/Table21[[#This Row],[Adj Close]]</f>
        <v>1.6109820253452485E-2</v>
      </c>
      <c r="H646" s="4">
        <f t="shared" ref="H646:H709" si="53">AVERAGE(B643:B645)</f>
        <v>155.33956666666668</v>
      </c>
      <c r="I646" s="7">
        <f>(Table21[[#This Row],[Adj Close]]-Table21[[#This Row],[3-MA]])</f>
        <v>4.6746333333333041</v>
      </c>
      <c r="J646" s="3">
        <f t="shared" si="52"/>
        <v>21.852196801110839</v>
      </c>
      <c r="K646" s="3">
        <f>ABS(Table21[[#This Row],[Erorr 2]])</f>
        <v>4.6746333333333041</v>
      </c>
      <c r="L646" s="6">
        <f>Table21[[#This Row],[Abs Erorr 2]]/Table21[[#This Row],[Adj Close]]</f>
        <v>2.9213865602760909E-2</v>
      </c>
      <c r="M646" s="4">
        <f t="shared" si="49"/>
        <v>154.52358333333336</v>
      </c>
      <c r="N646" s="9">
        <f>Table21[[#This Row],[Adj Close]]-Table21[[#This Row],[6-MA]]</f>
        <v>5.4906166666666252</v>
      </c>
      <c r="O646" s="10">
        <f>(Table21[[#This Row],[Adj Close]]-M646)^2</f>
        <v>30.146871380277322</v>
      </c>
      <c r="P646" s="10">
        <f>ABS(Table21[[#This Row],[Erorr 3]])</f>
        <v>5.4906166666666252</v>
      </c>
      <c r="Q646" s="81">
        <f>Table21[[#This Row],[Abs Erorr 3]]/Table21[[#This Row],[Adj Close]]</f>
        <v>3.4313308860505043E-2</v>
      </c>
    </row>
    <row r="647" spans="1:17" x14ac:dyDescent="0.3">
      <c r="A647" s="79">
        <v>44403</v>
      </c>
      <c r="B647" s="82">
        <v>158.79259999999999</v>
      </c>
      <c r="C647" s="4">
        <f t="shared" si="51"/>
        <v>160.01419999999999</v>
      </c>
      <c r="D647" s="18">
        <f>Table21[[#This Row],[Adj Close]]-Table21[[#This Row],[Naive Trend ]]</f>
        <v>-1.2215999999999951</v>
      </c>
      <c r="E647" s="5">
        <f t="shared" si="50"/>
        <v>1.4923065599999881</v>
      </c>
      <c r="F647" s="5">
        <f>ABS(Table21[[#This Row],[Erorr 1]])</f>
        <v>1.2215999999999951</v>
      </c>
      <c r="G647" s="6">
        <f>Table21[[#This Row],[Abs Erorr 1]]/Table21[[#This Row],[Adj Close]]</f>
        <v>7.6930537065328939E-3</v>
      </c>
      <c r="H647" s="4">
        <f t="shared" si="53"/>
        <v>157.46206666666663</v>
      </c>
      <c r="I647" s="7">
        <f>(Table21[[#This Row],[Adj Close]]-Table21[[#This Row],[3-MA]])</f>
        <v>1.3305333333333635</v>
      </c>
      <c r="J647" s="3">
        <f t="shared" si="52"/>
        <v>1.7703189511111914</v>
      </c>
      <c r="K647" s="3">
        <f>ABS(Table21[[#This Row],[Erorr 2]])</f>
        <v>1.3305333333333635</v>
      </c>
      <c r="L647" s="6">
        <f>Table21[[#This Row],[Abs Erorr 2]]/Table21[[#This Row],[Adj Close]]</f>
        <v>8.379063843865291E-3</v>
      </c>
      <c r="M647" s="4">
        <f t="shared" si="49"/>
        <v>155.27223333333333</v>
      </c>
      <c r="N647" s="9">
        <f>Table21[[#This Row],[Adj Close]]-Table21[[#This Row],[6-MA]]</f>
        <v>3.5203666666666606</v>
      </c>
      <c r="O647" s="10">
        <f>(Table21[[#This Row],[Adj Close]]-M647)^2</f>
        <v>12.392981467777735</v>
      </c>
      <c r="P647" s="10">
        <f>ABS(Table21[[#This Row],[Erorr 3]])</f>
        <v>3.5203666666666606</v>
      </c>
      <c r="Q647" s="81">
        <f>Table21[[#This Row],[Abs Erorr 3]]/Table21[[#This Row],[Adj Close]]</f>
        <v>2.2169588927107818E-2</v>
      </c>
    </row>
    <row r="648" spans="1:17" x14ac:dyDescent="0.3">
      <c r="A648" s="79">
        <v>44404</v>
      </c>
      <c r="B648" s="82">
        <v>158.29249999999999</v>
      </c>
      <c r="C648" s="4">
        <f t="shared" si="51"/>
        <v>158.79259999999999</v>
      </c>
      <c r="D648" s="18">
        <f>Table21[[#This Row],[Adj Close]]-Table21[[#This Row],[Naive Trend ]]</f>
        <v>-0.50010000000000332</v>
      </c>
      <c r="E648" s="5">
        <f t="shared" si="50"/>
        <v>0.25010001000000331</v>
      </c>
      <c r="F648" s="5">
        <f>ABS(Table21[[#This Row],[Erorr 1]])</f>
        <v>0.50010000000000332</v>
      </c>
      <c r="G648" s="6">
        <f>Table21[[#This Row],[Abs Erorr 1]]/Table21[[#This Row],[Adj Close]]</f>
        <v>3.1593410932293279E-3</v>
      </c>
      <c r="H648" s="4">
        <f t="shared" si="53"/>
        <v>158.74773333333334</v>
      </c>
      <c r="I648" s="7">
        <f>(Table21[[#This Row],[Adj Close]]-Table21[[#This Row],[3-MA]])</f>
        <v>-0.45523333333335358</v>
      </c>
      <c r="J648" s="3">
        <f t="shared" si="52"/>
        <v>0.20723738777779621</v>
      </c>
      <c r="K648" s="3">
        <f>ABS(Table21[[#This Row],[Erorr 2]])</f>
        <v>0.45523333333335358</v>
      </c>
      <c r="L648" s="6">
        <f>Table21[[#This Row],[Abs Erorr 2]]/Table21[[#This Row],[Adj Close]]</f>
        <v>2.8758995741008171E-3</v>
      </c>
      <c r="M648" s="4">
        <f t="shared" si="49"/>
        <v>156.11224999999999</v>
      </c>
      <c r="N648" s="9">
        <f>Table21[[#This Row],[Adj Close]]-Table21[[#This Row],[6-MA]]</f>
        <v>2.1802500000000009</v>
      </c>
      <c r="O648" s="10">
        <f>(Table21[[#This Row],[Adj Close]]-M648)^2</f>
        <v>4.7534900625000036</v>
      </c>
      <c r="P648" s="10">
        <f>ABS(Table21[[#This Row],[Erorr 3]])</f>
        <v>2.1802500000000009</v>
      </c>
      <c r="Q648" s="81">
        <f>Table21[[#This Row],[Abs Erorr 3]]/Table21[[#This Row],[Adj Close]]</f>
        <v>1.3773552126601078E-2</v>
      </c>
    </row>
    <row r="649" spans="1:17" x14ac:dyDescent="0.3">
      <c r="A649" s="79">
        <v>44405</v>
      </c>
      <c r="B649" s="82">
        <v>159.14850000000001</v>
      </c>
      <c r="C649" s="4">
        <f t="shared" si="51"/>
        <v>158.29249999999999</v>
      </c>
      <c r="D649" s="18">
        <f>Table21[[#This Row],[Adj Close]]-Table21[[#This Row],[Naive Trend ]]</f>
        <v>0.85600000000002296</v>
      </c>
      <c r="E649" s="5">
        <f t="shared" si="50"/>
        <v>0.73273600000003936</v>
      </c>
      <c r="F649" s="5">
        <f>ABS(Table21[[#This Row],[Erorr 1]])</f>
        <v>0.85600000000002296</v>
      </c>
      <c r="G649" s="6">
        <f>Table21[[#This Row],[Abs Erorr 1]]/Table21[[#This Row],[Adj Close]]</f>
        <v>5.378624366550881E-3</v>
      </c>
      <c r="H649" s="4">
        <f t="shared" si="53"/>
        <v>159.03309999999999</v>
      </c>
      <c r="I649" s="7">
        <f>(Table21[[#This Row],[Adj Close]]-Table21[[#This Row],[3-MA]])</f>
        <v>0.11540000000002237</v>
      </c>
      <c r="J649" s="3">
        <f t="shared" si="52"/>
        <v>1.3317160000005164E-2</v>
      </c>
      <c r="K649" s="3">
        <f>ABS(Table21[[#This Row],[Erorr 2]])</f>
        <v>0.11540000000002237</v>
      </c>
      <c r="L649" s="6">
        <f>Table21[[#This Row],[Abs Erorr 2]]/Table21[[#This Row],[Adj Close]]</f>
        <v>7.251089391356021E-4</v>
      </c>
      <c r="M649" s="4">
        <f t="shared" ref="M649:M712" si="54">AVERAGE(B643:B648)</f>
        <v>157.18633333333335</v>
      </c>
      <c r="N649" s="9">
        <f>Table21[[#This Row],[Adj Close]]-Table21[[#This Row],[6-MA]]</f>
        <v>1.9621666666666613</v>
      </c>
      <c r="O649" s="10">
        <f>(Table21[[#This Row],[Adj Close]]-M649)^2</f>
        <v>3.8500980277777566</v>
      </c>
      <c r="P649" s="10">
        <f>ABS(Table21[[#This Row],[Erorr 3]])</f>
        <v>1.9621666666666613</v>
      </c>
      <c r="Q649" s="81">
        <f>Table21[[#This Row],[Abs Erorr 3]]/Table21[[#This Row],[Adj Close]]</f>
        <v>1.232915589318568E-2</v>
      </c>
    </row>
    <row r="650" spans="1:17" x14ac:dyDescent="0.3">
      <c r="A650" s="79">
        <v>44406</v>
      </c>
      <c r="B650" s="82">
        <v>160.62020000000001</v>
      </c>
      <c r="C650" s="4">
        <f t="shared" si="51"/>
        <v>159.14850000000001</v>
      </c>
      <c r="D650" s="18">
        <f>Table21[[#This Row],[Adj Close]]-Table21[[#This Row],[Naive Trend ]]</f>
        <v>1.4716999999999985</v>
      </c>
      <c r="E650" s="5">
        <f t="shared" si="50"/>
        <v>2.1659008899999956</v>
      </c>
      <c r="F650" s="5">
        <f>ABS(Table21[[#This Row],[Erorr 1]])</f>
        <v>1.4716999999999985</v>
      </c>
      <c r="G650" s="6">
        <f>Table21[[#This Row],[Abs Erorr 1]]/Table21[[#This Row],[Adj Close]]</f>
        <v>9.1626084390381678E-3</v>
      </c>
      <c r="H650" s="4">
        <f t="shared" si="53"/>
        <v>158.74453333333335</v>
      </c>
      <c r="I650" s="7">
        <f>(Table21[[#This Row],[Adj Close]]-Table21[[#This Row],[3-MA]])</f>
        <v>1.8756666666666604</v>
      </c>
      <c r="J650" s="3">
        <f t="shared" si="52"/>
        <v>3.5181254444444208</v>
      </c>
      <c r="K650" s="3">
        <f>ABS(Table21[[#This Row],[Erorr 2]])</f>
        <v>1.8756666666666604</v>
      </c>
      <c r="L650" s="6">
        <f>Table21[[#This Row],[Abs Erorr 2]]/Table21[[#This Row],[Adj Close]]</f>
        <v>1.1677651171313821E-2</v>
      </c>
      <c r="M650" s="4">
        <f t="shared" si="54"/>
        <v>158.10329999999999</v>
      </c>
      <c r="N650" s="9">
        <f>Table21[[#This Row],[Adj Close]]-Table21[[#This Row],[6-MA]]</f>
        <v>2.516900000000021</v>
      </c>
      <c r="O650" s="10">
        <f>(Table21[[#This Row],[Adj Close]]-M650)^2</f>
        <v>6.3347856100001056</v>
      </c>
      <c r="P650" s="10">
        <f>ABS(Table21[[#This Row],[Erorr 3]])</f>
        <v>2.516900000000021</v>
      </c>
      <c r="Q650" s="81">
        <f>Table21[[#This Row],[Abs Erorr 3]]/Table21[[#This Row],[Adj Close]]</f>
        <v>1.5669884609781463E-2</v>
      </c>
    </row>
    <row r="651" spans="1:17" x14ac:dyDescent="0.3">
      <c r="A651" s="79">
        <v>44407</v>
      </c>
      <c r="B651" s="82">
        <v>161.12029999999999</v>
      </c>
      <c r="C651" s="4">
        <f t="shared" si="51"/>
        <v>160.62020000000001</v>
      </c>
      <c r="D651" s="18">
        <f>Table21[[#This Row],[Adj Close]]-Table21[[#This Row],[Naive Trend ]]</f>
        <v>0.5000999999999749</v>
      </c>
      <c r="E651" s="5">
        <f t="shared" si="50"/>
        <v>0.25010000999997489</v>
      </c>
      <c r="F651" s="5">
        <f>ABS(Table21[[#This Row],[Erorr 1]])</f>
        <v>0.5000999999999749</v>
      </c>
      <c r="G651" s="6">
        <f>Table21[[#This Row],[Abs Erorr 1]]/Table21[[#This Row],[Adj Close]]</f>
        <v>3.1038919366459406E-3</v>
      </c>
      <c r="H651" s="4">
        <f t="shared" si="53"/>
        <v>159.35373333333334</v>
      </c>
      <c r="I651" s="7">
        <f>(Table21[[#This Row],[Adj Close]]-Table21[[#This Row],[3-MA]])</f>
        <v>1.7665666666666482</v>
      </c>
      <c r="J651" s="3">
        <f t="shared" si="52"/>
        <v>3.1207577877777126</v>
      </c>
      <c r="K651" s="3">
        <f>ABS(Table21[[#This Row],[Erorr 2]])</f>
        <v>1.7665666666666482</v>
      </c>
      <c r="L651" s="6">
        <f>Table21[[#This Row],[Abs Erorr 2]]/Table21[[#This Row],[Adj Close]]</f>
        <v>1.0964271210186727E-2</v>
      </c>
      <c r="M651" s="4">
        <f t="shared" si="54"/>
        <v>159.05073333333334</v>
      </c>
      <c r="N651" s="9">
        <f>Table21[[#This Row],[Adj Close]]-Table21[[#This Row],[6-MA]]</f>
        <v>2.0695666666666455</v>
      </c>
      <c r="O651" s="10">
        <f>(Table21[[#This Row],[Adj Close]]-M651)^2</f>
        <v>4.2831061877776904</v>
      </c>
      <c r="P651" s="10">
        <f>ABS(Table21[[#This Row],[Erorr 3]])</f>
        <v>2.0695666666666455</v>
      </c>
      <c r="Q651" s="81">
        <f>Table21[[#This Row],[Abs Erorr 3]]/Table21[[#This Row],[Adj Close]]</f>
        <v>1.2844853607314818E-2</v>
      </c>
    </row>
    <row r="652" spans="1:17" x14ac:dyDescent="0.3">
      <c r="A652" s="79">
        <v>44410</v>
      </c>
      <c r="B652" s="82">
        <v>162.31299999999999</v>
      </c>
      <c r="C652" s="4">
        <f t="shared" si="51"/>
        <v>161.12029999999999</v>
      </c>
      <c r="D652" s="18">
        <f>Table21[[#This Row],[Adj Close]]-Table21[[#This Row],[Naive Trend ]]</f>
        <v>1.1927000000000021</v>
      </c>
      <c r="E652" s="5">
        <f t="shared" si="50"/>
        <v>1.4225332900000049</v>
      </c>
      <c r="F652" s="5">
        <f>ABS(Table21[[#This Row],[Erorr 1]])</f>
        <v>1.1927000000000021</v>
      </c>
      <c r="G652" s="6">
        <f>Table21[[#This Row],[Abs Erorr 1]]/Table21[[#This Row],[Adj Close]]</f>
        <v>7.3481483306944125E-3</v>
      </c>
      <c r="H652" s="4">
        <f t="shared" si="53"/>
        <v>160.29633333333334</v>
      </c>
      <c r="I652" s="7">
        <f>(Table21[[#This Row],[Adj Close]]-Table21[[#This Row],[3-MA]])</f>
        <v>2.0166666666666515</v>
      </c>
      <c r="J652" s="3">
        <f t="shared" si="52"/>
        <v>4.066944444444383</v>
      </c>
      <c r="K652" s="3">
        <f>ABS(Table21[[#This Row],[Erorr 2]])</f>
        <v>2.0166666666666515</v>
      </c>
      <c r="L652" s="6">
        <f>Table21[[#This Row],[Abs Erorr 2]]/Table21[[#This Row],[Adj Close]]</f>
        <v>1.2424554204941389E-2</v>
      </c>
      <c r="M652" s="4">
        <f t="shared" si="54"/>
        <v>159.66471666666666</v>
      </c>
      <c r="N652" s="9">
        <f>Table21[[#This Row],[Adj Close]]-Table21[[#This Row],[6-MA]]</f>
        <v>2.6482833333333247</v>
      </c>
      <c r="O652" s="10">
        <f>(Table21[[#This Row],[Adj Close]]-M652)^2</f>
        <v>7.0134046136110655</v>
      </c>
      <c r="P652" s="10">
        <f>ABS(Table21[[#This Row],[Erorr 3]])</f>
        <v>2.6482833333333247</v>
      </c>
      <c r="Q652" s="81">
        <f>Table21[[#This Row],[Abs Erorr 3]]/Table21[[#This Row],[Adj Close]]</f>
        <v>1.6315904045475869E-2</v>
      </c>
    </row>
    <row r="653" spans="1:17" x14ac:dyDescent="0.3">
      <c r="A653" s="79">
        <v>44411</v>
      </c>
      <c r="B653" s="82">
        <v>164.69839999999999</v>
      </c>
      <c r="C653" s="4">
        <f t="shared" si="51"/>
        <v>162.31299999999999</v>
      </c>
      <c r="D653" s="18">
        <f>Table21[[#This Row],[Adj Close]]-Table21[[#This Row],[Naive Trend ]]</f>
        <v>2.3854000000000042</v>
      </c>
      <c r="E653" s="5">
        <f t="shared" si="50"/>
        <v>5.6901331600000198</v>
      </c>
      <c r="F653" s="5">
        <f>ABS(Table21[[#This Row],[Erorr 1]])</f>
        <v>2.3854000000000042</v>
      </c>
      <c r="G653" s="6">
        <f>Table21[[#This Row],[Abs Erorr 1]]/Table21[[#This Row],[Adj Close]]</f>
        <v>1.4483443676441327E-2</v>
      </c>
      <c r="H653" s="4">
        <f t="shared" si="53"/>
        <v>161.35116666666667</v>
      </c>
      <c r="I653" s="7">
        <f>(Table21[[#This Row],[Adj Close]]-Table21[[#This Row],[3-MA]])</f>
        <v>3.3472333333333211</v>
      </c>
      <c r="J653" s="3">
        <f t="shared" si="52"/>
        <v>11.203970987777696</v>
      </c>
      <c r="K653" s="3">
        <f>ABS(Table21[[#This Row],[Erorr 2]])</f>
        <v>3.3472333333333211</v>
      </c>
      <c r="L653" s="6">
        <f>Table21[[#This Row],[Abs Erorr 2]]/Table21[[#This Row],[Adj Close]]</f>
        <v>2.0323411358782607E-2</v>
      </c>
      <c r="M653" s="4">
        <f t="shared" si="54"/>
        <v>160.04785000000001</v>
      </c>
      <c r="N653" s="9">
        <f>Table21[[#This Row],[Adj Close]]-Table21[[#This Row],[6-MA]]</f>
        <v>4.6505499999999813</v>
      </c>
      <c r="O653" s="10">
        <f>(Table21[[#This Row],[Adj Close]]-M653)^2</f>
        <v>21.627615302499827</v>
      </c>
      <c r="P653" s="10">
        <f>ABS(Table21[[#This Row],[Erorr 3]])</f>
        <v>4.6505499999999813</v>
      </c>
      <c r="Q653" s="81">
        <f>Table21[[#This Row],[Abs Erorr 3]]/Table21[[#This Row],[Adj Close]]</f>
        <v>2.8236764898748146E-2</v>
      </c>
    </row>
    <row r="654" spans="1:17" x14ac:dyDescent="0.3">
      <c r="A654" s="79">
        <v>44412</v>
      </c>
      <c r="B654" s="82">
        <v>165.35249999999999</v>
      </c>
      <c r="C654" s="4">
        <f t="shared" si="51"/>
        <v>164.69839999999999</v>
      </c>
      <c r="D654" s="18">
        <f>Table21[[#This Row],[Adj Close]]-Table21[[#This Row],[Naive Trend ]]</f>
        <v>0.65409999999999968</v>
      </c>
      <c r="E654" s="5">
        <f t="shared" si="50"/>
        <v>0.42784680999999958</v>
      </c>
      <c r="F654" s="5">
        <f>ABS(Table21[[#This Row],[Erorr 1]])</f>
        <v>0.65409999999999968</v>
      </c>
      <c r="G654" s="6">
        <f>Table21[[#This Row],[Abs Erorr 1]]/Table21[[#This Row],[Adj Close]]</f>
        <v>3.9557914153097156E-3</v>
      </c>
      <c r="H654" s="4">
        <f t="shared" si="53"/>
        <v>162.71056666666667</v>
      </c>
      <c r="I654" s="7">
        <f>(Table21[[#This Row],[Adj Close]]-Table21[[#This Row],[3-MA]])</f>
        <v>2.641933333333327</v>
      </c>
      <c r="J654" s="3">
        <f t="shared" si="52"/>
        <v>6.9798117377777444</v>
      </c>
      <c r="K654" s="3">
        <f>ABS(Table21[[#This Row],[Erorr 2]])</f>
        <v>2.641933333333327</v>
      </c>
      <c r="L654" s="6">
        <f>Table21[[#This Row],[Abs Erorr 2]]/Table21[[#This Row],[Adj Close]]</f>
        <v>1.5977583243877942E-2</v>
      </c>
      <c r="M654" s="4">
        <f t="shared" si="54"/>
        <v>161.03215</v>
      </c>
      <c r="N654" s="9">
        <f>Table21[[#This Row],[Adj Close]]-Table21[[#This Row],[6-MA]]</f>
        <v>4.3203499999999906</v>
      </c>
      <c r="O654" s="10">
        <f>(Table21[[#This Row],[Adj Close]]-M654)^2</f>
        <v>18.665424122499918</v>
      </c>
      <c r="P654" s="10">
        <f>ABS(Table21[[#This Row],[Erorr 3]])</f>
        <v>4.3203499999999906</v>
      </c>
      <c r="Q654" s="81">
        <f>Table21[[#This Row],[Abs Erorr 3]]/Table21[[#This Row],[Adj Close]]</f>
        <v>2.6128120227997705E-2</v>
      </c>
    </row>
    <row r="655" spans="1:17" x14ac:dyDescent="0.3">
      <c r="A655" s="79">
        <v>44413</v>
      </c>
      <c r="B655" s="82">
        <v>167.21850000000001</v>
      </c>
      <c r="C655" s="4">
        <f t="shared" si="51"/>
        <v>165.35249999999999</v>
      </c>
      <c r="D655" s="18">
        <f>Table21[[#This Row],[Adj Close]]-Table21[[#This Row],[Naive Trend ]]</f>
        <v>1.8660000000000139</v>
      </c>
      <c r="E655" s="5">
        <f t="shared" si="50"/>
        <v>3.4819560000000518</v>
      </c>
      <c r="F655" s="5">
        <f>ABS(Table21[[#This Row],[Erorr 1]])</f>
        <v>1.8660000000000139</v>
      </c>
      <c r="G655" s="6">
        <f>Table21[[#This Row],[Abs Erorr 1]]/Table21[[#This Row],[Adj Close]]</f>
        <v>1.1159052377577923E-2</v>
      </c>
      <c r="H655" s="4">
        <f t="shared" si="53"/>
        <v>164.12129999999999</v>
      </c>
      <c r="I655" s="7">
        <f>(Table21[[#This Row],[Adj Close]]-Table21[[#This Row],[3-MA]])</f>
        <v>3.0972000000000151</v>
      </c>
      <c r="J655" s="3">
        <f t="shared" si="52"/>
        <v>9.5926478400000939</v>
      </c>
      <c r="K655" s="3">
        <f>ABS(Table21[[#This Row],[Erorr 2]])</f>
        <v>3.0972000000000151</v>
      </c>
      <c r="L655" s="6">
        <f>Table21[[#This Row],[Abs Erorr 2]]/Table21[[#This Row],[Adj Close]]</f>
        <v>1.852187407493797E-2</v>
      </c>
      <c r="M655" s="4">
        <f t="shared" si="54"/>
        <v>162.20881666666665</v>
      </c>
      <c r="N655" s="9">
        <f>Table21[[#This Row],[Adj Close]]-Table21[[#This Row],[6-MA]]</f>
        <v>5.0096833333333564</v>
      </c>
      <c r="O655" s="10">
        <f>(Table21[[#This Row],[Adj Close]]-M655)^2</f>
        <v>25.096927100278009</v>
      </c>
      <c r="P655" s="10">
        <f>ABS(Table21[[#This Row],[Erorr 3]])</f>
        <v>5.0096833333333564</v>
      </c>
      <c r="Q655" s="81">
        <f>Table21[[#This Row],[Abs Erorr 3]]/Table21[[#This Row],[Adj Close]]</f>
        <v>2.9958906062028761E-2</v>
      </c>
    </row>
    <row r="656" spans="1:17" x14ac:dyDescent="0.3">
      <c r="A656" s="79">
        <v>44414</v>
      </c>
      <c r="B656" s="82">
        <v>166.20849999999999</v>
      </c>
      <c r="C656" s="4">
        <f t="shared" si="51"/>
        <v>167.21850000000001</v>
      </c>
      <c r="D656" s="18">
        <f>Table21[[#This Row],[Adj Close]]-Table21[[#This Row],[Naive Trend ]]</f>
        <v>-1.0100000000000193</v>
      </c>
      <c r="E656" s="5">
        <f t="shared" si="50"/>
        <v>1.0201000000000391</v>
      </c>
      <c r="F656" s="5">
        <f>ABS(Table21[[#This Row],[Erorr 1]])</f>
        <v>1.0100000000000193</v>
      </c>
      <c r="G656" s="6">
        <f>Table21[[#This Row],[Abs Erorr 1]]/Table21[[#This Row],[Adj Close]]</f>
        <v>6.0767048616648328E-3</v>
      </c>
      <c r="H656" s="4">
        <f t="shared" si="53"/>
        <v>165.75646666666665</v>
      </c>
      <c r="I656" s="7">
        <f>(Table21[[#This Row],[Adj Close]]-Table21[[#This Row],[3-MA]])</f>
        <v>0.45203333333333262</v>
      </c>
      <c r="J656" s="3">
        <f t="shared" si="52"/>
        <v>0.20433413444444379</v>
      </c>
      <c r="K656" s="3">
        <f>ABS(Table21[[#This Row],[Erorr 2]])</f>
        <v>0.45203333333333262</v>
      </c>
      <c r="L656" s="6">
        <f>Table21[[#This Row],[Abs Erorr 2]]/Table21[[#This Row],[Adj Close]]</f>
        <v>2.7196763903971979E-3</v>
      </c>
      <c r="M656" s="4">
        <f t="shared" si="54"/>
        <v>163.55381666666665</v>
      </c>
      <c r="N656" s="9">
        <f>Table21[[#This Row],[Adj Close]]-Table21[[#This Row],[6-MA]]</f>
        <v>2.6546833333333382</v>
      </c>
      <c r="O656" s="10">
        <f>(Table21[[#This Row],[Adj Close]]-M656)^2</f>
        <v>7.0473436002778032</v>
      </c>
      <c r="P656" s="10">
        <f>ABS(Table21[[#This Row],[Erorr 3]])</f>
        <v>2.6546833333333382</v>
      </c>
      <c r="Q656" s="81">
        <f>Table21[[#This Row],[Abs Erorr 3]]/Table21[[#This Row],[Adj Close]]</f>
        <v>1.5972007047373258E-2</v>
      </c>
    </row>
    <row r="657" spans="1:17" x14ac:dyDescent="0.3">
      <c r="A657" s="79">
        <v>44417</v>
      </c>
      <c r="B657" s="82">
        <v>165.21780000000001</v>
      </c>
      <c r="C657" s="4">
        <f t="shared" si="51"/>
        <v>166.20849999999999</v>
      </c>
      <c r="D657" s="18">
        <f>Table21[[#This Row],[Adj Close]]-Table21[[#This Row],[Naive Trend ]]</f>
        <v>-0.99069999999997549</v>
      </c>
      <c r="E657" s="5">
        <f t="shared" si="50"/>
        <v>0.98148648999995147</v>
      </c>
      <c r="F657" s="5">
        <f>ABS(Table21[[#This Row],[Erorr 1]])</f>
        <v>0.99069999999997549</v>
      </c>
      <c r="G657" s="6">
        <f>Table21[[#This Row],[Abs Erorr 1]]/Table21[[#This Row],[Adj Close]]</f>
        <v>5.9963272722429149E-3</v>
      </c>
      <c r="H657" s="4">
        <f t="shared" si="53"/>
        <v>166.25983333333332</v>
      </c>
      <c r="I657" s="7">
        <f>(Table21[[#This Row],[Adj Close]]-Table21[[#This Row],[3-MA]])</f>
        <v>-1.0420333333333076</v>
      </c>
      <c r="J657" s="3">
        <f t="shared" si="52"/>
        <v>1.0858334677777242</v>
      </c>
      <c r="K657" s="3">
        <f>ABS(Table21[[#This Row],[Erorr 2]])</f>
        <v>1.0420333333333076</v>
      </c>
      <c r="L657" s="6">
        <f>Table21[[#This Row],[Abs Erorr 2]]/Table21[[#This Row],[Adj Close]]</f>
        <v>6.3070282580527494E-3</v>
      </c>
      <c r="M657" s="4">
        <f t="shared" si="54"/>
        <v>164.48519999999999</v>
      </c>
      <c r="N657" s="9">
        <f>Table21[[#This Row],[Adj Close]]-Table21[[#This Row],[6-MA]]</f>
        <v>0.73260000000001924</v>
      </c>
      <c r="O657" s="10">
        <f>(Table21[[#This Row],[Adj Close]]-M657)^2</f>
        <v>0.53670276000002815</v>
      </c>
      <c r="P657" s="10">
        <f>ABS(Table21[[#This Row],[Erorr 3]])</f>
        <v>0.73260000000001924</v>
      </c>
      <c r="Q657" s="81">
        <f>Table21[[#This Row],[Abs Erorr 3]]/Table21[[#This Row],[Adj Close]]</f>
        <v>4.43414692605772E-3</v>
      </c>
    </row>
    <row r="658" spans="1:17" x14ac:dyDescent="0.3">
      <c r="A658" s="79">
        <v>44418</v>
      </c>
      <c r="B658" s="82">
        <v>165.6987</v>
      </c>
      <c r="C658" s="4">
        <f t="shared" si="51"/>
        <v>165.21780000000001</v>
      </c>
      <c r="D658" s="18">
        <f>Table21[[#This Row],[Adj Close]]-Table21[[#This Row],[Naive Trend ]]</f>
        <v>0.48089999999999122</v>
      </c>
      <c r="E658" s="5">
        <f t="shared" si="50"/>
        <v>0.23126480999999155</v>
      </c>
      <c r="F658" s="5">
        <f>ABS(Table21[[#This Row],[Erorr 1]])</f>
        <v>0.48089999999999122</v>
      </c>
      <c r="G658" s="6">
        <f>Table21[[#This Row],[Abs Erorr 1]]/Table21[[#This Row],[Adj Close]]</f>
        <v>2.9022557207750649E-3</v>
      </c>
      <c r="H658" s="4">
        <f t="shared" si="53"/>
        <v>166.21493333333333</v>
      </c>
      <c r="I658" s="7">
        <f>(Table21[[#This Row],[Adj Close]]-Table21[[#This Row],[3-MA]])</f>
        <v>-0.51623333333333221</v>
      </c>
      <c r="J658" s="3">
        <f t="shared" si="52"/>
        <v>0.26649685444444327</v>
      </c>
      <c r="K658" s="3">
        <f>ABS(Table21[[#This Row],[Erorr 2]])</f>
        <v>0.51623333333333221</v>
      </c>
      <c r="L658" s="6">
        <f>Table21[[#This Row],[Abs Erorr 2]]/Table21[[#This Row],[Adj Close]]</f>
        <v>3.1154941670232307E-3</v>
      </c>
      <c r="M658" s="4">
        <f t="shared" si="54"/>
        <v>165.16811666666666</v>
      </c>
      <c r="N658" s="9">
        <f>Table21[[#This Row],[Adj Close]]-Table21[[#This Row],[6-MA]]</f>
        <v>0.53058333333333962</v>
      </c>
      <c r="O658" s="10">
        <f>(Table21[[#This Row],[Adj Close]]-M658)^2</f>
        <v>0.28151867361111776</v>
      </c>
      <c r="P658" s="10">
        <f>ABS(Table21[[#This Row],[Erorr 3]])</f>
        <v>0.53058333333333962</v>
      </c>
      <c r="Q658" s="81">
        <f>Table21[[#This Row],[Abs Erorr 3]]/Table21[[#This Row],[Adj Close]]</f>
        <v>3.2020971397683845E-3</v>
      </c>
    </row>
    <row r="659" spans="1:17" x14ac:dyDescent="0.3">
      <c r="A659" s="79">
        <v>44419</v>
      </c>
      <c r="B659" s="82">
        <v>164.73689999999999</v>
      </c>
      <c r="C659" s="4">
        <f t="shared" si="51"/>
        <v>165.6987</v>
      </c>
      <c r="D659" s="18">
        <f>Table21[[#This Row],[Adj Close]]-Table21[[#This Row],[Naive Trend ]]</f>
        <v>-0.96180000000001087</v>
      </c>
      <c r="E659" s="5">
        <f t="shared" si="50"/>
        <v>0.92505924000002093</v>
      </c>
      <c r="F659" s="5">
        <f>ABS(Table21[[#This Row],[Erorr 1]])</f>
        <v>0.96180000000001087</v>
      </c>
      <c r="G659" s="6">
        <f>Table21[[#This Row],[Abs Erorr 1]]/Table21[[#This Row],[Adj Close]]</f>
        <v>5.8384005040765666E-3</v>
      </c>
      <c r="H659" s="4">
        <f t="shared" si="53"/>
        <v>165.70833333333334</v>
      </c>
      <c r="I659" s="7">
        <f>(Table21[[#This Row],[Adj Close]]-Table21[[#This Row],[3-MA]])</f>
        <v>-0.97143333333335136</v>
      </c>
      <c r="J659" s="3">
        <f t="shared" si="52"/>
        <v>0.94368272111114615</v>
      </c>
      <c r="K659" s="3">
        <f>ABS(Table21[[#This Row],[Erorr 2]])</f>
        <v>0.97143333333335136</v>
      </c>
      <c r="L659" s="6">
        <f>Table21[[#This Row],[Abs Erorr 2]]/Table21[[#This Row],[Adj Close]]</f>
        <v>5.896877586826943E-3</v>
      </c>
      <c r="M659" s="4">
        <f t="shared" si="54"/>
        <v>165.73240000000001</v>
      </c>
      <c r="N659" s="9">
        <f>Table21[[#This Row],[Adj Close]]-Table21[[#This Row],[6-MA]]</f>
        <v>-0.99550000000002115</v>
      </c>
      <c r="O659" s="10">
        <f>(Table21[[#This Row],[Adj Close]]-M659)^2</f>
        <v>0.99102025000004212</v>
      </c>
      <c r="P659" s="10">
        <f>ABS(Table21[[#This Row],[Erorr 3]])</f>
        <v>0.99550000000002115</v>
      </c>
      <c r="Q659" s="81">
        <f>Table21[[#This Row],[Abs Erorr 3]]/Table21[[#This Row],[Adj Close]]</f>
        <v>6.0429691222793512E-3</v>
      </c>
    </row>
    <row r="660" spans="1:17" x14ac:dyDescent="0.3">
      <c r="A660" s="79">
        <v>44420</v>
      </c>
      <c r="B660" s="82">
        <v>164.1309</v>
      </c>
      <c r="C660" s="4">
        <f t="shared" si="51"/>
        <v>164.73689999999999</v>
      </c>
      <c r="D660" s="18">
        <f>Table21[[#This Row],[Adj Close]]-Table21[[#This Row],[Naive Trend ]]</f>
        <v>-0.60599999999999454</v>
      </c>
      <c r="E660" s="5">
        <f t="shared" si="50"/>
        <v>0.3672359999999934</v>
      </c>
      <c r="F660" s="5">
        <f>ABS(Table21[[#This Row],[Erorr 1]])</f>
        <v>0.60599999999999454</v>
      </c>
      <c r="G660" s="6">
        <f>Table21[[#This Row],[Abs Erorr 1]]/Table21[[#This Row],[Adj Close]]</f>
        <v>3.692174965225893E-3</v>
      </c>
      <c r="H660" s="4">
        <f t="shared" si="53"/>
        <v>165.21780000000001</v>
      </c>
      <c r="I660" s="7">
        <f>(Table21[[#This Row],[Adj Close]]-Table21[[#This Row],[3-MA]])</f>
        <v>-1.0869000000000142</v>
      </c>
      <c r="J660" s="3">
        <f t="shared" si="52"/>
        <v>1.1813516100000307</v>
      </c>
      <c r="K660" s="3">
        <f>ABS(Table21[[#This Row],[Erorr 2]])</f>
        <v>1.0869000000000142</v>
      </c>
      <c r="L660" s="6">
        <f>Table21[[#This Row],[Abs Erorr 2]]/Table21[[#This Row],[Adj Close]]</f>
        <v>6.6221534153533199E-3</v>
      </c>
      <c r="M660" s="4">
        <f t="shared" si="54"/>
        <v>165.73881666666668</v>
      </c>
      <c r="N660" s="9">
        <f>Table21[[#This Row],[Adj Close]]-Table21[[#This Row],[6-MA]]</f>
        <v>-1.6079166666666822</v>
      </c>
      <c r="O660" s="10">
        <f>(Table21[[#This Row],[Adj Close]]-M660)^2</f>
        <v>2.5853960069444946</v>
      </c>
      <c r="P660" s="10">
        <f>ABS(Table21[[#This Row],[Erorr 3]])</f>
        <v>1.6079166666666822</v>
      </c>
      <c r="Q660" s="81">
        <f>Table21[[#This Row],[Abs Erorr 3]]/Table21[[#This Row],[Adj Close]]</f>
        <v>9.7965505987396787E-3</v>
      </c>
    </row>
    <row r="661" spans="1:17" x14ac:dyDescent="0.3">
      <c r="A661" s="79">
        <v>44421</v>
      </c>
      <c r="B661" s="82">
        <v>165.14089999999999</v>
      </c>
      <c r="C661" s="4">
        <f t="shared" si="51"/>
        <v>164.1309</v>
      </c>
      <c r="D661" s="18">
        <f>Table21[[#This Row],[Adj Close]]-Table21[[#This Row],[Naive Trend ]]</f>
        <v>1.0099999999999909</v>
      </c>
      <c r="E661" s="5">
        <f t="shared" si="50"/>
        <v>1.0200999999999816</v>
      </c>
      <c r="F661" s="5">
        <f>ABS(Table21[[#This Row],[Erorr 1]])</f>
        <v>1.0099999999999909</v>
      </c>
      <c r="G661" s="6">
        <f>Table21[[#This Row],[Abs Erorr 1]]/Table21[[#This Row],[Adj Close]]</f>
        <v>6.115989436898981E-3</v>
      </c>
      <c r="H661" s="4">
        <f t="shared" si="53"/>
        <v>164.85550000000001</v>
      </c>
      <c r="I661" s="7">
        <f>(Table21[[#This Row],[Adj Close]]-Table21[[#This Row],[3-MA]])</f>
        <v>0.28539999999998145</v>
      </c>
      <c r="J661" s="3">
        <f t="shared" si="52"/>
        <v>8.1453159999989408E-2</v>
      </c>
      <c r="K661" s="3">
        <f>ABS(Table21[[#This Row],[Erorr 2]])</f>
        <v>0.28539999999998145</v>
      </c>
      <c r="L661" s="6">
        <f>Table21[[#This Row],[Abs Erorr 2]]/Table21[[#This Row],[Adj Close]]</f>
        <v>1.7282211735553184E-3</v>
      </c>
      <c r="M661" s="4">
        <f t="shared" si="54"/>
        <v>165.53521666666668</v>
      </c>
      <c r="N661" s="9">
        <f>Table21[[#This Row],[Adj Close]]-Table21[[#This Row],[6-MA]]</f>
        <v>-0.39431666666669685</v>
      </c>
      <c r="O661" s="10">
        <f>(Table21[[#This Row],[Adj Close]]-M661)^2</f>
        <v>0.1554856336111349</v>
      </c>
      <c r="P661" s="10">
        <f>ABS(Table21[[#This Row],[Erorr 3]])</f>
        <v>0.39431666666669685</v>
      </c>
      <c r="Q661" s="81">
        <f>Table21[[#This Row],[Abs Erorr 3]]/Table21[[#This Row],[Adj Close]]</f>
        <v>2.3877589783433228E-3</v>
      </c>
    </row>
    <row r="662" spans="1:17" x14ac:dyDescent="0.3">
      <c r="A662" s="79">
        <v>44424</v>
      </c>
      <c r="B662" s="82">
        <v>165.78530000000001</v>
      </c>
      <c r="C662" s="4">
        <f t="shared" si="51"/>
        <v>165.14089999999999</v>
      </c>
      <c r="D662" s="18">
        <f>Table21[[#This Row],[Adj Close]]-Table21[[#This Row],[Naive Trend ]]</f>
        <v>0.64440000000001874</v>
      </c>
      <c r="E662" s="5">
        <f t="shared" si="50"/>
        <v>0.41525136000002416</v>
      </c>
      <c r="F662" s="5">
        <f>ABS(Table21[[#This Row],[Erorr 1]])</f>
        <v>0.64440000000001874</v>
      </c>
      <c r="G662" s="6">
        <f>Table21[[#This Row],[Abs Erorr 1]]/Table21[[#This Row],[Adj Close]]</f>
        <v>3.8869549954068227E-3</v>
      </c>
      <c r="H662" s="4">
        <f t="shared" si="53"/>
        <v>164.66956666666667</v>
      </c>
      <c r="I662" s="7">
        <f>(Table21[[#This Row],[Adj Close]]-Table21[[#This Row],[3-MA]])</f>
        <v>1.1157333333333384</v>
      </c>
      <c r="J662" s="3">
        <f t="shared" si="52"/>
        <v>1.2448608711111222</v>
      </c>
      <c r="K662" s="3">
        <f>ABS(Table21[[#This Row],[Erorr 2]])</f>
        <v>1.1157333333333384</v>
      </c>
      <c r="L662" s="6">
        <f>Table21[[#This Row],[Abs Erorr 2]]/Table21[[#This Row],[Adj Close]]</f>
        <v>6.7299895306359384E-3</v>
      </c>
      <c r="M662" s="4">
        <f t="shared" si="54"/>
        <v>165.18895000000001</v>
      </c>
      <c r="N662" s="9">
        <f>Table21[[#This Row],[Adj Close]]-Table21[[#This Row],[6-MA]]</f>
        <v>0.59635000000000105</v>
      </c>
      <c r="O662" s="10">
        <f>(Table21[[#This Row],[Adj Close]]-M662)^2</f>
        <v>0.35563332250000124</v>
      </c>
      <c r="P662" s="10">
        <f>ABS(Table21[[#This Row],[Erorr 3]])</f>
        <v>0.59635000000000105</v>
      </c>
      <c r="Q662" s="81">
        <f>Table21[[#This Row],[Abs Erorr 3]]/Table21[[#This Row],[Adj Close]]</f>
        <v>3.5971223021582796E-3</v>
      </c>
    </row>
    <row r="663" spans="1:17" x14ac:dyDescent="0.3">
      <c r="A663" s="79">
        <v>44425</v>
      </c>
      <c r="B663" s="82">
        <v>164.15020000000001</v>
      </c>
      <c r="C663" s="4">
        <f t="shared" si="51"/>
        <v>165.78530000000001</v>
      </c>
      <c r="D663" s="18">
        <f>Table21[[#This Row],[Adj Close]]-Table21[[#This Row],[Naive Trend ]]</f>
        <v>-1.6350999999999942</v>
      </c>
      <c r="E663" s="5">
        <f t="shared" si="50"/>
        <v>2.6735520099999812</v>
      </c>
      <c r="F663" s="5">
        <f>ABS(Table21[[#This Row],[Erorr 1]])</f>
        <v>1.6350999999999942</v>
      </c>
      <c r="G663" s="6">
        <f>Table21[[#This Row],[Abs Erorr 1]]/Table21[[#This Row],[Adj Close]]</f>
        <v>9.9609991337201789E-3</v>
      </c>
      <c r="H663" s="4">
        <f t="shared" si="53"/>
        <v>165.01903333333334</v>
      </c>
      <c r="I663" s="7">
        <f>(Table21[[#This Row],[Adj Close]]-Table21[[#This Row],[3-MA]])</f>
        <v>-0.86883333333332757</v>
      </c>
      <c r="J663" s="3">
        <f t="shared" si="52"/>
        <v>0.75487136111110109</v>
      </c>
      <c r="K663" s="3">
        <f>ABS(Table21[[#This Row],[Erorr 2]])</f>
        <v>0.86883333333332757</v>
      </c>
      <c r="L663" s="6">
        <f>Table21[[#This Row],[Abs Erorr 2]]/Table21[[#This Row],[Adj Close]]</f>
        <v>5.2929166905268926E-3</v>
      </c>
      <c r="M663" s="4">
        <f t="shared" si="54"/>
        <v>165.11841666666666</v>
      </c>
      <c r="N663" s="9">
        <f>Table21[[#This Row],[Adj Close]]-Table21[[#This Row],[6-MA]]</f>
        <v>-0.96821666666664896</v>
      </c>
      <c r="O663" s="10">
        <f>(Table21[[#This Row],[Adj Close]]-M663)^2</f>
        <v>0.93744351361107681</v>
      </c>
      <c r="P663" s="10">
        <f>ABS(Table21[[#This Row],[Erorr 3]])</f>
        <v>0.96821666666664896</v>
      </c>
      <c r="Q663" s="81">
        <f>Table21[[#This Row],[Abs Erorr 3]]/Table21[[#This Row],[Adj Close]]</f>
        <v>5.8983581297290463E-3</v>
      </c>
    </row>
    <row r="664" spans="1:17" x14ac:dyDescent="0.3">
      <c r="A664" s="79">
        <v>44426</v>
      </c>
      <c r="B664" s="82">
        <v>162.3707</v>
      </c>
      <c r="C664" s="4">
        <f t="shared" si="51"/>
        <v>164.15020000000001</v>
      </c>
      <c r="D664" s="18">
        <f>Table21[[#This Row],[Adj Close]]-Table21[[#This Row],[Naive Trend ]]</f>
        <v>-1.779500000000013</v>
      </c>
      <c r="E664" s="5">
        <f t="shared" si="50"/>
        <v>3.166620250000046</v>
      </c>
      <c r="F664" s="5">
        <f>ABS(Table21[[#This Row],[Erorr 1]])</f>
        <v>1.779500000000013</v>
      </c>
      <c r="G664" s="6">
        <f>Table21[[#This Row],[Abs Erorr 1]]/Table21[[#This Row],[Adj Close]]</f>
        <v>1.0959489612350092E-2</v>
      </c>
      <c r="H664" s="4">
        <f t="shared" si="53"/>
        <v>165.02546666666669</v>
      </c>
      <c r="I664" s="7">
        <f>(Table21[[#This Row],[Adj Close]]-Table21[[#This Row],[3-MA]])</f>
        <v>-2.6547666666666885</v>
      </c>
      <c r="J664" s="3">
        <f t="shared" si="52"/>
        <v>7.0477860544445603</v>
      </c>
      <c r="K664" s="3">
        <f>ABS(Table21[[#This Row],[Erorr 2]])</f>
        <v>2.6547666666666885</v>
      </c>
      <c r="L664" s="6">
        <f>Table21[[#This Row],[Abs Erorr 2]]/Table21[[#This Row],[Adj Close]]</f>
        <v>1.6350035238295386E-2</v>
      </c>
      <c r="M664" s="4">
        <f t="shared" si="54"/>
        <v>164.94048333333333</v>
      </c>
      <c r="N664" s="9">
        <f>Table21[[#This Row],[Adj Close]]-Table21[[#This Row],[6-MA]]</f>
        <v>-2.5697833333333335</v>
      </c>
      <c r="O664" s="10">
        <f>(Table21[[#This Row],[Adj Close]]-M664)^2</f>
        <v>6.6037863802777785</v>
      </c>
      <c r="P664" s="10">
        <f>ABS(Table21[[#This Row],[Erorr 3]])</f>
        <v>2.5697833333333335</v>
      </c>
      <c r="Q664" s="81">
        <f>Table21[[#This Row],[Abs Erorr 3]]/Table21[[#This Row],[Adj Close]]</f>
        <v>1.5826644421273871E-2</v>
      </c>
    </row>
    <row r="665" spans="1:17" x14ac:dyDescent="0.3">
      <c r="A665" s="79">
        <v>44427</v>
      </c>
      <c r="B665" s="82">
        <v>159.27359999999999</v>
      </c>
      <c r="C665" s="4">
        <f t="shared" si="51"/>
        <v>162.3707</v>
      </c>
      <c r="D665" s="18">
        <f>Table21[[#This Row],[Adj Close]]-Table21[[#This Row],[Naive Trend ]]</f>
        <v>-3.0971000000000117</v>
      </c>
      <c r="E665" s="5">
        <f t="shared" si="50"/>
        <v>9.5920284100000721</v>
      </c>
      <c r="F665" s="5">
        <f>ABS(Table21[[#This Row],[Erorr 1]])</f>
        <v>3.0971000000000117</v>
      </c>
      <c r="G665" s="6">
        <f>Table21[[#This Row],[Abs Erorr 1]]/Table21[[#This Row],[Adj Close]]</f>
        <v>1.9445156008277655E-2</v>
      </c>
      <c r="H665" s="4">
        <f t="shared" si="53"/>
        <v>164.10206666666667</v>
      </c>
      <c r="I665" s="7">
        <f>(Table21[[#This Row],[Adj Close]]-Table21[[#This Row],[3-MA]])</f>
        <v>-4.8284666666666851</v>
      </c>
      <c r="J665" s="3">
        <f t="shared" si="52"/>
        <v>23.31409035111129</v>
      </c>
      <c r="K665" s="3">
        <f>ABS(Table21[[#This Row],[Erorr 2]])</f>
        <v>4.8284666666666851</v>
      </c>
      <c r="L665" s="6">
        <f>Table21[[#This Row],[Abs Erorr 2]]/Table21[[#This Row],[Adj Close]]</f>
        <v>3.0315549260308584E-2</v>
      </c>
      <c r="M665" s="4">
        <f t="shared" si="54"/>
        <v>164.38581666666667</v>
      </c>
      <c r="N665" s="9">
        <f>Table21[[#This Row],[Adj Close]]-Table21[[#This Row],[6-MA]]</f>
        <v>-5.1122166666666828</v>
      </c>
      <c r="O665" s="10">
        <f>(Table21[[#This Row],[Adj Close]]-M665)^2</f>
        <v>26.134759246944611</v>
      </c>
      <c r="P665" s="10">
        <f>ABS(Table21[[#This Row],[Erorr 3]])</f>
        <v>5.1122166666666828</v>
      </c>
      <c r="Q665" s="81">
        <f>Table21[[#This Row],[Abs Erorr 3]]/Table21[[#This Row],[Adj Close]]</f>
        <v>3.2097074886652172E-2</v>
      </c>
    </row>
    <row r="666" spans="1:17" x14ac:dyDescent="0.3">
      <c r="A666" s="79">
        <v>44428</v>
      </c>
      <c r="B666" s="82">
        <v>161.3896</v>
      </c>
      <c r="C666" s="4">
        <f t="shared" si="51"/>
        <v>159.27359999999999</v>
      </c>
      <c r="D666" s="18">
        <f>Table21[[#This Row],[Adj Close]]-Table21[[#This Row],[Naive Trend ]]</f>
        <v>2.1160000000000139</v>
      </c>
      <c r="E666" s="5">
        <f t="shared" si="50"/>
        <v>4.4774560000000587</v>
      </c>
      <c r="F666" s="5">
        <f>ABS(Table21[[#This Row],[Erorr 1]])</f>
        <v>2.1160000000000139</v>
      </c>
      <c r="G666" s="6">
        <f>Table21[[#This Row],[Abs Erorr 1]]/Table21[[#This Row],[Adj Close]]</f>
        <v>1.3111129837362592E-2</v>
      </c>
      <c r="H666" s="4">
        <f t="shared" si="53"/>
        <v>161.9315</v>
      </c>
      <c r="I666" s="7">
        <f>(Table21[[#This Row],[Adj Close]]-Table21[[#This Row],[3-MA]])</f>
        <v>-0.54189999999999827</v>
      </c>
      <c r="J666" s="3">
        <f t="shared" si="52"/>
        <v>0.29365560999999812</v>
      </c>
      <c r="K666" s="3">
        <f>ABS(Table21[[#This Row],[Erorr 2]])</f>
        <v>0.54189999999999827</v>
      </c>
      <c r="L666" s="6">
        <f>Table21[[#This Row],[Abs Erorr 2]]/Table21[[#This Row],[Adj Close]]</f>
        <v>3.3577132603339883E-3</v>
      </c>
      <c r="M666" s="4">
        <f t="shared" si="54"/>
        <v>163.47526666666667</v>
      </c>
      <c r="N666" s="9">
        <f>Table21[[#This Row],[Adj Close]]-Table21[[#This Row],[6-MA]]</f>
        <v>-2.0856666666666683</v>
      </c>
      <c r="O666" s="10">
        <f>(Table21[[#This Row],[Adj Close]]-M666)^2</f>
        <v>4.3500054444444514</v>
      </c>
      <c r="P666" s="10">
        <f>ABS(Table21[[#This Row],[Erorr 3]])</f>
        <v>2.0856666666666683</v>
      </c>
      <c r="Q666" s="81">
        <f>Table21[[#This Row],[Abs Erorr 3]]/Table21[[#This Row],[Adj Close]]</f>
        <v>1.2923178858282494E-2</v>
      </c>
    </row>
    <row r="667" spans="1:17" x14ac:dyDescent="0.3">
      <c r="A667" s="79">
        <v>44431</v>
      </c>
      <c r="B667" s="82">
        <v>163.24600000000001</v>
      </c>
      <c r="C667" s="4">
        <f t="shared" si="51"/>
        <v>161.3896</v>
      </c>
      <c r="D667" s="18">
        <f>Table21[[#This Row],[Adj Close]]-Table21[[#This Row],[Naive Trend ]]</f>
        <v>1.8564000000000078</v>
      </c>
      <c r="E667" s="5">
        <f t="shared" si="50"/>
        <v>3.4462209600000291</v>
      </c>
      <c r="F667" s="5">
        <f>ABS(Table21[[#This Row],[Erorr 1]])</f>
        <v>1.8564000000000078</v>
      </c>
      <c r="G667" s="6">
        <f>Table21[[#This Row],[Abs Erorr 1]]/Table21[[#This Row],[Adj Close]]</f>
        <v>1.1371794714725063E-2</v>
      </c>
      <c r="H667" s="4">
        <f t="shared" si="53"/>
        <v>161.01130000000001</v>
      </c>
      <c r="I667" s="7">
        <f>(Table21[[#This Row],[Adj Close]]-Table21[[#This Row],[3-MA]])</f>
        <v>2.2347000000000037</v>
      </c>
      <c r="J667" s="3">
        <f t="shared" si="52"/>
        <v>4.9938840900000168</v>
      </c>
      <c r="K667" s="3">
        <f>ABS(Table21[[#This Row],[Erorr 2]])</f>
        <v>2.2347000000000037</v>
      </c>
      <c r="L667" s="6">
        <f>Table21[[#This Row],[Abs Erorr 2]]/Table21[[#This Row],[Adj Close]]</f>
        <v>1.3689156242725724E-2</v>
      </c>
      <c r="M667" s="4">
        <f t="shared" si="54"/>
        <v>163.01838333333333</v>
      </c>
      <c r="N667" s="9">
        <f>Table21[[#This Row],[Adj Close]]-Table21[[#This Row],[6-MA]]</f>
        <v>0.22761666666667679</v>
      </c>
      <c r="O667" s="10">
        <f>(Table21[[#This Row],[Adj Close]]-M667)^2</f>
        <v>5.1809346944449053E-2</v>
      </c>
      <c r="P667" s="10">
        <f>ABS(Table21[[#This Row],[Erorr 3]])</f>
        <v>0.22761666666667679</v>
      </c>
      <c r="Q667" s="81">
        <f>Table21[[#This Row],[Abs Erorr 3]]/Table21[[#This Row],[Adj Close]]</f>
        <v>1.3943169613140707E-3</v>
      </c>
    </row>
    <row r="668" spans="1:17" x14ac:dyDescent="0.3">
      <c r="A668" s="79">
        <v>44432</v>
      </c>
      <c r="B668" s="82">
        <v>163.49610000000001</v>
      </c>
      <c r="C668" s="4">
        <f t="shared" si="51"/>
        <v>163.24600000000001</v>
      </c>
      <c r="D668" s="18">
        <f>Table21[[#This Row],[Adj Close]]-Table21[[#This Row],[Naive Trend ]]</f>
        <v>0.25010000000000332</v>
      </c>
      <c r="E668" s="5">
        <f t="shared" si="50"/>
        <v>6.2550010000001655E-2</v>
      </c>
      <c r="F668" s="5">
        <f>ABS(Table21[[#This Row],[Erorr 1]])</f>
        <v>0.25010000000000332</v>
      </c>
      <c r="G668" s="6">
        <f>Table21[[#This Row],[Abs Erorr 1]]/Table21[[#This Row],[Adj Close]]</f>
        <v>1.5297000968219016E-3</v>
      </c>
      <c r="H668" s="4">
        <f t="shared" si="53"/>
        <v>161.30306666666664</v>
      </c>
      <c r="I668" s="7">
        <f>(Table21[[#This Row],[Adj Close]]-Table21[[#This Row],[3-MA]])</f>
        <v>2.1930333333333749</v>
      </c>
      <c r="J668" s="3">
        <f t="shared" si="52"/>
        <v>4.8093952011112933</v>
      </c>
      <c r="K668" s="3">
        <f>ABS(Table21[[#This Row],[Erorr 2]])</f>
        <v>2.1930333333333749</v>
      </c>
      <c r="L668" s="6">
        <f>Table21[[#This Row],[Abs Erorr 2]]/Table21[[#This Row],[Adj Close]]</f>
        <v>1.3413367862189831E-2</v>
      </c>
      <c r="M668" s="4">
        <f t="shared" si="54"/>
        <v>162.70256666666666</v>
      </c>
      <c r="N668" s="9">
        <f>Table21[[#This Row],[Adj Close]]-Table21[[#This Row],[6-MA]]</f>
        <v>0.7935333333333574</v>
      </c>
      <c r="O668" s="10">
        <f>(Table21[[#This Row],[Adj Close]]-M668)^2</f>
        <v>0.62969515111114926</v>
      </c>
      <c r="P668" s="10">
        <f>ABS(Table21[[#This Row],[Erorr 3]])</f>
        <v>0.7935333333333574</v>
      </c>
      <c r="Q668" s="81">
        <f>Table21[[#This Row],[Abs Erorr 3]]/Table21[[#This Row],[Adj Close]]</f>
        <v>4.8535306550636821E-3</v>
      </c>
    </row>
    <row r="669" spans="1:17" x14ac:dyDescent="0.3">
      <c r="A669" s="79">
        <v>44433</v>
      </c>
      <c r="B669" s="82">
        <v>163.3614</v>
      </c>
      <c r="C669" s="4">
        <f t="shared" si="51"/>
        <v>163.49610000000001</v>
      </c>
      <c r="D669" s="18">
        <f>Table21[[#This Row],[Adj Close]]-Table21[[#This Row],[Naive Trend ]]</f>
        <v>-0.13470000000000937</v>
      </c>
      <c r="E669" s="5">
        <f t="shared" si="50"/>
        <v>1.8144090000002524E-2</v>
      </c>
      <c r="F669" s="5">
        <f>ABS(Table21[[#This Row],[Erorr 1]])</f>
        <v>0.13470000000000937</v>
      </c>
      <c r="G669" s="6">
        <f>Table21[[#This Row],[Abs Erorr 1]]/Table21[[#This Row],[Adj Close]]</f>
        <v>8.2455218919530178E-4</v>
      </c>
      <c r="H669" s="4">
        <f t="shared" si="53"/>
        <v>162.71056666666667</v>
      </c>
      <c r="I669" s="7">
        <f>(Table21[[#This Row],[Adj Close]]-Table21[[#This Row],[3-MA]])</f>
        <v>0.65083333333333826</v>
      </c>
      <c r="J669" s="3">
        <f t="shared" si="52"/>
        <v>0.4235840277777842</v>
      </c>
      <c r="K669" s="3">
        <f>ABS(Table21[[#This Row],[Erorr 2]])</f>
        <v>0.65083333333333826</v>
      </c>
      <c r="L669" s="6">
        <f>Table21[[#This Row],[Abs Erorr 2]]/Table21[[#This Row],[Adj Close]]</f>
        <v>3.9840092784056589E-3</v>
      </c>
      <c r="M669" s="4">
        <f t="shared" si="54"/>
        <v>162.3210333333333</v>
      </c>
      <c r="N669" s="9">
        <f>Table21[[#This Row],[Adj Close]]-Table21[[#This Row],[6-MA]]</f>
        <v>1.0403666666666993</v>
      </c>
      <c r="O669" s="10">
        <f>(Table21[[#This Row],[Adj Close]]-M669)^2</f>
        <v>1.082362801111179</v>
      </c>
      <c r="P669" s="10">
        <f>ABS(Table21[[#This Row],[Erorr 3]])</f>
        <v>1.0403666666666993</v>
      </c>
      <c r="Q669" s="81">
        <f>Table21[[#This Row],[Abs Erorr 3]]/Table21[[#This Row],[Adj Close]]</f>
        <v>6.3684974949204604E-3</v>
      </c>
    </row>
    <row r="670" spans="1:17" x14ac:dyDescent="0.3">
      <c r="A670" s="79">
        <v>44434</v>
      </c>
      <c r="B670" s="82">
        <v>160.55279999999999</v>
      </c>
      <c r="C670" s="4">
        <f t="shared" si="51"/>
        <v>163.3614</v>
      </c>
      <c r="D670" s="18">
        <f>Table21[[#This Row],[Adj Close]]-Table21[[#This Row],[Naive Trend ]]</f>
        <v>-2.8086000000000126</v>
      </c>
      <c r="E670" s="5">
        <f t="shared" si="50"/>
        <v>7.888233960000071</v>
      </c>
      <c r="F670" s="5">
        <f>ABS(Table21[[#This Row],[Erorr 1]])</f>
        <v>2.8086000000000126</v>
      </c>
      <c r="G670" s="6">
        <f>Table21[[#This Row],[Abs Erorr 1]]/Table21[[#This Row],[Adj Close]]</f>
        <v>1.7493310611836187E-2</v>
      </c>
      <c r="H670" s="4">
        <f t="shared" si="53"/>
        <v>163.36783333333335</v>
      </c>
      <c r="I670" s="7">
        <f>(Table21[[#This Row],[Adj Close]]-Table21[[#This Row],[3-MA]])</f>
        <v>-2.8150333333333606</v>
      </c>
      <c r="J670" s="3">
        <f t="shared" si="52"/>
        <v>7.924412667777931</v>
      </c>
      <c r="K670" s="3">
        <f>ABS(Table21[[#This Row],[Erorr 2]])</f>
        <v>2.8150333333333606</v>
      </c>
      <c r="L670" s="6">
        <f>Table21[[#This Row],[Abs Erorr 2]]/Table21[[#This Row],[Adj Close]]</f>
        <v>1.7533380503693245E-2</v>
      </c>
      <c r="M670" s="4">
        <f t="shared" si="54"/>
        <v>162.18956666666668</v>
      </c>
      <c r="N670" s="9">
        <f>Table21[[#This Row],[Adj Close]]-Table21[[#This Row],[6-MA]]</f>
        <v>-1.6367666666666878</v>
      </c>
      <c r="O670" s="10">
        <f>(Table21[[#This Row],[Adj Close]]-M670)^2</f>
        <v>2.6790051211111803</v>
      </c>
      <c r="P670" s="10">
        <f>ABS(Table21[[#This Row],[Erorr 3]])</f>
        <v>1.6367666666666878</v>
      </c>
      <c r="Q670" s="81">
        <f>Table21[[#This Row],[Abs Erorr 3]]/Table21[[#This Row],[Adj Close]]</f>
        <v>1.0194569429288607E-2</v>
      </c>
    </row>
    <row r="671" spans="1:17" x14ac:dyDescent="0.3">
      <c r="A671" s="79">
        <v>44435</v>
      </c>
      <c r="B671" s="82">
        <v>161.45359999999999</v>
      </c>
      <c r="C671" s="4">
        <f t="shared" si="51"/>
        <v>160.55279999999999</v>
      </c>
      <c r="D671" s="18">
        <f>Table21[[#This Row],[Adj Close]]-Table21[[#This Row],[Naive Trend ]]</f>
        <v>0.90080000000000382</v>
      </c>
      <c r="E671" s="5">
        <f t="shared" si="50"/>
        <v>0.81144064000000693</v>
      </c>
      <c r="F671" s="5">
        <f>ABS(Table21[[#This Row],[Erorr 1]])</f>
        <v>0.90080000000000382</v>
      </c>
      <c r="G671" s="6">
        <f>Table21[[#This Row],[Abs Erorr 1]]/Table21[[#This Row],[Adj Close]]</f>
        <v>5.5793119509258624E-3</v>
      </c>
      <c r="H671" s="4">
        <f t="shared" si="53"/>
        <v>162.4701</v>
      </c>
      <c r="I671" s="7">
        <f>(Table21[[#This Row],[Adj Close]]-Table21[[#This Row],[3-MA]])</f>
        <v>-1.0165000000000077</v>
      </c>
      <c r="J671" s="3">
        <f t="shared" si="52"/>
        <v>1.0332722500000158</v>
      </c>
      <c r="K671" s="3">
        <f>ABS(Table21[[#This Row],[Erorr 2]])</f>
        <v>1.0165000000000077</v>
      </c>
      <c r="L671" s="6">
        <f>Table21[[#This Row],[Abs Erorr 2]]/Table21[[#This Row],[Adj Close]]</f>
        <v>6.2959265076777959E-3</v>
      </c>
      <c r="M671" s="4">
        <f t="shared" si="54"/>
        <v>161.88658333333331</v>
      </c>
      <c r="N671" s="9">
        <f>Table21[[#This Row],[Adj Close]]-Table21[[#This Row],[6-MA]]</f>
        <v>-0.43298333333331129</v>
      </c>
      <c r="O671" s="10">
        <f>(Table21[[#This Row],[Adj Close]]-M671)^2</f>
        <v>0.18747456694442535</v>
      </c>
      <c r="P671" s="10">
        <f>ABS(Table21[[#This Row],[Erorr 3]])</f>
        <v>0.43298333333331129</v>
      </c>
      <c r="Q671" s="81">
        <f>Table21[[#This Row],[Abs Erorr 3]]/Table21[[#This Row],[Adj Close]]</f>
        <v>2.6817818452689276E-3</v>
      </c>
    </row>
    <row r="672" spans="1:17" x14ac:dyDescent="0.3">
      <c r="A672" s="79">
        <v>44438</v>
      </c>
      <c r="B672" s="82">
        <v>161.88720000000001</v>
      </c>
      <c r="C672" s="4">
        <f t="shared" si="51"/>
        <v>161.45359999999999</v>
      </c>
      <c r="D672" s="18">
        <f>Table21[[#This Row],[Adj Close]]-Table21[[#This Row],[Naive Trend ]]</f>
        <v>0.43360000000001264</v>
      </c>
      <c r="E672" s="5">
        <f t="shared" si="50"/>
        <v>0.18800896000001097</v>
      </c>
      <c r="F672" s="5">
        <f>ABS(Table21[[#This Row],[Erorr 1]])</f>
        <v>0.43360000000001264</v>
      </c>
      <c r="G672" s="6">
        <f>Table21[[#This Row],[Abs Erorr 1]]/Table21[[#This Row],[Adj Close]]</f>
        <v>2.6784081755692399E-3</v>
      </c>
      <c r="H672" s="4">
        <f t="shared" si="53"/>
        <v>161.78926666666666</v>
      </c>
      <c r="I672" s="7">
        <f>(Table21[[#This Row],[Adj Close]]-Table21[[#This Row],[3-MA]])</f>
        <v>9.7933333333344308E-2</v>
      </c>
      <c r="J672" s="3">
        <f t="shared" si="52"/>
        <v>9.590937777779928E-3</v>
      </c>
      <c r="K672" s="3">
        <f>ABS(Table21[[#This Row],[Erorr 2]])</f>
        <v>9.7933333333344308E-2</v>
      </c>
      <c r="L672" s="6">
        <f>Table21[[#This Row],[Abs Erorr 2]]/Table21[[#This Row],[Adj Close]]</f>
        <v>6.0494797200361919E-4</v>
      </c>
      <c r="M672" s="4">
        <f t="shared" si="54"/>
        <v>162.24991666666668</v>
      </c>
      <c r="N672" s="9">
        <f>Table21[[#This Row],[Adj Close]]-Table21[[#This Row],[6-MA]]</f>
        <v>-0.36271666666667102</v>
      </c>
      <c r="O672" s="10">
        <f>(Table21[[#This Row],[Adj Close]]-M672)^2</f>
        <v>0.13156338027778094</v>
      </c>
      <c r="P672" s="10">
        <f>ABS(Table21[[#This Row],[Erorr 3]])</f>
        <v>0.36271666666667102</v>
      </c>
      <c r="Q672" s="81">
        <f>Table21[[#This Row],[Abs Erorr 3]]/Table21[[#This Row],[Adj Close]]</f>
        <v>2.240551857507394E-3</v>
      </c>
    </row>
    <row r="673" spans="1:17" x14ac:dyDescent="0.3">
      <c r="A673" s="79">
        <v>44439</v>
      </c>
      <c r="B673" s="82">
        <v>158.7175</v>
      </c>
      <c r="C673" s="4">
        <f t="shared" si="51"/>
        <v>161.88720000000001</v>
      </c>
      <c r="D673" s="18">
        <f>Table21[[#This Row],[Adj Close]]-Table21[[#This Row],[Naive Trend ]]</f>
        <v>-3.169700000000006</v>
      </c>
      <c r="E673" s="5">
        <f t="shared" si="50"/>
        <v>10.046998090000038</v>
      </c>
      <c r="F673" s="5">
        <f>ABS(Table21[[#This Row],[Erorr 1]])</f>
        <v>3.169700000000006</v>
      </c>
      <c r="G673" s="6">
        <f>Table21[[#This Row],[Abs Erorr 1]]/Table21[[#This Row],[Adj Close]]</f>
        <v>1.9970702663537454E-2</v>
      </c>
      <c r="H673" s="4">
        <f t="shared" si="53"/>
        <v>161.29786666666666</v>
      </c>
      <c r="I673" s="7">
        <f>(Table21[[#This Row],[Adj Close]]-Table21[[#This Row],[3-MA]])</f>
        <v>-2.5803666666666629</v>
      </c>
      <c r="J673" s="3">
        <f t="shared" si="52"/>
        <v>6.6582921344444248</v>
      </c>
      <c r="K673" s="3">
        <f>ABS(Table21[[#This Row],[Erorr 2]])</f>
        <v>2.5803666666666629</v>
      </c>
      <c r="L673" s="6">
        <f>Table21[[#This Row],[Abs Erorr 2]]/Table21[[#This Row],[Adj Close]]</f>
        <v>1.625760654412187E-2</v>
      </c>
      <c r="M673" s="4">
        <f t="shared" si="54"/>
        <v>162.33285000000004</v>
      </c>
      <c r="N673" s="9">
        <f>Table21[[#This Row],[Adj Close]]-Table21[[#This Row],[6-MA]]</f>
        <v>-3.6153500000000349</v>
      </c>
      <c r="O673" s="10">
        <f>(Table21[[#This Row],[Adj Close]]-M673)^2</f>
        <v>13.070755622500252</v>
      </c>
      <c r="P673" s="10">
        <f>ABS(Table21[[#This Row],[Erorr 3]])</f>
        <v>3.6153500000000349</v>
      </c>
      <c r="Q673" s="81">
        <f>Table21[[#This Row],[Abs Erorr 3]]/Table21[[#This Row],[Adj Close]]</f>
        <v>2.2778521587096791E-2</v>
      </c>
    </row>
    <row r="674" spans="1:17" x14ac:dyDescent="0.3">
      <c r="A674" s="79">
        <v>44440</v>
      </c>
      <c r="B674" s="82">
        <v>158.54409999999999</v>
      </c>
      <c r="C674" s="4">
        <f t="shared" si="51"/>
        <v>158.7175</v>
      </c>
      <c r="D674" s="18">
        <f>Table21[[#This Row],[Adj Close]]-Table21[[#This Row],[Naive Trend ]]</f>
        <v>-0.1734000000000151</v>
      </c>
      <c r="E674" s="5">
        <f t="shared" si="50"/>
        <v>3.0067560000005236E-2</v>
      </c>
      <c r="F674" s="5">
        <f>ABS(Table21[[#This Row],[Erorr 1]])</f>
        <v>0.1734000000000151</v>
      </c>
      <c r="G674" s="6">
        <f>Table21[[#This Row],[Abs Erorr 1]]/Table21[[#This Row],[Adj Close]]</f>
        <v>1.0937020046789198E-3</v>
      </c>
      <c r="H674" s="4">
        <f t="shared" si="53"/>
        <v>160.68610000000001</v>
      </c>
      <c r="I674" s="7">
        <f>(Table21[[#This Row],[Adj Close]]-Table21[[#This Row],[3-MA]])</f>
        <v>-2.1420000000000243</v>
      </c>
      <c r="J674" s="3">
        <f t="shared" si="52"/>
        <v>4.5881640000001038</v>
      </c>
      <c r="K674" s="3">
        <f>ABS(Table21[[#This Row],[Erorr 2]])</f>
        <v>2.1420000000000243</v>
      </c>
      <c r="L674" s="6">
        <f>Table21[[#This Row],[Abs Erorr 2]]/Table21[[#This Row],[Adj Close]]</f>
        <v>1.3510436528385633E-2</v>
      </c>
      <c r="M674" s="4">
        <f t="shared" si="54"/>
        <v>161.57810000000001</v>
      </c>
      <c r="N674" s="9">
        <f>Table21[[#This Row],[Adj Close]]-Table21[[#This Row],[6-MA]]</f>
        <v>-3.0340000000000202</v>
      </c>
      <c r="O674" s="10">
        <f>(Table21[[#This Row],[Adj Close]]-M674)^2</f>
        <v>9.2051560000001231</v>
      </c>
      <c r="P674" s="10">
        <f>ABS(Table21[[#This Row],[Erorr 3]])</f>
        <v>3.0340000000000202</v>
      </c>
      <c r="Q674" s="81">
        <f>Table21[[#This Row],[Abs Erorr 3]]/Table21[[#This Row],[Adj Close]]</f>
        <v>1.913663138521093E-2</v>
      </c>
    </row>
    <row r="675" spans="1:17" x14ac:dyDescent="0.3">
      <c r="A675" s="79">
        <v>44441</v>
      </c>
      <c r="B675" s="82">
        <v>157.6866</v>
      </c>
      <c r="C675" s="4">
        <f t="shared" si="51"/>
        <v>158.54409999999999</v>
      </c>
      <c r="D675" s="18">
        <f>Table21[[#This Row],[Adj Close]]-Table21[[#This Row],[Naive Trend ]]</f>
        <v>-0.85749999999998749</v>
      </c>
      <c r="E675" s="5">
        <f t="shared" si="50"/>
        <v>0.73530624999997851</v>
      </c>
      <c r="F675" s="5">
        <f>ABS(Table21[[#This Row],[Erorr 1]])</f>
        <v>0.85749999999998749</v>
      </c>
      <c r="G675" s="6">
        <f>Table21[[#This Row],[Abs Erorr 1]]/Table21[[#This Row],[Adj Close]]</f>
        <v>5.4380017071836637E-3</v>
      </c>
      <c r="H675" s="4">
        <f t="shared" si="53"/>
        <v>159.71626666666666</v>
      </c>
      <c r="I675" s="7">
        <f>(Table21[[#This Row],[Adj Close]]-Table21[[#This Row],[3-MA]])</f>
        <v>-2.0296666666666567</v>
      </c>
      <c r="J675" s="3">
        <f t="shared" si="52"/>
        <v>4.119546777777737</v>
      </c>
      <c r="K675" s="3">
        <f>ABS(Table21[[#This Row],[Erorr 2]])</f>
        <v>2.0296666666666567</v>
      </c>
      <c r="L675" s="6">
        <f>Table21[[#This Row],[Abs Erorr 2]]/Table21[[#This Row],[Adj Close]]</f>
        <v>1.2871522796906374E-2</v>
      </c>
      <c r="M675" s="4">
        <f t="shared" si="54"/>
        <v>160.75276666666664</v>
      </c>
      <c r="N675" s="9">
        <f>Table21[[#This Row],[Adj Close]]-Table21[[#This Row],[6-MA]]</f>
        <v>-3.0661666666666463</v>
      </c>
      <c r="O675" s="10">
        <f>(Table21[[#This Row],[Adj Close]]-M675)^2</f>
        <v>9.4013780277776533</v>
      </c>
      <c r="P675" s="10">
        <f>ABS(Table21[[#This Row],[Erorr 3]])</f>
        <v>3.0661666666666463</v>
      </c>
      <c r="Q675" s="81">
        <f>Table21[[#This Row],[Abs Erorr 3]]/Table21[[#This Row],[Adj Close]]</f>
        <v>1.9444687542674179E-2</v>
      </c>
    </row>
    <row r="676" spans="1:17" x14ac:dyDescent="0.3">
      <c r="A676" s="79">
        <v>44442</v>
      </c>
      <c r="B676" s="82">
        <v>157.32040000000001</v>
      </c>
      <c r="C676" s="4">
        <f t="shared" si="51"/>
        <v>157.6866</v>
      </c>
      <c r="D676" s="18">
        <f>Table21[[#This Row],[Adj Close]]-Table21[[#This Row],[Naive Trend ]]</f>
        <v>-0.36619999999999209</v>
      </c>
      <c r="E676" s="5">
        <f t="shared" si="50"/>
        <v>0.13410243999999422</v>
      </c>
      <c r="F676" s="5">
        <f>ABS(Table21[[#This Row],[Erorr 1]])</f>
        <v>0.36619999999999209</v>
      </c>
      <c r="G676" s="6">
        <f>Table21[[#This Row],[Abs Erorr 1]]/Table21[[#This Row],[Adj Close]]</f>
        <v>2.3277337204837519E-3</v>
      </c>
      <c r="H676" s="4">
        <f t="shared" si="53"/>
        <v>158.31606666666667</v>
      </c>
      <c r="I676" s="7">
        <f>(Table21[[#This Row],[Adj Close]]-Table21[[#This Row],[3-MA]])</f>
        <v>-0.99566666666666492</v>
      </c>
      <c r="J676" s="3">
        <f t="shared" si="52"/>
        <v>0.99135211111110766</v>
      </c>
      <c r="K676" s="3">
        <f>ABS(Table21[[#This Row],[Erorr 2]])</f>
        <v>0.99566666666666492</v>
      </c>
      <c r="L676" s="6">
        <f>Table21[[#This Row],[Abs Erorr 2]]/Table21[[#This Row],[Adj Close]]</f>
        <v>6.3289100883716599E-3</v>
      </c>
      <c r="M676" s="4">
        <f t="shared" si="54"/>
        <v>159.80696666666665</v>
      </c>
      <c r="N676" s="9">
        <f>Table21[[#This Row],[Adj Close]]-Table21[[#This Row],[6-MA]]</f>
        <v>-2.4865666666666471</v>
      </c>
      <c r="O676" s="10">
        <f>(Table21[[#This Row],[Adj Close]]-M676)^2</f>
        <v>6.1830137877776803</v>
      </c>
      <c r="P676" s="10">
        <f>ABS(Table21[[#This Row],[Erorr 3]])</f>
        <v>2.4865666666666471</v>
      </c>
      <c r="Q676" s="81">
        <f>Table21[[#This Row],[Abs Erorr 3]]/Table21[[#This Row],[Adj Close]]</f>
        <v>1.5805748438642714E-2</v>
      </c>
    </row>
    <row r="677" spans="1:17" x14ac:dyDescent="0.3">
      <c r="A677" s="79">
        <v>44446</v>
      </c>
      <c r="B677" s="82">
        <v>156.6942</v>
      </c>
      <c r="C677" s="4">
        <f t="shared" si="51"/>
        <v>157.32040000000001</v>
      </c>
      <c r="D677" s="18">
        <f>Table21[[#This Row],[Adj Close]]-Table21[[#This Row],[Naive Trend ]]</f>
        <v>-0.62620000000001141</v>
      </c>
      <c r="E677" s="5">
        <f t="shared" si="50"/>
        <v>0.39212644000001429</v>
      </c>
      <c r="F677" s="5">
        <f>ABS(Table21[[#This Row],[Erorr 1]])</f>
        <v>0.62620000000001141</v>
      </c>
      <c r="G677" s="6">
        <f>Table21[[#This Row],[Abs Erorr 1]]/Table21[[#This Row],[Adj Close]]</f>
        <v>3.9963189447982852E-3</v>
      </c>
      <c r="H677" s="4">
        <f t="shared" si="53"/>
        <v>157.85036666666664</v>
      </c>
      <c r="I677" s="7">
        <f>(Table21[[#This Row],[Adj Close]]-Table21[[#This Row],[3-MA]])</f>
        <v>-1.1561666666666497</v>
      </c>
      <c r="J677" s="3">
        <f t="shared" si="52"/>
        <v>1.3367213611110718</v>
      </c>
      <c r="K677" s="3">
        <f>ABS(Table21[[#This Row],[Erorr 2]])</f>
        <v>1.1561666666666497</v>
      </c>
      <c r="L677" s="6">
        <f>Table21[[#This Row],[Abs Erorr 2]]/Table21[[#This Row],[Adj Close]]</f>
        <v>7.37849050358373E-3</v>
      </c>
      <c r="M677" s="4">
        <f t="shared" si="54"/>
        <v>159.26823333333334</v>
      </c>
      <c r="N677" s="9">
        <f>Table21[[#This Row],[Adj Close]]-Table21[[#This Row],[6-MA]]</f>
        <v>-2.5740333333333467</v>
      </c>
      <c r="O677" s="10">
        <f>(Table21[[#This Row],[Adj Close]]-M677)^2</f>
        <v>6.6256476011111802</v>
      </c>
      <c r="P677" s="10">
        <f>ABS(Table21[[#This Row],[Erorr 3]])</f>
        <v>2.5740333333333467</v>
      </c>
      <c r="Q677" s="81">
        <f>Table21[[#This Row],[Abs Erorr 3]]/Table21[[#This Row],[Adj Close]]</f>
        <v>1.6427113022264683E-2</v>
      </c>
    </row>
    <row r="678" spans="1:17" x14ac:dyDescent="0.3">
      <c r="A678" s="79">
        <v>44447</v>
      </c>
      <c r="B678" s="82">
        <v>154.8348</v>
      </c>
      <c r="C678" s="4">
        <f t="shared" si="51"/>
        <v>156.6942</v>
      </c>
      <c r="D678" s="18">
        <f>Table21[[#This Row],[Adj Close]]-Table21[[#This Row],[Naive Trend ]]</f>
        <v>-1.8593999999999937</v>
      </c>
      <c r="E678" s="5">
        <f t="shared" si="50"/>
        <v>3.4573683599999767</v>
      </c>
      <c r="F678" s="5">
        <f>ABS(Table21[[#This Row],[Erorr 1]])</f>
        <v>1.8593999999999937</v>
      </c>
      <c r="G678" s="6">
        <f>Table21[[#This Row],[Abs Erorr 1]]/Table21[[#This Row],[Adj Close]]</f>
        <v>1.2008928225437651E-2</v>
      </c>
      <c r="H678" s="4">
        <f t="shared" si="53"/>
        <v>157.23373333333333</v>
      </c>
      <c r="I678" s="7">
        <f>(Table21[[#This Row],[Adj Close]]-Table21[[#This Row],[3-MA]])</f>
        <v>-2.398933333333332</v>
      </c>
      <c r="J678" s="3">
        <f t="shared" si="52"/>
        <v>5.7548811377777715</v>
      </c>
      <c r="K678" s="3">
        <f>ABS(Table21[[#This Row],[Erorr 2]])</f>
        <v>2.398933333333332</v>
      </c>
      <c r="L678" s="6">
        <f>Table21[[#This Row],[Abs Erorr 2]]/Table21[[#This Row],[Adj Close]]</f>
        <v>1.5493502322044734E-2</v>
      </c>
      <c r="M678" s="4">
        <f t="shared" si="54"/>
        <v>158.47499999999999</v>
      </c>
      <c r="N678" s="9">
        <f>Table21[[#This Row],[Adj Close]]-Table21[[#This Row],[6-MA]]</f>
        <v>-3.640199999999993</v>
      </c>
      <c r="O678" s="10">
        <f>(Table21[[#This Row],[Adj Close]]-M678)^2</f>
        <v>13.251056039999948</v>
      </c>
      <c r="P678" s="10">
        <f>ABS(Table21[[#This Row],[Erorr 3]])</f>
        <v>3.640199999999993</v>
      </c>
      <c r="Q678" s="81">
        <f>Table21[[#This Row],[Abs Erorr 3]]/Table21[[#This Row],[Adj Close]]</f>
        <v>2.3510218633020438E-2</v>
      </c>
    </row>
    <row r="679" spans="1:17" x14ac:dyDescent="0.3">
      <c r="A679" s="79">
        <v>44448</v>
      </c>
      <c r="B679" s="82">
        <v>157.36859999999999</v>
      </c>
      <c r="C679" s="4">
        <f t="shared" si="51"/>
        <v>154.8348</v>
      </c>
      <c r="D679" s="18">
        <f>Table21[[#This Row],[Adj Close]]-Table21[[#This Row],[Naive Trend ]]</f>
        <v>2.5337999999999852</v>
      </c>
      <c r="E679" s="5">
        <f t="shared" si="50"/>
        <v>6.4201424399999247</v>
      </c>
      <c r="F679" s="5">
        <f>ABS(Table21[[#This Row],[Erorr 1]])</f>
        <v>2.5337999999999852</v>
      </c>
      <c r="G679" s="6">
        <f>Table21[[#This Row],[Abs Erorr 1]]/Table21[[#This Row],[Adj Close]]</f>
        <v>1.6101051925225141E-2</v>
      </c>
      <c r="H679" s="4">
        <f t="shared" si="53"/>
        <v>156.28313333333332</v>
      </c>
      <c r="I679" s="7">
        <f>(Table21[[#This Row],[Adj Close]]-Table21[[#This Row],[3-MA]])</f>
        <v>1.0854666666666617</v>
      </c>
      <c r="J679" s="3">
        <f t="shared" si="52"/>
        <v>1.1782378844444337</v>
      </c>
      <c r="K679" s="3">
        <f>ABS(Table21[[#This Row],[Erorr 2]])</f>
        <v>1.0854666666666617</v>
      </c>
      <c r="L679" s="6">
        <f>Table21[[#This Row],[Abs Erorr 2]]/Table21[[#This Row],[Adj Close]]</f>
        <v>6.8976064263560951E-3</v>
      </c>
      <c r="M679" s="4">
        <f t="shared" si="54"/>
        <v>157.2996</v>
      </c>
      <c r="N679" s="9">
        <f>Table21[[#This Row],[Adj Close]]-Table21[[#This Row],[6-MA]]</f>
        <v>6.8999999999988404E-2</v>
      </c>
      <c r="O679" s="10">
        <f>(Table21[[#This Row],[Adj Close]]-M679)^2</f>
        <v>4.7609999999983993E-3</v>
      </c>
      <c r="P679" s="10">
        <f>ABS(Table21[[#This Row],[Erorr 3]])</f>
        <v>6.8999999999988404E-2</v>
      </c>
      <c r="Q679" s="81">
        <f>Table21[[#This Row],[Abs Erorr 3]]/Table21[[#This Row],[Adj Close]]</f>
        <v>4.3846103987700476E-4</v>
      </c>
    </row>
    <row r="680" spans="1:17" x14ac:dyDescent="0.3">
      <c r="A680" s="79">
        <v>44449</v>
      </c>
      <c r="B680" s="82">
        <v>157.6095</v>
      </c>
      <c r="C680" s="4">
        <f t="shared" si="51"/>
        <v>157.36859999999999</v>
      </c>
      <c r="D680" s="18">
        <f>Table21[[#This Row],[Adj Close]]-Table21[[#This Row],[Naive Trend ]]</f>
        <v>0.24090000000001055</v>
      </c>
      <c r="E680" s="5">
        <f t="shared" si="50"/>
        <v>5.8032810000005083E-2</v>
      </c>
      <c r="F680" s="5">
        <f>ABS(Table21[[#This Row],[Erorr 1]])</f>
        <v>0.24090000000001055</v>
      </c>
      <c r="G680" s="6">
        <f>Table21[[#This Row],[Abs Erorr 1]]/Table21[[#This Row],[Adj Close]]</f>
        <v>1.5284611650948107E-3</v>
      </c>
      <c r="H680" s="4">
        <f t="shared" si="53"/>
        <v>156.29920000000001</v>
      </c>
      <c r="I680" s="7">
        <f>(Table21[[#This Row],[Adj Close]]-Table21[[#This Row],[3-MA]])</f>
        <v>1.3102999999999838</v>
      </c>
      <c r="J680" s="3">
        <f t="shared" si="52"/>
        <v>1.7168860899999576</v>
      </c>
      <c r="K680" s="3">
        <f>ABS(Table21[[#This Row],[Erorr 2]])</f>
        <v>1.3102999999999838</v>
      </c>
      <c r="L680" s="6">
        <f>Table21[[#This Row],[Abs Erorr 2]]/Table21[[#This Row],[Adj Close]]</f>
        <v>8.3135851582549526E-3</v>
      </c>
      <c r="M680" s="4">
        <f t="shared" si="54"/>
        <v>157.07478333333333</v>
      </c>
      <c r="N680" s="9">
        <f>Table21[[#This Row],[Adj Close]]-Table21[[#This Row],[6-MA]]</f>
        <v>0.53471666666666806</v>
      </c>
      <c r="O680" s="10">
        <f>(Table21[[#This Row],[Adj Close]]-M680)^2</f>
        <v>0.28592191361111258</v>
      </c>
      <c r="P680" s="10">
        <f>ABS(Table21[[#This Row],[Erorr 3]])</f>
        <v>0.53471666666666806</v>
      </c>
      <c r="Q680" s="81">
        <f>Table21[[#This Row],[Abs Erorr 3]]/Table21[[#This Row],[Adj Close]]</f>
        <v>3.3926677431669289E-3</v>
      </c>
    </row>
    <row r="681" spans="1:17" x14ac:dyDescent="0.3">
      <c r="A681" s="79">
        <v>44452</v>
      </c>
      <c r="B681" s="82">
        <v>153.6883</v>
      </c>
      <c r="C681" s="4">
        <f t="shared" si="51"/>
        <v>157.6095</v>
      </c>
      <c r="D681" s="18">
        <f>Table21[[#This Row],[Adj Close]]-Table21[[#This Row],[Naive Trend ]]</f>
        <v>-3.9211999999999989</v>
      </c>
      <c r="E681" s="5">
        <f t="shared" si="50"/>
        <v>15.375809439999992</v>
      </c>
      <c r="F681" s="5">
        <f>ABS(Table21[[#This Row],[Erorr 1]])</f>
        <v>3.9211999999999989</v>
      </c>
      <c r="G681" s="6">
        <f>Table21[[#This Row],[Abs Erorr 1]]/Table21[[#This Row],[Adj Close]]</f>
        <v>2.5513978617760745E-2</v>
      </c>
      <c r="H681" s="4">
        <f t="shared" si="53"/>
        <v>156.60429999999999</v>
      </c>
      <c r="I681" s="7">
        <f>(Table21[[#This Row],[Adj Close]]-Table21[[#This Row],[3-MA]])</f>
        <v>-2.9159999999999968</v>
      </c>
      <c r="J681" s="3">
        <f t="shared" si="52"/>
        <v>8.5030559999999813</v>
      </c>
      <c r="K681" s="3">
        <f>ABS(Table21[[#This Row],[Erorr 2]])</f>
        <v>2.9159999999999968</v>
      </c>
      <c r="L681" s="6">
        <f>Table21[[#This Row],[Abs Erorr 2]]/Table21[[#This Row],[Adj Close]]</f>
        <v>1.8973467726560816E-2</v>
      </c>
      <c r="M681" s="4">
        <f t="shared" si="54"/>
        <v>156.91901666666666</v>
      </c>
      <c r="N681" s="9">
        <f>Table21[[#This Row],[Adj Close]]-Table21[[#This Row],[6-MA]]</f>
        <v>-3.230716666666666</v>
      </c>
      <c r="O681" s="10">
        <f>(Table21[[#This Row],[Adj Close]]-M681)^2</f>
        <v>10.437530180277774</v>
      </c>
      <c r="P681" s="10">
        <f>ABS(Table21[[#This Row],[Erorr 3]])</f>
        <v>3.230716666666666</v>
      </c>
      <c r="Q681" s="81">
        <f>Table21[[#This Row],[Abs Erorr 3]]/Table21[[#This Row],[Adj Close]]</f>
        <v>2.1021227163464402E-2</v>
      </c>
    </row>
    <row r="682" spans="1:17" x14ac:dyDescent="0.3">
      <c r="A682" s="79">
        <v>44453</v>
      </c>
      <c r="B682" s="82">
        <v>152.95609999999999</v>
      </c>
      <c r="C682" s="4">
        <f t="shared" si="51"/>
        <v>153.6883</v>
      </c>
      <c r="D682" s="18">
        <f>Table21[[#This Row],[Adj Close]]-Table21[[#This Row],[Naive Trend ]]</f>
        <v>-0.73220000000000596</v>
      </c>
      <c r="E682" s="5">
        <f t="shared" si="50"/>
        <v>0.5361168400000087</v>
      </c>
      <c r="F682" s="5">
        <f>ABS(Table21[[#This Row],[Erorr 1]])</f>
        <v>0.73220000000000596</v>
      </c>
      <c r="G682" s="6">
        <f>Table21[[#This Row],[Abs Erorr 1]]/Table21[[#This Row],[Adj Close]]</f>
        <v>4.7869944382735044E-3</v>
      </c>
      <c r="H682" s="4">
        <f t="shared" si="53"/>
        <v>156.22213333333332</v>
      </c>
      <c r="I682" s="7">
        <f>(Table21[[#This Row],[Adj Close]]-Table21[[#This Row],[3-MA]])</f>
        <v>-3.2660333333333256</v>
      </c>
      <c r="J682" s="3">
        <f t="shared" si="52"/>
        <v>10.666973734444394</v>
      </c>
      <c r="K682" s="3">
        <f>ABS(Table21[[#This Row],[Erorr 2]])</f>
        <v>3.2660333333333256</v>
      </c>
      <c r="L682" s="6">
        <f>Table21[[#This Row],[Abs Erorr 2]]/Table21[[#This Row],[Adj Close]]</f>
        <v>2.1352749797708792E-2</v>
      </c>
      <c r="M682" s="4">
        <f t="shared" si="54"/>
        <v>156.25263333333334</v>
      </c>
      <c r="N682" s="9">
        <f>Table21[[#This Row],[Adj Close]]-Table21[[#This Row],[6-MA]]</f>
        <v>-3.2965333333333433</v>
      </c>
      <c r="O682" s="10">
        <f>(Table21[[#This Row],[Adj Close]]-M682)^2</f>
        <v>10.867132017777843</v>
      </c>
      <c r="P682" s="10">
        <f>ABS(Table21[[#This Row],[Erorr 3]])</f>
        <v>3.2965333333333433</v>
      </c>
      <c r="Q682" s="81">
        <f>Table21[[#This Row],[Abs Erorr 3]]/Table21[[#This Row],[Adj Close]]</f>
        <v>2.1552153417440319E-2</v>
      </c>
    </row>
    <row r="683" spans="1:17" x14ac:dyDescent="0.3">
      <c r="A683" s="79">
        <v>44454</v>
      </c>
      <c r="B683" s="82">
        <v>152.1371</v>
      </c>
      <c r="C683" s="4">
        <f t="shared" si="51"/>
        <v>152.95609999999999</v>
      </c>
      <c r="D683" s="18">
        <f>Table21[[#This Row],[Adj Close]]-Table21[[#This Row],[Naive Trend ]]</f>
        <v>-0.8189999999999884</v>
      </c>
      <c r="E683" s="5">
        <f t="shared" si="50"/>
        <v>0.67076099999998096</v>
      </c>
      <c r="F683" s="5">
        <f>ABS(Table21[[#This Row],[Erorr 1]])</f>
        <v>0.8189999999999884</v>
      </c>
      <c r="G683" s="6">
        <f>Table21[[#This Row],[Abs Erorr 1]]/Table21[[#This Row],[Adj Close]]</f>
        <v>5.3833022977300632E-3</v>
      </c>
      <c r="H683" s="4">
        <f t="shared" si="53"/>
        <v>154.75129999999999</v>
      </c>
      <c r="I683" s="7">
        <f>(Table21[[#This Row],[Adj Close]]-Table21[[#This Row],[3-MA]])</f>
        <v>-2.6141999999999825</v>
      </c>
      <c r="J683" s="3">
        <f t="shared" si="52"/>
        <v>6.8340416399999091</v>
      </c>
      <c r="K683" s="3">
        <f>ABS(Table21[[#This Row],[Erorr 2]])</f>
        <v>2.6141999999999825</v>
      </c>
      <c r="L683" s="6">
        <f>Table21[[#This Row],[Abs Erorr 2]]/Table21[[#This Row],[Adj Close]]</f>
        <v>1.7183185429457921E-2</v>
      </c>
      <c r="M683" s="4">
        <f t="shared" si="54"/>
        <v>155.52525</v>
      </c>
      <c r="N683" s="9">
        <f>Table21[[#This Row],[Adj Close]]-Table21[[#This Row],[6-MA]]</f>
        <v>-3.388149999999996</v>
      </c>
      <c r="O683" s="10">
        <f>(Table21[[#This Row],[Adj Close]]-M683)^2</f>
        <v>11.479560422499972</v>
      </c>
      <c r="P683" s="10">
        <f>ABS(Table21[[#This Row],[Erorr 3]])</f>
        <v>3.388149999999996</v>
      </c>
      <c r="Q683" s="81">
        <f>Table21[[#This Row],[Abs Erorr 3]]/Table21[[#This Row],[Adj Close]]</f>
        <v>2.2270373235719596E-2</v>
      </c>
    </row>
    <row r="684" spans="1:17" x14ac:dyDescent="0.3">
      <c r="A684" s="79">
        <v>44455</v>
      </c>
      <c r="B684" s="82">
        <v>151.83850000000001</v>
      </c>
      <c r="C684" s="4">
        <f t="shared" si="51"/>
        <v>152.1371</v>
      </c>
      <c r="D684" s="18">
        <f>Table21[[#This Row],[Adj Close]]-Table21[[#This Row],[Naive Trend ]]</f>
        <v>-0.29859999999999332</v>
      </c>
      <c r="E684" s="5">
        <f t="shared" si="50"/>
        <v>8.9161959999996002E-2</v>
      </c>
      <c r="F684" s="5">
        <f>ABS(Table21[[#This Row],[Erorr 1]])</f>
        <v>0.29859999999999332</v>
      </c>
      <c r="G684" s="6">
        <f>Table21[[#This Row],[Abs Erorr 1]]/Table21[[#This Row],[Adj Close]]</f>
        <v>1.9665631575653954E-3</v>
      </c>
      <c r="H684" s="4">
        <f t="shared" si="53"/>
        <v>152.92716666666669</v>
      </c>
      <c r="I684" s="7">
        <f>(Table21[[#This Row],[Adj Close]]-Table21[[#This Row],[3-MA]])</f>
        <v>-1.0886666666666827</v>
      </c>
      <c r="J684" s="3">
        <f t="shared" si="52"/>
        <v>1.1851951111111458</v>
      </c>
      <c r="K684" s="3">
        <f>ABS(Table21[[#This Row],[Erorr 2]])</f>
        <v>1.0886666666666827</v>
      </c>
      <c r="L684" s="6">
        <f>Table21[[#This Row],[Abs Erorr 2]]/Table21[[#This Row],[Adj Close]]</f>
        <v>7.1698987191435807E-3</v>
      </c>
      <c r="M684" s="4">
        <f t="shared" si="54"/>
        <v>154.76573333333334</v>
      </c>
      <c r="N684" s="9">
        <f>Table21[[#This Row],[Adj Close]]-Table21[[#This Row],[6-MA]]</f>
        <v>-2.9272333333333336</v>
      </c>
      <c r="O684" s="10">
        <f>(Table21[[#This Row],[Adj Close]]-M684)^2</f>
        <v>8.5686949877777785</v>
      </c>
      <c r="P684" s="10">
        <f>ABS(Table21[[#This Row],[Erorr 3]])</f>
        <v>2.9272333333333336</v>
      </c>
      <c r="Q684" s="81">
        <f>Table21[[#This Row],[Abs Erorr 3]]/Table21[[#This Row],[Adj Close]]</f>
        <v>1.9278597544979261E-2</v>
      </c>
    </row>
    <row r="685" spans="1:17" x14ac:dyDescent="0.3">
      <c r="A685" s="79">
        <v>44456</v>
      </c>
      <c r="B685" s="82">
        <v>150.70160000000001</v>
      </c>
      <c r="C685" s="4">
        <f t="shared" si="51"/>
        <v>151.83850000000001</v>
      </c>
      <c r="D685" s="18">
        <f>Table21[[#This Row],[Adj Close]]-Table21[[#This Row],[Naive Trend ]]</f>
        <v>-1.1368999999999971</v>
      </c>
      <c r="E685" s="5">
        <f t="shared" si="50"/>
        <v>1.2925416099999936</v>
      </c>
      <c r="F685" s="5">
        <f>ABS(Table21[[#This Row],[Erorr 1]])</f>
        <v>1.1368999999999971</v>
      </c>
      <c r="G685" s="6">
        <f>Table21[[#This Row],[Abs Erorr 1]]/Table21[[#This Row],[Adj Close]]</f>
        <v>7.5440473093848839E-3</v>
      </c>
      <c r="H685" s="4">
        <f t="shared" si="53"/>
        <v>152.31056666666669</v>
      </c>
      <c r="I685" s="7">
        <f>(Table21[[#This Row],[Adj Close]]-Table21[[#This Row],[3-MA]])</f>
        <v>-1.6089666666666744</v>
      </c>
      <c r="J685" s="3">
        <f t="shared" si="52"/>
        <v>2.5887737344444695</v>
      </c>
      <c r="K685" s="3">
        <f>ABS(Table21[[#This Row],[Erorr 2]])</f>
        <v>1.6089666666666744</v>
      </c>
      <c r="L685" s="6">
        <f>Table21[[#This Row],[Abs Erorr 2]]/Table21[[#This Row],[Adj Close]]</f>
        <v>1.0676506863010573E-2</v>
      </c>
      <c r="M685" s="4">
        <f t="shared" si="54"/>
        <v>154.26634999999999</v>
      </c>
      <c r="N685" s="9">
        <f>Table21[[#This Row],[Adj Close]]-Table21[[#This Row],[6-MA]]</f>
        <v>-3.5647499999999752</v>
      </c>
      <c r="O685" s="10">
        <f>(Table21[[#This Row],[Adj Close]]-M685)^2</f>
        <v>12.707442562499823</v>
      </c>
      <c r="P685" s="10">
        <f>ABS(Table21[[#This Row],[Erorr 3]])</f>
        <v>3.5647499999999752</v>
      </c>
      <c r="Q685" s="81">
        <f>Table21[[#This Row],[Abs Erorr 3]]/Table21[[#This Row],[Adj Close]]</f>
        <v>2.3654360670357678E-2</v>
      </c>
    </row>
    <row r="686" spans="1:17" x14ac:dyDescent="0.3">
      <c r="A686" s="79">
        <v>44459</v>
      </c>
      <c r="B686" s="82">
        <v>148.61099999999999</v>
      </c>
      <c r="C686" s="4">
        <f t="shared" si="51"/>
        <v>150.70160000000001</v>
      </c>
      <c r="D686" s="18">
        <f>Table21[[#This Row],[Adj Close]]-Table21[[#This Row],[Naive Trend ]]</f>
        <v>-2.0906000000000233</v>
      </c>
      <c r="E686" s="5">
        <f t="shared" si="50"/>
        <v>4.3706083600000971</v>
      </c>
      <c r="F686" s="5">
        <f>ABS(Table21[[#This Row],[Erorr 1]])</f>
        <v>2.0906000000000233</v>
      </c>
      <c r="G686" s="6">
        <f>Table21[[#This Row],[Abs Erorr 1]]/Table21[[#This Row],[Adj Close]]</f>
        <v>1.4067599302878141E-2</v>
      </c>
      <c r="H686" s="4">
        <f t="shared" si="53"/>
        <v>151.55906666666667</v>
      </c>
      <c r="I686" s="7">
        <f>(Table21[[#This Row],[Adj Close]]-Table21[[#This Row],[3-MA]])</f>
        <v>-2.9480666666666764</v>
      </c>
      <c r="J686" s="3">
        <f t="shared" si="52"/>
        <v>8.6910970711111677</v>
      </c>
      <c r="K686" s="3">
        <f>ABS(Table21[[#This Row],[Erorr 2]])</f>
        <v>2.9480666666666764</v>
      </c>
      <c r="L686" s="6">
        <f>Table21[[#This Row],[Abs Erorr 2]]/Table21[[#This Row],[Adj Close]]</f>
        <v>1.9837472775680647E-2</v>
      </c>
      <c r="M686" s="4">
        <f t="shared" si="54"/>
        <v>153.15518333333333</v>
      </c>
      <c r="N686" s="9">
        <f>Table21[[#This Row],[Adj Close]]-Table21[[#This Row],[6-MA]]</f>
        <v>-4.5441833333333363</v>
      </c>
      <c r="O686" s="10">
        <f>(Table21[[#This Row],[Adj Close]]-M686)^2</f>
        <v>20.649602166944472</v>
      </c>
      <c r="P686" s="10">
        <f>ABS(Table21[[#This Row],[Erorr 3]])</f>
        <v>4.5441833333333363</v>
      </c>
      <c r="Q686" s="81">
        <f>Table21[[#This Row],[Abs Erorr 3]]/Table21[[#This Row],[Adj Close]]</f>
        <v>3.0577705104826269E-2</v>
      </c>
    </row>
    <row r="687" spans="1:17" x14ac:dyDescent="0.3">
      <c r="A687" s="79">
        <v>44460</v>
      </c>
      <c r="B687" s="82">
        <v>149.3528</v>
      </c>
      <c r="C687" s="4">
        <f t="shared" si="51"/>
        <v>148.61099999999999</v>
      </c>
      <c r="D687" s="18">
        <f>Table21[[#This Row],[Adj Close]]-Table21[[#This Row],[Naive Trend ]]</f>
        <v>0.74180000000001201</v>
      </c>
      <c r="E687" s="5">
        <f t="shared" si="50"/>
        <v>0.55026724000001781</v>
      </c>
      <c r="F687" s="5">
        <f>ABS(Table21[[#This Row],[Erorr 1]])</f>
        <v>0.74180000000001201</v>
      </c>
      <c r="G687" s="6">
        <f>Table21[[#This Row],[Abs Erorr 1]]/Table21[[#This Row],[Adj Close]]</f>
        <v>4.9667632612178146E-3</v>
      </c>
      <c r="H687" s="4">
        <f t="shared" si="53"/>
        <v>150.3837</v>
      </c>
      <c r="I687" s="7">
        <f>(Table21[[#This Row],[Adj Close]]-Table21[[#This Row],[3-MA]])</f>
        <v>-1.0309000000000026</v>
      </c>
      <c r="J687" s="3">
        <f t="shared" si="52"/>
        <v>1.0627548100000053</v>
      </c>
      <c r="K687" s="3">
        <f>ABS(Table21[[#This Row],[Erorr 2]])</f>
        <v>1.0309000000000026</v>
      </c>
      <c r="L687" s="6">
        <f>Table21[[#This Row],[Abs Erorr 2]]/Table21[[#This Row],[Adj Close]]</f>
        <v>6.9024484308295702E-3</v>
      </c>
      <c r="M687" s="4">
        <f t="shared" si="54"/>
        <v>151.65543333333335</v>
      </c>
      <c r="N687" s="9">
        <f>Table21[[#This Row],[Adj Close]]-Table21[[#This Row],[6-MA]]</f>
        <v>-2.3026333333333469</v>
      </c>
      <c r="O687" s="10">
        <f>(Table21[[#This Row],[Adj Close]]-M687)^2</f>
        <v>5.3021202677778403</v>
      </c>
      <c r="P687" s="10">
        <f>ABS(Table21[[#This Row],[Erorr 3]])</f>
        <v>2.3026333333333469</v>
      </c>
      <c r="Q687" s="81">
        <f>Table21[[#This Row],[Abs Erorr 3]]/Table21[[#This Row],[Adj Close]]</f>
        <v>1.5417409873355886E-2</v>
      </c>
    </row>
    <row r="688" spans="1:17" x14ac:dyDescent="0.3">
      <c r="A688" s="79">
        <v>44461</v>
      </c>
      <c r="B688" s="82">
        <v>151.68430000000001</v>
      </c>
      <c r="C688" s="4">
        <f t="shared" si="51"/>
        <v>149.3528</v>
      </c>
      <c r="D688" s="18">
        <f>Table21[[#This Row],[Adj Close]]-Table21[[#This Row],[Naive Trend ]]</f>
        <v>2.3315000000000055</v>
      </c>
      <c r="E688" s="5">
        <f t="shared" si="50"/>
        <v>5.4358922500000251</v>
      </c>
      <c r="F688" s="5">
        <f>ABS(Table21[[#This Row],[Erorr 1]])</f>
        <v>2.3315000000000055</v>
      </c>
      <c r="G688" s="6">
        <f>Table21[[#This Row],[Abs Erorr 1]]/Table21[[#This Row],[Adj Close]]</f>
        <v>1.5370740412817973E-2</v>
      </c>
      <c r="H688" s="4">
        <f t="shared" si="53"/>
        <v>149.55513333333332</v>
      </c>
      <c r="I688" s="7">
        <f>(Table21[[#This Row],[Adj Close]]-Table21[[#This Row],[3-MA]])</f>
        <v>2.1291666666666913</v>
      </c>
      <c r="J688" s="3">
        <f t="shared" si="52"/>
        <v>4.5333506944445494</v>
      </c>
      <c r="K688" s="3">
        <f>ABS(Table21[[#This Row],[Erorr 2]])</f>
        <v>2.1291666666666913</v>
      </c>
      <c r="L688" s="6">
        <f>Table21[[#This Row],[Abs Erorr 2]]/Table21[[#This Row],[Adj Close]]</f>
        <v>1.4036829564211267E-2</v>
      </c>
      <c r="M688" s="4">
        <f t="shared" si="54"/>
        <v>150.93285</v>
      </c>
      <c r="N688" s="9">
        <f>Table21[[#This Row],[Adj Close]]-Table21[[#This Row],[6-MA]]</f>
        <v>0.7514500000000055</v>
      </c>
      <c r="O688" s="10">
        <f>(Table21[[#This Row],[Adj Close]]-M688)^2</f>
        <v>0.56467710250000824</v>
      </c>
      <c r="P688" s="10">
        <f>ABS(Table21[[#This Row],[Erorr 3]])</f>
        <v>0.7514500000000055</v>
      </c>
      <c r="Q688" s="81">
        <f>Table21[[#This Row],[Abs Erorr 3]]/Table21[[#This Row],[Adj Close]]</f>
        <v>4.9540394094840763E-3</v>
      </c>
    </row>
    <row r="689" spans="1:17" x14ac:dyDescent="0.3">
      <c r="A689" s="79">
        <v>44462</v>
      </c>
      <c r="B689" s="82">
        <v>153.74610000000001</v>
      </c>
      <c r="C689" s="4">
        <f t="shared" si="51"/>
        <v>151.68430000000001</v>
      </c>
      <c r="D689" s="18">
        <f>Table21[[#This Row],[Adj Close]]-Table21[[#This Row],[Naive Trend ]]</f>
        <v>2.0618000000000052</v>
      </c>
      <c r="E689" s="5">
        <f t="shared" si="50"/>
        <v>4.2510192400000211</v>
      </c>
      <c r="F689" s="5">
        <f>ABS(Table21[[#This Row],[Erorr 1]])</f>
        <v>2.0618000000000052</v>
      </c>
      <c r="G689" s="6">
        <f>Table21[[#This Row],[Abs Erorr 1]]/Table21[[#This Row],[Adj Close]]</f>
        <v>1.3410421467601488E-2</v>
      </c>
      <c r="H689" s="4">
        <f t="shared" si="53"/>
        <v>149.8827</v>
      </c>
      <c r="I689" s="7">
        <f>(Table21[[#This Row],[Adj Close]]-Table21[[#This Row],[3-MA]])</f>
        <v>3.8634000000000128</v>
      </c>
      <c r="J689" s="3">
        <f t="shared" si="52"/>
        <v>14.925859560000099</v>
      </c>
      <c r="K689" s="3">
        <f>ABS(Table21[[#This Row],[Erorr 2]])</f>
        <v>3.8634000000000128</v>
      </c>
      <c r="L689" s="6">
        <f>Table21[[#This Row],[Abs Erorr 2]]/Table21[[#This Row],[Adj Close]]</f>
        <v>2.5128442282438466E-2</v>
      </c>
      <c r="M689" s="4">
        <f t="shared" si="54"/>
        <v>150.72088333333332</v>
      </c>
      <c r="N689" s="9">
        <f>Table21[[#This Row],[Adj Close]]-Table21[[#This Row],[6-MA]]</f>
        <v>3.0252166666666938</v>
      </c>
      <c r="O689" s="10">
        <f>(Table21[[#This Row],[Adj Close]]-M689)^2</f>
        <v>9.1519358802779411</v>
      </c>
      <c r="P689" s="10">
        <f>ABS(Table21[[#This Row],[Erorr 3]])</f>
        <v>3.0252166666666938</v>
      </c>
      <c r="Q689" s="81">
        <f>Table21[[#This Row],[Abs Erorr 3]]/Table21[[#This Row],[Adj Close]]</f>
        <v>1.9676705078481297E-2</v>
      </c>
    </row>
    <row r="690" spans="1:17" x14ac:dyDescent="0.3">
      <c r="A690" s="79">
        <v>44463</v>
      </c>
      <c r="B690" s="82">
        <v>144.12129999999999</v>
      </c>
      <c r="C690" s="4">
        <f t="shared" si="51"/>
        <v>153.74610000000001</v>
      </c>
      <c r="D690" s="18">
        <f>Table21[[#This Row],[Adj Close]]-Table21[[#This Row],[Naive Trend ]]</f>
        <v>-9.6248000000000218</v>
      </c>
      <c r="E690" s="5">
        <f t="shared" si="50"/>
        <v>92.636775040000416</v>
      </c>
      <c r="F690" s="5">
        <f>ABS(Table21[[#This Row],[Erorr 1]])</f>
        <v>9.6248000000000218</v>
      </c>
      <c r="G690" s="6">
        <f>Table21[[#This Row],[Abs Erorr 1]]/Table21[[#This Row],[Adj Close]]</f>
        <v>6.678263379528232E-2</v>
      </c>
      <c r="H690" s="4">
        <f t="shared" si="53"/>
        <v>151.59440000000001</v>
      </c>
      <c r="I690" s="7">
        <f>(Table21[[#This Row],[Adj Close]]-Table21[[#This Row],[3-MA]])</f>
        <v>-7.4731000000000165</v>
      </c>
      <c r="J690" s="3">
        <f t="shared" si="52"/>
        <v>55.847223610000249</v>
      </c>
      <c r="K690" s="3">
        <f>ABS(Table21[[#This Row],[Erorr 2]])</f>
        <v>7.4731000000000165</v>
      </c>
      <c r="L690" s="6">
        <f>Table21[[#This Row],[Abs Erorr 2]]/Table21[[#This Row],[Adj Close]]</f>
        <v>5.1852848954318458E-2</v>
      </c>
      <c r="M690" s="4">
        <f t="shared" si="54"/>
        <v>150.98905000000002</v>
      </c>
      <c r="N690" s="9">
        <f>Table21[[#This Row],[Adj Close]]-Table21[[#This Row],[6-MA]]</f>
        <v>-6.8677500000000293</v>
      </c>
      <c r="O690" s="10">
        <f>(Table21[[#This Row],[Adj Close]]-M690)^2</f>
        <v>47.165990062500406</v>
      </c>
      <c r="P690" s="10">
        <f>ABS(Table21[[#This Row],[Erorr 3]])</f>
        <v>6.8677500000000293</v>
      </c>
      <c r="Q690" s="81">
        <f>Table21[[#This Row],[Abs Erorr 3]]/Table21[[#This Row],[Adj Close]]</f>
        <v>4.7652567663489229E-2</v>
      </c>
    </row>
    <row r="691" spans="1:17" x14ac:dyDescent="0.3">
      <c r="A691" s="79">
        <v>44466</v>
      </c>
      <c r="B691" s="82">
        <v>142.62799999999999</v>
      </c>
      <c r="C691" s="4">
        <f t="shared" si="51"/>
        <v>144.12129999999999</v>
      </c>
      <c r="D691" s="18">
        <f>Table21[[#This Row],[Adj Close]]-Table21[[#This Row],[Naive Trend ]]</f>
        <v>-1.493300000000005</v>
      </c>
      <c r="E691" s="5">
        <f t="shared" si="50"/>
        <v>2.2299448900000147</v>
      </c>
      <c r="F691" s="5">
        <f>ABS(Table21[[#This Row],[Erorr 1]])</f>
        <v>1.493300000000005</v>
      </c>
      <c r="G691" s="6">
        <f>Table21[[#This Row],[Abs Erorr 1]]/Table21[[#This Row],[Adj Close]]</f>
        <v>1.0469893709510091E-2</v>
      </c>
      <c r="H691" s="4">
        <f t="shared" si="53"/>
        <v>149.85056666666665</v>
      </c>
      <c r="I691" s="7">
        <f>(Table21[[#This Row],[Adj Close]]-Table21[[#This Row],[3-MA]])</f>
        <v>-7.2225666666666655</v>
      </c>
      <c r="J691" s="3">
        <f t="shared" si="52"/>
        <v>52.165469254444425</v>
      </c>
      <c r="K691" s="3">
        <f>ABS(Table21[[#This Row],[Erorr 2]])</f>
        <v>7.2225666666666655</v>
      </c>
      <c r="L691" s="6">
        <f>Table21[[#This Row],[Abs Erorr 2]]/Table21[[#This Row],[Adj Close]]</f>
        <v>5.0639191930523221E-2</v>
      </c>
      <c r="M691" s="4">
        <f t="shared" si="54"/>
        <v>149.70285000000001</v>
      </c>
      <c r="N691" s="9">
        <f>Table21[[#This Row],[Adj Close]]-Table21[[#This Row],[6-MA]]</f>
        <v>-7.0748500000000263</v>
      </c>
      <c r="O691" s="10">
        <f>(Table21[[#This Row],[Adj Close]]-M691)^2</f>
        <v>50.053502522500374</v>
      </c>
      <c r="P691" s="10">
        <f>ABS(Table21[[#This Row],[Erorr 3]])</f>
        <v>7.0748500000000263</v>
      </c>
      <c r="Q691" s="81">
        <f>Table21[[#This Row],[Abs Erorr 3]]/Table21[[#This Row],[Adj Close]]</f>
        <v>4.9603514036514758E-2</v>
      </c>
    </row>
    <row r="692" spans="1:17" x14ac:dyDescent="0.3">
      <c r="A692" s="79">
        <v>44467</v>
      </c>
      <c r="B692" s="82">
        <v>139.98820000000001</v>
      </c>
      <c r="C692" s="4">
        <f t="shared" si="51"/>
        <v>142.62799999999999</v>
      </c>
      <c r="D692" s="18">
        <f>Table21[[#This Row],[Adj Close]]-Table21[[#This Row],[Naive Trend ]]</f>
        <v>-2.6397999999999797</v>
      </c>
      <c r="E692" s="5">
        <f t="shared" si="50"/>
        <v>6.9685440399998928</v>
      </c>
      <c r="F692" s="5">
        <f>ABS(Table21[[#This Row],[Erorr 1]])</f>
        <v>2.6397999999999797</v>
      </c>
      <c r="G692" s="6">
        <f>Table21[[#This Row],[Abs Erorr 1]]/Table21[[#This Row],[Adj Close]]</f>
        <v>1.8857303687024905E-2</v>
      </c>
      <c r="H692" s="4">
        <f t="shared" si="53"/>
        <v>146.83179999999999</v>
      </c>
      <c r="I692" s="7">
        <f>(Table21[[#This Row],[Adj Close]]-Table21[[#This Row],[3-MA]])</f>
        <v>-6.8435999999999808</v>
      </c>
      <c r="J692" s="3">
        <f t="shared" si="52"/>
        <v>46.834860959999737</v>
      </c>
      <c r="K692" s="3">
        <f>ABS(Table21[[#This Row],[Erorr 2]])</f>
        <v>6.8435999999999808</v>
      </c>
      <c r="L692" s="6">
        <f>Table21[[#This Row],[Abs Erorr 2]]/Table21[[#This Row],[Adj Close]]</f>
        <v>4.8886977616684694E-2</v>
      </c>
      <c r="M692" s="4">
        <f t="shared" si="54"/>
        <v>148.35724999999999</v>
      </c>
      <c r="N692" s="9">
        <f>Table21[[#This Row],[Adj Close]]-Table21[[#This Row],[6-MA]]</f>
        <v>-8.3690499999999872</v>
      </c>
      <c r="O692" s="10">
        <f>(Table21[[#This Row],[Adj Close]]-M692)^2</f>
        <v>70.040997902499782</v>
      </c>
      <c r="P692" s="10">
        <f>ABS(Table21[[#This Row],[Erorr 3]])</f>
        <v>8.3690499999999872</v>
      </c>
      <c r="Q692" s="81">
        <f>Table21[[#This Row],[Abs Erorr 3]]/Table21[[#This Row],[Adj Close]]</f>
        <v>5.9783967505832543E-2</v>
      </c>
    </row>
    <row r="693" spans="1:17" x14ac:dyDescent="0.3">
      <c r="A693" s="79">
        <v>44468</v>
      </c>
      <c r="B693" s="82">
        <v>140.68180000000001</v>
      </c>
      <c r="C693" s="4">
        <f t="shared" si="51"/>
        <v>139.98820000000001</v>
      </c>
      <c r="D693" s="18">
        <f>Table21[[#This Row],[Adj Close]]-Table21[[#This Row],[Naive Trend ]]</f>
        <v>0.69360000000000355</v>
      </c>
      <c r="E693" s="5">
        <f t="shared" si="50"/>
        <v>0.48108096000000494</v>
      </c>
      <c r="F693" s="5">
        <f>ABS(Table21[[#This Row],[Erorr 1]])</f>
        <v>0.69360000000000355</v>
      </c>
      <c r="G693" s="6">
        <f>Table21[[#This Row],[Abs Erorr 1]]/Table21[[#This Row],[Adj Close]]</f>
        <v>4.9302752737028065E-3</v>
      </c>
      <c r="H693" s="4">
        <f t="shared" si="53"/>
        <v>142.24583333333331</v>
      </c>
      <c r="I693" s="7">
        <f>(Table21[[#This Row],[Adj Close]]-Table21[[#This Row],[3-MA]])</f>
        <v>-1.564033333333299</v>
      </c>
      <c r="J693" s="3">
        <f t="shared" si="52"/>
        <v>2.4462002677776704</v>
      </c>
      <c r="K693" s="3">
        <f>ABS(Table21[[#This Row],[Erorr 2]])</f>
        <v>1.564033333333299</v>
      </c>
      <c r="L693" s="6">
        <f>Table21[[#This Row],[Abs Erorr 2]]/Table21[[#This Row],[Adj Close]]</f>
        <v>1.1117524323212375E-2</v>
      </c>
      <c r="M693" s="4">
        <f t="shared" si="54"/>
        <v>146.92011666666667</v>
      </c>
      <c r="N693" s="9">
        <f>Table21[[#This Row],[Adj Close]]-Table21[[#This Row],[6-MA]]</f>
        <v>-6.2383166666666625</v>
      </c>
      <c r="O693" s="10">
        <f>(Table21[[#This Row],[Adj Close]]-M693)^2</f>
        <v>38.916594833611057</v>
      </c>
      <c r="P693" s="10">
        <f>ABS(Table21[[#This Row],[Erorr 3]])</f>
        <v>6.2383166666666625</v>
      </c>
      <c r="Q693" s="81">
        <f>Table21[[#This Row],[Abs Erorr 3]]/Table21[[#This Row],[Adj Close]]</f>
        <v>4.4343452149934549E-2</v>
      </c>
    </row>
    <row r="694" spans="1:17" x14ac:dyDescent="0.3">
      <c r="A694" s="79">
        <v>44469</v>
      </c>
      <c r="B694" s="82">
        <v>139.92070000000001</v>
      </c>
      <c r="C694" s="4">
        <f t="shared" si="51"/>
        <v>140.68180000000001</v>
      </c>
      <c r="D694" s="18">
        <f>Table21[[#This Row],[Adj Close]]-Table21[[#This Row],[Naive Trend ]]</f>
        <v>-0.761099999999999</v>
      </c>
      <c r="E694" s="5">
        <f t="shared" si="50"/>
        <v>0.57927320999999843</v>
      </c>
      <c r="F694" s="5">
        <f>ABS(Table21[[#This Row],[Erorr 1]])</f>
        <v>0.761099999999999</v>
      </c>
      <c r="G694" s="6">
        <f>Table21[[#This Row],[Abs Erorr 1]]/Table21[[#This Row],[Adj Close]]</f>
        <v>5.4395096651174485E-3</v>
      </c>
      <c r="H694" s="4">
        <f t="shared" si="53"/>
        <v>141.09933333333333</v>
      </c>
      <c r="I694" s="7">
        <f>(Table21[[#This Row],[Adj Close]]-Table21[[#This Row],[3-MA]])</f>
        <v>-1.1786333333333232</v>
      </c>
      <c r="J694" s="3">
        <f t="shared" si="52"/>
        <v>1.3891765344444207</v>
      </c>
      <c r="K694" s="3">
        <f>ABS(Table21[[#This Row],[Erorr 2]])</f>
        <v>1.1786333333333232</v>
      </c>
      <c r="L694" s="6">
        <f>Table21[[#This Row],[Abs Erorr 2]]/Table21[[#This Row],[Adj Close]]</f>
        <v>8.4235808806940159E-3</v>
      </c>
      <c r="M694" s="4">
        <f t="shared" si="54"/>
        <v>145.47495000000001</v>
      </c>
      <c r="N694" s="9">
        <f>Table21[[#This Row],[Adj Close]]-Table21[[#This Row],[6-MA]]</f>
        <v>-5.5542499999999961</v>
      </c>
      <c r="O694" s="10">
        <f>(Table21[[#This Row],[Adj Close]]-M694)^2</f>
        <v>30.849693062499956</v>
      </c>
      <c r="P694" s="10">
        <f>ABS(Table21[[#This Row],[Erorr 3]])</f>
        <v>5.5542499999999961</v>
      </c>
      <c r="Q694" s="81">
        <f>Table21[[#This Row],[Abs Erorr 3]]/Table21[[#This Row],[Adj Close]]</f>
        <v>3.9695699063826834E-2</v>
      </c>
    </row>
    <row r="695" spans="1:17" x14ac:dyDescent="0.3">
      <c r="A695" s="79">
        <v>44470</v>
      </c>
      <c r="B695" s="82">
        <v>141.68379999999999</v>
      </c>
      <c r="C695" s="4">
        <f t="shared" si="51"/>
        <v>139.92070000000001</v>
      </c>
      <c r="D695" s="18">
        <f>Table21[[#This Row],[Adj Close]]-Table21[[#This Row],[Naive Trend ]]</f>
        <v>1.7630999999999801</v>
      </c>
      <c r="E695" s="5">
        <f t="shared" si="50"/>
        <v>3.1085216099999298</v>
      </c>
      <c r="F695" s="5">
        <f>ABS(Table21[[#This Row],[Erorr 1]])</f>
        <v>1.7630999999999801</v>
      </c>
      <c r="G695" s="6">
        <f>Table21[[#This Row],[Abs Erorr 1]]/Table21[[#This Row],[Adj Close]]</f>
        <v>1.2443906783979398E-2</v>
      </c>
      <c r="H695" s="4">
        <f t="shared" si="53"/>
        <v>140.1969</v>
      </c>
      <c r="I695" s="7">
        <f>(Table21[[#This Row],[Adj Close]]-Table21[[#This Row],[3-MA]])</f>
        <v>1.4868999999999915</v>
      </c>
      <c r="J695" s="3">
        <f t="shared" si="52"/>
        <v>2.2108716099999746</v>
      </c>
      <c r="K695" s="3">
        <f>ABS(Table21[[#This Row],[Erorr 2]])</f>
        <v>1.4868999999999915</v>
      </c>
      <c r="L695" s="6">
        <f>Table21[[#This Row],[Abs Erorr 2]]/Table21[[#This Row],[Adj Close]]</f>
        <v>1.0494495489251358E-2</v>
      </c>
      <c r="M695" s="4">
        <f t="shared" si="54"/>
        <v>143.51435000000001</v>
      </c>
      <c r="N695" s="9">
        <f>Table21[[#This Row],[Adj Close]]-Table21[[#This Row],[6-MA]]</f>
        <v>-1.8305500000000166</v>
      </c>
      <c r="O695" s="10">
        <f>(Table21[[#This Row],[Adj Close]]-M695)^2</f>
        <v>3.3509133025000608</v>
      </c>
      <c r="P695" s="10">
        <f>ABS(Table21[[#This Row],[Erorr 3]])</f>
        <v>1.8305500000000166</v>
      </c>
      <c r="Q695" s="81">
        <f>Table21[[#This Row],[Abs Erorr 3]]/Table21[[#This Row],[Adj Close]]</f>
        <v>1.2919966855773325E-2</v>
      </c>
    </row>
    <row r="696" spans="1:17" x14ac:dyDescent="0.3">
      <c r="A696" s="79">
        <v>44473</v>
      </c>
      <c r="B696" s="82">
        <v>141.76089999999999</v>
      </c>
      <c r="C696" s="4">
        <f t="shared" si="51"/>
        <v>141.68379999999999</v>
      </c>
      <c r="D696" s="18">
        <f>Table21[[#This Row],[Adj Close]]-Table21[[#This Row],[Naive Trend ]]</f>
        <v>7.7100000000001501E-2</v>
      </c>
      <c r="E696" s="5">
        <f t="shared" si="50"/>
        <v>5.9444100000002314E-3</v>
      </c>
      <c r="F696" s="5">
        <f>ABS(Table21[[#This Row],[Erorr 1]])</f>
        <v>7.7100000000001501E-2</v>
      </c>
      <c r="G696" s="6">
        <f>Table21[[#This Row],[Abs Erorr 1]]/Table21[[#This Row],[Adj Close]]</f>
        <v>5.4387352224768255E-4</v>
      </c>
      <c r="H696" s="4">
        <f t="shared" si="53"/>
        <v>140.7621</v>
      </c>
      <c r="I696" s="7">
        <f>(Table21[[#This Row],[Adj Close]]-Table21[[#This Row],[3-MA]])</f>
        <v>0.99879999999998859</v>
      </c>
      <c r="J696" s="3">
        <f t="shared" si="52"/>
        <v>0.99760143999997719</v>
      </c>
      <c r="K696" s="3">
        <f>ABS(Table21[[#This Row],[Erorr 2]])</f>
        <v>0.99879999999998859</v>
      </c>
      <c r="L696" s="6">
        <f>Table21[[#This Row],[Abs Erorr 2]]/Table21[[#This Row],[Adj Close]]</f>
        <v>7.0456663297142489E-3</v>
      </c>
      <c r="M696" s="4">
        <f t="shared" si="54"/>
        <v>141.50396666666668</v>
      </c>
      <c r="N696" s="9">
        <f>Table21[[#This Row],[Adj Close]]-Table21[[#This Row],[6-MA]]</f>
        <v>0.2569333333333077</v>
      </c>
      <c r="O696" s="10">
        <f>(Table21[[#This Row],[Adj Close]]-M696)^2</f>
        <v>6.6014737777764607E-2</v>
      </c>
      <c r="P696" s="10">
        <f>ABS(Table21[[#This Row],[Erorr 3]])</f>
        <v>0.2569333333333077</v>
      </c>
      <c r="Q696" s="81">
        <f>Table21[[#This Row],[Abs Erorr 3]]/Table21[[#This Row],[Adj Close]]</f>
        <v>1.8124414654062419E-3</v>
      </c>
    </row>
    <row r="697" spans="1:17" x14ac:dyDescent="0.3">
      <c r="A697" s="79">
        <v>44474</v>
      </c>
      <c r="B697" s="82">
        <v>143.99600000000001</v>
      </c>
      <c r="C697" s="4">
        <f t="shared" si="51"/>
        <v>141.76089999999999</v>
      </c>
      <c r="D697" s="18">
        <f>Table21[[#This Row],[Adj Close]]-Table21[[#This Row],[Naive Trend ]]</f>
        <v>2.235100000000017</v>
      </c>
      <c r="E697" s="5">
        <f t="shared" si="50"/>
        <v>4.9956720100000762</v>
      </c>
      <c r="F697" s="5">
        <f>ABS(Table21[[#This Row],[Erorr 1]])</f>
        <v>2.235100000000017</v>
      </c>
      <c r="G697" s="6">
        <f>Table21[[#This Row],[Abs Erorr 1]]/Table21[[#This Row],[Adj Close]]</f>
        <v>1.5521958943304097E-2</v>
      </c>
      <c r="H697" s="4">
        <f t="shared" si="53"/>
        <v>141.12180000000001</v>
      </c>
      <c r="I697" s="7">
        <f>(Table21[[#This Row],[Adj Close]]-Table21[[#This Row],[3-MA]])</f>
        <v>2.8742000000000019</v>
      </c>
      <c r="J697" s="3">
        <f t="shared" si="52"/>
        <v>8.2610256400000104</v>
      </c>
      <c r="K697" s="3">
        <f>ABS(Table21[[#This Row],[Erorr 2]])</f>
        <v>2.8742000000000019</v>
      </c>
      <c r="L697" s="6">
        <f>Table21[[#This Row],[Abs Erorr 2]]/Table21[[#This Row],[Adj Close]]</f>
        <v>1.9960276674352077E-2</v>
      </c>
      <c r="M697" s="4">
        <f t="shared" si="54"/>
        <v>141.11056666666667</v>
      </c>
      <c r="N697" s="9">
        <f>Table21[[#This Row],[Adj Close]]-Table21[[#This Row],[6-MA]]</f>
        <v>2.8854333333333386</v>
      </c>
      <c r="O697" s="10">
        <f>(Table21[[#This Row],[Adj Close]]-M697)^2</f>
        <v>8.3257255211111421</v>
      </c>
      <c r="P697" s="10">
        <f>ABS(Table21[[#This Row],[Erorr 3]])</f>
        <v>2.8854333333333386</v>
      </c>
      <c r="Q697" s="81">
        <f>Table21[[#This Row],[Abs Erorr 3]]/Table21[[#This Row],[Adj Close]]</f>
        <v>2.0038288100595422E-2</v>
      </c>
    </row>
    <row r="698" spans="1:17" x14ac:dyDescent="0.3">
      <c r="A698" s="79">
        <v>44475</v>
      </c>
      <c r="B698" s="82">
        <v>143.36019999999999</v>
      </c>
      <c r="C698" s="4">
        <f t="shared" si="51"/>
        <v>143.99600000000001</v>
      </c>
      <c r="D698" s="18">
        <f>Table21[[#This Row],[Adj Close]]-Table21[[#This Row],[Naive Trend ]]</f>
        <v>-0.63580000000001746</v>
      </c>
      <c r="E698" s="5">
        <f t="shared" si="50"/>
        <v>0.40424164000002222</v>
      </c>
      <c r="F698" s="5">
        <f>ABS(Table21[[#This Row],[Erorr 1]])</f>
        <v>0.63580000000001746</v>
      </c>
      <c r="G698" s="6">
        <f>Table21[[#This Row],[Abs Erorr 1]]/Table21[[#This Row],[Adj Close]]</f>
        <v>4.434982652089056E-3</v>
      </c>
      <c r="H698" s="4">
        <f t="shared" si="53"/>
        <v>142.48023333333333</v>
      </c>
      <c r="I698" s="7">
        <f>(Table21[[#This Row],[Adj Close]]-Table21[[#This Row],[3-MA]])</f>
        <v>0.87996666666666101</v>
      </c>
      <c r="J698" s="3">
        <f t="shared" si="52"/>
        <v>0.77434133444443454</v>
      </c>
      <c r="K698" s="3">
        <f>ABS(Table21[[#This Row],[Erorr 2]])</f>
        <v>0.87996666666666101</v>
      </c>
      <c r="L698" s="6">
        <f>Table21[[#This Row],[Abs Erorr 2]]/Table21[[#This Row],[Adj Close]]</f>
        <v>6.1381517789920849E-3</v>
      </c>
      <c r="M698" s="4">
        <f t="shared" si="54"/>
        <v>141.33856666666665</v>
      </c>
      <c r="N698" s="9">
        <f>Table21[[#This Row],[Adj Close]]-Table21[[#This Row],[6-MA]]</f>
        <v>2.0216333333333409</v>
      </c>
      <c r="O698" s="10">
        <f>(Table21[[#This Row],[Adj Close]]-M698)^2</f>
        <v>4.0870013344444756</v>
      </c>
      <c r="P698" s="10">
        <f>ABS(Table21[[#This Row],[Erorr 3]])</f>
        <v>2.0216333333333409</v>
      </c>
      <c r="Q698" s="81">
        <f>Table21[[#This Row],[Abs Erorr 3]]/Table21[[#This Row],[Adj Close]]</f>
        <v>1.4101775341645318E-2</v>
      </c>
    </row>
    <row r="699" spans="1:17" x14ac:dyDescent="0.3">
      <c r="A699" s="79">
        <v>44476</v>
      </c>
      <c r="B699" s="82">
        <v>146.2987</v>
      </c>
      <c r="C699" s="4">
        <f t="shared" si="51"/>
        <v>143.36019999999999</v>
      </c>
      <c r="D699" s="18">
        <f>Table21[[#This Row],[Adj Close]]-Table21[[#This Row],[Naive Trend ]]</f>
        <v>2.9385000000000048</v>
      </c>
      <c r="E699" s="5">
        <f t="shared" si="50"/>
        <v>8.6347822500000273</v>
      </c>
      <c r="F699" s="5">
        <f>ABS(Table21[[#This Row],[Erorr 1]])</f>
        <v>2.9385000000000048</v>
      </c>
      <c r="G699" s="6">
        <f>Table21[[#This Row],[Abs Erorr 1]]/Table21[[#This Row],[Adj Close]]</f>
        <v>2.0085619352735225E-2</v>
      </c>
      <c r="H699" s="4">
        <f t="shared" si="53"/>
        <v>143.03903333333332</v>
      </c>
      <c r="I699" s="7">
        <f>(Table21[[#This Row],[Adj Close]]-Table21[[#This Row],[3-MA]])</f>
        <v>3.2596666666666749</v>
      </c>
      <c r="J699" s="3">
        <f t="shared" si="52"/>
        <v>10.625426777777832</v>
      </c>
      <c r="K699" s="3">
        <f>ABS(Table21[[#This Row],[Erorr 2]])</f>
        <v>3.2596666666666749</v>
      </c>
      <c r="L699" s="6">
        <f>Table21[[#This Row],[Abs Erorr 2]]/Table21[[#This Row],[Adj Close]]</f>
        <v>2.228089973914105E-2</v>
      </c>
      <c r="M699" s="4">
        <f t="shared" si="54"/>
        <v>141.90056666666666</v>
      </c>
      <c r="N699" s="9">
        <f>Table21[[#This Row],[Adj Close]]-Table21[[#This Row],[6-MA]]</f>
        <v>4.3981333333333339</v>
      </c>
      <c r="O699" s="10">
        <f>(Table21[[#This Row],[Adj Close]]-M699)^2</f>
        <v>19.343576817777784</v>
      </c>
      <c r="P699" s="10">
        <f>ABS(Table21[[#This Row],[Erorr 3]])</f>
        <v>4.3981333333333339</v>
      </c>
      <c r="Q699" s="81">
        <f>Table21[[#This Row],[Abs Erorr 3]]/Table21[[#This Row],[Adj Close]]</f>
        <v>3.006269593190735E-2</v>
      </c>
    </row>
    <row r="700" spans="1:17" x14ac:dyDescent="0.3">
      <c r="A700" s="79">
        <v>44477</v>
      </c>
      <c r="B700" s="82">
        <v>146.9057</v>
      </c>
      <c r="C700" s="4">
        <f t="shared" si="51"/>
        <v>146.2987</v>
      </c>
      <c r="D700" s="18">
        <f>Table21[[#This Row],[Adj Close]]-Table21[[#This Row],[Naive Trend ]]</f>
        <v>0.60699999999999932</v>
      </c>
      <c r="E700" s="5">
        <f t="shared" si="50"/>
        <v>0.36844899999999919</v>
      </c>
      <c r="F700" s="5">
        <f>ABS(Table21[[#This Row],[Erorr 1]])</f>
        <v>0.60699999999999932</v>
      </c>
      <c r="G700" s="6">
        <f>Table21[[#This Row],[Abs Erorr 1]]/Table21[[#This Row],[Adj Close]]</f>
        <v>4.1319023019528809E-3</v>
      </c>
      <c r="H700" s="4">
        <f t="shared" si="53"/>
        <v>144.55163333333334</v>
      </c>
      <c r="I700" s="7">
        <f>(Table21[[#This Row],[Adj Close]]-Table21[[#This Row],[3-MA]])</f>
        <v>2.3540666666666539</v>
      </c>
      <c r="J700" s="3">
        <f t="shared" si="52"/>
        <v>5.5416298711110512</v>
      </c>
      <c r="K700" s="3">
        <f>ABS(Table21[[#This Row],[Erorr 2]])</f>
        <v>2.3540666666666539</v>
      </c>
      <c r="L700" s="6">
        <f>Table21[[#This Row],[Abs Erorr 2]]/Table21[[#This Row],[Adj Close]]</f>
        <v>1.6024338515569198E-2</v>
      </c>
      <c r="M700" s="4">
        <f t="shared" si="54"/>
        <v>142.83671666666666</v>
      </c>
      <c r="N700" s="9">
        <f>Table21[[#This Row],[Adj Close]]-Table21[[#This Row],[6-MA]]</f>
        <v>4.0689833333333354</v>
      </c>
      <c r="O700" s="10">
        <f>(Table21[[#This Row],[Adj Close]]-M700)^2</f>
        <v>16.556625366944463</v>
      </c>
      <c r="P700" s="10">
        <f>ABS(Table21[[#This Row],[Erorr 3]])</f>
        <v>4.0689833333333354</v>
      </c>
      <c r="Q700" s="81">
        <f>Table21[[#This Row],[Abs Erorr 3]]/Table21[[#This Row],[Adj Close]]</f>
        <v>2.7697926856026251E-2</v>
      </c>
    </row>
    <row r="701" spans="1:17" x14ac:dyDescent="0.3">
      <c r="A701" s="79">
        <v>44480</v>
      </c>
      <c r="B701" s="82">
        <v>144.7861</v>
      </c>
      <c r="C701" s="4">
        <f t="shared" si="51"/>
        <v>146.9057</v>
      </c>
      <c r="D701" s="18">
        <f>Table21[[#This Row],[Adj Close]]-Table21[[#This Row],[Naive Trend ]]</f>
        <v>-2.1195999999999913</v>
      </c>
      <c r="E701" s="5">
        <f t="shared" si="50"/>
        <v>4.4927041599999633</v>
      </c>
      <c r="F701" s="5">
        <f>ABS(Table21[[#This Row],[Erorr 1]])</f>
        <v>2.1195999999999913</v>
      </c>
      <c r="G701" s="6">
        <f>Table21[[#This Row],[Abs Erorr 1]]/Table21[[#This Row],[Adj Close]]</f>
        <v>1.4639526860658525E-2</v>
      </c>
      <c r="H701" s="4">
        <f t="shared" si="53"/>
        <v>145.52153333333334</v>
      </c>
      <c r="I701" s="7">
        <f>(Table21[[#This Row],[Adj Close]]-Table21[[#This Row],[3-MA]])</f>
        <v>-0.73543333333333294</v>
      </c>
      <c r="J701" s="3">
        <f t="shared" si="52"/>
        <v>0.54086218777777717</v>
      </c>
      <c r="K701" s="3">
        <f>ABS(Table21[[#This Row],[Erorr 2]])</f>
        <v>0.73543333333333294</v>
      </c>
      <c r="L701" s="6">
        <f>Table21[[#This Row],[Abs Erorr 2]]/Table21[[#This Row],[Adj Close]]</f>
        <v>5.0794470832029653E-3</v>
      </c>
      <c r="M701" s="4">
        <f t="shared" si="54"/>
        <v>144.00088333333335</v>
      </c>
      <c r="N701" s="9">
        <f>Table21[[#This Row],[Adj Close]]-Table21[[#This Row],[6-MA]]</f>
        <v>0.78521666666665624</v>
      </c>
      <c r="O701" s="10">
        <f>(Table21[[#This Row],[Adj Close]]-M701)^2</f>
        <v>0.61656521361109473</v>
      </c>
      <c r="P701" s="10">
        <f>ABS(Table21[[#This Row],[Erorr 3]])</f>
        <v>0.78521666666665624</v>
      </c>
      <c r="Q701" s="81">
        <f>Table21[[#This Row],[Abs Erorr 3]]/Table21[[#This Row],[Adj Close]]</f>
        <v>5.4232876406413062E-3</v>
      </c>
    </row>
    <row r="702" spans="1:17" x14ac:dyDescent="0.3">
      <c r="A702" s="79">
        <v>44481</v>
      </c>
      <c r="B702" s="82">
        <v>147.7439</v>
      </c>
      <c r="C702" s="4">
        <f t="shared" si="51"/>
        <v>144.7861</v>
      </c>
      <c r="D702" s="18">
        <f>Table21[[#This Row],[Adj Close]]-Table21[[#This Row],[Naive Trend ]]</f>
        <v>2.9577999999999918</v>
      </c>
      <c r="E702" s="5">
        <f t="shared" si="50"/>
        <v>8.748580839999951</v>
      </c>
      <c r="F702" s="5">
        <f>ABS(Table21[[#This Row],[Erorr 1]])</f>
        <v>2.9577999999999918</v>
      </c>
      <c r="G702" s="6">
        <f>Table21[[#This Row],[Abs Erorr 1]]/Table21[[#This Row],[Adj Close]]</f>
        <v>2.0019777466277741E-2</v>
      </c>
      <c r="H702" s="4">
        <f t="shared" si="53"/>
        <v>145.99683333333334</v>
      </c>
      <c r="I702" s="7">
        <f>(Table21[[#This Row],[Adj Close]]-Table21[[#This Row],[3-MA]])</f>
        <v>1.7470666666666546</v>
      </c>
      <c r="J702" s="3">
        <f t="shared" si="52"/>
        <v>3.0522419377777354</v>
      </c>
      <c r="K702" s="3">
        <f>ABS(Table21[[#This Row],[Erorr 2]])</f>
        <v>1.7470666666666546</v>
      </c>
      <c r="L702" s="6">
        <f>Table21[[#This Row],[Abs Erorr 2]]/Table21[[#This Row],[Adj Close]]</f>
        <v>1.1824966490438215E-2</v>
      </c>
      <c r="M702" s="4">
        <f t="shared" si="54"/>
        <v>144.51793333333333</v>
      </c>
      <c r="N702" s="9">
        <f>Table21[[#This Row],[Adj Close]]-Table21[[#This Row],[6-MA]]</f>
        <v>3.2259666666666647</v>
      </c>
      <c r="O702" s="10">
        <f>(Table21[[#This Row],[Adj Close]]-M702)^2</f>
        <v>10.406860934444431</v>
      </c>
      <c r="P702" s="10">
        <f>ABS(Table21[[#This Row],[Erorr 3]])</f>
        <v>3.2259666666666647</v>
      </c>
      <c r="Q702" s="81">
        <f>Table21[[#This Row],[Abs Erorr 3]]/Table21[[#This Row],[Adj Close]]</f>
        <v>2.1834855223577181E-2</v>
      </c>
    </row>
    <row r="703" spans="1:17" x14ac:dyDescent="0.3">
      <c r="A703" s="79">
        <v>44482</v>
      </c>
      <c r="B703" s="82">
        <v>150.58600000000001</v>
      </c>
      <c r="C703" s="4">
        <f t="shared" si="51"/>
        <v>147.7439</v>
      </c>
      <c r="D703" s="18">
        <f>Table21[[#This Row],[Adj Close]]-Table21[[#This Row],[Naive Trend ]]</f>
        <v>2.8421000000000163</v>
      </c>
      <c r="E703" s="5">
        <f t="shared" si="50"/>
        <v>8.0775324100000923</v>
      </c>
      <c r="F703" s="5">
        <f>ABS(Table21[[#This Row],[Erorr 1]])</f>
        <v>2.8421000000000163</v>
      </c>
      <c r="G703" s="6">
        <f>Table21[[#This Row],[Abs Erorr 1]]/Table21[[#This Row],[Adj Close]]</f>
        <v>1.8873600467507048E-2</v>
      </c>
      <c r="H703" s="4">
        <f t="shared" si="53"/>
        <v>146.47856666666667</v>
      </c>
      <c r="I703" s="7">
        <f>(Table21[[#This Row],[Adj Close]]-Table21[[#This Row],[3-MA]])</f>
        <v>4.107433333333347</v>
      </c>
      <c r="J703" s="3">
        <f t="shared" si="52"/>
        <v>16.87100858777789</v>
      </c>
      <c r="K703" s="3">
        <f>ABS(Table21[[#This Row],[Erorr 2]])</f>
        <v>4.107433333333347</v>
      </c>
      <c r="L703" s="6">
        <f>Table21[[#This Row],[Abs Erorr 2]]/Table21[[#This Row],[Adj Close]]</f>
        <v>2.7276329362180725E-2</v>
      </c>
      <c r="M703" s="4">
        <f t="shared" si="54"/>
        <v>145.51509999999999</v>
      </c>
      <c r="N703" s="9">
        <f>Table21[[#This Row],[Adj Close]]-Table21[[#This Row],[6-MA]]</f>
        <v>5.0709000000000231</v>
      </c>
      <c r="O703" s="10">
        <f>(Table21[[#This Row],[Adj Close]]-M703)^2</f>
        <v>25.714026810000234</v>
      </c>
      <c r="P703" s="10">
        <f>ABS(Table21[[#This Row],[Erorr 3]])</f>
        <v>5.0709000000000231</v>
      </c>
      <c r="Q703" s="81">
        <f>Table21[[#This Row],[Abs Erorr 3]]/Table21[[#This Row],[Adj Close]]</f>
        <v>3.3674445167545607E-2</v>
      </c>
    </row>
    <row r="704" spans="1:17" x14ac:dyDescent="0.3">
      <c r="A704" s="79">
        <v>44483</v>
      </c>
      <c r="B704" s="82">
        <v>151.39529999999999</v>
      </c>
      <c r="C704" s="4">
        <f t="shared" si="51"/>
        <v>150.58600000000001</v>
      </c>
      <c r="D704" s="18">
        <f>Table21[[#This Row],[Adj Close]]-Table21[[#This Row],[Naive Trend ]]</f>
        <v>0.80929999999997904</v>
      </c>
      <c r="E704" s="5">
        <f t="shared" si="50"/>
        <v>0.65496648999996609</v>
      </c>
      <c r="F704" s="5">
        <f>ABS(Table21[[#This Row],[Erorr 1]])</f>
        <v>0.80929999999997904</v>
      </c>
      <c r="G704" s="6">
        <f>Table21[[#This Row],[Abs Erorr 1]]/Table21[[#This Row],[Adj Close]]</f>
        <v>5.3456084832222608E-3</v>
      </c>
      <c r="H704" s="4">
        <f t="shared" si="53"/>
        <v>147.70533333333333</v>
      </c>
      <c r="I704" s="7">
        <f>(Table21[[#This Row],[Adj Close]]-Table21[[#This Row],[3-MA]])</f>
        <v>3.6899666666666633</v>
      </c>
      <c r="J704" s="3">
        <f t="shared" si="52"/>
        <v>13.615854001111087</v>
      </c>
      <c r="K704" s="3">
        <f>ABS(Table21[[#This Row],[Erorr 2]])</f>
        <v>3.6899666666666633</v>
      </c>
      <c r="L704" s="6">
        <f>Table21[[#This Row],[Abs Erorr 2]]/Table21[[#This Row],[Adj Close]]</f>
        <v>2.4373059577587043E-2</v>
      </c>
      <c r="M704" s="4">
        <f t="shared" si="54"/>
        <v>146.61343333333335</v>
      </c>
      <c r="N704" s="9">
        <f>Table21[[#This Row],[Adj Close]]-Table21[[#This Row],[6-MA]]</f>
        <v>4.7818666666666445</v>
      </c>
      <c r="O704" s="10">
        <f>(Table21[[#This Row],[Adj Close]]-M704)^2</f>
        <v>22.866248817777567</v>
      </c>
      <c r="P704" s="10">
        <f>ABS(Table21[[#This Row],[Erorr 3]])</f>
        <v>4.7818666666666445</v>
      </c>
      <c r="Q704" s="81">
        <f>Table21[[#This Row],[Abs Erorr 3]]/Table21[[#This Row],[Adj Close]]</f>
        <v>3.1585304607650598E-2</v>
      </c>
    </row>
    <row r="705" spans="1:17" x14ac:dyDescent="0.3">
      <c r="A705" s="79">
        <v>44484</v>
      </c>
      <c r="B705" s="82">
        <v>152.23349999999999</v>
      </c>
      <c r="C705" s="4">
        <f t="shared" si="51"/>
        <v>151.39529999999999</v>
      </c>
      <c r="D705" s="18">
        <f>Table21[[#This Row],[Adj Close]]-Table21[[#This Row],[Naive Trend ]]</f>
        <v>0.8382000000000005</v>
      </c>
      <c r="E705" s="5">
        <f t="shared" si="50"/>
        <v>0.70257924000000083</v>
      </c>
      <c r="F705" s="5">
        <f>ABS(Table21[[#This Row],[Erorr 1]])</f>
        <v>0.8382000000000005</v>
      </c>
      <c r="G705" s="6">
        <f>Table21[[#This Row],[Abs Erorr 1]]/Table21[[#This Row],[Adj Close]]</f>
        <v>5.5060154302436753E-3</v>
      </c>
      <c r="H705" s="4">
        <f t="shared" si="53"/>
        <v>149.9084</v>
      </c>
      <c r="I705" s="7">
        <f>(Table21[[#This Row],[Adj Close]]-Table21[[#This Row],[3-MA]])</f>
        <v>2.325099999999992</v>
      </c>
      <c r="J705" s="3">
        <f t="shared" si="52"/>
        <v>5.4060900099999625</v>
      </c>
      <c r="K705" s="3">
        <f>ABS(Table21[[#This Row],[Erorr 2]])</f>
        <v>2.325099999999992</v>
      </c>
      <c r="L705" s="6">
        <f>Table21[[#This Row],[Abs Erorr 2]]/Table21[[#This Row],[Adj Close]]</f>
        <v>1.527324800388871E-2</v>
      </c>
      <c r="M705" s="4">
        <f t="shared" si="54"/>
        <v>147.95261666666667</v>
      </c>
      <c r="N705" s="9">
        <f>Table21[[#This Row],[Adj Close]]-Table21[[#This Row],[6-MA]]</f>
        <v>4.2808833333333212</v>
      </c>
      <c r="O705" s="10">
        <f>(Table21[[#This Row],[Adj Close]]-M705)^2</f>
        <v>18.325962113611006</v>
      </c>
      <c r="P705" s="10">
        <f>ABS(Table21[[#This Row],[Erorr 3]])</f>
        <v>4.2808833333333212</v>
      </c>
      <c r="Q705" s="81">
        <f>Table21[[#This Row],[Abs Erorr 3]]/Table21[[#This Row],[Adj Close]]</f>
        <v>2.8120507860184003E-2</v>
      </c>
    </row>
    <row r="706" spans="1:17" x14ac:dyDescent="0.3">
      <c r="A706" s="79">
        <v>44487</v>
      </c>
      <c r="B706" s="82">
        <v>153.60159999999999</v>
      </c>
      <c r="C706" s="4">
        <f t="shared" si="51"/>
        <v>152.23349999999999</v>
      </c>
      <c r="D706" s="18">
        <f>Table21[[#This Row],[Adj Close]]-Table21[[#This Row],[Naive Trend ]]</f>
        <v>1.3680999999999983</v>
      </c>
      <c r="E706" s="5">
        <f t="shared" si="50"/>
        <v>1.8716976099999953</v>
      </c>
      <c r="F706" s="5">
        <f>ABS(Table21[[#This Row],[Erorr 1]])</f>
        <v>1.3680999999999983</v>
      </c>
      <c r="G706" s="6">
        <f>Table21[[#This Row],[Abs Erorr 1]]/Table21[[#This Row],[Adj Close]]</f>
        <v>8.9068082624139226E-3</v>
      </c>
      <c r="H706" s="4">
        <f t="shared" si="53"/>
        <v>151.40493333333333</v>
      </c>
      <c r="I706" s="7">
        <f>(Table21[[#This Row],[Adj Close]]-Table21[[#This Row],[3-MA]])</f>
        <v>2.1966666666666583</v>
      </c>
      <c r="J706" s="3">
        <f t="shared" si="52"/>
        <v>4.8253444444444078</v>
      </c>
      <c r="K706" s="3">
        <f>ABS(Table21[[#This Row],[Erorr 2]])</f>
        <v>2.1966666666666583</v>
      </c>
      <c r="L706" s="6">
        <f>Table21[[#This Row],[Abs Erorr 2]]/Table21[[#This Row],[Adj Close]]</f>
        <v>1.4301066308337013E-2</v>
      </c>
      <c r="M706" s="4">
        <f t="shared" si="54"/>
        <v>148.94174999999998</v>
      </c>
      <c r="N706" s="9">
        <f>Table21[[#This Row],[Adj Close]]-Table21[[#This Row],[6-MA]]</f>
        <v>4.6598500000000058</v>
      </c>
      <c r="O706" s="10">
        <f>(Table21[[#This Row],[Adj Close]]-M706)^2</f>
        <v>21.714202022500054</v>
      </c>
      <c r="P706" s="10">
        <f>ABS(Table21[[#This Row],[Erorr 3]])</f>
        <v>4.6598500000000058</v>
      </c>
      <c r="Q706" s="81">
        <f>Table21[[#This Row],[Abs Erorr 3]]/Table21[[#This Row],[Adj Close]]</f>
        <v>3.033724909115534E-2</v>
      </c>
    </row>
    <row r="707" spans="1:17" x14ac:dyDescent="0.3">
      <c r="A707" s="79">
        <v>44488</v>
      </c>
      <c r="B707" s="82">
        <v>152.0505</v>
      </c>
      <c r="C707" s="4">
        <f t="shared" si="51"/>
        <v>153.60159999999999</v>
      </c>
      <c r="D707" s="18">
        <f>Table21[[#This Row],[Adj Close]]-Table21[[#This Row],[Naive Trend ]]</f>
        <v>-1.551099999999991</v>
      </c>
      <c r="E707" s="5">
        <f t="shared" ref="E707:E770" si="55">(B707-C707)^2</f>
        <v>2.4059112099999722</v>
      </c>
      <c r="F707" s="5">
        <f>ABS(Table21[[#This Row],[Erorr 1]])</f>
        <v>1.551099999999991</v>
      </c>
      <c r="G707" s="6">
        <f>Table21[[#This Row],[Abs Erorr 1]]/Table21[[#This Row],[Adj Close]]</f>
        <v>1.0201216043353958E-2</v>
      </c>
      <c r="H707" s="4">
        <f t="shared" si="53"/>
        <v>152.41013333333331</v>
      </c>
      <c r="I707" s="7">
        <f>(Table21[[#This Row],[Adj Close]]-Table21[[#This Row],[3-MA]])</f>
        <v>-0.35963333333330638</v>
      </c>
      <c r="J707" s="3">
        <f t="shared" si="52"/>
        <v>0.12933613444442507</v>
      </c>
      <c r="K707" s="3">
        <f>ABS(Table21[[#This Row],[Erorr 2]])</f>
        <v>0.35963333333330638</v>
      </c>
      <c r="L707" s="6">
        <f>Table21[[#This Row],[Abs Erorr 2]]/Table21[[#This Row],[Adj Close]]</f>
        <v>2.3652229577232984E-3</v>
      </c>
      <c r="M707" s="4">
        <f t="shared" si="54"/>
        <v>150.05773333333332</v>
      </c>
      <c r="N707" s="9">
        <f>Table21[[#This Row],[Adj Close]]-Table21[[#This Row],[6-MA]]</f>
        <v>1.9927666666666823</v>
      </c>
      <c r="O707" s="10">
        <f>(Table21[[#This Row],[Adj Close]]-M707)^2</f>
        <v>3.9711189877778401</v>
      </c>
      <c r="P707" s="10">
        <f>ABS(Table21[[#This Row],[Erorr 3]])</f>
        <v>1.9927666666666823</v>
      </c>
      <c r="Q707" s="81">
        <f>Table21[[#This Row],[Abs Erorr 3]]/Table21[[#This Row],[Adj Close]]</f>
        <v>1.3105952737193777E-2</v>
      </c>
    </row>
    <row r="708" spans="1:17" x14ac:dyDescent="0.3">
      <c r="A708" s="79">
        <v>44489</v>
      </c>
      <c r="B708" s="82">
        <v>152.6574</v>
      </c>
      <c r="C708" s="4">
        <f t="shared" ref="C708:C771" si="56">B707</f>
        <v>152.0505</v>
      </c>
      <c r="D708" s="18">
        <f>Table21[[#This Row],[Adj Close]]-Table21[[#This Row],[Naive Trend ]]</f>
        <v>0.606899999999996</v>
      </c>
      <c r="E708" s="5">
        <f t="shared" si="55"/>
        <v>0.36832760999999514</v>
      </c>
      <c r="F708" s="5">
        <f>ABS(Table21[[#This Row],[Erorr 1]])</f>
        <v>0.606899999999996</v>
      </c>
      <c r="G708" s="6">
        <f>Table21[[#This Row],[Abs Erorr 1]]/Table21[[#This Row],[Adj Close]]</f>
        <v>3.9755688227363761E-3</v>
      </c>
      <c r="H708" s="4">
        <f t="shared" si="53"/>
        <v>152.62853333333334</v>
      </c>
      <c r="I708" s="7">
        <f>(Table21[[#This Row],[Adj Close]]-Table21[[#This Row],[3-MA]])</f>
        <v>2.8866666666658602E-2</v>
      </c>
      <c r="J708" s="3">
        <f t="shared" si="52"/>
        <v>8.3328444444397891E-4</v>
      </c>
      <c r="K708" s="3">
        <f>ABS(Table21[[#This Row],[Erorr 2]])</f>
        <v>2.8866666666658602E-2</v>
      </c>
      <c r="L708" s="6">
        <f>Table21[[#This Row],[Abs Erorr 2]]/Table21[[#This Row],[Adj Close]]</f>
        <v>1.890944472174857E-4</v>
      </c>
      <c r="M708" s="4">
        <f t="shared" si="54"/>
        <v>151.26846666666665</v>
      </c>
      <c r="N708" s="9">
        <f>Table21[[#This Row],[Adj Close]]-Table21[[#This Row],[6-MA]]</f>
        <v>1.3889333333333411</v>
      </c>
      <c r="O708" s="10">
        <f>(Table21[[#This Row],[Adj Close]]-M708)^2</f>
        <v>1.9291358044444662</v>
      </c>
      <c r="P708" s="10">
        <f>ABS(Table21[[#This Row],[Erorr 3]])</f>
        <v>1.3889333333333411</v>
      </c>
      <c r="Q708" s="81">
        <f>Table21[[#This Row],[Abs Erorr 3]]/Table21[[#This Row],[Adj Close]]</f>
        <v>9.098368852956628E-3</v>
      </c>
    </row>
    <row r="709" spans="1:17" x14ac:dyDescent="0.3">
      <c r="A709" s="79">
        <v>44490</v>
      </c>
      <c r="B709" s="82">
        <v>156.251</v>
      </c>
      <c r="C709" s="4">
        <f t="shared" si="56"/>
        <v>152.6574</v>
      </c>
      <c r="D709" s="18">
        <f>Table21[[#This Row],[Adj Close]]-Table21[[#This Row],[Naive Trend ]]</f>
        <v>3.5936000000000092</v>
      </c>
      <c r="E709" s="5">
        <f t="shared" si="55"/>
        <v>12.913960960000066</v>
      </c>
      <c r="F709" s="5">
        <f>ABS(Table21[[#This Row],[Erorr 1]])</f>
        <v>3.5936000000000092</v>
      </c>
      <c r="G709" s="6">
        <f>Table21[[#This Row],[Abs Erorr 1]]/Table21[[#This Row],[Adj Close]]</f>
        <v>2.2998892807086092E-2</v>
      </c>
      <c r="H709" s="4">
        <f t="shared" si="53"/>
        <v>152.76983333333334</v>
      </c>
      <c r="I709" s="7">
        <f>(Table21[[#This Row],[Adj Close]]-Table21[[#This Row],[3-MA]])</f>
        <v>3.4811666666666667</v>
      </c>
      <c r="J709" s="3">
        <f t="shared" ref="J709:J772" si="57">(B709-H709)^2</f>
        <v>12.118521361111112</v>
      </c>
      <c r="K709" s="3">
        <f>ABS(Table21[[#This Row],[Erorr 2]])</f>
        <v>3.4811666666666667</v>
      </c>
      <c r="L709" s="6">
        <f>Table21[[#This Row],[Abs Erorr 2]]/Table21[[#This Row],[Adj Close]]</f>
        <v>2.2279324078992562E-2</v>
      </c>
      <c r="M709" s="4">
        <f t="shared" si="54"/>
        <v>152.08738333333335</v>
      </c>
      <c r="N709" s="9">
        <f>Table21[[#This Row],[Adj Close]]-Table21[[#This Row],[6-MA]]</f>
        <v>4.1636166666666554</v>
      </c>
      <c r="O709" s="10">
        <f>(Table21[[#This Row],[Adj Close]]-M709)^2</f>
        <v>17.33570374694435</v>
      </c>
      <c r="P709" s="10">
        <f>ABS(Table21[[#This Row],[Erorr 3]])</f>
        <v>4.1636166666666554</v>
      </c>
      <c r="Q709" s="81">
        <f>Table21[[#This Row],[Abs Erorr 3]]/Table21[[#This Row],[Adj Close]]</f>
        <v>2.6646976126019389E-2</v>
      </c>
    </row>
    <row r="710" spans="1:17" x14ac:dyDescent="0.3">
      <c r="A710" s="79">
        <v>44491</v>
      </c>
      <c r="B710" s="82">
        <v>157.5035</v>
      </c>
      <c r="C710" s="4">
        <f t="shared" si="56"/>
        <v>156.251</v>
      </c>
      <c r="D710" s="18">
        <f>Table21[[#This Row],[Adj Close]]-Table21[[#This Row],[Naive Trend ]]</f>
        <v>1.2524999999999977</v>
      </c>
      <c r="E710" s="5">
        <f t="shared" si="55"/>
        <v>1.5687562499999943</v>
      </c>
      <c r="F710" s="5">
        <f>ABS(Table21[[#This Row],[Erorr 1]])</f>
        <v>1.2524999999999977</v>
      </c>
      <c r="G710" s="6">
        <f>Table21[[#This Row],[Abs Erorr 1]]/Table21[[#This Row],[Adj Close]]</f>
        <v>7.9522042367312328E-3</v>
      </c>
      <c r="H710" s="4">
        <f t="shared" ref="H710:H773" si="58">AVERAGE(B707:B709)</f>
        <v>153.65296666666666</v>
      </c>
      <c r="I710" s="7">
        <f>(Table21[[#This Row],[Adj Close]]-Table21[[#This Row],[3-MA]])</f>
        <v>3.8505333333333454</v>
      </c>
      <c r="J710" s="3">
        <f t="shared" si="57"/>
        <v>14.826606951111204</v>
      </c>
      <c r="K710" s="3">
        <f>ABS(Table21[[#This Row],[Erorr 2]])</f>
        <v>3.8505333333333454</v>
      </c>
      <c r="L710" s="6">
        <f>Table21[[#This Row],[Abs Erorr 2]]/Table21[[#This Row],[Adj Close]]</f>
        <v>2.4447287414777103E-2</v>
      </c>
      <c r="M710" s="4">
        <f t="shared" si="54"/>
        <v>153.03155000000001</v>
      </c>
      <c r="N710" s="9">
        <f>Table21[[#This Row],[Adj Close]]-Table21[[#This Row],[6-MA]]</f>
        <v>4.4719499999999925</v>
      </c>
      <c r="O710" s="10">
        <f>(Table21[[#This Row],[Adj Close]]-M710)^2</f>
        <v>19.998336802499935</v>
      </c>
      <c r="P710" s="10">
        <f>ABS(Table21[[#This Row],[Erorr 3]])</f>
        <v>4.4719499999999925</v>
      </c>
      <c r="Q710" s="81">
        <f>Table21[[#This Row],[Abs Erorr 3]]/Table21[[#This Row],[Adj Close]]</f>
        <v>2.839270238439141E-2</v>
      </c>
    </row>
    <row r="711" spans="1:17" x14ac:dyDescent="0.3">
      <c r="A711" s="79">
        <v>44494</v>
      </c>
      <c r="B711" s="82">
        <v>158.2165</v>
      </c>
      <c r="C711" s="4">
        <f t="shared" si="56"/>
        <v>157.5035</v>
      </c>
      <c r="D711" s="18">
        <f>Table21[[#This Row],[Adj Close]]-Table21[[#This Row],[Naive Trend ]]</f>
        <v>0.71299999999999386</v>
      </c>
      <c r="E711" s="5">
        <f t="shared" si="55"/>
        <v>0.5083689999999913</v>
      </c>
      <c r="F711" s="5">
        <f>ABS(Table21[[#This Row],[Erorr 1]])</f>
        <v>0.71299999999999386</v>
      </c>
      <c r="G711" s="6">
        <f>Table21[[#This Row],[Abs Erorr 1]]/Table21[[#This Row],[Adj Close]]</f>
        <v>4.5064832049754224E-3</v>
      </c>
      <c r="H711" s="4">
        <f t="shared" si="58"/>
        <v>155.47063333333335</v>
      </c>
      <c r="I711" s="7">
        <f>(Table21[[#This Row],[Adj Close]]-Table21[[#This Row],[3-MA]])</f>
        <v>2.7458666666666431</v>
      </c>
      <c r="J711" s="3">
        <f t="shared" si="57"/>
        <v>7.5397837511109822</v>
      </c>
      <c r="K711" s="3">
        <f>ABS(Table21[[#This Row],[Erorr 2]])</f>
        <v>2.7458666666666431</v>
      </c>
      <c r="L711" s="6">
        <f>Table21[[#This Row],[Abs Erorr 2]]/Table21[[#This Row],[Adj Close]]</f>
        <v>1.7355122042686088E-2</v>
      </c>
      <c r="M711" s="4">
        <f t="shared" si="54"/>
        <v>154.04958333333335</v>
      </c>
      <c r="N711" s="9">
        <f>Table21[[#This Row],[Adj Close]]-Table21[[#This Row],[6-MA]]</f>
        <v>4.1669166666666513</v>
      </c>
      <c r="O711" s="10">
        <f>(Table21[[#This Row],[Adj Close]]-M711)^2</f>
        <v>17.363194506944318</v>
      </c>
      <c r="P711" s="10">
        <f>ABS(Table21[[#This Row],[Erorr 3]])</f>
        <v>4.1669166666666513</v>
      </c>
      <c r="Q711" s="81">
        <f>Table21[[#This Row],[Abs Erorr 3]]/Table21[[#This Row],[Adj Close]]</f>
        <v>2.633680220878765E-2</v>
      </c>
    </row>
    <row r="712" spans="1:17" x14ac:dyDescent="0.3">
      <c r="A712" s="79">
        <v>44495</v>
      </c>
      <c r="B712" s="82">
        <v>157.8022</v>
      </c>
      <c r="C712" s="4">
        <f t="shared" si="56"/>
        <v>158.2165</v>
      </c>
      <c r="D712" s="18">
        <f>Table21[[#This Row],[Adj Close]]-Table21[[#This Row],[Naive Trend ]]</f>
        <v>-0.41429999999999723</v>
      </c>
      <c r="E712" s="5">
        <f t="shared" si="55"/>
        <v>0.17164448999999771</v>
      </c>
      <c r="F712" s="5">
        <f>ABS(Table21[[#This Row],[Erorr 1]])</f>
        <v>0.41429999999999723</v>
      </c>
      <c r="G712" s="6">
        <f>Table21[[#This Row],[Abs Erorr 1]]/Table21[[#This Row],[Adj Close]]</f>
        <v>2.6254386820969366E-3</v>
      </c>
      <c r="H712" s="4">
        <f t="shared" si="58"/>
        <v>157.32366666666667</v>
      </c>
      <c r="I712" s="7">
        <f>(Table21[[#This Row],[Adj Close]]-Table21[[#This Row],[3-MA]])</f>
        <v>0.47853333333333126</v>
      </c>
      <c r="J712" s="3">
        <f t="shared" si="57"/>
        <v>0.22899415111110913</v>
      </c>
      <c r="K712" s="3">
        <f>ABS(Table21[[#This Row],[Erorr 2]])</f>
        <v>0.47853333333333126</v>
      </c>
      <c r="L712" s="6">
        <f>Table21[[#This Row],[Abs Erorr 2]]/Table21[[#This Row],[Adj Close]]</f>
        <v>3.0324883514509385E-3</v>
      </c>
      <c r="M712" s="4">
        <f t="shared" si="54"/>
        <v>155.04675</v>
      </c>
      <c r="N712" s="9">
        <f>Table21[[#This Row],[Adj Close]]-Table21[[#This Row],[6-MA]]</f>
        <v>2.7554499999999962</v>
      </c>
      <c r="O712" s="10">
        <f>(Table21[[#This Row],[Adj Close]]-M712)^2</f>
        <v>7.592504702499979</v>
      </c>
      <c r="P712" s="10">
        <f>ABS(Table21[[#This Row],[Erorr 3]])</f>
        <v>2.7554499999999962</v>
      </c>
      <c r="Q712" s="81">
        <f>Table21[[#This Row],[Abs Erorr 3]]/Table21[[#This Row],[Adj Close]]</f>
        <v>1.7461416887723975E-2</v>
      </c>
    </row>
    <row r="713" spans="1:17" x14ac:dyDescent="0.3">
      <c r="A713" s="79">
        <v>44496</v>
      </c>
      <c r="B713" s="82">
        <v>156.41480000000001</v>
      </c>
      <c r="C713" s="4">
        <f t="shared" si="56"/>
        <v>157.8022</v>
      </c>
      <c r="D713" s="18">
        <f>Table21[[#This Row],[Adj Close]]-Table21[[#This Row],[Naive Trend ]]</f>
        <v>-1.3873999999999853</v>
      </c>
      <c r="E713" s="5">
        <f t="shared" si="55"/>
        <v>1.9248787599999593</v>
      </c>
      <c r="F713" s="5">
        <f>ABS(Table21[[#This Row],[Erorr 1]])</f>
        <v>1.3873999999999853</v>
      </c>
      <c r="G713" s="6">
        <f>Table21[[#This Row],[Abs Erorr 1]]/Table21[[#This Row],[Adj Close]]</f>
        <v>8.8700046287179032E-3</v>
      </c>
      <c r="H713" s="4">
        <f t="shared" si="58"/>
        <v>157.84073333333333</v>
      </c>
      <c r="I713" s="7">
        <f>(Table21[[#This Row],[Adj Close]]-Table21[[#This Row],[3-MA]])</f>
        <v>-1.4259333333333188</v>
      </c>
      <c r="J713" s="3">
        <f t="shared" si="57"/>
        <v>2.0332858711110697</v>
      </c>
      <c r="K713" s="3">
        <f>ABS(Table21[[#This Row],[Erorr 2]])</f>
        <v>1.4259333333333188</v>
      </c>
      <c r="L713" s="6">
        <f>Table21[[#This Row],[Abs Erorr 2]]/Table21[[#This Row],[Adj Close]]</f>
        <v>9.1163581280883817E-3</v>
      </c>
      <c r="M713" s="4">
        <f t="shared" ref="M713:M776" si="59">AVERAGE(B707:B712)</f>
        <v>155.74684999999999</v>
      </c>
      <c r="N713" s="9">
        <f>Table21[[#This Row],[Adj Close]]-Table21[[#This Row],[6-MA]]</f>
        <v>0.66795000000001892</v>
      </c>
      <c r="O713" s="10">
        <f>(Table21[[#This Row],[Adj Close]]-M713)^2</f>
        <v>0.44615720250002527</v>
      </c>
      <c r="P713" s="10">
        <f>ABS(Table21[[#This Row],[Erorr 3]])</f>
        <v>0.66795000000001892</v>
      </c>
      <c r="Q713" s="81">
        <f>Table21[[#This Row],[Abs Erorr 3]]/Table21[[#This Row],[Adj Close]]</f>
        <v>4.2703759490791077E-3</v>
      </c>
    </row>
    <row r="714" spans="1:17" x14ac:dyDescent="0.3">
      <c r="A714" s="79">
        <v>44497</v>
      </c>
      <c r="B714" s="82">
        <v>158.4477</v>
      </c>
      <c r="C714" s="4">
        <f t="shared" si="56"/>
        <v>156.41480000000001</v>
      </c>
      <c r="D714" s="18">
        <f>Table21[[#This Row],[Adj Close]]-Table21[[#This Row],[Naive Trend ]]</f>
        <v>2.0328999999999837</v>
      </c>
      <c r="E714" s="5">
        <f t="shared" si="55"/>
        <v>4.1326824099999335</v>
      </c>
      <c r="F714" s="5">
        <f>ABS(Table21[[#This Row],[Erorr 1]])</f>
        <v>2.0328999999999837</v>
      </c>
      <c r="G714" s="6">
        <f>Table21[[#This Row],[Abs Erorr 1]]/Table21[[#This Row],[Adj Close]]</f>
        <v>1.2830101036493327E-2</v>
      </c>
      <c r="H714" s="4">
        <f t="shared" si="58"/>
        <v>157.47783333333334</v>
      </c>
      <c r="I714" s="7">
        <f>(Table21[[#This Row],[Adj Close]]-Table21[[#This Row],[3-MA]])</f>
        <v>0.9698666666666611</v>
      </c>
      <c r="J714" s="3">
        <f t="shared" si="57"/>
        <v>0.94064135111110037</v>
      </c>
      <c r="K714" s="3">
        <f>ABS(Table21[[#This Row],[Erorr 2]])</f>
        <v>0.9698666666666611</v>
      </c>
      <c r="L714" s="6">
        <f>Table21[[#This Row],[Abs Erorr 2]]/Table21[[#This Row],[Adj Close]]</f>
        <v>6.1210523514488449E-3</v>
      </c>
      <c r="M714" s="4">
        <f t="shared" si="59"/>
        <v>156.47423333333333</v>
      </c>
      <c r="N714" s="9">
        <f>Table21[[#This Row],[Adj Close]]-Table21[[#This Row],[6-MA]]</f>
        <v>1.9734666666666669</v>
      </c>
      <c r="O714" s="10">
        <f>(Table21[[#This Row],[Adj Close]]-M714)^2</f>
        <v>3.8945706844444454</v>
      </c>
      <c r="P714" s="10">
        <f>ABS(Table21[[#This Row],[Erorr 3]])</f>
        <v>1.9734666666666669</v>
      </c>
      <c r="Q714" s="81">
        <f>Table21[[#This Row],[Abs Erorr 3]]/Table21[[#This Row],[Adj Close]]</f>
        <v>1.2455003554274799E-2</v>
      </c>
    </row>
    <row r="715" spans="1:17" x14ac:dyDescent="0.3">
      <c r="A715" s="79">
        <v>44498</v>
      </c>
      <c r="B715" s="82">
        <v>161.17420000000001</v>
      </c>
      <c r="C715" s="4">
        <f t="shared" si="56"/>
        <v>158.4477</v>
      </c>
      <c r="D715" s="18">
        <f>Table21[[#This Row],[Adj Close]]-Table21[[#This Row],[Naive Trend ]]</f>
        <v>2.7265000000000157</v>
      </c>
      <c r="E715" s="5">
        <f t="shared" si="55"/>
        <v>7.4338022500000855</v>
      </c>
      <c r="F715" s="5">
        <f>ABS(Table21[[#This Row],[Erorr 1]])</f>
        <v>2.7265000000000157</v>
      </c>
      <c r="G715" s="6">
        <f>Table21[[#This Row],[Abs Erorr 1]]/Table21[[#This Row],[Adj Close]]</f>
        <v>1.6916479188356544E-2</v>
      </c>
      <c r="H715" s="4">
        <f t="shared" si="58"/>
        <v>157.5549</v>
      </c>
      <c r="I715" s="7">
        <f>(Table21[[#This Row],[Adj Close]]-Table21[[#This Row],[3-MA]])</f>
        <v>3.6193000000000097</v>
      </c>
      <c r="J715" s="3">
        <f t="shared" si="57"/>
        <v>13.099332490000071</v>
      </c>
      <c r="K715" s="3">
        <f>ABS(Table21[[#This Row],[Erorr 2]])</f>
        <v>3.6193000000000097</v>
      </c>
      <c r="L715" s="6">
        <f>Table21[[#This Row],[Abs Erorr 2]]/Table21[[#This Row],[Adj Close]]</f>
        <v>2.245582729742111E-2</v>
      </c>
      <c r="M715" s="4">
        <f t="shared" si="59"/>
        <v>157.43928333333335</v>
      </c>
      <c r="N715" s="9">
        <f>Table21[[#This Row],[Adj Close]]-Table21[[#This Row],[6-MA]]</f>
        <v>3.7349166666666633</v>
      </c>
      <c r="O715" s="10">
        <f>(Table21[[#This Row],[Adj Close]]-M715)^2</f>
        <v>13.949602506944419</v>
      </c>
      <c r="P715" s="10">
        <f>ABS(Table21[[#This Row],[Erorr 3]])</f>
        <v>3.7349166666666633</v>
      </c>
      <c r="Q715" s="81">
        <f>Table21[[#This Row],[Abs Erorr 3]]/Table21[[#This Row],[Adj Close]]</f>
        <v>2.3173167086709058E-2</v>
      </c>
    </row>
    <row r="716" spans="1:17" x14ac:dyDescent="0.3">
      <c r="A716" s="79">
        <v>44501</v>
      </c>
      <c r="B716" s="82">
        <v>160.24930000000001</v>
      </c>
      <c r="C716" s="4">
        <f t="shared" si="56"/>
        <v>161.17420000000001</v>
      </c>
      <c r="D716" s="18">
        <f>Table21[[#This Row],[Adj Close]]-Table21[[#This Row],[Naive Trend ]]</f>
        <v>-0.92490000000000805</v>
      </c>
      <c r="E716" s="5">
        <f t="shared" si="55"/>
        <v>0.85544001000001491</v>
      </c>
      <c r="F716" s="5">
        <f>ABS(Table21[[#This Row],[Erorr 1]])</f>
        <v>0.92490000000000805</v>
      </c>
      <c r="G716" s="6">
        <f>Table21[[#This Row],[Abs Erorr 1]]/Table21[[#This Row],[Adj Close]]</f>
        <v>5.7716320757719881E-3</v>
      </c>
      <c r="H716" s="4">
        <f t="shared" si="58"/>
        <v>158.6789</v>
      </c>
      <c r="I716" s="7">
        <f>(Table21[[#This Row],[Adj Close]]-Table21[[#This Row],[3-MA]])</f>
        <v>1.5704000000000065</v>
      </c>
      <c r="J716" s="3">
        <f t="shared" si="57"/>
        <v>2.4661561600000201</v>
      </c>
      <c r="K716" s="3">
        <f>ABS(Table21[[#This Row],[Erorr 2]])</f>
        <v>1.5704000000000065</v>
      </c>
      <c r="L716" s="6">
        <f>Table21[[#This Row],[Abs Erorr 2]]/Table21[[#This Row],[Adj Close]]</f>
        <v>9.7997307944559277E-3</v>
      </c>
      <c r="M716" s="4">
        <f t="shared" si="59"/>
        <v>158.25981666666669</v>
      </c>
      <c r="N716" s="9">
        <f>Table21[[#This Row],[Adj Close]]-Table21[[#This Row],[6-MA]]</f>
        <v>1.9894833333333111</v>
      </c>
      <c r="O716" s="10">
        <f>(Table21[[#This Row],[Adj Close]]-M716)^2</f>
        <v>3.9580439336110227</v>
      </c>
      <c r="P716" s="10">
        <f>ABS(Table21[[#This Row],[Erorr 3]])</f>
        <v>1.9894833333333111</v>
      </c>
      <c r="Q716" s="81">
        <f>Table21[[#This Row],[Abs Erorr 3]]/Table21[[#This Row],[Adj Close]]</f>
        <v>1.2414926825473254E-2</v>
      </c>
    </row>
    <row r="717" spans="1:17" x14ac:dyDescent="0.3">
      <c r="A717" s="79">
        <v>44502</v>
      </c>
      <c r="B717" s="82">
        <v>161.69450000000001</v>
      </c>
      <c r="C717" s="4">
        <f t="shared" si="56"/>
        <v>160.24930000000001</v>
      </c>
      <c r="D717" s="18">
        <f>Table21[[#This Row],[Adj Close]]-Table21[[#This Row],[Naive Trend ]]</f>
        <v>1.4451999999999998</v>
      </c>
      <c r="E717" s="5">
        <f t="shared" si="55"/>
        <v>2.0886030399999993</v>
      </c>
      <c r="F717" s="5">
        <f>ABS(Table21[[#This Row],[Erorr 1]])</f>
        <v>1.4451999999999998</v>
      </c>
      <c r="G717" s="6">
        <f>Table21[[#This Row],[Abs Erorr 1]]/Table21[[#This Row],[Adj Close]]</f>
        <v>8.9378426600781082E-3</v>
      </c>
      <c r="H717" s="4">
        <f t="shared" si="58"/>
        <v>159.95706666666666</v>
      </c>
      <c r="I717" s="7">
        <f>(Table21[[#This Row],[Adj Close]]-Table21[[#This Row],[3-MA]])</f>
        <v>1.7374333333333425</v>
      </c>
      <c r="J717" s="3">
        <f t="shared" si="57"/>
        <v>3.0186745877778094</v>
      </c>
      <c r="K717" s="3">
        <f>ABS(Table21[[#This Row],[Erorr 2]])</f>
        <v>1.7374333333333425</v>
      </c>
      <c r="L717" s="6">
        <f>Table21[[#This Row],[Abs Erorr 2]]/Table21[[#This Row],[Adj Close]]</f>
        <v>1.0745160369297301E-2</v>
      </c>
      <c r="M717" s="4">
        <f t="shared" si="59"/>
        <v>158.71745000000001</v>
      </c>
      <c r="N717" s="9">
        <f>Table21[[#This Row],[Adj Close]]-Table21[[#This Row],[6-MA]]</f>
        <v>2.9770499999999913</v>
      </c>
      <c r="O717" s="10">
        <f>(Table21[[#This Row],[Adj Close]]-M717)^2</f>
        <v>8.8628267024999481</v>
      </c>
      <c r="P717" s="10">
        <f>ABS(Table21[[#This Row],[Erorr 3]])</f>
        <v>2.9770499999999913</v>
      </c>
      <c r="Q717" s="81">
        <f>Table21[[#This Row],[Abs Erorr 3]]/Table21[[#This Row],[Adj Close]]</f>
        <v>1.8411572440620992E-2</v>
      </c>
    </row>
    <row r="718" spans="1:17" x14ac:dyDescent="0.3">
      <c r="A718" s="79">
        <v>44503</v>
      </c>
      <c r="B718" s="82">
        <v>166.19380000000001</v>
      </c>
      <c r="C718" s="4">
        <f t="shared" si="56"/>
        <v>161.69450000000001</v>
      </c>
      <c r="D718" s="18">
        <f>Table21[[#This Row],[Adj Close]]-Table21[[#This Row],[Naive Trend ]]</f>
        <v>4.4993000000000052</v>
      </c>
      <c r="E718" s="5">
        <f t="shared" si="55"/>
        <v>20.243700490000048</v>
      </c>
      <c r="F718" s="5">
        <f>ABS(Table21[[#This Row],[Erorr 1]])</f>
        <v>4.4993000000000052</v>
      </c>
      <c r="G718" s="6">
        <f>Table21[[#This Row],[Abs Erorr 1]]/Table21[[#This Row],[Adj Close]]</f>
        <v>2.7072610410256007E-2</v>
      </c>
      <c r="H718" s="4">
        <f t="shared" si="58"/>
        <v>161.03933333333333</v>
      </c>
      <c r="I718" s="7">
        <f>(Table21[[#This Row],[Adj Close]]-Table21[[#This Row],[3-MA]])</f>
        <v>5.1544666666666785</v>
      </c>
      <c r="J718" s="3">
        <f t="shared" si="57"/>
        <v>26.568526617777898</v>
      </c>
      <c r="K718" s="3">
        <f>ABS(Table21[[#This Row],[Erorr 2]])</f>
        <v>5.1544666666666785</v>
      </c>
      <c r="L718" s="6">
        <f>Table21[[#This Row],[Abs Erorr 2]]/Table21[[#This Row],[Adj Close]]</f>
        <v>3.1014795176875901E-2</v>
      </c>
      <c r="M718" s="4">
        <f t="shared" si="59"/>
        <v>159.29711666666665</v>
      </c>
      <c r="N718" s="9">
        <f>Table21[[#This Row],[Adj Close]]-Table21[[#This Row],[6-MA]]</f>
        <v>6.8966833333333568</v>
      </c>
      <c r="O718" s="10">
        <f>(Table21[[#This Row],[Adj Close]]-M718)^2</f>
        <v>47.564241000278102</v>
      </c>
      <c r="P718" s="10">
        <f>ABS(Table21[[#This Row],[Erorr 3]])</f>
        <v>6.8966833333333568</v>
      </c>
      <c r="Q718" s="81">
        <f>Table21[[#This Row],[Abs Erorr 3]]/Table21[[#This Row],[Adj Close]]</f>
        <v>4.1497837665023345E-2</v>
      </c>
    </row>
    <row r="719" spans="1:17" x14ac:dyDescent="0.3">
      <c r="A719" s="79">
        <v>44504</v>
      </c>
      <c r="B719" s="82">
        <v>169.02629999999999</v>
      </c>
      <c r="C719" s="4">
        <f t="shared" si="56"/>
        <v>166.19380000000001</v>
      </c>
      <c r="D719" s="18">
        <f>Table21[[#This Row],[Adj Close]]-Table21[[#This Row],[Naive Trend ]]</f>
        <v>2.8324999999999818</v>
      </c>
      <c r="E719" s="5">
        <f t="shared" si="55"/>
        <v>8.0230562499998967</v>
      </c>
      <c r="F719" s="5">
        <f>ABS(Table21[[#This Row],[Erorr 1]])</f>
        <v>2.8324999999999818</v>
      </c>
      <c r="G719" s="6">
        <f>Table21[[#This Row],[Abs Erorr 1]]/Table21[[#This Row],[Adj Close]]</f>
        <v>1.6757747167156719E-2</v>
      </c>
      <c r="H719" s="4">
        <f t="shared" si="58"/>
        <v>162.71253333333334</v>
      </c>
      <c r="I719" s="7">
        <f>(Table21[[#This Row],[Adj Close]]-Table21[[#This Row],[3-MA]])</f>
        <v>6.3137666666666519</v>
      </c>
      <c r="J719" s="3">
        <f t="shared" si="57"/>
        <v>39.863649521110922</v>
      </c>
      <c r="K719" s="3">
        <f>ABS(Table21[[#This Row],[Erorr 2]])</f>
        <v>6.3137666666666519</v>
      </c>
      <c r="L719" s="6">
        <f>Table21[[#This Row],[Abs Erorr 2]]/Table21[[#This Row],[Adj Close]]</f>
        <v>3.7353753035277069E-2</v>
      </c>
      <c r="M719" s="4">
        <f t="shared" si="59"/>
        <v>160.6957166666667</v>
      </c>
      <c r="N719" s="9">
        <f>Table21[[#This Row],[Adj Close]]-Table21[[#This Row],[6-MA]]</f>
        <v>8.3305833333332941</v>
      </c>
      <c r="O719" s="10">
        <f>(Table21[[#This Row],[Adj Close]]-M719)^2</f>
        <v>69.398618673610457</v>
      </c>
      <c r="P719" s="10">
        <f>ABS(Table21[[#This Row],[Erorr 3]])</f>
        <v>8.3305833333332941</v>
      </c>
      <c r="Q719" s="81">
        <f>Table21[[#This Row],[Abs Erorr 3]]/Table21[[#This Row],[Adj Close]]</f>
        <v>4.9285722596621319E-2</v>
      </c>
    </row>
    <row r="720" spans="1:17" x14ac:dyDescent="0.3">
      <c r="A720" s="79">
        <v>44505</v>
      </c>
      <c r="B720" s="82">
        <v>171.0206</v>
      </c>
      <c r="C720" s="4">
        <f t="shared" si="56"/>
        <v>169.02629999999999</v>
      </c>
      <c r="D720" s="18">
        <f>Table21[[#This Row],[Adj Close]]-Table21[[#This Row],[Naive Trend ]]</f>
        <v>1.9943000000000097</v>
      </c>
      <c r="E720" s="5">
        <f t="shared" si="55"/>
        <v>3.9772324900000386</v>
      </c>
      <c r="F720" s="5">
        <f>ABS(Table21[[#This Row],[Erorr 1]])</f>
        <v>1.9943000000000097</v>
      </c>
      <c r="G720" s="6">
        <f>Table21[[#This Row],[Abs Erorr 1]]/Table21[[#This Row],[Adj Close]]</f>
        <v>1.1661168303701482E-2</v>
      </c>
      <c r="H720" s="4">
        <f t="shared" si="58"/>
        <v>165.63820000000001</v>
      </c>
      <c r="I720" s="7">
        <f>(Table21[[#This Row],[Adj Close]]-Table21[[#This Row],[3-MA]])</f>
        <v>5.3823999999999899</v>
      </c>
      <c r="J720" s="3">
        <f t="shared" si="57"/>
        <v>28.970229759999892</v>
      </c>
      <c r="K720" s="3">
        <f>ABS(Table21[[#This Row],[Erorr 2]])</f>
        <v>5.3823999999999899</v>
      </c>
      <c r="L720" s="6">
        <f>Table21[[#This Row],[Abs Erorr 2]]/Table21[[#This Row],[Adj Close]]</f>
        <v>3.1472232000121565E-2</v>
      </c>
      <c r="M720" s="4">
        <f t="shared" si="59"/>
        <v>162.79763333333332</v>
      </c>
      <c r="N720" s="9">
        <f>Table21[[#This Row],[Adj Close]]-Table21[[#This Row],[6-MA]]</f>
        <v>8.2229666666666787</v>
      </c>
      <c r="O720" s="10">
        <f>(Table21[[#This Row],[Adj Close]]-M720)^2</f>
        <v>67.617180801111303</v>
      </c>
      <c r="P720" s="10">
        <f>ABS(Table21[[#This Row],[Erorr 3]])</f>
        <v>8.2229666666666787</v>
      </c>
      <c r="Q720" s="81">
        <f>Table21[[#This Row],[Abs Erorr 3]]/Table21[[#This Row],[Adj Close]]</f>
        <v>4.808173206424652E-2</v>
      </c>
    </row>
    <row r="721" spans="1:17" x14ac:dyDescent="0.3">
      <c r="A721" s="79">
        <v>44508</v>
      </c>
      <c r="B721" s="82">
        <v>165.5676</v>
      </c>
      <c r="C721" s="4">
        <f t="shared" si="56"/>
        <v>171.0206</v>
      </c>
      <c r="D721" s="18">
        <f>Table21[[#This Row],[Adj Close]]-Table21[[#This Row],[Naive Trend ]]</f>
        <v>-5.453000000000003</v>
      </c>
      <c r="E721" s="5">
        <f t="shared" si="55"/>
        <v>29.735209000000033</v>
      </c>
      <c r="F721" s="5">
        <f>ABS(Table21[[#This Row],[Erorr 1]])</f>
        <v>5.453000000000003</v>
      </c>
      <c r="G721" s="6">
        <f>Table21[[#This Row],[Abs Erorr 1]]/Table21[[#This Row],[Adj Close]]</f>
        <v>3.2935187802444456E-2</v>
      </c>
      <c r="H721" s="4">
        <f t="shared" si="58"/>
        <v>168.74690000000001</v>
      </c>
      <c r="I721" s="7">
        <f>(Table21[[#This Row],[Adj Close]]-Table21[[#This Row],[3-MA]])</f>
        <v>-3.179300000000012</v>
      </c>
      <c r="J721" s="3">
        <f t="shared" si="57"/>
        <v>10.107948490000076</v>
      </c>
      <c r="K721" s="3">
        <f>ABS(Table21[[#This Row],[Erorr 2]])</f>
        <v>3.179300000000012</v>
      </c>
      <c r="L721" s="6">
        <f>Table21[[#This Row],[Abs Erorr 2]]/Table21[[#This Row],[Adj Close]]</f>
        <v>1.9202428494463967E-2</v>
      </c>
      <c r="M721" s="4">
        <f t="shared" si="59"/>
        <v>164.89311666666666</v>
      </c>
      <c r="N721" s="9">
        <f>Table21[[#This Row],[Adj Close]]-Table21[[#This Row],[6-MA]]</f>
        <v>0.67448333333334176</v>
      </c>
      <c r="O721" s="10">
        <f>(Table21[[#This Row],[Adj Close]]-M721)^2</f>
        <v>0.4549277669444558</v>
      </c>
      <c r="P721" s="10">
        <f>ABS(Table21[[#This Row],[Erorr 3]])</f>
        <v>0.67448333333334176</v>
      </c>
      <c r="Q721" s="81">
        <f>Table21[[#This Row],[Abs Erorr 3]]/Table21[[#This Row],[Adj Close]]</f>
        <v>4.0737640295162927E-3</v>
      </c>
    </row>
    <row r="722" spans="1:17" x14ac:dyDescent="0.3">
      <c r="A722" s="79">
        <v>44509</v>
      </c>
      <c r="B722" s="82">
        <v>167.46549999999999</v>
      </c>
      <c r="C722" s="4">
        <f t="shared" si="56"/>
        <v>165.5676</v>
      </c>
      <c r="D722" s="18">
        <f>Table21[[#This Row],[Adj Close]]-Table21[[#This Row],[Naive Trend ]]</f>
        <v>1.8978999999999928</v>
      </c>
      <c r="E722" s="5">
        <f t="shared" si="55"/>
        <v>3.6020244099999728</v>
      </c>
      <c r="F722" s="5">
        <f>ABS(Table21[[#This Row],[Erorr 1]])</f>
        <v>1.8978999999999928</v>
      </c>
      <c r="G722" s="6">
        <f>Table21[[#This Row],[Abs Erorr 1]]/Table21[[#This Row],[Adj Close]]</f>
        <v>1.1333080544948021E-2</v>
      </c>
      <c r="H722" s="4">
        <f t="shared" si="58"/>
        <v>168.53816666666668</v>
      </c>
      <c r="I722" s="7">
        <f>(Table21[[#This Row],[Adj Close]]-Table21[[#This Row],[3-MA]])</f>
        <v>-1.0726666666666915</v>
      </c>
      <c r="J722" s="3">
        <f t="shared" si="57"/>
        <v>1.1506137777778311</v>
      </c>
      <c r="K722" s="3">
        <f>ABS(Table21[[#This Row],[Erorr 2]])</f>
        <v>1.0726666666666915</v>
      </c>
      <c r="L722" s="6">
        <f>Table21[[#This Row],[Abs Erorr 2]]/Table21[[#This Row],[Adj Close]]</f>
        <v>6.4052993999760641E-3</v>
      </c>
      <c r="M722" s="4">
        <f t="shared" si="59"/>
        <v>165.62535</v>
      </c>
      <c r="N722" s="9">
        <f>Table21[[#This Row],[Adj Close]]-Table21[[#This Row],[6-MA]]</f>
        <v>1.8401499999999942</v>
      </c>
      <c r="O722" s="10">
        <f>(Table21[[#This Row],[Adj Close]]-M722)^2</f>
        <v>3.3861520224999784</v>
      </c>
      <c r="P722" s="10">
        <f>ABS(Table21[[#This Row],[Erorr 3]])</f>
        <v>1.8401499999999942</v>
      </c>
      <c r="Q722" s="81">
        <f>Table21[[#This Row],[Abs Erorr 3]]/Table21[[#This Row],[Adj Close]]</f>
        <v>1.098823339732658E-2</v>
      </c>
    </row>
    <row r="723" spans="1:17" x14ac:dyDescent="0.3">
      <c r="A723" s="79">
        <v>44510</v>
      </c>
      <c r="B723" s="82">
        <v>162.1088</v>
      </c>
      <c r="C723" s="4">
        <f t="shared" si="56"/>
        <v>167.46549999999999</v>
      </c>
      <c r="D723" s="18">
        <f>Table21[[#This Row],[Adj Close]]-Table21[[#This Row],[Naive Trend ]]</f>
        <v>-5.3566999999999894</v>
      </c>
      <c r="E723" s="5">
        <f t="shared" si="55"/>
        <v>28.694234889999887</v>
      </c>
      <c r="F723" s="5">
        <f>ABS(Table21[[#This Row],[Erorr 1]])</f>
        <v>5.3566999999999894</v>
      </c>
      <c r="G723" s="6">
        <f>Table21[[#This Row],[Abs Erorr 1]]/Table21[[#This Row],[Adj Close]]</f>
        <v>3.3043856965198612E-2</v>
      </c>
      <c r="H723" s="4">
        <f t="shared" si="58"/>
        <v>168.01790000000003</v>
      </c>
      <c r="I723" s="7">
        <f>(Table21[[#This Row],[Adj Close]]-Table21[[#This Row],[3-MA]])</f>
        <v>-5.9091000000000236</v>
      </c>
      <c r="J723" s="3">
        <f t="shared" si="57"/>
        <v>34.917462810000281</v>
      </c>
      <c r="K723" s="3">
        <f>ABS(Table21[[#This Row],[Erorr 2]])</f>
        <v>5.9091000000000236</v>
      </c>
      <c r="L723" s="6">
        <f>Table21[[#This Row],[Abs Erorr 2]]/Table21[[#This Row],[Adj Close]]</f>
        <v>3.6451444955486828E-2</v>
      </c>
      <c r="M723" s="4">
        <f t="shared" si="59"/>
        <v>166.82804999999999</v>
      </c>
      <c r="N723" s="9">
        <f>Table21[[#This Row],[Adj Close]]-Table21[[#This Row],[6-MA]]</f>
        <v>-4.7192499999999882</v>
      </c>
      <c r="O723" s="10">
        <f>(Table21[[#This Row],[Adj Close]]-M723)^2</f>
        <v>22.271320562499888</v>
      </c>
      <c r="P723" s="10">
        <f>ABS(Table21[[#This Row],[Erorr 3]])</f>
        <v>4.7192499999999882</v>
      </c>
      <c r="Q723" s="81">
        <f>Table21[[#This Row],[Abs Erorr 3]]/Table21[[#This Row],[Adj Close]]</f>
        <v>2.9111621330859202E-2</v>
      </c>
    </row>
    <row r="724" spans="1:17" x14ac:dyDescent="0.3">
      <c r="A724" s="79">
        <v>44511</v>
      </c>
      <c r="B724" s="82">
        <v>160.86600000000001</v>
      </c>
      <c r="C724" s="4">
        <f t="shared" si="56"/>
        <v>162.1088</v>
      </c>
      <c r="D724" s="18">
        <f>Table21[[#This Row],[Adj Close]]-Table21[[#This Row],[Naive Trend ]]</f>
        <v>-1.2427999999999884</v>
      </c>
      <c r="E724" s="5">
        <f t="shared" si="55"/>
        <v>1.5445518399999711</v>
      </c>
      <c r="F724" s="5">
        <f>ABS(Table21[[#This Row],[Erorr 1]])</f>
        <v>1.2427999999999884</v>
      </c>
      <c r="G724" s="6">
        <f>Table21[[#This Row],[Abs Erorr 1]]/Table21[[#This Row],[Adj Close]]</f>
        <v>7.7256847313912714E-3</v>
      </c>
      <c r="H724" s="4">
        <f t="shared" si="58"/>
        <v>165.04729999999998</v>
      </c>
      <c r="I724" s="7">
        <f>(Table21[[#This Row],[Adj Close]]-Table21[[#This Row],[3-MA]])</f>
        <v>-4.1812999999999647</v>
      </c>
      <c r="J724" s="3">
        <f t="shared" si="57"/>
        <v>17.483269689999705</v>
      </c>
      <c r="K724" s="3">
        <f>ABS(Table21[[#This Row],[Erorr 2]])</f>
        <v>4.1812999999999647</v>
      </c>
      <c r="L724" s="6">
        <f>Table21[[#This Row],[Abs Erorr 2]]/Table21[[#This Row],[Adj Close]]</f>
        <v>2.5992440913555161E-2</v>
      </c>
      <c r="M724" s="4">
        <f t="shared" si="59"/>
        <v>166.89709999999999</v>
      </c>
      <c r="N724" s="9">
        <f>Table21[[#This Row],[Adj Close]]-Table21[[#This Row],[6-MA]]</f>
        <v>-6.0310999999999808</v>
      </c>
      <c r="O724" s="10">
        <f>(Table21[[#This Row],[Adj Close]]-M724)^2</f>
        <v>36.374167209999769</v>
      </c>
      <c r="P724" s="10">
        <f>ABS(Table21[[#This Row],[Erorr 3]])</f>
        <v>6.0310999999999808</v>
      </c>
      <c r="Q724" s="81">
        <f>Table21[[#This Row],[Abs Erorr 3]]/Table21[[#This Row],[Adj Close]]</f>
        <v>3.7491452513271795E-2</v>
      </c>
    </row>
    <row r="725" spans="1:17" x14ac:dyDescent="0.3">
      <c r="A725" s="79">
        <v>44512</v>
      </c>
      <c r="B725" s="82">
        <v>162.9084</v>
      </c>
      <c r="C725" s="4">
        <f t="shared" si="56"/>
        <v>160.86600000000001</v>
      </c>
      <c r="D725" s="18">
        <f>Table21[[#This Row],[Adj Close]]-Table21[[#This Row],[Naive Trend ]]</f>
        <v>2.0423999999999864</v>
      </c>
      <c r="E725" s="5">
        <f t="shared" si="55"/>
        <v>4.1713977599999446</v>
      </c>
      <c r="F725" s="5">
        <f>ABS(Table21[[#This Row],[Erorr 1]])</f>
        <v>2.0423999999999864</v>
      </c>
      <c r="G725" s="6">
        <f>Table21[[#This Row],[Abs Erorr 1]]/Table21[[#This Row],[Adj Close]]</f>
        <v>1.2537106742193689E-2</v>
      </c>
      <c r="H725" s="4">
        <f t="shared" si="58"/>
        <v>163.48009999999999</v>
      </c>
      <c r="I725" s="7">
        <f>(Table21[[#This Row],[Adj Close]]-Table21[[#This Row],[3-MA]])</f>
        <v>-0.57169999999999277</v>
      </c>
      <c r="J725" s="3">
        <f t="shared" si="57"/>
        <v>0.32684088999999172</v>
      </c>
      <c r="K725" s="3">
        <f>ABS(Table21[[#This Row],[Erorr 2]])</f>
        <v>0.57169999999999277</v>
      </c>
      <c r="L725" s="6">
        <f>Table21[[#This Row],[Abs Erorr 2]]/Table21[[#This Row],[Adj Close]]</f>
        <v>3.509334079765026E-3</v>
      </c>
      <c r="M725" s="4">
        <f t="shared" si="59"/>
        <v>166.00913333333332</v>
      </c>
      <c r="N725" s="9">
        <f>Table21[[#This Row],[Adj Close]]-Table21[[#This Row],[6-MA]]</f>
        <v>-3.1007333333333236</v>
      </c>
      <c r="O725" s="10">
        <f>(Table21[[#This Row],[Adj Close]]-M725)^2</f>
        <v>9.6145472044443832</v>
      </c>
      <c r="P725" s="10">
        <f>ABS(Table21[[#This Row],[Erorr 3]])</f>
        <v>3.1007333333333236</v>
      </c>
      <c r="Q725" s="81">
        <f>Table21[[#This Row],[Abs Erorr 3]]/Table21[[#This Row],[Adj Close]]</f>
        <v>1.9033600068095468E-2</v>
      </c>
    </row>
    <row r="726" spans="1:17" x14ac:dyDescent="0.3">
      <c r="A726" s="79">
        <v>44515</v>
      </c>
      <c r="B726" s="82">
        <v>162.6772</v>
      </c>
      <c r="C726" s="4">
        <f t="shared" si="56"/>
        <v>162.9084</v>
      </c>
      <c r="D726" s="18">
        <f>Table21[[#This Row],[Adj Close]]-Table21[[#This Row],[Naive Trend ]]</f>
        <v>-0.23120000000000118</v>
      </c>
      <c r="E726" s="5">
        <f t="shared" si="55"/>
        <v>5.3453440000000546E-2</v>
      </c>
      <c r="F726" s="5">
        <f>ABS(Table21[[#This Row],[Erorr 1]])</f>
        <v>0.23120000000000118</v>
      </c>
      <c r="G726" s="6">
        <f>Table21[[#This Row],[Abs Erorr 1]]/Table21[[#This Row],[Adj Close]]</f>
        <v>1.4212194456260693E-3</v>
      </c>
      <c r="H726" s="4">
        <f t="shared" si="58"/>
        <v>161.96106666666665</v>
      </c>
      <c r="I726" s="7">
        <f>(Table21[[#This Row],[Adj Close]]-Table21[[#This Row],[3-MA]])</f>
        <v>0.71613333333334594</v>
      </c>
      <c r="J726" s="3">
        <f t="shared" si="57"/>
        <v>0.51284695111112921</v>
      </c>
      <c r="K726" s="3">
        <f>ABS(Table21[[#This Row],[Erorr 2]])</f>
        <v>0.71613333333334594</v>
      </c>
      <c r="L726" s="6">
        <f>Table21[[#This Row],[Abs Erorr 2]]/Table21[[#This Row],[Adj Close]]</f>
        <v>4.4021739575880701E-3</v>
      </c>
      <c r="M726" s="4">
        <f t="shared" si="59"/>
        <v>164.98948333333334</v>
      </c>
      <c r="N726" s="9">
        <f>Table21[[#This Row],[Adj Close]]-Table21[[#This Row],[6-MA]]</f>
        <v>-2.3122833333333404</v>
      </c>
      <c r="O726" s="10">
        <f>(Table21[[#This Row],[Adj Close]]-M726)^2</f>
        <v>5.3466542136111439</v>
      </c>
      <c r="P726" s="10">
        <f>ABS(Table21[[#This Row],[Erorr 3]])</f>
        <v>2.3122833333333404</v>
      </c>
      <c r="Q726" s="81">
        <f>Table21[[#This Row],[Abs Erorr 3]]/Table21[[#This Row],[Adj Close]]</f>
        <v>1.4213936146757753E-2</v>
      </c>
    </row>
    <row r="727" spans="1:17" x14ac:dyDescent="0.3">
      <c r="A727" s="79">
        <v>44516</v>
      </c>
      <c r="B727" s="82">
        <v>165.54830000000001</v>
      </c>
      <c r="C727" s="4">
        <f t="shared" si="56"/>
        <v>162.6772</v>
      </c>
      <c r="D727" s="18">
        <f>Table21[[#This Row],[Adj Close]]-Table21[[#This Row],[Naive Trend ]]</f>
        <v>2.8711000000000126</v>
      </c>
      <c r="E727" s="5">
        <f t="shared" si="55"/>
        <v>8.2432152100000717</v>
      </c>
      <c r="F727" s="5">
        <f>ABS(Table21[[#This Row],[Erorr 1]])</f>
        <v>2.8711000000000126</v>
      </c>
      <c r="G727" s="6">
        <f>Table21[[#This Row],[Abs Erorr 1]]/Table21[[#This Row],[Adj Close]]</f>
        <v>1.7342974829702342E-2</v>
      </c>
      <c r="H727" s="4">
        <f t="shared" si="58"/>
        <v>162.15053333333333</v>
      </c>
      <c r="I727" s="7">
        <f>(Table21[[#This Row],[Adj Close]]-Table21[[#This Row],[3-MA]])</f>
        <v>3.3977666666666835</v>
      </c>
      <c r="J727" s="3">
        <f t="shared" si="57"/>
        <v>11.544818321111226</v>
      </c>
      <c r="K727" s="3">
        <f>ABS(Table21[[#This Row],[Erorr 2]])</f>
        <v>3.3977666666666835</v>
      </c>
      <c r="L727" s="6">
        <f>Table21[[#This Row],[Abs Erorr 2]]/Table21[[#This Row],[Adj Close]]</f>
        <v>2.052432230754821E-2</v>
      </c>
      <c r="M727" s="4">
        <f t="shared" si="59"/>
        <v>163.59891666666667</v>
      </c>
      <c r="N727" s="9">
        <f>Table21[[#This Row],[Adj Close]]-Table21[[#This Row],[6-MA]]</f>
        <v>1.9493833333333441</v>
      </c>
      <c r="O727" s="10">
        <f>(Table21[[#This Row],[Adj Close]]-M727)^2</f>
        <v>3.8000953802778197</v>
      </c>
      <c r="P727" s="10">
        <f>ABS(Table21[[#This Row],[Erorr 3]])</f>
        <v>1.9493833333333441</v>
      </c>
      <c r="Q727" s="81">
        <f>Table21[[#This Row],[Abs Erorr 3]]/Table21[[#This Row],[Adj Close]]</f>
        <v>1.1775314716812821E-2</v>
      </c>
    </row>
    <row r="728" spans="1:17" x14ac:dyDescent="0.3">
      <c r="A728" s="79">
        <v>44517</v>
      </c>
      <c r="B728" s="82">
        <v>165.4616</v>
      </c>
      <c r="C728" s="4">
        <f t="shared" si="56"/>
        <v>165.54830000000001</v>
      </c>
      <c r="D728" s="18">
        <f>Table21[[#This Row],[Adj Close]]-Table21[[#This Row],[Naive Trend ]]</f>
        <v>-8.6700000000007549E-2</v>
      </c>
      <c r="E728" s="5">
        <f t="shared" si="55"/>
        <v>7.5168900000013089E-3</v>
      </c>
      <c r="F728" s="5">
        <f>ABS(Table21[[#This Row],[Erorr 1]])</f>
        <v>8.6700000000007549E-2</v>
      </c>
      <c r="G728" s="6">
        <f>Table21[[#This Row],[Abs Erorr 1]]/Table21[[#This Row],[Adj Close]]</f>
        <v>5.2398864751705253E-4</v>
      </c>
      <c r="H728" s="4">
        <f t="shared" si="58"/>
        <v>163.71130000000002</v>
      </c>
      <c r="I728" s="7">
        <f>(Table21[[#This Row],[Adj Close]]-Table21[[#This Row],[3-MA]])</f>
        <v>1.7502999999999815</v>
      </c>
      <c r="J728" s="3">
        <f t="shared" si="57"/>
        <v>3.0635500899999353</v>
      </c>
      <c r="K728" s="3">
        <f>ABS(Table21[[#This Row],[Erorr 2]])</f>
        <v>1.7502999999999815</v>
      </c>
      <c r="L728" s="6">
        <f>Table21[[#This Row],[Abs Erorr 2]]/Table21[[#This Row],[Adj Close]]</f>
        <v>1.0578285233552568E-2</v>
      </c>
      <c r="M728" s="4">
        <f t="shared" si="59"/>
        <v>163.59569999999999</v>
      </c>
      <c r="N728" s="9">
        <f>Table21[[#This Row],[Adj Close]]-Table21[[#This Row],[6-MA]]</f>
        <v>1.8659000000000106</v>
      </c>
      <c r="O728" s="10">
        <f>(Table21[[#This Row],[Adj Close]]-M728)^2</f>
        <v>3.4815828100000394</v>
      </c>
      <c r="P728" s="10">
        <f>ABS(Table21[[#This Row],[Erorr 3]])</f>
        <v>1.8659000000000106</v>
      </c>
      <c r="Q728" s="81">
        <f>Table21[[#This Row],[Abs Erorr 3]]/Table21[[#This Row],[Adj Close]]</f>
        <v>1.1276936763575419E-2</v>
      </c>
    </row>
    <row r="729" spans="1:17" x14ac:dyDescent="0.3">
      <c r="A729" s="79">
        <v>44518</v>
      </c>
      <c r="B729" s="82">
        <v>165.08580000000001</v>
      </c>
      <c r="C729" s="4">
        <f t="shared" si="56"/>
        <v>165.4616</v>
      </c>
      <c r="D729" s="18">
        <f>Table21[[#This Row],[Adj Close]]-Table21[[#This Row],[Naive Trend ]]</f>
        <v>-0.37579999999999814</v>
      </c>
      <c r="E729" s="5">
        <f t="shared" si="55"/>
        <v>0.1412256399999986</v>
      </c>
      <c r="F729" s="5">
        <f>ABS(Table21[[#This Row],[Erorr 1]])</f>
        <v>0.37579999999999814</v>
      </c>
      <c r="G729" s="6">
        <f>Table21[[#This Row],[Abs Erorr 1]]/Table21[[#This Row],[Adj Close]]</f>
        <v>2.2763920337182126E-3</v>
      </c>
      <c r="H729" s="4">
        <f t="shared" si="58"/>
        <v>164.56236666666666</v>
      </c>
      <c r="I729" s="7">
        <f>(Table21[[#This Row],[Adj Close]]-Table21[[#This Row],[3-MA]])</f>
        <v>0.52343333333334385</v>
      </c>
      <c r="J729" s="3">
        <f t="shared" si="57"/>
        <v>0.27398245444445546</v>
      </c>
      <c r="K729" s="3">
        <f>ABS(Table21[[#This Row],[Erorr 2]])</f>
        <v>0.52343333333334385</v>
      </c>
      <c r="L729" s="6">
        <f>Table21[[#This Row],[Abs Erorr 2]]/Table21[[#This Row],[Adj Close]]</f>
        <v>3.1706744815928676E-3</v>
      </c>
      <c r="M729" s="4">
        <f t="shared" si="59"/>
        <v>163.26171666666667</v>
      </c>
      <c r="N729" s="9">
        <f>Table21[[#This Row],[Adj Close]]-Table21[[#This Row],[6-MA]]</f>
        <v>1.8240833333333342</v>
      </c>
      <c r="O729" s="10">
        <f>(Table21[[#This Row],[Adj Close]]-M729)^2</f>
        <v>3.3272800069444477</v>
      </c>
      <c r="P729" s="10">
        <f>ABS(Table21[[#This Row],[Erorr 3]])</f>
        <v>1.8240833333333342</v>
      </c>
      <c r="Q729" s="81">
        <f>Table21[[#This Row],[Abs Erorr 3]]/Table21[[#This Row],[Adj Close]]</f>
        <v>1.1049304866519919E-2</v>
      </c>
    </row>
    <row r="730" spans="1:17" x14ac:dyDescent="0.3">
      <c r="A730" s="79">
        <v>44519</v>
      </c>
      <c r="B730" s="82">
        <v>168.48679999999999</v>
      </c>
      <c r="C730" s="4">
        <f t="shared" si="56"/>
        <v>165.08580000000001</v>
      </c>
      <c r="D730" s="18">
        <f>Table21[[#This Row],[Adj Close]]-Table21[[#This Row],[Naive Trend ]]</f>
        <v>3.400999999999982</v>
      </c>
      <c r="E730" s="5">
        <f t="shared" si="55"/>
        <v>11.566800999999877</v>
      </c>
      <c r="F730" s="5">
        <f>ABS(Table21[[#This Row],[Erorr 1]])</f>
        <v>3.400999999999982</v>
      </c>
      <c r="G730" s="6">
        <f>Table21[[#This Row],[Abs Erorr 1]]/Table21[[#This Row],[Adj Close]]</f>
        <v>2.0185557562966253E-2</v>
      </c>
      <c r="H730" s="4">
        <f t="shared" si="58"/>
        <v>165.36523333333335</v>
      </c>
      <c r="I730" s="7">
        <f>(Table21[[#This Row],[Adj Close]]-Table21[[#This Row],[3-MA]])</f>
        <v>3.121566666666638</v>
      </c>
      <c r="J730" s="3">
        <f t="shared" si="57"/>
        <v>9.7441784544442651</v>
      </c>
      <c r="K730" s="3">
        <f>ABS(Table21[[#This Row],[Erorr 2]])</f>
        <v>3.121566666666638</v>
      </c>
      <c r="L730" s="6">
        <f>Table21[[#This Row],[Abs Erorr 2]]/Table21[[#This Row],[Adj Close]]</f>
        <v>1.852706957854644E-2</v>
      </c>
      <c r="M730" s="4">
        <f t="shared" si="59"/>
        <v>163.75788333333333</v>
      </c>
      <c r="N730" s="9">
        <f>Table21[[#This Row],[Adj Close]]-Table21[[#This Row],[6-MA]]</f>
        <v>4.7289166666666631</v>
      </c>
      <c r="O730" s="10">
        <f>(Table21[[#This Row],[Adj Close]]-M730)^2</f>
        <v>22.362652840277743</v>
      </c>
      <c r="P730" s="10">
        <f>ABS(Table21[[#This Row],[Erorr 3]])</f>
        <v>4.7289166666666631</v>
      </c>
      <c r="Q730" s="81">
        <f>Table21[[#This Row],[Abs Erorr 3]]/Table21[[#This Row],[Adj Close]]</f>
        <v>2.806698605865067E-2</v>
      </c>
    </row>
    <row r="731" spans="1:17" x14ac:dyDescent="0.3">
      <c r="A731" s="79">
        <v>44522</v>
      </c>
      <c r="B731" s="82">
        <v>167.87020000000001</v>
      </c>
      <c r="C731" s="4">
        <f t="shared" si="56"/>
        <v>168.48679999999999</v>
      </c>
      <c r="D731" s="18">
        <f>Table21[[#This Row],[Adj Close]]-Table21[[#This Row],[Naive Trend ]]</f>
        <v>-0.61659999999997694</v>
      </c>
      <c r="E731" s="5">
        <f t="shared" si="55"/>
        <v>0.38019555999997157</v>
      </c>
      <c r="F731" s="5">
        <f>ABS(Table21[[#This Row],[Erorr 1]])</f>
        <v>0.61659999999997694</v>
      </c>
      <c r="G731" s="6">
        <f>Table21[[#This Row],[Abs Erorr 1]]/Table21[[#This Row],[Adj Close]]</f>
        <v>3.6730759837063213E-3</v>
      </c>
      <c r="H731" s="4">
        <f t="shared" si="58"/>
        <v>166.34473333333335</v>
      </c>
      <c r="I731" s="7">
        <f>(Table21[[#This Row],[Adj Close]]-Table21[[#This Row],[3-MA]])</f>
        <v>1.5254666666666594</v>
      </c>
      <c r="J731" s="3">
        <f t="shared" si="57"/>
        <v>2.3270485511110892</v>
      </c>
      <c r="K731" s="3">
        <f>ABS(Table21[[#This Row],[Erorr 2]])</f>
        <v>1.5254666666666594</v>
      </c>
      <c r="L731" s="6">
        <f>Table21[[#This Row],[Abs Erorr 2]]/Table21[[#This Row],[Adj Close]]</f>
        <v>9.0871796582517889E-3</v>
      </c>
      <c r="M731" s="4">
        <f t="shared" si="59"/>
        <v>165.02801666666667</v>
      </c>
      <c r="N731" s="9">
        <f>Table21[[#This Row],[Adj Close]]-Table21[[#This Row],[6-MA]]</f>
        <v>2.8421833333333382</v>
      </c>
      <c r="O731" s="10">
        <f>(Table21[[#This Row],[Adj Close]]-M731)^2</f>
        <v>8.0780061002778059</v>
      </c>
      <c r="P731" s="10">
        <f>ABS(Table21[[#This Row],[Erorr 3]])</f>
        <v>2.8421833333333382</v>
      </c>
      <c r="Q731" s="81">
        <f>Table21[[#This Row],[Abs Erorr 3]]/Table21[[#This Row],[Adj Close]]</f>
        <v>1.6930839025231029E-2</v>
      </c>
    </row>
    <row r="732" spans="1:17" x14ac:dyDescent="0.3">
      <c r="A732" s="79">
        <v>44523</v>
      </c>
      <c r="B732" s="82">
        <v>165.85659999999999</v>
      </c>
      <c r="C732" s="4">
        <f t="shared" si="56"/>
        <v>167.87020000000001</v>
      </c>
      <c r="D732" s="18">
        <f>Table21[[#This Row],[Adj Close]]-Table21[[#This Row],[Naive Trend ]]</f>
        <v>-2.0136000000000251</v>
      </c>
      <c r="E732" s="5">
        <f t="shared" si="55"/>
        <v>4.0545849600001009</v>
      </c>
      <c r="F732" s="5">
        <f>ABS(Table21[[#This Row],[Erorr 1]])</f>
        <v>2.0136000000000251</v>
      </c>
      <c r="G732" s="6">
        <f>Table21[[#This Row],[Abs Erorr 1]]/Table21[[#This Row],[Adj Close]]</f>
        <v>1.2140608212154508E-2</v>
      </c>
      <c r="H732" s="4">
        <f t="shared" si="58"/>
        <v>167.14759999999998</v>
      </c>
      <c r="I732" s="7">
        <f>(Table21[[#This Row],[Adj Close]]-Table21[[#This Row],[3-MA]])</f>
        <v>-1.2909999999999968</v>
      </c>
      <c r="J732" s="3">
        <f t="shared" si="57"/>
        <v>1.6666809999999919</v>
      </c>
      <c r="K732" s="3">
        <f>ABS(Table21[[#This Row],[Erorr 2]])</f>
        <v>1.2909999999999968</v>
      </c>
      <c r="L732" s="6">
        <f>Table21[[#This Row],[Abs Erorr 2]]/Table21[[#This Row],[Adj Close]]</f>
        <v>7.7838325396758223E-3</v>
      </c>
      <c r="M732" s="4">
        <f t="shared" si="59"/>
        <v>165.85498333333331</v>
      </c>
      <c r="N732" s="9">
        <f>Table21[[#This Row],[Adj Close]]-Table21[[#This Row],[6-MA]]</f>
        <v>1.6166666666777019E-3</v>
      </c>
      <c r="O732" s="10">
        <f>(Table21[[#This Row],[Adj Close]]-M732)^2</f>
        <v>2.6136111111467917E-6</v>
      </c>
      <c r="P732" s="10">
        <f>ABS(Table21[[#This Row],[Erorr 3]])</f>
        <v>1.6166666666777019E-3</v>
      </c>
      <c r="Q732" s="81">
        <f>Table21[[#This Row],[Abs Erorr 3]]/Table21[[#This Row],[Adj Close]]</f>
        <v>9.7473761470915355E-6</v>
      </c>
    </row>
    <row r="733" spans="1:17" x14ac:dyDescent="0.3">
      <c r="A733" s="79">
        <v>44524</v>
      </c>
      <c r="B733" s="82">
        <v>165.74100000000001</v>
      </c>
      <c r="C733" s="4">
        <f t="shared" si="56"/>
        <v>165.85659999999999</v>
      </c>
      <c r="D733" s="18">
        <f>Table21[[#This Row],[Adj Close]]-Table21[[#This Row],[Naive Trend ]]</f>
        <v>-0.11559999999997217</v>
      </c>
      <c r="E733" s="5">
        <f t="shared" si="55"/>
        <v>1.3363359999993565E-2</v>
      </c>
      <c r="F733" s="5">
        <f>ABS(Table21[[#This Row],[Erorr 1]])</f>
        <v>0.11559999999997217</v>
      </c>
      <c r="G733" s="6">
        <f>Table21[[#This Row],[Abs Erorr 1]]/Table21[[#This Row],[Adj Close]]</f>
        <v>6.9747376931460626E-4</v>
      </c>
      <c r="H733" s="4">
        <f t="shared" si="58"/>
        <v>167.40453333333332</v>
      </c>
      <c r="I733" s="7">
        <f>(Table21[[#This Row],[Adj Close]]-Table21[[#This Row],[3-MA]])</f>
        <v>-1.6635333333333051</v>
      </c>
      <c r="J733" s="3">
        <f t="shared" si="57"/>
        <v>2.7673431511110174</v>
      </c>
      <c r="K733" s="3">
        <f>ABS(Table21[[#This Row],[Erorr 2]])</f>
        <v>1.6635333333333051</v>
      </c>
      <c r="L733" s="6">
        <f>Table21[[#This Row],[Abs Erorr 2]]/Table21[[#This Row],[Adj Close]]</f>
        <v>1.0036945193605113E-2</v>
      </c>
      <c r="M733" s="4">
        <f t="shared" si="59"/>
        <v>166.38488333333333</v>
      </c>
      <c r="N733" s="9">
        <f>Table21[[#This Row],[Adj Close]]-Table21[[#This Row],[6-MA]]</f>
        <v>-0.64388333333332071</v>
      </c>
      <c r="O733" s="10">
        <f>(Table21[[#This Row],[Adj Close]]-M733)^2</f>
        <v>0.41458574694442818</v>
      </c>
      <c r="P733" s="10">
        <f>ABS(Table21[[#This Row],[Erorr 3]])</f>
        <v>0.64388333333332071</v>
      </c>
      <c r="Q733" s="81">
        <f>Table21[[#This Row],[Abs Erorr 3]]/Table21[[#This Row],[Adj Close]]</f>
        <v>3.8848766046622181E-3</v>
      </c>
    </row>
    <row r="734" spans="1:17" x14ac:dyDescent="0.3">
      <c r="A734" s="79">
        <v>44526</v>
      </c>
      <c r="B734" s="82">
        <v>161.8775</v>
      </c>
      <c r="C734" s="4">
        <f t="shared" si="56"/>
        <v>165.74100000000001</v>
      </c>
      <c r="D734" s="18">
        <f>Table21[[#This Row],[Adj Close]]-Table21[[#This Row],[Naive Trend ]]</f>
        <v>-3.8635000000000161</v>
      </c>
      <c r="E734" s="5">
        <f t="shared" si="55"/>
        <v>14.926632250000125</v>
      </c>
      <c r="F734" s="5">
        <f>ABS(Table21[[#This Row],[Erorr 1]])</f>
        <v>3.8635000000000161</v>
      </c>
      <c r="G734" s="6">
        <f>Table21[[#This Row],[Abs Erorr 1]]/Table21[[#This Row],[Adj Close]]</f>
        <v>2.3866812867755039E-2</v>
      </c>
      <c r="H734" s="4">
        <f t="shared" si="58"/>
        <v>166.48926666666668</v>
      </c>
      <c r="I734" s="7">
        <f>(Table21[[#This Row],[Adj Close]]-Table21[[#This Row],[3-MA]])</f>
        <v>-4.6117666666666821</v>
      </c>
      <c r="J734" s="3">
        <f t="shared" si="57"/>
        <v>21.268391787777919</v>
      </c>
      <c r="K734" s="3">
        <f>ABS(Table21[[#This Row],[Erorr 2]])</f>
        <v>4.6117666666666821</v>
      </c>
      <c r="L734" s="6">
        <f>Table21[[#This Row],[Abs Erorr 2]]/Table21[[#This Row],[Adj Close]]</f>
        <v>2.8489238261442649E-2</v>
      </c>
      <c r="M734" s="4">
        <f t="shared" si="59"/>
        <v>166.417</v>
      </c>
      <c r="N734" s="9">
        <f>Table21[[#This Row],[Adj Close]]-Table21[[#This Row],[6-MA]]</f>
        <v>-4.5395000000000039</v>
      </c>
      <c r="O734" s="10">
        <f>(Table21[[#This Row],[Adj Close]]-M734)^2</f>
        <v>20.607060250000035</v>
      </c>
      <c r="P734" s="10">
        <f>ABS(Table21[[#This Row],[Erorr 3]])</f>
        <v>4.5395000000000039</v>
      </c>
      <c r="Q734" s="81">
        <f>Table21[[#This Row],[Abs Erorr 3]]/Table21[[#This Row],[Adj Close]]</f>
        <v>2.8042810149650224E-2</v>
      </c>
    </row>
    <row r="735" spans="1:17" x14ac:dyDescent="0.3">
      <c r="A735" s="79">
        <v>44529</v>
      </c>
      <c r="B735" s="82">
        <v>163.65989999999999</v>
      </c>
      <c r="C735" s="4">
        <f t="shared" si="56"/>
        <v>161.8775</v>
      </c>
      <c r="D735" s="18">
        <f>Table21[[#This Row],[Adj Close]]-Table21[[#This Row],[Naive Trend ]]</f>
        <v>1.7823999999999955</v>
      </c>
      <c r="E735" s="5">
        <f t="shared" si="55"/>
        <v>3.1769497599999843</v>
      </c>
      <c r="F735" s="5">
        <f>ABS(Table21[[#This Row],[Erorr 1]])</f>
        <v>1.7823999999999955</v>
      </c>
      <c r="G735" s="6">
        <f>Table21[[#This Row],[Abs Erorr 1]]/Table21[[#This Row],[Adj Close]]</f>
        <v>1.0890877973162611E-2</v>
      </c>
      <c r="H735" s="4">
        <f t="shared" si="58"/>
        <v>164.49170000000001</v>
      </c>
      <c r="I735" s="7">
        <f>(Table21[[#This Row],[Adj Close]]-Table21[[#This Row],[3-MA]])</f>
        <v>-0.83180000000001542</v>
      </c>
      <c r="J735" s="3">
        <f t="shared" si="57"/>
        <v>0.69189124000002566</v>
      </c>
      <c r="K735" s="3">
        <f>ABS(Table21[[#This Row],[Erorr 2]])</f>
        <v>0.83180000000001542</v>
      </c>
      <c r="L735" s="6">
        <f>Table21[[#This Row],[Abs Erorr 2]]/Table21[[#This Row],[Adj Close]]</f>
        <v>5.0824911905727396E-3</v>
      </c>
      <c r="M735" s="4">
        <f t="shared" si="59"/>
        <v>165.81965</v>
      </c>
      <c r="N735" s="9">
        <f>Table21[[#This Row],[Adj Close]]-Table21[[#This Row],[6-MA]]</f>
        <v>-2.1597500000000025</v>
      </c>
      <c r="O735" s="10">
        <f>(Table21[[#This Row],[Adj Close]]-M735)^2</f>
        <v>4.6645200625000109</v>
      </c>
      <c r="P735" s="10">
        <f>ABS(Table21[[#This Row],[Erorr 3]])</f>
        <v>2.1597500000000025</v>
      </c>
      <c r="Q735" s="81">
        <f>Table21[[#This Row],[Abs Erorr 3]]/Table21[[#This Row],[Adj Close]]</f>
        <v>1.3196574114978701E-2</v>
      </c>
    </row>
    <row r="736" spans="1:17" x14ac:dyDescent="0.3">
      <c r="A736" s="79">
        <v>44530</v>
      </c>
      <c r="B736" s="82">
        <v>163.05289999999999</v>
      </c>
      <c r="C736" s="4">
        <f t="shared" si="56"/>
        <v>163.65989999999999</v>
      </c>
      <c r="D736" s="18">
        <f>Table21[[#This Row],[Adj Close]]-Table21[[#This Row],[Naive Trend ]]</f>
        <v>-0.60699999999999932</v>
      </c>
      <c r="E736" s="5">
        <f t="shared" si="55"/>
        <v>0.36844899999999919</v>
      </c>
      <c r="F736" s="5">
        <f>ABS(Table21[[#This Row],[Erorr 1]])</f>
        <v>0.60699999999999932</v>
      </c>
      <c r="G736" s="6">
        <f>Table21[[#This Row],[Abs Erorr 1]]/Table21[[#This Row],[Adj Close]]</f>
        <v>3.7227182098570422E-3</v>
      </c>
      <c r="H736" s="4">
        <f t="shared" si="58"/>
        <v>163.75946666666667</v>
      </c>
      <c r="I736" s="7">
        <f>(Table21[[#This Row],[Adj Close]]-Table21[[#This Row],[3-MA]])</f>
        <v>-0.70656666666667434</v>
      </c>
      <c r="J736" s="3">
        <f t="shared" si="57"/>
        <v>0.4992364544444553</v>
      </c>
      <c r="K736" s="3">
        <f>ABS(Table21[[#This Row],[Erorr 2]])</f>
        <v>0.70656666666667434</v>
      </c>
      <c r="L736" s="6">
        <f>Table21[[#This Row],[Abs Erorr 2]]/Table21[[#This Row],[Adj Close]]</f>
        <v>4.3333584785469892E-3</v>
      </c>
      <c r="M736" s="4">
        <f t="shared" si="59"/>
        <v>165.58199999999997</v>
      </c>
      <c r="N736" s="9">
        <f>Table21[[#This Row],[Adj Close]]-Table21[[#This Row],[6-MA]]</f>
        <v>-2.5290999999999713</v>
      </c>
      <c r="O736" s="10">
        <f>(Table21[[#This Row],[Adj Close]]-M736)^2</f>
        <v>6.3963468099998551</v>
      </c>
      <c r="P736" s="10">
        <f>ABS(Table21[[#This Row],[Erorr 3]])</f>
        <v>2.5290999999999713</v>
      </c>
      <c r="Q736" s="81">
        <f>Table21[[#This Row],[Abs Erorr 3]]/Table21[[#This Row],[Adj Close]]</f>
        <v>1.5510917009142255E-2</v>
      </c>
    </row>
    <row r="737" spans="1:17" x14ac:dyDescent="0.3">
      <c r="A737" s="79">
        <v>44531</v>
      </c>
      <c r="B737" s="82">
        <v>160.60579999999999</v>
      </c>
      <c r="C737" s="4">
        <f t="shared" si="56"/>
        <v>163.05289999999999</v>
      </c>
      <c r="D737" s="18">
        <f>Table21[[#This Row],[Adj Close]]-Table21[[#This Row],[Naive Trend ]]</f>
        <v>-2.447100000000006</v>
      </c>
      <c r="E737" s="5">
        <f t="shared" si="55"/>
        <v>5.9882984100000298</v>
      </c>
      <c r="F737" s="5">
        <f>ABS(Table21[[#This Row],[Erorr 1]])</f>
        <v>2.447100000000006</v>
      </c>
      <c r="G737" s="6">
        <f>Table21[[#This Row],[Abs Erorr 1]]/Table21[[#This Row],[Adj Close]]</f>
        <v>1.523668510103624E-2</v>
      </c>
      <c r="H737" s="4">
        <f t="shared" si="58"/>
        <v>162.86343333333332</v>
      </c>
      <c r="I737" s="7">
        <f>(Table21[[#This Row],[Adj Close]]-Table21[[#This Row],[3-MA]])</f>
        <v>-2.2576333333333309</v>
      </c>
      <c r="J737" s="3">
        <f t="shared" si="57"/>
        <v>5.0969082677777671</v>
      </c>
      <c r="K737" s="3">
        <f>ABS(Table21[[#This Row],[Erorr 2]])</f>
        <v>2.2576333333333309</v>
      </c>
      <c r="L737" s="6">
        <f>Table21[[#This Row],[Abs Erorr 2]]/Table21[[#This Row],[Adj Close]]</f>
        <v>1.4056985073598408E-2</v>
      </c>
      <c r="M737" s="4">
        <f t="shared" si="59"/>
        <v>164.67634999999999</v>
      </c>
      <c r="N737" s="9">
        <f>Table21[[#This Row],[Adj Close]]-Table21[[#This Row],[6-MA]]</f>
        <v>-4.0705499999999972</v>
      </c>
      <c r="O737" s="10">
        <f>(Table21[[#This Row],[Adj Close]]-M737)^2</f>
        <v>16.569377302499976</v>
      </c>
      <c r="P737" s="10">
        <f>ABS(Table21[[#This Row],[Erorr 3]])</f>
        <v>4.0705499999999972</v>
      </c>
      <c r="Q737" s="81">
        <f>Table21[[#This Row],[Abs Erorr 3]]/Table21[[#This Row],[Adj Close]]</f>
        <v>2.534497508807277E-2</v>
      </c>
    </row>
    <row r="738" spans="1:17" x14ac:dyDescent="0.3">
      <c r="A738" s="79">
        <v>44532</v>
      </c>
      <c r="B738" s="82">
        <v>163.7852</v>
      </c>
      <c r="C738" s="4">
        <f t="shared" si="56"/>
        <v>160.60579999999999</v>
      </c>
      <c r="D738" s="18">
        <f>Table21[[#This Row],[Adj Close]]-Table21[[#This Row],[Naive Trend ]]</f>
        <v>3.1794000000000153</v>
      </c>
      <c r="E738" s="5">
        <f t="shared" si="55"/>
        <v>10.108584360000098</v>
      </c>
      <c r="F738" s="5">
        <f>ABS(Table21[[#This Row],[Erorr 1]])</f>
        <v>3.1794000000000153</v>
      </c>
      <c r="G738" s="6">
        <f>Table21[[#This Row],[Abs Erorr 1]]/Table21[[#This Row],[Adj Close]]</f>
        <v>1.9412010364794959E-2</v>
      </c>
      <c r="H738" s="4">
        <f t="shared" si="58"/>
        <v>162.43953333333334</v>
      </c>
      <c r="I738" s="7">
        <f>(Table21[[#This Row],[Adj Close]]-Table21[[#This Row],[3-MA]])</f>
        <v>1.3456666666666592</v>
      </c>
      <c r="J738" s="3">
        <f t="shared" si="57"/>
        <v>1.8108187777777578</v>
      </c>
      <c r="K738" s="3">
        <f>ABS(Table21[[#This Row],[Erorr 2]])</f>
        <v>1.3456666666666592</v>
      </c>
      <c r="L738" s="6">
        <f>Table21[[#This Row],[Abs Erorr 2]]/Table21[[#This Row],[Adj Close]]</f>
        <v>8.2160455686268313E-3</v>
      </c>
      <c r="M738" s="4">
        <f t="shared" si="59"/>
        <v>163.46561666666665</v>
      </c>
      <c r="N738" s="9">
        <f>Table21[[#This Row],[Adj Close]]-Table21[[#This Row],[6-MA]]</f>
        <v>0.31958333333335531</v>
      </c>
      <c r="O738" s="10">
        <f>(Table21[[#This Row],[Adj Close]]-M738)^2</f>
        <v>0.1021335069444585</v>
      </c>
      <c r="P738" s="10">
        <f>ABS(Table21[[#This Row],[Erorr 3]])</f>
        <v>0.31958333333335531</v>
      </c>
      <c r="Q738" s="81">
        <f>Table21[[#This Row],[Abs Erorr 3]]/Table21[[#This Row],[Adj Close]]</f>
        <v>1.9512345030769282E-3</v>
      </c>
    </row>
    <row r="739" spans="1:17" x14ac:dyDescent="0.3">
      <c r="A739" s="79">
        <v>44533</v>
      </c>
      <c r="B739" s="82">
        <v>164.31120000000001</v>
      </c>
      <c r="C739" s="4">
        <f t="shared" si="56"/>
        <v>163.7852</v>
      </c>
      <c r="D739" s="18">
        <f>Table21[[#This Row],[Adj Close]]-Table21[[#This Row],[Naive Trend ]]</f>
        <v>0.52600000000001046</v>
      </c>
      <c r="E739" s="5">
        <f t="shared" si="55"/>
        <v>0.27667600000001102</v>
      </c>
      <c r="F739" s="5">
        <f>ABS(Table21[[#This Row],[Erorr 1]])</f>
        <v>0.52600000000001046</v>
      </c>
      <c r="G739" s="6">
        <f>Table21[[#This Row],[Abs Erorr 1]]/Table21[[#This Row],[Adj Close]]</f>
        <v>3.2012425202908286E-3</v>
      </c>
      <c r="H739" s="4">
        <f t="shared" si="58"/>
        <v>162.4813</v>
      </c>
      <c r="I739" s="7">
        <f>(Table21[[#This Row],[Adj Close]]-Table21[[#This Row],[3-MA]])</f>
        <v>1.8299000000000092</v>
      </c>
      <c r="J739" s="3">
        <f t="shared" si="57"/>
        <v>3.3485340100000336</v>
      </c>
      <c r="K739" s="3">
        <f>ABS(Table21[[#This Row],[Erorr 2]])</f>
        <v>1.8299000000000092</v>
      </c>
      <c r="L739" s="6">
        <f>Table21[[#This Row],[Abs Erorr 2]]/Table21[[#This Row],[Adj Close]]</f>
        <v>1.1136794083422243E-2</v>
      </c>
      <c r="M739" s="4">
        <f t="shared" si="59"/>
        <v>163.12038333333336</v>
      </c>
      <c r="N739" s="9">
        <f>Table21[[#This Row],[Adj Close]]-Table21[[#This Row],[6-MA]]</f>
        <v>1.1908166666666489</v>
      </c>
      <c r="O739" s="10">
        <f>(Table21[[#This Row],[Adj Close]]-M739)^2</f>
        <v>1.4180443336110686</v>
      </c>
      <c r="P739" s="10">
        <f>ABS(Table21[[#This Row],[Erorr 3]])</f>
        <v>1.1908166666666489</v>
      </c>
      <c r="Q739" s="81">
        <f>Table21[[#This Row],[Abs Erorr 3]]/Table21[[#This Row],[Adj Close]]</f>
        <v>7.2473249946847732E-3</v>
      </c>
    </row>
    <row r="740" spans="1:17" x14ac:dyDescent="0.3">
      <c r="A740" s="79">
        <v>44536</v>
      </c>
      <c r="B740" s="82">
        <v>163.0275</v>
      </c>
      <c r="C740" s="4">
        <f t="shared" si="56"/>
        <v>164.31120000000001</v>
      </c>
      <c r="D740" s="18">
        <f>Table21[[#This Row],[Adj Close]]-Table21[[#This Row],[Naive Trend ]]</f>
        <v>-1.2837000000000103</v>
      </c>
      <c r="E740" s="5">
        <f t="shared" si="55"/>
        <v>1.6478856900000265</v>
      </c>
      <c r="F740" s="5">
        <f>ABS(Table21[[#This Row],[Erorr 1]])</f>
        <v>1.2837000000000103</v>
      </c>
      <c r="G740" s="6">
        <f>Table21[[#This Row],[Abs Erorr 1]]/Table21[[#This Row],[Adj Close]]</f>
        <v>7.874131664903224E-3</v>
      </c>
      <c r="H740" s="4">
        <f t="shared" si="58"/>
        <v>162.90073333333331</v>
      </c>
      <c r="I740" s="7">
        <f>(Table21[[#This Row],[Adj Close]]-Table21[[#This Row],[3-MA]])</f>
        <v>0.12676666666669689</v>
      </c>
      <c r="J740" s="3">
        <f t="shared" si="57"/>
        <v>1.6069787777785442E-2</v>
      </c>
      <c r="K740" s="3">
        <f>ABS(Table21[[#This Row],[Erorr 2]])</f>
        <v>0.12676666666669689</v>
      </c>
      <c r="L740" s="6">
        <f>Table21[[#This Row],[Abs Erorr 2]]/Table21[[#This Row],[Adj Close]]</f>
        <v>7.7757842490804854E-4</v>
      </c>
      <c r="M740" s="4">
        <f t="shared" si="59"/>
        <v>162.88208333333333</v>
      </c>
      <c r="N740" s="9">
        <f>Table21[[#This Row],[Adj Close]]-Table21[[#This Row],[6-MA]]</f>
        <v>0.14541666666667652</v>
      </c>
      <c r="O740" s="10">
        <f>(Table21[[#This Row],[Adj Close]]-M740)^2</f>
        <v>2.114600694444731E-2</v>
      </c>
      <c r="P740" s="10">
        <f>ABS(Table21[[#This Row],[Erorr 3]])</f>
        <v>0.14541666666667652</v>
      </c>
      <c r="Q740" s="81">
        <f>Table21[[#This Row],[Abs Erorr 3]]/Table21[[#This Row],[Adj Close]]</f>
        <v>8.9197630256660084E-4</v>
      </c>
    </row>
    <row r="741" spans="1:17" x14ac:dyDescent="0.3">
      <c r="A741" s="79">
        <v>44537</v>
      </c>
      <c r="B741" s="82">
        <v>165.3246</v>
      </c>
      <c r="C741" s="4">
        <f t="shared" si="56"/>
        <v>163.0275</v>
      </c>
      <c r="D741" s="18">
        <f>Table21[[#This Row],[Adj Close]]-Table21[[#This Row],[Naive Trend ]]</f>
        <v>2.2971000000000004</v>
      </c>
      <c r="E741" s="5">
        <f t="shared" si="55"/>
        <v>5.2766684100000019</v>
      </c>
      <c r="F741" s="5">
        <f>ABS(Table21[[#This Row],[Erorr 1]])</f>
        <v>2.2971000000000004</v>
      </c>
      <c r="G741" s="6">
        <f>Table21[[#This Row],[Abs Erorr 1]]/Table21[[#This Row],[Adj Close]]</f>
        <v>1.3894483942498577E-2</v>
      </c>
      <c r="H741" s="4">
        <f t="shared" si="58"/>
        <v>163.70796666666669</v>
      </c>
      <c r="I741" s="7">
        <f>(Table21[[#This Row],[Adj Close]]-Table21[[#This Row],[3-MA]])</f>
        <v>1.6166333333333114</v>
      </c>
      <c r="J741" s="3">
        <f t="shared" si="57"/>
        <v>2.6135033344443737</v>
      </c>
      <c r="K741" s="3">
        <f>ABS(Table21[[#This Row],[Erorr 2]])</f>
        <v>1.6166333333333114</v>
      </c>
      <c r="L741" s="6">
        <f>Table21[[#This Row],[Abs Erorr 2]]/Table21[[#This Row],[Adj Close]]</f>
        <v>9.7785407213040968E-3</v>
      </c>
      <c r="M741" s="4">
        <f t="shared" si="59"/>
        <v>163.07374999999999</v>
      </c>
      <c r="N741" s="9">
        <f>Table21[[#This Row],[Adj Close]]-Table21[[#This Row],[6-MA]]</f>
        <v>2.250850000000014</v>
      </c>
      <c r="O741" s="10">
        <f>(Table21[[#This Row],[Adj Close]]-M741)^2</f>
        <v>5.0663257225000633</v>
      </c>
      <c r="P741" s="10">
        <f>ABS(Table21[[#This Row],[Erorr 3]])</f>
        <v>2.250850000000014</v>
      </c>
      <c r="Q741" s="81">
        <f>Table21[[#This Row],[Abs Erorr 3]]/Table21[[#This Row],[Adj Close]]</f>
        <v>1.3614731262014328E-2</v>
      </c>
    </row>
    <row r="742" spans="1:17" x14ac:dyDescent="0.3">
      <c r="A742" s="79">
        <v>44538</v>
      </c>
      <c r="B742" s="82">
        <v>164.32079999999999</v>
      </c>
      <c r="C742" s="4">
        <f t="shared" si="56"/>
        <v>165.3246</v>
      </c>
      <c r="D742" s="18">
        <f>Table21[[#This Row],[Adj Close]]-Table21[[#This Row],[Naive Trend ]]</f>
        <v>-1.0038000000000125</v>
      </c>
      <c r="E742" s="5">
        <f t="shared" si="55"/>
        <v>1.0076144400000251</v>
      </c>
      <c r="F742" s="5">
        <f>ABS(Table21[[#This Row],[Erorr 1]])</f>
        <v>1.0038000000000125</v>
      </c>
      <c r="G742" s="6">
        <f>Table21[[#This Row],[Abs Erorr 1]]/Table21[[#This Row],[Adj Close]]</f>
        <v>6.1087823330948521E-3</v>
      </c>
      <c r="H742" s="4">
        <f t="shared" si="58"/>
        <v>164.22110000000001</v>
      </c>
      <c r="I742" s="7">
        <f>(Table21[[#This Row],[Adj Close]]-Table21[[#This Row],[3-MA]])</f>
        <v>9.9699999999984357E-2</v>
      </c>
      <c r="J742" s="3">
        <f t="shared" si="57"/>
        <v>9.9400899999968814E-3</v>
      </c>
      <c r="K742" s="3">
        <f>ABS(Table21[[#This Row],[Erorr 2]])</f>
        <v>9.9699999999984357E-2</v>
      </c>
      <c r="L742" s="6">
        <f>Table21[[#This Row],[Abs Erorr 2]]/Table21[[#This Row],[Adj Close]]</f>
        <v>6.067399866601451E-4</v>
      </c>
      <c r="M742" s="4">
        <f t="shared" si="59"/>
        <v>163.35120000000001</v>
      </c>
      <c r="N742" s="9">
        <f>Table21[[#This Row],[Adj Close]]-Table21[[#This Row],[6-MA]]</f>
        <v>0.96959999999998558</v>
      </c>
      <c r="O742" s="10">
        <f>(Table21[[#This Row],[Adj Close]]-M742)^2</f>
        <v>0.94012415999997201</v>
      </c>
      <c r="P742" s="10">
        <f>ABS(Table21[[#This Row],[Erorr 3]])</f>
        <v>0.96959999999998558</v>
      </c>
      <c r="Q742" s="81">
        <f>Table21[[#This Row],[Abs Erorr 3]]/Table21[[#This Row],[Adj Close]]</f>
        <v>5.9006528692653985E-3</v>
      </c>
    </row>
    <row r="743" spans="1:17" x14ac:dyDescent="0.3">
      <c r="A743" s="79">
        <v>44539</v>
      </c>
      <c r="B743" s="82">
        <v>162.2457</v>
      </c>
      <c r="C743" s="4">
        <f t="shared" si="56"/>
        <v>164.32079999999999</v>
      </c>
      <c r="D743" s="18">
        <f>Table21[[#This Row],[Adj Close]]-Table21[[#This Row],[Naive Trend ]]</f>
        <v>-2.075099999999992</v>
      </c>
      <c r="E743" s="5">
        <f t="shared" si="55"/>
        <v>4.3060400099999665</v>
      </c>
      <c r="F743" s="5">
        <f>ABS(Table21[[#This Row],[Erorr 1]])</f>
        <v>2.075099999999992</v>
      </c>
      <c r="G743" s="6">
        <f>Table21[[#This Row],[Abs Erorr 1]]/Table21[[#This Row],[Adj Close]]</f>
        <v>1.2789861302949736E-2</v>
      </c>
      <c r="H743" s="4">
        <f t="shared" si="58"/>
        <v>164.2243</v>
      </c>
      <c r="I743" s="7">
        <f>(Table21[[#This Row],[Adj Close]]-Table21[[#This Row],[3-MA]])</f>
        <v>-1.9786000000000001</v>
      </c>
      <c r="J743" s="3">
        <f t="shared" si="57"/>
        <v>3.9148579600000004</v>
      </c>
      <c r="K743" s="3">
        <f>ABS(Table21[[#This Row],[Erorr 2]])</f>
        <v>1.9786000000000001</v>
      </c>
      <c r="L743" s="6">
        <f>Table21[[#This Row],[Abs Erorr 2]]/Table21[[#This Row],[Adj Close]]</f>
        <v>1.2195084368954001E-2</v>
      </c>
      <c r="M743" s="4">
        <f t="shared" si="59"/>
        <v>163.56251666666665</v>
      </c>
      <c r="N743" s="9">
        <f>Table21[[#This Row],[Adj Close]]-Table21[[#This Row],[6-MA]]</f>
        <v>-1.3168166666666536</v>
      </c>
      <c r="O743" s="10">
        <f>(Table21[[#This Row],[Adj Close]]-M743)^2</f>
        <v>1.7340061336110768</v>
      </c>
      <c r="P743" s="10">
        <f>ABS(Table21[[#This Row],[Erorr 3]])</f>
        <v>1.3168166666666536</v>
      </c>
      <c r="Q743" s="81">
        <f>Table21[[#This Row],[Abs Erorr 3]]/Table21[[#This Row],[Adj Close]]</f>
        <v>8.1161883899952582E-3</v>
      </c>
    </row>
    <row r="744" spans="1:17" x14ac:dyDescent="0.3">
      <c r="A744" s="79">
        <v>44540</v>
      </c>
      <c r="B744" s="82">
        <v>163.17230000000001</v>
      </c>
      <c r="C744" s="4">
        <f t="shared" si="56"/>
        <v>162.2457</v>
      </c>
      <c r="D744" s="18">
        <f>Table21[[#This Row],[Adj Close]]-Table21[[#This Row],[Naive Trend ]]</f>
        <v>0.92660000000000764</v>
      </c>
      <c r="E744" s="5">
        <f t="shared" si="55"/>
        <v>0.85858756000001413</v>
      </c>
      <c r="F744" s="5">
        <f>ABS(Table21[[#This Row],[Erorr 1]])</f>
        <v>0.92660000000000764</v>
      </c>
      <c r="G744" s="6">
        <f>Table21[[#This Row],[Abs Erorr 1]]/Table21[[#This Row],[Adj Close]]</f>
        <v>5.6786599196064994E-3</v>
      </c>
      <c r="H744" s="4">
        <f t="shared" si="58"/>
        <v>163.96369999999999</v>
      </c>
      <c r="I744" s="7">
        <f>(Table21[[#This Row],[Adj Close]]-Table21[[#This Row],[3-MA]])</f>
        <v>-0.79139999999998167</v>
      </c>
      <c r="J744" s="3">
        <f t="shared" si="57"/>
        <v>0.62631395999997097</v>
      </c>
      <c r="K744" s="3">
        <f>ABS(Table21[[#This Row],[Erorr 2]])</f>
        <v>0.79139999999998167</v>
      </c>
      <c r="L744" s="6">
        <f>Table21[[#This Row],[Abs Erorr 2]]/Table21[[#This Row],[Adj Close]]</f>
        <v>4.850087913205744E-3</v>
      </c>
      <c r="M744" s="4">
        <f t="shared" si="59"/>
        <v>163.83583333333334</v>
      </c>
      <c r="N744" s="9">
        <f>Table21[[#This Row],[Adj Close]]-Table21[[#This Row],[6-MA]]</f>
        <v>-0.66353333333333353</v>
      </c>
      <c r="O744" s="10">
        <f>(Table21[[#This Row],[Adj Close]]-M744)^2</f>
        <v>0.44027648444444473</v>
      </c>
      <c r="P744" s="10">
        <f>ABS(Table21[[#This Row],[Erorr 3]])</f>
        <v>0.66353333333333353</v>
      </c>
      <c r="Q744" s="81">
        <f>Table21[[#This Row],[Abs Erorr 3]]/Table21[[#This Row],[Adj Close]]</f>
        <v>4.0664581753970096E-3</v>
      </c>
    </row>
    <row r="745" spans="1:17" x14ac:dyDescent="0.3">
      <c r="A745" s="79">
        <v>44543</v>
      </c>
      <c r="B745" s="82">
        <v>161.02959999999999</v>
      </c>
      <c r="C745" s="4">
        <f t="shared" si="56"/>
        <v>163.17230000000001</v>
      </c>
      <c r="D745" s="18">
        <f>Table21[[#This Row],[Adj Close]]-Table21[[#This Row],[Naive Trend ]]</f>
        <v>-2.1427000000000191</v>
      </c>
      <c r="E745" s="5">
        <f t="shared" si="55"/>
        <v>4.5911632900000816</v>
      </c>
      <c r="F745" s="5">
        <f>ABS(Table21[[#This Row],[Erorr 1]])</f>
        <v>2.1427000000000191</v>
      </c>
      <c r="G745" s="6">
        <f>Table21[[#This Row],[Abs Erorr 1]]/Table21[[#This Row],[Adj Close]]</f>
        <v>1.3306249285845704E-2</v>
      </c>
      <c r="H745" s="4">
        <f t="shared" si="58"/>
        <v>163.24626666666668</v>
      </c>
      <c r="I745" s="7">
        <f>(Table21[[#This Row],[Adj Close]]-Table21[[#This Row],[3-MA]])</f>
        <v>-2.216666666666697</v>
      </c>
      <c r="J745" s="3">
        <f t="shared" si="57"/>
        <v>4.9136111111112459</v>
      </c>
      <c r="K745" s="3">
        <f>ABS(Table21[[#This Row],[Erorr 2]])</f>
        <v>2.216666666666697</v>
      </c>
      <c r="L745" s="6">
        <f>Table21[[#This Row],[Abs Erorr 2]]/Table21[[#This Row],[Adj Close]]</f>
        <v>1.3765585126378611E-2</v>
      </c>
      <c r="M745" s="4">
        <f t="shared" si="59"/>
        <v>163.73368333333335</v>
      </c>
      <c r="N745" s="9">
        <f>Table21[[#This Row],[Adj Close]]-Table21[[#This Row],[6-MA]]</f>
        <v>-2.704083333333358</v>
      </c>
      <c r="O745" s="10">
        <f>(Table21[[#This Row],[Adj Close]]-M745)^2</f>
        <v>7.3120666736112447</v>
      </c>
      <c r="P745" s="10">
        <f>ABS(Table21[[#This Row],[Erorr 3]])</f>
        <v>2.704083333333358</v>
      </c>
      <c r="Q745" s="81">
        <f>Table21[[#This Row],[Abs Erorr 3]]/Table21[[#This Row],[Adj Close]]</f>
        <v>1.6792461344581108E-2</v>
      </c>
    </row>
    <row r="746" spans="1:17" x14ac:dyDescent="0.3">
      <c r="A746" s="79">
        <v>44544</v>
      </c>
      <c r="B746" s="82">
        <v>159.6397</v>
      </c>
      <c r="C746" s="4">
        <f t="shared" si="56"/>
        <v>161.02959999999999</v>
      </c>
      <c r="D746" s="18">
        <f>Table21[[#This Row],[Adj Close]]-Table21[[#This Row],[Naive Trend ]]</f>
        <v>-1.389899999999983</v>
      </c>
      <c r="E746" s="5">
        <f t="shared" si="55"/>
        <v>1.9318220099999528</v>
      </c>
      <c r="F746" s="5">
        <f>ABS(Table21[[#This Row],[Erorr 1]])</f>
        <v>1.389899999999983</v>
      </c>
      <c r="G746" s="6">
        <f>Table21[[#This Row],[Abs Erorr 1]]/Table21[[#This Row],[Adj Close]]</f>
        <v>8.7064809066916497E-3</v>
      </c>
      <c r="H746" s="4">
        <f t="shared" si="58"/>
        <v>162.14919999999998</v>
      </c>
      <c r="I746" s="7">
        <f>(Table21[[#This Row],[Adj Close]]-Table21[[#This Row],[3-MA]])</f>
        <v>-2.5094999999999743</v>
      </c>
      <c r="J746" s="3">
        <f t="shared" si="57"/>
        <v>6.297590249999871</v>
      </c>
      <c r="K746" s="3">
        <f>ABS(Table21[[#This Row],[Erorr 2]])</f>
        <v>2.5094999999999743</v>
      </c>
      <c r="L746" s="6">
        <f>Table21[[#This Row],[Abs Erorr 2]]/Table21[[#This Row],[Adj Close]]</f>
        <v>1.5719773965999523E-2</v>
      </c>
      <c r="M746" s="4">
        <f t="shared" si="59"/>
        <v>163.18674999999999</v>
      </c>
      <c r="N746" s="9">
        <f>Table21[[#This Row],[Adj Close]]-Table21[[#This Row],[6-MA]]</f>
        <v>-3.5470499999999845</v>
      </c>
      <c r="O746" s="10">
        <f>(Table21[[#This Row],[Adj Close]]-M746)^2</f>
        <v>12.58156370249989</v>
      </c>
      <c r="P746" s="10">
        <f>ABS(Table21[[#This Row],[Erorr 3]])</f>
        <v>3.5470499999999845</v>
      </c>
      <c r="Q746" s="81">
        <f>Table21[[#This Row],[Abs Erorr 3]]/Table21[[#This Row],[Adj Close]]</f>
        <v>2.2219097129348053E-2</v>
      </c>
    </row>
    <row r="747" spans="1:17" x14ac:dyDescent="0.3">
      <c r="A747" s="79">
        <v>44545</v>
      </c>
      <c r="B747" s="82">
        <v>158.19200000000001</v>
      </c>
      <c r="C747" s="4">
        <f t="shared" si="56"/>
        <v>159.6397</v>
      </c>
      <c r="D747" s="18">
        <f>Table21[[#This Row],[Adj Close]]-Table21[[#This Row],[Naive Trend ]]</f>
        <v>-1.4476999999999975</v>
      </c>
      <c r="E747" s="5">
        <f t="shared" si="55"/>
        <v>2.095835289999993</v>
      </c>
      <c r="F747" s="5">
        <f>ABS(Table21[[#This Row],[Erorr 1]])</f>
        <v>1.4476999999999975</v>
      </c>
      <c r="G747" s="6">
        <f>Table21[[#This Row],[Abs Erorr 1]]/Table21[[#This Row],[Adj Close]]</f>
        <v>9.1515373723070545E-3</v>
      </c>
      <c r="H747" s="4">
        <f t="shared" si="58"/>
        <v>161.28053333333335</v>
      </c>
      <c r="I747" s="7">
        <f>(Table21[[#This Row],[Adj Close]]-Table21[[#This Row],[3-MA]])</f>
        <v>-3.0885333333333449</v>
      </c>
      <c r="J747" s="3">
        <f t="shared" si="57"/>
        <v>9.5390381511111819</v>
      </c>
      <c r="K747" s="3">
        <f>ABS(Table21[[#This Row],[Erorr 2]])</f>
        <v>3.0885333333333449</v>
      </c>
      <c r="L747" s="6">
        <f>Table21[[#This Row],[Abs Erorr 2]]/Table21[[#This Row],[Adj Close]]</f>
        <v>1.9523954013688082E-2</v>
      </c>
      <c r="M747" s="4">
        <f t="shared" si="59"/>
        <v>162.62211666666667</v>
      </c>
      <c r="N747" s="9">
        <f>Table21[[#This Row],[Adj Close]]-Table21[[#This Row],[6-MA]]</f>
        <v>-4.4301166666666631</v>
      </c>
      <c r="O747" s="10">
        <f>(Table21[[#This Row],[Adj Close]]-M747)^2</f>
        <v>19.625933680277747</v>
      </c>
      <c r="P747" s="10">
        <f>ABS(Table21[[#This Row],[Erorr 3]])</f>
        <v>4.4301166666666631</v>
      </c>
      <c r="Q747" s="81">
        <f>Table21[[#This Row],[Abs Erorr 3]]/Table21[[#This Row],[Adj Close]]</f>
        <v>2.8004682074104018E-2</v>
      </c>
    </row>
    <row r="748" spans="1:17" x14ac:dyDescent="0.3">
      <c r="A748" s="79">
        <v>44546</v>
      </c>
      <c r="B748" s="82">
        <v>157.0531</v>
      </c>
      <c r="C748" s="4">
        <f t="shared" si="56"/>
        <v>158.19200000000001</v>
      </c>
      <c r="D748" s="18">
        <f>Table21[[#This Row],[Adj Close]]-Table21[[#This Row],[Naive Trend ]]</f>
        <v>-1.1389000000000067</v>
      </c>
      <c r="E748" s="5">
        <f t="shared" si="55"/>
        <v>1.2970932100000152</v>
      </c>
      <c r="F748" s="5">
        <f>ABS(Table21[[#This Row],[Erorr 1]])</f>
        <v>1.1389000000000067</v>
      </c>
      <c r="G748" s="6">
        <f>Table21[[#This Row],[Abs Erorr 1]]/Table21[[#This Row],[Adj Close]]</f>
        <v>7.2516874865889737E-3</v>
      </c>
      <c r="H748" s="4">
        <f t="shared" si="58"/>
        <v>159.62043333333335</v>
      </c>
      <c r="I748" s="7">
        <f>(Table21[[#This Row],[Adj Close]]-Table21[[#This Row],[3-MA]])</f>
        <v>-2.5673333333333517</v>
      </c>
      <c r="J748" s="3">
        <f t="shared" si="57"/>
        <v>6.5912004444445387</v>
      </c>
      <c r="K748" s="3">
        <f>ABS(Table21[[#This Row],[Erorr 2]])</f>
        <v>2.5673333333333517</v>
      </c>
      <c r="L748" s="6">
        <f>Table21[[#This Row],[Abs Erorr 2]]/Table21[[#This Row],[Adj Close]]</f>
        <v>1.6346912816960324E-2</v>
      </c>
      <c r="M748" s="4">
        <f t="shared" si="59"/>
        <v>161.43335000000002</v>
      </c>
      <c r="N748" s="9">
        <f>Table21[[#This Row],[Adj Close]]-Table21[[#This Row],[6-MA]]</f>
        <v>-4.380250000000018</v>
      </c>
      <c r="O748" s="10">
        <f>(Table21[[#This Row],[Adj Close]]-M748)^2</f>
        <v>19.186590062500159</v>
      </c>
      <c r="P748" s="10">
        <f>ABS(Table21[[#This Row],[Erorr 3]])</f>
        <v>4.380250000000018</v>
      </c>
      <c r="Q748" s="81">
        <f>Table21[[#This Row],[Abs Erorr 3]]/Table21[[#This Row],[Adj Close]]</f>
        <v>2.7890248584714457E-2</v>
      </c>
    </row>
    <row r="749" spans="1:17" x14ac:dyDescent="0.3">
      <c r="A749" s="79">
        <v>44547</v>
      </c>
      <c r="B749" s="82">
        <v>155.74039999999999</v>
      </c>
      <c r="C749" s="4">
        <f t="shared" si="56"/>
        <v>157.0531</v>
      </c>
      <c r="D749" s="18">
        <f>Table21[[#This Row],[Adj Close]]-Table21[[#This Row],[Naive Trend ]]</f>
        <v>-1.3127000000000066</v>
      </c>
      <c r="E749" s="5">
        <f t="shared" si="55"/>
        <v>1.7231812900000174</v>
      </c>
      <c r="F749" s="5">
        <f>ABS(Table21[[#This Row],[Erorr 1]])</f>
        <v>1.3127000000000066</v>
      </c>
      <c r="G749" s="6">
        <f>Table21[[#This Row],[Abs Erorr 1]]/Table21[[#This Row],[Adj Close]]</f>
        <v>8.4287699273920356E-3</v>
      </c>
      <c r="H749" s="4">
        <f t="shared" si="58"/>
        <v>158.29493333333335</v>
      </c>
      <c r="I749" s="7">
        <f>(Table21[[#This Row],[Adj Close]]-Table21[[#This Row],[3-MA]])</f>
        <v>-2.5545333333333531</v>
      </c>
      <c r="J749" s="3">
        <f t="shared" si="57"/>
        <v>6.5256405511112119</v>
      </c>
      <c r="K749" s="3">
        <f>ABS(Table21[[#This Row],[Erorr 2]])</f>
        <v>2.5545333333333531</v>
      </c>
      <c r="L749" s="6">
        <f>Table21[[#This Row],[Abs Erorr 2]]/Table21[[#This Row],[Adj Close]]</f>
        <v>1.6402509132719276E-2</v>
      </c>
      <c r="M749" s="4">
        <f t="shared" si="59"/>
        <v>160.22206666666665</v>
      </c>
      <c r="N749" s="9">
        <f>Table21[[#This Row],[Adj Close]]-Table21[[#This Row],[6-MA]]</f>
        <v>-4.4816666666666549</v>
      </c>
      <c r="O749" s="10">
        <f>(Table21[[#This Row],[Adj Close]]-M749)^2</f>
        <v>20.085336111111005</v>
      </c>
      <c r="P749" s="10">
        <f>ABS(Table21[[#This Row],[Erorr 3]])</f>
        <v>4.4816666666666549</v>
      </c>
      <c r="Q749" s="81">
        <f>Table21[[#This Row],[Abs Erorr 3]]/Table21[[#This Row],[Adj Close]]</f>
        <v>2.8776519558615845E-2</v>
      </c>
    </row>
    <row r="750" spans="1:17" x14ac:dyDescent="0.3">
      <c r="A750" s="79">
        <v>44550</v>
      </c>
      <c r="B750" s="82">
        <v>151.51300000000001</v>
      </c>
      <c r="C750" s="4">
        <f t="shared" si="56"/>
        <v>155.74039999999999</v>
      </c>
      <c r="D750" s="18">
        <f>Table21[[#This Row],[Adj Close]]-Table21[[#This Row],[Naive Trend ]]</f>
        <v>-4.2273999999999887</v>
      </c>
      <c r="E750" s="5">
        <f t="shared" si="55"/>
        <v>17.870910759999905</v>
      </c>
      <c r="F750" s="5">
        <f>ABS(Table21[[#This Row],[Erorr 1]])</f>
        <v>4.2273999999999887</v>
      </c>
      <c r="G750" s="6">
        <f>Table21[[#This Row],[Abs Erorr 1]]/Table21[[#This Row],[Adj Close]]</f>
        <v>2.7901236197553931E-2</v>
      </c>
      <c r="H750" s="4">
        <f t="shared" si="58"/>
        <v>156.99516666666668</v>
      </c>
      <c r="I750" s="7">
        <f>(Table21[[#This Row],[Adj Close]]-Table21[[#This Row],[3-MA]])</f>
        <v>-5.4821666666666715</v>
      </c>
      <c r="J750" s="3">
        <f t="shared" si="57"/>
        <v>30.054151361111163</v>
      </c>
      <c r="K750" s="3">
        <f>ABS(Table21[[#This Row],[Erorr 2]])</f>
        <v>5.4821666666666715</v>
      </c>
      <c r="L750" s="6">
        <f>Table21[[#This Row],[Abs Erorr 2]]/Table21[[#This Row],[Adj Close]]</f>
        <v>3.6182813795955934E-2</v>
      </c>
      <c r="M750" s="4">
        <f t="shared" si="59"/>
        <v>159.13784999999999</v>
      </c>
      <c r="N750" s="9">
        <f>Table21[[#This Row],[Adj Close]]-Table21[[#This Row],[6-MA]]</f>
        <v>-7.6248499999999808</v>
      </c>
      <c r="O750" s="10">
        <f>(Table21[[#This Row],[Adj Close]]-M750)^2</f>
        <v>58.138337522499704</v>
      </c>
      <c r="P750" s="10">
        <f>ABS(Table21[[#This Row],[Erorr 3]])</f>
        <v>7.6248499999999808</v>
      </c>
      <c r="Q750" s="81">
        <f>Table21[[#This Row],[Abs Erorr 3]]/Table21[[#This Row],[Adj Close]]</f>
        <v>5.0324724611089347E-2</v>
      </c>
    </row>
    <row r="751" spans="1:17" x14ac:dyDescent="0.3">
      <c r="A751" s="79">
        <v>44551</v>
      </c>
      <c r="B751" s="82">
        <v>160.82689999999999</v>
      </c>
      <c r="C751" s="4">
        <f t="shared" si="56"/>
        <v>151.51300000000001</v>
      </c>
      <c r="D751" s="18">
        <f>Table21[[#This Row],[Adj Close]]-Table21[[#This Row],[Naive Trend ]]</f>
        <v>9.3138999999999896</v>
      </c>
      <c r="E751" s="5">
        <f t="shared" si="55"/>
        <v>86.748733209999813</v>
      </c>
      <c r="F751" s="5">
        <f>ABS(Table21[[#This Row],[Erorr 1]])</f>
        <v>9.3138999999999896</v>
      </c>
      <c r="G751" s="6">
        <f>Table21[[#This Row],[Abs Erorr 1]]/Table21[[#This Row],[Adj Close]]</f>
        <v>5.7912575570380265E-2</v>
      </c>
      <c r="H751" s="4">
        <f t="shared" si="58"/>
        <v>154.76883333333333</v>
      </c>
      <c r="I751" s="7">
        <f>(Table21[[#This Row],[Adj Close]]-Table21[[#This Row],[3-MA]])</f>
        <v>6.0580666666666616</v>
      </c>
      <c r="J751" s="3">
        <f t="shared" si="57"/>
        <v>36.700171737777715</v>
      </c>
      <c r="K751" s="3">
        <f>ABS(Table21[[#This Row],[Erorr 2]])</f>
        <v>6.0580666666666616</v>
      </c>
      <c r="L751" s="6">
        <f>Table21[[#This Row],[Abs Erorr 2]]/Table21[[#This Row],[Adj Close]]</f>
        <v>3.7668242480994547E-2</v>
      </c>
      <c r="M751" s="4">
        <f t="shared" si="59"/>
        <v>157.19463333333334</v>
      </c>
      <c r="N751" s="9">
        <f>Table21[[#This Row],[Adj Close]]-Table21[[#This Row],[6-MA]]</f>
        <v>3.6322666666666521</v>
      </c>
      <c r="O751" s="10">
        <f>(Table21[[#This Row],[Adj Close]]-M751)^2</f>
        <v>13.193361137777671</v>
      </c>
      <c r="P751" s="10">
        <f>ABS(Table21[[#This Row],[Erorr 3]])</f>
        <v>3.6322666666666521</v>
      </c>
      <c r="Q751" s="81">
        <f>Table21[[#This Row],[Abs Erorr 3]]/Table21[[#This Row],[Adj Close]]</f>
        <v>2.2584944848571056E-2</v>
      </c>
    </row>
    <row r="752" spans="1:17" x14ac:dyDescent="0.3">
      <c r="A752" s="79">
        <v>44552</v>
      </c>
      <c r="B752" s="82">
        <v>159.67840000000001</v>
      </c>
      <c r="C752" s="4">
        <f t="shared" si="56"/>
        <v>160.82689999999999</v>
      </c>
      <c r="D752" s="18">
        <f>Table21[[#This Row],[Adj Close]]-Table21[[#This Row],[Naive Trend ]]</f>
        <v>-1.1484999999999843</v>
      </c>
      <c r="E752" s="5">
        <f t="shared" si="55"/>
        <v>1.319052249999964</v>
      </c>
      <c r="F752" s="5">
        <f>ABS(Table21[[#This Row],[Erorr 1]])</f>
        <v>1.1484999999999843</v>
      </c>
      <c r="G752" s="6">
        <f>Table21[[#This Row],[Abs Erorr 1]]/Table21[[#This Row],[Adj Close]]</f>
        <v>7.1925820900008031E-3</v>
      </c>
      <c r="H752" s="4">
        <f t="shared" si="58"/>
        <v>156.02676666666665</v>
      </c>
      <c r="I752" s="7">
        <f>(Table21[[#This Row],[Adj Close]]-Table21[[#This Row],[3-MA]])</f>
        <v>3.6516333333333648</v>
      </c>
      <c r="J752" s="3">
        <f t="shared" si="57"/>
        <v>13.334426001111341</v>
      </c>
      <c r="K752" s="3">
        <f>ABS(Table21[[#This Row],[Erorr 2]])</f>
        <v>3.6516333333333648</v>
      </c>
      <c r="L752" s="6">
        <f>Table21[[#This Row],[Abs Erorr 2]]/Table21[[#This Row],[Adj Close]]</f>
        <v>2.2868674368814845E-2</v>
      </c>
      <c r="M752" s="4">
        <f t="shared" si="59"/>
        <v>157.16085000000001</v>
      </c>
      <c r="N752" s="9">
        <f>Table21[[#This Row],[Adj Close]]-Table21[[#This Row],[6-MA]]</f>
        <v>2.51755</v>
      </c>
      <c r="O752" s="10">
        <f>(Table21[[#This Row],[Adj Close]]-M752)^2</f>
        <v>6.3380580024999995</v>
      </c>
      <c r="P752" s="10">
        <f>ABS(Table21[[#This Row],[Erorr 3]])</f>
        <v>2.51755</v>
      </c>
      <c r="Q752" s="81">
        <f>Table21[[#This Row],[Abs Erorr 3]]/Table21[[#This Row],[Adj Close]]</f>
        <v>1.5766377919618432E-2</v>
      </c>
    </row>
    <row r="753" spans="1:17" x14ac:dyDescent="0.3">
      <c r="A753" s="79">
        <v>44553</v>
      </c>
      <c r="B753" s="82">
        <v>159.90029999999999</v>
      </c>
      <c r="C753" s="4">
        <f t="shared" si="56"/>
        <v>159.67840000000001</v>
      </c>
      <c r="D753" s="18">
        <f>Table21[[#This Row],[Adj Close]]-Table21[[#This Row],[Naive Trend ]]</f>
        <v>0.22189999999997667</v>
      </c>
      <c r="E753" s="5">
        <f t="shared" si="55"/>
        <v>4.9239609999989643E-2</v>
      </c>
      <c r="F753" s="5">
        <f>ABS(Table21[[#This Row],[Erorr 1]])</f>
        <v>0.22189999999997667</v>
      </c>
      <c r="G753" s="6">
        <f>Table21[[#This Row],[Abs Erorr 1]]/Table21[[#This Row],[Adj Close]]</f>
        <v>1.3877397353224271E-3</v>
      </c>
      <c r="H753" s="4">
        <f t="shared" si="58"/>
        <v>157.33943333333335</v>
      </c>
      <c r="I753" s="7">
        <f>(Table21[[#This Row],[Adj Close]]-Table21[[#This Row],[3-MA]])</f>
        <v>2.5608666666666409</v>
      </c>
      <c r="J753" s="3">
        <f t="shared" si="57"/>
        <v>6.5580380844443127</v>
      </c>
      <c r="K753" s="3">
        <f>ABS(Table21[[#This Row],[Erorr 2]])</f>
        <v>2.5608666666666409</v>
      </c>
      <c r="L753" s="6">
        <f>Table21[[#This Row],[Abs Erorr 2]]/Table21[[#This Row],[Adj Close]]</f>
        <v>1.6015396260461306E-2</v>
      </c>
      <c r="M753" s="4">
        <f t="shared" si="59"/>
        <v>157.16730000000001</v>
      </c>
      <c r="N753" s="9">
        <f>Table21[[#This Row],[Adj Close]]-Table21[[#This Row],[6-MA]]</f>
        <v>2.7329999999999757</v>
      </c>
      <c r="O753" s="10">
        <f>(Table21[[#This Row],[Adj Close]]-M753)^2</f>
        <v>7.4692889999998666</v>
      </c>
      <c r="P753" s="10">
        <f>ABS(Table21[[#This Row],[Erorr 3]])</f>
        <v>2.7329999999999757</v>
      </c>
      <c r="Q753" s="81">
        <f>Table21[[#This Row],[Abs Erorr 3]]/Table21[[#This Row],[Adj Close]]</f>
        <v>1.7091900390430636E-2</v>
      </c>
    </row>
    <row r="754" spans="1:17" x14ac:dyDescent="0.3">
      <c r="A754" s="79">
        <v>44557</v>
      </c>
      <c r="B754" s="82">
        <v>161.74379999999999</v>
      </c>
      <c r="C754" s="4">
        <f t="shared" si="56"/>
        <v>159.90029999999999</v>
      </c>
      <c r="D754" s="18">
        <f>Table21[[#This Row],[Adj Close]]-Table21[[#This Row],[Naive Trend ]]</f>
        <v>1.8435000000000059</v>
      </c>
      <c r="E754" s="5">
        <f t="shared" si="55"/>
        <v>3.3984922500000216</v>
      </c>
      <c r="F754" s="5">
        <f>ABS(Table21[[#This Row],[Erorr 1]])</f>
        <v>1.8435000000000059</v>
      </c>
      <c r="G754" s="6">
        <f>Table21[[#This Row],[Abs Erorr 1]]/Table21[[#This Row],[Adj Close]]</f>
        <v>1.1397654809643436E-2</v>
      </c>
      <c r="H754" s="4">
        <f t="shared" si="58"/>
        <v>160.13520000000003</v>
      </c>
      <c r="I754" s="7">
        <f>(Table21[[#This Row],[Adj Close]]-Table21[[#This Row],[3-MA]])</f>
        <v>1.6085999999999672</v>
      </c>
      <c r="J754" s="3">
        <f t="shared" si="57"/>
        <v>2.5875939599998943</v>
      </c>
      <c r="K754" s="3">
        <f>ABS(Table21[[#This Row],[Erorr 2]])</f>
        <v>1.6085999999999672</v>
      </c>
      <c r="L754" s="6">
        <f>Table21[[#This Row],[Abs Erorr 2]]/Table21[[#This Row],[Adj Close]]</f>
        <v>9.9453580291792784E-3</v>
      </c>
      <c r="M754" s="4">
        <f t="shared" si="59"/>
        <v>157.45201666666668</v>
      </c>
      <c r="N754" s="9">
        <f>Table21[[#This Row],[Adj Close]]-Table21[[#This Row],[6-MA]]</f>
        <v>4.2917833333333135</v>
      </c>
      <c r="O754" s="10">
        <f>(Table21[[#This Row],[Adj Close]]-M754)^2</f>
        <v>18.419404180277606</v>
      </c>
      <c r="P754" s="10">
        <f>ABS(Table21[[#This Row],[Erorr 3]])</f>
        <v>4.2917833333333135</v>
      </c>
      <c r="Q754" s="81">
        <f>Table21[[#This Row],[Abs Erorr 3]]/Table21[[#This Row],[Adj Close]]</f>
        <v>2.6534453458700202E-2</v>
      </c>
    </row>
    <row r="755" spans="1:17" x14ac:dyDescent="0.3">
      <c r="A755" s="79">
        <v>44558</v>
      </c>
      <c r="B755" s="82">
        <v>160.6242</v>
      </c>
      <c r="C755" s="4">
        <f t="shared" si="56"/>
        <v>161.74379999999999</v>
      </c>
      <c r="D755" s="18">
        <f>Table21[[#This Row],[Adj Close]]-Table21[[#This Row],[Naive Trend ]]</f>
        <v>-1.1195999999999913</v>
      </c>
      <c r="E755" s="5">
        <f t="shared" si="55"/>
        <v>1.2535041599999805</v>
      </c>
      <c r="F755" s="5">
        <f>ABS(Table21[[#This Row],[Erorr 1]])</f>
        <v>1.1195999999999913</v>
      </c>
      <c r="G755" s="6">
        <f>Table21[[#This Row],[Abs Erorr 1]]/Table21[[#This Row],[Adj Close]]</f>
        <v>6.9703070894671613E-3</v>
      </c>
      <c r="H755" s="4">
        <f t="shared" si="58"/>
        <v>160.44083333333333</v>
      </c>
      <c r="I755" s="7">
        <f>(Table21[[#This Row],[Adj Close]]-Table21[[#This Row],[3-MA]])</f>
        <v>0.18336666666667156</v>
      </c>
      <c r="J755" s="3">
        <f t="shared" si="57"/>
        <v>3.3623334444446241E-2</v>
      </c>
      <c r="K755" s="3">
        <f>ABS(Table21[[#This Row],[Erorr 2]])</f>
        <v>0.18336666666667156</v>
      </c>
      <c r="L755" s="6">
        <f>Table21[[#This Row],[Abs Erorr 2]]/Table21[[#This Row],[Adj Close]]</f>
        <v>1.1415880463010652E-3</v>
      </c>
      <c r="M755" s="4">
        <f t="shared" si="59"/>
        <v>158.2338</v>
      </c>
      <c r="N755" s="9">
        <f>Table21[[#This Row],[Adj Close]]-Table21[[#This Row],[6-MA]]</f>
        <v>2.3903999999999996</v>
      </c>
      <c r="O755" s="10">
        <f>(Table21[[#This Row],[Adj Close]]-M755)^2</f>
        <v>5.7140121599999985</v>
      </c>
      <c r="P755" s="10">
        <f>ABS(Table21[[#This Row],[Erorr 3]])</f>
        <v>2.3903999999999996</v>
      </c>
      <c r="Q755" s="81">
        <f>Table21[[#This Row],[Abs Erorr 3]]/Table21[[#This Row],[Adj Close]]</f>
        <v>1.4881941824457333E-2</v>
      </c>
    </row>
    <row r="756" spans="1:17" x14ac:dyDescent="0.3">
      <c r="A756" s="79">
        <v>44559</v>
      </c>
      <c r="B756" s="82">
        <v>162.90199999999999</v>
      </c>
      <c r="C756" s="4">
        <f t="shared" si="56"/>
        <v>160.6242</v>
      </c>
      <c r="D756" s="18">
        <f>Table21[[#This Row],[Adj Close]]-Table21[[#This Row],[Naive Trend ]]</f>
        <v>2.2777999999999849</v>
      </c>
      <c r="E756" s="5">
        <f t="shared" si="55"/>
        <v>5.1883728399999312</v>
      </c>
      <c r="F756" s="5">
        <f>ABS(Table21[[#This Row],[Erorr 1]])</f>
        <v>2.2777999999999849</v>
      </c>
      <c r="G756" s="6">
        <f>Table21[[#This Row],[Abs Erorr 1]]/Table21[[#This Row],[Adj Close]]</f>
        <v>1.3982639869369222E-2</v>
      </c>
      <c r="H756" s="4">
        <f t="shared" si="58"/>
        <v>160.75609999999998</v>
      </c>
      <c r="I756" s="7">
        <f>(Table21[[#This Row],[Adj Close]]-Table21[[#This Row],[3-MA]])</f>
        <v>2.1459000000000117</v>
      </c>
      <c r="J756" s="3">
        <f t="shared" si="57"/>
        <v>4.6048868100000497</v>
      </c>
      <c r="K756" s="3">
        <f>ABS(Table21[[#This Row],[Erorr 2]])</f>
        <v>2.1459000000000117</v>
      </c>
      <c r="L756" s="6">
        <f>Table21[[#This Row],[Abs Erorr 2]]/Table21[[#This Row],[Adj Close]]</f>
        <v>1.3172950608341285E-2</v>
      </c>
      <c r="M756" s="4">
        <f t="shared" si="59"/>
        <v>159.04776666666666</v>
      </c>
      <c r="N756" s="9">
        <f>Table21[[#This Row],[Adj Close]]-Table21[[#This Row],[6-MA]]</f>
        <v>3.8542333333333261</v>
      </c>
      <c r="O756" s="10">
        <f>(Table21[[#This Row],[Adj Close]]-M756)^2</f>
        <v>14.855114587777722</v>
      </c>
      <c r="P756" s="10">
        <f>ABS(Table21[[#This Row],[Erorr 3]])</f>
        <v>3.8542333333333261</v>
      </c>
      <c r="Q756" s="81">
        <f>Table21[[#This Row],[Abs Erorr 3]]/Table21[[#This Row],[Adj Close]]</f>
        <v>2.3659828199367267E-2</v>
      </c>
    </row>
    <row r="757" spans="1:17" x14ac:dyDescent="0.3">
      <c r="A757" s="79">
        <v>44560</v>
      </c>
      <c r="B757" s="82">
        <v>161.65700000000001</v>
      </c>
      <c r="C757" s="4">
        <f t="shared" si="56"/>
        <v>162.90199999999999</v>
      </c>
      <c r="D757" s="18">
        <f>Table21[[#This Row],[Adj Close]]-Table21[[#This Row],[Naive Trend ]]</f>
        <v>-1.2449999999999761</v>
      </c>
      <c r="E757" s="5">
        <f t="shared" si="55"/>
        <v>1.5500249999999405</v>
      </c>
      <c r="F757" s="5">
        <f>ABS(Table21[[#This Row],[Erorr 1]])</f>
        <v>1.2449999999999761</v>
      </c>
      <c r="G757" s="6">
        <f>Table21[[#This Row],[Abs Erorr 1]]/Table21[[#This Row],[Adj Close]]</f>
        <v>7.701491429384289E-3</v>
      </c>
      <c r="H757" s="4">
        <f t="shared" si="58"/>
        <v>161.75666666666666</v>
      </c>
      <c r="I757" s="7">
        <f>(Table21[[#This Row],[Adj Close]]-Table21[[#This Row],[3-MA]])</f>
        <v>-9.9666666666649917E-2</v>
      </c>
      <c r="J757" s="3">
        <f t="shared" si="57"/>
        <v>9.9334444444411051E-3</v>
      </c>
      <c r="K757" s="3">
        <f>ABS(Table21[[#This Row],[Erorr 2]])</f>
        <v>9.9666666666649917E-2</v>
      </c>
      <c r="L757" s="6">
        <f>Table21[[#This Row],[Abs Erorr 2]]/Table21[[#This Row],[Adj Close]]</f>
        <v>6.1653171014338943E-4</v>
      </c>
      <c r="M757" s="4">
        <f t="shared" si="59"/>
        <v>160.94593333333333</v>
      </c>
      <c r="N757" s="9">
        <f>Table21[[#This Row],[Adj Close]]-Table21[[#This Row],[6-MA]]</f>
        <v>0.71106666666668161</v>
      </c>
      <c r="O757" s="10">
        <f>(Table21[[#This Row],[Adj Close]]-M757)^2</f>
        <v>0.50561580444446574</v>
      </c>
      <c r="P757" s="10">
        <f>ABS(Table21[[#This Row],[Erorr 3]])</f>
        <v>0.71106666666668161</v>
      </c>
      <c r="Q757" s="81">
        <f>Table21[[#This Row],[Abs Erorr 3]]/Table21[[#This Row],[Adj Close]]</f>
        <v>4.3986135253449065E-3</v>
      </c>
    </row>
    <row r="758" spans="1:17" x14ac:dyDescent="0.3">
      <c r="A758" s="79">
        <v>44561</v>
      </c>
      <c r="B758" s="82">
        <v>160.8655</v>
      </c>
      <c r="C758" s="4">
        <f t="shared" si="56"/>
        <v>161.65700000000001</v>
      </c>
      <c r="D758" s="18">
        <f>Table21[[#This Row],[Adj Close]]-Table21[[#This Row],[Naive Trend ]]</f>
        <v>-0.79150000000001342</v>
      </c>
      <c r="E758" s="5">
        <f t="shared" si="55"/>
        <v>0.62647225000002127</v>
      </c>
      <c r="F758" s="5">
        <f>ABS(Table21[[#This Row],[Erorr 1]])</f>
        <v>0.79150000000001342</v>
      </c>
      <c r="G758" s="6">
        <f>Table21[[#This Row],[Abs Erorr 1]]/Table21[[#This Row],[Adj Close]]</f>
        <v>4.9202594714218614E-3</v>
      </c>
      <c r="H758" s="4">
        <f t="shared" si="58"/>
        <v>161.72773333333336</v>
      </c>
      <c r="I758" s="7">
        <f>(Table21[[#This Row],[Adj Close]]-Table21[[#This Row],[3-MA]])</f>
        <v>-0.86223333333336427</v>
      </c>
      <c r="J758" s="3">
        <f t="shared" si="57"/>
        <v>0.74344632111116449</v>
      </c>
      <c r="K758" s="3">
        <f>ABS(Table21[[#This Row],[Erorr 2]])</f>
        <v>0.86223333333336427</v>
      </c>
      <c r="L758" s="6">
        <f>Table21[[#This Row],[Abs Erorr 2]]/Table21[[#This Row],[Adj Close]]</f>
        <v>5.3599642765749297E-3</v>
      </c>
      <c r="M758" s="4">
        <f t="shared" si="59"/>
        <v>161.08428333333333</v>
      </c>
      <c r="N758" s="9">
        <f>Table21[[#This Row],[Adj Close]]-Table21[[#This Row],[6-MA]]</f>
        <v>-0.21878333333333444</v>
      </c>
      <c r="O758" s="10">
        <f>(Table21[[#This Row],[Adj Close]]-M758)^2</f>
        <v>4.786614694444493E-2</v>
      </c>
      <c r="P758" s="10">
        <f>ABS(Table21[[#This Row],[Erorr 3]])</f>
        <v>0.21878333333333444</v>
      </c>
      <c r="Q758" s="81">
        <f>Table21[[#This Row],[Abs Erorr 3]]/Table21[[#This Row],[Adj Close]]</f>
        <v>1.3600388730544116E-3</v>
      </c>
    </row>
    <row r="759" spans="1:17" x14ac:dyDescent="0.3">
      <c r="A759" s="79">
        <v>44564</v>
      </c>
      <c r="B759" s="82">
        <v>158.93520000000001</v>
      </c>
      <c r="C759" s="4">
        <f t="shared" si="56"/>
        <v>160.8655</v>
      </c>
      <c r="D759" s="18">
        <f>Table21[[#This Row],[Adj Close]]-Table21[[#This Row],[Naive Trend ]]</f>
        <v>-1.9302999999999884</v>
      </c>
      <c r="E759" s="5">
        <f t="shared" si="55"/>
        <v>3.7260580899999551</v>
      </c>
      <c r="F759" s="5">
        <f>ABS(Table21[[#This Row],[Erorr 1]])</f>
        <v>1.9302999999999884</v>
      </c>
      <c r="G759" s="6">
        <f>Table21[[#This Row],[Abs Erorr 1]]/Table21[[#This Row],[Adj Close]]</f>
        <v>1.2145201314749585E-2</v>
      </c>
      <c r="H759" s="4">
        <f t="shared" si="58"/>
        <v>161.80816666666666</v>
      </c>
      <c r="I759" s="7">
        <f>(Table21[[#This Row],[Adj Close]]-Table21[[#This Row],[3-MA]])</f>
        <v>-2.872966666666656</v>
      </c>
      <c r="J759" s="3">
        <f t="shared" si="57"/>
        <v>8.2539374677777158</v>
      </c>
      <c r="K759" s="3">
        <f>ABS(Table21[[#This Row],[Erorr 2]])</f>
        <v>2.872966666666656</v>
      </c>
      <c r="L759" s="6">
        <f>Table21[[#This Row],[Abs Erorr 2]]/Table21[[#This Row],[Adj Close]]</f>
        <v>1.8076339707419474E-2</v>
      </c>
      <c r="M759" s="4">
        <f t="shared" si="59"/>
        <v>161.28213333333335</v>
      </c>
      <c r="N759" s="9">
        <f>Table21[[#This Row],[Adj Close]]-Table21[[#This Row],[6-MA]]</f>
        <v>-2.3469333333333395</v>
      </c>
      <c r="O759" s="10">
        <f>(Table21[[#This Row],[Adj Close]]-M759)^2</f>
        <v>5.5080960711111402</v>
      </c>
      <c r="P759" s="10">
        <f>ABS(Table21[[#This Row],[Erorr 3]])</f>
        <v>2.3469333333333395</v>
      </c>
      <c r="Q759" s="81">
        <f>Table21[[#This Row],[Abs Erorr 3]]/Table21[[#This Row],[Adj Close]]</f>
        <v>1.4766605090208711E-2</v>
      </c>
    </row>
    <row r="760" spans="1:17" x14ac:dyDescent="0.3">
      <c r="A760" s="79">
        <v>44565</v>
      </c>
      <c r="B760" s="82">
        <v>160.59520000000001</v>
      </c>
      <c r="C760" s="4">
        <f t="shared" si="56"/>
        <v>158.93520000000001</v>
      </c>
      <c r="D760" s="18">
        <f>Table21[[#This Row],[Adj Close]]-Table21[[#This Row],[Naive Trend ]]</f>
        <v>1.6599999999999966</v>
      </c>
      <c r="E760" s="5">
        <f t="shared" si="55"/>
        <v>2.7555999999999887</v>
      </c>
      <c r="F760" s="5">
        <f>ABS(Table21[[#This Row],[Erorr 1]])</f>
        <v>1.6599999999999966</v>
      </c>
      <c r="G760" s="6">
        <f>Table21[[#This Row],[Abs Erorr 1]]/Table21[[#This Row],[Adj Close]]</f>
        <v>1.0336548041286394E-2</v>
      </c>
      <c r="H760" s="4">
        <f t="shared" si="58"/>
        <v>160.48590000000002</v>
      </c>
      <c r="I760" s="7">
        <f>(Table21[[#This Row],[Adj Close]]-Table21[[#This Row],[3-MA]])</f>
        <v>0.1092999999999904</v>
      </c>
      <c r="J760" s="3">
        <f t="shared" si="57"/>
        <v>1.1946489999997903E-2</v>
      </c>
      <c r="K760" s="3">
        <f>ABS(Table21[[#This Row],[Erorr 2]])</f>
        <v>0.1092999999999904</v>
      </c>
      <c r="L760" s="6">
        <f>Table21[[#This Row],[Abs Erorr 2]]/Table21[[#This Row],[Adj Close]]</f>
        <v>6.8059319332078663E-4</v>
      </c>
      <c r="M760" s="4">
        <f t="shared" si="59"/>
        <v>161.12128333333334</v>
      </c>
      <c r="N760" s="9">
        <f>Table21[[#This Row],[Adj Close]]-Table21[[#This Row],[6-MA]]</f>
        <v>-0.52608333333333235</v>
      </c>
      <c r="O760" s="10">
        <f>(Table21[[#This Row],[Adj Close]]-M760)^2</f>
        <v>0.27676367361111009</v>
      </c>
      <c r="P760" s="10">
        <f>ABS(Table21[[#This Row],[Erorr 3]])</f>
        <v>0.52608333333333235</v>
      </c>
      <c r="Q760" s="81">
        <f>Table21[[#This Row],[Abs Erorr 3]]/Table21[[#This Row],[Adj Close]]</f>
        <v>3.2758347281446288E-3</v>
      </c>
    </row>
    <row r="761" spans="1:17" x14ac:dyDescent="0.3">
      <c r="A761" s="79">
        <v>44566</v>
      </c>
      <c r="B761" s="82">
        <v>156.5994</v>
      </c>
      <c r="C761" s="4">
        <f t="shared" si="56"/>
        <v>160.59520000000001</v>
      </c>
      <c r="D761" s="18">
        <f>Table21[[#This Row],[Adj Close]]-Table21[[#This Row],[Naive Trend ]]</f>
        <v>-3.9958000000000027</v>
      </c>
      <c r="E761" s="5">
        <f t="shared" si="55"/>
        <v>15.966417640000021</v>
      </c>
      <c r="F761" s="5">
        <f>ABS(Table21[[#This Row],[Erorr 1]])</f>
        <v>3.9958000000000027</v>
      </c>
      <c r="G761" s="6">
        <f>Table21[[#This Row],[Abs Erorr 1]]/Table21[[#This Row],[Adj Close]]</f>
        <v>2.5516062002791853E-2</v>
      </c>
      <c r="H761" s="4">
        <f t="shared" si="58"/>
        <v>160.13196666666667</v>
      </c>
      <c r="I761" s="7">
        <f>(Table21[[#This Row],[Adj Close]]-Table21[[#This Row],[3-MA]])</f>
        <v>-3.5325666666666677</v>
      </c>
      <c r="J761" s="3">
        <f t="shared" si="57"/>
        <v>12.479027254444452</v>
      </c>
      <c r="K761" s="3">
        <f>ABS(Table21[[#This Row],[Erorr 2]])</f>
        <v>3.5325666666666677</v>
      </c>
      <c r="L761" s="6">
        <f>Table21[[#This Row],[Abs Erorr 2]]/Table21[[#This Row],[Adj Close]]</f>
        <v>2.2557983406492409E-2</v>
      </c>
      <c r="M761" s="4">
        <f t="shared" si="59"/>
        <v>160.92985000000002</v>
      </c>
      <c r="N761" s="9">
        <f>Table21[[#This Row],[Adj Close]]-Table21[[#This Row],[6-MA]]</f>
        <v>-4.3304500000000132</v>
      </c>
      <c r="O761" s="10">
        <f>(Table21[[#This Row],[Adj Close]]-M761)^2</f>
        <v>18.752797202500116</v>
      </c>
      <c r="P761" s="10">
        <f>ABS(Table21[[#This Row],[Erorr 3]])</f>
        <v>4.3304500000000132</v>
      </c>
      <c r="Q761" s="81">
        <f>Table21[[#This Row],[Abs Erorr 3]]/Table21[[#This Row],[Adj Close]]</f>
        <v>2.7653043370536624E-2</v>
      </c>
    </row>
    <row r="762" spans="1:17" x14ac:dyDescent="0.3">
      <c r="A762" s="79">
        <v>44567</v>
      </c>
      <c r="B762" s="82">
        <v>155.4316</v>
      </c>
      <c r="C762" s="4">
        <f t="shared" si="56"/>
        <v>156.5994</v>
      </c>
      <c r="D762" s="18">
        <f>Table21[[#This Row],[Adj Close]]-Table21[[#This Row],[Naive Trend ]]</f>
        <v>-1.1677999999999997</v>
      </c>
      <c r="E762" s="5">
        <f t="shared" si="55"/>
        <v>1.3637568399999993</v>
      </c>
      <c r="F762" s="5">
        <f>ABS(Table21[[#This Row],[Erorr 1]])</f>
        <v>1.1677999999999997</v>
      </c>
      <c r="G762" s="6">
        <f>Table21[[#This Row],[Abs Erorr 1]]/Table21[[#This Row],[Adj Close]]</f>
        <v>7.5132727193183346E-3</v>
      </c>
      <c r="H762" s="4">
        <f t="shared" si="58"/>
        <v>158.70993333333334</v>
      </c>
      <c r="I762" s="7">
        <f>(Table21[[#This Row],[Adj Close]]-Table21[[#This Row],[3-MA]])</f>
        <v>-3.278333333333336</v>
      </c>
      <c r="J762" s="3">
        <f t="shared" si="57"/>
        <v>10.747469444444462</v>
      </c>
      <c r="K762" s="3">
        <f>ABS(Table21[[#This Row],[Erorr 2]])</f>
        <v>3.278333333333336</v>
      </c>
      <c r="L762" s="6">
        <f>Table21[[#This Row],[Abs Erorr 2]]/Table21[[#This Row],[Adj Close]]</f>
        <v>2.1091807157188988E-2</v>
      </c>
      <c r="M762" s="4">
        <f t="shared" si="59"/>
        <v>160.25905</v>
      </c>
      <c r="N762" s="9">
        <f>Table21[[#This Row],[Adj Close]]-Table21[[#This Row],[6-MA]]</f>
        <v>-4.8274499999999989</v>
      </c>
      <c r="O762" s="10">
        <f>(Table21[[#This Row],[Adj Close]]-M762)^2</f>
        <v>23.304273502499989</v>
      </c>
      <c r="P762" s="10">
        <f>ABS(Table21[[#This Row],[Erorr 3]])</f>
        <v>4.8274499999999989</v>
      </c>
      <c r="Q762" s="81">
        <f>Table21[[#This Row],[Abs Erorr 3]]/Table21[[#This Row],[Adj Close]]</f>
        <v>3.105835621585314E-2</v>
      </c>
    </row>
    <row r="763" spans="1:17" x14ac:dyDescent="0.3">
      <c r="A763" s="79">
        <v>44568</v>
      </c>
      <c r="B763" s="82">
        <v>151.5034</v>
      </c>
      <c r="C763" s="4">
        <f t="shared" si="56"/>
        <v>155.4316</v>
      </c>
      <c r="D763" s="18">
        <f>Table21[[#This Row],[Adj Close]]-Table21[[#This Row],[Naive Trend ]]</f>
        <v>-3.9282000000000039</v>
      </c>
      <c r="E763" s="5">
        <f t="shared" si="55"/>
        <v>15.43075524000003</v>
      </c>
      <c r="F763" s="5">
        <f>ABS(Table21[[#This Row],[Erorr 1]])</f>
        <v>3.9282000000000039</v>
      </c>
      <c r="G763" s="6">
        <f>Table21[[#This Row],[Abs Erorr 1]]/Table21[[#This Row],[Adj Close]]</f>
        <v>2.5928130985839289E-2</v>
      </c>
      <c r="H763" s="4">
        <f t="shared" si="58"/>
        <v>157.54206666666667</v>
      </c>
      <c r="I763" s="7">
        <f>(Table21[[#This Row],[Adj Close]]-Table21[[#This Row],[3-MA]])</f>
        <v>-6.0386666666666713</v>
      </c>
      <c r="J763" s="3">
        <f t="shared" si="57"/>
        <v>36.465495111111167</v>
      </c>
      <c r="K763" s="3">
        <f>ABS(Table21[[#This Row],[Erorr 2]])</f>
        <v>6.0386666666666713</v>
      </c>
      <c r="L763" s="6">
        <f>Table21[[#This Row],[Abs Erorr 2]]/Table21[[#This Row],[Adj Close]]</f>
        <v>3.9858291409081717E-2</v>
      </c>
      <c r="M763" s="4">
        <f t="shared" si="59"/>
        <v>159.01398333333333</v>
      </c>
      <c r="N763" s="9">
        <f>Table21[[#This Row],[Adj Close]]-Table21[[#This Row],[6-MA]]</f>
        <v>-7.5105833333333294</v>
      </c>
      <c r="O763" s="10">
        <f>(Table21[[#This Row],[Adj Close]]-M763)^2</f>
        <v>56.408862006944382</v>
      </c>
      <c r="P763" s="10">
        <f>ABS(Table21[[#This Row],[Erorr 3]])</f>
        <v>7.5105833333333294</v>
      </c>
      <c r="Q763" s="81">
        <f>Table21[[#This Row],[Abs Erorr 3]]/Table21[[#This Row],[Adj Close]]</f>
        <v>4.9573694935779192E-2</v>
      </c>
    </row>
    <row r="764" spans="1:17" x14ac:dyDescent="0.3">
      <c r="A764" s="79">
        <v>44571</v>
      </c>
      <c r="B764" s="82">
        <v>145.20070000000001</v>
      </c>
      <c r="C764" s="4">
        <f t="shared" si="56"/>
        <v>151.5034</v>
      </c>
      <c r="D764" s="18">
        <f>Table21[[#This Row],[Adj Close]]-Table21[[#This Row],[Naive Trend ]]</f>
        <v>-6.3026999999999873</v>
      </c>
      <c r="E764" s="5">
        <f t="shared" si="55"/>
        <v>39.724027289999839</v>
      </c>
      <c r="F764" s="5">
        <f>ABS(Table21[[#This Row],[Erorr 1]])</f>
        <v>6.3026999999999873</v>
      </c>
      <c r="G764" s="6">
        <f>Table21[[#This Row],[Abs Erorr 1]]/Table21[[#This Row],[Adj Close]]</f>
        <v>4.340681553188095E-2</v>
      </c>
      <c r="H764" s="4">
        <f t="shared" si="58"/>
        <v>154.51146666666668</v>
      </c>
      <c r="I764" s="7">
        <f>(Table21[[#This Row],[Adj Close]]-Table21[[#This Row],[3-MA]])</f>
        <v>-9.310766666666666</v>
      </c>
      <c r="J764" s="3">
        <f t="shared" si="57"/>
        <v>86.690375921111098</v>
      </c>
      <c r="K764" s="3">
        <f>ABS(Table21[[#This Row],[Erorr 2]])</f>
        <v>9.310766666666666</v>
      </c>
      <c r="L764" s="6">
        <f>Table21[[#This Row],[Abs Erorr 2]]/Table21[[#This Row],[Adj Close]]</f>
        <v>6.4123428238752736E-2</v>
      </c>
      <c r="M764" s="4">
        <f t="shared" si="59"/>
        <v>157.32171666666667</v>
      </c>
      <c r="N764" s="9">
        <f>Table21[[#This Row],[Adj Close]]-Table21[[#This Row],[6-MA]]</f>
        <v>-12.121016666666662</v>
      </c>
      <c r="O764" s="10">
        <f>(Table21[[#This Row],[Adj Close]]-M764)^2</f>
        <v>146.91904503361101</v>
      </c>
      <c r="P764" s="10">
        <f>ABS(Table21[[#This Row],[Erorr 3]])</f>
        <v>12.121016666666662</v>
      </c>
      <c r="Q764" s="81">
        <f>Table21[[#This Row],[Abs Erorr 3]]/Table21[[#This Row],[Adj Close]]</f>
        <v>8.3477673776136491E-2</v>
      </c>
    </row>
    <row r="765" spans="1:17" x14ac:dyDescent="0.3">
      <c r="A765" s="79">
        <v>44572</v>
      </c>
      <c r="B765" s="82">
        <v>145.06559999999999</v>
      </c>
      <c r="C765" s="4">
        <f t="shared" si="56"/>
        <v>145.20070000000001</v>
      </c>
      <c r="D765" s="18">
        <f>Table21[[#This Row],[Adj Close]]-Table21[[#This Row],[Naive Trend ]]</f>
        <v>-0.13510000000002265</v>
      </c>
      <c r="E765" s="5">
        <f t="shared" si="55"/>
        <v>1.8252010000006119E-2</v>
      </c>
      <c r="F765" s="5">
        <f>ABS(Table21[[#This Row],[Erorr 1]])</f>
        <v>0.13510000000002265</v>
      </c>
      <c r="G765" s="6">
        <f>Table21[[#This Row],[Abs Erorr 1]]/Table21[[#This Row],[Adj Close]]</f>
        <v>9.3130280369724218E-4</v>
      </c>
      <c r="H765" s="4">
        <f t="shared" si="58"/>
        <v>150.71190000000001</v>
      </c>
      <c r="I765" s="7">
        <f>(Table21[[#This Row],[Adj Close]]-Table21[[#This Row],[3-MA]])</f>
        <v>-5.646300000000025</v>
      </c>
      <c r="J765" s="3">
        <f t="shared" si="57"/>
        <v>31.880703690000281</v>
      </c>
      <c r="K765" s="3">
        <f>ABS(Table21[[#This Row],[Erorr 2]])</f>
        <v>5.646300000000025</v>
      </c>
      <c r="L765" s="6">
        <f>Table21[[#This Row],[Abs Erorr 2]]/Table21[[#This Row],[Adj Close]]</f>
        <v>3.8922390973463214E-2</v>
      </c>
      <c r="M765" s="4">
        <f t="shared" si="59"/>
        <v>154.71091666666669</v>
      </c>
      <c r="N765" s="9">
        <f>Table21[[#This Row],[Adj Close]]-Table21[[#This Row],[6-MA]]</f>
        <v>-9.6453166666667016</v>
      </c>
      <c r="O765" s="10">
        <f>(Table21[[#This Row],[Adj Close]]-M765)^2</f>
        <v>93.032133600278456</v>
      </c>
      <c r="P765" s="10">
        <f>ABS(Table21[[#This Row],[Erorr 3]])</f>
        <v>9.6453166666667016</v>
      </c>
      <c r="Q765" s="81">
        <f>Table21[[#This Row],[Abs Erorr 3]]/Table21[[#This Row],[Adj Close]]</f>
        <v>6.64893445907693E-2</v>
      </c>
    </row>
    <row r="766" spans="1:17" x14ac:dyDescent="0.3">
      <c r="A766" s="79">
        <v>44573</v>
      </c>
      <c r="B766" s="82">
        <v>146.9091</v>
      </c>
      <c r="C766" s="4">
        <f t="shared" si="56"/>
        <v>145.06559999999999</v>
      </c>
      <c r="D766" s="18">
        <f>Table21[[#This Row],[Adj Close]]-Table21[[#This Row],[Naive Trend ]]</f>
        <v>1.8435000000000059</v>
      </c>
      <c r="E766" s="5">
        <f t="shared" si="55"/>
        <v>3.3984922500000216</v>
      </c>
      <c r="F766" s="5">
        <f>ABS(Table21[[#This Row],[Erorr 1]])</f>
        <v>1.8435000000000059</v>
      </c>
      <c r="G766" s="6">
        <f>Table21[[#This Row],[Abs Erorr 1]]/Table21[[#This Row],[Adj Close]]</f>
        <v>1.2548575956152519E-2</v>
      </c>
      <c r="H766" s="4">
        <f t="shared" si="58"/>
        <v>147.25656666666669</v>
      </c>
      <c r="I766" s="7">
        <f>(Table21[[#This Row],[Adj Close]]-Table21[[#This Row],[3-MA]])</f>
        <v>-0.34746666666669057</v>
      </c>
      <c r="J766" s="3">
        <f t="shared" si="57"/>
        <v>0.12073308444446106</v>
      </c>
      <c r="K766" s="3">
        <f>ABS(Table21[[#This Row],[Erorr 2]])</f>
        <v>0.34746666666669057</v>
      </c>
      <c r="L766" s="6">
        <f>Table21[[#This Row],[Abs Erorr 2]]/Table21[[#This Row],[Adj Close]]</f>
        <v>2.3651813717917446E-3</v>
      </c>
      <c r="M766" s="4">
        <f t="shared" si="59"/>
        <v>152.39931666666666</v>
      </c>
      <c r="N766" s="9">
        <f>Table21[[#This Row],[Adj Close]]-Table21[[#This Row],[6-MA]]</f>
        <v>-5.4902166666666687</v>
      </c>
      <c r="O766" s="10">
        <f>(Table21[[#This Row],[Adj Close]]-M766)^2</f>
        <v>30.142479046944466</v>
      </c>
      <c r="P766" s="10">
        <f>ABS(Table21[[#This Row],[Erorr 3]])</f>
        <v>5.4902166666666687</v>
      </c>
      <c r="Q766" s="81">
        <f>Table21[[#This Row],[Abs Erorr 3]]/Table21[[#This Row],[Adj Close]]</f>
        <v>3.7371522027339822E-2</v>
      </c>
    </row>
    <row r="767" spans="1:17" x14ac:dyDescent="0.3">
      <c r="A767" s="79">
        <v>44574</v>
      </c>
      <c r="B767" s="82">
        <v>144.38030000000001</v>
      </c>
      <c r="C767" s="4">
        <f t="shared" si="56"/>
        <v>146.9091</v>
      </c>
      <c r="D767" s="18">
        <f>Table21[[#This Row],[Adj Close]]-Table21[[#This Row],[Naive Trend ]]</f>
        <v>-2.5287999999999897</v>
      </c>
      <c r="E767" s="5">
        <f t="shared" si="55"/>
        <v>6.3948294399999481</v>
      </c>
      <c r="F767" s="5">
        <f>ABS(Table21[[#This Row],[Erorr 1]])</f>
        <v>2.5287999999999897</v>
      </c>
      <c r="G767" s="6">
        <f>Table21[[#This Row],[Abs Erorr 1]]/Table21[[#This Row],[Adj Close]]</f>
        <v>1.7514854865933856E-2</v>
      </c>
      <c r="H767" s="4">
        <f t="shared" si="58"/>
        <v>145.72513333333333</v>
      </c>
      <c r="I767" s="7">
        <f>(Table21[[#This Row],[Adj Close]]-Table21[[#This Row],[3-MA]])</f>
        <v>-1.3448333333333267</v>
      </c>
      <c r="J767" s="3">
        <f t="shared" si="57"/>
        <v>1.8085766944444266</v>
      </c>
      <c r="K767" s="3">
        <f>ABS(Table21[[#This Row],[Erorr 2]])</f>
        <v>1.3448333333333267</v>
      </c>
      <c r="L767" s="6">
        <f>Table21[[#This Row],[Abs Erorr 2]]/Table21[[#This Row],[Adj Close]]</f>
        <v>9.3145209792009475E-3</v>
      </c>
      <c r="M767" s="4">
        <f t="shared" si="59"/>
        <v>150.1183</v>
      </c>
      <c r="N767" s="9">
        <f>Table21[[#This Row],[Adj Close]]-Table21[[#This Row],[6-MA]]</f>
        <v>-5.7379999999999995</v>
      </c>
      <c r="O767" s="10">
        <f>(Table21[[#This Row],[Adj Close]]-M767)^2</f>
        <v>32.924643999999994</v>
      </c>
      <c r="P767" s="10">
        <f>ABS(Table21[[#This Row],[Erorr 3]])</f>
        <v>5.7379999999999995</v>
      </c>
      <c r="Q767" s="81">
        <f>Table21[[#This Row],[Abs Erorr 3]]/Table21[[#This Row],[Adj Close]]</f>
        <v>3.9742264006931691E-2</v>
      </c>
    </row>
    <row r="768" spans="1:17" x14ac:dyDescent="0.3">
      <c r="A768" s="79">
        <v>44575</v>
      </c>
      <c r="B768" s="82">
        <v>143.01949999999999</v>
      </c>
      <c r="C768" s="4">
        <f t="shared" si="56"/>
        <v>144.38030000000001</v>
      </c>
      <c r="D768" s="18">
        <f>Table21[[#This Row],[Adj Close]]-Table21[[#This Row],[Naive Trend ]]</f>
        <v>-1.3608000000000118</v>
      </c>
      <c r="E768" s="5">
        <f t="shared" si="55"/>
        <v>1.8517766400000319</v>
      </c>
      <c r="F768" s="5">
        <f>ABS(Table21[[#This Row],[Erorr 1]])</f>
        <v>1.3608000000000118</v>
      </c>
      <c r="G768" s="6">
        <f>Table21[[#This Row],[Abs Erorr 1]]/Table21[[#This Row],[Adj Close]]</f>
        <v>9.5147864452051079E-3</v>
      </c>
      <c r="H768" s="4">
        <f t="shared" si="58"/>
        <v>145.45166666666668</v>
      </c>
      <c r="I768" s="7">
        <f>(Table21[[#This Row],[Adj Close]]-Table21[[#This Row],[3-MA]])</f>
        <v>-2.4321666666666886</v>
      </c>
      <c r="J768" s="3">
        <f t="shared" si="57"/>
        <v>5.9154346944445511</v>
      </c>
      <c r="K768" s="3">
        <f>ABS(Table21[[#This Row],[Erorr 2]])</f>
        <v>2.4321666666666886</v>
      </c>
      <c r="L768" s="6">
        <f>Table21[[#This Row],[Abs Erorr 2]]/Table21[[#This Row],[Adj Close]]</f>
        <v>1.700583953004093E-2</v>
      </c>
      <c r="M768" s="4">
        <f t="shared" si="59"/>
        <v>148.08178333333333</v>
      </c>
      <c r="N768" s="9">
        <f>Table21[[#This Row],[Adj Close]]-Table21[[#This Row],[6-MA]]</f>
        <v>-5.0622833333333404</v>
      </c>
      <c r="O768" s="10">
        <f>(Table21[[#This Row],[Adj Close]]-M768)^2</f>
        <v>25.626712546944514</v>
      </c>
      <c r="P768" s="10">
        <f>ABS(Table21[[#This Row],[Erorr 3]])</f>
        <v>5.0622833333333404</v>
      </c>
      <c r="Q768" s="81">
        <f>Table21[[#This Row],[Abs Erorr 3]]/Table21[[#This Row],[Adj Close]]</f>
        <v>3.5395756056575085E-2</v>
      </c>
    </row>
    <row r="769" spans="1:17" x14ac:dyDescent="0.3">
      <c r="A769" s="79">
        <v>44579</v>
      </c>
      <c r="B769" s="82">
        <v>141.8323</v>
      </c>
      <c r="C769" s="4">
        <f t="shared" si="56"/>
        <v>143.01949999999999</v>
      </c>
      <c r="D769" s="18">
        <f>Table21[[#This Row],[Adj Close]]-Table21[[#This Row],[Naive Trend ]]</f>
        <v>-1.18719999999999</v>
      </c>
      <c r="E769" s="5">
        <f t="shared" si="55"/>
        <v>1.4094438399999762</v>
      </c>
      <c r="F769" s="5">
        <f>ABS(Table21[[#This Row],[Erorr 1]])</f>
        <v>1.18719999999999</v>
      </c>
      <c r="G769" s="6">
        <f>Table21[[#This Row],[Abs Erorr 1]]/Table21[[#This Row],[Adj Close]]</f>
        <v>8.3704487623763417E-3</v>
      </c>
      <c r="H769" s="4">
        <f t="shared" si="58"/>
        <v>144.76963333333333</v>
      </c>
      <c r="I769" s="7">
        <f>(Table21[[#This Row],[Adj Close]]-Table21[[#This Row],[3-MA]])</f>
        <v>-2.9373333333333278</v>
      </c>
      <c r="J769" s="3">
        <f t="shared" si="57"/>
        <v>8.6279271111110791</v>
      </c>
      <c r="K769" s="3">
        <f>ABS(Table21[[#This Row],[Erorr 2]])</f>
        <v>2.9373333333333278</v>
      </c>
      <c r="L769" s="6">
        <f>Table21[[#This Row],[Abs Erorr 2]]/Table21[[#This Row],[Adj Close]]</f>
        <v>2.0709904114460019E-2</v>
      </c>
      <c r="M769" s="4">
        <f t="shared" si="59"/>
        <v>146.01310000000001</v>
      </c>
      <c r="N769" s="9">
        <f>Table21[[#This Row],[Adj Close]]-Table21[[#This Row],[6-MA]]</f>
        <v>-4.180800000000005</v>
      </c>
      <c r="O769" s="10">
        <f>(Table21[[#This Row],[Adj Close]]-M769)^2</f>
        <v>17.479088640000043</v>
      </c>
      <c r="P769" s="10">
        <f>ABS(Table21[[#This Row],[Erorr 3]])</f>
        <v>4.180800000000005</v>
      </c>
      <c r="Q769" s="81">
        <f>Table21[[#This Row],[Abs Erorr 3]]/Table21[[#This Row],[Adj Close]]</f>
        <v>2.9477065520336375E-2</v>
      </c>
    </row>
    <row r="770" spans="1:17" x14ac:dyDescent="0.3">
      <c r="A770" s="79">
        <v>44580</v>
      </c>
      <c r="B770" s="82">
        <v>140.0564</v>
      </c>
      <c r="C770" s="4">
        <f t="shared" si="56"/>
        <v>141.8323</v>
      </c>
      <c r="D770" s="18">
        <f>Table21[[#This Row],[Adj Close]]-Table21[[#This Row],[Naive Trend ]]</f>
        <v>-1.7759000000000071</v>
      </c>
      <c r="E770" s="5">
        <f t="shared" si="55"/>
        <v>3.1538208100000253</v>
      </c>
      <c r="F770" s="5">
        <f>ABS(Table21[[#This Row],[Erorr 1]])</f>
        <v>1.7759000000000071</v>
      </c>
      <c r="G770" s="6">
        <f>Table21[[#This Row],[Abs Erorr 1]]/Table21[[#This Row],[Adj Close]]</f>
        <v>1.2679891815011718E-2</v>
      </c>
      <c r="H770" s="4">
        <f t="shared" si="58"/>
        <v>143.07736666666668</v>
      </c>
      <c r="I770" s="7">
        <f>(Table21[[#This Row],[Adj Close]]-Table21[[#This Row],[3-MA]])</f>
        <v>-3.0209666666666806</v>
      </c>
      <c r="J770" s="3">
        <f t="shared" si="57"/>
        <v>9.1262396011111946</v>
      </c>
      <c r="K770" s="3">
        <f>ABS(Table21[[#This Row],[Erorr 2]])</f>
        <v>3.0209666666666806</v>
      </c>
      <c r="L770" s="6">
        <f>Table21[[#This Row],[Abs Erorr 2]]/Table21[[#This Row],[Adj Close]]</f>
        <v>2.1569643848240286E-2</v>
      </c>
      <c r="M770" s="4">
        <f t="shared" si="59"/>
        <v>144.40125</v>
      </c>
      <c r="N770" s="9">
        <f>Table21[[#This Row],[Adj Close]]-Table21[[#This Row],[6-MA]]</f>
        <v>-4.3448500000000081</v>
      </c>
      <c r="O770" s="10">
        <f>(Table21[[#This Row],[Adj Close]]-M770)^2</f>
        <v>18.877721522500071</v>
      </c>
      <c r="P770" s="10">
        <f>ABS(Table21[[#This Row],[Erorr 3]])</f>
        <v>4.3448500000000081</v>
      </c>
      <c r="Q770" s="81">
        <f>Table21[[#This Row],[Abs Erorr 3]]/Table21[[#This Row],[Adj Close]]</f>
        <v>3.1022145364296157E-2</v>
      </c>
    </row>
    <row r="771" spans="1:17" x14ac:dyDescent="0.3">
      <c r="A771" s="79">
        <v>44581</v>
      </c>
      <c r="B771" s="82">
        <v>137.7593</v>
      </c>
      <c r="C771" s="4">
        <f t="shared" si="56"/>
        <v>140.0564</v>
      </c>
      <c r="D771" s="18">
        <f>Table21[[#This Row],[Adj Close]]-Table21[[#This Row],[Naive Trend ]]</f>
        <v>-2.2971000000000004</v>
      </c>
      <c r="E771" s="5">
        <f t="shared" ref="E771:E834" si="60">(B771-C771)^2</f>
        <v>5.2766684100000019</v>
      </c>
      <c r="F771" s="5">
        <f>ABS(Table21[[#This Row],[Erorr 1]])</f>
        <v>2.2971000000000004</v>
      </c>
      <c r="G771" s="6">
        <f>Table21[[#This Row],[Abs Erorr 1]]/Table21[[#This Row],[Adj Close]]</f>
        <v>1.6674736297295358E-2</v>
      </c>
      <c r="H771" s="4">
        <f t="shared" si="58"/>
        <v>141.63606666666666</v>
      </c>
      <c r="I771" s="7">
        <f>(Table21[[#This Row],[Adj Close]]-Table21[[#This Row],[3-MA]])</f>
        <v>-3.8767666666666685</v>
      </c>
      <c r="J771" s="3">
        <f t="shared" si="57"/>
        <v>15.029319787777792</v>
      </c>
      <c r="K771" s="3">
        <f>ABS(Table21[[#This Row],[Erorr 2]])</f>
        <v>3.8767666666666685</v>
      </c>
      <c r="L771" s="6">
        <f>Table21[[#This Row],[Abs Erorr 2]]/Table21[[#This Row],[Adj Close]]</f>
        <v>2.8141596731884298E-2</v>
      </c>
      <c r="M771" s="4">
        <f t="shared" si="59"/>
        <v>143.54386666666667</v>
      </c>
      <c r="N771" s="9">
        <f>Table21[[#This Row],[Adj Close]]-Table21[[#This Row],[6-MA]]</f>
        <v>-5.7845666666666773</v>
      </c>
      <c r="O771" s="10">
        <f>(Table21[[#This Row],[Adj Close]]-M771)^2</f>
        <v>33.461211521111231</v>
      </c>
      <c r="P771" s="10">
        <f>ABS(Table21[[#This Row],[Erorr 3]])</f>
        <v>5.7845666666666773</v>
      </c>
      <c r="Q771" s="81">
        <f>Table21[[#This Row],[Abs Erorr 3]]/Table21[[#This Row],[Adj Close]]</f>
        <v>4.1990389517561989E-2</v>
      </c>
    </row>
    <row r="772" spans="1:17" x14ac:dyDescent="0.3">
      <c r="A772" s="79">
        <v>44582</v>
      </c>
      <c r="B772" s="82">
        <v>137.9716</v>
      </c>
      <c r="C772" s="4">
        <f t="shared" ref="C772:C835" si="61">B771</f>
        <v>137.7593</v>
      </c>
      <c r="D772" s="18">
        <f>Table21[[#This Row],[Adj Close]]-Table21[[#This Row],[Naive Trend ]]</f>
        <v>0.21229999999999905</v>
      </c>
      <c r="E772" s="5">
        <f t="shared" si="60"/>
        <v>4.5071289999999598E-2</v>
      </c>
      <c r="F772" s="5">
        <f>ABS(Table21[[#This Row],[Erorr 1]])</f>
        <v>0.21229999999999905</v>
      </c>
      <c r="G772" s="6">
        <f>Table21[[#This Row],[Abs Erorr 1]]/Table21[[#This Row],[Adj Close]]</f>
        <v>1.5387224617240001E-3</v>
      </c>
      <c r="H772" s="4">
        <f t="shared" si="58"/>
        <v>139.88266666666667</v>
      </c>
      <c r="I772" s="7">
        <f>(Table21[[#This Row],[Adj Close]]-Table21[[#This Row],[3-MA]])</f>
        <v>-1.9110666666666702</v>
      </c>
      <c r="J772" s="3">
        <f t="shared" si="57"/>
        <v>3.6521758044444583</v>
      </c>
      <c r="K772" s="3">
        <f>ABS(Table21[[#This Row],[Erorr 2]])</f>
        <v>1.9110666666666702</v>
      </c>
      <c r="L772" s="6">
        <f>Table21[[#This Row],[Abs Erorr 2]]/Table21[[#This Row],[Adj Close]]</f>
        <v>1.3851159707263454E-2</v>
      </c>
      <c r="M772" s="4">
        <f t="shared" si="59"/>
        <v>142.32614999999998</v>
      </c>
      <c r="N772" s="9">
        <f>Table21[[#This Row],[Adj Close]]-Table21[[#This Row],[6-MA]]</f>
        <v>-4.354549999999989</v>
      </c>
      <c r="O772" s="10">
        <f>(Table21[[#This Row],[Adj Close]]-M772)^2</f>
        <v>18.962105702499905</v>
      </c>
      <c r="P772" s="10">
        <f>ABS(Table21[[#This Row],[Erorr 3]])</f>
        <v>4.354549999999989</v>
      </c>
      <c r="Q772" s="81">
        <f>Table21[[#This Row],[Abs Erorr 3]]/Table21[[#This Row],[Adj Close]]</f>
        <v>3.1561205349506634E-2</v>
      </c>
    </row>
    <row r="773" spans="1:17" x14ac:dyDescent="0.3">
      <c r="A773" s="79">
        <v>44585</v>
      </c>
      <c r="B773" s="82">
        <v>140.91540000000001</v>
      </c>
      <c r="C773" s="4">
        <f t="shared" si="61"/>
        <v>137.9716</v>
      </c>
      <c r="D773" s="18">
        <f>Table21[[#This Row],[Adj Close]]-Table21[[#This Row],[Naive Trend ]]</f>
        <v>2.9438000000000102</v>
      </c>
      <c r="E773" s="5">
        <f t="shared" si="60"/>
        <v>8.6659584400000593</v>
      </c>
      <c r="F773" s="5">
        <f>ABS(Table21[[#This Row],[Erorr 1]])</f>
        <v>2.9438000000000102</v>
      </c>
      <c r="G773" s="6">
        <f>Table21[[#This Row],[Abs Erorr 1]]/Table21[[#This Row],[Adj Close]]</f>
        <v>2.0890548513505337E-2</v>
      </c>
      <c r="H773" s="4">
        <f t="shared" si="58"/>
        <v>138.59576666666666</v>
      </c>
      <c r="I773" s="7">
        <f>(Table21[[#This Row],[Adj Close]]-Table21[[#This Row],[3-MA]])</f>
        <v>2.3196333333333428</v>
      </c>
      <c r="J773" s="3">
        <f t="shared" ref="J773:J836" si="62">(B773-H773)^2</f>
        <v>5.3806988011111549</v>
      </c>
      <c r="K773" s="3">
        <f>ABS(Table21[[#This Row],[Erorr 2]])</f>
        <v>2.3196333333333428</v>
      </c>
      <c r="L773" s="6">
        <f>Table21[[#This Row],[Abs Erorr 2]]/Table21[[#This Row],[Adj Close]]</f>
        <v>1.646117694257223E-2</v>
      </c>
      <c r="M773" s="4">
        <f t="shared" si="59"/>
        <v>140.83656666666667</v>
      </c>
      <c r="N773" s="9">
        <f>Table21[[#This Row],[Adj Close]]-Table21[[#This Row],[6-MA]]</f>
        <v>7.8833333333335531E-2</v>
      </c>
      <c r="O773" s="10">
        <f>(Table21[[#This Row],[Adj Close]]-M773)^2</f>
        <v>6.2146944444447906E-3</v>
      </c>
      <c r="P773" s="10">
        <f>ABS(Table21[[#This Row],[Erorr 3]])</f>
        <v>7.8833333333335531E-2</v>
      </c>
      <c r="Q773" s="81">
        <f>Table21[[#This Row],[Abs Erorr 3]]/Table21[[#This Row],[Adj Close]]</f>
        <v>5.5943731723669327E-4</v>
      </c>
    </row>
    <row r="774" spans="1:17" x14ac:dyDescent="0.3">
      <c r="A774" s="79">
        <v>44586</v>
      </c>
      <c r="B774" s="82">
        <v>140.4135</v>
      </c>
      <c r="C774" s="4">
        <f t="shared" si="61"/>
        <v>140.91540000000001</v>
      </c>
      <c r="D774" s="18">
        <f>Table21[[#This Row],[Adj Close]]-Table21[[#This Row],[Naive Trend ]]</f>
        <v>-0.50190000000000623</v>
      </c>
      <c r="E774" s="5">
        <f t="shared" si="60"/>
        <v>0.25190361000000627</v>
      </c>
      <c r="F774" s="5">
        <f>ABS(Table21[[#This Row],[Erorr 1]])</f>
        <v>0.50190000000000623</v>
      </c>
      <c r="G774" s="6">
        <f>Table21[[#This Row],[Abs Erorr 1]]/Table21[[#This Row],[Adj Close]]</f>
        <v>3.5744426283797941E-3</v>
      </c>
      <c r="H774" s="4">
        <f t="shared" ref="H774:H837" si="63">AVERAGE(B771:B773)</f>
        <v>138.88210000000001</v>
      </c>
      <c r="I774" s="7">
        <f>(Table21[[#This Row],[Adj Close]]-Table21[[#This Row],[3-MA]])</f>
        <v>1.5313999999999908</v>
      </c>
      <c r="J774" s="3">
        <f t="shared" si="62"/>
        <v>2.3451859599999718</v>
      </c>
      <c r="K774" s="3">
        <f>ABS(Table21[[#This Row],[Erorr 2]])</f>
        <v>1.5313999999999908</v>
      </c>
      <c r="L774" s="6">
        <f>Table21[[#This Row],[Abs Erorr 2]]/Table21[[#This Row],[Adj Close]]</f>
        <v>1.0906358719068969E-2</v>
      </c>
      <c r="M774" s="4">
        <f t="shared" si="59"/>
        <v>140.25908333333334</v>
      </c>
      <c r="N774" s="9">
        <f>Table21[[#This Row],[Adj Close]]-Table21[[#This Row],[6-MA]]</f>
        <v>0.15441666666666265</v>
      </c>
      <c r="O774" s="10">
        <f>(Table21[[#This Row],[Adj Close]]-M774)^2</f>
        <v>2.3844506944443202E-2</v>
      </c>
      <c r="P774" s="10">
        <f>ABS(Table21[[#This Row],[Erorr 3]])</f>
        <v>0.15441666666666265</v>
      </c>
      <c r="Q774" s="81">
        <f>Table21[[#This Row],[Abs Erorr 3]]/Table21[[#This Row],[Adj Close]]</f>
        <v>1.0997280650839319E-3</v>
      </c>
    </row>
    <row r="775" spans="1:17" x14ac:dyDescent="0.3">
      <c r="A775" s="79">
        <v>44587</v>
      </c>
      <c r="B775" s="82">
        <v>138.97540000000001</v>
      </c>
      <c r="C775" s="4">
        <f t="shared" si="61"/>
        <v>140.4135</v>
      </c>
      <c r="D775" s="18">
        <f>Table21[[#This Row],[Adj Close]]-Table21[[#This Row],[Naive Trend ]]</f>
        <v>-1.4380999999999915</v>
      </c>
      <c r="E775" s="5">
        <f t="shared" si="60"/>
        <v>2.0681316099999756</v>
      </c>
      <c r="F775" s="5">
        <f>ABS(Table21[[#This Row],[Erorr 1]])</f>
        <v>1.4380999999999915</v>
      </c>
      <c r="G775" s="6">
        <f>Table21[[#This Row],[Abs Erorr 1]]/Table21[[#This Row],[Adj Close]]</f>
        <v>1.0347874515921462E-2</v>
      </c>
      <c r="H775" s="4">
        <f t="shared" si="63"/>
        <v>139.76683333333332</v>
      </c>
      <c r="I775" s="7">
        <f>(Table21[[#This Row],[Adj Close]]-Table21[[#This Row],[3-MA]])</f>
        <v>-0.79143333333331611</v>
      </c>
      <c r="J775" s="3">
        <f t="shared" si="62"/>
        <v>0.62636672111108382</v>
      </c>
      <c r="K775" s="3">
        <f>ABS(Table21[[#This Row],[Erorr 2]])</f>
        <v>0.79143333333331611</v>
      </c>
      <c r="L775" s="6">
        <f>Table21[[#This Row],[Abs Erorr 2]]/Table21[[#This Row],[Adj Close]]</f>
        <v>5.694772839893363E-3</v>
      </c>
      <c r="M775" s="4">
        <f t="shared" si="59"/>
        <v>139.82474999999999</v>
      </c>
      <c r="N775" s="9">
        <f>Table21[[#This Row],[Adj Close]]-Table21[[#This Row],[6-MA]]</f>
        <v>-0.84934999999998695</v>
      </c>
      <c r="O775" s="10">
        <f>(Table21[[#This Row],[Adj Close]]-M775)^2</f>
        <v>0.72139542249997779</v>
      </c>
      <c r="P775" s="10">
        <f>ABS(Table21[[#This Row],[Erorr 3]])</f>
        <v>0.84934999999998695</v>
      </c>
      <c r="Q775" s="81">
        <f>Table21[[#This Row],[Abs Erorr 3]]/Table21[[#This Row],[Adj Close]]</f>
        <v>6.1115132606201304E-3</v>
      </c>
    </row>
    <row r="776" spans="1:17" x14ac:dyDescent="0.3">
      <c r="A776" s="79">
        <v>44588</v>
      </c>
      <c r="B776" s="82">
        <v>139.6027</v>
      </c>
      <c r="C776" s="4">
        <f t="shared" si="61"/>
        <v>138.97540000000001</v>
      </c>
      <c r="D776" s="18">
        <f>Table21[[#This Row],[Adj Close]]-Table21[[#This Row],[Naive Trend ]]</f>
        <v>0.62729999999999109</v>
      </c>
      <c r="E776" s="5">
        <f t="shared" si="60"/>
        <v>0.39350528999998879</v>
      </c>
      <c r="F776" s="5">
        <f>ABS(Table21[[#This Row],[Erorr 1]])</f>
        <v>0.62729999999999109</v>
      </c>
      <c r="G776" s="6">
        <f>Table21[[#This Row],[Abs Erorr 1]]/Table21[[#This Row],[Adj Close]]</f>
        <v>4.4934661005839507E-3</v>
      </c>
      <c r="H776" s="4">
        <f t="shared" si="63"/>
        <v>140.10143333333335</v>
      </c>
      <c r="I776" s="7">
        <f>(Table21[[#This Row],[Adj Close]]-Table21[[#This Row],[3-MA]])</f>
        <v>-0.49873333333334813</v>
      </c>
      <c r="J776" s="3">
        <f t="shared" si="62"/>
        <v>0.24873493777779254</v>
      </c>
      <c r="K776" s="3">
        <f>ABS(Table21[[#This Row],[Erorr 2]])</f>
        <v>0.49873333333334813</v>
      </c>
      <c r="L776" s="6">
        <f>Table21[[#This Row],[Abs Erorr 2]]/Table21[[#This Row],[Adj Close]]</f>
        <v>3.5725192516573687E-3</v>
      </c>
      <c r="M776" s="4">
        <f t="shared" si="59"/>
        <v>139.3486</v>
      </c>
      <c r="N776" s="9">
        <f>Table21[[#This Row],[Adj Close]]-Table21[[#This Row],[6-MA]]</f>
        <v>0.254099999999994</v>
      </c>
      <c r="O776" s="10">
        <f>(Table21[[#This Row],[Adj Close]]-M776)^2</f>
        <v>6.4566809999996949E-2</v>
      </c>
      <c r="P776" s="10">
        <f>ABS(Table21[[#This Row],[Erorr 3]])</f>
        <v>0.254099999999994</v>
      </c>
      <c r="Q776" s="81">
        <f>Table21[[#This Row],[Abs Erorr 3]]/Table21[[#This Row],[Adj Close]]</f>
        <v>1.8201653692943905E-3</v>
      </c>
    </row>
    <row r="777" spans="1:17" x14ac:dyDescent="0.3">
      <c r="A777" s="79">
        <v>44589</v>
      </c>
      <c r="B777" s="82">
        <v>140.82849999999999</v>
      </c>
      <c r="C777" s="4">
        <f t="shared" si="61"/>
        <v>139.6027</v>
      </c>
      <c r="D777" s="18">
        <f>Table21[[#This Row],[Adj Close]]-Table21[[#This Row],[Naive Trend ]]</f>
        <v>1.2257999999999925</v>
      </c>
      <c r="E777" s="5">
        <f t="shared" si="60"/>
        <v>1.5025856399999815</v>
      </c>
      <c r="F777" s="5">
        <f>ABS(Table21[[#This Row],[Erorr 1]])</f>
        <v>1.2257999999999925</v>
      </c>
      <c r="G777" s="6">
        <f>Table21[[#This Row],[Abs Erorr 1]]/Table21[[#This Row],[Adj Close]]</f>
        <v>8.7042040496063833E-3</v>
      </c>
      <c r="H777" s="4">
        <f t="shared" si="63"/>
        <v>139.66386666666668</v>
      </c>
      <c r="I777" s="7">
        <f>(Table21[[#This Row],[Adj Close]]-Table21[[#This Row],[3-MA]])</f>
        <v>1.1646333333333132</v>
      </c>
      <c r="J777" s="3">
        <f t="shared" si="62"/>
        <v>1.3563708011110642</v>
      </c>
      <c r="K777" s="3">
        <f>ABS(Table21[[#This Row],[Erorr 2]])</f>
        <v>1.1646333333333132</v>
      </c>
      <c r="L777" s="6">
        <f>Table21[[#This Row],[Abs Erorr 2]]/Table21[[#This Row],[Adj Close]]</f>
        <v>8.2698696168269446E-3</v>
      </c>
      <c r="M777" s="4">
        <f t="shared" ref="M777:M840" si="64">AVERAGE(B771:B776)</f>
        <v>139.27298333333334</v>
      </c>
      <c r="N777" s="9">
        <f>Table21[[#This Row],[Adj Close]]-Table21[[#This Row],[6-MA]]</f>
        <v>1.555516666666648</v>
      </c>
      <c r="O777" s="10">
        <f>(Table21[[#This Row],[Adj Close]]-M777)^2</f>
        <v>2.4196321002777199</v>
      </c>
      <c r="P777" s="10">
        <f>ABS(Table21[[#This Row],[Erorr 3]])</f>
        <v>1.555516666666648</v>
      </c>
      <c r="Q777" s="81">
        <f>Table21[[#This Row],[Abs Erorr 3]]/Table21[[#This Row],[Adj Close]]</f>
        <v>1.1045467832623709E-2</v>
      </c>
    </row>
    <row r="778" spans="1:17" x14ac:dyDescent="0.3">
      <c r="A778" s="79">
        <v>44592</v>
      </c>
      <c r="B778" s="82">
        <v>142.91329999999999</v>
      </c>
      <c r="C778" s="4">
        <f t="shared" si="61"/>
        <v>140.82849999999999</v>
      </c>
      <c r="D778" s="18">
        <f>Table21[[#This Row],[Adj Close]]-Table21[[#This Row],[Naive Trend ]]</f>
        <v>2.0848000000000013</v>
      </c>
      <c r="E778" s="5">
        <f t="shared" si="60"/>
        <v>4.3463910400000056</v>
      </c>
      <c r="F778" s="5">
        <f>ABS(Table21[[#This Row],[Erorr 1]])</f>
        <v>2.0848000000000013</v>
      </c>
      <c r="G778" s="6">
        <f>Table21[[#This Row],[Abs Erorr 1]]/Table21[[#This Row],[Adj Close]]</f>
        <v>1.4587865510068002E-2</v>
      </c>
      <c r="H778" s="4">
        <f t="shared" si="63"/>
        <v>139.8022</v>
      </c>
      <c r="I778" s="7">
        <f>(Table21[[#This Row],[Adj Close]]-Table21[[#This Row],[3-MA]])</f>
        <v>3.1110999999999933</v>
      </c>
      <c r="J778" s="3">
        <f t="shared" si="62"/>
        <v>9.6789432099999591</v>
      </c>
      <c r="K778" s="3">
        <f>ABS(Table21[[#This Row],[Erorr 2]])</f>
        <v>3.1110999999999933</v>
      </c>
      <c r="L778" s="6">
        <f>Table21[[#This Row],[Abs Erorr 2]]/Table21[[#This Row],[Adj Close]]</f>
        <v>2.1769142550063524E-2</v>
      </c>
      <c r="M778" s="4">
        <f t="shared" si="64"/>
        <v>139.78451666666666</v>
      </c>
      <c r="N778" s="9">
        <f>Table21[[#This Row],[Adj Close]]-Table21[[#This Row],[6-MA]]</f>
        <v>3.128783333333331</v>
      </c>
      <c r="O778" s="10">
        <f>(Table21[[#This Row],[Adj Close]]-M778)^2</f>
        <v>9.7892851469444295</v>
      </c>
      <c r="P778" s="10">
        <f>ABS(Table21[[#This Row],[Erorr 3]])</f>
        <v>3.128783333333331</v>
      </c>
      <c r="Q778" s="81">
        <f>Table21[[#This Row],[Abs Erorr 3]]/Table21[[#This Row],[Adj Close]]</f>
        <v>2.1892877243288981E-2</v>
      </c>
    </row>
    <row r="779" spans="1:17" x14ac:dyDescent="0.3">
      <c r="A779" s="79">
        <v>44593</v>
      </c>
      <c r="B779" s="82">
        <v>143.05799999999999</v>
      </c>
      <c r="C779" s="4">
        <f t="shared" si="61"/>
        <v>142.91329999999999</v>
      </c>
      <c r="D779" s="18">
        <f>Table21[[#This Row],[Adj Close]]-Table21[[#This Row],[Naive Trend ]]</f>
        <v>0.14470000000000027</v>
      </c>
      <c r="E779" s="5">
        <f t="shared" si="60"/>
        <v>2.0938090000000079E-2</v>
      </c>
      <c r="F779" s="5">
        <f>ABS(Table21[[#This Row],[Erorr 1]])</f>
        <v>0.14470000000000027</v>
      </c>
      <c r="G779" s="6">
        <f>Table21[[#This Row],[Abs Erorr 1]]/Table21[[#This Row],[Adj Close]]</f>
        <v>1.0114778621258529E-3</v>
      </c>
      <c r="H779" s="4">
        <f t="shared" si="63"/>
        <v>141.11483333333334</v>
      </c>
      <c r="I779" s="7">
        <f>(Table21[[#This Row],[Adj Close]]-Table21[[#This Row],[3-MA]])</f>
        <v>1.9431666666666558</v>
      </c>
      <c r="J779" s="3">
        <f t="shared" si="62"/>
        <v>3.7758966944444023</v>
      </c>
      <c r="K779" s="3">
        <f>ABS(Table21[[#This Row],[Erorr 2]])</f>
        <v>1.9431666666666558</v>
      </c>
      <c r="L779" s="6">
        <f>Table21[[#This Row],[Abs Erorr 2]]/Table21[[#This Row],[Adj Close]]</f>
        <v>1.3583068871832795E-2</v>
      </c>
      <c r="M779" s="4">
        <f t="shared" si="64"/>
        <v>140.60813333333331</v>
      </c>
      <c r="N779" s="9">
        <f>Table21[[#This Row],[Adj Close]]-Table21[[#This Row],[6-MA]]</f>
        <v>2.4498666666666793</v>
      </c>
      <c r="O779" s="10">
        <f>(Table21[[#This Row],[Adj Close]]-M779)^2</f>
        <v>6.001846684444506</v>
      </c>
      <c r="P779" s="10">
        <f>ABS(Table21[[#This Row],[Erorr 3]])</f>
        <v>2.4498666666666793</v>
      </c>
      <c r="Q779" s="81">
        <f>Table21[[#This Row],[Abs Erorr 3]]/Table21[[#This Row],[Adj Close]]</f>
        <v>1.7124988932228042E-2</v>
      </c>
    </row>
    <row r="780" spans="1:17" x14ac:dyDescent="0.3">
      <c r="A780" s="79">
        <v>44594</v>
      </c>
      <c r="B780" s="82">
        <v>143.53100000000001</v>
      </c>
      <c r="C780" s="4">
        <f t="shared" si="61"/>
        <v>143.05799999999999</v>
      </c>
      <c r="D780" s="18">
        <f>Table21[[#This Row],[Adj Close]]-Table21[[#This Row],[Naive Trend ]]</f>
        <v>0.47300000000001319</v>
      </c>
      <c r="E780" s="5">
        <f t="shared" si="60"/>
        <v>0.22372900000001247</v>
      </c>
      <c r="F780" s="5">
        <f>ABS(Table21[[#This Row],[Erorr 1]])</f>
        <v>0.47300000000001319</v>
      </c>
      <c r="G780" s="6">
        <f>Table21[[#This Row],[Abs Erorr 1]]/Table21[[#This Row],[Adj Close]]</f>
        <v>3.2954553371746394E-3</v>
      </c>
      <c r="H780" s="4">
        <f t="shared" si="63"/>
        <v>142.26660000000001</v>
      </c>
      <c r="I780" s="7">
        <f>(Table21[[#This Row],[Adj Close]]-Table21[[#This Row],[3-MA]])</f>
        <v>1.2643999999999949</v>
      </c>
      <c r="J780" s="3">
        <f t="shared" si="62"/>
        <v>1.598707359999987</v>
      </c>
      <c r="K780" s="3">
        <f>ABS(Table21[[#This Row],[Erorr 2]])</f>
        <v>1.2643999999999949</v>
      </c>
      <c r="L780" s="6">
        <f>Table21[[#This Row],[Abs Erorr 2]]/Table21[[#This Row],[Adj Close]]</f>
        <v>8.8092467829249069E-3</v>
      </c>
      <c r="M780" s="4">
        <f t="shared" si="64"/>
        <v>140.96523333333334</v>
      </c>
      <c r="N780" s="9">
        <f>Table21[[#This Row],[Adj Close]]-Table21[[#This Row],[6-MA]]</f>
        <v>2.5657666666666614</v>
      </c>
      <c r="O780" s="10">
        <f>(Table21[[#This Row],[Adj Close]]-M780)^2</f>
        <v>6.583158587777751</v>
      </c>
      <c r="P780" s="10">
        <f>ABS(Table21[[#This Row],[Erorr 3]])</f>
        <v>2.5657666666666614</v>
      </c>
      <c r="Q780" s="81">
        <f>Table21[[#This Row],[Abs Erorr 3]]/Table21[[#This Row],[Adj Close]]</f>
        <v>1.7876045360700206E-2</v>
      </c>
    </row>
    <row r="781" spans="1:17" x14ac:dyDescent="0.3">
      <c r="A781" s="79">
        <v>44595</v>
      </c>
      <c r="B781" s="82">
        <v>140.24940000000001</v>
      </c>
      <c r="C781" s="4">
        <f t="shared" si="61"/>
        <v>143.53100000000001</v>
      </c>
      <c r="D781" s="18">
        <f>Table21[[#This Row],[Adj Close]]-Table21[[#This Row],[Naive Trend ]]</f>
        <v>-3.2815999999999974</v>
      </c>
      <c r="E781" s="5">
        <f t="shared" si="60"/>
        <v>10.768898559999982</v>
      </c>
      <c r="F781" s="5">
        <f>ABS(Table21[[#This Row],[Erorr 1]])</f>
        <v>3.2815999999999974</v>
      </c>
      <c r="G781" s="6">
        <f>Table21[[#This Row],[Abs Erorr 1]]/Table21[[#This Row],[Adj Close]]</f>
        <v>2.3398317568559989E-2</v>
      </c>
      <c r="H781" s="4">
        <f t="shared" si="63"/>
        <v>143.16743333333332</v>
      </c>
      <c r="I781" s="7">
        <f>(Table21[[#This Row],[Adj Close]]-Table21[[#This Row],[3-MA]])</f>
        <v>-2.9180333333333124</v>
      </c>
      <c r="J781" s="3">
        <f t="shared" si="62"/>
        <v>8.5149185344443215</v>
      </c>
      <c r="K781" s="3">
        <f>ABS(Table21[[#This Row],[Erorr 2]])</f>
        <v>2.9180333333333124</v>
      </c>
      <c r="L781" s="6">
        <f>Table21[[#This Row],[Abs Erorr 2]]/Table21[[#This Row],[Adj Close]]</f>
        <v>2.0806030780404852E-2</v>
      </c>
      <c r="M781" s="4">
        <f t="shared" si="64"/>
        <v>141.48481666666666</v>
      </c>
      <c r="N781" s="9">
        <f>Table21[[#This Row],[Adj Close]]-Table21[[#This Row],[6-MA]]</f>
        <v>-1.2354166666666515</v>
      </c>
      <c r="O781" s="10">
        <f>(Table21[[#This Row],[Adj Close]]-M781)^2</f>
        <v>1.5262543402777404</v>
      </c>
      <c r="P781" s="10">
        <f>ABS(Table21[[#This Row],[Erorr 3]])</f>
        <v>1.2354166666666515</v>
      </c>
      <c r="Q781" s="81">
        <f>Table21[[#This Row],[Abs Erorr 3]]/Table21[[#This Row],[Adj Close]]</f>
        <v>8.8087126694777404E-3</v>
      </c>
    </row>
    <row r="782" spans="1:17" x14ac:dyDescent="0.3">
      <c r="A782" s="79">
        <v>44596</v>
      </c>
      <c r="B782" s="82">
        <v>140.32660000000001</v>
      </c>
      <c r="C782" s="4">
        <f t="shared" si="61"/>
        <v>140.24940000000001</v>
      </c>
      <c r="D782" s="18">
        <f>Table21[[#This Row],[Adj Close]]-Table21[[#This Row],[Naive Trend ]]</f>
        <v>7.720000000000482E-2</v>
      </c>
      <c r="E782" s="5">
        <f t="shared" si="60"/>
        <v>5.9598400000007443E-3</v>
      </c>
      <c r="F782" s="5">
        <f>ABS(Table21[[#This Row],[Erorr 1]])</f>
        <v>7.720000000000482E-2</v>
      </c>
      <c r="G782" s="6">
        <f>Table21[[#This Row],[Abs Erorr 1]]/Table21[[#This Row],[Adj Close]]</f>
        <v>5.5014516135932037E-4</v>
      </c>
      <c r="H782" s="4">
        <f t="shared" si="63"/>
        <v>142.27946666666665</v>
      </c>
      <c r="I782" s="7">
        <f>(Table21[[#This Row],[Adj Close]]-Table21[[#This Row],[3-MA]])</f>
        <v>-1.9528666666666368</v>
      </c>
      <c r="J782" s="3">
        <f t="shared" si="62"/>
        <v>3.8136882177776612</v>
      </c>
      <c r="K782" s="3">
        <f>ABS(Table21[[#This Row],[Erorr 2]])</f>
        <v>1.9528666666666368</v>
      </c>
      <c r="L782" s="6">
        <f>Table21[[#This Row],[Abs Erorr 2]]/Table21[[#This Row],[Adj Close]]</f>
        <v>1.391658222080943E-2</v>
      </c>
      <c r="M782" s="4">
        <f t="shared" si="64"/>
        <v>141.69714999999999</v>
      </c>
      <c r="N782" s="9">
        <f>Table21[[#This Row],[Adj Close]]-Table21[[#This Row],[6-MA]]</f>
        <v>-1.3705499999999802</v>
      </c>
      <c r="O782" s="10">
        <f>(Table21[[#This Row],[Adj Close]]-M782)^2</f>
        <v>1.8784073024999457</v>
      </c>
      <c r="P782" s="10">
        <f>ABS(Table21[[#This Row],[Erorr 3]])</f>
        <v>1.3705499999999802</v>
      </c>
      <c r="Q782" s="81">
        <f>Table21[[#This Row],[Abs Erorr 3]]/Table21[[#This Row],[Adj Close]]</f>
        <v>9.7668581722922098E-3</v>
      </c>
    </row>
    <row r="783" spans="1:17" x14ac:dyDescent="0.3">
      <c r="A783" s="79">
        <v>44599</v>
      </c>
      <c r="B783" s="82">
        <v>140.08529999999999</v>
      </c>
      <c r="C783" s="4">
        <f t="shared" si="61"/>
        <v>140.32660000000001</v>
      </c>
      <c r="D783" s="18">
        <f>Table21[[#This Row],[Adj Close]]-Table21[[#This Row],[Naive Trend ]]</f>
        <v>-0.24130000000002383</v>
      </c>
      <c r="E783" s="5">
        <f t="shared" si="60"/>
        <v>5.8225690000011501E-2</v>
      </c>
      <c r="F783" s="5">
        <f>ABS(Table21[[#This Row],[Erorr 1]])</f>
        <v>0.24130000000002383</v>
      </c>
      <c r="G783" s="6">
        <f>Table21[[#This Row],[Abs Erorr 1]]/Table21[[#This Row],[Adj Close]]</f>
        <v>1.7225219205728498E-3</v>
      </c>
      <c r="H783" s="4">
        <f t="shared" si="63"/>
        <v>141.369</v>
      </c>
      <c r="I783" s="7">
        <f>(Table21[[#This Row],[Adj Close]]-Table21[[#This Row],[3-MA]])</f>
        <v>-1.2837000000000103</v>
      </c>
      <c r="J783" s="3">
        <f t="shared" si="62"/>
        <v>1.6478856900000265</v>
      </c>
      <c r="K783" s="3">
        <f>ABS(Table21[[#This Row],[Erorr 2]])</f>
        <v>1.2837000000000103</v>
      </c>
      <c r="L783" s="6">
        <f>Table21[[#This Row],[Abs Erorr 2]]/Table21[[#This Row],[Adj Close]]</f>
        <v>9.1637024013226966E-3</v>
      </c>
      <c r="M783" s="4">
        <f t="shared" si="64"/>
        <v>141.81780000000001</v>
      </c>
      <c r="N783" s="9">
        <f>Table21[[#This Row],[Adj Close]]-Table21[[#This Row],[6-MA]]</f>
        <v>-1.7325000000000159</v>
      </c>
      <c r="O783" s="10">
        <f>(Table21[[#This Row],[Adj Close]]-M783)^2</f>
        <v>3.0015562500000552</v>
      </c>
      <c r="P783" s="10">
        <f>ABS(Table21[[#This Row],[Erorr 3]])</f>
        <v>1.7325000000000159</v>
      </c>
      <c r="Q783" s="81">
        <f>Table21[[#This Row],[Abs Erorr 3]]/Table21[[#This Row],[Adj Close]]</f>
        <v>1.2367464680448385E-2</v>
      </c>
    </row>
    <row r="784" spans="1:17" x14ac:dyDescent="0.3">
      <c r="A784" s="79">
        <v>44600</v>
      </c>
      <c r="B784" s="82">
        <v>138.53139999999999</v>
      </c>
      <c r="C784" s="4">
        <f t="shared" si="61"/>
        <v>140.08529999999999</v>
      </c>
      <c r="D784" s="18">
        <f>Table21[[#This Row],[Adj Close]]-Table21[[#This Row],[Naive Trend ]]</f>
        <v>-1.5538999999999987</v>
      </c>
      <c r="E784" s="5">
        <f t="shared" si="60"/>
        <v>2.4146052099999959</v>
      </c>
      <c r="F784" s="5">
        <f>ABS(Table21[[#This Row],[Erorr 1]])</f>
        <v>1.5538999999999987</v>
      </c>
      <c r="G784" s="6">
        <f>Table21[[#This Row],[Abs Erorr 1]]/Table21[[#This Row],[Adj Close]]</f>
        <v>1.1216951535897269E-2</v>
      </c>
      <c r="H784" s="4">
        <f t="shared" si="63"/>
        <v>140.22043333333332</v>
      </c>
      <c r="I784" s="7">
        <f>(Table21[[#This Row],[Adj Close]]-Table21[[#This Row],[3-MA]])</f>
        <v>-1.6890333333333274</v>
      </c>
      <c r="J784" s="3">
        <f t="shared" si="62"/>
        <v>2.8528336011110911</v>
      </c>
      <c r="K784" s="3">
        <f>ABS(Table21[[#This Row],[Erorr 2]])</f>
        <v>1.6890333333333274</v>
      </c>
      <c r="L784" s="6">
        <f>Table21[[#This Row],[Abs Erorr 2]]/Table21[[#This Row],[Adj Close]]</f>
        <v>1.2192422319656969E-2</v>
      </c>
      <c r="M784" s="4">
        <f t="shared" si="64"/>
        <v>141.69393333333332</v>
      </c>
      <c r="N784" s="9">
        <f>Table21[[#This Row],[Adj Close]]-Table21[[#This Row],[6-MA]]</f>
        <v>-3.1625333333333288</v>
      </c>
      <c r="O784" s="10">
        <f>(Table21[[#This Row],[Adj Close]]-M784)^2</f>
        <v>10.001617084444415</v>
      </c>
      <c r="P784" s="10">
        <f>ABS(Table21[[#This Row],[Erorr 3]])</f>
        <v>3.1625333333333288</v>
      </c>
      <c r="Q784" s="81">
        <f>Table21[[#This Row],[Abs Erorr 3]]/Table21[[#This Row],[Adj Close]]</f>
        <v>2.2829000019730754E-2</v>
      </c>
    </row>
    <row r="785" spans="1:17" x14ac:dyDescent="0.3">
      <c r="A785" s="79">
        <v>44601</v>
      </c>
      <c r="B785" s="82">
        <v>141.16630000000001</v>
      </c>
      <c r="C785" s="4">
        <f t="shared" si="61"/>
        <v>138.53139999999999</v>
      </c>
      <c r="D785" s="18">
        <f>Table21[[#This Row],[Adj Close]]-Table21[[#This Row],[Naive Trend ]]</f>
        <v>2.634900000000016</v>
      </c>
      <c r="E785" s="5">
        <f t="shared" si="60"/>
        <v>6.9426980100000844</v>
      </c>
      <c r="F785" s="5">
        <f>ABS(Table21[[#This Row],[Erorr 1]])</f>
        <v>2.634900000000016</v>
      </c>
      <c r="G785" s="6">
        <f>Table21[[#This Row],[Abs Erorr 1]]/Table21[[#This Row],[Adj Close]]</f>
        <v>1.8665219673534093E-2</v>
      </c>
      <c r="H785" s="4">
        <f t="shared" si="63"/>
        <v>139.64776666666668</v>
      </c>
      <c r="I785" s="7">
        <f>(Table21[[#This Row],[Adj Close]]-Table21[[#This Row],[3-MA]])</f>
        <v>1.5185333333333233</v>
      </c>
      <c r="J785" s="3">
        <f t="shared" si="62"/>
        <v>2.305943484444414</v>
      </c>
      <c r="K785" s="3">
        <f>ABS(Table21[[#This Row],[Erorr 2]])</f>
        <v>1.5185333333333233</v>
      </c>
      <c r="L785" s="6">
        <f>Table21[[#This Row],[Abs Erorr 2]]/Table21[[#This Row],[Adj Close]]</f>
        <v>1.0757052733785069E-2</v>
      </c>
      <c r="M785" s="4">
        <f t="shared" si="64"/>
        <v>140.96361666666664</v>
      </c>
      <c r="N785" s="9">
        <f>Table21[[#This Row],[Adj Close]]-Table21[[#This Row],[6-MA]]</f>
        <v>0.20268333333336841</v>
      </c>
      <c r="O785" s="10">
        <f>(Table21[[#This Row],[Adj Close]]-M785)^2</f>
        <v>4.1080533611125326E-2</v>
      </c>
      <c r="P785" s="10">
        <f>ABS(Table21[[#This Row],[Erorr 3]])</f>
        <v>0.20268333333336841</v>
      </c>
      <c r="Q785" s="81">
        <f>Table21[[#This Row],[Abs Erorr 3]]/Table21[[#This Row],[Adj Close]]</f>
        <v>1.4357770468827788E-3</v>
      </c>
    </row>
    <row r="786" spans="1:17" x14ac:dyDescent="0.3">
      <c r="A786" s="79">
        <v>44602</v>
      </c>
      <c r="B786" s="82">
        <v>139.7765</v>
      </c>
      <c r="C786" s="4">
        <f t="shared" si="61"/>
        <v>141.16630000000001</v>
      </c>
      <c r="D786" s="18">
        <f>Table21[[#This Row],[Adj Close]]-Table21[[#This Row],[Naive Trend ]]</f>
        <v>-1.3898000000000081</v>
      </c>
      <c r="E786" s="5">
        <f t="shared" si="60"/>
        <v>1.9315440400000226</v>
      </c>
      <c r="F786" s="5">
        <f>ABS(Table21[[#This Row],[Erorr 1]])</f>
        <v>1.3898000000000081</v>
      </c>
      <c r="G786" s="6">
        <f>Table21[[#This Row],[Abs Erorr 1]]/Table21[[#This Row],[Adj Close]]</f>
        <v>9.9430161722464661E-3</v>
      </c>
      <c r="H786" s="4">
        <f t="shared" si="63"/>
        <v>139.92766666666668</v>
      </c>
      <c r="I786" s="7">
        <f>(Table21[[#This Row],[Adj Close]]-Table21[[#This Row],[3-MA]])</f>
        <v>-0.15116666666668266</v>
      </c>
      <c r="J786" s="3">
        <f t="shared" si="62"/>
        <v>2.2851361111115947E-2</v>
      </c>
      <c r="K786" s="3">
        <f>ABS(Table21[[#This Row],[Erorr 2]])</f>
        <v>0.15116666666668266</v>
      </c>
      <c r="L786" s="6">
        <f>Table21[[#This Row],[Abs Erorr 2]]/Table21[[#This Row],[Adj Close]]</f>
        <v>1.081488423781413E-3</v>
      </c>
      <c r="M786" s="4">
        <f t="shared" si="64"/>
        <v>140.64833333333331</v>
      </c>
      <c r="N786" s="9">
        <f>Table21[[#This Row],[Adj Close]]-Table21[[#This Row],[6-MA]]</f>
        <v>-0.87183333333331348</v>
      </c>
      <c r="O786" s="10">
        <f>(Table21[[#This Row],[Adj Close]]-M786)^2</f>
        <v>0.7600933611110765</v>
      </c>
      <c r="P786" s="10">
        <f>ABS(Table21[[#This Row],[Erorr 3]])</f>
        <v>0.87183333333331348</v>
      </c>
      <c r="Q786" s="81">
        <f>Table21[[#This Row],[Abs Erorr 3]]/Table21[[#This Row],[Adj Close]]</f>
        <v>6.2373384176404008E-3</v>
      </c>
    </row>
    <row r="787" spans="1:17" x14ac:dyDescent="0.3">
      <c r="A787" s="79">
        <v>44603</v>
      </c>
      <c r="B787" s="82">
        <v>135.29810000000001</v>
      </c>
      <c r="C787" s="4">
        <f t="shared" si="61"/>
        <v>139.7765</v>
      </c>
      <c r="D787" s="18">
        <f>Table21[[#This Row],[Adj Close]]-Table21[[#This Row],[Naive Trend ]]</f>
        <v>-4.4783999999999935</v>
      </c>
      <c r="E787" s="5">
        <f t="shared" si="60"/>
        <v>20.056066559999941</v>
      </c>
      <c r="F787" s="5">
        <f>ABS(Table21[[#This Row],[Erorr 1]])</f>
        <v>4.4783999999999935</v>
      </c>
      <c r="G787" s="6">
        <f>Table21[[#This Row],[Abs Erorr 1]]/Table21[[#This Row],[Adj Close]]</f>
        <v>3.3100243092844567E-2</v>
      </c>
      <c r="H787" s="4">
        <f t="shared" si="63"/>
        <v>139.82473333333334</v>
      </c>
      <c r="I787" s="7">
        <f>(Table21[[#This Row],[Adj Close]]-Table21[[#This Row],[3-MA]])</f>
        <v>-4.5266333333333364</v>
      </c>
      <c r="J787" s="3">
        <f t="shared" si="62"/>
        <v>20.490409334444472</v>
      </c>
      <c r="K787" s="3">
        <f>ABS(Table21[[#This Row],[Erorr 2]])</f>
        <v>4.5266333333333364</v>
      </c>
      <c r="L787" s="6">
        <f>Table21[[#This Row],[Abs Erorr 2]]/Table21[[#This Row],[Adj Close]]</f>
        <v>3.3456739845817027E-2</v>
      </c>
      <c r="M787" s="4">
        <f t="shared" si="64"/>
        <v>140.0225833333333</v>
      </c>
      <c r="N787" s="9">
        <f>Table21[[#This Row],[Adj Close]]-Table21[[#This Row],[6-MA]]</f>
        <v>-4.7244833333332963</v>
      </c>
      <c r="O787" s="10">
        <f>(Table21[[#This Row],[Adj Close]]-M787)^2</f>
        <v>22.320742766944093</v>
      </c>
      <c r="P787" s="10">
        <f>ABS(Table21[[#This Row],[Erorr 3]])</f>
        <v>4.7244833333332963</v>
      </c>
      <c r="Q787" s="81">
        <f>Table21[[#This Row],[Abs Erorr 3]]/Table21[[#This Row],[Adj Close]]</f>
        <v>3.491906636777084E-2</v>
      </c>
    </row>
    <row r="788" spans="1:17" x14ac:dyDescent="0.3">
      <c r="A788" s="79">
        <v>44606</v>
      </c>
      <c r="B788" s="82">
        <v>136.65899999999999</v>
      </c>
      <c r="C788" s="4">
        <f t="shared" si="61"/>
        <v>135.29810000000001</v>
      </c>
      <c r="D788" s="18">
        <f>Table21[[#This Row],[Adj Close]]-Table21[[#This Row],[Naive Trend ]]</f>
        <v>1.3608999999999867</v>
      </c>
      <c r="E788" s="5">
        <f t="shared" si="60"/>
        <v>1.8520488099999637</v>
      </c>
      <c r="F788" s="5">
        <f>ABS(Table21[[#This Row],[Erorr 1]])</f>
        <v>1.3608999999999867</v>
      </c>
      <c r="G788" s="6">
        <f>Table21[[#This Row],[Abs Erorr 1]]/Table21[[#This Row],[Adj Close]]</f>
        <v>9.9583635179533499E-3</v>
      </c>
      <c r="H788" s="4">
        <f t="shared" si="63"/>
        <v>138.74696666666668</v>
      </c>
      <c r="I788" s="7">
        <f>(Table21[[#This Row],[Adj Close]]-Table21[[#This Row],[3-MA]])</f>
        <v>-2.0879666666666878</v>
      </c>
      <c r="J788" s="3">
        <f t="shared" si="62"/>
        <v>4.3596048011111996</v>
      </c>
      <c r="K788" s="3">
        <f>ABS(Table21[[#This Row],[Erorr 2]])</f>
        <v>2.0879666666666878</v>
      </c>
      <c r="L788" s="6">
        <f>Table21[[#This Row],[Abs Erorr 2]]/Table21[[#This Row],[Adj Close]]</f>
        <v>1.5278661973720633E-2</v>
      </c>
      <c r="M788" s="4">
        <f t="shared" si="64"/>
        <v>139.19736666666665</v>
      </c>
      <c r="N788" s="9">
        <f>Table21[[#This Row],[Adj Close]]-Table21[[#This Row],[6-MA]]</f>
        <v>-2.5383666666666613</v>
      </c>
      <c r="O788" s="10">
        <f>(Table21[[#This Row],[Adj Close]]-M788)^2</f>
        <v>6.4433053344444176</v>
      </c>
      <c r="P788" s="10">
        <f>ABS(Table21[[#This Row],[Erorr 3]])</f>
        <v>2.5383666666666613</v>
      </c>
      <c r="Q788" s="81">
        <f>Table21[[#This Row],[Abs Erorr 3]]/Table21[[#This Row],[Adj Close]]</f>
        <v>1.8574456615858902E-2</v>
      </c>
    </row>
    <row r="789" spans="1:17" x14ac:dyDescent="0.3">
      <c r="A789" s="79">
        <v>44607</v>
      </c>
      <c r="B789" s="82">
        <v>140.51</v>
      </c>
      <c r="C789" s="4">
        <f t="shared" si="61"/>
        <v>136.65899999999999</v>
      </c>
      <c r="D789" s="18">
        <f>Table21[[#This Row],[Adj Close]]-Table21[[#This Row],[Naive Trend ]]</f>
        <v>3.8509999999999991</v>
      </c>
      <c r="E789" s="5">
        <f t="shared" si="60"/>
        <v>14.830200999999994</v>
      </c>
      <c r="F789" s="5">
        <f>ABS(Table21[[#This Row],[Erorr 1]])</f>
        <v>3.8509999999999991</v>
      </c>
      <c r="G789" s="6">
        <f>Table21[[#This Row],[Abs Erorr 1]]/Table21[[#This Row],[Adj Close]]</f>
        <v>2.7407301971389932E-2</v>
      </c>
      <c r="H789" s="4">
        <f t="shared" si="63"/>
        <v>137.24453333333335</v>
      </c>
      <c r="I789" s="7">
        <f>(Table21[[#This Row],[Adj Close]]-Table21[[#This Row],[3-MA]])</f>
        <v>3.2654666666666401</v>
      </c>
      <c r="J789" s="3">
        <f t="shared" si="62"/>
        <v>10.663272551110937</v>
      </c>
      <c r="K789" s="3">
        <f>ABS(Table21[[#This Row],[Erorr 2]])</f>
        <v>3.2654666666666401</v>
      </c>
      <c r="L789" s="6">
        <f>Table21[[#This Row],[Abs Erorr 2]]/Table21[[#This Row],[Adj Close]]</f>
        <v>2.3240101534884636E-2</v>
      </c>
      <c r="M789" s="4">
        <f t="shared" si="64"/>
        <v>138.58610000000002</v>
      </c>
      <c r="N789" s="9">
        <f>Table21[[#This Row],[Adj Close]]-Table21[[#This Row],[6-MA]]</f>
        <v>1.9238999999999749</v>
      </c>
      <c r="O789" s="10">
        <f>(Table21[[#This Row],[Adj Close]]-M789)^2</f>
        <v>3.7013912099999033</v>
      </c>
      <c r="P789" s="10">
        <f>ABS(Table21[[#This Row],[Erorr 3]])</f>
        <v>1.9238999999999749</v>
      </c>
      <c r="Q789" s="81">
        <f>Table21[[#This Row],[Abs Erorr 3]]/Table21[[#This Row],[Adj Close]]</f>
        <v>1.369226389580795E-2</v>
      </c>
    </row>
    <row r="790" spans="1:17" x14ac:dyDescent="0.3">
      <c r="A790" s="79">
        <v>44608</v>
      </c>
      <c r="B790" s="82">
        <v>141.38829999999999</v>
      </c>
      <c r="C790" s="4">
        <f t="shared" si="61"/>
        <v>140.51</v>
      </c>
      <c r="D790" s="18">
        <f>Table21[[#This Row],[Adj Close]]-Table21[[#This Row],[Naive Trend ]]</f>
        <v>0.87829999999999586</v>
      </c>
      <c r="E790" s="5">
        <f t="shared" si="60"/>
        <v>0.77141088999999274</v>
      </c>
      <c r="F790" s="5">
        <f>ABS(Table21[[#This Row],[Erorr 1]])</f>
        <v>0.87829999999999586</v>
      </c>
      <c r="G790" s="6">
        <f>Table21[[#This Row],[Abs Erorr 1]]/Table21[[#This Row],[Adj Close]]</f>
        <v>6.2119708632184982E-3</v>
      </c>
      <c r="H790" s="4">
        <f t="shared" si="63"/>
        <v>137.48903333333331</v>
      </c>
      <c r="I790" s="7">
        <f>(Table21[[#This Row],[Adj Close]]-Table21[[#This Row],[3-MA]])</f>
        <v>3.8992666666666764</v>
      </c>
      <c r="J790" s="3">
        <f t="shared" si="62"/>
        <v>15.204280537777853</v>
      </c>
      <c r="K790" s="3">
        <f>ABS(Table21[[#This Row],[Erorr 2]])</f>
        <v>3.8992666666666764</v>
      </c>
      <c r="L790" s="6">
        <f>Table21[[#This Row],[Abs Erorr 2]]/Table21[[#This Row],[Adj Close]]</f>
        <v>2.7578425277527751E-2</v>
      </c>
      <c r="M790" s="4">
        <f t="shared" si="64"/>
        <v>138.65688333333333</v>
      </c>
      <c r="N790" s="9">
        <f>Table21[[#This Row],[Adj Close]]-Table21[[#This Row],[6-MA]]</f>
        <v>2.7314166666666608</v>
      </c>
      <c r="O790" s="10">
        <f>(Table21[[#This Row],[Adj Close]]-M790)^2</f>
        <v>7.4606370069444123</v>
      </c>
      <c r="P790" s="10">
        <f>ABS(Table21[[#This Row],[Erorr 3]])</f>
        <v>2.7314166666666608</v>
      </c>
      <c r="Q790" s="81">
        <f>Table21[[#This Row],[Abs Erorr 3]]/Table21[[#This Row],[Adj Close]]</f>
        <v>1.9318548045818933E-2</v>
      </c>
    </row>
    <row r="791" spans="1:17" x14ac:dyDescent="0.3">
      <c r="A791" s="79">
        <v>44609</v>
      </c>
      <c r="B791" s="82">
        <v>137.82679999999999</v>
      </c>
      <c r="C791" s="4">
        <f t="shared" si="61"/>
        <v>141.38829999999999</v>
      </c>
      <c r="D791" s="18">
        <f>Table21[[#This Row],[Adj Close]]-Table21[[#This Row],[Naive Trend ]]</f>
        <v>-3.5614999999999952</v>
      </c>
      <c r="E791" s="5">
        <f t="shared" si="60"/>
        <v>12.684282249999965</v>
      </c>
      <c r="F791" s="5">
        <f>ABS(Table21[[#This Row],[Erorr 1]])</f>
        <v>3.5614999999999952</v>
      </c>
      <c r="G791" s="6">
        <f>Table21[[#This Row],[Abs Erorr 1]]/Table21[[#This Row],[Adj Close]]</f>
        <v>2.5840402592238923E-2</v>
      </c>
      <c r="H791" s="4">
        <f t="shared" si="63"/>
        <v>139.51909999999998</v>
      </c>
      <c r="I791" s="7">
        <f>(Table21[[#This Row],[Adj Close]]-Table21[[#This Row],[3-MA]])</f>
        <v>-1.6922999999999888</v>
      </c>
      <c r="J791" s="3">
        <f t="shared" si="62"/>
        <v>2.8638792899999621</v>
      </c>
      <c r="K791" s="3">
        <f>ABS(Table21[[#This Row],[Erorr 2]])</f>
        <v>1.6922999999999888</v>
      </c>
      <c r="L791" s="6">
        <f>Table21[[#This Row],[Abs Erorr 2]]/Table21[[#This Row],[Adj Close]]</f>
        <v>1.2278453827557404E-2</v>
      </c>
      <c r="M791" s="4">
        <f t="shared" si="64"/>
        <v>139.13303333333332</v>
      </c>
      <c r="N791" s="9">
        <f>Table21[[#This Row],[Adj Close]]-Table21[[#This Row],[6-MA]]</f>
        <v>-1.3062333333333243</v>
      </c>
      <c r="O791" s="10">
        <f>(Table21[[#This Row],[Adj Close]]-M791)^2</f>
        <v>1.7062455211110874</v>
      </c>
      <c r="P791" s="10">
        <f>ABS(Table21[[#This Row],[Erorr 3]])</f>
        <v>1.3062333333333243</v>
      </c>
      <c r="Q791" s="81">
        <f>Table21[[#This Row],[Abs Erorr 3]]/Table21[[#This Row],[Adj Close]]</f>
        <v>9.4773537028598528E-3</v>
      </c>
    </row>
    <row r="792" spans="1:17" x14ac:dyDescent="0.3">
      <c r="A792" s="79">
        <v>44610</v>
      </c>
      <c r="B792" s="82">
        <v>137.9716</v>
      </c>
      <c r="C792" s="4">
        <f t="shared" si="61"/>
        <v>137.82679999999999</v>
      </c>
      <c r="D792" s="18">
        <f>Table21[[#This Row],[Adj Close]]-Table21[[#This Row],[Naive Trend ]]</f>
        <v>0.14480000000000359</v>
      </c>
      <c r="E792" s="5">
        <f t="shared" si="60"/>
        <v>2.096704000000104E-2</v>
      </c>
      <c r="F792" s="5">
        <f>ABS(Table21[[#This Row],[Erorr 1]])</f>
        <v>0.14480000000000359</v>
      </c>
      <c r="G792" s="6">
        <f>Table21[[#This Row],[Abs Erorr 1]]/Table21[[#This Row],[Adj Close]]</f>
        <v>1.0494913445955804E-3</v>
      </c>
      <c r="H792" s="4">
        <f t="shared" si="63"/>
        <v>139.90836666666664</v>
      </c>
      <c r="I792" s="7">
        <f>(Table21[[#This Row],[Adj Close]]-Table21[[#This Row],[3-MA]])</f>
        <v>-1.9367666666666423</v>
      </c>
      <c r="J792" s="3">
        <f t="shared" si="62"/>
        <v>3.7510651211110169</v>
      </c>
      <c r="K792" s="3">
        <f>ABS(Table21[[#This Row],[Erorr 2]])</f>
        <v>1.9367666666666423</v>
      </c>
      <c r="L792" s="6">
        <f>Table21[[#This Row],[Abs Erorr 2]]/Table21[[#This Row],[Adj Close]]</f>
        <v>1.4037429925192158E-2</v>
      </c>
      <c r="M792" s="4">
        <f t="shared" si="64"/>
        <v>138.57644999999999</v>
      </c>
      <c r="N792" s="9">
        <f>Table21[[#This Row],[Adj Close]]-Table21[[#This Row],[6-MA]]</f>
        <v>-0.604849999999999</v>
      </c>
      <c r="O792" s="10">
        <f>(Table21[[#This Row],[Adj Close]]-M792)^2</f>
        <v>0.3658435224999988</v>
      </c>
      <c r="P792" s="10">
        <f>ABS(Table21[[#This Row],[Erorr 3]])</f>
        <v>0.604849999999999</v>
      </c>
      <c r="Q792" s="81">
        <f>Table21[[#This Row],[Abs Erorr 3]]/Table21[[#This Row],[Adj Close]]</f>
        <v>4.3838732028910225E-3</v>
      </c>
    </row>
    <row r="793" spans="1:17" x14ac:dyDescent="0.3">
      <c r="A793" s="79">
        <v>44614</v>
      </c>
      <c r="B793" s="82">
        <v>133.37739999999999</v>
      </c>
      <c r="C793" s="4">
        <f t="shared" si="61"/>
        <v>137.9716</v>
      </c>
      <c r="D793" s="18">
        <f>Table21[[#This Row],[Adj Close]]-Table21[[#This Row],[Naive Trend ]]</f>
        <v>-4.5942000000000007</v>
      </c>
      <c r="E793" s="5">
        <f t="shared" si="60"/>
        <v>21.106673640000007</v>
      </c>
      <c r="F793" s="5">
        <f>ABS(Table21[[#This Row],[Erorr 1]])</f>
        <v>4.5942000000000007</v>
      </c>
      <c r="G793" s="6">
        <f>Table21[[#This Row],[Abs Erorr 1]]/Table21[[#This Row],[Adj Close]]</f>
        <v>3.444511588919863E-2</v>
      </c>
      <c r="H793" s="4">
        <f t="shared" si="63"/>
        <v>139.06223333333332</v>
      </c>
      <c r="I793" s="7">
        <f>(Table21[[#This Row],[Adj Close]]-Table21[[#This Row],[3-MA]])</f>
        <v>-5.6848333333333301</v>
      </c>
      <c r="J793" s="3">
        <f t="shared" si="62"/>
        <v>32.317330027777743</v>
      </c>
      <c r="K793" s="3">
        <f>ABS(Table21[[#This Row],[Erorr 2]])</f>
        <v>5.6848333333333301</v>
      </c>
      <c r="L793" s="6">
        <f>Table21[[#This Row],[Abs Erorr 2]]/Table21[[#This Row],[Adj Close]]</f>
        <v>4.2622163375004539E-2</v>
      </c>
      <c r="M793" s="4">
        <f t="shared" si="64"/>
        <v>138.27563333333333</v>
      </c>
      <c r="N793" s="9">
        <f>Table21[[#This Row],[Adj Close]]-Table21[[#This Row],[6-MA]]</f>
        <v>-4.8982333333333372</v>
      </c>
      <c r="O793" s="10">
        <f>(Table21[[#This Row],[Adj Close]]-M793)^2</f>
        <v>23.992689787777817</v>
      </c>
      <c r="P793" s="10">
        <f>ABS(Table21[[#This Row],[Erorr 3]])</f>
        <v>4.8982333333333372</v>
      </c>
      <c r="Q793" s="81">
        <f>Table21[[#This Row],[Abs Erorr 3]]/Table21[[#This Row],[Adj Close]]</f>
        <v>3.6724612515563637E-2</v>
      </c>
    </row>
    <row r="794" spans="1:17" x14ac:dyDescent="0.3">
      <c r="A794" s="79">
        <v>44615</v>
      </c>
      <c r="B794" s="82">
        <v>132.06469999999999</v>
      </c>
      <c r="C794" s="4">
        <f t="shared" si="61"/>
        <v>133.37739999999999</v>
      </c>
      <c r="D794" s="18">
        <f>Table21[[#This Row],[Adj Close]]-Table21[[#This Row],[Naive Trend ]]</f>
        <v>-1.3127000000000066</v>
      </c>
      <c r="E794" s="5">
        <f t="shared" si="60"/>
        <v>1.7231812900000174</v>
      </c>
      <c r="F794" s="5">
        <f>ABS(Table21[[#This Row],[Erorr 1]])</f>
        <v>1.3127000000000066</v>
      </c>
      <c r="G794" s="6">
        <f>Table21[[#This Row],[Abs Erorr 1]]/Table21[[#This Row],[Adj Close]]</f>
        <v>9.9398249494377124E-3</v>
      </c>
      <c r="H794" s="4">
        <f t="shared" si="63"/>
        <v>136.39193333333333</v>
      </c>
      <c r="I794" s="7">
        <f>(Table21[[#This Row],[Adj Close]]-Table21[[#This Row],[3-MA]])</f>
        <v>-4.3272333333333393</v>
      </c>
      <c r="J794" s="3">
        <f t="shared" si="62"/>
        <v>18.724948321111164</v>
      </c>
      <c r="K794" s="3">
        <f>ABS(Table21[[#This Row],[Erorr 2]])</f>
        <v>4.3272333333333393</v>
      </c>
      <c r="L794" s="6">
        <f>Table21[[#This Row],[Abs Erorr 2]]/Table21[[#This Row],[Adj Close]]</f>
        <v>3.2766010397428984E-2</v>
      </c>
      <c r="M794" s="4">
        <f t="shared" si="64"/>
        <v>137.95551666666665</v>
      </c>
      <c r="N794" s="9">
        <f>Table21[[#This Row],[Adj Close]]-Table21[[#This Row],[6-MA]]</f>
        <v>-5.8908166666666659</v>
      </c>
      <c r="O794" s="10">
        <f>(Table21[[#This Row],[Adj Close]]-M794)^2</f>
        <v>34.701721000277772</v>
      </c>
      <c r="P794" s="10">
        <f>ABS(Table21[[#This Row],[Erorr 3]])</f>
        <v>5.8908166666666659</v>
      </c>
      <c r="Q794" s="81">
        <f>Table21[[#This Row],[Abs Erorr 3]]/Table21[[#This Row],[Adj Close]]</f>
        <v>4.4605535519080169E-2</v>
      </c>
    </row>
    <row r="795" spans="1:17" x14ac:dyDescent="0.3">
      <c r="A795" s="79">
        <v>44616</v>
      </c>
      <c r="B795" s="82">
        <v>132.3929</v>
      </c>
      <c r="C795" s="4">
        <f t="shared" si="61"/>
        <v>132.06469999999999</v>
      </c>
      <c r="D795" s="18">
        <f>Table21[[#This Row],[Adj Close]]-Table21[[#This Row],[Naive Trend ]]</f>
        <v>0.3282000000000096</v>
      </c>
      <c r="E795" s="5">
        <f t="shared" si="60"/>
        <v>0.1077152400000063</v>
      </c>
      <c r="F795" s="5">
        <f>ABS(Table21[[#This Row],[Erorr 1]])</f>
        <v>0.3282000000000096</v>
      </c>
      <c r="G795" s="6">
        <f>Table21[[#This Row],[Abs Erorr 1]]/Table21[[#This Row],[Adj Close]]</f>
        <v>2.4789849002477445E-3</v>
      </c>
      <c r="H795" s="4">
        <f t="shared" si="63"/>
        <v>134.47123333333332</v>
      </c>
      <c r="I795" s="7">
        <f>(Table21[[#This Row],[Adj Close]]-Table21[[#This Row],[3-MA]])</f>
        <v>-2.0783333333333189</v>
      </c>
      <c r="J795" s="3">
        <f t="shared" si="62"/>
        <v>4.3194694444443842</v>
      </c>
      <c r="K795" s="3">
        <f>ABS(Table21[[#This Row],[Erorr 2]])</f>
        <v>2.0783333333333189</v>
      </c>
      <c r="L795" s="6">
        <f>Table21[[#This Row],[Abs Erorr 2]]/Table21[[#This Row],[Adj Close]]</f>
        <v>1.5698223494865049E-2</v>
      </c>
      <c r="M795" s="4">
        <f t="shared" si="64"/>
        <v>137.18979999999999</v>
      </c>
      <c r="N795" s="9">
        <f>Table21[[#This Row],[Adj Close]]-Table21[[#This Row],[6-MA]]</f>
        <v>-4.7968999999999937</v>
      </c>
      <c r="O795" s="10">
        <f>(Table21[[#This Row],[Adj Close]]-M795)^2</f>
        <v>23.010249609999939</v>
      </c>
      <c r="P795" s="10">
        <f>ABS(Table21[[#This Row],[Erorr 3]])</f>
        <v>4.7968999999999937</v>
      </c>
      <c r="Q795" s="81">
        <f>Table21[[#This Row],[Abs Erorr 3]]/Table21[[#This Row],[Adj Close]]</f>
        <v>3.6232305508830109E-2</v>
      </c>
    </row>
    <row r="796" spans="1:17" x14ac:dyDescent="0.3">
      <c r="A796" s="79">
        <v>44617</v>
      </c>
      <c r="B796" s="82">
        <v>133.96610000000001</v>
      </c>
      <c r="C796" s="4">
        <f t="shared" si="61"/>
        <v>132.3929</v>
      </c>
      <c r="D796" s="18">
        <f>Table21[[#This Row],[Adj Close]]-Table21[[#This Row],[Naive Trend ]]</f>
        <v>1.5732000000000141</v>
      </c>
      <c r="E796" s="5">
        <f t="shared" si="60"/>
        <v>2.4749582400000447</v>
      </c>
      <c r="F796" s="5">
        <f>ABS(Table21[[#This Row],[Erorr 1]])</f>
        <v>1.5732000000000141</v>
      </c>
      <c r="G796" s="6">
        <f>Table21[[#This Row],[Abs Erorr 1]]/Table21[[#This Row],[Adj Close]]</f>
        <v>1.1743269379343087E-2</v>
      </c>
      <c r="H796" s="4">
        <f t="shared" si="63"/>
        <v>132.61166666666665</v>
      </c>
      <c r="I796" s="7">
        <f>(Table21[[#This Row],[Adj Close]]-Table21[[#This Row],[3-MA]])</f>
        <v>1.3544333333333611</v>
      </c>
      <c r="J796" s="3">
        <f t="shared" si="62"/>
        <v>1.8344896544445197</v>
      </c>
      <c r="K796" s="3">
        <f>ABS(Table21[[#This Row],[Erorr 2]])</f>
        <v>1.3544333333333611</v>
      </c>
      <c r="L796" s="6">
        <f>Table21[[#This Row],[Abs Erorr 2]]/Table21[[#This Row],[Adj Close]]</f>
        <v>1.0110269189991803E-2</v>
      </c>
      <c r="M796" s="4">
        <f t="shared" si="64"/>
        <v>135.83695</v>
      </c>
      <c r="N796" s="9">
        <f>Table21[[#This Row],[Adj Close]]-Table21[[#This Row],[6-MA]]</f>
        <v>-1.8708499999999901</v>
      </c>
      <c r="O796" s="10">
        <f>(Table21[[#This Row],[Adj Close]]-M796)^2</f>
        <v>3.5000797224999629</v>
      </c>
      <c r="P796" s="10">
        <f>ABS(Table21[[#This Row],[Erorr 3]])</f>
        <v>1.8708499999999901</v>
      </c>
      <c r="Q796" s="81">
        <f>Table21[[#This Row],[Abs Erorr 3]]/Table21[[#This Row],[Adj Close]]</f>
        <v>1.3965100126076596E-2</v>
      </c>
    </row>
    <row r="797" spans="1:17" x14ac:dyDescent="0.3">
      <c r="A797" s="79">
        <v>44620</v>
      </c>
      <c r="B797" s="82">
        <v>131.7945</v>
      </c>
      <c r="C797" s="4">
        <f t="shared" si="61"/>
        <v>133.96610000000001</v>
      </c>
      <c r="D797" s="18">
        <f>Table21[[#This Row],[Adj Close]]-Table21[[#This Row],[Naive Trend ]]</f>
        <v>-2.1716000000000122</v>
      </c>
      <c r="E797" s="5">
        <f t="shared" si="60"/>
        <v>4.7158465600000525</v>
      </c>
      <c r="F797" s="5">
        <f>ABS(Table21[[#This Row],[Erorr 1]])</f>
        <v>2.1716000000000122</v>
      </c>
      <c r="G797" s="6">
        <f>Table21[[#This Row],[Abs Erorr 1]]/Table21[[#This Row],[Adj Close]]</f>
        <v>1.6477167104848929E-2</v>
      </c>
      <c r="H797" s="4">
        <f t="shared" si="63"/>
        <v>132.80789999999999</v>
      </c>
      <c r="I797" s="7">
        <f>(Table21[[#This Row],[Adj Close]]-Table21[[#This Row],[3-MA]])</f>
        <v>-1.0133999999999901</v>
      </c>
      <c r="J797" s="3">
        <f t="shared" si="62"/>
        <v>1.0269795599999798</v>
      </c>
      <c r="K797" s="3">
        <f>ABS(Table21[[#This Row],[Erorr 2]])</f>
        <v>1.0133999999999901</v>
      </c>
      <c r="L797" s="6">
        <f>Table21[[#This Row],[Abs Erorr 2]]/Table21[[#This Row],[Adj Close]]</f>
        <v>7.689243481328812E-3</v>
      </c>
      <c r="M797" s="4">
        <f t="shared" si="64"/>
        <v>134.59991666666664</v>
      </c>
      <c r="N797" s="9">
        <f>Table21[[#This Row],[Adj Close]]-Table21[[#This Row],[6-MA]]</f>
        <v>-2.8054166666666447</v>
      </c>
      <c r="O797" s="10">
        <f>(Table21[[#This Row],[Adj Close]]-M797)^2</f>
        <v>7.8703626736109875</v>
      </c>
      <c r="P797" s="10">
        <f>ABS(Table21[[#This Row],[Erorr 3]])</f>
        <v>2.8054166666666447</v>
      </c>
      <c r="Q797" s="81">
        <f>Table21[[#This Row],[Abs Erorr 3]]/Table21[[#This Row],[Adj Close]]</f>
        <v>2.1286295457448107E-2</v>
      </c>
    </row>
    <row r="798" spans="1:17" x14ac:dyDescent="0.3">
      <c r="A798" s="79">
        <v>44621</v>
      </c>
      <c r="B798" s="82">
        <v>127.6153</v>
      </c>
      <c r="C798" s="4">
        <f t="shared" si="61"/>
        <v>131.7945</v>
      </c>
      <c r="D798" s="18">
        <f>Table21[[#This Row],[Adj Close]]-Table21[[#This Row],[Naive Trend ]]</f>
        <v>-4.1791999999999945</v>
      </c>
      <c r="E798" s="5">
        <f t="shared" si="60"/>
        <v>17.465712639999953</v>
      </c>
      <c r="F798" s="5">
        <f>ABS(Table21[[#This Row],[Erorr 1]])</f>
        <v>4.1791999999999945</v>
      </c>
      <c r="G798" s="6">
        <f>Table21[[#This Row],[Abs Erorr 1]]/Table21[[#This Row],[Adj Close]]</f>
        <v>3.2748424366043839E-2</v>
      </c>
      <c r="H798" s="4">
        <f t="shared" si="63"/>
        <v>132.71783333333335</v>
      </c>
      <c r="I798" s="7">
        <f>(Table21[[#This Row],[Adj Close]]-Table21[[#This Row],[3-MA]])</f>
        <v>-5.1025333333333407</v>
      </c>
      <c r="J798" s="3">
        <f t="shared" si="62"/>
        <v>26.035846417777854</v>
      </c>
      <c r="K798" s="3">
        <f>ABS(Table21[[#This Row],[Erorr 2]])</f>
        <v>5.1025333333333407</v>
      </c>
      <c r="L798" s="6">
        <f>Table21[[#This Row],[Abs Erorr 2]]/Table21[[#This Row],[Adj Close]]</f>
        <v>3.9983711461974707E-2</v>
      </c>
      <c r="M798" s="4">
        <f t="shared" si="64"/>
        <v>133.59453333333332</v>
      </c>
      <c r="N798" s="9">
        <f>Table21[[#This Row],[Adj Close]]-Table21[[#This Row],[6-MA]]</f>
        <v>-5.9792333333333119</v>
      </c>
      <c r="O798" s="10">
        <f>(Table21[[#This Row],[Adj Close]]-M798)^2</f>
        <v>35.751231254444185</v>
      </c>
      <c r="P798" s="10">
        <f>ABS(Table21[[#This Row],[Erorr 3]])</f>
        <v>5.9792333333333119</v>
      </c>
      <c r="Q798" s="81">
        <f>Table21[[#This Row],[Abs Erorr 3]]/Table21[[#This Row],[Adj Close]]</f>
        <v>4.6853577379305705E-2</v>
      </c>
    </row>
    <row r="799" spans="1:17" x14ac:dyDescent="0.3">
      <c r="A799" s="79">
        <v>44622</v>
      </c>
      <c r="B799" s="82">
        <v>130.95480000000001</v>
      </c>
      <c r="C799" s="4">
        <f t="shared" si="61"/>
        <v>127.6153</v>
      </c>
      <c r="D799" s="18">
        <f>Table21[[#This Row],[Adj Close]]-Table21[[#This Row],[Naive Trend ]]</f>
        <v>3.339500000000001</v>
      </c>
      <c r="E799" s="5">
        <f t="shared" si="60"/>
        <v>11.152260250000007</v>
      </c>
      <c r="F799" s="5">
        <f>ABS(Table21[[#This Row],[Erorr 1]])</f>
        <v>3.339500000000001</v>
      </c>
      <c r="G799" s="6">
        <f>Table21[[#This Row],[Abs Erorr 1]]/Table21[[#This Row],[Adj Close]]</f>
        <v>2.5501165287564877E-2</v>
      </c>
      <c r="H799" s="4">
        <f t="shared" si="63"/>
        <v>131.12530000000001</v>
      </c>
      <c r="I799" s="7">
        <f>(Table21[[#This Row],[Adj Close]]-Table21[[#This Row],[3-MA]])</f>
        <v>-0.17050000000000409</v>
      </c>
      <c r="J799" s="3">
        <f t="shared" si="62"/>
        <v>2.9070250000001397E-2</v>
      </c>
      <c r="K799" s="3">
        <f>ABS(Table21[[#This Row],[Erorr 2]])</f>
        <v>0.17050000000000409</v>
      </c>
      <c r="L799" s="6">
        <f>Table21[[#This Row],[Abs Erorr 2]]/Table21[[#This Row],[Adj Close]]</f>
        <v>1.3019759489534106E-3</v>
      </c>
      <c r="M799" s="4">
        <f t="shared" si="64"/>
        <v>131.86848333333333</v>
      </c>
      <c r="N799" s="9">
        <f>Table21[[#This Row],[Adj Close]]-Table21[[#This Row],[6-MA]]</f>
        <v>-0.9136833333333243</v>
      </c>
      <c r="O799" s="10">
        <f>(Table21[[#This Row],[Adj Close]]-M799)^2</f>
        <v>0.83481723361109461</v>
      </c>
      <c r="P799" s="10">
        <f>ABS(Table21[[#This Row],[Erorr 3]])</f>
        <v>0.9136833333333243</v>
      </c>
      <c r="Q799" s="81">
        <f>Table21[[#This Row],[Abs Erorr 3]]/Table21[[#This Row],[Adj Close]]</f>
        <v>6.9770892959503906E-3</v>
      </c>
    </row>
    <row r="800" spans="1:17" x14ac:dyDescent="0.3">
      <c r="A800" s="79">
        <v>44623</v>
      </c>
      <c r="B800" s="82">
        <v>129.30430000000001</v>
      </c>
      <c r="C800" s="4">
        <f t="shared" si="61"/>
        <v>130.95480000000001</v>
      </c>
      <c r="D800" s="18">
        <f>Table21[[#This Row],[Adj Close]]-Table21[[#This Row],[Naive Trend ]]</f>
        <v>-1.6504999999999939</v>
      </c>
      <c r="E800" s="5">
        <f t="shared" si="60"/>
        <v>2.7241502499999797</v>
      </c>
      <c r="F800" s="5">
        <f>ABS(Table21[[#This Row],[Erorr 1]])</f>
        <v>1.6504999999999939</v>
      </c>
      <c r="G800" s="6">
        <f>Table21[[#This Row],[Abs Erorr 1]]/Table21[[#This Row],[Adj Close]]</f>
        <v>1.2764463362780617E-2</v>
      </c>
      <c r="H800" s="4">
        <f t="shared" si="63"/>
        <v>130.12153333333333</v>
      </c>
      <c r="I800" s="7">
        <f>(Table21[[#This Row],[Adj Close]]-Table21[[#This Row],[3-MA]])</f>
        <v>-0.81723333333331993</v>
      </c>
      <c r="J800" s="3">
        <f t="shared" si="62"/>
        <v>0.66787032111108924</v>
      </c>
      <c r="K800" s="3">
        <f>ABS(Table21[[#This Row],[Erorr 2]])</f>
        <v>0.81723333333331993</v>
      </c>
      <c r="L800" s="6">
        <f>Table21[[#This Row],[Abs Erorr 2]]/Table21[[#This Row],[Adj Close]]</f>
        <v>6.3202332276136204E-3</v>
      </c>
      <c r="M800" s="4">
        <f t="shared" si="64"/>
        <v>131.46471666666665</v>
      </c>
      <c r="N800" s="9">
        <f>Table21[[#This Row],[Adj Close]]-Table21[[#This Row],[6-MA]]</f>
        <v>-2.1604166666666345</v>
      </c>
      <c r="O800" s="10">
        <f>(Table21[[#This Row],[Adj Close]]-M800)^2</f>
        <v>4.6674001736109716</v>
      </c>
      <c r="P800" s="10">
        <f>ABS(Table21[[#This Row],[Erorr 3]])</f>
        <v>2.1604166666666345</v>
      </c>
      <c r="Q800" s="81">
        <f>Table21[[#This Row],[Abs Erorr 3]]/Table21[[#This Row],[Adj Close]]</f>
        <v>1.6708003265681299E-2</v>
      </c>
    </row>
    <row r="801" spans="1:17" x14ac:dyDescent="0.3">
      <c r="A801" s="79">
        <v>44624</v>
      </c>
      <c r="B801" s="82">
        <v>126.9004</v>
      </c>
      <c r="C801" s="4">
        <f t="shared" si="61"/>
        <v>129.30430000000001</v>
      </c>
      <c r="D801" s="18">
        <f>Table21[[#This Row],[Adj Close]]-Table21[[#This Row],[Naive Trend ]]</f>
        <v>-2.4039000000000073</v>
      </c>
      <c r="E801" s="5">
        <f t="shared" si="60"/>
        <v>5.7787352100000344</v>
      </c>
      <c r="F801" s="5">
        <f>ABS(Table21[[#This Row],[Erorr 1]])</f>
        <v>2.4039000000000073</v>
      </c>
      <c r="G801" s="6">
        <f>Table21[[#This Row],[Abs Erorr 1]]/Table21[[#This Row],[Adj Close]]</f>
        <v>1.8943202700700764E-2</v>
      </c>
      <c r="H801" s="4">
        <f t="shared" si="63"/>
        <v>129.29146666666668</v>
      </c>
      <c r="I801" s="7">
        <f>(Table21[[#This Row],[Adj Close]]-Table21[[#This Row],[3-MA]])</f>
        <v>-2.3910666666666742</v>
      </c>
      <c r="J801" s="3">
        <f t="shared" si="62"/>
        <v>5.7171998044444807</v>
      </c>
      <c r="K801" s="3">
        <f>ABS(Table21[[#This Row],[Erorr 2]])</f>
        <v>2.3910666666666742</v>
      </c>
      <c r="L801" s="6">
        <f>Table21[[#This Row],[Abs Erorr 2]]/Table21[[#This Row],[Adj Close]]</f>
        <v>1.8842073521176245E-2</v>
      </c>
      <c r="M801" s="4">
        <f t="shared" si="64"/>
        <v>131.00465</v>
      </c>
      <c r="N801" s="9">
        <f>Table21[[#This Row],[Adj Close]]-Table21[[#This Row],[6-MA]]</f>
        <v>-4.1042499999999933</v>
      </c>
      <c r="O801" s="10">
        <f>(Table21[[#This Row],[Adj Close]]-M801)^2</f>
        <v>16.844868062499945</v>
      </c>
      <c r="P801" s="10">
        <f>ABS(Table21[[#This Row],[Erorr 3]])</f>
        <v>4.1042499999999933</v>
      </c>
      <c r="Q801" s="81">
        <f>Table21[[#This Row],[Abs Erorr 3]]/Table21[[#This Row],[Adj Close]]</f>
        <v>3.2342293641312345E-2</v>
      </c>
    </row>
    <row r="802" spans="1:17" x14ac:dyDescent="0.3">
      <c r="A802" s="79">
        <v>44627</v>
      </c>
      <c r="B802" s="82">
        <v>120.38030000000001</v>
      </c>
      <c r="C802" s="4">
        <f t="shared" si="61"/>
        <v>126.9004</v>
      </c>
      <c r="D802" s="18">
        <f>Table21[[#This Row],[Adj Close]]-Table21[[#This Row],[Naive Trend ]]</f>
        <v>-6.5200999999999993</v>
      </c>
      <c r="E802" s="5">
        <f t="shared" si="60"/>
        <v>42.511704009999988</v>
      </c>
      <c r="F802" s="5">
        <f>ABS(Table21[[#This Row],[Erorr 1]])</f>
        <v>6.5200999999999993</v>
      </c>
      <c r="G802" s="6">
        <f>Table21[[#This Row],[Abs Erorr 1]]/Table21[[#This Row],[Adj Close]]</f>
        <v>5.416251662439784E-2</v>
      </c>
      <c r="H802" s="4">
        <f t="shared" si="63"/>
        <v>129.05316666666667</v>
      </c>
      <c r="I802" s="7">
        <f>(Table21[[#This Row],[Adj Close]]-Table21[[#This Row],[3-MA]])</f>
        <v>-8.6728666666666641</v>
      </c>
      <c r="J802" s="3">
        <f t="shared" si="62"/>
        <v>75.218616217777736</v>
      </c>
      <c r="K802" s="3">
        <f>ABS(Table21[[#This Row],[Erorr 2]])</f>
        <v>8.6728666666666641</v>
      </c>
      <c r="L802" s="6">
        <f>Table21[[#This Row],[Abs Erorr 2]]/Table21[[#This Row],[Adj Close]]</f>
        <v>7.2045564487434099E-2</v>
      </c>
      <c r="M802" s="4">
        <f t="shared" si="64"/>
        <v>130.08923333333334</v>
      </c>
      <c r="N802" s="9">
        <f>Table21[[#This Row],[Adj Close]]-Table21[[#This Row],[6-MA]]</f>
        <v>-9.7089333333333343</v>
      </c>
      <c r="O802" s="10">
        <f>(Table21[[#This Row],[Adj Close]]-M802)^2</f>
        <v>94.263386471111133</v>
      </c>
      <c r="P802" s="10">
        <f>ABS(Table21[[#This Row],[Erorr 3]])</f>
        <v>9.7089333333333343</v>
      </c>
      <c r="Q802" s="81">
        <f>Table21[[#This Row],[Abs Erorr 3]]/Table21[[#This Row],[Adj Close]]</f>
        <v>8.0652177584981374E-2</v>
      </c>
    </row>
    <row r="803" spans="1:17" x14ac:dyDescent="0.3">
      <c r="A803" s="79">
        <v>44628</v>
      </c>
      <c r="B803" s="82">
        <v>117.2557</v>
      </c>
      <c r="C803" s="4">
        <f t="shared" si="61"/>
        <v>120.38030000000001</v>
      </c>
      <c r="D803" s="18">
        <f>Table21[[#This Row],[Adj Close]]-Table21[[#This Row],[Naive Trend ]]</f>
        <v>-3.1246000000000009</v>
      </c>
      <c r="E803" s="5">
        <f t="shared" si="60"/>
        <v>9.7631251600000066</v>
      </c>
      <c r="F803" s="5">
        <f>ABS(Table21[[#This Row],[Erorr 1]])</f>
        <v>3.1246000000000009</v>
      </c>
      <c r="G803" s="6">
        <f>Table21[[#This Row],[Abs Erorr 1]]/Table21[[#This Row],[Adj Close]]</f>
        <v>2.6647745056317097E-2</v>
      </c>
      <c r="H803" s="4">
        <f t="shared" si="63"/>
        <v>125.52833333333335</v>
      </c>
      <c r="I803" s="7">
        <f>(Table21[[#This Row],[Adj Close]]-Table21[[#This Row],[3-MA]])</f>
        <v>-8.2726333333333457</v>
      </c>
      <c r="J803" s="3">
        <f t="shared" si="62"/>
        <v>68.436462267777983</v>
      </c>
      <c r="K803" s="3">
        <f>ABS(Table21[[#This Row],[Erorr 2]])</f>
        <v>8.2726333333333457</v>
      </c>
      <c r="L803" s="6">
        <f>Table21[[#This Row],[Abs Erorr 2]]/Table21[[#This Row],[Adj Close]]</f>
        <v>7.0552078349567185E-2</v>
      </c>
      <c r="M803" s="4">
        <f t="shared" si="64"/>
        <v>127.82493333333333</v>
      </c>
      <c r="N803" s="9">
        <f>Table21[[#This Row],[Adj Close]]-Table21[[#This Row],[6-MA]]</f>
        <v>-10.569233333333329</v>
      </c>
      <c r="O803" s="10">
        <f>(Table21[[#This Row],[Adj Close]]-M803)^2</f>
        <v>111.70869325444437</v>
      </c>
      <c r="P803" s="10">
        <f>ABS(Table21[[#This Row],[Erorr 3]])</f>
        <v>10.569233333333329</v>
      </c>
      <c r="Q803" s="81">
        <f>Table21[[#This Row],[Abs Erorr 3]]/Table21[[#This Row],[Adj Close]]</f>
        <v>9.013833300499105E-2</v>
      </c>
    </row>
    <row r="804" spans="1:17" x14ac:dyDescent="0.3">
      <c r="A804" s="79">
        <v>44629</v>
      </c>
      <c r="B804" s="82">
        <v>122.80840000000001</v>
      </c>
      <c r="C804" s="4">
        <f t="shared" si="61"/>
        <v>117.2557</v>
      </c>
      <c r="D804" s="18">
        <f>Table21[[#This Row],[Adj Close]]-Table21[[#This Row],[Naive Trend ]]</f>
        <v>5.5527000000000015</v>
      </c>
      <c r="E804" s="5">
        <f t="shared" si="60"/>
        <v>30.832477290000018</v>
      </c>
      <c r="F804" s="5">
        <f>ABS(Table21[[#This Row],[Erorr 1]])</f>
        <v>5.5527000000000015</v>
      </c>
      <c r="G804" s="6">
        <f>Table21[[#This Row],[Abs Erorr 1]]/Table21[[#This Row],[Adj Close]]</f>
        <v>4.5214333872927268E-2</v>
      </c>
      <c r="H804" s="4">
        <f t="shared" si="63"/>
        <v>121.51213333333334</v>
      </c>
      <c r="I804" s="7">
        <f>(Table21[[#This Row],[Adj Close]]-Table21[[#This Row],[3-MA]])</f>
        <v>1.2962666666666678</v>
      </c>
      <c r="J804" s="3">
        <f t="shared" si="62"/>
        <v>1.680307271111114</v>
      </c>
      <c r="K804" s="3">
        <f>ABS(Table21[[#This Row],[Erorr 2]])</f>
        <v>1.2962666666666678</v>
      </c>
      <c r="L804" s="6">
        <f>Table21[[#This Row],[Abs Erorr 2]]/Table21[[#This Row],[Adj Close]]</f>
        <v>1.0555195464371067E-2</v>
      </c>
      <c r="M804" s="4">
        <f t="shared" si="64"/>
        <v>125.40180000000002</v>
      </c>
      <c r="N804" s="9">
        <f>Table21[[#This Row],[Adj Close]]-Table21[[#This Row],[6-MA]]</f>
        <v>-2.5934000000000168</v>
      </c>
      <c r="O804" s="10">
        <f>(Table21[[#This Row],[Adj Close]]-M804)^2</f>
        <v>6.7257235600000875</v>
      </c>
      <c r="P804" s="10">
        <f>ABS(Table21[[#This Row],[Erorr 3]])</f>
        <v>2.5934000000000168</v>
      </c>
      <c r="Q804" s="81">
        <f>Table21[[#This Row],[Abs Erorr 3]]/Table21[[#This Row],[Adj Close]]</f>
        <v>2.1117447992157024E-2</v>
      </c>
    </row>
    <row r="805" spans="1:17" x14ac:dyDescent="0.3">
      <c r="A805" s="79">
        <v>44630</v>
      </c>
      <c r="B805" s="82">
        <v>121.91840000000001</v>
      </c>
      <c r="C805" s="4">
        <f t="shared" si="61"/>
        <v>122.80840000000001</v>
      </c>
      <c r="D805" s="18">
        <f>Table21[[#This Row],[Adj Close]]-Table21[[#This Row],[Naive Trend ]]</f>
        <v>-0.89000000000000057</v>
      </c>
      <c r="E805" s="5">
        <f t="shared" si="60"/>
        <v>0.79210000000000103</v>
      </c>
      <c r="F805" s="5">
        <f>ABS(Table21[[#This Row],[Erorr 1]])</f>
        <v>0.89000000000000057</v>
      </c>
      <c r="G805" s="6">
        <f>Table21[[#This Row],[Abs Erorr 1]]/Table21[[#This Row],[Adj Close]]</f>
        <v>7.2999645664641307E-3</v>
      </c>
      <c r="H805" s="4">
        <f t="shared" si="63"/>
        <v>120.14813333333335</v>
      </c>
      <c r="I805" s="7">
        <f>(Table21[[#This Row],[Adj Close]]-Table21[[#This Row],[3-MA]])</f>
        <v>1.7702666666666573</v>
      </c>
      <c r="J805" s="3">
        <f t="shared" si="62"/>
        <v>3.1338440711110782</v>
      </c>
      <c r="K805" s="3">
        <f>ABS(Table21[[#This Row],[Erorr 2]])</f>
        <v>1.7702666666666573</v>
      </c>
      <c r="L805" s="6">
        <f>Table21[[#This Row],[Abs Erorr 2]]/Table21[[#This Row],[Adj Close]]</f>
        <v>1.4520094314448494E-2</v>
      </c>
      <c r="M805" s="4">
        <f t="shared" si="64"/>
        <v>124.60065000000002</v>
      </c>
      <c r="N805" s="9">
        <f>Table21[[#This Row],[Adj Close]]-Table21[[#This Row],[6-MA]]</f>
        <v>-2.6822500000000105</v>
      </c>
      <c r="O805" s="10">
        <f>(Table21[[#This Row],[Adj Close]]-M805)^2</f>
        <v>7.1944650625000559</v>
      </c>
      <c r="P805" s="10">
        <f>ABS(Table21[[#This Row],[Erorr 3]])</f>
        <v>2.6822500000000105</v>
      </c>
      <c r="Q805" s="81">
        <f>Table21[[#This Row],[Abs Erorr 3]]/Table21[[#This Row],[Adj Close]]</f>
        <v>2.2000370739773574E-2</v>
      </c>
    </row>
    <row r="806" spans="1:17" x14ac:dyDescent="0.3">
      <c r="A806" s="79">
        <v>44631</v>
      </c>
      <c r="B806" s="82">
        <v>118.6293</v>
      </c>
      <c r="C806" s="4">
        <f t="shared" si="61"/>
        <v>121.91840000000001</v>
      </c>
      <c r="D806" s="18">
        <f>Table21[[#This Row],[Adj Close]]-Table21[[#This Row],[Naive Trend ]]</f>
        <v>-3.2891000000000048</v>
      </c>
      <c r="E806" s="5">
        <f t="shared" si="60"/>
        <v>10.818178810000031</v>
      </c>
      <c r="F806" s="5">
        <f>ABS(Table21[[#This Row],[Erorr 1]])</f>
        <v>3.2891000000000048</v>
      </c>
      <c r="G806" s="6">
        <f>Table21[[#This Row],[Abs Erorr 1]]/Table21[[#This Row],[Adj Close]]</f>
        <v>2.7725865363784536E-2</v>
      </c>
      <c r="H806" s="4">
        <f t="shared" si="63"/>
        <v>120.66083333333334</v>
      </c>
      <c r="I806" s="7">
        <f>(Table21[[#This Row],[Adj Close]]-Table21[[#This Row],[3-MA]])</f>
        <v>-2.0315333333333427</v>
      </c>
      <c r="J806" s="3">
        <f t="shared" si="62"/>
        <v>4.1271276844444831</v>
      </c>
      <c r="K806" s="3">
        <f>ABS(Table21[[#This Row],[Erorr 2]])</f>
        <v>2.0315333333333427</v>
      </c>
      <c r="L806" s="6">
        <f>Table21[[#This Row],[Abs Erorr 2]]/Table21[[#This Row],[Adj Close]]</f>
        <v>1.7125055389632601E-2</v>
      </c>
      <c r="M806" s="4">
        <f t="shared" si="64"/>
        <v>123.09458333333335</v>
      </c>
      <c r="N806" s="9">
        <f>Table21[[#This Row],[Adj Close]]-Table21[[#This Row],[6-MA]]</f>
        <v>-4.4652833333333461</v>
      </c>
      <c r="O806" s="10">
        <f>(Table21[[#This Row],[Adj Close]]-M806)^2</f>
        <v>19.938755246944559</v>
      </c>
      <c r="P806" s="10">
        <f>ABS(Table21[[#This Row],[Erorr 3]])</f>
        <v>4.4652833333333461</v>
      </c>
      <c r="Q806" s="81">
        <f>Table21[[#This Row],[Abs Erorr 3]]/Table21[[#This Row],[Adj Close]]</f>
        <v>3.7640644708628865E-2</v>
      </c>
    </row>
    <row r="807" spans="1:17" x14ac:dyDescent="0.3">
      <c r="A807" s="79">
        <v>44634</v>
      </c>
      <c r="B807" s="82">
        <v>113.73439999999999</v>
      </c>
      <c r="C807" s="4">
        <f t="shared" si="61"/>
        <v>118.6293</v>
      </c>
      <c r="D807" s="18">
        <f>Table21[[#This Row],[Adj Close]]-Table21[[#This Row],[Naive Trend ]]</f>
        <v>-4.8949000000000069</v>
      </c>
      <c r="E807" s="5">
        <f t="shared" si="60"/>
        <v>23.960046010000067</v>
      </c>
      <c r="F807" s="5">
        <f>ABS(Table21[[#This Row],[Erorr 1]])</f>
        <v>4.8949000000000069</v>
      </c>
      <c r="G807" s="6">
        <f>Table21[[#This Row],[Abs Erorr 1]]/Table21[[#This Row],[Adj Close]]</f>
        <v>4.3037990265038607E-2</v>
      </c>
      <c r="H807" s="4">
        <f t="shared" si="63"/>
        <v>121.1187</v>
      </c>
      <c r="I807" s="7">
        <f>(Table21[[#This Row],[Adj Close]]-Table21[[#This Row],[3-MA]])</f>
        <v>-7.3843000000000103</v>
      </c>
      <c r="J807" s="3">
        <f t="shared" si="62"/>
        <v>54.527886490000149</v>
      </c>
      <c r="K807" s="3">
        <f>ABS(Table21[[#This Row],[Erorr 2]])</f>
        <v>7.3843000000000103</v>
      </c>
      <c r="L807" s="6">
        <f>Table21[[#This Row],[Abs Erorr 2]]/Table21[[#This Row],[Adj Close]]</f>
        <v>6.4925827190366422E-2</v>
      </c>
      <c r="M807" s="4">
        <f t="shared" si="64"/>
        <v>121.31541666666665</v>
      </c>
      <c r="N807" s="9">
        <f>Table21[[#This Row],[Adj Close]]-Table21[[#This Row],[6-MA]]</f>
        <v>-7.5810166666666561</v>
      </c>
      <c r="O807" s="10">
        <f>(Table21[[#This Row],[Adj Close]]-M807)^2</f>
        <v>57.471813700277615</v>
      </c>
      <c r="P807" s="10">
        <f>ABS(Table21[[#This Row],[Erorr 3]])</f>
        <v>7.5810166666666561</v>
      </c>
      <c r="Q807" s="81">
        <f>Table21[[#This Row],[Abs Erorr 3]]/Table21[[#This Row],[Adj Close]]</f>
        <v>6.6655441684016936E-2</v>
      </c>
    </row>
    <row r="808" spans="1:17" x14ac:dyDescent="0.3">
      <c r="A808" s="79">
        <v>44635</v>
      </c>
      <c r="B808" s="82">
        <v>115.5047</v>
      </c>
      <c r="C808" s="4">
        <f t="shared" si="61"/>
        <v>113.73439999999999</v>
      </c>
      <c r="D808" s="18">
        <f>Table21[[#This Row],[Adj Close]]-Table21[[#This Row],[Naive Trend ]]</f>
        <v>1.770300000000006</v>
      </c>
      <c r="E808" s="5">
        <f t="shared" si="60"/>
        <v>3.1339620900000211</v>
      </c>
      <c r="F808" s="5">
        <f>ABS(Table21[[#This Row],[Erorr 1]])</f>
        <v>1.770300000000006</v>
      </c>
      <c r="G808" s="6">
        <f>Table21[[#This Row],[Abs Erorr 1]]/Table21[[#This Row],[Adj Close]]</f>
        <v>1.532664904545015E-2</v>
      </c>
      <c r="H808" s="4">
        <f t="shared" si="63"/>
        <v>118.09403333333334</v>
      </c>
      <c r="I808" s="7">
        <f>(Table21[[#This Row],[Adj Close]]-Table21[[#This Row],[3-MA]])</f>
        <v>-2.589333333333343</v>
      </c>
      <c r="J808" s="3">
        <f t="shared" si="62"/>
        <v>6.7046471111111616</v>
      </c>
      <c r="K808" s="3">
        <f>ABS(Table21[[#This Row],[Erorr 2]])</f>
        <v>2.589333333333343</v>
      </c>
      <c r="L808" s="6">
        <f>Table21[[#This Row],[Abs Erorr 2]]/Table21[[#This Row],[Adj Close]]</f>
        <v>2.2417558188829918E-2</v>
      </c>
      <c r="M808" s="4">
        <f t="shared" si="64"/>
        <v>119.12108333333333</v>
      </c>
      <c r="N808" s="9">
        <f>Table21[[#This Row],[Adj Close]]-Table21[[#This Row],[6-MA]]</f>
        <v>-3.6163833333333315</v>
      </c>
      <c r="O808" s="10">
        <f>(Table21[[#This Row],[Adj Close]]-M808)^2</f>
        <v>13.078228413611098</v>
      </c>
      <c r="P808" s="10">
        <f>ABS(Table21[[#This Row],[Erorr 3]])</f>
        <v>3.6163833333333315</v>
      </c>
      <c r="Q808" s="81">
        <f>Table21[[#This Row],[Abs Erorr 3]]/Table21[[#This Row],[Adj Close]]</f>
        <v>3.1309404148344884E-2</v>
      </c>
    </row>
    <row r="809" spans="1:17" x14ac:dyDescent="0.3">
      <c r="A809" s="79">
        <v>44636</v>
      </c>
      <c r="B809" s="82">
        <v>121.1058</v>
      </c>
      <c r="C809" s="4">
        <f t="shared" si="61"/>
        <v>115.5047</v>
      </c>
      <c r="D809" s="18">
        <f>Table21[[#This Row],[Adj Close]]-Table21[[#This Row],[Naive Trend ]]</f>
        <v>5.6011000000000024</v>
      </c>
      <c r="E809" s="5">
        <f t="shared" si="60"/>
        <v>31.372321210000027</v>
      </c>
      <c r="F809" s="5">
        <f>ABS(Table21[[#This Row],[Erorr 1]])</f>
        <v>5.6011000000000024</v>
      </c>
      <c r="G809" s="6">
        <f>Table21[[#This Row],[Abs Erorr 1]]/Table21[[#This Row],[Adj Close]]</f>
        <v>4.6249642874247168E-2</v>
      </c>
      <c r="H809" s="4">
        <f t="shared" si="63"/>
        <v>115.95613333333334</v>
      </c>
      <c r="I809" s="7">
        <f>(Table21[[#This Row],[Adj Close]]-Table21[[#This Row],[3-MA]])</f>
        <v>5.1496666666666613</v>
      </c>
      <c r="J809" s="3">
        <f t="shared" si="62"/>
        <v>26.519066777777724</v>
      </c>
      <c r="K809" s="3">
        <f>ABS(Table21[[#This Row],[Erorr 2]])</f>
        <v>5.1496666666666613</v>
      </c>
      <c r="L809" s="6">
        <f>Table21[[#This Row],[Abs Erorr 2]]/Table21[[#This Row],[Adj Close]]</f>
        <v>4.2522048214591386E-2</v>
      </c>
      <c r="M809" s="4">
        <f t="shared" si="64"/>
        <v>118.30848333333331</v>
      </c>
      <c r="N809" s="9">
        <f>Table21[[#This Row],[Adj Close]]-Table21[[#This Row],[6-MA]]</f>
        <v>2.7973166666666884</v>
      </c>
      <c r="O809" s="10">
        <f>(Table21[[#This Row],[Adj Close]]-M809)^2</f>
        <v>7.8249805336112326</v>
      </c>
      <c r="P809" s="10">
        <f>ABS(Table21[[#This Row],[Erorr 3]])</f>
        <v>2.7973166666666884</v>
      </c>
      <c r="Q809" s="81">
        <f>Table21[[#This Row],[Abs Erorr 3]]/Table21[[#This Row],[Adj Close]]</f>
        <v>2.3098123018605948E-2</v>
      </c>
    </row>
    <row r="810" spans="1:17" x14ac:dyDescent="0.3">
      <c r="A810" s="79">
        <v>44637</v>
      </c>
      <c r="B810" s="82">
        <v>123.2534</v>
      </c>
      <c r="C810" s="4">
        <f t="shared" si="61"/>
        <v>121.1058</v>
      </c>
      <c r="D810" s="18">
        <f>Table21[[#This Row],[Adj Close]]-Table21[[#This Row],[Naive Trend ]]</f>
        <v>2.1475999999999971</v>
      </c>
      <c r="E810" s="5">
        <f t="shared" si="60"/>
        <v>4.6121857599999876</v>
      </c>
      <c r="F810" s="5">
        <f>ABS(Table21[[#This Row],[Erorr 1]])</f>
        <v>2.1475999999999971</v>
      </c>
      <c r="G810" s="6">
        <f>Table21[[#This Row],[Abs Erorr 1]]/Table21[[#This Row],[Adj Close]]</f>
        <v>1.7424265780903385E-2</v>
      </c>
      <c r="H810" s="4">
        <f t="shared" si="63"/>
        <v>116.78163333333333</v>
      </c>
      <c r="I810" s="7">
        <f>(Table21[[#This Row],[Adj Close]]-Table21[[#This Row],[3-MA]])</f>
        <v>6.4717666666666673</v>
      </c>
      <c r="J810" s="3">
        <f t="shared" si="62"/>
        <v>41.883763787777788</v>
      </c>
      <c r="K810" s="3">
        <f>ABS(Table21[[#This Row],[Erorr 2]])</f>
        <v>6.4717666666666673</v>
      </c>
      <c r="L810" s="6">
        <f>Table21[[#This Row],[Abs Erorr 2]]/Table21[[#This Row],[Adj Close]]</f>
        <v>5.2507814524115903E-2</v>
      </c>
      <c r="M810" s="4">
        <f t="shared" si="64"/>
        <v>118.95016666666668</v>
      </c>
      <c r="N810" s="9">
        <f>Table21[[#This Row],[Adj Close]]-Table21[[#This Row],[6-MA]]</f>
        <v>4.3032333333333241</v>
      </c>
      <c r="O810" s="10">
        <f>(Table21[[#This Row],[Adj Close]]-M810)^2</f>
        <v>18.517817121111033</v>
      </c>
      <c r="P810" s="10">
        <f>ABS(Table21[[#This Row],[Erorr 3]])</f>
        <v>4.3032333333333241</v>
      </c>
      <c r="Q810" s="81">
        <f>Table21[[#This Row],[Abs Erorr 3]]/Table21[[#This Row],[Adj Close]]</f>
        <v>3.4913708938928451E-2</v>
      </c>
    </row>
    <row r="811" spans="1:17" x14ac:dyDescent="0.3">
      <c r="A811" s="79">
        <v>44638</v>
      </c>
      <c r="B811" s="82">
        <v>126.9584</v>
      </c>
      <c r="C811" s="4">
        <f t="shared" si="61"/>
        <v>123.2534</v>
      </c>
      <c r="D811" s="18">
        <f>Table21[[#This Row],[Adj Close]]-Table21[[#This Row],[Naive Trend ]]</f>
        <v>3.7049999999999983</v>
      </c>
      <c r="E811" s="5">
        <f t="shared" si="60"/>
        <v>13.727024999999987</v>
      </c>
      <c r="F811" s="5">
        <f>ABS(Table21[[#This Row],[Erorr 1]])</f>
        <v>3.7049999999999983</v>
      </c>
      <c r="G811" s="6">
        <f>Table21[[#This Row],[Abs Erorr 1]]/Table21[[#This Row],[Adj Close]]</f>
        <v>2.9182787432733857E-2</v>
      </c>
      <c r="H811" s="4">
        <f t="shared" si="63"/>
        <v>119.95463333333333</v>
      </c>
      <c r="I811" s="7">
        <f>(Table21[[#This Row],[Adj Close]]-Table21[[#This Row],[3-MA]])</f>
        <v>7.0037666666666638</v>
      </c>
      <c r="J811" s="3">
        <f t="shared" si="62"/>
        <v>49.052747521111073</v>
      </c>
      <c r="K811" s="3">
        <f>ABS(Table21[[#This Row],[Erorr 2]])</f>
        <v>7.0037666666666638</v>
      </c>
      <c r="L811" s="6">
        <f>Table21[[#This Row],[Abs Erorr 2]]/Table21[[#This Row],[Adj Close]]</f>
        <v>5.5165839099001433E-2</v>
      </c>
      <c r="M811" s="4">
        <f t="shared" si="64"/>
        <v>119.02433333333333</v>
      </c>
      <c r="N811" s="9">
        <f>Table21[[#This Row],[Adj Close]]-Table21[[#This Row],[6-MA]]</f>
        <v>7.9340666666666664</v>
      </c>
      <c r="O811" s="10">
        <f>(Table21[[#This Row],[Adj Close]]-M811)^2</f>
        <v>62.949413871111105</v>
      </c>
      <c r="P811" s="10">
        <f>ABS(Table21[[#This Row],[Erorr 3]])</f>
        <v>7.9340666666666664</v>
      </c>
      <c r="Q811" s="81">
        <f>Table21[[#This Row],[Abs Erorr 3]]/Table21[[#This Row],[Adj Close]]</f>
        <v>6.2493436170168074E-2</v>
      </c>
    </row>
    <row r="812" spans="1:17" x14ac:dyDescent="0.3">
      <c r="A812" s="79">
        <v>44641</v>
      </c>
      <c r="B812" s="82">
        <v>125.9427</v>
      </c>
      <c r="C812" s="4">
        <f t="shared" si="61"/>
        <v>126.9584</v>
      </c>
      <c r="D812" s="18">
        <f>Table21[[#This Row],[Adj Close]]-Table21[[#This Row],[Naive Trend ]]</f>
        <v>-1.0156999999999954</v>
      </c>
      <c r="E812" s="5">
        <f t="shared" si="60"/>
        <v>1.0316464899999906</v>
      </c>
      <c r="F812" s="5">
        <f>ABS(Table21[[#This Row],[Erorr 1]])</f>
        <v>1.0156999999999954</v>
      </c>
      <c r="G812" s="6">
        <f>Table21[[#This Row],[Abs Erorr 1]]/Table21[[#This Row],[Adj Close]]</f>
        <v>8.0647786652183525E-3</v>
      </c>
      <c r="H812" s="4">
        <f t="shared" si="63"/>
        <v>123.77253333333333</v>
      </c>
      <c r="I812" s="7">
        <f>(Table21[[#This Row],[Adj Close]]-Table21[[#This Row],[3-MA]])</f>
        <v>2.1701666666666739</v>
      </c>
      <c r="J812" s="3">
        <f t="shared" si="62"/>
        <v>4.7096233611111424</v>
      </c>
      <c r="K812" s="3">
        <f>ABS(Table21[[#This Row],[Erorr 2]])</f>
        <v>2.1701666666666739</v>
      </c>
      <c r="L812" s="6">
        <f>Table21[[#This Row],[Abs Erorr 2]]/Table21[[#This Row],[Adj Close]]</f>
        <v>1.7231381149258145E-2</v>
      </c>
      <c r="M812" s="4">
        <f t="shared" si="64"/>
        <v>119.86433333333332</v>
      </c>
      <c r="N812" s="9">
        <f>Table21[[#This Row],[Adj Close]]-Table21[[#This Row],[6-MA]]</f>
        <v>6.0783666666666818</v>
      </c>
      <c r="O812" s="10">
        <f>(Table21[[#This Row],[Adj Close]]-M812)^2</f>
        <v>36.946541334444632</v>
      </c>
      <c r="P812" s="10">
        <f>ABS(Table21[[#This Row],[Erorr 3]])</f>
        <v>6.0783666666666818</v>
      </c>
      <c r="Q812" s="81">
        <f>Table21[[#This Row],[Abs Erorr 3]]/Table21[[#This Row],[Adj Close]]</f>
        <v>4.8262953443642877E-2</v>
      </c>
    </row>
    <row r="813" spans="1:17" x14ac:dyDescent="0.3">
      <c r="A813" s="79">
        <v>44642</v>
      </c>
      <c r="B813" s="82">
        <v>128.74809999999999</v>
      </c>
      <c r="C813" s="4">
        <f t="shared" si="61"/>
        <v>125.9427</v>
      </c>
      <c r="D813" s="18">
        <f>Table21[[#This Row],[Adj Close]]-Table21[[#This Row],[Naive Trend ]]</f>
        <v>2.8053999999999917</v>
      </c>
      <c r="E813" s="5">
        <f t="shared" si="60"/>
        <v>7.8702691599999532</v>
      </c>
      <c r="F813" s="5">
        <f>ABS(Table21[[#This Row],[Erorr 1]])</f>
        <v>2.8053999999999917</v>
      </c>
      <c r="G813" s="6">
        <f>Table21[[#This Row],[Abs Erorr 1]]/Table21[[#This Row],[Adj Close]]</f>
        <v>2.1789836121853385E-2</v>
      </c>
      <c r="H813" s="4">
        <f t="shared" si="63"/>
        <v>125.38483333333333</v>
      </c>
      <c r="I813" s="7">
        <f>(Table21[[#This Row],[Adj Close]]-Table21[[#This Row],[3-MA]])</f>
        <v>3.3632666666666609</v>
      </c>
      <c r="J813" s="3">
        <f t="shared" si="62"/>
        <v>11.311562671111073</v>
      </c>
      <c r="K813" s="3">
        <f>ABS(Table21[[#This Row],[Erorr 2]])</f>
        <v>3.3632666666666609</v>
      </c>
      <c r="L813" s="6">
        <f>Table21[[#This Row],[Abs Erorr 2]]/Table21[[#This Row],[Adj Close]]</f>
        <v>2.6122845049104889E-2</v>
      </c>
      <c r="M813" s="4">
        <f t="shared" si="64"/>
        <v>121.08323333333333</v>
      </c>
      <c r="N813" s="9">
        <f>Table21[[#This Row],[Adj Close]]-Table21[[#This Row],[6-MA]]</f>
        <v>7.6648666666666685</v>
      </c>
      <c r="O813" s="10">
        <f>(Table21[[#This Row],[Adj Close]]-M813)^2</f>
        <v>58.750181017777805</v>
      </c>
      <c r="P813" s="10">
        <f>ABS(Table21[[#This Row],[Erorr 3]])</f>
        <v>7.6648666666666685</v>
      </c>
      <c r="Q813" s="81">
        <f>Table21[[#This Row],[Abs Erorr 3]]/Table21[[#This Row],[Adj Close]]</f>
        <v>5.9533823541214732E-2</v>
      </c>
    </row>
    <row r="814" spans="1:17" x14ac:dyDescent="0.3">
      <c r="A814" s="79">
        <v>44643</v>
      </c>
      <c r="B814" s="82">
        <v>128.661</v>
      </c>
      <c r="C814" s="4">
        <f t="shared" si="61"/>
        <v>128.74809999999999</v>
      </c>
      <c r="D814" s="18">
        <f>Table21[[#This Row],[Adj Close]]-Table21[[#This Row],[Naive Trend ]]</f>
        <v>-8.7099999999992406E-2</v>
      </c>
      <c r="E814" s="5">
        <f t="shared" si="60"/>
        <v>7.5864099999986773E-3</v>
      </c>
      <c r="F814" s="5">
        <f>ABS(Table21[[#This Row],[Erorr 1]])</f>
        <v>8.7099999999992406E-2</v>
      </c>
      <c r="G814" s="6">
        <f>Table21[[#This Row],[Abs Erorr 1]]/Table21[[#This Row],[Adj Close]]</f>
        <v>6.7697282004641974E-4</v>
      </c>
      <c r="H814" s="4">
        <f t="shared" si="63"/>
        <v>127.21639999999998</v>
      </c>
      <c r="I814" s="7">
        <f>(Table21[[#This Row],[Adj Close]]-Table21[[#This Row],[3-MA]])</f>
        <v>1.4446000000000225</v>
      </c>
      <c r="J814" s="3">
        <f t="shared" si="62"/>
        <v>2.0868691600000653</v>
      </c>
      <c r="K814" s="3">
        <f>ABS(Table21[[#This Row],[Erorr 2]])</f>
        <v>1.4446000000000225</v>
      </c>
      <c r="L814" s="6">
        <f>Table21[[#This Row],[Abs Erorr 2]]/Table21[[#This Row],[Adj Close]]</f>
        <v>1.1227955635351991E-2</v>
      </c>
      <c r="M814" s="4">
        <f t="shared" si="64"/>
        <v>123.58551666666666</v>
      </c>
      <c r="N814" s="9">
        <f>Table21[[#This Row],[Adj Close]]-Table21[[#This Row],[6-MA]]</f>
        <v>5.075483333333338</v>
      </c>
      <c r="O814" s="10">
        <f>(Table21[[#This Row],[Adj Close]]-M814)^2</f>
        <v>25.760531066944491</v>
      </c>
      <c r="P814" s="10">
        <f>ABS(Table21[[#This Row],[Erorr 3]])</f>
        <v>5.075483333333338</v>
      </c>
      <c r="Q814" s="81">
        <f>Table21[[#This Row],[Abs Erorr 3]]/Table21[[#This Row],[Adj Close]]</f>
        <v>3.9448499027159266E-2</v>
      </c>
    </row>
    <row r="815" spans="1:17" x14ac:dyDescent="0.3">
      <c r="A815" s="79">
        <v>44644</v>
      </c>
      <c r="B815" s="82">
        <v>127.7711</v>
      </c>
      <c r="C815" s="4">
        <f t="shared" si="61"/>
        <v>128.661</v>
      </c>
      <c r="D815" s="18">
        <f>Table21[[#This Row],[Adj Close]]-Table21[[#This Row],[Naive Trend ]]</f>
        <v>-0.88989999999999725</v>
      </c>
      <c r="E815" s="5">
        <f t="shared" si="60"/>
        <v>0.79192200999999507</v>
      </c>
      <c r="F815" s="5">
        <f>ABS(Table21[[#This Row],[Erorr 1]])</f>
        <v>0.88989999999999725</v>
      </c>
      <c r="G815" s="6">
        <f>Table21[[#This Row],[Abs Erorr 1]]/Table21[[#This Row],[Adj Close]]</f>
        <v>6.9647987690486914E-3</v>
      </c>
      <c r="H815" s="4">
        <f t="shared" si="63"/>
        <v>127.78393333333334</v>
      </c>
      <c r="I815" s="7">
        <f>(Table21[[#This Row],[Adj Close]]-Table21[[#This Row],[3-MA]])</f>
        <v>-1.283333333333303E-2</v>
      </c>
      <c r="J815" s="3">
        <f t="shared" si="62"/>
        <v>1.6469444444443666E-4</v>
      </c>
      <c r="K815" s="3">
        <f>ABS(Table21[[#This Row],[Erorr 2]])</f>
        <v>1.283333333333303E-2</v>
      </c>
      <c r="L815" s="6">
        <f>Table21[[#This Row],[Abs Erorr 2]]/Table21[[#This Row],[Adj Close]]</f>
        <v>1.0044003169208866E-4</v>
      </c>
      <c r="M815" s="4">
        <f t="shared" si="64"/>
        <v>125.77823333333333</v>
      </c>
      <c r="N815" s="9">
        <f>Table21[[#This Row],[Adj Close]]-Table21[[#This Row],[6-MA]]</f>
        <v>1.9928666666666714</v>
      </c>
      <c r="O815" s="10">
        <f>(Table21[[#This Row],[Adj Close]]-M815)^2</f>
        <v>3.97151755111113</v>
      </c>
      <c r="P815" s="10">
        <f>ABS(Table21[[#This Row],[Erorr 3]])</f>
        <v>1.9928666666666714</v>
      </c>
      <c r="Q815" s="81">
        <f>Table21[[#This Row],[Abs Erorr 3]]/Table21[[#This Row],[Adj Close]]</f>
        <v>1.5597162947385374E-2</v>
      </c>
    </row>
    <row r="816" spans="1:17" x14ac:dyDescent="0.3">
      <c r="A816" s="79">
        <v>44645</v>
      </c>
      <c r="B816" s="82">
        <v>129.3382</v>
      </c>
      <c r="C816" s="4">
        <f t="shared" si="61"/>
        <v>127.7711</v>
      </c>
      <c r="D816" s="18">
        <f>Table21[[#This Row],[Adj Close]]-Table21[[#This Row],[Naive Trend ]]</f>
        <v>1.5670999999999964</v>
      </c>
      <c r="E816" s="5">
        <f t="shared" si="60"/>
        <v>2.4558024099999889</v>
      </c>
      <c r="F816" s="5">
        <f>ABS(Table21[[#This Row],[Erorr 1]])</f>
        <v>1.5670999999999964</v>
      </c>
      <c r="G816" s="6">
        <f>Table21[[#This Row],[Abs Erorr 1]]/Table21[[#This Row],[Adj Close]]</f>
        <v>1.2116296654816569E-2</v>
      </c>
      <c r="H816" s="4">
        <f t="shared" si="63"/>
        <v>128.39339999999999</v>
      </c>
      <c r="I816" s="7">
        <f>(Table21[[#This Row],[Adj Close]]-Table21[[#This Row],[3-MA]])</f>
        <v>0.94480000000001496</v>
      </c>
      <c r="J816" s="3">
        <f t="shared" si="62"/>
        <v>0.89264704000002826</v>
      </c>
      <c r="K816" s="3">
        <f>ABS(Table21[[#This Row],[Erorr 2]])</f>
        <v>0.94480000000001496</v>
      </c>
      <c r="L816" s="6">
        <f>Table21[[#This Row],[Abs Erorr 2]]/Table21[[#This Row],[Adj Close]]</f>
        <v>7.304879764833707E-3</v>
      </c>
      <c r="M816" s="4">
        <f t="shared" si="64"/>
        <v>126.88911666666667</v>
      </c>
      <c r="N816" s="9">
        <f>Table21[[#This Row],[Adj Close]]-Table21[[#This Row],[6-MA]]</f>
        <v>2.4490833333333342</v>
      </c>
      <c r="O816" s="10">
        <f>(Table21[[#This Row],[Adj Close]]-M816)^2</f>
        <v>5.9980091736111154</v>
      </c>
      <c r="P816" s="10">
        <f>ABS(Table21[[#This Row],[Erorr 3]])</f>
        <v>2.4490833333333342</v>
      </c>
      <c r="Q816" s="81">
        <f>Table21[[#This Row],[Abs Erorr 3]]/Table21[[#This Row],[Adj Close]]</f>
        <v>1.8935498818858885E-2</v>
      </c>
    </row>
    <row r="817" spans="1:17" x14ac:dyDescent="0.3">
      <c r="A817" s="79">
        <v>44648</v>
      </c>
      <c r="B817" s="82">
        <v>130.41200000000001</v>
      </c>
      <c r="C817" s="4">
        <f t="shared" si="61"/>
        <v>129.3382</v>
      </c>
      <c r="D817" s="18">
        <f>Table21[[#This Row],[Adj Close]]-Table21[[#This Row],[Naive Trend ]]</f>
        <v>1.0738000000000056</v>
      </c>
      <c r="E817" s="5">
        <f t="shared" si="60"/>
        <v>1.1530464400000122</v>
      </c>
      <c r="F817" s="5">
        <f>ABS(Table21[[#This Row],[Erorr 1]])</f>
        <v>1.0738000000000056</v>
      </c>
      <c r="G817" s="6">
        <f>Table21[[#This Row],[Abs Erorr 1]]/Table21[[#This Row],[Adj Close]]</f>
        <v>8.2339048553814499E-3</v>
      </c>
      <c r="H817" s="4">
        <f t="shared" si="63"/>
        <v>128.59010000000001</v>
      </c>
      <c r="I817" s="7">
        <f>(Table21[[#This Row],[Adj Close]]-Table21[[#This Row],[3-MA]])</f>
        <v>1.8218999999999994</v>
      </c>
      <c r="J817" s="3">
        <f t="shared" si="62"/>
        <v>3.3193196099999978</v>
      </c>
      <c r="K817" s="3">
        <f>ABS(Table21[[#This Row],[Erorr 2]])</f>
        <v>1.8218999999999994</v>
      </c>
      <c r="L817" s="6">
        <f>Table21[[#This Row],[Abs Erorr 2]]/Table21[[#This Row],[Adj Close]]</f>
        <v>1.3970340152746674E-2</v>
      </c>
      <c r="M817" s="4">
        <f t="shared" si="64"/>
        <v>127.90325</v>
      </c>
      <c r="N817" s="9">
        <f>Table21[[#This Row],[Adj Close]]-Table21[[#This Row],[6-MA]]</f>
        <v>2.5087500000000063</v>
      </c>
      <c r="O817" s="10">
        <f>(Table21[[#This Row],[Adj Close]]-M817)^2</f>
        <v>6.2938265625000316</v>
      </c>
      <c r="P817" s="10">
        <f>ABS(Table21[[#This Row],[Erorr 3]])</f>
        <v>2.5087500000000063</v>
      </c>
      <c r="Q817" s="81">
        <f>Table21[[#This Row],[Abs Erorr 3]]/Table21[[#This Row],[Adj Close]]</f>
        <v>1.9237110081894351E-2</v>
      </c>
    </row>
    <row r="818" spans="1:17" x14ac:dyDescent="0.3">
      <c r="A818" s="79">
        <v>44649</v>
      </c>
      <c r="B818" s="82">
        <v>134.60069999999999</v>
      </c>
      <c r="C818" s="4">
        <f t="shared" si="61"/>
        <v>130.41200000000001</v>
      </c>
      <c r="D818" s="18">
        <f>Table21[[#This Row],[Adj Close]]-Table21[[#This Row],[Naive Trend ]]</f>
        <v>4.188699999999983</v>
      </c>
      <c r="E818" s="5">
        <f t="shared" si="60"/>
        <v>17.545207689999856</v>
      </c>
      <c r="F818" s="5">
        <f>ABS(Table21[[#This Row],[Erorr 1]])</f>
        <v>4.188699999999983</v>
      </c>
      <c r="G818" s="6">
        <f>Table21[[#This Row],[Abs Erorr 1]]/Table21[[#This Row],[Adj Close]]</f>
        <v>3.1119451830488129E-2</v>
      </c>
      <c r="H818" s="4">
        <f t="shared" si="63"/>
        <v>129.17376666666667</v>
      </c>
      <c r="I818" s="7">
        <f>(Table21[[#This Row],[Adj Close]]-Table21[[#This Row],[3-MA]])</f>
        <v>5.4269333333333236</v>
      </c>
      <c r="J818" s="3">
        <f t="shared" si="62"/>
        <v>29.45160540444434</v>
      </c>
      <c r="K818" s="3">
        <f>ABS(Table21[[#This Row],[Erorr 2]])</f>
        <v>5.4269333333333236</v>
      </c>
      <c r="L818" s="6">
        <f>Table21[[#This Row],[Abs Erorr 2]]/Table21[[#This Row],[Adj Close]]</f>
        <v>4.0318760105507057E-2</v>
      </c>
      <c r="M818" s="4">
        <f t="shared" si="64"/>
        <v>128.47884999999999</v>
      </c>
      <c r="N818" s="9">
        <f>Table21[[#This Row],[Adj Close]]-Table21[[#This Row],[6-MA]]</f>
        <v>6.1218499999999949</v>
      </c>
      <c r="O818" s="10">
        <f>(Table21[[#This Row],[Adj Close]]-M818)^2</f>
        <v>37.477047422499936</v>
      </c>
      <c r="P818" s="10">
        <f>ABS(Table21[[#This Row],[Erorr 3]])</f>
        <v>6.1218499999999949</v>
      </c>
      <c r="Q818" s="81">
        <f>Table21[[#This Row],[Abs Erorr 3]]/Table21[[#This Row],[Adj Close]]</f>
        <v>4.5481561388610869E-2</v>
      </c>
    </row>
    <row r="819" spans="1:17" x14ac:dyDescent="0.3">
      <c r="A819" s="79">
        <v>44650</v>
      </c>
      <c r="B819" s="82">
        <v>134.02029999999999</v>
      </c>
      <c r="C819" s="4">
        <f t="shared" si="61"/>
        <v>134.60069999999999</v>
      </c>
      <c r="D819" s="18">
        <f>Table21[[#This Row],[Adj Close]]-Table21[[#This Row],[Naive Trend ]]</f>
        <v>-0.58039999999999736</v>
      </c>
      <c r="E819" s="5">
        <f t="shared" si="60"/>
        <v>0.33686415999999691</v>
      </c>
      <c r="F819" s="5">
        <f>ABS(Table21[[#This Row],[Erorr 1]])</f>
        <v>0.58039999999999736</v>
      </c>
      <c r="G819" s="6">
        <f>Table21[[#This Row],[Abs Erorr 1]]/Table21[[#This Row],[Adj Close]]</f>
        <v>4.3306872167872884E-3</v>
      </c>
      <c r="H819" s="4">
        <f t="shared" si="63"/>
        <v>131.4503</v>
      </c>
      <c r="I819" s="7">
        <f>(Table21[[#This Row],[Adj Close]]-Table21[[#This Row],[3-MA]])</f>
        <v>2.5699999999999932</v>
      </c>
      <c r="J819" s="3">
        <f t="shared" si="62"/>
        <v>6.6048999999999651</v>
      </c>
      <c r="K819" s="3">
        <f>ABS(Table21[[#This Row],[Erorr 2]])</f>
        <v>2.5699999999999932</v>
      </c>
      <c r="L819" s="6">
        <f>Table21[[#This Row],[Abs Erorr 2]]/Table21[[#This Row],[Adj Close]]</f>
        <v>1.9176199426504743E-2</v>
      </c>
      <c r="M819" s="4">
        <f t="shared" si="64"/>
        <v>129.92184999999998</v>
      </c>
      <c r="N819" s="9">
        <f>Table21[[#This Row],[Adj Close]]-Table21[[#This Row],[6-MA]]</f>
        <v>4.0984500000000139</v>
      </c>
      <c r="O819" s="10">
        <f>(Table21[[#This Row],[Adj Close]]-M819)^2</f>
        <v>16.797292402500116</v>
      </c>
      <c r="P819" s="10">
        <f>ABS(Table21[[#This Row],[Erorr 3]])</f>
        <v>4.0984500000000139</v>
      </c>
      <c r="Q819" s="81">
        <f>Table21[[#This Row],[Abs Erorr 3]]/Table21[[#This Row],[Adj Close]]</f>
        <v>3.0580814995937289E-2</v>
      </c>
    </row>
    <row r="820" spans="1:17" x14ac:dyDescent="0.3">
      <c r="A820" s="79">
        <v>44651</v>
      </c>
      <c r="B820" s="82">
        <v>130.17019999999999</v>
      </c>
      <c r="C820" s="4">
        <f t="shared" si="61"/>
        <v>134.02029999999999</v>
      </c>
      <c r="D820" s="18">
        <f>Table21[[#This Row],[Adj Close]]-Table21[[#This Row],[Naive Trend ]]</f>
        <v>-3.8500999999999976</v>
      </c>
      <c r="E820" s="5">
        <f t="shared" si="60"/>
        <v>14.823270009999982</v>
      </c>
      <c r="F820" s="5">
        <f>ABS(Table21[[#This Row],[Erorr 1]])</f>
        <v>3.8500999999999976</v>
      </c>
      <c r="G820" s="6">
        <f>Table21[[#This Row],[Abs Erorr 1]]/Table21[[#This Row],[Adj Close]]</f>
        <v>2.957743016450768E-2</v>
      </c>
      <c r="H820" s="4">
        <f t="shared" si="63"/>
        <v>133.011</v>
      </c>
      <c r="I820" s="7">
        <f>(Table21[[#This Row],[Adj Close]]-Table21[[#This Row],[3-MA]])</f>
        <v>-2.8408000000000015</v>
      </c>
      <c r="J820" s="3">
        <f t="shared" si="62"/>
        <v>8.0701446400000094</v>
      </c>
      <c r="K820" s="3">
        <f>ABS(Table21[[#This Row],[Erorr 2]])</f>
        <v>2.8408000000000015</v>
      </c>
      <c r="L820" s="6">
        <f>Table21[[#This Row],[Abs Erorr 2]]/Table21[[#This Row],[Adj Close]]</f>
        <v>2.1823735386440227E-2</v>
      </c>
      <c r="M820" s="4">
        <f t="shared" si="64"/>
        <v>130.80055000000002</v>
      </c>
      <c r="N820" s="9">
        <f>Table21[[#This Row],[Adj Close]]-Table21[[#This Row],[6-MA]]</f>
        <v>-0.63035000000002128</v>
      </c>
      <c r="O820" s="10">
        <f>(Table21[[#This Row],[Adj Close]]-M820)^2</f>
        <v>0.39734112250002684</v>
      </c>
      <c r="P820" s="10">
        <f>ABS(Table21[[#This Row],[Erorr 3]])</f>
        <v>0.63035000000002128</v>
      </c>
      <c r="Q820" s="81">
        <f>Table21[[#This Row],[Abs Erorr 3]]/Table21[[#This Row],[Adj Close]]</f>
        <v>4.8425061957346714E-3</v>
      </c>
    </row>
    <row r="821" spans="1:17" x14ac:dyDescent="0.3">
      <c r="A821" s="79">
        <v>44652</v>
      </c>
      <c r="B821" s="82">
        <v>129.16409999999999</v>
      </c>
      <c r="C821" s="4">
        <f t="shared" si="61"/>
        <v>130.17019999999999</v>
      </c>
      <c r="D821" s="18">
        <f>Table21[[#This Row],[Adj Close]]-Table21[[#This Row],[Naive Trend ]]</f>
        <v>-1.0061000000000035</v>
      </c>
      <c r="E821" s="5">
        <f t="shared" si="60"/>
        <v>1.0122372100000072</v>
      </c>
      <c r="F821" s="5">
        <f>ABS(Table21[[#This Row],[Erorr 1]])</f>
        <v>1.0061000000000035</v>
      </c>
      <c r="G821" s="6">
        <f>Table21[[#This Row],[Abs Erorr 1]]/Table21[[#This Row],[Adj Close]]</f>
        <v>7.7893160715709984E-3</v>
      </c>
      <c r="H821" s="4">
        <f t="shared" si="63"/>
        <v>132.93039999999999</v>
      </c>
      <c r="I821" s="7">
        <f>(Table21[[#This Row],[Adj Close]]-Table21[[#This Row],[3-MA]])</f>
        <v>-3.7663000000000011</v>
      </c>
      <c r="J821" s="3">
        <f t="shared" si="62"/>
        <v>14.185015690000009</v>
      </c>
      <c r="K821" s="3">
        <f>ABS(Table21[[#This Row],[Erorr 2]])</f>
        <v>3.7663000000000011</v>
      </c>
      <c r="L821" s="6">
        <f>Table21[[#This Row],[Abs Erorr 2]]/Table21[[#This Row],[Adj Close]]</f>
        <v>2.915903103106824E-2</v>
      </c>
      <c r="M821" s="4">
        <f t="shared" si="64"/>
        <v>131.05208333333334</v>
      </c>
      <c r="N821" s="9">
        <f>Table21[[#This Row],[Adj Close]]-Table21[[#This Row],[6-MA]]</f>
        <v>-1.8879833333333522</v>
      </c>
      <c r="O821" s="10">
        <f>(Table21[[#This Row],[Adj Close]]-M821)^2</f>
        <v>3.5644810669445159</v>
      </c>
      <c r="P821" s="10">
        <f>ABS(Table21[[#This Row],[Erorr 3]])</f>
        <v>1.8879833333333522</v>
      </c>
      <c r="Q821" s="81">
        <f>Table21[[#This Row],[Abs Erorr 3]]/Table21[[#This Row],[Adj Close]]</f>
        <v>1.461693561394654E-2</v>
      </c>
    </row>
    <row r="822" spans="1:17" x14ac:dyDescent="0.3">
      <c r="A822" s="79">
        <v>44655</v>
      </c>
      <c r="B822" s="82">
        <v>129.9573</v>
      </c>
      <c r="C822" s="4">
        <f t="shared" si="61"/>
        <v>129.16409999999999</v>
      </c>
      <c r="D822" s="18">
        <f>Table21[[#This Row],[Adj Close]]-Table21[[#This Row],[Naive Trend ]]</f>
        <v>0.79320000000001301</v>
      </c>
      <c r="E822" s="5">
        <f t="shared" si="60"/>
        <v>0.62916624000002064</v>
      </c>
      <c r="F822" s="5">
        <f>ABS(Table21[[#This Row],[Erorr 1]])</f>
        <v>0.79320000000001301</v>
      </c>
      <c r="G822" s="6">
        <f>Table21[[#This Row],[Abs Erorr 1]]/Table21[[#This Row],[Adj Close]]</f>
        <v>6.1035432407414818E-3</v>
      </c>
      <c r="H822" s="4">
        <f t="shared" si="63"/>
        <v>131.1182</v>
      </c>
      <c r="I822" s="7">
        <f>(Table21[[#This Row],[Adj Close]]-Table21[[#This Row],[3-MA]])</f>
        <v>-1.160899999999998</v>
      </c>
      <c r="J822" s="3">
        <f t="shared" si="62"/>
        <v>1.3476888099999955</v>
      </c>
      <c r="K822" s="3">
        <f>ABS(Table21[[#This Row],[Erorr 2]])</f>
        <v>1.160899999999998</v>
      </c>
      <c r="L822" s="6">
        <f>Table21[[#This Row],[Abs Erorr 2]]/Table21[[#This Row],[Adj Close]]</f>
        <v>8.9329341252857523E-3</v>
      </c>
      <c r="M822" s="4">
        <f t="shared" si="64"/>
        <v>131.28425000000001</v>
      </c>
      <c r="N822" s="9">
        <f>Table21[[#This Row],[Adj Close]]-Table21[[#This Row],[6-MA]]</f>
        <v>-1.3269500000000107</v>
      </c>
      <c r="O822" s="10">
        <f>(Table21[[#This Row],[Adj Close]]-M822)^2</f>
        <v>1.7607963025000284</v>
      </c>
      <c r="P822" s="10">
        <f>ABS(Table21[[#This Row],[Erorr 3]])</f>
        <v>1.3269500000000107</v>
      </c>
      <c r="Q822" s="81">
        <f>Table21[[#This Row],[Abs Erorr 3]]/Table21[[#This Row],[Adj Close]]</f>
        <v>1.0210661501893396E-2</v>
      </c>
    </row>
    <row r="823" spans="1:17" x14ac:dyDescent="0.3">
      <c r="A823" s="79">
        <v>44656</v>
      </c>
      <c r="B823" s="82">
        <v>127.98390000000001</v>
      </c>
      <c r="C823" s="4">
        <f t="shared" si="61"/>
        <v>129.9573</v>
      </c>
      <c r="D823" s="18">
        <f>Table21[[#This Row],[Adj Close]]-Table21[[#This Row],[Naive Trend ]]</f>
        <v>-1.973399999999998</v>
      </c>
      <c r="E823" s="5">
        <f t="shared" si="60"/>
        <v>3.8943075599999921</v>
      </c>
      <c r="F823" s="5">
        <f>ABS(Table21[[#This Row],[Erorr 1]])</f>
        <v>1.973399999999998</v>
      </c>
      <c r="G823" s="6">
        <f>Table21[[#This Row],[Abs Erorr 1]]/Table21[[#This Row],[Adj Close]]</f>
        <v>1.5419126937060035E-2</v>
      </c>
      <c r="H823" s="4">
        <f t="shared" si="63"/>
        <v>129.76386666666667</v>
      </c>
      <c r="I823" s="7">
        <f>(Table21[[#This Row],[Adj Close]]-Table21[[#This Row],[3-MA]])</f>
        <v>-1.7799666666666667</v>
      </c>
      <c r="J823" s="3">
        <f t="shared" si="62"/>
        <v>3.1682813344444445</v>
      </c>
      <c r="K823" s="3">
        <f>ABS(Table21[[#This Row],[Erorr 2]])</f>
        <v>1.7799666666666667</v>
      </c>
      <c r="L823" s="6">
        <f>Table21[[#This Row],[Abs Erorr 2]]/Table21[[#This Row],[Adj Close]]</f>
        <v>1.3907738916118876E-2</v>
      </c>
      <c r="M823" s="4">
        <f t="shared" si="64"/>
        <v>131.38743333333335</v>
      </c>
      <c r="N823" s="9">
        <f>Table21[[#This Row],[Adj Close]]-Table21[[#This Row],[6-MA]]</f>
        <v>-3.4035333333333426</v>
      </c>
      <c r="O823" s="10">
        <f>(Table21[[#This Row],[Adj Close]]-M823)^2</f>
        <v>11.584039151111174</v>
      </c>
      <c r="P823" s="10">
        <f>ABS(Table21[[#This Row],[Erorr 3]])</f>
        <v>3.4035333333333426</v>
      </c>
      <c r="Q823" s="81">
        <f>Table21[[#This Row],[Abs Erorr 3]]/Table21[[#This Row],[Adj Close]]</f>
        <v>2.6593449123939357E-2</v>
      </c>
    </row>
    <row r="824" spans="1:17" x14ac:dyDescent="0.3">
      <c r="A824" s="79">
        <v>44657</v>
      </c>
      <c r="B824" s="82">
        <v>124.1724</v>
      </c>
      <c r="C824" s="4">
        <f t="shared" si="61"/>
        <v>127.98390000000001</v>
      </c>
      <c r="D824" s="18">
        <f>Table21[[#This Row],[Adj Close]]-Table21[[#This Row],[Naive Trend ]]</f>
        <v>-3.8115000000000094</v>
      </c>
      <c r="E824" s="5">
        <f t="shared" si="60"/>
        <v>14.527532250000071</v>
      </c>
      <c r="F824" s="5">
        <f>ABS(Table21[[#This Row],[Erorr 1]])</f>
        <v>3.8115000000000094</v>
      </c>
      <c r="G824" s="6">
        <f>Table21[[#This Row],[Abs Erorr 1]]/Table21[[#This Row],[Adj Close]]</f>
        <v>3.0695226958647893E-2</v>
      </c>
      <c r="H824" s="4">
        <f t="shared" si="63"/>
        <v>129.0351</v>
      </c>
      <c r="I824" s="7">
        <f>(Table21[[#This Row],[Adj Close]]-Table21[[#This Row],[3-MA]])</f>
        <v>-4.8627000000000038</v>
      </c>
      <c r="J824" s="3">
        <f t="shared" si="62"/>
        <v>23.645851290000039</v>
      </c>
      <c r="K824" s="3">
        <f>ABS(Table21[[#This Row],[Erorr 2]])</f>
        <v>4.8627000000000038</v>
      </c>
      <c r="L824" s="6">
        <f>Table21[[#This Row],[Abs Erorr 2]]/Table21[[#This Row],[Adj Close]]</f>
        <v>3.9160876330005735E-2</v>
      </c>
      <c r="M824" s="4">
        <f t="shared" si="64"/>
        <v>130.98275000000001</v>
      </c>
      <c r="N824" s="9">
        <f>Table21[[#This Row],[Adj Close]]-Table21[[#This Row],[6-MA]]</f>
        <v>-6.8103500000000139</v>
      </c>
      <c r="O824" s="10">
        <f>(Table21[[#This Row],[Adj Close]]-M824)^2</f>
        <v>46.380867122500192</v>
      </c>
      <c r="P824" s="10">
        <f>ABS(Table21[[#This Row],[Erorr 3]])</f>
        <v>6.8103500000000139</v>
      </c>
      <c r="Q824" s="81">
        <f>Table21[[#This Row],[Abs Erorr 3]]/Table21[[#This Row],[Adj Close]]</f>
        <v>5.4845923892910292E-2</v>
      </c>
    </row>
    <row r="825" spans="1:17" x14ac:dyDescent="0.3">
      <c r="A825" s="79">
        <v>44658</v>
      </c>
      <c r="B825" s="82">
        <v>125.1592</v>
      </c>
      <c r="C825" s="4">
        <f t="shared" si="61"/>
        <v>124.1724</v>
      </c>
      <c r="D825" s="18">
        <f>Table21[[#This Row],[Adj Close]]-Table21[[#This Row],[Naive Trend ]]</f>
        <v>0.98680000000000234</v>
      </c>
      <c r="E825" s="5">
        <f t="shared" si="60"/>
        <v>0.97377424000000468</v>
      </c>
      <c r="F825" s="5">
        <f>ABS(Table21[[#This Row],[Erorr 1]])</f>
        <v>0.98680000000000234</v>
      </c>
      <c r="G825" s="6">
        <f>Table21[[#This Row],[Abs Erorr 1]]/Table21[[#This Row],[Adj Close]]</f>
        <v>7.8843584810385677E-3</v>
      </c>
      <c r="H825" s="4">
        <f t="shared" si="63"/>
        <v>127.37119999999999</v>
      </c>
      <c r="I825" s="7">
        <f>(Table21[[#This Row],[Adj Close]]-Table21[[#This Row],[3-MA]])</f>
        <v>-2.2119999999999891</v>
      </c>
      <c r="J825" s="3">
        <f t="shared" si="62"/>
        <v>4.892943999999952</v>
      </c>
      <c r="K825" s="3">
        <f>ABS(Table21[[#This Row],[Erorr 2]])</f>
        <v>2.2119999999999891</v>
      </c>
      <c r="L825" s="6">
        <f>Table21[[#This Row],[Abs Erorr 2]]/Table21[[#This Row],[Adj Close]]</f>
        <v>1.7673491041809066E-2</v>
      </c>
      <c r="M825" s="4">
        <f t="shared" si="64"/>
        <v>129.24470000000002</v>
      </c>
      <c r="N825" s="9">
        <f>Table21[[#This Row],[Adj Close]]-Table21[[#This Row],[6-MA]]</f>
        <v>-4.0855000000000246</v>
      </c>
      <c r="O825" s="10">
        <f>(Table21[[#This Row],[Adj Close]]-M825)^2</f>
        <v>16.6913102500002</v>
      </c>
      <c r="P825" s="10">
        <f>ABS(Table21[[#This Row],[Erorr 3]])</f>
        <v>4.0855000000000246</v>
      </c>
      <c r="Q825" s="81">
        <f>Table21[[#This Row],[Abs Erorr 3]]/Table21[[#This Row],[Adj Close]]</f>
        <v>3.2642426605475464E-2</v>
      </c>
    </row>
    <row r="826" spans="1:17" x14ac:dyDescent="0.3">
      <c r="A826" s="79">
        <v>44659</v>
      </c>
      <c r="B826" s="82">
        <v>123.9692</v>
      </c>
      <c r="C826" s="4">
        <f t="shared" si="61"/>
        <v>125.1592</v>
      </c>
      <c r="D826" s="18">
        <f>Table21[[#This Row],[Adj Close]]-Table21[[#This Row],[Naive Trend ]]</f>
        <v>-1.1899999999999977</v>
      </c>
      <c r="E826" s="5">
        <f t="shared" si="60"/>
        <v>1.4160999999999946</v>
      </c>
      <c r="F826" s="5">
        <f>ABS(Table21[[#This Row],[Erorr 1]])</f>
        <v>1.1899999999999977</v>
      </c>
      <c r="G826" s="6">
        <f>Table21[[#This Row],[Abs Erorr 1]]/Table21[[#This Row],[Adj Close]]</f>
        <v>9.5991585006598226E-3</v>
      </c>
      <c r="H826" s="4">
        <f t="shared" si="63"/>
        <v>125.77183333333333</v>
      </c>
      <c r="I826" s="7">
        <f>(Table21[[#This Row],[Adj Close]]-Table21[[#This Row],[3-MA]])</f>
        <v>-1.8026333333333326</v>
      </c>
      <c r="J826" s="3">
        <f t="shared" si="62"/>
        <v>3.2494869344444419</v>
      </c>
      <c r="K826" s="3">
        <f>ABS(Table21[[#This Row],[Erorr 2]])</f>
        <v>1.8026333333333326</v>
      </c>
      <c r="L826" s="6">
        <f>Table21[[#This Row],[Abs Erorr 2]]/Table21[[#This Row],[Adj Close]]</f>
        <v>1.4540977382554155E-2</v>
      </c>
      <c r="M826" s="4">
        <f t="shared" si="64"/>
        <v>127.76785</v>
      </c>
      <c r="N826" s="9">
        <f>Table21[[#This Row],[Adj Close]]-Table21[[#This Row],[6-MA]]</f>
        <v>-3.798649999999995</v>
      </c>
      <c r="O826" s="10">
        <f>(Table21[[#This Row],[Adj Close]]-M826)^2</f>
        <v>14.429741822499961</v>
      </c>
      <c r="P826" s="10">
        <f>ABS(Table21[[#This Row],[Erorr 3]])</f>
        <v>3.798649999999995</v>
      </c>
      <c r="Q826" s="81">
        <f>Table21[[#This Row],[Abs Erorr 3]]/Table21[[#This Row],[Adj Close]]</f>
        <v>3.0641885242463411E-2</v>
      </c>
    </row>
    <row r="827" spans="1:17" x14ac:dyDescent="0.3">
      <c r="A827" s="79">
        <v>44662</v>
      </c>
      <c r="B827" s="82">
        <v>120.9027</v>
      </c>
      <c r="C827" s="4">
        <f t="shared" si="61"/>
        <v>123.9692</v>
      </c>
      <c r="D827" s="18">
        <f>Table21[[#This Row],[Adj Close]]-Table21[[#This Row],[Naive Trend ]]</f>
        <v>-3.0665000000000049</v>
      </c>
      <c r="E827" s="5">
        <f t="shared" si="60"/>
        <v>9.4034222500000304</v>
      </c>
      <c r="F827" s="5">
        <f>ABS(Table21[[#This Row],[Erorr 1]])</f>
        <v>3.0665000000000049</v>
      </c>
      <c r="G827" s="6">
        <f>Table21[[#This Row],[Abs Erorr 1]]/Table21[[#This Row],[Adj Close]]</f>
        <v>2.5363370710496994E-2</v>
      </c>
      <c r="H827" s="4">
        <f t="shared" si="63"/>
        <v>124.4336</v>
      </c>
      <c r="I827" s="7">
        <f>(Table21[[#This Row],[Adj Close]]-Table21[[#This Row],[3-MA]])</f>
        <v>-3.5309000000000026</v>
      </c>
      <c r="J827" s="3">
        <f t="shared" si="62"/>
        <v>12.467254810000018</v>
      </c>
      <c r="K827" s="3">
        <f>ABS(Table21[[#This Row],[Erorr 2]])</f>
        <v>3.5309000000000026</v>
      </c>
      <c r="L827" s="6">
        <f>Table21[[#This Row],[Abs Erorr 2]]/Table21[[#This Row],[Adj Close]]</f>
        <v>2.9204475995986877E-2</v>
      </c>
      <c r="M827" s="4">
        <f t="shared" si="64"/>
        <v>126.73434999999999</v>
      </c>
      <c r="N827" s="9">
        <f>Table21[[#This Row],[Adj Close]]-Table21[[#This Row],[6-MA]]</f>
        <v>-5.8316499999999962</v>
      </c>
      <c r="O827" s="10">
        <f>(Table21[[#This Row],[Adj Close]]-M827)^2</f>
        <v>34.008141722499957</v>
      </c>
      <c r="P827" s="10">
        <f>ABS(Table21[[#This Row],[Erorr 3]])</f>
        <v>5.8316499999999962</v>
      </c>
      <c r="Q827" s="81">
        <f>Table21[[#This Row],[Abs Erorr 3]]/Table21[[#This Row],[Adj Close]]</f>
        <v>4.8234241253503819E-2</v>
      </c>
    </row>
    <row r="828" spans="1:17" x14ac:dyDescent="0.3">
      <c r="A828" s="79">
        <v>44663</v>
      </c>
      <c r="B828" s="82">
        <v>120.9607</v>
      </c>
      <c r="C828" s="4">
        <f t="shared" si="61"/>
        <v>120.9027</v>
      </c>
      <c r="D828" s="18">
        <f>Table21[[#This Row],[Adj Close]]-Table21[[#This Row],[Naive Trend ]]</f>
        <v>5.8000000000006935E-2</v>
      </c>
      <c r="E828" s="5">
        <f t="shared" si="60"/>
        <v>3.3640000000008043E-3</v>
      </c>
      <c r="F828" s="5">
        <f>ABS(Table21[[#This Row],[Erorr 1]])</f>
        <v>5.8000000000006935E-2</v>
      </c>
      <c r="G828" s="6">
        <f>Table21[[#This Row],[Abs Erorr 1]]/Table21[[#This Row],[Adj Close]]</f>
        <v>4.7949457964452033E-4</v>
      </c>
      <c r="H828" s="4">
        <f t="shared" si="63"/>
        <v>123.3437</v>
      </c>
      <c r="I828" s="7">
        <f>(Table21[[#This Row],[Adj Close]]-Table21[[#This Row],[3-MA]])</f>
        <v>-2.3829999999999956</v>
      </c>
      <c r="J828" s="3">
        <f t="shared" si="62"/>
        <v>5.678688999999979</v>
      </c>
      <c r="K828" s="3">
        <f>ABS(Table21[[#This Row],[Erorr 2]])</f>
        <v>2.3829999999999956</v>
      </c>
      <c r="L828" s="6">
        <f>Table21[[#This Row],[Abs Erorr 2]]/Table21[[#This Row],[Adj Close]]</f>
        <v>1.9700613505047471E-2</v>
      </c>
      <c r="M828" s="4">
        <f t="shared" si="64"/>
        <v>125.35744999999999</v>
      </c>
      <c r="N828" s="9">
        <f>Table21[[#This Row],[Adj Close]]-Table21[[#This Row],[6-MA]]</f>
        <v>-4.3967499999999831</v>
      </c>
      <c r="O828" s="10">
        <f>(Table21[[#This Row],[Adj Close]]-M828)^2</f>
        <v>19.331410562499851</v>
      </c>
      <c r="P828" s="10">
        <f>ABS(Table21[[#This Row],[Erorr 3]])</f>
        <v>4.3967499999999831</v>
      </c>
      <c r="Q828" s="81">
        <f>Table21[[#This Row],[Abs Erorr 3]]/Table21[[#This Row],[Adj Close]]</f>
        <v>3.6348582638823873E-2</v>
      </c>
    </row>
    <row r="829" spans="1:17" x14ac:dyDescent="0.3">
      <c r="A829" s="79">
        <v>44664</v>
      </c>
      <c r="B829" s="82">
        <v>123.3308</v>
      </c>
      <c r="C829" s="4">
        <f t="shared" si="61"/>
        <v>120.9607</v>
      </c>
      <c r="D829" s="18">
        <f>Table21[[#This Row],[Adj Close]]-Table21[[#This Row],[Naive Trend ]]</f>
        <v>2.3700999999999937</v>
      </c>
      <c r="E829" s="5">
        <f t="shared" si="60"/>
        <v>5.6173740099999696</v>
      </c>
      <c r="F829" s="5">
        <f>ABS(Table21[[#This Row],[Erorr 1]])</f>
        <v>2.3700999999999937</v>
      </c>
      <c r="G829" s="6">
        <f>Table21[[#This Row],[Abs Erorr 1]]/Table21[[#This Row],[Adj Close]]</f>
        <v>1.9217421763257789E-2</v>
      </c>
      <c r="H829" s="4">
        <f t="shared" si="63"/>
        <v>121.94419999999998</v>
      </c>
      <c r="I829" s="7">
        <f>(Table21[[#This Row],[Adj Close]]-Table21[[#This Row],[3-MA]])</f>
        <v>1.3866000000000156</v>
      </c>
      <c r="J829" s="3">
        <f t="shared" si="62"/>
        <v>1.9226595600000433</v>
      </c>
      <c r="K829" s="3">
        <f>ABS(Table21[[#This Row],[Erorr 2]])</f>
        <v>1.3866000000000156</v>
      </c>
      <c r="L829" s="6">
        <f>Table21[[#This Row],[Abs Erorr 2]]/Table21[[#This Row],[Adj Close]]</f>
        <v>1.1242933638637029E-2</v>
      </c>
      <c r="M829" s="4">
        <f t="shared" si="64"/>
        <v>123.85801666666667</v>
      </c>
      <c r="N829" s="9">
        <f>Table21[[#This Row],[Adj Close]]-Table21[[#This Row],[6-MA]]</f>
        <v>-0.52721666666667488</v>
      </c>
      <c r="O829" s="10">
        <f>(Table21[[#This Row],[Adj Close]]-M829)^2</f>
        <v>0.27795741361111975</v>
      </c>
      <c r="P829" s="10">
        <f>ABS(Table21[[#This Row],[Erorr 3]])</f>
        <v>0.52721666666667488</v>
      </c>
      <c r="Q829" s="81">
        <f>Table21[[#This Row],[Abs Erorr 3]]/Table21[[#This Row],[Adj Close]]</f>
        <v>4.2748175367927146E-3</v>
      </c>
    </row>
    <row r="830" spans="1:17" x14ac:dyDescent="0.3">
      <c r="A830" s="79">
        <v>44665</v>
      </c>
      <c r="B830" s="82">
        <v>129.10599999999999</v>
      </c>
      <c r="C830" s="4">
        <f t="shared" si="61"/>
        <v>123.3308</v>
      </c>
      <c r="D830" s="18">
        <f>Table21[[#This Row],[Adj Close]]-Table21[[#This Row],[Naive Trend ]]</f>
        <v>5.7751999999999981</v>
      </c>
      <c r="E830" s="5">
        <f t="shared" si="60"/>
        <v>33.352935039999977</v>
      </c>
      <c r="F830" s="5">
        <f>ABS(Table21[[#This Row],[Erorr 1]])</f>
        <v>5.7751999999999981</v>
      </c>
      <c r="G830" s="6">
        <f>Table21[[#This Row],[Abs Erorr 1]]/Table21[[#This Row],[Adj Close]]</f>
        <v>4.473223552739608E-2</v>
      </c>
      <c r="H830" s="4">
        <f t="shared" si="63"/>
        <v>121.73140000000001</v>
      </c>
      <c r="I830" s="7">
        <f>(Table21[[#This Row],[Adj Close]]-Table21[[#This Row],[3-MA]])</f>
        <v>7.3745999999999867</v>
      </c>
      <c r="J830" s="3">
        <f t="shared" si="62"/>
        <v>54.384725159999803</v>
      </c>
      <c r="K830" s="3">
        <f>ABS(Table21[[#This Row],[Erorr 2]])</f>
        <v>7.3745999999999867</v>
      </c>
      <c r="L830" s="6">
        <f>Table21[[#This Row],[Abs Erorr 2]]/Table21[[#This Row],[Adj Close]]</f>
        <v>5.7120505631031764E-2</v>
      </c>
      <c r="M830" s="4">
        <f t="shared" si="64"/>
        <v>123.08249999999998</v>
      </c>
      <c r="N830" s="9">
        <f>Table21[[#This Row],[Adj Close]]-Table21[[#This Row],[6-MA]]</f>
        <v>6.0235000000000127</v>
      </c>
      <c r="O830" s="10">
        <f>(Table21[[#This Row],[Adj Close]]-M830)^2</f>
        <v>36.282552250000151</v>
      </c>
      <c r="P830" s="10">
        <f>ABS(Table21[[#This Row],[Erorr 3]])</f>
        <v>6.0235000000000127</v>
      </c>
      <c r="Q830" s="81">
        <f>Table21[[#This Row],[Abs Erorr 3]]/Table21[[#This Row],[Adj Close]]</f>
        <v>4.6655461403807823E-2</v>
      </c>
    </row>
    <row r="831" spans="1:17" x14ac:dyDescent="0.3">
      <c r="A831" s="79">
        <v>44669</v>
      </c>
      <c r="B831" s="82">
        <v>127.3357</v>
      </c>
      <c r="C831" s="4">
        <f t="shared" si="61"/>
        <v>129.10599999999999</v>
      </c>
      <c r="D831" s="18">
        <f>Table21[[#This Row],[Adj Close]]-Table21[[#This Row],[Naive Trend ]]</f>
        <v>-1.7702999999999918</v>
      </c>
      <c r="E831" s="5">
        <f t="shared" si="60"/>
        <v>3.1339620899999709</v>
      </c>
      <c r="F831" s="5">
        <f>ABS(Table21[[#This Row],[Erorr 1]])</f>
        <v>1.7702999999999918</v>
      </c>
      <c r="G831" s="6">
        <f>Table21[[#This Row],[Abs Erorr 1]]/Table21[[#This Row],[Adj Close]]</f>
        <v>1.3902621181648129E-2</v>
      </c>
      <c r="H831" s="4">
        <f t="shared" si="63"/>
        <v>124.46583333333332</v>
      </c>
      <c r="I831" s="7">
        <f>(Table21[[#This Row],[Adj Close]]-Table21[[#This Row],[3-MA]])</f>
        <v>2.869866666666681</v>
      </c>
      <c r="J831" s="3">
        <f t="shared" si="62"/>
        <v>8.2361346844445276</v>
      </c>
      <c r="K831" s="3">
        <f>ABS(Table21[[#This Row],[Erorr 2]])</f>
        <v>2.869866666666681</v>
      </c>
      <c r="L831" s="6">
        <f>Table21[[#This Row],[Abs Erorr 2]]/Table21[[#This Row],[Adj Close]]</f>
        <v>2.2537800998986779E-2</v>
      </c>
      <c r="M831" s="4">
        <f t="shared" si="64"/>
        <v>123.90476666666666</v>
      </c>
      <c r="N831" s="9">
        <f>Table21[[#This Row],[Adj Close]]-Table21[[#This Row],[6-MA]]</f>
        <v>3.4309333333333427</v>
      </c>
      <c r="O831" s="10">
        <f>(Table21[[#This Row],[Adj Close]]-M831)^2</f>
        <v>11.771303537777841</v>
      </c>
      <c r="P831" s="10">
        <f>ABS(Table21[[#This Row],[Erorr 3]])</f>
        <v>3.4309333333333427</v>
      </c>
      <c r="Q831" s="81">
        <f>Table21[[#This Row],[Abs Erorr 3]]/Table21[[#This Row],[Adj Close]]</f>
        <v>2.6944001826144141E-2</v>
      </c>
    </row>
    <row r="832" spans="1:17" x14ac:dyDescent="0.3">
      <c r="A832" s="79">
        <v>44670</v>
      </c>
      <c r="B832" s="82">
        <v>132.5789</v>
      </c>
      <c r="C832" s="4">
        <f t="shared" si="61"/>
        <v>127.3357</v>
      </c>
      <c r="D832" s="18">
        <f>Table21[[#This Row],[Adj Close]]-Table21[[#This Row],[Naive Trend ]]</f>
        <v>5.2432000000000016</v>
      </c>
      <c r="E832" s="5">
        <f t="shared" si="60"/>
        <v>27.491146240000017</v>
      </c>
      <c r="F832" s="5">
        <f>ABS(Table21[[#This Row],[Erorr 1]])</f>
        <v>5.2432000000000016</v>
      </c>
      <c r="G832" s="6">
        <f>Table21[[#This Row],[Abs Erorr 1]]/Table21[[#This Row],[Adj Close]]</f>
        <v>3.9547771176258073E-2</v>
      </c>
      <c r="H832" s="4">
        <f t="shared" si="63"/>
        <v>126.59083333333335</v>
      </c>
      <c r="I832" s="7">
        <f>(Table21[[#This Row],[Adj Close]]-Table21[[#This Row],[3-MA]])</f>
        <v>5.9880666666666542</v>
      </c>
      <c r="J832" s="3">
        <f t="shared" si="62"/>
        <v>35.856942404444297</v>
      </c>
      <c r="K832" s="3">
        <f>ABS(Table21[[#This Row],[Erorr 2]])</f>
        <v>5.9880666666666542</v>
      </c>
      <c r="L832" s="6">
        <f>Table21[[#This Row],[Abs Erorr 2]]/Table21[[#This Row],[Adj Close]]</f>
        <v>4.5166060863882973E-2</v>
      </c>
      <c r="M832" s="4">
        <f t="shared" si="64"/>
        <v>124.26751666666665</v>
      </c>
      <c r="N832" s="9">
        <f>Table21[[#This Row],[Adj Close]]-Table21[[#This Row],[6-MA]]</f>
        <v>8.3113833333333531</v>
      </c>
      <c r="O832" s="10">
        <f>(Table21[[#This Row],[Adj Close]]-M832)^2</f>
        <v>69.079092913611433</v>
      </c>
      <c r="P832" s="10">
        <f>ABS(Table21[[#This Row],[Erorr 3]])</f>
        <v>8.3113833333333531</v>
      </c>
      <c r="Q832" s="81">
        <f>Table21[[#This Row],[Abs Erorr 3]]/Table21[[#This Row],[Adj Close]]</f>
        <v>6.26900912085811E-2</v>
      </c>
    </row>
    <row r="833" spans="1:17" x14ac:dyDescent="0.3">
      <c r="A833" s="79">
        <v>44671</v>
      </c>
      <c r="B833" s="82">
        <v>131.4374</v>
      </c>
      <c r="C833" s="4">
        <f t="shared" si="61"/>
        <v>132.5789</v>
      </c>
      <c r="D833" s="18">
        <f>Table21[[#This Row],[Adj Close]]-Table21[[#This Row],[Naive Trend ]]</f>
        <v>-1.1415000000000077</v>
      </c>
      <c r="E833" s="5">
        <f t="shared" si="60"/>
        <v>1.3030222500000177</v>
      </c>
      <c r="F833" s="5">
        <f>ABS(Table21[[#This Row],[Erorr 1]])</f>
        <v>1.1415000000000077</v>
      </c>
      <c r="G833" s="6">
        <f>Table21[[#This Row],[Abs Erorr 1]]/Table21[[#This Row],[Adj Close]]</f>
        <v>8.6847426988057256E-3</v>
      </c>
      <c r="H833" s="4">
        <f t="shared" si="63"/>
        <v>129.67353333333332</v>
      </c>
      <c r="I833" s="7">
        <f>(Table21[[#This Row],[Adj Close]]-Table21[[#This Row],[3-MA]])</f>
        <v>1.7638666666666722</v>
      </c>
      <c r="J833" s="3">
        <f t="shared" si="62"/>
        <v>3.1112256177777975</v>
      </c>
      <c r="K833" s="3">
        <f>ABS(Table21[[#This Row],[Erorr 2]])</f>
        <v>1.7638666666666722</v>
      </c>
      <c r="L833" s="6">
        <f>Table21[[#This Row],[Abs Erorr 2]]/Table21[[#This Row],[Adj Close]]</f>
        <v>1.3419823175646143E-2</v>
      </c>
      <c r="M833" s="4">
        <f t="shared" si="64"/>
        <v>125.70246666666667</v>
      </c>
      <c r="N833" s="9">
        <f>Table21[[#This Row],[Adj Close]]-Table21[[#This Row],[6-MA]]</f>
        <v>5.7349333333333306</v>
      </c>
      <c r="O833" s="10">
        <f>(Table21[[#This Row],[Adj Close]]-M833)^2</f>
        <v>32.889460337777749</v>
      </c>
      <c r="P833" s="10">
        <f>ABS(Table21[[#This Row],[Erorr 3]])</f>
        <v>5.7349333333333306</v>
      </c>
      <c r="Q833" s="81">
        <f>Table21[[#This Row],[Abs Erorr 3]]/Table21[[#This Row],[Adj Close]]</f>
        <v>4.3632431357690661E-2</v>
      </c>
    </row>
    <row r="834" spans="1:17" x14ac:dyDescent="0.3">
      <c r="A834" s="79">
        <v>44672</v>
      </c>
      <c r="B834" s="82">
        <v>131.04079999999999</v>
      </c>
      <c r="C834" s="4">
        <f t="shared" si="61"/>
        <v>131.4374</v>
      </c>
      <c r="D834" s="18">
        <f>Table21[[#This Row],[Adj Close]]-Table21[[#This Row],[Naive Trend ]]</f>
        <v>-0.3966000000000065</v>
      </c>
      <c r="E834" s="5">
        <f t="shared" si="60"/>
        <v>0.15729156000000516</v>
      </c>
      <c r="F834" s="5">
        <f>ABS(Table21[[#This Row],[Erorr 1]])</f>
        <v>0.3966000000000065</v>
      </c>
      <c r="G834" s="6">
        <f>Table21[[#This Row],[Abs Erorr 1]]/Table21[[#This Row],[Adj Close]]</f>
        <v>3.0265382995220309E-3</v>
      </c>
      <c r="H834" s="4">
        <f t="shared" si="63"/>
        <v>130.45066666666665</v>
      </c>
      <c r="I834" s="7">
        <f>(Table21[[#This Row],[Adj Close]]-Table21[[#This Row],[3-MA]])</f>
        <v>0.59013333333334117</v>
      </c>
      <c r="J834" s="3">
        <f t="shared" si="62"/>
        <v>0.34825735111112038</v>
      </c>
      <c r="K834" s="3">
        <f>ABS(Table21[[#This Row],[Erorr 2]])</f>
        <v>0.59013333333334117</v>
      </c>
      <c r="L834" s="6">
        <f>Table21[[#This Row],[Abs Erorr 2]]/Table21[[#This Row],[Adj Close]]</f>
        <v>4.503432009979649E-3</v>
      </c>
      <c r="M834" s="4">
        <f t="shared" si="64"/>
        <v>127.45825000000001</v>
      </c>
      <c r="N834" s="9">
        <f>Table21[[#This Row],[Adj Close]]-Table21[[#This Row],[6-MA]]</f>
        <v>3.5825499999999835</v>
      </c>
      <c r="O834" s="10">
        <f>(Table21[[#This Row],[Adj Close]]-M834)^2</f>
        <v>12.834664502499882</v>
      </c>
      <c r="P834" s="10">
        <f>ABS(Table21[[#This Row],[Erorr 3]])</f>
        <v>3.5825499999999835</v>
      </c>
      <c r="Q834" s="81">
        <f>Table21[[#This Row],[Abs Erorr 3]]/Table21[[#This Row],[Adj Close]]</f>
        <v>2.7339195120908783E-2</v>
      </c>
    </row>
    <row r="835" spans="1:17" x14ac:dyDescent="0.3">
      <c r="A835" s="79">
        <v>44673</v>
      </c>
      <c r="B835" s="82">
        <v>124.8593</v>
      </c>
      <c r="C835" s="4">
        <f t="shared" si="61"/>
        <v>131.04079999999999</v>
      </c>
      <c r="D835" s="18">
        <f>Table21[[#This Row],[Adj Close]]-Table21[[#This Row],[Naive Trend ]]</f>
        <v>-6.1814999999999856</v>
      </c>
      <c r="E835" s="5">
        <f t="shared" ref="E835:E898" si="65">(B835-C835)^2</f>
        <v>38.210942249999825</v>
      </c>
      <c r="F835" s="5">
        <f>ABS(Table21[[#This Row],[Erorr 1]])</f>
        <v>6.1814999999999856</v>
      </c>
      <c r="G835" s="6">
        <f>Table21[[#This Row],[Abs Erorr 1]]/Table21[[#This Row],[Adj Close]]</f>
        <v>4.9507725896268721E-2</v>
      </c>
      <c r="H835" s="4">
        <f t="shared" si="63"/>
        <v>131.6857</v>
      </c>
      <c r="I835" s="7">
        <f>(Table21[[#This Row],[Adj Close]]-Table21[[#This Row],[3-MA]])</f>
        <v>-6.8263999999999925</v>
      </c>
      <c r="J835" s="3">
        <f t="shared" si="62"/>
        <v>46.599736959999895</v>
      </c>
      <c r="K835" s="3">
        <f>ABS(Table21[[#This Row],[Erorr 2]])</f>
        <v>6.8263999999999925</v>
      </c>
      <c r="L835" s="6">
        <f>Table21[[#This Row],[Abs Erorr 2]]/Table21[[#This Row],[Adj Close]]</f>
        <v>5.4672739635733922E-2</v>
      </c>
      <c r="M835" s="4">
        <f t="shared" si="64"/>
        <v>129.13826666666668</v>
      </c>
      <c r="N835" s="9">
        <f>Table21[[#This Row],[Adj Close]]-Table21[[#This Row],[6-MA]]</f>
        <v>-4.2789666666666761</v>
      </c>
      <c r="O835" s="10">
        <f>(Table21[[#This Row],[Adj Close]]-M835)^2</f>
        <v>18.309555734444526</v>
      </c>
      <c r="P835" s="10">
        <f>ABS(Table21[[#This Row],[Erorr 3]])</f>
        <v>4.2789666666666761</v>
      </c>
      <c r="Q835" s="81">
        <f>Table21[[#This Row],[Abs Erorr 3]]/Table21[[#This Row],[Adj Close]]</f>
        <v>3.4270307992009211E-2</v>
      </c>
    </row>
    <row r="836" spans="1:17" x14ac:dyDescent="0.3">
      <c r="A836" s="79">
        <v>44676</v>
      </c>
      <c r="B836" s="82">
        <v>123.76609999999999</v>
      </c>
      <c r="C836" s="4">
        <f t="shared" ref="C836:C899" si="66">B835</f>
        <v>124.8593</v>
      </c>
      <c r="D836" s="18">
        <f>Table21[[#This Row],[Adj Close]]-Table21[[#This Row],[Naive Trend ]]</f>
        <v>-1.0932000000000102</v>
      </c>
      <c r="E836" s="5">
        <f t="shared" si="65"/>
        <v>1.1950862400000222</v>
      </c>
      <c r="F836" s="5">
        <f>ABS(Table21[[#This Row],[Erorr 1]])</f>
        <v>1.0932000000000102</v>
      </c>
      <c r="G836" s="6">
        <f>Table21[[#This Row],[Abs Erorr 1]]/Table21[[#This Row],[Adj Close]]</f>
        <v>8.8327902390073713E-3</v>
      </c>
      <c r="H836" s="4">
        <f t="shared" si="63"/>
        <v>129.11250000000001</v>
      </c>
      <c r="I836" s="7">
        <f>(Table21[[#This Row],[Adj Close]]-Table21[[#This Row],[3-MA]])</f>
        <v>-5.3464000000000169</v>
      </c>
      <c r="J836" s="3">
        <f t="shared" si="62"/>
        <v>28.583992960000181</v>
      </c>
      <c r="K836" s="3">
        <f>ABS(Table21[[#This Row],[Erorr 2]])</f>
        <v>5.3464000000000169</v>
      </c>
      <c r="L836" s="6">
        <f>Table21[[#This Row],[Abs Erorr 2]]/Table21[[#This Row],[Adj Close]]</f>
        <v>4.3197612270242151E-2</v>
      </c>
      <c r="M836" s="4">
        <f t="shared" si="64"/>
        <v>129.39301666666665</v>
      </c>
      <c r="N836" s="9">
        <f>Table21[[#This Row],[Adj Close]]-Table21[[#This Row],[6-MA]]</f>
        <v>-5.6269166666666592</v>
      </c>
      <c r="O836" s="10">
        <f>(Table21[[#This Row],[Adj Close]]-M836)^2</f>
        <v>31.662191173611028</v>
      </c>
      <c r="P836" s="10">
        <f>ABS(Table21[[#This Row],[Erorr 3]])</f>
        <v>5.6269166666666592</v>
      </c>
      <c r="Q836" s="81">
        <f>Table21[[#This Row],[Abs Erorr 3]]/Table21[[#This Row],[Adj Close]]</f>
        <v>4.5464118742261889E-2</v>
      </c>
    </row>
    <row r="837" spans="1:17" x14ac:dyDescent="0.3">
      <c r="A837" s="79">
        <v>44677</v>
      </c>
      <c r="B837" s="82">
        <v>116.5882</v>
      </c>
      <c r="C837" s="4">
        <f t="shared" si="66"/>
        <v>123.76609999999999</v>
      </c>
      <c r="D837" s="18">
        <f>Table21[[#This Row],[Adj Close]]-Table21[[#This Row],[Naive Trend ]]</f>
        <v>-7.177899999999994</v>
      </c>
      <c r="E837" s="5">
        <f t="shared" si="65"/>
        <v>51.522248409999911</v>
      </c>
      <c r="F837" s="5">
        <f>ABS(Table21[[#This Row],[Erorr 1]])</f>
        <v>7.177899999999994</v>
      </c>
      <c r="G837" s="6">
        <f>Table21[[#This Row],[Abs Erorr 1]]/Table21[[#This Row],[Adj Close]]</f>
        <v>6.156626485356146E-2</v>
      </c>
      <c r="H837" s="4">
        <f t="shared" si="63"/>
        <v>126.55540000000001</v>
      </c>
      <c r="I837" s="7">
        <f>(Table21[[#This Row],[Adj Close]]-Table21[[#This Row],[3-MA]])</f>
        <v>-9.9672000000000054</v>
      </c>
      <c r="J837" s="3">
        <f t="shared" ref="J837:J900" si="67">(B837-H837)^2</f>
        <v>99.345075840000106</v>
      </c>
      <c r="K837" s="3">
        <f>ABS(Table21[[#This Row],[Erorr 2]])</f>
        <v>9.9672000000000054</v>
      </c>
      <c r="L837" s="6">
        <f>Table21[[#This Row],[Abs Erorr 2]]/Table21[[#This Row],[Adj Close]]</f>
        <v>8.5490641419972216E-2</v>
      </c>
      <c r="M837" s="4">
        <f t="shared" si="64"/>
        <v>128.50303333333332</v>
      </c>
      <c r="N837" s="9">
        <f>Table21[[#This Row],[Adj Close]]-Table21[[#This Row],[6-MA]]</f>
        <v>-11.91483333333332</v>
      </c>
      <c r="O837" s="10">
        <f>(Table21[[#This Row],[Adj Close]]-M837)^2</f>
        <v>141.96325336111079</v>
      </c>
      <c r="P837" s="10">
        <f>ABS(Table21[[#This Row],[Erorr 3]])</f>
        <v>11.91483333333332</v>
      </c>
      <c r="Q837" s="81">
        <f>Table21[[#This Row],[Abs Erorr 3]]/Table21[[#This Row],[Adj Close]]</f>
        <v>0.10219587688405275</v>
      </c>
    </row>
    <row r="838" spans="1:17" x14ac:dyDescent="0.3">
      <c r="A838" s="79">
        <v>44678</v>
      </c>
      <c r="B838" s="82">
        <v>117.2847</v>
      </c>
      <c r="C838" s="4">
        <f t="shared" si="66"/>
        <v>116.5882</v>
      </c>
      <c r="D838" s="18">
        <f>Table21[[#This Row],[Adj Close]]-Table21[[#This Row],[Naive Trend ]]</f>
        <v>0.69650000000000034</v>
      </c>
      <c r="E838" s="5">
        <f t="shared" si="65"/>
        <v>0.48511225000000047</v>
      </c>
      <c r="F838" s="5">
        <f>ABS(Table21[[#This Row],[Erorr 1]])</f>
        <v>0.69650000000000034</v>
      </c>
      <c r="G838" s="6">
        <f>Table21[[#This Row],[Abs Erorr 1]]/Table21[[#This Row],[Adj Close]]</f>
        <v>5.9385410032169609E-3</v>
      </c>
      <c r="H838" s="4">
        <f t="shared" ref="H838:H901" si="68">AVERAGE(B835:B837)</f>
        <v>121.73786666666668</v>
      </c>
      <c r="I838" s="7">
        <f>(Table21[[#This Row],[Adj Close]]-Table21[[#This Row],[3-MA]])</f>
        <v>-4.4531666666666752</v>
      </c>
      <c r="J838" s="3">
        <f t="shared" si="67"/>
        <v>19.830693361111187</v>
      </c>
      <c r="K838" s="3">
        <f>ABS(Table21[[#This Row],[Erorr 2]])</f>
        <v>4.4531666666666752</v>
      </c>
      <c r="L838" s="6">
        <f>Table21[[#This Row],[Abs Erorr 2]]/Table21[[#This Row],[Adj Close]]</f>
        <v>3.7968862662109165E-2</v>
      </c>
      <c r="M838" s="4">
        <f t="shared" si="64"/>
        <v>126.71178333333332</v>
      </c>
      <c r="N838" s="9">
        <f>Table21[[#This Row],[Adj Close]]-Table21[[#This Row],[6-MA]]</f>
        <v>-9.4270833333333144</v>
      </c>
      <c r="O838" s="10">
        <f>(Table21[[#This Row],[Adj Close]]-M838)^2</f>
        <v>88.869900173610759</v>
      </c>
      <c r="P838" s="10">
        <f>ABS(Table21[[#This Row],[Erorr 3]])</f>
        <v>9.4270833333333144</v>
      </c>
      <c r="Q838" s="81">
        <f>Table21[[#This Row],[Abs Erorr 3]]/Table21[[#This Row],[Adj Close]]</f>
        <v>8.0377775902000126E-2</v>
      </c>
    </row>
    <row r="839" spans="1:17" x14ac:dyDescent="0.3">
      <c r="A839" s="79">
        <v>44679</v>
      </c>
      <c r="B839" s="82">
        <v>122.9051</v>
      </c>
      <c r="C839" s="4">
        <f t="shared" si="66"/>
        <v>117.2847</v>
      </c>
      <c r="D839" s="18">
        <f>Table21[[#This Row],[Adj Close]]-Table21[[#This Row],[Naive Trend ]]</f>
        <v>5.6204000000000036</v>
      </c>
      <c r="E839" s="5">
        <f t="shared" si="65"/>
        <v>31.58889616000004</v>
      </c>
      <c r="F839" s="5">
        <f>ABS(Table21[[#This Row],[Erorr 1]])</f>
        <v>5.6204000000000036</v>
      </c>
      <c r="G839" s="6">
        <f>Table21[[#This Row],[Abs Erorr 1]]/Table21[[#This Row],[Adj Close]]</f>
        <v>4.5729591367648724E-2</v>
      </c>
      <c r="H839" s="4">
        <f t="shared" si="68"/>
        <v>119.21300000000001</v>
      </c>
      <c r="I839" s="7">
        <f>(Table21[[#This Row],[Adj Close]]-Table21[[#This Row],[3-MA]])</f>
        <v>3.6920999999999964</v>
      </c>
      <c r="J839" s="3">
        <f t="shared" si="67"/>
        <v>13.631602409999973</v>
      </c>
      <c r="K839" s="3">
        <f>ABS(Table21[[#This Row],[Erorr 2]])</f>
        <v>3.6920999999999964</v>
      </c>
      <c r="L839" s="6">
        <f>Table21[[#This Row],[Abs Erorr 2]]/Table21[[#This Row],[Adj Close]]</f>
        <v>3.0040250567307591E-2</v>
      </c>
      <c r="M839" s="4">
        <f t="shared" si="64"/>
        <v>124.16275000000002</v>
      </c>
      <c r="N839" s="9">
        <f>Table21[[#This Row],[Adj Close]]-Table21[[#This Row],[6-MA]]</f>
        <v>-1.2576500000000124</v>
      </c>
      <c r="O839" s="10">
        <f>(Table21[[#This Row],[Adj Close]]-M839)^2</f>
        <v>1.5816835225000312</v>
      </c>
      <c r="P839" s="10">
        <f>ABS(Table21[[#This Row],[Erorr 3]])</f>
        <v>1.2576500000000124</v>
      </c>
      <c r="Q839" s="81">
        <f>Table21[[#This Row],[Abs Erorr 3]]/Table21[[#This Row],[Adj Close]]</f>
        <v>1.0232691727194496E-2</v>
      </c>
    </row>
    <row r="840" spans="1:17" x14ac:dyDescent="0.3">
      <c r="A840" s="79">
        <v>44680</v>
      </c>
      <c r="B840" s="82">
        <v>120.6318</v>
      </c>
      <c r="C840" s="4">
        <f t="shared" si="66"/>
        <v>122.9051</v>
      </c>
      <c r="D840" s="18">
        <f>Table21[[#This Row],[Adj Close]]-Table21[[#This Row],[Naive Trend ]]</f>
        <v>-2.2733000000000061</v>
      </c>
      <c r="E840" s="5">
        <f t="shared" si="65"/>
        <v>5.1678928900000276</v>
      </c>
      <c r="F840" s="5">
        <f>ABS(Table21[[#This Row],[Erorr 1]])</f>
        <v>2.2733000000000061</v>
      </c>
      <c r="G840" s="6">
        <f>Table21[[#This Row],[Abs Erorr 1]]/Table21[[#This Row],[Adj Close]]</f>
        <v>1.8844948015365817E-2</v>
      </c>
      <c r="H840" s="4">
        <f t="shared" si="68"/>
        <v>118.926</v>
      </c>
      <c r="I840" s="7">
        <f>(Table21[[#This Row],[Adj Close]]-Table21[[#This Row],[3-MA]])</f>
        <v>1.7057999999999964</v>
      </c>
      <c r="J840" s="3">
        <f t="shared" si="67"/>
        <v>2.9097536399999879</v>
      </c>
      <c r="K840" s="3">
        <f>ABS(Table21[[#This Row],[Erorr 2]])</f>
        <v>1.7057999999999964</v>
      </c>
      <c r="L840" s="6">
        <f>Table21[[#This Row],[Abs Erorr 2]]/Table21[[#This Row],[Adj Close]]</f>
        <v>1.4140550004227712E-2</v>
      </c>
      <c r="M840" s="4">
        <f t="shared" si="64"/>
        <v>122.74070000000002</v>
      </c>
      <c r="N840" s="9">
        <f>Table21[[#This Row],[Adj Close]]-Table21[[#This Row],[6-MA]]</f>
        <v>-2.1089000000000198</v>
      </c>
      <c r="O840" s="10">
        <f>(Table21[[#This Row],[Adj Close]]-M840)^2</f>
        <v>4.4474592100000834</v>
      </c>
      <c r="P840" s="10">
        <f>ABS(Table21[[#This Row],[Erorr 3]])</f>
        <v>2.1089000000000198</v>
      </c>
      <c r="Q840" s="81">
        <f>Table21[[#This Row],[Abs Erorr 3]]/Table21[[#This Row],[Adj Close]]</f>
        <v>1.7482123287557841E-2</v>
      </c>
    </row>
    <row r="841" spans="1:17" x14ac:dyDescent="0.3">
      <c r="A841" s="79">
        <v>44683</v>
      </c>
      <c r="B841" s="82">
        <v>121.96680000000001</v>
      </c>
      <c r="C841" s="4">
        <f t="shared" si="66"/>
        <v>120.6318</v>
      </c>
      <c r="D841" s="18">
        <f>Table21[[#This Row],[Adj Close]]-Table21[[#This Row],[Naive Trend ]]</f>
        <v>1.335000000000008</v>
      </c>
      <c r="E841" s="5">
        <f t="shared" si="65"/>
        <v>1.7822250000000213</v>
      </c>
      <c r="F841" s="5">
        <f>ABS(Table21[[#This Row],[Erorr 1]])</f>
        <v>1.335000000000008</v>
      </c>
      <c r="G841" s="6">
        <f>Table21[[#This Row],[Abs Erorr 1]]/Table21[[#This Row],[Adj Close]]</f>
        <v>1.0945601589940934E-2</v>
      </c>
      <c r="H841" s="4">
        <f t="shared" si="68"/>
        <v>120.27386666666666</v>
      </c>
      <c r="I841" s="7">
        <f>(Table21[[#This Row],[Adj Close]]-Table21[[#This Row],[3-MA]])</f>
        <v>1.6929333333333432</v>
      </c>
      <c r="J841" s="3">
        <f t="shared" si="67"/>
        <v>2.8660232711111444</v>
      </c>
      <c r="K841" s="3">
        <f>ABS(Table21[[#This Row],[Erorr 2]])</f>
        <v>1.6929333333333432</v>
      </c>
      <c r="L841" s="6">
        <f>Table21[[#This Row],[Abs Erorr 2]]/Table21[[#This Row],[Adj Close]]</f>
        <v>1.3880279988762049E-2</v>
      </c>
      <c r="M841" s="4">
        <f t="shared" ref="M841:M904" si="69">AVERAGE(B835:B840)</f>
        <v>121.00586666666668</v>
      </c>
      <c r="N841" s="9">
        <f>Table21[[#This Row],[Adj Close]]-Table21[[#This Row],[6-MA]]</f>
        <v>0.96093333333332964</v>
      </c>
      <c r="O841" s="10">
        <f>(Table21[[#This Row],[Adj Close]]-M841)^2</f>
        <v>0.92339287111110402</v>
      </c>
      <c r="P841" s="10">
        <f>ABS(Table21[[#This Row],[Erorr 3]])</f>
        <v>0.96093333333332964</v>
      </c>
      <c r="Q841" s="81">
        <f>Table21[[#This Row],[Abs Erorr 3]]/Table21[[#This Row],[Adj Close]]</f>
        <v>7.8786467574235748E-3</v>
      </c>
    </row>
    <row r="842" spans="1:17" x14ac:dyDescent="0.3">
      <c r="A842" s="79">
        <v>44684</v>
      </c>
      <c r="B842" s="82">
        <v>118.8518</v>
      </c>
      <c r="C842" s="4">
        <f t="shared" si="66"/>
        <v>121.96680000000001</v>
      </c>
      <c r="D842" s="18">
        <f>Table21[[#This Row],[Adj Close]]-Table21[[#This Row],[Naive Trend ]]</f>
        <v>-3.1150000000000091</v>
      </c>
      <c r="E842" s="5">
        <f t="shared" si="65"/>
        <v>9.7032250000000566</v>
      </c>
      <c r="F842" s="5">
        <f>ABS(Table21[[#This Row],[Erorr 1]])</f>
        <v>3.1150000000000091</v>
      </c>
      <c r="G842" s="6">
        <f>Table21[[#This Row],[Abs Erorr 1]]/Table21[[#This Row],[Adj Close]]</f>
        <v>2.6209110842242263E-2</v>
      </c>
      <c r="H842" s="4">
        <f t="shared" si="68"/>
        <v>121.83456666666666</v>
      </c>
      <c r="I842" s="7">
        <f>(Table21[[#This Row],[Adj Close]]-Table21[[#This Row],[3-MA]])</f>
        <v>-2.982766666666663</v>
      </c>
      <c r="J842" s="3">
        <f t="shared" si="67"/>
        <v>8.8968969877777564</v>
      </c>
      <c r="K842" s="3">
        <f>ABS(Table21[[#This Row],[Erorr 2]])</f>
        <v>2.982766666666663</v>
      </c>
      <c r="L842" s="6">
        <f>Table21[[#This Row],[Abs Erorr 2]]/Table21[[#This Row],[Adj Close]]</f>
        <v>2.5096520765076027E-2</v>
      </c>
      <c r="M842" s="4">
        <f t="shared" si="69"/>
        <v>120.52378333333333</v>
      </c>
      <c r="N842" s="9">
        <f>Table21[[#This Row],[Adj Close]]-Table21[[#This Row],[6-MA]]</f>
        <v>-1.6719833333333298</v>
      </c>
      <c r="O842" s="10">
        <f>(Table21[[#This Row],[Adj Close]]-M842)^2</f>
        <v>2.7955282669444328</v>
      </c>
      <c r="P842" s="10">
        <f>ABS(Table21[[#This Row],[Erorr 3]])</f>
        <v>1.6719833333333298</v>
      </c>
      <c r="Q842" s="81">
        <f>Table21[[#This Row],[Abs Erorr 3]]/Table21[[#This Row],[Adj Close]]</f>
        <v>1.4067799842605075E-2</v>
      </c>
    </row>
    <row r="843" spans="1:17" x14ac:dyDescent="0.3">
      <c r="A843" s="79">
        <v>44685</v>
      </c>
      <c r="B843" s="82">
        <v>121.9474</v>
      </c>
      <c r="C843" s="4">
        <f t="shared" si="66"/>
        <v>118.8518</v>
      </c>
      <c r="D843" s="18">
        <f>Table21[[#This Row],[Adj Close]]-Table21[[#This Row],[Naive Trend ]]</f>
        <v>3.0956000000000046</v>
      </c>
      <c r="E843" s="5">
        <f t="shared" si="65"/>
        <v>9.5827393600000281</v>
      </c>
      <c r="F843" s="5">
        <f>ABS(Table21[[#This Row],[Erorr 1]])</f>
        <v>3.0956000000000046</v>
      </c>
      <c r="G843" s="6">
        <f>Table21[[#This Row],[Abs Erorr 1]]/Table21[[#This Row],[Adj Close]]</f>
        <v>2.5384715049275381E-2</v>
      </c>
      <c r="H843" s="4">
        <f t="shared" si="68"/>
        <v>120.48346666666667</v>
      </c>
      <c r="I843" s="7">
        <f>(Table21[[#This Row],[Adj Close]]-Table21[[#This Row],[3-MA]])</f>
        <v>1.4639333333333298</v>
      </c>
      <c r="J843" s="3">
        <f t="shared" si="67"/>
        <v>2.1431008044444342</v>
      </c>
      <c r="K843" s="3">
        <f>ABS(Table21[[#This Row],[Erorr 2]])</f>
        <v>1.4639333333333298</v>
      </c>
      <c r="L843" s="6">
        <f>Table21[[#This Row],[Abs Erorr 2]]/Table21[[#This Row],[Adj Close]]</f>
        <v>1.2004629318323554E-2</v>
      </c>
      <c r="M843" s="4">
        <f t="shared" si="69"/>
        <v>119.70473333333335</v>
      </c>
      <c r="N843" s="9">
        <f>Table21[[#This Row],[Adj Close]]-Table21[[#This Row],[6-MA]]</f>
        <v>2.2426666666666506</v>
      </c>
      <c r="O843" s="10">
        <f>(Table21[[#This Row],[Adj Close]]-M843)^2</f>
        <v>5.0295537777777053</v>
      </c>
      <c r="P843" s="10">
        <f>ABS(Table21[[#This Row],[Erorr 3]])</f>
        <v>2.2426666666666506</v>
      </c>
      <c r="Q843" s="81">
        <f>Table21[[#This Row],[Abs Erorr 3]]/Table21[[#This Row],[Adj Close]]</f>
        <v>1.8390442655330498E-2</v>
      </c>
    </row>
    <row r="844" spans="1:17" x14ac:dyDescent="0.3">
      <c r="A844" s="79">
        <v>44686</v>
      </c>
      <c r="B844" s="82">
        <v>114.7598</v>
      </c>
      <c r="C844" s="4">
        <f t="shared" si="66"/>
        <v>121.9474</v>
      </c>
      <c r="D844" s="18">
        <f>Table21[[#This Row],[Adj Close]]-Table21[[#This Row],[Naive Trend ]]</f>
        <v>-7.1876000000000033</v>
      </c>
      <c r="E844" s="5">
        <f t="shared" si="65"/>
        <v>51.661593760000045</v>
      </c>
      <c r="F844" s="5">
        <f>ABS(Table21[[#This Row],[Erorr 1]])</f>
        <v>7.1876000000000033</v>
      </c>
      <c r="G844" s="6">
        <f>Table21[[#This Row],[Abs Erorr 1]]/Table21[[#This Row],[Adj Close]]</f>
        <v>6.2631688099839863E-2</v>
      </c>
      <c r="H844" s="4">
        <f t="shared" si="68"/>
        <v>120.92200000000001</v>
      </c>
      <c r="I844" s="7">
        <f>(Table21[[#This Row],[Adj Close]]-Table21[[#This Row],[3-MA]])</f>
        <v>-6.1622000000000128</v>
      </c>
      <c r="J844" s="3">
        <f t="shared" si="67"/>
        <v>37.972708840000159</v>
      </c>
      <c r="K844" s="3">
        <f>ABS(Table21[[#This Row],[Erorr 2]])</f>
        <v>6.1622000000000128</v>
      </c>
      <c r="L844" s="6">
        <f>Table21[[#This Row],[Abs Erorr 2]]/Table21[[#This Row],[Adj Close]]</f>
        <v>5.3696503479441521E-2</v>
      </c>
      <c r="M844" s="4">
        <f t="shared" si="69"/>
        <v>120.59793333333334</v>
      </c>
      <c r="N844" s="9">
        <f>Table21[[#This Row],[Adj Close]]-Table21[[#This Row],[6-MA]]</f>
        <v>-5.8381333333333458</v>
      </c>
      <c r="O844" s="10">
        <f>(Table21[[#This Row],[Adj Close]]-M844)^2</f>
        <v>34.083800817777927</v>
      </c>
      <c r="P844" s="10">
        <f>ABS(Table21[[#This Row],[Erorr 3]])</f>
        <v>5.8381333333333458</v>
      </c>
      <c r="Q844" s="81">
        <f>Table21[[#This Row],[Abs Erorr 3]]/Table21[[#This Row],[Adj Close]]</f>
        <v>5.0872634261591131E-2</v>
      </c>
    </row>
    <row r="845" spans="1:17" x14ac:dyDescent="0.3">
      <c r="A845" s="79">
        <v>44687</v>
      </c>
      <c r="B845" s="82">
        <v>110.75490000000001</v>
      </c>
      <c r="C845" s="4">
        <f t="shared" si="66"/>
        <v>114.7598</v>
      </c>
      <c r="D845" s="18">
        <f>Table21[[#This Row],[Adj Close]]-Table21[[#This Row],[Naive Trend ]]</f>
        <v>-4.0048999999999921</v>
      </c>
      <c r="E845" s="5">
        <f t="shared" si="65"/>
        <v>16.039224009999938</v>
      </c>
      <c r="F845" s="5">
        <f>ABS(Table21[[#This Row],[Erorr 1]])</f>
        <v>4.0048999999999921</v>
      </c>
      <c r="G845" s="6">
        <f>Table21[[#This Row],[Abs Erorr 1]]/Table21[[#This Row],[Adj Close]]</f>
        <v>3.6160025425511576E-2</v>
      </c>
      <c r="H845" s="4">
        <f t="shared" si="68"/>
        <v>118.51966666666665</v>
      </c>
      <c r="I845" s="7">
        <f>(Table21[[#This Row],[Adj Close]]-Table21[[#This Row],[3-MA]])</f>
        <v>-7.7647666666666453</v>
      </c>
      <c r="J845" s="3">
        <f t="shared" si="67"/>
        <v>60.291601387777447</v>
      </c>
      <c r="K845" s="3">
        <f>ABS(Table21[[#This Row],[Erorr 2]])</f>
        <v>7.7647666666666453</v>
      </c>
      <c r="L845" s="6">
        <f>Table21[[#This Row],[Abs Erorr 2]]/Table21[[#This Row],[Adj Close]]</f>
        <v>7.0107658141234791E-2</v>
      </c>
      <c r="M845" s="4">
        <f t="shared" si="69"/>
        <v>120.17711666666668</v>
      </c>
      <c r="N845" s="9">
        <f>Table21[[#This Row],[Adj Close]]-Table21[[#This Row],[6-MA]]</f>
        <v>-9.4222166666666709</v>
      </c>
      <c r="O845" s="10">
        <f>(Table21[[#This Row],[Adj Close]]-M845)^2</f>
        <v>88.778166913611187</v>
      </c>
      <c r="P845" s="10">
        <f>ABS(Table21[[#This Row],[Erorr 3]])</f>
        <v>9.4222166666666709</v>
      </c>
      <c r="Q845" s="81">
        <f>Table21[[#This Row],[Abs Erorr 3]]/Table21[[#This Row],[Adj Close]]</f>
        <v>8.5072684519300459E-2</v>
      </c>
    </row>
    <row r="846" spans="1:17" x14ac:dyDescent="0.3">
      <c r="A846" s="79">
        <v>44690</v>
      </c>
      <c r="B846" s="82">
        <v>107.5819</v>
      </c>
      <c r="C846" s="4">
        <f t="shared" si="66"/>
        <v>110.75490000000001</v>
      </c>
      <c r="D846" s="18">
        <f>Table21[[#This Row],[Adj Close]]-Table21[[#This Row],[Naive Trend ]]</f>
        <v>-3.1730000000000018</v>
      </c>
      <c r="E846" s="5">
        <f t="shared" si="65"/>
        <v>10.067929000000012</v>
      </c>
      <c r="F846" s="5">
        <f>ABS(Table21[[#This Row],[Erorr 1]])</f>
        <v>3.1730000000000018</v>
      </c>
      <c r="G846" s="6">
        <f>Table21[[#This Row],[Abs Erorr 1]]/Table21[[#This Row],[Adj Close]]</f>
        <v>2.9493808902798721E-2</v>
      </c>
      <c r="H846" s="4">
        <f t="shared" si="68"/>
        <v>115.8207</v>
      </c>
      <c r="I846" s="7">
        <f>(Table21[[#This Row],[Adj Close]]-Table21[[#This Row],[3-MA]])</f>
        <v>-8.2387999999999977</v>
      </c>
      <c r="J846" s="3">
        <f t="shared" si="67"/>
        <v>67.877825439999967</v>
      </c>
      <c r="K846" s="3">
        <f>ABS(Table21[[#This Row],[Erorr 2]])</f>
        <v>8.2387999999999977</v>
      </c>
      <c r="L846" s="6">
        <f>Table21[[#This Row],[Abs Erorr 2]]/Table21[[#This Row],[Adj Close]]</f>
        <v>7.658165546434853E-2</v>
      </c>
      <c r="M846" s="4">
        <f t="shared" si="69"/>
        <v>118.15208333333334</v>
      </c>
      <c r="N846" s="9">
        <f>Table21[[#This Row],[Adj Close]]-Table21[[#This Row],[6-MA]]</f>
        <v>-10.570183333333333</v>
      </c>
      <c r="O846" s="10">
        <f>(Table21[[#This Row],[Adj Close]]-M846)^2</f>
        <v>111.72877570027777</v>
      </c>
      <c r="P846" s="10">
        <f>ABS(Table21[[#This Row],[Erorr 3]])</f>
        <v>10.570183333333333</v>
      </c>
      <c r="Q846" s="81">
        <f>Table21[[#This Row],[Abs Erorr 3]]/Table21[[#This Row],[Adj Close]]</f>
        <v>9.8252432178027455E-2</v>
      </c>
    </row>
    <row r="847" spans="1:17" x14ac:dyDescent="0.3">
      <c r="A847" s="79">
        <v>44691</v>
      </c>
      <c r="B847" s="82">
        <v>105.91800000000001</v>
      </c>
      <c r="C847" s="4">
        <f t="shared" si="66"/>
        <v>107.5819</v>
      </c>
      <c r="D847" s="18">
        <f>Table21[[#This Row],[Adj Close]]-Table21[[#This Row],[Naive Trend ]]</f>
        <v>-1.6638999999999982</v>
      </c>
      <c r="E847" s="5">
        <f t="shared" si="65"/>
        <v>2.7685632099999937</v>
      </c>
      <c r="F847" s="5">
        <f>ABS(Table21[[#This Row],[Erorr 1]])</f>
        <v>1.6638999999999982</v>
      </c>
      <c r="G847" s="6">
        <f>Table21[[#This Row],[Abs Erorr 1]]/Table21[[#This Row],[Adj Close]]</f>
        <v>1.5709322305934761E-2</v>
      </c>
      <c r="H847" s="4">
        <f t="shared" si="68"/>
        <v>111.0322</v>
      </c>
      <c r="I847" s="7">
        <f>(Table21[[#This Row],[Adj Close]]-Table21[[#This Row],[3-MA]])</f>
        <v>-5.1141999999999967</v>
      </c>
      <c r="J847" s="3">
        <f t="shared" si="67"/>
        <v>26.155041639999968</v>
      </c>
      <c r="K847" s="3">
        <f>ABS(Table21[[#This Row],[Erorr 2]])</f>
        <v>5.1141999999999967</v>
      </c>
      <c r="L847" s="6">
        <f>Table21[[#This Row],[Abs Erorr 2]]/Table21[[#This Row],[Adj Close]]</f>
        <v>4.8284521988708209E-2</v>
      </c>
      <c r="M847" s="4">
        <f t="shared" si="69"/>
        <v>115.97710000000001</v>
      </c>
      <c r="N847" s="9">
        <f>Table21[[#This Row],[Adj Close]]-Table21[[#This Row],[6-MA]]</f>
        <v>-10.059100000000001</v>
      </c>
      <c r="O847" s="10">
        <f>(Table21[[#This Row],[Adj Close]]-M847)^2</f>
        <v>101.18549281000001</v>
      </c>
      <c r="P847" s="10">
        <f>ABS(Table21[[#This Row],[Erorr 3]])</f>
        <v>10.059100000000001</v>
      </c>
      <c r="Q847" s="81">
        <f>Table21[[#This Row],[Abs Erorr 3]]/Table21[[#This Row],[Adj Close]]</f>
        <v>9.4970637663097865E-2</v>
      </c>
    </row>
    <row r="848" spans="1:17" x14ac:dyDescent="0.3">
      <c r="A848" s="79">
        <v>44692</v>
      </c>
      <c r="B848" s="82">
        <v>104.39919999999999</v>
      </c>
      <c r="C848" s="4">
        <f t="shared" si="66"/>
        <v>105.91800000000001</v>
      </c>
      <c r="D848" s="18">
        <f>Table21[[#This Row],[Adj Close]]-Table21[[#This Row],[Naive Trend ]]</f>
        <v>-1.518800000000013</v>
      </c>
      <c r="E848" s="5">
        <f t="shared" si="65"/>
        <v>2.3067534400000396</v>
      </c>
      <c r="F848" s="5">
        <f>ABS(Table21[[#This Row],[Erorr 1]])</f>
        <v>1.518800000000013</v>
      </c>
      <c r="G848" s="6">
        <f>Table21[[#This Row],[Abs Erorr 1]]/Table21[[#This Row],[Adj Close]]</f>
        <v>1.454800419926602E-2</v>
      </c>
      <c r="H848" s="4">
        <f t="shared" si="68"/>
        <v>108.08493333333335</v>
      </c>
      <c r="I848" s="7">
        <f>(Table21[[#This Row],[Adj Close]]-Table21[[#This Row],[3-MA]])</f>
        <v>-3.68573333333336</v>
      </c>
      <c r="J848" s="3">
        <f t="shared" si="67"/>
        <v>13.584630204444641</v>
      </c>
      <c r="K848" s="3">
        <f>ABS(Table21[[#This Row],[Erorr 2]])</f>
        <v>3.68573333333336</v>
      </c>
      <c r="L848" s="6">
        <f>Table21[[#This Row],[Abs Erorr 2]]/Table21[[#This Row],[Adj Close]]</f>
        <v>3.5304229662041088E-2</v>
      </c>
      <c r="M848" s="4">
        <f t="shared" si="69"/>
        <v>113.3023</v>
      </c>
      <c r="N848" s="9">
        <f>Table21[[#This Row],[Adj Close]]-Table21[[#This Row],[6-MA]]</f>
        <v>-8.9031000000000091</v>
      </c>
      <c r="O848" s="10">
        <f>(Table21[[#This Row],[Adj Close]]-M848)^2</f>
        <v>79.265189610000164</v>
      </c>
      <c r="P848" s="10">
        <f>ABS(Table21[[#This Row],[Erorr 3]])</f>
        <v>8.9031000000000091</v>
      </c>
      <c r="Q848" s="81">
        <f>Table21[[#This Row],[Abs Erorr 3]]/Table21[[#This Row],[Adj Close]]</f>
        <v>8.5279389114092927E-2</v>
      </c>
    </row>
    <row r="849" spans="1:17" x14ac:dyDescent="0.3">
      <c r="A849" s="79">
        <v>44693</v>
      </c>
      <c r="B849" s="82">
        <v>104.37990000000001</v>
      </c>
      <c r="C849" s="4">
        <f t="shared" si="66"/>
        <v>104.39919999999999</v>
      </c>
      <c r="D849" s="18">
        <f>Table21[[#This Row],[Adj Close]]-Table21[[#This Row],[Naive Trend ]]</f>
        <v>-1.9299999999986994E-2</v>
      </c>
      <c r="E849" s="5">
        <f t="shared" si="65"/>
        <v>3.7248999999949797E-4</v>
      </c>
      <c r="F849" s="5">
        <f>ABS(Table21[[#This Row],[Erorr 1]])</f>
        <v>1.9299999999986994E-2</v>
      </c>
      <c r="G849" s="6">
        <f>Table21[[#This Row],[Abs Erorr 1]]/Table21[[#This Row],[Adj Close]]</f>
        <v>1.8490149923488136E-4</v>
      </c>
      <c r="H849" s="4">
        <f t="shared" si="68"/>
        <v>105.96636666666667</v>
      </c>
      <c r="I849" s="7">
        <f>(Table21[[#This Row],[Adj Close]]-Table21[[#This Row],[3-MA]])</f>
        <v>-1.5864666666666665</v>
      </c>
      <c r="J849" s="3">
        <f t="shared" si="67"/>
        <v>2.516876484444444</v>
      </c>
      <c r="K849" s="3">
        <f>ABS(Table21[[#This Row],[Erorr 2]])</f>
        <v>1.5864666666666665</v>
      </c>
      <c r="L849" s="6">
        <f>Table21[[#This Row],[Abs Erorr 2]]/Table21[[#This Row],[Adj Close]]</f>
        <v>1.5198967106374564E-2</v>
      </c>
      <c r="M849" s="4">
        <f t="shared" si="69"/>
        <v>110.89353333333332</v>
      </c>
      <c r="N849" s="9">
        <f>Table21[[#This Row],[Adj Close]]-Table21[[#This Row],[6-MA]]</f>
        <v>-6.513633333333317</v>
      </c>
      <c r="O849" s="10">
        <f>(Table21[[#This Row],[Adj Close]]-M849)^2</f>
        <v>42.427419201110901</v>
      </c>
      <c r="P849" s="10">
        <f>ABS(Table21[[#This Row],[Erorr 3]])</f>
        <v>6.513633333333317</v>
      </c>
      <c r="Q849" s="81">
        <f>Table21[[#This Row],[Abs Erorr 3]]/Table21[[#This Row],[Adj Close]]</f>
        <v>6.2403138279815529E-2</v>
      </c>
    </row>
    <row r="850" spans="1:17" x14ac:dyDescent="0.3">
      <c r="A850" s="79">
        <v>44694</v>
      </c>
      <c r="B850" s="82">
        <v>109.3232</v>
      </c>
      <c r="C850" s="4">
        <f t="shared" si="66"/>
        <v>104.37990000000001</v>
      </c>
      <c r="D850" s="18">
        <f>Table21[[#This Row],[Adj Close]]-Table21[[#This Row],[Naive Trend ]]</f>
        <v>4.9432999999999936</v>
      </c>
      <c r="E850" s="5">
        <f t="shared" si="65"/>
        <v>24.436214889999938</v>
      </c>
      <c r="F850" s="5">
        <f>ABS(Table21[[#This Row],[Erorr 1]])</f>
        <v>4.9432999999999936</v>
      </c>
      <c r="G850" s="6">
        <f>Table21[[#This Row],[Abs Erorr 1]]/Table21[[#This Row],[Adj Close]]</f>
        <v>4.5217300627863014E-2</v>
      </c>
      <c r="H850" s="4">
        <f t="shared" si="68"/>
        <v>104.89903333333335</v>
      </c>
      <c r="I850" s="7">
        <f>(Table21[[#This Row],[Adj Close]]-Table21[[#This Row],[3-MA]])</f>
        <v>4.4241666666666504</v>
      </c>
      <c r="J850" s="3">
        <f t="shared" si="67"/>
        <v>19.573250694444301</v>
      </c>
      <c r="K850" s="3">
        <f>ABS(Table21[[#This Row],[Erorr 2]])</f>
        <v>4.4241666666666504</v>
      </c>
      <c r="L850" s="6">
        <f>Table21[[#This Row],[Abs Erorr 2]]/Table21[[#This Row],[Adj Close]]</f>
        <v>4.0468689781003944E-2</v>
      </c>
      <c r="M850" s="4">
        <f t="shared" si="69"/>
        <v>107.96561666666668</v>
      </c>
      <c r="N850" s="9">
        <f>Table21[[#This Row],[Adj Close]]-Table21[[#This Row],[6-MA]]</f>
        <v>1.3575833333333236</v>
      </c>
      <c r="O850" s="10">
        <f>(Table21[[#This Row],[Adj Close]]-M850)^2</f>
        <v>1.843032506944418</v>
      </c>
      <c r="P850" s="10">
        <f>ABS(Table21[[#This Row],[Erorr 3]])</f>
        <v>1.3575833333333236</v>
      </c>
      <c r="Q850" s="81">
        <f>Table21[[#This Row],[Abs Erorr 3]]/Table21[[#This Row],[Adj Close]]</f>
        <v>1.2418071674935636E-2</v>
      </c>
    </row>
    <row r="851" spans="1:17" x14ac:dyDescent="0.3">
      <c r="A851" s="79">
        <v>44697</v>
      </c>
      <c r="B851" s="82">
        <v>108.92659999999999</v>
      </c>
      <c r="C851" s="4">
        <f t="shared" si="66"/>
        <v>109.3232</v>
      </c>
      <c r="D851" s="18">
        <f>Table21[[#This Row],[Adj Close]]-Table21[[#This Row],[Naive Trend ]]</f>
        <v>-0.3966000000000065</v>
      </c>
      <c r="E851" s="5">
        <f t="shared" si="65"/>
        <v>0.15729156000000516</v>
      </c>
      <c r="F851" s="5">
        <f>ABS(Table21[[#This Row],[Erorr 1]])</f>
        <v>0.3966000000000065</v>
      </c>
      <c r="G851" s="6">
        <f>Table21[[#This Row],[Abs Erorr 1]]/Table21[[#This Row],[Adj Close]]</f>
        <v>3.6409839286272272E-3</v>
      </c>
      <c r="H851" s="4">
        <f t="shared" si="68"/>
        <v>106.03410000000001</v>
      </c>
      <c r="I851" s="7">
        <f>(Table21[[#This Row],[Adj Close]]-Table21[[#This Row],[3-MA]])</f>
        <v>2.8924999999999841</v>
      </c>
      <c r="J851" s="3">
        <f t="shared" si="67"/>
        <v>8.366556249999908</v>
      </c>
      <c r="K851" s="3">
        <f>ABS(Table21[[#This Row],[Erorr 2]])</f>
        <v>2.8924999999999841</v>
      </c>
      <c r="L851" s="6">
        <f>Table21[[#This Row],[Abs Erorr 2]]/Table21[[#This Row],[Adj Close]]</f>
        <v>2.6554578955002583E-2</v>
      </c>
      <c r="M851" s="4">
        <f t="shared" si="69"/>
        <v>107.05951666666668</v>
      </c>
      <c r="N851" s="9">
        <f>Table21[[#This Row],[Adj Close]]-Table21[[#This Row],[6-MA]]</f>
        <v>1.8670833333333121</v>
      </c>
      <c r="O851" s="10">
        <f>(Table21[[#This Row],[Adj Close]]-M851)^2</f>
        <v>3.486000173611032</v>
      </c>
      <c r="P851" s="10">
        <f>ABS(Table21[[#This Row],[Erorr 3]])</f>
        <v>1.8670833333333121</v>
      </c>
      <c r="Q851" s="81">
        <f>Table21[[#This Row],[Abs Erorr 3]]/Table21[[#This Row],[Adj Close]]</f>
        <v>1.7140747377897704E-2</v>
      </c>
    </row>
    <row r="852" spans="1:17" x14ac:dyDescent="0.3">
      <c r="A852" s="79">
        <v>44698</v>
      </c>
      <c r="B852" s="82">
        <v>112.1189</v>
      </c>
      <c r="C852" s="4">
        <f t="shared" si="66"/>
        <v>108.92659999999999</v>
      </c>
      <c r="D852" s="18">
        <f>Table21[[#This Row],[Adj Close]]-Table21[[#This Row],[Naive Trend ]]</f>
        <v>3.192300000000003</v>
      </c>
      <c r="E852" s="5">
        <f t="shared" si="65"/>
        <v>10.19077929000002</v>
      </c>
      <c r="F852" s="5">
        <f>ABS(Table21[[#This Row],[Erorr 1]])</f>
        <v>3.192300000000003</v>
      </c>
      <c r="G852" s="6">
        <f>Table21[[#This Row],[Abs Erorr 1]]/Table21[[#This Row],[Adj Close]]</f>
        <v>2.8472452012996946E-2</v>
      </c>
      <c r="H852" s="4">
        <f t="shared" si="68"/>
        <v>107.54323333333333</v>
      </c>
      <c r="I852" s="7">
        <f>(Table21[[#This Row],[Adj Close]]-Table21[[#This Row],[3-MA]])</f>
        <v>4.5756666666666632</v>
      </c>
      <c r="J852" s="3">
        <f t="shared" si="67"/>
        <v>20.936725444444413</v>
      </c>
      <c r="K852" s="3">
        <f>ABS(Table21[[#This Row],[Erorr 2]])</f>
        <v>4.5756666666666632</v>
      </c>
      <c r="L852" s="6">
        <f>Table21[[#This Row],[Abs Erorr 2]]/Table21[[#This Row],[Adj Close]]</f>
        <v>4.0810841585733212E-2</v>
      </c>
      <c r="M852" s="4">
        <f t="shared" si="69"/>
        <v>106.7548</v>
      </c>
      <c r="N852" s="9">
        <f>Table21[[#This Row],[Adj Close]]-Table21[[#This Row],[6-MA]]</f>
        <v>5.3640999999999934</v>
      </c>
      <c r="O852" s="10">
        <f>(Table21[[#This Row],[Adj Close]]-M852)^2</f>
        <v>28.773568809999929</v>
      </c>
      <c r="P852" s="10">
        <f>ABS(Table21[[#This Row],[Erorr 3]])</f>
        <v>5.3640999999999934</v>
      </c>
      <c r="Q852" s="81">
        <f>Table21[[#This Row],[Abs Erorr 3]]/Table21[[#This Row],[Adj Close]]</f>
        <v>4.7842959572382479E-2</v>
      </c>
    </row>
    <row r="853" spans="1:17" x14ac:dyDescent="0.3">
      <c r="A853" s="79">
        <v>44699</v>
      </c>
      <c r="B853" s="82">
        <v>105.8019</v>
      </c>
      <c r="C853" s="4">
        <f t="shared" si="66"/>
        <v>112.1189</v>
      </c>
      <c r="D853" s="18">
        <f>Table21[[#This Row],[Adj Close]]-Table21[[#This Row],[Naive Trend ]]</f>
        <v>-6.3169999999999931</v>
      </c>
      <c r="E853" s="5">
        <f t="shared" si="65"/>
        <v>39.904488999999913</v>
      </c>
      <c r="F853" s="5">
        <f>ABS(Table21[[#This Row],[Erorr 1]])</f>
        <v>6.3169999999999931</v>
      </c>
      <c r="G853" s="6">
        <f>Table21[[#This Row],[Abs Erorr 1]]/Table21[[#This Row],[Adj Close]]</f>
        <v>5.9705922105368549E-2</v>
      </c>
      <c r="H853" s="4">
        <f t="shared" si="68"/>
        <v>110.1229</v>
      </c>
      <c r="I853" s="7">
        <f>(Table21[[#This Row],[Adj Close]]-Table21[[#This Row],[3-MA]])</f>
        <v>-4.320999999999998</v>
      </c>
      <c r="J853" s="3">
        <f t="shared" si="67"/>
        <v>18.671040999999981</v>
      </c>
      <c r="K853" s="3">
        <f>ABS(Table21[[#This Row],[Erorr 2]])</f>
        <v>4.320999999999998</v>
      </c>
      <c r="L853" s="6">
        <f>Table21[[#This Row],[Abs Erorr 2]]/Table21[[#This Row],[Adj Close]]</f>
        <v>4.0840476399762175E-2</v>
      </c>
      <c r="M853" s="4">
        <f t="shared" si="69"/>
        <v>107.51096666666668</v>
      </c>
      <c r="N853" s="9">
        <f>Table21[[#This Row],[Adj Close]]-Table21[[#This Row],[6-MA]]</f>
        <v>-1.7090666666666721</v>
      </c>
      <c r="O853" s="10">
        <f>(Table21[[#This Row],[Adj Close]]-M853)^2</f>
        <v>2.9209088711111297</v>
      </c>
      <c r="P853" s="10">
        <f>ABS(Table21[[#This Row],[Erorr 3]])</f>
        <v>1.7090666666666721</v>
      </c>
      <c r="Q853" s="81">
        <f>Table21[[#This Row],[Abs Erorr 3]]/Table21[[#This Row],[Adj Close]]</f>
        <v>1.6153459121874672E-2</v>
      </c>
    </row>
    <row r="854" spans="1:17" x14ac:dyDescent="0.3">
      <c r="A854" s="79">
        <v>44700</v>
      </c>
      <c r="B854" s="82">
        <v>102.9675</v>
      </c>
      <c r="C854" s="4">
        <f t="shared" si="66"/>
        <v>105.8019</v>
      </c>
      <c r="D854" s="18">
        <f>Table21[[#This Row],[Adj Close]]-Table21[[#This Row],[Naive Trend ]]</f>
        <v>-2.8344000000000023</v>
      </c>
      <c r="E854" s="5">
        <f t="shared" si="65"/>
        <v>8.033823360000012</v>
      </c>
      <c r="F854" s="5">
        <f>ABS(Table21[[#This Row],[Erorr 1]])</f>
        <v>2.8344000000000023</v>
      </c>
      <c r="G854" s="6">
        <f>Table21[[#This Row],[Abs Erorr 1]]/Table21[[#This Row],[Adj Close]]</f>
        <v>2.7527132347585425E-2</v>
      </c>
      <c r="H854" s="4">
        <f t="shared" si="68"/>
        <v>108.94913333333334</v>
      </c>
      <c r="I854" s="7">
        <f>(Table21[[#This Row],[Adj Close]]-Table21[[#This Row],[3-MA]])</f>
        <v>-5.9816333333333347</v>
      </c>
      <c r="J854" s="3">
        <f t="shared" si="67"/>
        <v>35.779937334444462</v>
      </c>
      <c r="K854" s="3">
        <f>ABS(Table21[[#This Row],[Erorr 2]])</f>
        <v>5.9816333333333347</v>
      </c>
      <c r="L854" s="6">
        <f>Table21[[#This Row],[Abs Erorr 2]]/Table21[[#This Row],[Adj Close]]</f>
        <v>5.809244017125146E-2</v>
      </c>
      <c r="M854" s="4">
        <f t="shared" si="69"/>
        <v>107.49161666666667</v>
      </c>
      <c r="N854" s="9">
        <f>Table21[[#This Row],[Adj Close]]-Table21[[#This Row],[6-MA]]</f>
        <v>-4.5241166666666714</v>
      </c>
      <c r="O854" s="10">
        <f>(Table21[[#This Row],[Adj Close]]-M854)^2</f>
        <v>20.467631613611154</v>
      </c>
      <c r="P854" s="10">
        <f>ABS(Table21[[#This Row],[Erorr 3]])</f>
        <v>4.5241166666666714</v>
      </c>
      <c r="Q854" s="81">
        <f>Table21[[#This Row],[Abs Erorr 3]]/Table21[[#This Row],[Adj Close]]</f>
        <v>4.3937326502699117E-2</v>
      </c>
    </row>
    <row r="855" spans="1:17" x14ac:dyDescent="0.3">
      <c r="A855" s="79">
        <v>44701</v>
      </c>
      <c r="B855" s="82">
        <v>104.4766</v>
      </c>
      <c r="C855" s="4">
        <f t="shared" si="66"/>
        <v>102.9675</v>
      </c>
      <c r="D855" s="18">
        <f>Table21[[#This Row],[Adj Close]]-Table21[[#This Row],[Naive Trend ]]</f>
        <v>1.5091000000000037</v>
      </c>
      <c r="E855" s="5">
        <f t="shared" si="65"/>
        <v>2.2773828100000109</v>
      </c>
      <c r="F855" s="5">
        <f>ABS(Table21[[#This Row],[Erorr 1]])</f>
        <v>1.5091000000000037</v>
      </c>
      <c r="G855" s="6">
        <f>Table21[[#This Row],[Abs Erorr 1]]/Table21[[#This Row],[Adj Close]]</f>
        <v>1.4444382761307351E-2</v>
      </c>
      <c r="H855" s="4">
        <f t="shared" si="68"/>
        <v>106.96276666666665</v>
      </c>
      <c r="I855" s="7">
        <f>(Table21[[#This Row],[Adj Close]]-Table21[[#This Row],[3-MA]])</f>
        <v>-2.486166666666648</v>
      </c>
      <c r="J855" s="3">
        <f t="shared" si="67"/>
        <v>6.1810246944443517</v>
      </c>
      <c r="K855" s="3">
        <f>ABS(Table21[[#This Row],[Erorr 2]])</f>
        <v>2.486166666666648</v>
      </c>
      <c r="L855" s="6">
        <f>Table21[[#This Row],[Abs Erorr 2]]/Table21[[#This Row],[Adj Close]]</f>
        <v>2.3796397151770329E-2</v>
      </c>
      <c r="M855" s="4">
        <f t="shared" si="69"/>
        <v>107.253</v>
      </c>
      <c r="N855" s="9">
        <f>Table21[[#This Row],[Adj Close]]-Table21[[#This Row],[6-MA]]</f>
        <v>-2.7763999999999953</v>
      </c>
      <c r="O855" s="10">
        <f>(Table21[[#This Row],[Adj Close]]-M855)^2</f>
        <v>7.7083969599999742</v>
      </c>
      <c r="P855" s="10">
        <f>ABS(Table21[[#This Row],[Erorr 3]])</f>
        <v>2.7763999999999953</v>
      </c>
      <c r="Q855" s="81">
        <f>Table21[[#This Row],[Abs Erorr 3]]/Table21[[#This Row],[Adj Close]]</f>
        <v>2.657437167748563E-2</v>
      </c>
    </row>
    <row r="856" spans="1:17" x14ac:dyDescent="0.3">
      <c r="A856" s="79">
        <v>44704</v>
      </c>
      <c r="B856" s="82">
        <v>105.0861</v>
      </c>
      <c r="C856" s="4">
        <f t="shared" si="66"/>
        <v>104.4766</v>
      </c>
      <c r="D856" s="18">
        <f>Table21[[#This Row],[Adj Close]]-Table21[[#This Row],[Naive Trend ]]</f>
        <v>0.60949999999999704</v>
      </c>
      <c r="E856" s="5">
        <f t="shared" si="65"/>
        <v>0.37149024999999641</v>
      </c>
      <c r="F856" s="5">
        <f>ABS(Table21[[#This Row],[Erorr 1]])</f>
        <v>0.60949999999999704</v>
      </c>
      <c r="G856" s="6">
        <f>Table21[[#This Row],[Abs Erorr 1]]/Table21[[#This Row],[Adj Close]]</f>
        <v>5.8000058999239388E-3</v>
      </c>
      <c r="H856" s="4">
        <f t="shared" si="68"/>
        <v>104.41533333333335</v>
      </c>
      <c r="I856" s="7">
        <f>(Table21[[#This Row],[Adj Close]]-Table21[[#This Row],[3-MA]])</f>
        <v>0.67076666666665119</v>
      </c>
      <c r="J856" s="3">
        <f t="shared" si="67"/>
        <v>0.44992792111109037</v>
      </c>
      <c r="K856" s="3">
        <f>ABS(Table21[[#This Row],[Erorr 2]])</f>
        <v>0.67076666666665119</v>
      </c>
      <c r="L856" s="6">
        <f>Table21[[#This Row],[Abs Erorr 2]]/Table21[[#This Row],[Adj Close]]</f>
        <v>6.3830198919424281E-3</v>
      </c>
      <c r="M856" s="4">
        <f t="shared" si="69"/>
        <v>107.26911666666666</v>
      </c>
      <c r="N856" s="9">
        <f>Table21[[#This Row],[Adj Close]]-Table21[[#This Row],[6-MA]]</f>
        <v>-2.1830166666666599</v>
      </c>
      <c r="O856" s="10">
        <f>(Table21[[#This Row],[Adj Close]]-M856)^2</f>
        <v>4.7655617669444155</v>
      </c>
      <c r="P856" s="10">
        <f>ABS(Table21[[#This Row],[Erorr 3]])</f>
        <v>2.1830166666666599</v>
      </c>
      <c r="Q856" s="81">
        <f>Table21[[#This Row],[Abs Erorr 3]]/Table21[[#This Row],[Adj Close]]</f>
        <v>2.0773600568168956E-2</v>
      </c>
    </row>
    <row r="857" spans="1:17" x14ac:dyDescent="0.3">
      <c r="A857" s="79">
        <v>44705</v>
      </c>
      <c r="B857" s="82">
        <v>103.7898</v>
      </c>
      <c r="C857" s="4">
        <f t="shared" si="66"/>
        <v>105.0861</v>
      </c>
      <c r="D857" s="18">
        <f>Table21[[#This Row],[Adj Close]]-Table21[[#This Row],[Naive Trend ]]</f>
        <v>-1.2963000000000022</v>
      </c>
      <c r="E857" s="5">
        <f t="shared" si="65"/>
        <v>1.6803936900000058</v>
      </c>
      <c r="F857" s="5">
        <f>ABS(Table21[[#This Row],[Erorr 1]])</f>
        <v>1.2963000000000022</v>
      </c>
      <c r="G857" s="6">
        <f>Table21[[#This Row],[Abs Erorr 1]]/Table21[[#This Row],[Adj Close]]</f>
        <v>1.2489666614638455E-2</v>
      </c>
      <c r="H857" s="4">
        <f t="shared" si="68"/>
        <v>104.17673333333333</v>
      </c>
      <c r="I857" s="7">
        <f>(Table21[[#This Row],[Adj Close]]-Table21[[#This Row],[3-MA]])</f>
        <v>-0.38693333333333157</v>
      </c>
      <c r="J857" s="3">
        <f t="shared" si="67"/>
        <v>0.14971740444444309</v>
      </c>
      <c r="K857" s="3">
        <f>ABS(Table21[[#This Row],[Erorr 2]])</f>
        <v>0.38693333333333157</v>
      </c>
      <c r="L857" s="6">
        <f>Table21[[#This Row],[Abs Erorr 2]]/Table21[[#This Row],[Adj Close]]</f>
        <v>3.7280477786192051E-3</v>
      </c>
      <c r="M857" s="4">
        <f t="shared" si="69"/>
        <v>106.56293333333332</v>
      </c>
      <c r="N857" s="9">
        <f>Table21[[#This Row],[Adj Close]]-Table21[[#This Row],[6-MA]]</f>
        <v>-2.7731333333333197</v>
      </c>
      <c r="O857" s="10">
        <f>(Table21[[#This Row],[Adj Close]]-M857)^2</f>
        <v>7.6902684844443687</v>
      </c>
      <c r="P857" s="10">
        <f>ABS(Table21[[#This Row],[Erorr 3]])</f>
        <v>2.7731333333333197</v>
      </c>
      <c r="Q857" s="81">
        <f>Table21[[#This Row],[Abs Erorr 3]]/Table21[[#This Row],[Adj Close]]</f>
        <v>2.6718746286564957E-2</v>
      </c>
    </row>
    <row r="858" spans="1:17" x14ac:dyDescent="0.3">
      <c r="A858" s="79">
        <v>44706</v>
      </c>
      <c r="B858" s="82">
        <v>104.67010000000001</v>
      </c>
      <c r="C858" s="4">
        <f t="shared" si="66"/>
        <v>103.7898</v>
      </c>
      <c r="D858" s="18">
        <f>Table21[[#This Row],[Adj Close]]-Table21[[#This Row],[Naive Trend ]]</f>
        <v>0.88030000000000541</v>
      </c>
      <c r="E858" s="5">
        <f t="shared" si="65"/>
        <v>0.77492809000000951</v>
      </c>
      <c r="F858" s="5">
        <f>ABS(Table21[[#This Row],[Erorr 1]])</f>
        <v>0.88030000000000541</v>
      </c>
      <c r="G858" s="6">
        <f>Table21[[#This Row],[Abs Erorr 1]]/Table21[[#This Row],[Adj Close]]</f>
        <v>8.4102336770482244E-3</v>
      </c>
      <c r="H858" s="4">
        <f t="shared" si="68"/>
        <v>104.45083333333334</v>
      </c>
      <c r="I858" s="7">
        <f>(Table21[[#This Row],[Adj Close]]-Table21[[#This Row],[3-MA]])</f>
        <v>0.21926666666666961</v>
      </c>
      <c r="J858" s="3">
        <f t="shared" si="67"/>
        <v>4.8077871111112398E-2</v>
      </c>
      <c r="K858" s="3">
        <f>ABS(Table21[[#This Row],[Erorr 2]])</f>
        <v>0.21926666666666961</v>
      </c>
      <c r="L858" s="6">
        <f>Table21[[#This Row],[Abs Erorr 2]]/Table21[[#This Row],[Adj Close]]</f>
        <v>2.094835742649234E-3</v>
      </c>
      <c r="M858" s="4">
        <f t="shared" si="69"/>
        <v>105.7068</v>
      </c>
      <c r="N858" s="9">
        <f>Table21[[#This Row],[Adj Close]]-Table21[[#This Row],[6-MA]]</f>
        <v>-1.0366999999999962</v>
      </c>
      <c r="O858" s="10">
        <f>(Table21[[#This Row],[Adj Close]]-M858)^2</f>
        <v>1.0747468899999921</v>
      </c>
      <c r="P858" s="10">
        <f>ABS(Table21[[#This Row],[Erorr 3]])</f>
        <v>1.0366999999999962</v>
      </c>
      <c r="Q858" s="81">
        <f>Table21[[#This Row],[Abs Erorr 3]]/Table21[[#This Row],[Adj Close]]</f>
        <v>9.9044521787979203E-3</v>
      </c>
    </row>
    <row r="859" spans="1:17" x14ac:dyDescent="0.3">
      <c r="A859" s="79">
        <v>44707</v>
      </c>
      <c r="B859" s="82">
        <v>109.2555</v>
      </c>
      <c r="C859" s="4">
        <f t="shared" si="66"/>
        <v>104.67010000000001</v>
      </c>
      <c r="D859" s="18">
        <f>Table21[[#This Row],[Adj Close]]-Table21[[#This Row],[Naive Trend ]]</f>
        <v>4.5853999999999928</v>
      </c>
      <c r="E859" s="5">
        <f t="shared" si="65"/>
        <v>21.025893159999935</v>
      </c>
      <c r="F859" s="5">
        <f>ABS(Table21[[#This Row],[Erorr 1]])</f>
        <v>4.5853999999999928</v>
      </c>
      <c r="G859" s="6">
        <f>Table21[[#This Row],[Abs Erorr 1]]/Table21[[#This Row],[Adj Close]]</f>
        <v>4.1969511832356199E-2</v>
      </c>
      <c r="H859" s="4">
        <f t="shared" si="68"/>
        <v>104.51533333333333</v>
      </c>
      <c r="I859" s="7">
        <f>(Table21[[#This Row],[Adj Close]]-Table21[[#This Row],[3-MA]])</f>
        <v>4.7401666666666671</v>
      </c>
      <c r="J859" s="3">
        <f t="shared" si="67"/>
        <v>22.469180027777782</v>
      </c>
      <c r="K859" s="3">
        <f>ABS(Table21[[#This Row],[Erorr 2]])</f>
        <v>4.7401666666666671</v>
      </c>
      <c r="L859" s="6">
        <f>Table21[[#This Row],[Abs Erorr 2]]/Table21[[#This Row],[Adj Close]]</f>
        <v>4.3386069046104474E-2</v>
      </c>
      <c r="M859" s="4">
        <f t="shared" si="69"/>
        <v>104.46533333333333</v>
      </c>
      <c r="N859" s="9">
        <f>Table21[[#This Row],[Adj Close]]-Table21[[#This Row],[6-MA]]</f>
        <v>4.7901666666666642</v>
      </c>
      <c r="O859" s="10">
        <f>(Table21[[#This Row],[Adj Close]]-M859)^2</f>
        <v>22.945696694444422</v>
      </c>
      <c r="P859" s="10">
        <f>ABS(Table21[[#This Row],[Erorr 3]])</f>
        <v>4.7901666666666642</v>
      </c>
      <c r="Q859" s="81">
        <f>Table21[[#This Row],[Abs Erorr 3]]/Table21[[#This Row],[Adj Close]]</f>
        <v>4.384371191076572E-2</v>
      </c>
    </row>
    <row r="860" spans="1:17" x14ac:dyDescent="0.3">
      <c r="A860" s="79">
        <v>44708</v>
      </c>
      <c r="B860" s="82">
        <v>112.206</v>
      </c>
      <c r="C860" s="4">
        <f t="shared" si="66"/>
        <v>109.2555</v>
      </c>
      <c r="D860" s="18">
        <f>Table21[[#This Row],[Adj Close]]-Table21[[#This Row],[Naive Trend ]]</f>
        <v>2.9505000000000052</v>
      </c>
      <c r="E860" s="5">
        <f t="shared" si="65"/>
        <v>8.7054502500000304</v>
      </c>
      <c r="F860" s="5">
        <f>ABS(Table21[[#This Row],[Erorr 1]])</f>
        <v>2.9505000000000052</v>
      </c>
      <c r="G860" s="6">
        <f>Table21[[#This Row],[Abs Erorr 1]]/Table21[[#This Row],[Adj Close]]</f>
        <v>2.629538527351483E-2</v>
      </c>
      <c r="H860" s="4">
        <f t="shared" si="68"/>
        <v>105.90513333333332</v>
      </c>
      <c r="I860" s="7">
        <f>(Table21[[#This Row],[Adj Close]]-Table21[[#This Row],[3-MA]])</f>
        <v>6.3008666666666784</v>
      </c>
      <c r="J860" s="3">
        <f t="shared" si="67"/>
        <v>39.700920751111262</v>
      </c>
      <c r="K860" s="3">
        <f>ABS(Table21[[#This Row],[Erorr 2]])</f>
        <v>6.3008666666666784</v>
      </c>
      <c r="L860" s="6">
        <f>Table21[[#This Row],[Abs Erorr 2]]/Table21[[#This Row],[Adj Close]]</f>
        <v>5.6154454010183756E-2</v>
      </c>
      <c r="M860" s="4">
        <f t="shared" si="69"/>
        <v>105.04093333333333</v>
      </c>
      <c r="N860" s="9">
        <f>Table21[[#This Row],[Adj Close]]-Table21[[#This Row],[6-MA]]</f>
        <v>7.1650666666666751</v>
      </c>
      <c r="O860" s="10">
        <f>(Table21[[#This Row],[Adj Close]]-M860)^2</f>
        <v>51.338180337777899</v>
      </c>
      <c r="P860" s="10">
        <f>ABS(Table21[[#This Row],[Erorr 3]])</f>
        <v>7.1650666666666751</v>
      </c>
      <c r="Q860" s="81">
        <f>Table21[[#This Row],[Abs Erorr 3]]/Table21[[#This Row],[Adj Close]]</f>
        <v>6.3856359434136103E-2</v>
      </c>
    </row>
    <row r="861" spans="1:17" x14ac:dyDescent="0.3">
      <c r="A861" s="79">
        <v>44712</v>
      </c>
      <c r="B861" s="82">
        <v>114.9727</v>
      </c>
      <c r="C861" s="4">
        <f t="shared" si="66"/>
        <v>112.206</v>
      </c>
      <c r="D861" s="18">
        <f>Table21[[#This Row],[Adj Close]]-Table21[[#This Row],[Naive Trend ]]</f>
        <v>2.7667000000000002</v>
      </c>
      <c r="E861" s="5">
        <f t="shared" si="65"/>
        <v>7.6546288900000006</v>
      </c>
      <c r="F861" s="5">
        <f>ABS(Table21[[#This Row],[Erorr 1]])</f>
        <v>2.7667000000000002</v>
      </c>
      <c r="G861" s="6">
        <f>Table21[[#This Row],[Abs Erorr 1]]/Table21[[#This Row],[Adj Close]]</f>
        <v>2.4063973447609736E-2</v>
      </c>
      <c r="H861" s="4">
        <f t="shared" si="68"/>
        <v>108.71053333333333</v>
      </c>
      <c r="I861" s="7">
        <f>(Table21[[#This Row],[Adj Close]]-Table21[[#This Row],[3-MA]])</f>
        <v>6.2621666666666727</v>
      </c>
      <c r="J861" s="3">
        <f t="shared" si="67"/>
        <v>39.214731361111184</v>
      </c>
      <c r="K861" s="3">
        <f>ABS(Table21[[#This Row],[Erorr 2]])</f>
        <v>6.2621666666666727</v>
      </c>
      <c r="L861" s="6">
        <f>Table21[[#This Row],[Abs Erorr 2]]/Table21[[#This Row],[Adj Close]]</f>
        <v>5.4466553074483531E-2</v>
      </c>
      <c r="M861" s="4">
        <f t="shared" si="69"/>
        <v>106.58068333333334</v>
      </c>
      <c r="N861" s="9">
        <f>Table21[[#This Row],[Adj Close]]-Table21[[#This Row],[6-MA]]</f>
        <v>8.3920166666666631</v>
      </c>
      <c r="O861" s="10">
        <f>(Table21[[#This Row],[Adj Close]]-M861)^2</f>
        <v>70.425943733611049</v>
      </c>
      <c r="P861" s="10">
        <f>ABS(Table21[[#This Row],[Erorr 3]])</f>
        <v>8.3920166666666631</v>
      </c>
      <c r="Q861" s="81">
        <f>Table21[[#This Row],[Abs Erorr 3]]/Table21[[#This Row],[Adj Close]]</f>
        <v>7.2991385491222374E-2</v>
      </c>
    </row>
    <row r="862" spans="1:17" x14ac:dyDescent="0.3">
      <c r="A862" s="79">
        <v>44713</v>
      </c>
      <c r="B862" s="82">
        <v>114.8082</v>
      </c>
      <c r="C862" s="4">
        <f t="shared" si="66"/>
        <v>114.9727</v>
      </c>
      <c r="D862" s="18">
        <f>Table21[[#This Row],[Adj Close]]-Table21[[#This Row],[Naive Trend ]]</f>
        <v>-0.16450000000000387</v>
      </c>
      <c r="E862" s="5">
        <f t="shared" si="65"/>
        <v>2.7060250000001271E-2</v>
      </c>
      <c r="F862" s="5">
        <f>ABS(Table21[[#This Row],[Erorr 1]])</f>
        <v>0.16450000000000387</v>
      </c>
      <c r="G862" s="6">
        <f>Table21[[#This Row],[Abs Erorr 1]]/Table21[[#This Row],[Adj Close]]</f>
        <v>1.4328244846622791E-3</v>
      </c>
      <c r="H862" s="4">
        <f t="shared" si="68"/>
        <v>112.14473333333335</v>
      </c>
      <c r="I862" s="7">
        <f>(Table21[[#This Row],[Adj Close]]-Table21[[#This Row],[3-MA]])</f>
        <v>2.6634666666666504</v>
      </c>
      <c r="J862" s="3">
        <f t="shared" si="67"/>
        <v>7.0940546844443579</v>
      </c>
      <c r="K862" s="3">
        <f>ABS(Table21[[#This Row],[Erorr 2]])</f>
        <v>2.6634666666666504</v>
      </c>
      <c r="L862" s="6">
        <f>Table21[[#This Row],[Abs Erorr 2]]/Table21[[#This Row],[Adj Close]]</f>
        <v>2.3199272061287003E-2</v>
      </c>
      <c r="M862" s="4">
        <f t="shared" si="69"/>
        <v>108.33003333333333</v>
      </c>
      <c r="N862" s="9">
        <f>Table21[[#This Row],[Adj Close]]-Table21[[#This Row],[6-MA]]</f>
        <v>6.4781666666666666</v>
      </c>
      <c r="O862" s="10">
        <f>(Table21[[#This Row],[Adj Close]]-M862)^2</f>
        <v>41.96664336111111</v>
      </c>
      <c r="P862" s="10">
        <f>ABS(Table21[[#This Row],[Erorr 3]])</f>
        <v>6.4781666666666666</v>
      </c>
      <c r="Q862" s="81">
        <f>Table21[[#This Row],[Abs Erorr 3]]/Table21[[#This Row],[Adj Close]]</f>
        <v>5.6425992800746519E-2</v>
      </c>
    </row>
    <row r="863" spans="1:17" x14ac:dyDescent="0.3">
      <c r="A863" s="79">
        <v>44714</v>
      </c>
      <c r="B863" s="82">
        <v>119.3839</v>
      </c>
      <c r="C863" s="4">
        <f t="shared" si="66"/>
        <v>114.8082</v>
      </c>
      <c r="D863" s="18">
        <f>Table21[[#This Row],[Adj Close]]-Table21[[#This Row],[Naive Trend ]]</f>
        <v>4.5756999999999977</v>
      </c>
      <c r="E863" s="5">
        <f t="shared" si="65"/>
        <v>20.93703048999998</v>
      </c>
      <c r="F863" s="5">
        <f>ABS(Table21[[#This Row],[Erorr 1]])</f>
        <v>4.5756999999999977</v>
      </c>
      <c r="G863" s="6">
        <f>Table21[[#This Row],[Abs Erorr 1]]/Table21[[#This Row],[Adj Close]]</f>
        <v>3.8327613689953147E-2</v>
      </c>
      <c r="H863" s="4">
        <f t="shared" si="68"/>
        <v>113.99563333333333</v>
      </c>
      <c r="I863" s="7">
        <f>(Table21[[#This Row],[Adj Close]]-Table21[[#This Row],[3-MA]])</f>
        <v>5.3882666666666665</v>
      </c>
      <c r="J863" s="3">
        <f t="shared" si="67"/>
        <v>29.03341767111111</v>
      </c>
      <c r="K863" s="3">
        <f>ABS(Table21[[#This Row],[Erorr 2]])</f>
        <v>5.3882666666666665</v>
      </c>
      <c r="L863" s="6">
        <f>Table21[[#This Row],[Abs Erorr 2]]/Table21[[#This Row],[Adj Close]]</f>
        <v>4.5133947430655783E-2</v>
      </c>
      <c r="M863" s="4">
        <f t="shared" si="69"/>
        <v>109.95038333333332</v>
      </c>
      <c r="N863" s="9">
        <f>Table21[[#This Row],[Adj Close]]-Table21[[#This Row],[6-MA]]</f>
        <v>9.4335166666666765</v>
      </c>
      <c r="O863" s="10">
        <f>(Table21[[#This Row],[Adj Close]]-M863)^2</f>
        <v>88.991236700277966</v>
      </c>
      <c r="P863" s="10">
        <f>ABS(Table21[[#This Row],[Erorr 3]])</f>
        <v>9.4335166666666765</v>
      </c>
      <c r="Q863" s="81">
        <f>Table21[[#This Row],[Abs Erorr 3]]/Table21[[#This Row],[Adj Close]]</f>
        <v>7.9018332176002598E-2</v>
      </c>
    </row>
    <row r="864" spans="1:17" x14ac:dyDescent="0.3">
      <c r="A864" s="79">
        <v>44715</v>
      </c>
      <c r="B864" s="82">
        <v>117.294</v>
      </c>
      <c r="C864" s="4">
        <f t="shared" si="66"/>
        <v>119.3839</v>
      </c>
      <c r="D864" s="18">
        <f>Table21[[#This Row],[Adj Close]]-Table21[[#This Row],[Naive Trend ]]</f>
        <v>-2.0899000000000001</v>
      </c>
      <c r="E864" s="5">
        <f t="shared" si="65"/>
        <v>4.3676820100000002</v>
      </c>
      <c r="F864" s="5">
        <f>ABS(Table21[[#This Row],[Erorr 1]])</f>
        <v>2.0899000000000001</v>
      </c>
      <c r="G864" s="6">
        <f>Table21[[#This Row],[Abs Erorr 1]]/Table21[[#This Row],[Adj Close]]</f>
        <v>1.7817620679659661E-2</v>
      </c>
      <c r="H864" s="4">
        <f t="shared" si="68"/>
        <v>116.38826666666667</v>
      </c>
      <c r="I864" s="7">
        <f>(Table21[[#This Row],[Adj Close]]-Table21[[#This Row],[3-MA]])</f>
        <v>0.90573333333333039</v>
      </c>
      <c r="J864" s="3">
        <f t="shared" si="67"/>
        <v>0.82035287111110577</v>
      </c>
      <c r="K864" s="3">
        <f>ABS(Table21[[#This Row],[Erorr 2]])</f>
        <v>0.90573333333333039</v>
      </c>
      <c r="L864" s="6">
        <f>Table21[[#This Row],[Abs Erorr 2]]/Table21[[#This Row],[Adj Close]]</f>
        <v>7.7219067755667841E-3</v>
      </c>
      <c r="M864" s="4">
        <f t="shared" si="69"/>
        <v>112.54939999999999</v>
      </c>
      <c r="N864" s="9">
        <f>Table21[[#This Row],[Adj Close]]-Table21[[#This Row],[6-MA]]</f>
        <v>4.7446000000000055</v>
      </c>
      <c r="O864" s="10">
        <f>(Table21[[#This Row],[Adj Close]]-M864)^2</f>
        <v>22.511229160000052</v>
      </c>
      <c r="P864" s="10">
        <f>ABS(Table21[[#This Row],[Erorr 3]])</f>
        <v>4.7446000000000055</v>
      </c>
      <c r="Q864" s="81">
        <f>Table21[[#This Row],[Abs Erorr 3]]/Table21[[#This Row],[Adj Close]]</f>
        <v>4.0450491926270787E-2</v>
      </c>
    </row>
    <row r="865" spans="1:17" x14ac:dyDescent="0.3">
      <c r="A865" s="79">
        <v>44718</v>
      </c>
      <c r="B865" s="82">
        <v>116.5958</v>
      </c>
      <c r="C865" s="4">
        <f t="shared" si="66"/>
        <v>117.294</v>
      </c>
      <c r="D865" s="18">
        <f>Table21[[#This Row],[Adj Close]]-Table21[[#This Row],[Naive Trend ]]</f>
        <v>-0.69819999999999993</v>
      </c>
      <c r="E865" s="5">
        <f t="shared" si="65"/>
        <v>0.48748323999999993</v>
      </c>
      <c r="F865" s="5">
        <f>ABS(Table21[[#This Row],[Erorr 1]])</f>
        <v>0.69819999999999993</v>
      </c>
      <c r="G865" s="6">
        <f>Table21[[#This Row],[Abs Erorr 1]]/Table21[[#This Row],[Adj Close]]</f>
        <v>5.9882088377111349E-3</v>
      </c>
      <c r="H865" s="4">
        <f t="shared" si="68"/>
        <v>117.16203333333333</v>
      </c>
      <c r="I865" s="7">
        <f>(Table21[[#This Row],[Adj Close]]-Table21[[#This Row],[3-MA]])</f>
        <v>-0.56623333333332937</v>
      </c>
      <c r="J865" s="3">
        <f t="shared" si="67"/>
        <v>0.32062018777777329</v>
      </c>
      <c r="K865" s="3">
        <f>ABS(Table21[[#This Row],[Erorr 2]])</f>
        <v>0.56623333333332937</v>
      </c>
      <c r="L865" s="6">
        <f>Table21[[#This Row],[Abs Erorr 2]]/Table21[[#This Row],[Adj Close]]</f>
        <v>4.8563784744675995E-3</v>
      </c>
      <c r="M865" s="4">
        <f t="shared" si="69"/>
        <v>114.65338333333334</v>
      </c>
      <c r="N865" s="9">
        <f>Table21[[#This Row],[Adj Close]]-Table21[[#This Row],[6-MA]]</f>
        <v>1.9424166666666594</v>
      </c>
      <c r="O865" s="10">
        <f>(Table21[[#This Row],[Adj Close]]-M865)^2</f>
        <v>3.7729825069444161</v>
      </c>
      <c r="P865" s="10">
        <f>ABS(Table21[[#This Row],[Erorr 3]])</f>
        <v>1.9424166666666594</v>
      </c>
      <c r="Q865" s="81">
        <f>Table21[[#This Row],[Abs Erorr 3]]/Table21[[#This Row],[Adj Close]]</f>
        <v>1.6659405112934251E-2</v>
      </c>
    </row>
    <row r="866" spans="1:17" x14ac:dyDescent="0.3">
      <c r="A866" s="79">
        <v>44719</v>
      </c>
      <c r="B866" s="82">
        <v>117.9923</v>
      </c>
      <c r="C866" s="4">
        <f t="shared" si="66"/>
        <v>116.5958</v>
      </c>
      <c r="D866" s="18">
        <f>Table21[[#This Row],[Adj Close]]-Table21[[#This Row],[Naive Trend ]]</f>
        <v>1.3965000000000032</v>
      </c>
      <c r="E866" s="5">
        <f t="shared" si="65"/>
        <v>1.950212250000009</v>
      </c>
      <c r="F866" s="5">
        <f>ABS(Table21[[#This Row],[Erorr 1]])</f>
        <v>1.3965000000000032</v>
      </c>
      <c r="G866" s="6">
        <f>Table21[[#This Row],[Abs Erorr 1]]/Table21[[#This Row],[Adj Close]]</f>
        <v>1.183551808041714E-2</v>
      </c>
      <c r="H866" s="4">
        <f t="shared" si="68"/>
        <v>117.75789999999999</v>
      </c>
      <c r="I866" s="7">
        <f>(Table21[[#This Row],[Adj Close]]-Table21[[#This Row],[3-MA]])</f>
        <v>0.23440000000000794</v>
      </c>
      <c r="J866" s="3">
        <f t="shared" si="67"/>
        <v>5.4943360000003723E-2</v>
      </c>
      <c r="K866" s="3">
        <f>ABS(Table21[[#This Row],[Erorr 2]])</f>
        <v>0.23440000000000794</v>
      </c>
      <c r="L866" s="6">
        <f>Table21[[#This Row],[Abs Erorr 2]]/Table21[[#This Row],[Adj Close]]</f>
        <v>1.9865703100965734E-3</v>
      </c>
      <c r="M866" s="4">
        <f t="shared" si="69"/>
        <v>115.87676666666668</v>
      </c>
      <c r="N866" s="9">
        <f>Table21[[#This Row],[Adj Close]]-Table21[[#This Row],[6-MA]]</f>
        <v>2.1155333333333175</v>
      </c>
      <c r="O866" s="10">
        <f>(Table21[[#This Row],[Adj Close]]-M866)^2</f>
        <v>4.4754812844443776</v>
      </c>
      <c r="P866" s="10">
        <f>ABS(Table21[[#This Row],[Erorr 3]])</f>
        <v>2.1155333333333175</v>
      </c>
      <c r="Q866" s="81">
        <f>Table21[[#This Row],[Abs Erorr 3]]/Table21[[#This Row],[Adj Close]]</f>
        <v>1.7929418558103517E-2</v>
      </c>
    </row>
    <row r="867" spans="1:17" x14ac:dyDescent="0.3">
      <c r="A867" s="79">
        <v>44720</v>
      </c>
      <c r="B867" s="82">
        <v>118.7002</v>
      </c>
      <c r="C867" s="4">
        <f t="shared" si="66"/>
        <v>117.9923</v>
      </c>
      <c r="D867" s="18">
        <f>Table21[[#This Row],[Adj Close]]-Table21[[#This Row],[Naive Trend ]]</f>
        <v>0.70789999999999509</v>
      </c>
      <c r="E867" s="5">
        <f t="shared" si="65"/>
        <v>0.50112240999999302</v>
      </c>
      <c r="F867" s="5">
        <f>ABS(Table21[[#This Row],[Erorr 1]])</f>
        <v>0.70789999999999509</v>
      </c>
      <c r="G867" s="6">
        <f>Table21[[#This Row],[Abs Erorr 1]]/Table21[[#This Row],[Adj Close]]</f>
        <v>5.9637641722591461E-3</v>
      </c>
      <c r="H867" s="4">
        <f t="shared" si="68"/>
        <v>117.29403333333333</v>
      </c>
      <c r="I867" s="7">
        <f>(Table21[[#This Row],[Adj Close]]-Table21[[#This Row],[3-MA]])</f>
        <v>1.4061666666666639</v>
      </c>
      <c r="J867" s="3">
        <f t="shared" si="67"/>
        <v>1.9773046944444366</v>
      </c>
      <c r="K867" s="3">
        <f>ABS(Table21[[#This Row],[Erorr 2]])</f>
        <v>1.4061666666666639</v>
      </c>
      <c r="L867" s="6">
        <f>Table21[[#This Row],[Abs Erorr 2]]/Table21[[#This Row],[Adj Close]]</f>
        <v>1.1846371502884274E-2</v>
      </c>
      <c r="M867" s="4">
        <f t="shared" si="69"/>
        <v>116.84114999999998</v>
      </c>
      <c r="N867" s="9">
        <f>Table21[[#This Row],[Adj Close]]-Table21[[#This Row],[6-MA]]</f>
        <v>1.8590500000000105</v>
      </c>
      <c r="O867" s="10">
        <f>(Table21[[#This Row],[Adj Close]]-M867)^2</f>
        <v>3.456066902500039</v>
      </c>
      <c r="P867" s="10">
        <f>ABS(Table21[[#This Row],[Erorr 3]])</f>
        <v>1.8590500000000105</v>
      </c>
      <c r="Q867" s="81">
        <f>Table21[[#This Row],[Abs Erorr 3]]/Table21[[#This Row],[Adj Close]]</f>
        <v>1.5661725928010319E-2</v>
      </c>
    </row>
    <row r="868" spans="1:17" x14ac:dyDescent="0.3">
      <c r="A868" s="79">
        <v>44721</v>
      </c>
      <c r="B868" s="82">
        <v>115.0151</v>
      </c>
      <c r="C868" s="4">
        <f t="shared" si="66"/>
        <v>118.7002</v>
      </c>
      <c r="D868" s="18">
        <f>Table21[[#This Row],[Adj Close]]-Table21[[#This Row],[Naive Trend ]]</f>
        <v>-3.6850999999999914</v>
      </c>
      <c r="E868" s="5">
        <f t="shared" si="65"/>
        <v>13.579962009999937</v>
      </c>
      <c r="F868" s="5">
        <f>ABS(Table21[[#This Row],[Erorr 1]])</f>
        <v>3.6850999999999914</v>
      </c>
      <c r="G868" s="6">
        <f>Table21[[#This Row],[Abs Erorr 1]]/Table21[[#This Row],[Adj Close]]</f>
        <v>3.2040140816292743E-2</v>
      </c>
      <c r="H868" s="4">
        <f t="shared" si="68"/>
        <v>117.76276666666666</v>
      </c>
      <c r="I868" s="7">
        <f>(Table21[[#This Row],[Adj Close]]-Table21[[#This Row],[3-MA]])</f>
        <v>-2.7476666666666603</v>
      </c>
      <c r="J868" s="3">
        <f t="shared" si="67"/>
        <v>7.5496721111110761</v>
      </c>
      <c r="K868" s="3">
        <f>ABS(Table21[[#This Row],[Erorr 2]])</f>
        <v>2.7476666666666603</v>
      </c>
      <c r="L868" s="6">
        <f>Table21[[#This Row],[Abs Erorr 2]]/Table21[[#This Row],[Adj Close]]</f>
        <v>2.3889616812632953E-2</v>
      </c>
      <c r="M868" s="4">
        <f t="shared" si="69"/>
        <v>117.4624</v>
      </c>
      <c r="N868" s="9">
        <f>Table21[[#This Row],[Adj Close]]-Table21[[#This Row],[6-MA]]</f>
        <v>-2.4472999999999985</v>
      </c>
      <c r="O868" s="10">
        <f>(Table21[[#This Row],[Adj Close]]-M868)^2</f>
        <v>5.9892772899999924</v>
      </c>
      <c r="P868" s="10">
        <f>ABS(Table21[[#This Row],[Erorr 3]])</f>
        <v>2.4472999999999985</v>
      </c>
      <c r="Q868" s="81">
        <f>Table21[[#This Row],[Abs Erorr 3]]/Table21[[#This Row],[Adj Close]]</f>
        <v>2.1278075661369668E-2</v>
      </c>
    </row>
    <row r="869" spans="1:17" x14ac:dyDescent="0.3">
      <c r="A869" s="79">
        <v>44722</v>
      </c>
      <c r="B869" s="82">
        <v>111.2621</v>
      </c>
      <c r="C869" s="4">
        <f t="shared" si="66"/>
        <v>115.0151</v>
      </c>
      <c r="D869" s="18">
        <f>Table21[[#This Row],[Adj Close]]-Table21[[#This Row],[Naive Trend ]]</f>
        <v>-3.7530000000000001</v>
      </c>
      <c r="E869" s="5">
        <f t="shared" si="65"/>
        <v>14.085009000000001</v>
      </c>
      <c r="F869" s="5">
        <f>ABS(Table21[[#This Row],[Erorr 1]])</f>
        <v>3.7530000000000001</v>
      </c>
      <c r="G869" s="6">
        <f>Table21[[#This Row],[Abs Erorr 1]]/Table21[[#This Row],[Adj Close]]</f>
        <v>3.3731162722975751E-2</v>
      </c>
      <c r="H869" s="4">
        <f t="shared" si="68"/>
        <v>117.23586666666667</v>
      </c>
      <c r="I869" s="7">
        <f>(Table21[[#This Row],[Adj Close]]-Table21[[#This Row],[3-MA]])</f>
        <v>-5.9737666666666627</v>
      </c>
      <c r="J869" s="3">
        <f t="shared" si="67"/>
        <v>35.685888187777728</v>
      </c>
      <c r="K869" s="3">
        <f>ABS(Table21[[#This Row],[Erorr 2]])</f>
        <v>5.9737666666666627</v>
      </c>
      <c r="L869" s="6">
        <f>Table21[[#This Row],[Abs Erorr 2]]/Table21[[#This Row],[Adj Close]]</f>
        <v>5.3690939382473123E-2</v>
      </c>
      <c r="M869" s="4">
        <f t="shared" si="69"/>
        <v>117.49688333333332</v>
      </c>
      <c r="N869" s="9">
        <f>Table21[[#This Row],[Adj Close]]-Table21[[#This Row],[6-MA]]</f>
        <v>-6.2347833333333114</v>
      </c>
      <c r="O869" s="10">
        <f>(Table21[[#This Row],[Adj Close]]-M869)^2</f>
        <v>38.87252321361084</v>
      </c>
      <c r="P869" s="10">
        <f>ABS(Table21[[#This Row],[Erorr 3]])</f>
        <v>6.2347833333333114</v>
      </c>
      <c r="Q869" s="81">
        <f>Table21[[#This Row],[Abs Erorr 3]]/Table21[[#This Row],[Adj Close]]</f>
        <v>5.6036901454613125E-2</v>
      </c>
    </row>
    <row r="870" spans="1:17" x14ac:dyDescent="0.3">
      <c r="A870" s="79">
        <v>44725</v>
      </c>
      <c r="B870" s="82">
        <v>107.10169999999999</v>
      </c>
      <c r="C870" s="4">
        <f t="shared" si="66"/>
        <v>111.2621</v>
      </c>
      <c r="D870" s="18">
        <f>Table21[[#This Row],[Adj Close]]-Table21[[#This Row],[Naive Trend ]]</f>
        <v>-4.1604000000000099</v>
      </c>
      <c r="E870" s="5">
        <f t="shared" si="65"/>
        <v>17.308928160000082</v>
      </c>
      <c r="F870" s="5">
        <f>ABS(Table21[[#This Row],[Erorr 1]])</f>
        <v>4.1604000000000099</v>
      </c>
      <c r="G870" s="6">
        <f>Table21[[#This Row],[Abs Erorr 1]]/Table21[[#This Row],[Adj Close]]</f>
        <v>3.8845321782940978E-2</v>
      </c>
      <c r="H870" s="4">
        <f t="shared" si="68"/>
        <v>114.99246666666666</v>
      </c>
      <c r="I870" s="7">
        <f>(Table21[[#This Row],[Adj Close]]-Table21[[#This Row],[3-MA]])</f>
        <v>-7.8907666666666643</v>
      </c>
      <c r="J870" s="3">
        <f t="shared" si="67"/>
        <v>62.264198587777742</v>
      </c>
      <c r="K870" s="3">
        <f>ABS(Table21[[#This Row],[Erorr 2]])</f>
        <v>7.8907666666666643</v>
      </c>
      <c r="L870" s="6">
        <f>Table21[[#This Row],[Abs Erorr 2]]/Table21[[#This Row],[Adj Close]]</f>
        <v>7.3675456754343435E-2</v>
      </c>
      <c r="M870" s="4">
        <f t="shared" si="69"/>
        <v>116.14325000000001</v>
      </c>
      <c r="N870" s="9">
        <f>Table21[[#This Row],[Adj Close]]-Table21[[#This Row],[6-MA]]</f>
        <v>-9.0415500000000151</v>
      </c>
      <c r="O870" s="10">
        <f>(Table21[[#This Row],[Adj Close]]-M870)^2</f>
        <v>81.749626402500269</v>
      </c>
      <c r="P870" s="10">
        <f>ABS(Table21[[#This Row],[Erorr 3]])</f>
        <v>9.0415500000000151</v>
      </c>
      <c r="Q870" s="81">
        <f>Table21[[#This Row],[Abs Erorr 3]]/Table21[[#This Row],[Adj Close]]</f>
        <v>8.4420228623822174E-2</v>
      </c>
    </row>
    <row r="871" spans="1:17" x14ac:dyDescent="0.3">
      <c r="A871" s="79">
        <v>44726</v>
      </c>
      <c r="B871" s="82">
        <v>107.3733</v>
      </c>
      <c r="C871" s="4">
        <f t="shared" si="66"/>
        <v>107.10169999999999</v>
      </c>
      <c r="D871" s="18">
        <f>Table21[[#This Row],[Adj Close]]-Table21[[#This Row],[Naive Trend ]]</f>
        <v>0.2716000000000065</v>
      </c>
      <c r="E871" s="5">
        <f t="shared" si="65"/>
        <v>7.3766560000003534E-2</v>
      </c>
      <c r="F871" s="5">
        <f>ABS(Table21[[#This Row],[Erorr 1]])</f>
        <v>0.2716000000000065</v>
      </c>
      <c r="G871" s="6">
        <f>Table21[[#This Row],[Abs Erorr 1]]/Table21[[#This Row],[Adj Close]]</f>
        <v>2.5294929000040651E-3</v>
      </c>
      <c r="H871" s="4">
        <f t="shared" si="68"/>
        <v>111.1263</v>
      </c>
      <c r="I871" s="7">
        <f>(Table21[[#This Row],[Adj Close]]-Table21[[#This Row],[3-MA]])</f>
        <v>-3.7530000000000001</v>
      </c>
      <c r="J871" s="3">
        <f t="shared" si="67"/>
        <v>14.085009000000001</v>
      </c>
      <c r="K871" s="3">
        <f>ABS(Table21[[#This Row],[Erorr 2]])</f>
        <v>3.7530000000000001</v>
      </c>
      <c r="L871" s="6">
        <f>Table21[[#This Row],[Abs Erorr 2]]/Table21[[#This Row],[Adj Close]]</f>
        <v>3.4952823467286558E-2</v>
      </c>
      <c r="M871" s="4">
        <f t="shared" si="69"/>
        <v>114.44453333333335</v>
      </c>
      <c r="N871" s="9">
        <f>Table21[[#This Row],[Adj Close]]-Table21[[#This Row],[6-MA]]</f>
        <v>-7.0712333333333532</v>
      </c>
      <c r="O871" s="10">
        <f>(Table21[[#This Row],[Adj Close]]-M871)^2</f>
        <v>50.002340854444725</v>
      </c>
      <c r="P871" s="10">
        <f>ABS(Table21[[#This Row],[Erorr 3]])</f>
        <v>7.0712333333333532</v>
      </c>
      <c r="Q871" s="81">
        <f>Table21[[#This Row],[Abs Erorr 3]]/Table21[[#This Row],[Adj Close]]</f>
        <v>6.5856533545428461E-2</v>
      </c>
    </row>
    <row r="872" spans="1:17" x14ac:dyDescent="0.3">
      <c r="A872" s="79">
        <v>44727</v>
      </c>
      <c r="B872" s="82">
        <v>110.011</v>
      </c>
      <c r="C872" s="4">
        <f t="shared" si="66"/>
        <v>107.3733</v>
      </c>
      <c r="D872" s="18">
        <f>Table21[[#This Row],[Adj Close]]-Table21[[#This Row],[Naive Trend ]]</f>
        <v>2.6376999999999953</v>
      </c>
      <c r="E872" s="5">
        <f t="shared" si="65"/>
        <v>6.9574612899999755</v>
      </c>
      <c r="F872" s="5">
        <f>ABS(Table21[[#This Row],[Erorr 1]])</f>
        <v>2.6376999999999953</v>
      </c>
      <c r="G872" s="6">
        <f>Table21[[#This Row],[Abs Erorr 1]]/Table21[[#This Row],[Adj Close]]</f>
        <v>2.3976693239766891E-2</v>
      </c>
      <c r="H872" s="4">
        <f t="shared" si="68"/>
        <v>108.57903333333333</v>
      </c>
      <c r="I872" s="7">
        <f>(Table21[[#This Row],[Adj Close]]-Table21[[#This Row],[3-MA]])</f>
        <v>1.4319666666666677</v>
      </c>
      <c r="J872" s="3">
        <f t="shared" si="67"/>
        <v>2.0505285344444473</v>
      </c>
      <c r="K872" s="3">
        <f>ABS(Table21[[#This Row],[Erorr 2]])</f>
        <v>1.4319666666666677</v>
      </c>
      <c r="L872" s="6">
        <f>Table21[[#This Row],[Abs Erorr 2]]/Table21[[#This Row],[Adj Close]]</f>
        <v>1.3016577130165781E-2</v>
      </c>
      <c r="M872" s="4">
        <f t="shared" si="69"/>
        <v>112.90745</v>
      </c>
      <c r="N872" s="9">
        <f>Table21[[#This Row],[Adj Close]]-Table21[[#This Row],[6-MA]]</f>
        <v>-2.8964500000000015</v>
      </c>
      <c r="O872" s="10">
        <f>(Table21[[#This Row],[Adj Close]]-M872)^2</f>
        <v>8.3894226025000087</v>
      </c>
      <c r="P872" s="10">
        <f>ABS(Table21[[#This Row],[Erorr 3]])</f>
        <v>2.8964500000000015</v>
      </c>
      <c r="Q872" s="81">
        <f>Table21[[#This Row],[Abs Erorr 3]]/Table21[[#This Row],[Adj Close]]</f>
        <v>2.6328730763287324E-2</v>
      </c>
    </row>
    <row r="873" spans="1:17" x14ac:dyDescent="0.3">
      <c r="A873" s="79">
        <v>44728</v>
      </c>
      <c r="B873" s="82">
        <v>103.88209999999999</v>
      </c>
      <c r="C873" s="4">
        <f t="shared" si="66"/>
        <v>110.011</v>
      </c>
      <c r="D873" s="18">
        <f>Table21[[#This Row],[Adj Close]]-Table21[[#This Row],[Naive Trend ]]</f>
        <v>-6.1289000000000016</v>
      </c>
      <c r="E873" s="5">
        <f t="shared" si="65"/>
        <v>37.563415210000016</v>
      </c>
      <c r="F873" s="5">
        <f>ABS(Table21[[#This Row],[Erorr 1]])</f>
        <v>6.1289000000000016</v>
      </c>
      <c r="G873" s="6">
        <f>Table21[[#This Row],[Abs Erorr 1]]/Table21[[#This Row],[Adj Close]]</f>
        <v>5.8998614775789111E-2</v>
      </c>
      <c r="H873" s="4">
        <f t="shared" si="68"/>
        <v>108.16199999999999</v>
      </c>
      <c r="I873" s="7">
        <f>(Table21[[#This Row],[Adj Close]]-Table21[[#This Row],[3-MA]])</f>
        <v>-4.2798999999999978</v>
      </c>
      <c r="J873" s="3">
        <f t="shared" si="67"/>
        <v>18.317544009999981</v>
      </c>
      <c r="K873" s="3">
        <f>ABS(Table21[[#This Row],[Erorr 2]])</f>
        <v>4.2798999999999978</v>
      </c>
      <c r="L873" s="6">
        <f>Table21[[#This Row],[Abs Erorr 2]]/Table21[[#This Row],[Adj Close]]</f>
        <v>4.119959068983009E-2</v>
      </c>
      <c r="M873" s="4">
        <f t="shared" si="69"/>
        <v>111.57723333333333</v>
      </c>
      <c r="N873" s="9">
        <f>Table21[[#This Row],[Adj Close]]-Table21[[#This Row],[6-MA]]</f>
        <v>-7.6951333333333309</v>
      </c>
      <c r="O873" s="10">
        <f>(Table21[[#This Row],[Adj Close]]-M873)^2</f>
        <v>59.215077017777737</v>
      </c>
      <c r="P873" s="10">
        <f>ABS(Table21[[#This Row],[Erorr 3]])</f>
        <v>7.6951333333333309</v>
      </c>
      <c r="Q873" s="81">
        <f>Table21[[#This Row],[Abs Erorr 3]]/Table21[[#This Row],[Adj Close]]</f>
        <v>7.4075642804037764E-2</v>
      </c>
    </row>
    <row r="874" spans="1:17" x14ac:dyDescent="0.3">
      <c r="A874" s="79">
        <v>44729</v>
      </c>
      <c r="B874" s="82">
        <v>104.0954</v>
      </c>
      <c r="C874" s="4">
        <f t="shared" si="66"/>
        <v>103.88209999999999</v>
      </c>
      <c r="D874" s="18">
        <f>Table21[[#This Row],[Adj Close]]-Table21[[#This Row],[Naive Trend ]]</f>
        <v>0.21330000000000382</v>
      </c>
      <c r="E874" s="5">
        <f t="shared" si="65"/>
        <v>4.5496890000001629E-2</v>
      </c>
      <c r="F874" s="5">
        <f>ABS(Table21[[#This Row],[Erorr 1]])</f>
        <v>0.21330000000000382</v>
      </c>
      <c r="G874" s="6">
        <f>Table21[[#This Row],[Abs Erorr 1]]/Table21[[#This Row],[Adj Close]]</f>
        <v>2.0490818998726537E-3</v>
      </c>
      <c r="H874" s="4">
        <f t="shared" si="68"/>
        <v>107.08879999999999</v>
      </c>
      <c r="I874" s="7">
        <f>(Table21[[#This Row],[Adj Close]]-Table21[[#This Row],[3-MA]])</f>
        <v>-2.9933999999999941</v>
      </c>
      <c r="J874" s="3">
        <f t="shared" si="67"/>
        <v>8.9604435599999643</v>
      </c>
      <c r="K874" s="3">
        <f>ABS(Table21[[#This Row],[Erorr 2]])</f>
        <v>2.9933999999999941</v>
      </c>
      <c r="L874" s="6">
        <f>Table21[[#This Row],[Abs Erorr 2]]/Table21[[#This Row],[Adj Close]]</f>
        <v>2.8756313919731265E-2</v>
      </c>
      <c r="M874" s="4">
        <f t="shared" si="69"/>
        <v>109.10755</v>
      </c>
      <c r="N874" s="9">
        <f>Table21[[#This Row],[Adj Close]]-Table21[[#This Row],[6-MA]]</f>
        <v>-5.0121500000000054</v>
      </c>
      <c r="O874" s="10">
        <f>(Table21[[#This Row],[Adj Close]]-M874)^2</f>
        <v>25.121647622500056</v>
      </c>
      <c r="P874" s="10">
        <f>ABS(Table21[[#This Row],[Erorr 3]])</f>
        <v>5.0121500000000054</v>
      </c>
      <c r="Q874" s="81">
        <f>Table21[[#This Row],[Abs Erorr 3]]/Table21[[#This Row],[Adj Close]]</f>
        <v>4.8149582018033509E-2</v>
      </c>
    </row>
    <row r="875" spans="1:17" x14ac:dyDescent="0.3">
      <c r="A875" s="79">
        <v>44733</v>
      </c>
      <c r="B875" s="82">
        <v>105.39490000000001</v>
      </c>
      <c r="C875" s="4">
        <f t="shared" si="66"/>
        <v>104.0954</v>
      </c>
      <c r="D875" s="18">
        <f>Table21[[#This Row],[Adj Close]]-Table21[[#This Row],[Naive Trend ]]</f>
        <v>1.299500000000009</v>
      </c>
      <c r="E875" s="5">
        <f t="shared" si="65"/>
        <v>1.6887002500000234</v>
      </c>
      <c r="F875" s="5">
        <f>ABS(Table21[[#This Row],[Erorr 1]])</f>
        <v>1.299500000000009</v>
      </c>
      <c r="G875" s="6">
        <f>Table21[[#This Row],[Abs Erorr 1]]/Table21[[#This Row],[Adj Close]]</f>
        <v>1.232981861551184E-2</v>
      </c>
      <c r="H875" s="4">
        <f t="shared" si="68"/>
        <v>105.99616666666667</v>
      </c>
      <c r="I875" s="7">
        <f>(Table21[[#This Row],[Adj Close]]-Table21[[#This Row],[3-MA]])</f>
        <v>-0.6012666666666604</v>
      </c>
      <c r="J875" s="3">
        <f t="shared" si="67"/>
        <v>0.36152160444443693</v>
      </c>
      <c r="K875" s="3">
        <f>ABS(Table21[[#This Row],[Erorr 2]])</f>
        <v>0.6012666666666604</v>
      </c>
      <c r="L875" s="6">
        <f>Table21[[#This Row],[Abs Erorr 2]]/Table21[[#This Row],[Adj Close]]</f>
        <v>5.7048933740310049E-3</v>
      </c>
      <c r="M875" s="4">
        <f t="shared" si="69"/>
        <v>107.28760000000001</v>
      </c>
      <c r="N875" s="9">
        <f>Table21[[#This Row],[Adj Close]]-Table21[[#This Row],[6-MA]]</f>
        <v>-1.8927000000000049</v>
      </c>
      <c r="O875" s="10">
        <f>(Table21[[#This Row],[Adj Close]]-M875)^2</f>
        <v>3.5823132900000187</v>
      </c>
      <c r="P875" s="10">
        <f>ABS(Table21[[#This Row],[Erorr 3]])</f>
        <v>1.8927000000000049</v>
      </c>
      <c r="Q875" s="81">
        <f>Table21[[#This Row],[Abs Erorr 3]]/Table21[[#This Row],[Adj Close]]</f>
        <v>1.795817444677119E-2</v>
      </c>
    </row>
    <row r="876" spans="1:17" x14ac:dyDescent="0.3">
      <c r="A876" s="79">
        <v>44734</v>
      </c>
      <c r="B876" s="82">
        <v>101.7486</v>
      </c>
      <c r="C876" s="4">
        <f t="shared" si="66"/>
        <v>105.39490000000001</v>
      </c>
      <c r="D876" s="18">
        <f>Table21[[#This Row],[Adj Close]]-Table21[[#This Row],[Naive Trend ]]</f>
        <v>-3.6463000000000108</v>
      </c>
      <c r="E876" s="5">
        <f t="shared" si="65"/>
        <v>13.295503690000078</v>
      </c>
      <c r="F876" s="5">
        <f>ABS(Table21[[#This Row],[Erorr 1]])</f>
        <v>3.6463000000000108</v>
      </c>
      <c r="G876" s="6">
        <f>Table21[[#This Row],[Abs Erorr 1]]/Table21[[#This Row],[Adj Close]]</f>
        <v>3.5836365316083078E-2</v>
      </c>
      <c r="H876" s="4">
        <f t="shared" si="68"/>
        <v>104.45746666666666</v>
      </c>
      <c r="I876" s="7">
        <f>(Table21[[#This Row],[Adj Close]]-Table21[[#This Row],[3-MA]])</f>
        <v>-2.7088666666666654</v>
      </c>
      <c r="J876" s="3">
        <f t="shared" si="67"/>
        <v>7.3379586177777707</v>
      </c>
      <c r="K876" s="3">
        <f>ABS(Table21[[#This Row],[Erorr 2]])</f>
        <v>2.7088666666666654</v>
      </c>
      <c r="L876" s="6">
        <f>Table21[[#This Row],[Abs Erorr 2]]/Table21[[#This Row],[Adj Close]]</f>
        <v>2.6623134536167235E-2</v>
      </c>
      <c r="M876" s="4">
        <f t="shared" si="69"/>
        <v>106.30973333333333</v>
      </c>
      <c r="N876" s="9">
        <f>Table21[[#This Row],[Adj Close]]-Table21[[#This Row],[6-MA]]</f>
        <v>-4.5611333333333306</v>
      </c>
      <c r="O876" s="10">
        <f>(Table21[[#This Row],[Adj Close]]-M876)^2</f>
        <v>20.803937284444419</v>
      </c>
      <c r="P876" s="10">
        <f>ABS(Table21[[#This Row],[Erorr 3]])</f>
        <v>4.5611333333333306</v>
      </c>
      <c r="Q876" s="81">
        <f>Table21[[#This Row],[Abs Erorr 3]]/Table21[[#This Row],[Adj Close]]</f>
        <v>4.4827480017743053E-2</v>
      </c>
    </row>
    <row r="877" spans="1:17" x14ac:dyDescent="0.3">
      <c r="A877" s="79">
        <v>44735</v>
      </c>
      <c r="B877" s="82">
        <v>104.7355</v>
      </c>
      <c r="C877" s="4">
        <f t="shared" si="66"/>
        <v>101.7486</v>
      </c>
      <c r="D877" s="18">
        <f>Table21[[#This Row],[Adj Close]]-Table21[[#This Row],[Naive Trend ]]</f>
        <v>2.9869000000000057</v>
      </c>
      <c r="E877" s="5">
        <f t="shared" si="65"/>
        <v>8.9215716100000346</v>
      </c>
      <c r="F877" s="5">
        <f>ABS(Table21[[#This Row],[Erorr 1]])</f>
        <v>2.9869000000000057</v>
      </c>
      <c r="G877" s="6">
        <f>Table21[[#This Row],[Abs Erorr 1]]/Table21[[#This Row],[Adj Close]]</f>
        <v>2.8518506141661668E-2</v>
      </c>
      <c r="H877" s="4">
        <f t="shared" si="68"/>
        <v>103.74630000000001</v>
      </c>
      <c r="I877" s="7">
        <f>(Table21[[#This Row],[Adj Close]]-Table21[[#This Row],[3-MA]])</f>
        <v>0.98919999999999675</v>
      </c>
      <c r="J877" s="3">
        <f t="shared" si="67"/>
        <v>0.97851663999999361</v>
      </c>
      <c r="K877" s="3">
        <f>ABS(Table21[[#This Row],[Erorr 2]])</f>
        <v>0.98919999999999675</v>
      </c>
      <c r="L877" s="6">
        <f>Table21[[#This Row],[Abs Erorr 2]]/Table21[[#This Row],[Adj Close]]</f>
        <v>9.4447441411937387E-3</v>
      </c>
      <c r="M877" s="4">
        <f t="shared" si="69"/>
        <v>105.41754999999999</v>
      </c>
      <c r="N877" s="9">
        <f>Table21[[#This Row],[Adj Close]]-Table21[[#This Row],[6-MA]]</f>
        <v>-0.68204999999998961</v>
      </c>
      <c r="O877" s="10">
        <f>(Table21[[#This Row],[Adj Close]]-M877)^2</f>
        <v>0.46519220249998583</v>
      </c>
      <c r="P877" s="10">
        <f>ABS(Table21[[#This Row],[Erorr 3]])</f>
        <v>0.68204999999998961</v>
      </c>
      <c r="Q877" s="81">
        <f>Table21[[#This Row],[Abs Erorr 3]]/Table21[[#This Row],[Adj Close]]</f>
        <v>6.5121186226254667E-3</v>
      </c>
    </row>
    <row r="878" spans="1:17" x14ac:dyDescent="0.3">
      <c r="A878" s="79">
        <v>44736</v>
      </c>
      <c r="B878" s="82">
        <v>109.4971</v>
      </c>
      <c r="C878" s="4">
        <f t="shared" si="66"/>
        <v>104.7355</v>
      </c>
      <c r="D878" s="18">
        <f>Table21[[#This Row],[Adj Close]]-Table21[[#This Row],[Naive Trend ]]</f>
        <v>4.7616000000000014</v>
      </c>
      <c r="E878" s="5">
        <f t="shared" si="65"/>
        <v>22.672834560000013</v>
      </c>
      <c r="F878" s="5">
        <f>ABS(Table21[[#This Row],[Erorr 1]])</f>
        <v>4.7616000000000014</v>
      </c>
      <c r="G878" s="6">
        <f>Table21[[#This Row],[Abs Erorr 1]]/Table21[[#This Row],[Adj Close]]</f>
        <v>4.348608319307088E-2</v>
      </c>
      <c r="H878" s="4">
        <f t="shared" si="68"/>
        <v>103.95966666666668</v>
      </c>
      <c r="I878" s="7">
        <f>(Table21[[#This Row],[Adj Close]]-Table21[[#This Row],[3-MA]])</f>
        <v>5.5374333333333254</v>
      </c>
      <c r="J878" s="3">
        <f t="shared" si="67"/>
        <v>30.663167921111025</v>
      </c>
      <c r="K878" s="3">
        <f>ABS(Table21[[#This Row],[Erorr 2]])</f>
        <v>5.5374333333333254</v>
      </c>
      <c r="L878" s="6">
        <f>Table21[[#This Row],[Abs Erorr 2]]/Table21[[#This Row],[Adj Close]]</f>
        <v>5.0571506764410433E-2</v>
      </c>
      <c r="M878" s="4">
        <f t="shared" si="69"/>
        <v>104.97791666666666</v>
      </c>
      <c r="N878" s="9">
        <f>Table21[[#This Row],[Adj Close]]-Table21[[#This Row],[6-MA]]</f>
        <v>4.5191833333333449</v>
      </c>
      <c r="O878" s="10">
        <f>(Table21[[#This Row],[Adj Close]]-M878)^2</f>
        <v>20.423018000277882</v>
      </c>
      <c r="P878" s="10">
        <f>ABS(Table21[[#This Row],[Erorr 3]])</f>
        <v>4.5191833333333449</v>
      </c>
      <c r="Q878" s="81">
        <f>Table21[[#This Row],[Abs Erorr 3]]/Table21[[#This Row],[Adj Close]]</f>
        <v>4.1272173722713613E-2</v>
      </c>
    </row>
    <row r="879" spans="1:17" x14ac:dyDescent="0.3">
      <c r="A879" s="79">
        <v>44739</v>
      </c>
      <c r="B879" s="82">
        <v>107.15989999999999</v>
      </c>
      <c r="C879" s="4">
        <f t="shared" si="66"/>
        <v>109.4971</v>
      </c>
      <c r="D879" s="18">
        <f>Table21[[#This Row],[Adj Close]]-Table21[[#This Row],[Naive Trend ]]</f>
        <v>-2.3372000000000099</v>
      </c>
      <c r="E879" s="5">
        <f t="shared" si="65"/>
        <v>5.4625038400000463</v>
      </c>
      <c r="F879" s="5">
        <f>ABS(Table21[[#This Row],[Erorr 1]])</f>
        <v>2.3372000000000099</v>
      </c>
      <c r="G879" s="6">
        <f>Table21[[#This Row],[Abs Erorr 1]]/Table21[[#This Row],[Adj Close]]</f>
        <v>2.1810397359460117E-2</v>
      </c>
      <c r="H879" s="4">
        <f t="shared" si="68"/>
        <v>105.32706666666667</v>
      </c>
      <c r="I879" s="7">
        <f>(Table21[[#This Row],[Adj Close]]-Table21[[#This Row],[3-MA]])</f>
        <v>1.8328333333333262</v>
      </c>
      <c r="J879" s="3">
        <f t="shared" si="67"/>
        <v>3.3592780277777519</v>
      </c>
      <c r="K879" s="3">
        <f>ABS(Table21[[#This Row],[Erorr 2]])</f>
        <v>1.8328333333333262</v>
      </c>
      <c r="L879" s="6">
        <f>Table21[[#This Row],[Abs Erorr 2]]/Table21[[#This Row],[Adj Close]]</f>
        <v>1.7103723812109999E-2</v>
      </c>
      <c r="M879" s="4">
        <f t="shared" si="69"/>
        <v>104.89226666666667</v>
      </c>
      <c r="N879" s="9">
        <f>Table21[[#This Row],[Adj Close]]-Table21[[#This Row],[6-MA]]</f>
        <v>2.2676333333333218</v>
      </c>
      <c r="O879" s="10">
        <f>(Table21[[#This Row],[Adj Close]]-M879)^2</f>
        <v>5.1421609344443926</v>
      </c>
      <c r="P879" s="10">
        <f>ABS(Table21[[#This Row],[Erorr 3]])</f>
        <v>2.2676333333333218</v>
      </c>
      <c r="Q879" s="81">
        <f>Table21[[#This Row],[Abs Erorr 3]]/Table21[[#This Row],[Adj Close]]</f>
        <v>2.1161211734364457E-2</v>
      </c>
    </row>
    <row r="880" spans="1:17" x14ac:dyDescent="0.3">
      <c r="A880" s="79">
        <v>44740</v>
      </c>
      <c r="B880" s="82">
        <v>99.673299999999998</v>
      </c>
      <c r="C880" s="4">
        <f t="shared" si="66"/>
        <v>107.15989999999999</v>
      </c>
      <c r="D880" s="18">
        <f>Table21[[#This Row],[Adj Close]]-Table21[[#This Row],[Naive Trend ]]</f>
        <v>-7.4865999999999957</v>
      </c>
      <c r="E880" s="5">
        <f t="shared" si="65"/>
        <v>56.049179559999935</v>
      </c>
      <c r="F880" s="5">
        <f>ABS(Table21[[#This Row],[Erorr 1]])</f>
        <v>7.4865999999999957</v>
      </c>
      <c r="G880" s="6">
        <f>Table21[[#This Row],[Abs Erorr 1]]/Table21[[#This Row],[Adj Close]]</f>
        <v>7.5111388907560958E-2</v>
      </c>
      <c r="H880" s="4">
        <f t="shared" si="68"/>
        <v>107.13083333333333</v>
      </c>
      <c r="I880" s="7">
        <f>(Table21[[#This Row],[Adj Close]]-Table21[[#This Row],[3-MA]])</f>
        <v>-7.4575333333333305</v>
      </c>
      <c r="J880" s="3">
        <f t="shared" si="67"/>
        <v>55.614803417777736</v>
      </c>
      <c r="K880" s="3">
        <f>ABS(Table21[[#This Row],[Erorr 2]])</f>
        <v>7.4575333333333305</v>
      </c>
      <c r="L880" s="6">
        <f>Table21[[#This Row],[Abs Erorr 2]]/Table21[[#This Row],[Adj Close]]</f>
        <v>7.4819769520356308E-2</v>
      </c>
      <c r="M880" s="4">
        <f t="shared" si="69"/>
        <v>105.43856666666666</v>
      </c>
      <c r="N880" s="9">
        <f>Table21[[#This Row],[Adj Close]]-Table21[[#This Row],[6-MA]]</f>
        <v>-5.7652666666666619</v>
      </c>
      <c r="O880" s="10">
        <f>(Table21[[#This Row],[Adj Close]]-M880)^2</f>
        <v>33.238299737777723</v>
      </c>
      <c r="P880" s="10">
        <f>ABS(Table21[[#This Row],[Erorr 3]])</f>
        <v>5.7652666666666619</v>
      </c>
      <c r="Q880" s="81">
        <f>Table21[[#This Row],[Abs Erorr 3]]/Table21[[#This Row],[Adj Close]]</f>
        <v>5.7841635289156292E-2</v>
      </c>
    </row>
    <row r="881" spans="1:17" x14ac:dyDescent="0.3">
      <c r="A881" s="79">
        <v>44741</v>
      </c>
      <c r="B881" s="82">
        <v>100.12909999999999</v>
      </c>
      <c r="C881" s="4">
        <f t="shared" si="66"/>
        <v>99.673299999999998</v>
      </c>
      <c r="D881" s="18">
        <f>Table21[[#This Row],[Adj Close]]-Table21[[#This Row],[Naive Trend ]]</f>
        <v>0.45579999999999643</v>
      </c>
      <c r="E881" s="5">
        <f t="shared" si="65"/>
        <v>0.20775363999999674</v>
      </c>
      <c r="F881" s="5">
        <f>ABS(Table21[[#This Row],[Erorr 1]])</f>
        <v>0.45579999999999643</v>
      </c>
      <c r="G881" s="6">
        <f>Table21[[#This Row],[Abs Erorr 1]]/Table21[[#This Row],[Adj Close]]</f>
        <v>4.5521232089372268E-3</v>
      </c>
      <c r="H881" s="4">
        <f t="shared" si="68"/>
        <v>105.44343333333332</v>
      </c>
      <c r="I881" s="7">
        <f>(Table21[[#This Row],[Adj Close]]-Table21[[#This Row],[3-MA]])</f>
        <v>-5.3143333333333231</v>
      </c>
      <c r="J881" s="3">
        <f t="shared" si="67"/>
        <v>28.242138777777669</v>
      </c>
      <c r="K881" s="3">
        <f>ABS(Table21[[#This Row],[Erorr 2]])</f>
        <v>5.3143333333333231</v>
      </c>
      <c r="L881" s="6">
        <f>Table21[[#This Row],[Abs Erorr 2]]/Table21[[#This Row],[Adj Close]]</f>
        <v>5.3074813748783554E-2</v>
      </c>
      <c r="M881" s="4">
        <f t="shared" si="69"/>
        <v>104.70155000000001</v>
      </c>
      <c r="N881" s="9">
        <f>Table21[[#This Row],[Adj Close]]-Table21[[#This Row],[6-MA]]</f>
        <v>-4.5724500000000177</v>
      </c>
      <c r="O881" s="10">
        <f>(Table21[[#This Row],[Adj Close]]-M881)^2</f>
        <v>20.90729900250016</v>
      </c>
      <c r="P881" s="10">
        <f>ABS(Table21[[#This Row],[Erorr 3]])</f>
        <v>4.5724500000000177</v>
      </c>
      <c r="Q881" s="81">
        <f>Table21[[#This Row],[Abs Erorr 3]]/Table21[[#This Row],[Adj Close]]</f>
        <v>4.5665545780397686E-2</v>
      </c>
    </row>
    <row r="882" spans="1:17" x14ac:dyDescent="0.3">
      <c r="A882" s="79">
        <v>44742</v>
      </c>
      <c r="B882" s="82">
        <v>99.110799999999998</v>
      </c>
      <c r="C882" s="4">
        <f t="shared" si="66"/>
        <v>100.12909999999999</v>
      </c>
      <c r="D882" s="18">
        <f>Table21[[#This Row],[Adj Close]]-Table21[[#This Row],[Naive Trend ]]</f>
        <v>-1.0182999999999964</v>
      </c>
      <c r="E882" s="5">
        <f t="shared" si="65"/>
        <v>1.0369348899999928</v>
      </c>
      <c r="F882" s="5">
        <f>ABS(Table21[[#This Row],[Erorr 1]])</f>
        <v>1.0182999999999964</v>
      </c>
      <c r="G882" s="6">
        <f>Table21[[#This Row],[Abs Erorr 1]]/Table21[[#This Row],[Adj Close]]</f>
        <v>1.0274359605613076E-2</v>
      </c>
      <c r="H882" s="4">
        <f t="shared" si="68"/>
        <v>102.32076666666666</v>
      </c>
      <c r="I882" s="7">
        <f>(Table21[[#This Row],[Adj Close]]-Table21[[#This Row],[3-MA]])</f>
        <v>-3.2099666666666593</v>
      </c>
      <c r="J882" s="3">
        <f t="shared" si="67"/>
        <v>10.303886001111064</v>
      </c>
      <c r="K882" s="3">
        <f>ABS(Table21[[#This Row],[Erorr 2]])</f>
        <v>3.2099666666666593</v>
      </c>
      <c r="L882" s="6">
        <f>Table21[[#This Row],[Abs Erorr 2]]/Table21[[#This Row],[Adj Close]]</f>
        <v>3.2387657719104873E-2</v>
      </c>
      <c r="M882" s="4">
        <f t="shared" si="69"/>
        <v>103.82391666666666</v>
      </c>
      <c r="N882" s="9">
        <f>Table21[[#This Row],[Adj Close]]-Table21[[#This Row],[6-MA]]</f>
        <v>-4.7131166666666644</v>
      </c>
      <c r="O882" s="10">
        <f>(Table21[[#This Row],[Adj Close]]-M882)^2</f>
        <v>22.213468713611089</v>
      </c>
      <c r="P882" s="10">
        <f>ABS(Table21[[#This Row],[Erorr 3]])</f>
        <v>4.7131166666666644</v>
      </c>
      <c r="Q882" s="81">
        <f>Table21[[#This Row],[Abs Erorr 3]]/Table21[[#This Row],[Adj Close]]</f>
        <v>4.7554016985703523E-2</v>
      </c>
    </row>
    <row r="883" spans="1:17" x14ac:dyDescent="0.3">
      <c r="A883" s="79">
        <v>44743</v>
      </c>
      <c r="B883" s="82">
        <v>98.121600000000001</v>
      </c>
      <c r="C883" s="4">
        <f t="shared" si="66"/>
        <v>99.110799999999998</v>
      </c>
      <c r="D883" s="18">
        <f>Table21[[#This Row],[Adj Close]]-Table21[[#This Row],[Naive Trend ]]</f>
        <v>-0.98919999999999675</v>
      </c>
      <c r="E883" s="5">
        <f t="shared" si="65"/>
        <v>0.97851663999999361</v>
      </c>
      <c r="F883" s="5">
        <f>ABS(Table21[[#This Row],[Erorr 1]])</f>
        <v>0.98919999999999675</v>
      </c>
      <c r="G883" s="6">
        <f>Table21[[#This Row],[Abs Erorr 1]]/Table21[[#This Row],[Adj Close]]</f>
        <v>1.0081368424485503E-2</v>
      </c>
      <c r="H883" s="4">
        <f t="shared" si="68"/>
        <v>99.637733333333315</v>
      </c>
      <c r="I883" s="7">
        <f>(Table21[[#This Row],[Adj Close]]-Table21[[#This Row],[3-MA]])</f>
        <v>-1.5161333333333147</v>
      </c>
      <c r="J883" s="3">
        <f t="shared" si="67"/>
        <v>2.298660284444388</v>
      </c>
      <c r="K883" s="3">
        <f>ABS(Table21[[#This Row],[Erorr 2]])</f>
        <v>1.5161333333333147</v>
      </c>
      <c r="L883" s="6">
        <f>Table21[[#This Row],[Abs Erorr 2]]/Table21[[#This Row],[Adj Close]]</f>
        <v>1.5451575731880796E-2</v>
      </c>
      <c r="M883" s="4">
        <f t="shared" si="69"/>
        <v>103.38428333333333</v>
      </c>
      <c r="N883" s="9">
        <f>Table21[[#This Row],[Adj Close]]-Table21[[#This Row],[6-MA]]</f>
        <v>-5.2626833333333281</v>
      </c>
      <c r="O883" s="10">
        <f>(Table21[[#This Row],[Adj Close]]-M883)^2</f>
        <v>27.695835866944389</v>
      </c>
      <c r="P883" s="10">
        <f>ABS(Table21[[#This Row],[Erorr 3]])</f>
        <v>5.2626833333333281</v>
      </c>
      <c r="Q883" s="81">
        <f>Table21[[#This Row],[Abs Erorr 3]]/Table21[[#This Row],[Adj Close]]</f>
        <v>5.3634300025002933E-2</v>
      </c>
    </row>
    <row r="884" spans="1:17" x14ac:dyDescent="0.3">
      <c r="A884" s="79">
        <v>44747</v>
      </c>
      <c r="B884" s="82">
        <v>101.16670000000001</v>
      </c>
      <c r="C884" s="4">
        <f t="shared" si="66"/>
        <v>98.121600000000001</v>
      </c>
      <c r="D884" s="18">
        <f>Table21[[#This Row],[Adj Close]]-Table21[[#This Row],[Naive Trend ]]</f>
        <v>3.045100000000005</v>
      </c>
      <c r="E884" s="5">
        <f t="shared" si="65"/>
        <v>9.2726340100000311</v>
      </c>
      <c r="F884" s="5">
        <f>ABS(Table21[[#This Row],[Erorr 1]])</f>
        <v>3.045100000000005</v>
      </c>
      <c r="G884" s="6">
        <f>Table21[[#This Row],[Abs Erorr 1]]/Table21[[#This Row],[Adj Close]]</f>
        <v>3.009982533778412E-2</v>
      </c>
      <c r="H884" s="4">
        <f t="shared" si="68"/>
        <v>99.120499999999993</v>
      </c>
      <c r="I884" s="7">
        <f>(Table21[[#This Row],[Adj Close]]-Table21[[#This Row],[3-MA]])</f>
        <v>2.0462000000000131</v>
      </c>
      <c r="J884" s="3">
        <f t="shared" si="67"/>
        <v>4.1869344400000541</v>
      </c>
      <c r="K884" s="3">
        <f>ABS(Table21[[#This Row],[Erorr 2]])</f>
        <v>2.0462000000000131</v>
      </c>
      <c r="L884" s="6">
        <f>Table21[[#This Row],[Abs Erorr 2]]/Table21[[#This Row],[Adj Close]]</f>
        <v>2.0226022989778384E-2</v>
      </c>
      <c r="M884" s="4">
        <f t="shared" si="69"/>
        <v>102.28196666666668</v>
      </c>
      <c r="N884" s="9">
        <f>Table21[[#This Row],[Adj Close]]-Table21[[#This Row],[6-MA]]</f>
        <v>-1.1152666666666704</v>
      </c>
      <c r="O884" s="10">
        <f>(Table21[[#This Row],[Adj Close]]-M884)^2</f>
        <v>1.2438197377777862</v>
      </c>
      <c r="P884" s="10">
        <f>ABS(Table21[[#This Row],[Erorr 3]])</f>
        <v>1.1152666666666704</v>
      </c>
      <c r="Q884" s="81">
        <f>Table21[[#This Row],[Abs Erorr 3]]/Table21[[#This Row],[Adj Close]]</f>
        <v>1.1024049085980567E-2</v>
      </c>
    </row>
    <row r="885" spans="1:17" x14ac:dyDescent="0.3">
      <c r="A885" s="79">
        <v>44748</v>
      </c>
      <c r="B885" s="82">
        <v>101.07940000000001</v>
      </c>
      <c r="C885" s="4">
        <f t="shared" si="66"/>
        <v>101.16670000000001</v>
      </c>
      <c r="D885" s="18">
        <f>Table21[[#This Row],[Adj Close]]-Table21[[#This Row],[Naive Trend ]]</f>
        <v>-8.7299999999999045E-2</v>
      </c>
      <c r="E885" s="5">
        <f t="shared" si="65"/>
        <v>7.6212899999998336E-3</v>
      </c>
      <c r="F885" s="5">
        <f>ABS(Table21[[#This Row],[Erorr 1]])</f>
        <v>8.7299999999999045E-2</v>
      </c>
      <c r="G885" s="6">
        <f>Table21[[#This Row],[Abs Erorr 1]]/Table21[[#This Row],[Adj Close]]</f>
        <v>8.6367746543805201E-4</v>
      </c>
      <c r="H885" s="4">
        <f t="shared" si="68"/>
        <v>99.466366666666659</v>
      </c>
      <c r="I885" s="7">
        <f>(Table21[[#This Row],[Adj Close]]-Table21[[#This Row],[3-MA]])</f>
        <v>1.6130333333333482</v>
      </c>
      <c r="J885" s="3">
        <f t="shared" si="67"/>
        <v>2.6018765344444925</v>
      </c>
      <c r="K885" s="3">
        <f>ABS(Table21[[#This Row],[Erorr 2]])</f>
        <v>1.6130333333333482</v>
      </c>
      <c r="L885" s="6">
        <f>Table21[[#This Row],[Abs Erorr 2]]/Table21[[#This Row],[Adj Close]]</f>
        <v>1.5958081798401535E-2</v>
      </c>
      <c r="M885" s="4">
        <f t="shared" si="69"/>
        <v>100.89356666666667</v>
      </c>
      <c r="N885" s="9">
        <f>Table21[[#This Row],[Adj Close]]-Table21[[#This Row],[6-MA]]</f>
        <v>0.18583333333333485</v>
      </c>
      <c r="O885" s="10">
        <f>(Table21[[#This Row],[Adj Close]]-M885)^2</f>
        <v>3.4534027777778344E-2</v>
      </c>
      <c r="P885" s="10">
        <f>ABS(Table21[[#This Row],[Erorr 3]])</f>
        <v>0.18583333333333485</v>
      </c>
      <c r="Q885" s="81">
        <f>Table21[[#This Row],[Abs Erorr 3]]/Table21[[#This Row],[Adj Close]]</f>
        <v>1.8384886864517879E-3</v>
      </c>
    </row>
    <row r="886" spans="1:17" x14ac:dyDescent="0.3">
      <c r="A886" s="79">
        <v>44749</v>
      </c>
      <c r="B886" s="82">
        <v>104.86150000000001</v>
      </c>
      <c r="C886" s="4">
        <f t="shared" si="66"/>
        <v>101.07940000000001</v>
      </c>
      <c r="D886" s="18">
        <f>Table21[[#This Row],[Adj Close]]-Table21[[#This Row],[Naive Trend ]]</f>
        <v>3.7820999999999998</v>
      </c>
      <c r="E886" s="5">
        <f t="shared" si="65"/>
        <v>14.304280409999999</v>
      </c>
      <c r="F886" s="5">
        <f>ABS(Table21[[#This Row],[Erorr 1]])</f>
        <v>3.7820999999999998</v>
      </c>
      <c r="G886" s="6">
        <f>Table21[[#This Row],[Abs Erorr 1]]/Table21[[#This Row],[Adj Close]]</f>
        <v>3.6067574848729037E-2</v>
      </c>
      <c r="H886" s="4">
        <f t="shared" si="68"/>
        <v>100.12256666666667</v>
      </c>
      <c r="I886" s="7">
        <f>(Table21[[#This Row],[Adj Close]]-Table21[[#This Row],[3-MA]])</f>
        <v>4.7389333333333354</v>
      </c>
      <c r="J886" s="3">
        <f t="shared" si="67"/>
        <v>22.457489137777799</v>
      </c>
      <c r="K886" s="3">
        <f>ABS(Table21[[#This Row],[Erorr 2]])</f>
        <v>4.7389333333333354</v>
      </c>
      <c r="L886" s="6">
        <f>Table21[[#This Row],[Abs Erorr 2]]/Table21[[#This Row],[Adj Close]]</f>
        <v>4.5192309220575093E-2</v>
      </c>
      <c r="M886" s="4">
        <f t="shared" si="69"/>
        <v>99.88015</v>
      </c>
      <c r="N886" s="9">
        <f>Table21[[#This Row],[Adj Close]]-Table21[[#This Row],[6-MA]]</f>
        <v>4.9813500000000062</v>
      </c>
      <c r="O886" s="10">
        <f>(Table21[[#This Row],[Adj Close]]-M886)^2</f>
        <v>24.813847822500062</v>
      </c>
      <c r="P886" s="10">
        <f>ABS(Table21[[#This Row],[Erorr 3]])</f>
        <v>4.9813500000000062</v>
      </c>
      <c r="Q886" s="81">
        <f>Table21[[#This Row],[Abs Erorr 3]]/Table21[[#This Row],[Adj Close]]</f>
        <v>4.7504088726558417E-2</v>
      </c>
    </row>
    <row r="887" spans="1:17" x14ac:dyDescent="0.3">
      <c r="A887" s="79">
        <v>44750</v>
      </c>
      <c r="B887" s="82">
        <v>104.66759999999999</v>
      </c>
      <c r="C887" s="4">
        <f t="shared" si="66"/>
        <v>104.86150000000001</v>
      </c>
      <c r="D887" s="18">
        <f>Table21[[#This Row],[Adj Close]]-Table21[[#This Row],[Naive Trend ]]</f>
        <v>-0.19390000000001351</v>
      </c>
      <c r="E887" s="5">
        <f t="shared" si="65"/>
        <v>3.7597210000005238E-2</v>
      </c>
      <c r="F887" s="5">
        <f>ABS(Table21[[#This Row],[Erorr 1]])</f>
        <v>0.19390000000001351</v>
      </c>
      <c r="G887" s="6">
        <f>Table21[[#This Row],[Abs Erorr 1]]/Table21[[#This Row],[Adj Close]]</f>
        <v>1.8525312513138117E-3</v>
      </c>
      <c r="H887" s="4">
        <f t="shared" si="68"/>
        <v>102.36920000000002</v>
      </c>
      <c r="I887" s="7">
        <f>(Table21[[#This Row],[Adj Close]]-Table21[[#This Row],[3-MA]])</f>
        <v>2.2983999999999725</v>
      </c>
      <c r="J887" s="3">
        <f t="shared" si="67"/>
        <v>5.2826425599998732</v>
      </c>
      <c r="K887" s="3">
        <f>ABS(Table21[[#This Row],[Erorr 2]])</f>
        <v>2.2983999999999725</v>
      </c>
      <c r="L887" s="6">
        <f>Table21[[#This Row],[Abs Erorr 2]]/Table21[[#This Row],[Adj Close]]</f>
        <v>2.1959039855695292E-2</v>
      </c>
      <c r="M887" s="4">
        <f t="shared" si="69"/>
        <v>100.74485</v>
      </c>
      <c r="N887" s="9">
        <f>Table21[[#This Row],[Adj Close]]-Table21[[#This Row],[6-MA]]</f>
        <v>3.9227499999999935</v>
      </c>
      <c r="O887" s="10">
        <f>(Table21[[#This Row],[Adj Close]]-M887)^2</f>
        <v>15.387967562499949</v>
      </c>
      <c r="P887" s="10">
        <f>ABS(Table21[[#This Row],[Erorr 3]])</f>
        <v>3.9227499999999935</v>
      </c>
      <c r="Q887" s="81">
        <f>Table21[[#This Row],[Abs Erorr 3]]/Table21[[#This Row],[Adj Close]]</f>
        <v>3.7478168984480337E-2</v>
      </c>
    </row>
    <row r="888" spans="1:17" x14ac:dyDescent="0.3">
      <c r="A888" s="79">
        <v>44753</v>
      </c>
      <c r="B888" s="82">
        <v>101.9328</v>
      </c>
      <c r="C888" s="4">
        <f t="shared" si="66"/>
        <v>104.66759999999999</v>
      </c>
      <c r="D888" s="18">
        <f>Table21[[#This Row],[Adj Close]]-Table21[[#This Row],[Naive Trend ]]</f>
        <v>-2.7347999999999928</v>
      </c>
      <c r="E888" s="5">
        <f t="shared" si="65"/>
        <v>7.4791310399999604</v>
      </c>
      <c r="F888" s="5">
        <f>ABS(Table21[[#This Row],[Erorr 1]])</f>
        <v>2.7347999999999928</v>
      </c>
      <c r="G888" s="6">
        <f>Table21[[#This Row],[Abs Erorr 1]]/Table21[[#This Row],[Adj Close]]</f>
        <v>2.6829440572612474E-2</v>
      </c>
      <c r="H888" s="4">
        <f t="shared" si="68"/>
        <v>103.53616666666666</v>
      </c>
      <c r="I888" s="7">
        <f>(Table21[[#This Row],[Adj Close]]-Table21[[#This Row],[3-MA]])</f>
        <v>-1.6033666666666591</v>
      </c>
      <c r="J888" s="3">
        <f t="shared" si="67"/>
        <v>2.5707846677777533</v>
      </c>
      <c r="K888" s="3">
        <f>ABS(Table21[[#This Row],[Erorr 2]])</f>
        <v>1.6033666666666591</v>
      </c>
      <c r="L888" s="6">
        <f>Table21[[#This Row],[Abs Erorr 2]]/Table21[[#This Row],[Adj Close]]</f>
        <v>1.5729644105397469E-2</v>
      </c>
      <c r="M888" s="4">
        <f t="shared" si="69"/>
        <v>101.50126666666667</v>
      </c>
      <c r="N888" s="9">
        <f>Table21[[#This Row],[Adj Close]]-Table21[[#This Row],[6-MA]]</f>
        <v>0.43153333333333421</v>
      </c>
      <c r="O888" s="10">
        <f>(Table21[[#This Row],[Adj Close]]-M888)^2</f>
        <v>0.18622101777777852</v>
      </c>
      <c r="P888" s="10">
        <f>ABS(Table21[[#This Row],[Erorr 3]])</f>
        <v>0.43153333333333421</v>
      </c>
      <c r="Q888" s="81">
        <f>Table21[[#This Row],[Abs Erorr 3]]/Table21[[#This Row],[Adj Close]]</f>
        <v>4.2335080889893562E-3</v>
      </c>
    </row>
    <row r="889" spans="1:17" x14ac:dyDescent="0.3">
      <c r="A889" s="79">
        <v>44754</v>
      </c>
      <c r="B889" s="82">
        <v>100.6236</v>
      </c>
      <c r="C889" s="4">
        <f t="shared" si="66"/>
        <v>101.9328</v>
      </c>
      <c r="D889" s="18">
        <f>Table21[[#This Row],[Adj Close]]-Table21[[#This Row],[Naive Trend ]]</f>
        <v>-1.3092000000000041</v>
      </c>
      <c r="E889" s="5">
        <f t="shared" si="65"/>
        <v>1.7140046400000108</v>
      </c>
      <c r="F889" s="5">
        <f>ABS(Table21[[#This Row],[Erorr 1]])</f>
        <v>1.3092000000000041</v>
      </c>
      <c r="G889" s="6">
        <f>Table21[[#This Row],[Abs Erorr 1]]/Table21[[#This Row],[Adj Close]]</f>
        <v>1.3010864250533714E-2</v>
      </c>
      <c r="H889" s="4">
        <f t="shared" si="68"/>
        <v>103.82063333333333</v>
      </c>
      <c r="I889" s="7">
        <f>(Table21[[#This Row],[Adj Close]]-Table21[[#This Row],[3-MA]])</f>
        <v>-3.1970333333333372</v>
      </c>
      <c r="J889" s="3">
        <f t="shared" si="67"/>
        <v>10.221022134444469</v>
      </c>
      <c r="K889" s="3">
        <f>ABS(Table21[[#This Row],[Erorr 2]])</f>
        <v>3.1970333333333372</v>
      </c>
      <c r="L889" s="6">
        <f>Table21[[#This Row],[Abs Erorr 2]]/Table21[[#This Row],[Adj Close]]</f>
        <v>3.1772201882394761E-2</v>
      </c>
      <c r="M889" s="4">
        <f t="shared" si="69"/>
        <v>101.97160000000001</v>
      </c>
      <c r="N889" s="9">
        <f>Table21[[#This Row],[Adj Close]]-Table21[[#This Row],[6-MA]]</f>
        <v>-1.3480000000000132</v>
      </c>
      <c r="O889" s="10">
        <f>(Table21[[#This Row],[Adj Close]]-M889)^2</f>
        <v>1.8171040000000356</v>
      </c>
      <c r="P889" s="10">
        <f>ABS(Table21[[#This Row],[Erorr 3]])</f>
        <v>1.3480000000000132</v>
      </c>
      <c r="Q889" s="81">
        <f>Table21[[#This Row],[Abs Erorr 3]]/Table21[[#This Row],[Adj Close]]</f>
        <v>1.3396459677451544E-2</v>
      </c>
    </row>
    <row r="890" spans="1:17" x14ac:dyDescent="0.3">
      <c r="A890" s="79">
        <v>44755</v>
      </c>
      <c r="B890" s="82">
        <v>101.9328</v>
      </c>
      <c r="C890" s="4">
        <f t="shared" si="66"/>
        <v>100.6236</v>
      </c>
      <c r="D890" s="18">
        <f>Table21[[#This Row],[Adj Close]]-Table21[[#This Row],[Naive Trend ]]</f>
        <v>1.3092000000000041</v>
      </c>
      <c r="E890" s="5">
        <f t="shared" si="65"/>
        <v>1.7140046400000108</v>
      </c>
      <c r="F890" s="5">
        <f>ABS(Table21[[#This Row],[Erorr 1]])</f>
        <v>1.3092000000000041</v>
      </c>
      <c r="G890" s="6">
        <f>Table21[[#This Row],[Abs Erorr 1]]/Table21[[#This Row],[Adj Close]]</f>
        <v>1.2843755886230969E-2</v>
      </c>
      <c r="H890" s="4">
        <f t="shared" si="68"/>
        <v>102.408</v>
      </c>
      <c r="I890" s="7">
        <f>(Table21[[#This Row],[Adj Close]]-Table21[[#This Row],[3-MA]])</f>
        <v>-0.47520000000000095</v>
      </c>
      <c r="J890" s="3">
        <f t="shared" si="67"/>
        <v>0.22581504000000091</v>
      </c>
      <c r="K890" s="3">
        <f>ABS(Table21[[#This Row],[Erorr 2]])</f>
        <v>0.47520000000000095</v>
      </c>
      <c r="L890" s="6">
        <f>Table21[[#This Row],[Abs Erorr 2]]/Table21[[#This Row],[Adj Close]]</f>
        <v>4.6618948954605484E-3</v>
      </c>
      <c r="M890" s="4">
        <f t="shared" si="69"/>
        <v>102.38860000000001</v>
      </c>
      <c r="N890" s="9">
        <f>Table21[[#This Row],[Adj Close]]-Table21[[#This Row],[6-MA]]</f>
        <v>-0.45580000000001064</v>
      </c>
      <c r="O890" s="10">
        <f>(Table21[[#This Row],[Adj Close]]-M890)^2</f>
        <v>0.2077536400000097</v>
      </c>
      <c r="P890" s="10">
        <f>ABS(Table21[[#This Row],[Erorr 3]])</f>
        <v>0.45580000000001064</v>
      </c>
      <c r="Q890" s="81">
        <f>Table21[[#This Row],[Abs Erorr 3]]/Table21[[#This Row],[Adj Close]]</f>
        <v>4.4715734287688619E-3</v>
      </c>
    </row>
    <row r="891" spans="1:17" x14ac:dyDescent="0.3">
      <c r="A891" s="79">
        <v>44756</v>
      </c>
      <c r="B891" s="82">
        <v>100.1</v>
      </c>
      <c r="C891" s="4">
        <f t="shared" si="66"/>
        <v>101.9328</v>
      </c>
      <c r="D891" s="18">
        <f>Table21[[#This Row],[Adj Close]]-Table21[[#This Row],[Naive Trend ]]</f>
        <v>-1.832800000000006</v>
      </c>
      <c r="E891" s="5">
        <f t="shared" si="65"/>
        <v>3.3591558400000219</v>
      </c>
      <c r="F891" s="5">
        <f>ABS(Table21[[#This Row],[Erorr 1]])</f>
        <v>1.832800000000006</v>
      </c>
      <c r="G891" s="6">
        <f>Table21[[#This Row],[Abs Erorr 1]]/Table21[[#This Row],[Adj Close]]</f>
        <v>1.8309690309690371E-2</v>
      </c>
      <c r="H891" s="4">
        <f t="shared" si="68"/>
        <v>101.49639999999999</v>
      </c>
      <c r="I891" s="7">
        <f>(Table21[[#This Row],[Adj Close]]-Table21[[#This Row],[3-MA]])</f>
        <v>-1.3963999999999999</v>
      </c>
      <c r="J891" s="3">
        <f t="shared" si="67"/>
        <v>1.9499329599999997</v>
      </c>
      <c r="K891" s="3">
        <f>ABS(Table21[[#This Row],[Erorr 2]])</f>
        <v>1.3963999999999999</v>
      </c>
      <c r="L891" s="6">
        <f>Table21[[#This Row],[Abs Erorr 2]]/Table21[[#This Row],[Adj Close]]</f>
        <v>1.3950049950049949E-2</v>
      </c>
      <c r="M891" s="4">
        <f t="shared" si="69"/>
        <v>102.51628333333333</v>
      </c>
      <c r="N891" s="9">
        <f>Table21[[#This Row],[Adj Close]]-Table21[[#This Row],[6-MA]]</f>
        <v>-2.4162833333333396</v>
      </c>
      <c r="O891" s="10">
        <f>(Table21[[#This Row],[Adj Close]]-M891)^2</f>
        <v>5.8384251469444743</v>
      </c>
      <c r="P891" s="10">
        <f>ABS(Table21[[#This Row],[Erorr 3]])</f>
        <v>2.4162833333333396</v>
      </c>
      <c r="Q891" s="81">
        <f>Table21[[#This Row],[Abs Erorr 3]]/Table21[[#This Row],[Adj Close]]</f>
        <v>2.4138694638694703E-2</v>
      </c>
    </row>
    <row r="892" spans="1:17" x14ac:dyDescent="0.3">
      <c r="A892" s="79">
        <v>44757</v>
      </c>
      <c r="B892" s="82">
        <v>101.5352</v>
      </c>
      <c r="C892" s="4">
        <f t="shared" si="66"/>
        <v>100.1</v>
      </c>
      <c r="D892" s="18">
        <f>Table21[[#This Row],[Adj Close]]-Table21[[#This Row],[Naive Trend ]]</f>
        <v>1.4352000000000089</v>
      </c>
      <c r="E892" s="5">
        <f t="shared" si="65"/>
        <v>2.0597990400000254</v>
      </c>
      <c r="F892" s="5">
        <f>ABS(Table21[[#This Row],[Erorr 1]])</f>
        <v>1.4352000000000089</v>
      </c>
      <c r="G892" s="6">
        <f>Table21[[#This Row],[Abs Erorr 1]]/Table21[[#This Row],[Adj Close]]</f>
        <v>1.4134999487862425E-2</v>
      </c>
      <c r="H892" s="4">
        <f t="shared" si="68"/>
        <v>100.88546666666666</v>
      </c>
      <c r="I892" s="7">
        <f>(Table21[[#This Row],[Adj Close]]-Table21[[#This Row],[3-MA]])</f>
        <v>0.64973333333334438</v>
      </c>
      <c r="J892" s="3">
        <f t="shared" si="67"/>
        <v>0.42215340444445881</v>
      </c>
      <c r="K892" s="3">
        <f>ABS(Table21[[#This Row],[Erorr 2]])</f>
        <v>0.64973333333334438</v>
      </c>
      <c r="L892" s="6">
        <f>Table21[[#This Row],[Abs Erorr 2]]/Table21[[#This Row],[Adj Close]]</f>
        <v>6.3990944355587455E-3</v>
      </c>
      <c r="M892" s="4">
        <f t="shared" si="69"/>
        <v>102.35305000000001</v>
      </c>
      <c r="N892" s="9">
        <f>Table21[[#This Row],[Adj Close]]-Table21[[#This Row],[6-MA]]</f>
        <v>-0.81785000000000707</v>
      </c>
      <c r="O892" s="10">
        <f>(Table21[[#This Row],[Adj Close]]-M892)^2</f>
        <v>0.66887862250001162</v>
      </c>
      <c r="P892" s="10">
        <f>ABS(Table21[[#This Row],[Erorr 3]])</f>
        <v>0.81785000000000707</v>
      </c>
      <c r="Q892" s="81">
        <f>Table21[[#This Row],[Abs Erorr 3]]/Table21[[#This Row],[Adj Close]]</f>
        <v>8.0548420646239637E-3</v>
      </c>
    </row>
    <row r="893" spans="1:17" x14ac:dyDescent="0.3">
      <c r="A893" s="79">
        <v>44760</v>
      </c>
      <c r="B893" s="82">
        <v>100.79819999999999</v>
      </c>
      <c r="C893" s="4">
        <f t="shared" si="66"/>
        <v>101.5352</v>
      </c>
      <c r="D893" s="18">
        <f>Table21[[#This Row],[Adj Close]]-Table21[[#This Row],[Naive Trend ]]</f>
        <v>-0.73700000000000898</v>
      </c>
      <c r="E893" s="5">
        <f t="shared" si="65"/>
        <v>0.54316900000001322</v>
      </c>
      <c r="F893" s="5">
        <f>ABS(Table21[[#This Row],[Erorr 1]])</f>
        <v>0.73700000000000898</v>
      </c>
      <c r="G893" s="6">
        <f>Table21[[#This Row],[Abs Erorr 1]]/Table21[[#This Row],[Adj Close]]</f>
        <v>7.3116385014812667E-3</v>
      </c>
      <c r="H893" s="4">
        <f t="shared" si="68"/>
        <v>101.18933333333332</v>
      </c>
      <c r="I893" s="7">
        <f>(Table21[[#This Row],[Adj Close]]-Table21[[#This Row],[3-MA]])</f>
        <v>-0.39113333333332889</v>
      </c>
      <c r="J893" s="3">
        <f t="shared" si="67"/>
        <v>0.15298528444444098</v>
      </c>
      <c r="K893" s="3">
        <f>ABS(Table21[[#This Row],[Erorr 2]])</f>
        <v>0.39113333333332889</v>
      </c>
      <c r="L893" s="6">
        <f>Table21[[#This Row],[Abs Erorr 2]]/Table21[[#This Row],[Adj Close]]</f>
        <v>3.88036029743913E-3</v>
      </c>
      <c r="M893" s="4">
        <f t="shared" si="69"/>
        <v>101.79866666666668</v>
      </c>
      <c r="N893" s="9">
        <f>Table21[[#This Row],[Adj Close]]-Table21[[#This Row],[6-MA]]</f>
        <v>-1.0004666666666822</v>
      </c>
      <c r="O893" s="10">
        <f>(Table21[[#This Row],[Adj Close]]-M893)^2</f>
        <v>1.0009335511111421</v>
      </c>
      <c r="P893" s="10">
        <f>ABS(Table21[[#This Row],[Erorr 3]])</f>
        <v>1.0004666666666822</v>
      </c>
      <c r="Q893" s="81">
        <f>Table21[[#This Row],[Abs Erorr 3]]/Table21[[#This Row],[Adj Close]]</f>
        <v>9.9254417902966737E-3</v>
      </c>
    </row>
    <row r="894" spans="1:17" x14ac:dyDescent="0.3">
      <c r="A894" s="79">
        <v>44761</v>
      </c>
      <c r="B894" s="82">
        <v>105.8895</v>
      </c>
      <c r="C894" s="4">
        <f t="shared" si="66"/>
        <v>100.79819999999999</v>
      </c>
      <c r="D894" s="18">
        <f>Table21[[#This Row],[Adj Close]]-Table21[[#This Row],[Naive Trend ]]</f>
        <v>5.0913000000000039</v>
      </c>
      <c r="E894" s="5">
        <f t="shared" si="65"/>
        <v>25.921335690000038</v>
      </c>
      <c r="F894" s="5">
        <f>ABS(Table21[[#This Row],[Erorr 1]])</f>
        <v>5.0913000000000039</v>
      </c>
      <c r="G894" s="6">
        <f>Table21[[#This Row],[Abs Erorr 1]]/Table21[[#This Row],[Adj Close]]</f>
        <v>4.8081254515320256E-2</v>
      </c>
      <c r="H894" s="4">
        <f t="shared" si="68"/>
        <v>100.81113333333333</v>
      </c>
      <c r="I894" s="7">
        <f>(Table21[[#This Row],[Adj Close]]-Table21[[#This Row],[3-MA]])</f>
        <v>5.0783666666666676</v>
      </c>
      <c r="J894" s="3">
        <f t="shared" si="67"/>
        <v>25.789808001111119</v>
      </c>
      <c r="K894" s="3">
        <f>ABS(Table21[[#This Row],[Erorr 2]])</f>
        <v>5.0783666666666676</v>
      </c>
      <c r="L894" s="6">
        <f>Table21[[#This Row],[Abs Erorr 2]]/Table21[[#This Row],[Adj Close]]</f>
        <v>4.7959114611615575E-2</v>
      </c>
      <c r="M894" s="4">
        <f t="shared" si="69"/>
        <v>101.15376666666667</v>
      </c>
      <c r="N894" s="9">
        <f>Table21[[#This Row],[Adj Close]]-Table21[[#This Row],[6-MA]]</f>
        <v>4.7357333333333287</v>
      </c>
      <c r="O894" s="10">
        <f>(Table21[[#This Row],[Adj Close]]-M894)^2</f>
        <v>22.427170204444401</v>
      </c>
      <c r="P894" s="10">
        <f>ABS(Table21[[#This Row],[Erorr 3]])</f>
        <v>4.7357333333333287</v>
      </c>
      <c r="Q894" s="81">
        <f>Table21[[#This Row],[Abs Erorr 3]]/Table21[[#This Row],[Adj Close]]</f>
        <v>4.4723351544141095E-2</v>
      </c>
    </row>
    <row r="895" spans="1:17" x14ac:dyDescent="0.3">
      <c r="A895" s="79">
        <v>44762</v>
      </c>
      <c r="B895" s="82">
        <v>107.75149999999999</v>
      </c>
      <c r="C895" s="4">
        <f t="shared" si="66"/>
        <v>105.8895</v>
      </c>
      <c r="D895" s="18">
        <f>Table21[[#This Row],[Adj Close]]-Table21[[#This Row],[Naive Trend ]]</f>
        <v>1.8619999999999948</v>
      </c>
      <c r="E895" s="5">
        <f t="shared" si="65"/>
        <v>3.4670439999999805</v>
      </c>
      <c r="F895" s="5">
        <f>ABS(Table21[[#This Row],[Erorr 1]])</f>
        <v>1.8619999999999948</v>
      </c>
      <c r="G895" s="6">
        <f>Table21[[#This Row],[Abs Erorr 1]]/Table21[[#This Row],[Adj Close]]</f>
        <v>1.7280501895565212E-2</v>
      </c>
      <c r="H895" s="4">
        <f t="shared" si="68"/>
        <v>102.74096666666667</v>
      </c>
      <c r="I895" s="7">
        <f>(Table21[[#This Row],[Adj Close]]-Table21[[#This Row],[3-MA]])</f>
        <v>5.0105333333333277</v>
      </c>
      <c r="J895" s="3">
        <f t="shared" si="67"/>
        <v>25.105444284444388</v>
      </c>
      <c r="K895" s="3">
        <f>ABS(Table21[[#This Row],[Erorr 2]])</f>
        <v>5.0105333333333277</v>
      </c>
      <c r="L895" s="6">
        <f>Table21[[#This Row],[Abs Erorr 2]]/Table21[[#This Row],[Adj Close]]</f>
        <v>4.6500822107658157E-2</v>
      </c>
      <c r="M895" s="4">
        <f t="shared" si="69"/>
        <v>101.81321666666668</v>
      </c>
      <c r="N895" s="9">
        <f>Table21[[#This Row],[Adj Close]]-Table21[[#This Row],[6-MA]]</f>
        <v>5.9382833333333167</v>
      </c>
      <c r="O895" s="10">
        <f>(Table21[[#This Row],[Adj Close]]-M895)^2</f>
        <v>35.263208946944246</v>
      </c>
      <c r="P895" s="10">
        <f>ABS(Table21[[#This Row],[Erorr 3]])</f>
        <v>5.9382833333333167</v>
      </c>
      <c r="Q895" s="81">
        <f>Table21[[#This Row],[Abs Erorr 3]]/Table21[[#This Row],[Adj Close]]</f>
        <v>5.5110911062336183E-2</v>
      </c>
    </row>
    <row r="896" spans="1:17" x14ac:dyDescent="0.3">
      <c r="A896" s="79">
        <v>44763</v>
      </c>
      <c r="B896" s="82">
        <v>108.2461</v>
      </c>
      <c r="C896" s="4">
        <f t="shared" si="66"/>
        <v>107.75149999999999</v>
      </c>
      <c r="D896" s="18">
        <f>Table21[[#This Row],[Adj Close]]-Table21[[#This Row],[Naive Trend ]]</f>
        <v>0.49460000000000548</v>
      </c>
      <c r="E896" s="5">
        <f t="shared" si="65"/>
        <v>0.24462916000000542</v>
      </c>
      <c r="F896" s="5">
        <f>ABS(Table21[[#This Row],[Erorr 1]])</f>
        <v>0.49460000000000548</v>
      </c>
      <c r="G896" s="6">
        <f>Table21[[#This Row],[Abs Erorr 1]]/Table21[[#This Row],[Adj Close]]</f>
        <v>4.5692177362510562E-3</v>
      </c>
      <c r="H896" s="4">
        <f t="shared" si="68"/>
        <v>104.81306666666667</v>
      </c>
      <c r="I896" s="7">
        <f>(Table21[[#This Row],[Adj Close]]-Table21[[#This Row],[3-MA]])</f>
        <v>3.4330333333333272</v>
      </c>
      <c r="J896" s="3">
        <f t="shared" si="67"/>
        <v>11.785717867777736</v>
      </c>
      <c r="K896" s="3">
        <f>ABS(Table21[[#This Row],[Erorr 2]])</f>
        <v>3.4330333333333272</v>
      </c>
      <c r="L896" s="6">
        <f>Table21[[#This Row],[Abs Erorr 2]]/Table21[[#This Row],[Adj Close]]</f>
        <v>3.1715076416917815E-2</v>
      </c>
      <c r="M896" s="4">
        <f t="shared" si="69"/>
        <v>103.0012</v>
      </c>
      <c r="N896" s="9">
        <f>Table21[[#This Row],[Adj Close]]-Table21[[#This Row],[6-MA]]</f>
        <v>5.2449000000000012</v>
      </c>
      <c r="O896" s="10">
        <f>(Table21[[#This Row],[Adj Close]]-M896)^2</f>
        <v>27.508976010000012</v>
      </c>
      <c r="P896" s="10">
        <f>ABS(Table21[[#This Row],[Erorr 3]])</f>
        <v>5.2449000000000012</v>
      </c>
      <c r="Q896" s="81">
        <f>Table21[[#This Row],[Abs Erorr 3]]/Table21[[#This Row],[Adj Close]]</f>
        <v>4.8453477769637904E-2</v>
      </c>
    </row>
    <row r="897" spans="1:17" x14ac:dyDescent="0.3">
      <c r="A897" s="79">
        <v>44764</v>
      </c>
      <c r="B897" s="82">
        <v>105.8216</v>
      </c>
      <c r="C897" s="4">
        <f t="shared" si="66"/>
        <v>108.2461</v>
      </c>
      <c r="D897" s="18">
        <f>Table21[[#This Row],[Adj Close]]-Table21[[#This Row],[Naive Trend ]]</f>
        <v>-2.4244999999999948</v>
      </c>
      <c r="E897" s="5">
        <f t="shared" si="65"/>
        <v>5.878200249999975</v>
      </c>
      <c r="F897" s="5">
        <f>ABS(Table21[[#This Row],[Erorr 1]])</f>
        <v>2.4244999999999948</v>
      </c>
      <c r="G897" s="6">
        <f>Table21[[#This Row],[Abs Erorr 1]]/Table21[[#This Row],[Adj Close]]</f>
        <v>2.2911201493834858E-2</v>
      </c>
      <c r="H897" s="4">
        <f t="shared" si="68"/>
        <v>107.2957</v>
      </c>
      <c r="I897" s="7">
        <f>(Table21[[#This Row],[Adj Close]]-Table21[[#This Row],[3-MA]])</f>
        <v>-1.4740999999999929</v>
      </c>
      <c r="J897" s="3">
        <f t="shared" si="67"/>
        <v>2.1729708099999789</v>
      </c>
      <c r="K897" s="3">
        <f>ABS(Table21[[#This Row],[Erorr 2]])</f>
        <v>1.4740999999999929</v>
      </c>
      <c r="L897" s="6">
        <f>Table21[[#This Row],[Abs Erorr 2]]/Table21[[#This Row],[Adj Close]]</f>
        <v>1.3930048307717827E-2</v>
      </c>
      <c r="M897" s="4">
        <f t="shared" si="69"/>
        <v>104.05341666666665</v>
      </c>
      <c r="N897" s="9">
        <f>Table21[[#This Row],[Adj Close]]-Table21[[#This Row],[6-MA]]</f>
        <v>1.7681833333333543</v>
      </c>
      <c r="O897" s="10">
        <f>(Table21[[#This Row],[Adj Close]]-M897)^2</f>
        <v>3.1264723002778521</v>
      </c>
      <c r="P897" s="10">
        <f>ABS(Table21[[#This Row],[Erorr 3]])</f>
        <v>1.7681833333333543</v>
      </c>
      <c r="Q897" s="81">
        <f>Table21[[#This Row],[Abs Erorr 3]]/Table21[[#This Row],[Adj Close]]</f>
        <v>1.6709096567556665E-2</v>
      </c>
    </row>
    <row r="898" spans="1:17" x14ac:dyDescent="0.3">
      <c r="A898" s="79">
        <v>44767</v>
      </c>
      <c r="B898" s="82">
        <v>105.9768</v>
      </c>
      <c r="C898" s="4">
        <f t="shared" si="66"/>
        <v>105.8216</v>
      </c>
      <c r="D898" s="18">
        <f>Table21[[#This Row],[Adj Close]]-Table21[[#This Row],[Naive Trend ]]</f>
        <v>0.15519999999999357</v>
      </c>
      <c r="E898" s="5">
        <f t="shared" si="65"/>
        <v>2.4087039999998002E-2</v>
      </c>
      <c r="F898" s="5">
        <f>ABS(Table21[[#This Row],[Erorr 1]])</f>
        <v>0.15519999999999357</v>
      </c>
      <c r="G898" s="6">
        <f>Table21[[#This Row],[Abs Erorr 1]]/Table21[[#This Row],[Adj Close]]</f>
        <v>1.4644714692271664E-3</v>
      </c>
      <c r="H898" s="4">
        <f t="shared" si="68"/>
        <v>107.27306666666665</v>
      </c>
      <c r="I898" s="7">
        <f>(Table21[[#This Row],[Adj Close]]-Table21[[#This Row],[3-MA]])</f>
        <v>-1.2962666666666536</v>
      </c>
      <c r="J898" s="3">
        <f t="shared" si="67"/>
        <v>1.6803072711110771</v>
      </c>
      <c r="K898" s="3">
        <f>ABS(Table21[[#This Row],[Erorr 2]])</f>
        <v>1.2962666666666536</v>
      </c>
      <c r="L898" s="6">
        <f>Table21[[#This Row],[Abs Erorr 2]]/Table21[[#This Row],[Adj Close]]</f>
        <v>1.2231607924249965E-2</v>
      </c>
      <c r="M898" s="4">
        <f t="shared" si="69"/>
        <v>105.00701666666664</v>
      </c>
      <c r="N898" s="9">
        <f>Table21[[#This Row],[Adj Close]]-Table21[[#This Row],[6-MA]]</f>
        <v>0.96978333333335343</v>
      </c>
      <c r="O898" s="10">
        <f>(Table21[[#This Row],[Adj Close]]-M898)^2</f>
        <v>0.94047971361115013</v>
      </c>
      <c r="P898" s="10">
        <f>ABS(Table21[[#This Row],[Erorr 3]])</f>
        <v>0.96978333333335343</v>
      </c>
      <c r="Q898" s="81">
        <f>Table21[[#This Row],[Abs Erorr 3]]/Table21[[#This Row],[Adj Close]]</f>
        <v>9.1509022100436464E-3</v>
      </c>
    </row>
    <row r="899" spans="1:17" x14ac:dyDescent="0.3">
      <c r="A899" s="79">
        <v>44768</v>
      </c>
      <c r="B899" s="82">
        <v>102.0201</v>
      </c>
      <c r="C899" s="4">
        <f t="shared" si="66"/>
        <v>105.9768</v>
      </c>
      <c r="D899" s="18">
        <f>Table21[[#This Row],[Adj Close]]-Table21[[#This Row],[Naive Trend ]]</f>
        <v>-3.9566999999999979</v>
      </c>
      <c r="E899" s="5">
        <f t="shared" ref="E899:E962" si="70">(B899-C899)^2</f>
        <v>15.655474889999983</v>
      </c>
      <c r="F899" s="5">
        <f>ABS(Table21[[#This Row],[Erorr 1]])</f>
        <v>3.9566999999999979</v>
      </c>
      <c r="G899" s="6">
        <f>Table21[[#This Row],[Abs Erorr 1]]/Table21[[#This Row],[Adj Close]]</f>
        <v>3.8783533833038765E-2</v>
      </c>
      <c r="H899" s="4">
        <f t="shared" si="68"/>
        <v>106.68149999999999</v>
      </c>
      <c r="I899" s="7">
        <f>(Table21[[#This Row],[Adj Close]]-Table21[[#This Row],[3-MA]])</f>
        <v>-4.6613999999999862</v>
      </c>
      <c r="J899" s="3">
        <f t="shared" si="67"/>
        <v>21.728649959999871</v>
      </c>
      <c r="K899" s="3">
        <f>ABS(Table21[[#This Row],[Erorr 2]])</f>
        <v>4.6613999999999862</v>
      </c>
      <c r="L899" s="6">
        <f>Table21[[#This Row],[Abs Erorr 2]]/Table21[[#This Row],[Adj Close]]</f>
        <v>4.5690996186045559E-2</v>
      </c>
      <c r="M899" s="4">
        <f t="shared" si="69"/>
        <v>105.74728333333336</v>
      </c>
      <c r="N899" s="9">
        <f>Table21[[#This Row],[Adj Close]]-Table21[[#This Row],[6-MA]]</f>
        <v>-3.7271833333333575</v>
      </c>
      <c r="O899" s="10">
        <f>(Table21[[#This Row],[Adj Close]]-M899)^2</f>
        <v>13.891895600277959</v>
      </c>
      <c r="P899" s="10">
        <f>ABS(Table21[[#This Row],[Erorr 3]])</f>
        <v>3.7271833333333575</v>
      </c>
      <c r="Q899" s="81">
        <f>Table21[[#This Row],[Abs Erorr 3]]/Table21[[#This Row],[Adj Close]]</f>
        <v>3.6533813761536769E-2</v>
      </c>
    </row>
    <row r="900" spans="1:17" x14ac:dyDescent="0.3">
      <c r="A900" s="79">
        <v>44769</v>
      </c>
      <c r="B900" s="82">
        <v>104.5997</v>
      </c>
      <c r="C900" s="4">
        <f t="shared" ref="C900:C963" si="71">B899</f>
        <v>102.0201</v>
      </c>
      <c r="D900" s="18">
        <f>Table21[[#This Row],[Adj Close]]-Table21[[#This Row],[Naive Trend ]]</f>
        <v>2.5795999999999992</v>
      </c>
      <c r="E900" s="5">
        <f t="shared" si="70"/>
        <v>6.6543361599999962</v>
      </c>
      <c r="F900" s="5">
        <f>ABS(Table21[[#This Row],[Erorr 1]])</f>
        <v>2.5795999999999992</v>
      </c>
      <c r="G900" s="6">
        <f>Table21[[#This Row],[Abs Erorr 1]]/Table21[[#This Row],[Adj Close]]</f>
        <v>2.4661638608906137E-2</v>
      </c>
      <c r="H900" s="4">
        <f t="shared" si="68"/>
        <v>104.60616666666668</v>
      </c>
      <c r="I900" s="7">
        <f>(Table21[[#This Row],[Adj Close]]-Table21[[#This Row],[3-MA]])</f>
        <v>-6.4666666666823858E-3</v>
      </c>
      <c r="J900" s="3">
        <f t="shared" si="67"/>
        <v>4.1817777777981075E-5</v>
      </c>
      <c r="K900" s="3">
        <f>ABS(Table21[[#This Row],[Erorr 2]])</f>
        <v>6.4666666666823858E-3</v>
      </c>
      <c r="L900" s="6">
        <f>Table21[[#This Row],[Abs Erorr 2]]/Table21[[#This Row],[Adj Close]]</f>
        <v>6.1822994393696975E-5</v>
      </c>
      <c r="M900" s="4">
        <f t="shared" si="69"/>
        <v>105.95093333333331</v>
      </c>
      <c r="N900" s="9">
        <f>Table21[[#This Row],[Adj Close]]-Table21[[#This Row],[6-MA]]</f>
        <v>-1.3512333333333117</v>
      </c>
      <c r="O900" s="10">
        <f>(Table21[[#This Row],[Adj Close]]-M900)^2</f>
        <v>1.8258315211110527</v>
      </c>
      <c r="P900" s="10">
        <f>ABS(Table21[[#This Row],[Erorr 3]])</f>
        <v>1.3512333333333117</v>
      </c>
      <c r="Q900" s="81">
        <f>Table21[[#This Row],[Abs Erorr 3]]/Table21[[#This Row],[Adj Close]]</f>
        <v>1.291813775119156E-2</v>
      </c>
    </row>
    <row r="901" spans="1:17" x14ac:dyDescent="0.3">
      <c r="A901" s="79">
        <v>44770</v>
      </c>
      <c r="B901" s="82">
        <v>108.83759999999999</v>
      </c>
      <c r="C901" s="4">
        <f t="shared" si="71"/>
        <v>104.5997</v>
      </c>
      <c r="D901" s="18">
        <f>Table21[[#This Row],[Adj Close]]-Table21[[#This Row],[Naive Trend ]]</f>
        <v>4.2378999999999962</v>
      </c>
      <c r="E901" s="5">
        <f t="shared" si="70"/>
        <v>17.959796409999967</v>
      </c>
      <c r="F901" s="5">
        <f>ABS(Table21[[#This Row],[Erorr 1]])</f>
        <v>4.2378999999999962</v>
      </c>
      <c r="G901" s="6">
        <f>Table21[[#This Row],[Abs Erorr 1]]/Table21[[#This Row],[Adj Close]]</f>
        <v>3.8937830308643305E-2</v>
      </c>
      <c r="H901" s="4">
        <f t="shared" si="68"/>
        <v>104.19886666666666</v>
      </c>
      <c r="I901" s="7">
        <f>(Table21[[#This Row],[Adj Close]]-Table21[[#This Row],[3-MA]])</f>
        <v>4.6387333333333345</v>
      </c>
      <c r="J901" s="3">
        <f t="shared" ref="J901:J964" si="72">(B901-H901)^2</f>
        <v>21.51784693777779</v>
      </c>
      <c r="K901" s="3">
        <f>ABS(Table21[[#This Row],[Erorr 2]])</f>
        <v>4.6387333333333345</v>
      </c>
      <c r="L901" s="6">
        <f>Table21[[#This Row],[Abs Erorr 2]]/Table21[[#This Row],[Adj Close]]</f>
        <v>4.2620687458500874E-2</v>
      </c>
      <c r="M901" s="4">
        <f t="shared" si="69"/>
        <v>105.73596666666664</v>
      </c>
      <c r="N901" s="9">
        <f>Table21[[#This Row],[Adj Close]]-Table21[[#This Row],[6-MA]]</f>
        <v>3.1016333333333534</v>
      </c>
      <c r="O901" s="10">
        <f>(Table21[[#This Row],[Adj Close]]-M901)^2</f>
        <v>9.6201293344445684</v>
      </c>
      <c r="P901" s="10">
        <f>ABS(Table21[[#This Row],[Erorr 3]])</f>
        <v>3.1016333333333534</v>
      </c>
      <c r="Q901" s="81">
        <f>Table21[[#This Row],[Abs Erorr 3]]/Table21[[#This Row],[Adj Close]]</f>
        <v>2.8497810805579629E-2</v>
      </c>
    </row>
    <row r="902" spans="1:17" x14ac:dyDescent="0.3">
      <c r="A902" s="79">
        <v>44771</v>
      </c>
      <c r="B902" s="82">
        <v>111.44629999999999</v>
      </c>
      <c r="C902" s="4">
        <f t="shared" si="71"/>
        <v>108.83759999999999</v>
      </c>
      <c r="D902" s="18">
        <f>Table21[[#This Row],[Adj Close]]-Table21[[#This Row],[Naive Trend ]]</f>
        <v>2.6086999999999989</v>
      </c>
      <c r="E902" s="5">
        <f t="shared" si="70"/>
        <v>6.8053156899999943</v>
      </c>
      <c r="F902" s="5">
        <f>ABS(Table21[[#This Row],[Erorr 1]])</f>
        <v>2.6086999999999989</v>
      </c>
      <c r="G902" s="6">
        <f>Table21[[#This Row],[Abs Erorr 1]]/Table21[[#This Row],[Adj Close]]</f>
        <v>2.3407686033542603E-2</v>
      </c>
      <c r="H902" s="4">
        <f t="shared" ref="H902:H965" si="73">AVERAGE(B899:B901)</f>
        <v>105.15246666666667</v>
      </c>
      <c r="I902" s="7">
        <f>(Table21[[#This Row],[Adj Close]]-Table21[[#This Row],[3-MA]])</f>
        <v>6.2938333333333247</v>
      </c>
      <c r="J902" s="3">
        <f t="shared" si="72"/>
        <v>39.612338027777668</v>
      </c>
      <c r="K902" s="3">
        <f>ABS(Table21[[#This Row],[Erorr 2]])</f>
        <v>6.2938333333333247</v>
      </c>
      <c r="L902" s="6">
        <f>Table21[[#This Row],[Abs Erorr 2]]/Table21[[#This Row],[Adj Close]]</f>
        <v>5.6474134478518581E-2</v>
      </c>
      <c r="M902" s="4">
        <f t="shared" si="69"/>
        <v>105.91698333333333</v>
      </c>
      <c r="N902" s="9">
        <f>Table21[[#This Row],[Adj Close]]-Table21[[#This Row],[6-MA]]</f>
        <v>5.5293166666666593</v>
      </c>
      <c r="O902" s="10">
        <f>(Table21[[#This Row],[Adj Close]]-M902)^2</f>
        <v>30.573342800277697</v>
      </c>
      <c r="P902" s="10">
        <f>ABS(Table21[[#This Row],[Erorr 3]])</f>
        <v>5.5293166666666593</v>
      </c>
      <c r="Q902" s="81">
        <f>Table21[[#This Row],[Abs Erorr 3]]/Table21[[#This Row],[Adj Close]]</f>
        <v>4.9614178906492723E-2</v>
      </c>
    </row>
    <row r="903" spans="1:17" x14ac:dyDescent="0.3">
      <c r="A903" s="79">
        <v>44774</v>
      </c>
      <c r="B903" s="82">
        <v>110.8451</v>
      </c>
      <c r="C903" s="4">
        <f t="shared" si="71"/>
        <v>111.44629999999999</v>
      </c>
      <c r="D903" s="18">
        <f>Table21[[#This Row],[Adj Close]]-Table21[[#This Row],[Naive Trend ]]</f>
        <v>-0.60119999999999152</v>
      </c>
      <c r="E903" s="5">
        <f t="shared" si="70"/>
        <v>0.36144143999998979</v>
      </c>
      <c r="F903" s="5">
        <f>ABS(Table21[[#This Row],[Erorr 1]])</f>
        <v>0.60119999999999152</v>
      </c>
      <c r="G903" s="6">
        <f>Table21[[#This Row],[Abs Erorr 1]]/Table21[[#This Row],[Adj Close]]</f>
        <v>5.4237850838692149E-3</v>
      </c>
      <c r="H903" s="4">
        <f t="shared" si="73"/>
        <v>108.29453333333333</v>
      </c>
      <c r="I903" s="7">
        <f>(Table21[[#This Row],[Adj Close]]-Table21[[#This Row],[3-MA]])</f>
        <v>2.5505666666666684</v>
      </c>
      <c r="J903" s="3">
        <f t="shared" si="72"/>
        <v>6.5053903211111201</v>
      </c>
      <c r="K903" s="3">
        <f>ABS(Table21[[#This Row],[Erorr 2]])</f>
        <v>2.5505666666666684</v>
      </c>
      <c r="L903" s="6">
        <f>Table21[[#This Row],[Abs Erorr 2]]/Table21[[#This Row],[Adj Close]]</f>
        <v>2.3010188692749328E-2</v>
      </c>
      <c r="M903" s="4">
        <f t="shared" si="69"/>
        <v>106.45035</v>
      </c>
      <c r="N903" s="9">
        <f>Table21[[#This Row],[Adj Close]]-Table21[[#This Row],[6-MA]]</f>
        <v>4.3947500000000019</v>
      </c>
      <c r="O903" s="10">
        <f>(Table21[[#This Row],[Adj Close]]-M903)^2</f>
        <v>19.313827562500016</v>
      </c>
      <c r="P903" s="10">
        <f>ABS(Table21[[#This Row],[Erorr 3]])</f>
        <v>4.3947500000000019</v>
      </c>
      <c r="Q903" s="81">
        <f>Table21[[#This Row],[Abs Erorr 3]]/Table21[[#This Row],[Adj Close]]</f>
        <v>3.9647670487915135E-2</v>
      </c>
    </row>
    <row r="904" spans="1:17" x14ac:dyDescent="0.3">
      <c r="A904" s="79">
        <v>44775</v>
      </c>
      <c r="B904" s="82">
        <v>108.39149999999999</v>
      </c>
      <c r="C904" s="4">
        <f t="shared" si="71"/>
        <v>110.8451</v>
      </c>
      <c r="D904" s="18">
        <f>Table21[[#This Row],[Adj Close]]-Table21[[#This Row],[Naive Trend ]]</f>
        <v>-2.4536000000000087</v>
      </c>
      <c r="E904" s="5">
        <f t="shared" si="70"/>
        <v>6.0201529600000425</v>
      </c>
      <c r="F904" s="5">
        <f>ABS(Table21[[#This Row],[Erorr 1]])</f>
        <v>2.4536000000000087</v>
      </c>
      <c r="G904" s="6">
        <f>Table21[[#This Row],[Abs Erorr 1]]/Table21[[#This Row],[Adj Close]]</f>
        <v>2.2636461346138847E-2</v>
      </c>
      <c r="H904" s="4">
        <f t="shared" si="73"/>
        <v>110.37633333333333</v>
      </c>
      <c r="I904" s="7">
        <f>(Table21[[#This Row],[Adj Close]]-Table21[[#This Row],[3-MA]])</f>
        <v>-1.9848333333333414</v>
      </c>
      <c r="J904" s="3">
        <f t="shared" si="72"/>
        <v>3.9395633611111434</v>
      </c>
      <c r="K904" s="3">
        <f>ABS(Table21[[#This Row],[Erorr 2]])</f>
        <v>1.9848333333333414</v>
      </c>
      <c r="L904" s="6">
        <f>Table21[[#This Row],[Abs Erorr 2]]/Table21[[#This Row],[Adj Close]]</f>
        <v>1.8311706483749569E-2</v>
      </c>
      <c r="M904" s="4">
        <f t="shared" si="69"/>
        <v>107.2876</v>
      </c>
      <c r="N904" s="9">
        <f>Table21[[#This Row],[Adj Close]]-Table21[[#This Row],[6-MA]]</f>
        <v>1.1038999999999959</v>
      </c>
      <c r="O904" s="10">
        <f>(Table21[[#This Row],[Adj Close]]-M904)^2</f>
        <v>1.2185952099999908</v>
      </c>
      <c r="P904" s="10">
        <f>ABS(Table21[[#This Row],[Erorr 3]])</f>
        <v>1.1038999999999959</v>
      </c>
      <c r="Q904" s="81">
        <f>Table21[[#This Row],[Abs Erorr 3]]/Table21[[#This Row],[Adj Close]]</f>
        <v>1.0184377926313373E-2</v>
      </c>
    </row>
    <row r="905" spans="1:17" x14ac:dyDescent="0.3">
      <c r="A905" s="79">
        <v>44776</v>
      </c>
      <c r="B905" s="82">
        <v>110.82559999999999</v>
      </c>
      <c r="C905" s="4">
        <f t="shared" si="71"/>
        <v>108.39149999999999</v>
      </c>
      <c r="D905" s="18">
        <f>Table21[[#This Row],[Adj Close]]-Table21[[#This Row],[Naive Trend ]]</f>
        <v>2.4341000000000008</v>
      </c>
      <c r="E905" s="5">
        <f t="shared" si="70"/>
        <v>5.9248428100000039</v>
      </c>
      <c r="F905" s="5">
        <f>ABS(Table21[[#This Row],[Erorr 1]])</f>
        <v>2.4341000000000008</v>
      </c>
      <c r="G905" s="6">
        <f>Table21[[#This Row],[Abs Erorr 1]]/Table21[[#This Row],[Adj Close]]</f>
        <v>2.1963336990731393E-2</v>
      </c>
      <c r="H905" s="4">
        <f t="shared" si="73"/>
        <v>110.22763333333334</v>
      </c>
      <c r="I905" s="7">
        <f>(Table21[[#This Row],[Adj Close]]-Table21[[#This Row],[3-MA]])</f>
        <v>0.59796666666665033</v>
      </c>
      <c r="J905" s="3">
        <f t="shared" si="72"/>
        <v>0.35756413444442492</v>
      </c>
      <c r="K905" s="3">
        <f>ABS(Table21[[#This Row],[Erorr 2]])</f>
        <v>0.59796666666665033</v>
      </c>
      <c r="L905" s="6">
        <f>Table21[[#This Row],[Abs Erorr 2]]/Table21[[#This Row],[Adj Close]]</f>
        <v>5.3955644423910208E-3</v>
      </c>
      <c r="M905" s="4">
        <f t="shared" ref="M905:M968" si="74">AVERAGE(B899:B904)</f>
        <v>107.69005</v>
      </c>
      <c r="N905" s="9">
        <f>Table21[[#This Row],[Adj Close]]-Table21[[#This Row],[6-MA]]</f>
        <v>3.135549999999995</v>
      </c>
      <c r="O905" s="10">
        <f>(Table21[[#This Row],[Adj Close]]-M905)^2</f>
        <v>9.831673802499969</v>
      </c>
      <c r="P905" s="10">
        <f>ABS(Table21[[#This Row],[Erorr 3]])</f>
        <v>3.135549999999995</v>
      </c>
      <c r="Q905" s="81">
        <f>Table21[[#This Row],[Abs Erorr 3]]/Table21[[#This Row],[Adj Close]]</f>
        <v>2.8292650795484032E-2</v>
      </c>
    </row>
    <row r="906" spans="1:17" x14ac:dyDescent="0.3">
      <c r="A906" s="79">
        <v>44777</v>
      </c>
      <c r="B906" s="82">
        <v>111.0196</v>
      </c>
      <c r="C906" s="4">
        <f t="shared" si="71"/>
        <v>110.82559999999999</v>
      </c>
      <c r="D906" s="18">
        <f>Table21[[#This Row],[Adj Close]]-Table21[[#This Row],[Naive Trend ]]</f>
        <v>0.19400000000000261</v>
      </c>
      <c r="E906" s="5">
        <f t="shared" si="70"/>
        <v>3.7636000000001016E-2</v>
      </c>
      <c r="F906" s="5">
        <f>ABS(Table21[[#This Row],[Erorr 1]])</f>
        <v>0.19400000000000261</v>
      </c>
      <c r="G906" s="6">
        <f>Table21[[#This Row],[Abs Erorr 1]]/Table21[[#This Row],[Adj Close]]</f>
        <v>1.7474391909176633E-3</v>
      </c>
      <c r="H906" s="4">
        <f t="shared" si="73"/>
        <v>110.02073333333334</v>
      </c>
      <c r="I906" s="7">
        <f>(Table21[[#This Row],[Adj Close]]-Table21[[#This Row],[3-MA]])</f>
        <v>0.99886666666665747</v>
      </c>
      <c r="J906" s="3">
        <f t="shared" si="72"/>
        <v>0.9977346177777594</v>
      </c>
      <c r="K906" s="3">
        <f>ABS(Table21[[#This Row],[Erorr 2]])</f>
        <v>0.99886666666665747</v>
      </c>
      <c r="L906" s="6">
        <f>Table21[[#This Row],[Abs Erorr 2]]/Table21[[#This Row],[Adj Close]]</f>
        <v>8.9972101022401229E-3</v>
      </c>
      <c r="M906" s="4">
        <f t="shared" si="74"/>
        <v>109.15763333333332</v>
      </c>
      <c r="N906" s="9">
        <f>Table21[[#This Row],[Adj Close]]-Table21[[#This Row],[6-MA]]</f>
        <v>1.8619666666666745</v>
      </c>
      <c r="O906" s="10">
        <f>(Table21[[#This Row],[Adj Close]]-M906)^2</f>
        <v>3.4669198677778073</v>
      </c>
      <c r="P906" s="10">
        <f>ABS(Table21[[#This Row],[Erorr 3]])</f>
        <v>1.8619666666666745</v>
      </c>
      <c r="Q906" s="81">
        <f>Table21[[#This Row],[Abs Erorr 3]]/Table21[[#This Row],[Adj Close]]</f>
        <v>1.6771513018121798E-2</v>
      </c>
    </row>
    <row r="907" spans="1:17" x14ac:dyDescent="0.3">
      <c r="A907" s="79">
        <v>44778</v>
      </c>
      <c r="B907" s="82">
        <v>110.428</v>
      </c>
      <c r="C907" s="4">
        <f t="shared" si="71"/>
        <v>111.0196</v>
      </c>
      <c r="D907" s="18">
        <f>Table21[[#This Row],[Adj Close]]-Table21[[#This Row],[Naive Trend ]]</f>
        <v>-0.59159999999999968</v>
      </c>
      <c r="E907" s="5">
        <f t="shared" si="70"/>
        <v>0.34999055999999962</v>
      </c>
      <c r="F907" s="5">
        <f>ABS(Table21[[#This Row],[Erorr 1]])</f>
        <v>0.59159999999999968</v>
      </c>
      <c r="G907" s="6">
        <f>Table21[[#This Row],[Abs Erorr 1]]/Table21[[#This Row],[Adj Close]]</f>
        <v>5.3573369073061155E-3</v>
      </c>
      <c r="H907" s="4">
        <f t="shared" si="73"/>
        <v>110.07889999999999</v>
      </c>
      <c r="I907" s="7">
        <f>(Table21[[#This Row],[Adj Close]]-Table21[[#This Row],[3-MA]])</f>
        <v>0.34910000000000707</v>
      </c>
      <c r="J907" s="3">
        <f t="shared" si="72"/>
        <v>0.12187081000000494</v>
      </c>
      <c r="K907" s="3">
        <f>ABS(Table21[[#This Row],[Erorr 2]])</f>
        <v>0.34910000000000707</v>
      </c>
      <c r="L907" s="6">
        <f>Table21[[#This Row],[Abs Erorr 2]]/Table21[[#This Row],[Adj Close]]</f>
        <v>3.1613358930706621E-3</v>
      </c>
      <c r="M907" s="4">
        <f t="shared" si="74"/>
        <v>110.22761666666666</v>
      </c>
      <c r="N907" s="9">
        <f>Table21[[#This Row],[Adj Close]]-Table21[[#This Row],[6-MA]]</f>
        <v>0.20038333333333469</v>
      </c>
      <c r="O907" s="10">
        <f>(Table21[[#This Row],[Adj Close]]-M907)^2</f>
        <v>4.015348027777832E-2</v>
      </c>
      <c r="P907" s="10">
        <f>ABS(Table21[[#This Row],[Erorr 3]])</f>
        <v>0.20038333333333469</v>
      </c>
      <c r="Q907" s="81">
        <f>Table21[[#This Row],[Abs Erorr 3]]/Table21[[#This Row],[Adj Close]]</f>
        <v>1.8146061989109167E-3</v>
      </c>
    </row>
    <row r="908" spans="1:17" x14ac:dyDescent="0.3">
      <c r="A908" s="79">
        <v>44781</v>
      </c>
      <c r="B908" s="82">
        <v>110.55410000000001</v>
      </c>
      <c r="C908" s="4">
        <f t="shared" si="71"/>
        <v>110.428</v>
      </c>
      <c r="D908" s="18">
        <f>Table21[[#This Row],[Adj Close]]-Table21[[#This Row],[Naive Trend ]]</f>
        <v>0.12610000000000809</v>
      </c>
      <c r="E908" s="5">
        <f t="shared" si="70"/>
        <v>1.5901210000002042E-2</v>
      </c>
      <c r="F908" s="5">
        <f>ABS(Table21[[#This Row],[Erorr 1]])</f>
        <v>0.12610000000000809</v>
      </c>
      <c r="G908" s="6">
        <f>Table21[[#This Row],[Abs Erorr 1]]/Table21[[#This Row],[Adj Close]]</f>
        <v>1.1406180322575833E-3</v>
      </c>
      <c r="H908" s="4">
        <f t="shared" si="73"/>
        <v>110.75773333333332</v>
      </c>
      <c r="I908" s="7">
        <f>(Table21[[#This Row],[Adj Close]]-Table21[[#This Row],[3-MA]])</f>
        <v>-0.20363333333331468</v>
      </c>
      <c r="J908" s="3">
        <f t="shared" si="72"/>
        <v>4.1466534444436848E-2</v>
      </c>
      <c r="K908" s="3">
        <f>ABS(Table21[[#This Row],[Erorr 2]])</f>
        <v>0.20363333333331468</v>
      </c>
      <c r="L908" s="6">
        <f>Table21[[#This Row],[Abs Erorr 2]]/Table21[[#This Row],[Adj Close]]</f>
        <v>1.8419337983242112E-3</v>
      </c>
      <c r="M908" s="4">
        <f t="shared" si="74"/>
        <v>110.49268333333333</v>
      </c>
      <c r="N908" s="9">
        <f>Table21[[#This Row],[Adj Close]]-Table21[[#This Row],[6-MA]]</f>
        <v>6.1416666666673336E-2</v>
      </c>
      <c r="O908" s="10">
        <f>(Table21[[#This Row],[Adj Close]]-M908)^2</f>
        <v>3.7720069444452638E-3</v>
      </c>
      <c r="P908" s="10">
        <f>ABS(Table21[[#This Row],[Erorr 3]])</f>
        <v>6.1416666666673336E-2</v>
      </c>
      <c r="Q908" s="81">
        <f>Table21[[#This Row],[Abs Erorr 3]]/Table21[[#This Row],[Adj Close]]</f>
        <v>5.5553495226928111E-4</v>
      </c>
    </row>
    <row r="909" spans="1:17" x14ac:dyDescent="0.3">
      <c r="A909" s="79">
        <v>44782</v>
      </c>
      <c r="B909" s="82">
        <v>106.7817</v>
      </c>
      <c r="C909" s="4">
        <f t="shared" si="71"/>
        <v>110.55410000000001</v>
      </c>
      <c r="D909" s="18">
        <f>Table21[[#This Row],[Adj Close]]-Table21[[#This Row],[Naive Trend ]]</f>
        <v>-3.7724000000000046</v>
      </c>
      <c r="E909" s="5">
        <f t="shared" si="70"/>
        <v>14.231001760000035</v>
      </c>
      <c r="F909" s="5">
        <f>ABS(Table21[[#This Row],[Erorr 1]])</f>
        <v>3.7724000000000046</v>
      </c>
      <c r="G909" s="6">
        <f>Table21[[#This Row],[Abs Erorr 1]]/Table21[[#This Row],[Adj Close]]</f>
        <v>3.5328150797374502E-2</v>
      </c>
      <c r="H909" s="4">
        <f t="shared" si="73"/>
        <v>110.66723333333334</v>
      </c>
      <c r="I909" s="7">
        <f>(Table21[[#This Row],[Adj Close]]-Table21[[#This Row],[3-MA]])</f>
        <v>-3.8855333333333419</v>
      </c>
      <c r="J909" s="3">
        <f t="shared" si="72"/>
        <v>15.097369284444511</v>
      </c>
      <c r="K909" s="3">
        <f>ABS(Table21[[#This Row],[Erorr 2]])</f>
        <v>3.8855333333333419</v>
      </c>
      <c r="L909" s="6">
        <f>Table21[[#This Row],[Abs Erorr 2]]/Table21[[#This Row],[Adj Close]]</f>
        <v>3.6387633211808219E-2</v>
      </c>
      <c r="M909" s="4">
        <f t="shared" si="74"/>
        <v>110.34398333333336</v>
      </c>
      <c r="N909" s="9">
        <f>Table21[[#This Row],[Adj Close]]-Table21[[#This Row],[6-MA]]</f>
        <v>-3.5622833333333546</v>
      </c>
      <c r="O909" s="10">
        <f>(Table21[[#This Row],[Adj Close]]-M909)^2</f>
        <v>12.689862546944596</v>
      </c>
      <c r="P909" s="10">
        <f>ABS(Table21[[#This Row],[Erorr 3]])</f>
        <v>3.5622833333333546</v>
      </c>
      <c r="Q909" s="81">
        <f>Table21[[#This Row],[Abs Erorr 3]]/Table21[[#This Row],[Adj Close]]</f>
        <v>3.336042911222948E-2</v>
      </c>
    </row>
    <row r="910" spans="1:17" x14ac:dyDescent="0.3">
      <c r="A910" s="79">
        <v>44783</v>
      </c>
      <c r="B910" s="82">
        <v>109.7201</v>
      </c>
      <c r="C910" s="4">
        <f t="shared" si="71"/>
        <v>106.7817</v>
      </c>
      <c r="D910" s="18">
        <f>Table21[[#This Row],[Adj Close]]-Table21[[#This Row],[Naive Trend ]]</f>
        <v>2.9384000000000015</v>
      </c>
      <c r="E910" s="5">
        <f t="shared" si="70"/>
        <v>8.6341945600000081</v>
      </c>
      <c r="F910" s="5">
        <f>ABS(Table21[[#This Row],[Erorr 1]])</f>
        <v>2.9384000000000015</v>
      </c>
      <c r="G910" s="6">
        <f>Table21[[#This Row],[Abs Erorr 1]]/Table21[[#This Row],[Adj Close]]</f>
        <v>2.6780872419912134E-2</v>
      </c>
      <c r="H910" s="4">
        <f t="shared" si="73"/>
        <v>109.2546</v>
      </c>
      <c r="I910" s="7">
        <f>(Table21[[#This Row],[Adj Close]]-Table21[[#This Row],[3-MA]])</f>
        <v>0.4655000000000058</v>
      </c>
      <c r="J910" s="3">
        <f t="shared" si="72"/>
        <v>0.21669025000000539</v>
      </c>
      <c r="K910" s="3">
        <f>ABS(Table21[[#This Row],[Erorr 2]])</f>
        <v>0.4655000000000058</v>
      </c>
      <c r="L910" s="6">
        <f>Table21[[#This Row],[Abs Erorr 2]]/Table21[[#This Row],[Adj Close]]</f>
        <v>4.242613705237288E-3</v>
      </c>
      <c r="M910" s="4">
        <f t="shared" si="74"/>
        <v>109.66674999999999</v>
      </c>
      <c r="N910" s="9">
        <f>Table21[[#This Row],[Adj Close]]-Table21[[#This Row],[6-MA]]</f>
        <v>5.335000000000889E-2</v>
      </c>
      <c r="O910" s="10">
        <f>(Table21[[#This Row],[Adj Close]]-M910)^2</f>
        <v>2.8462225000009484E-3</v>
      </c>
      <c r="P910" s="10">
        <f>ABS(Table21[[#This Row],[Erorr 3]])</f>
        <v>5.335000000000889E-2</v>
      </c>
      <c r="Q910" s="81">
        <f>Table21[[#This Row],[Abs Erorr 3]]/Table21[[#This Row],[Adj Close]]</f>
        <v>4.8623725279150207E-4</v>
      </c>
    </row>
    <row r="911" spans="1:17" x14ac:dyDescent="0.3">
      <c r="A911" s="79">
        <v>44784</v>
      </c>
      <c r="B911" s="82">
        <v>110.6511</v>
      </c>
      <c r="C911" s="4">
        <f t="shared" si="71"/>
        <v>109.7201</v>
      </c>
      <c r="D911" s="18">
        <f>Table21[[#This Row],[Adj Close]]-Table21[[#This Row],[Naive Trend ]]</f>
        <v>0.93099999999999739</v>
      </c>
      <c r="E911" s="5">
        <f t="shared" si="70"/>
        <v>0.86676099999999512</v>
      </c>
      <c r="F911" s="5">
        <f>ABS(Table21[[#This Row],[Erorr 1]])</f>
        <v>0.93099999999999739</v>
      </c>
      <c r="G911" s="6">
        <f>Table21[[#This Row],[Abs Erorr 1]]/Table21[[#This Row],[Adj Close]]</f>
        <v>8.4138341146179057E-3</v>
      </c>
      <c r="H911" s="4">
        <f t="shared" si="73"/>
        <v>109.01863333333334</v>
      </c>
      <c r="I911" s="7">
        <f>(Table21[[#This Row],[Adj Close]]-Table21[[#This Row],[3-MA]])</f>
        <v>1.6324666666666587</v>
      </c>
      <c r="J911" s="3">
        <f t="shared" si="72"/>
        <v>2.6649474177777517</v>
      </c>
      <c r="K911" s="3">
        <f>ABS(Table21[[#This Row],[Erorr 2]])</f>
        <v>1.6324666666666587</v>
      </c>
      <c r="L911" s="6">
        <f>Table21[[#This Row],[Abs Erorr 2]]/Table21[[#This Row],[Adj Close]]</f>
        <v>1.4753280054754618E-2</v>
      </c>
      <c r="M911" s="4">
        <f t="shared" si="74"/>
        <v>109.88818333333332</v>
      </c>
      <c r="N911" s="9">
        <f>Table21[[#This Row],[Adj Close]]-Table21[[#This Row],[6-MA]]</f>
        <v>0.76291666666668334</v>
      </c>
      <c r="O911" s="10">
        <f>(Table21[[#This Row],[Adj Close]]-M911)^2</f>
        <v>0.58204184027780326</v>
      </c>
      <c r="P911" s="10">
        <f>ABS(Table21[[#This Row],[Erorr 3]])</f>
        <v>0.76291666666668334</v>
      </c>
      <c r="Q911" s="81">
        <f>Table21[[#This Row],[Abs Erorr 3]]/Table21[[#This Row],[Adj Close]]</f>
        <v>6.894795141364915E-3</v>
      </c>
    </row>
    <row r="912" spans="1:17" x14ac:dyDescent="0.3">
      <c r="A912" s="79">
        <v>44785</v>
      </c>
      <c r="B912" s="82">
        <v>112.5615</v>
      </c>
      <c r="C912" s="4">
        <f t="shared" si="71"/>
        <v>110.6511</v>
      </c>
      <c r="D912" s="18">
        <f>Table21[[#This Row],[Adj Close]]-Table21[[#This Row],[Naive Trend ]]</f>
        <v>1.9103999999999957</v>
      </c>
      <c r="E912" s="5">
        <f t="shared" si="70"/>
        <v>3.6496281599999834</v>
      </c>
      <c r="F912" s="5">
        <f>ABS(Table21[[#This Row],[Erorr 1]])</f>
        <v>1.9103999999999957</v>
      </c>
      <c r="G912" s="6">
        <f>Table21[[#This Row],[Abs Erorr 1]]/Table21[[#This Row],[Adj Close]]</f>
        <v>1.6972055276448836E-2</v>
      </c>
      <c r="H912" s="4">
        <f t="shared" si="73"/>
        <v>109.05096666666667</v>
      </c>
      <c r="I912" s="7">
        <f>(Table21[[#This Row],[Adj Close]]-Table21[[#This Row],[3-MA]])</f>
        <v>3.5105333333333277</v>
      </c>
      <c r="J912" s="3">
        <f t="shared" si="72"/>
        <v>12.323844284444405</v>
      </c>
      <c r="K912" s="3">
        <f>ABS(Table21[[#This Row],[Erorr 2]])</f>
        <v>3.5105333333333277</v>
      </c>
      <c r="L912" s="6">
        <f>Table21[[#This Row],[Abs Erorr 2]]/Table21[[#This Row],[Adj Close]]</f>
        <v>3.1187691469404085E-2</v>
      </c>
      <c r="M912" s="4">
        <f t="shared" si="74"/>
        <v>109.85910000000001</v>
      </c>
      <c r="N912" s="9">
        <f>Table21[[#This Row],[Adj Close]]-Table21[[#This Row],[6-MA]]</f>
        <v>2.702399999999983</v>
      </c>
      <c r="O912" s="10">
        <f>(Table21[[#This Row],[Adj Close]]-M912)^2</f>
        <v>7.3029657599999087</v>
      </c>
      <c r="P912" s="10">
        <f>ABS(Table21[[#This Row],[Erorr 3]])</f>
        <v>2.702399999999983</v>
      </c>
      <c r="Q912" s="81">
        <f>Table21[[#This Row],[Abs Erorr 3]]/Table21[[#This Row],[Adj Close]]</f>
        <v>2.4008208845830797E-2</v>
      </c>
    </row>
    <row r="913" spans="1:17" x14ac:dyDescent="0.3">
      <c r="A913" s="79">
        <v>44788</v>
      </c>
      <c r="B913" s="82">
        <v>112.804</v>
      </c>
      <c r="C913" s="4">
        <f t="shared" si="71"/>
        <v>112.5615</v>
      </c>
      <c r="D913" s="18">
        <f>Table21[[#This Row],[Adj Close]]-Table21[[#This Row],[Naive Trend ]]</f>
        <v>0.24250000000000682</v>
      </c>
      <c r="E913" s="5">
        <f t="shared" si="70"/>
        <v>5.8806250000003307E-2</v>
      </c>
      <c r="F913" s="5">
        <f>ABS(Table21[[#This Row],[Erorr 1]])</f>
        <v>0.24250000000000682</v>
      </c>
      <c r="G913" s="6">
        <f>Table21[[#This Row],[Abs Erorr 1]]/Table21[[#This Row],[Adj Close]]</f>
        <v>2.1497464628914471E-3</v>
      </c>
      <c r="H913" s="4">
        <f t="shared" si="73"/>
        <v>110.97756666666665</v>
      </c>
      <c r="I913" s="7">
        <f>(Table21[[#This Row],[Adj Close]]-Table21[[#This Row],[3-MA]])</f>
        <v>1.8264333333333553</v>
      </c>
      <c r="J913" s="3">
        <f t="shared" si="72"/>
        <v>3.3358587211111916</v>
      </c>
      <c r="K913" s="3">
        <f>ABS(Table21[[#This Row],[Erorr 2]])</f>
        <v>1.8264333333333553</v>
      </c>
      <c r="L913" s="6">
        <f>Table21[[#This Row],[Abs Erorr 2]]/Table21[[#This Row],[Adj Close]]</f>
        <v>1.6191210713568271E-2</v>
      </c>
      <c r="M913" s="4">
        <f t="shared" si="74"/>
        <v>110.11608333333334</v>
      </c>
      <c r="N913" s="9">
        <f>Table21[[#This Row],[Adj Close]]-Table21[[#This Row],[6-MA]]</f>
        <v>2.6879166666666663</v>
      </c>
      <c r="O913" s="10">
        <f>(Table21[[#This Row],[Adj Close]]-M913)^2</f>
        <v>7.2248960069444426</v>
      </c>
      <c r="P913" s="10">
        <f>ABS(Table21[[#This Row],[Erorr 3]])</f>
        <v>2.6879166666666663</v>
      </c>
      <c r="Q913" s="81">
        <f>Table21[[#This Row],[Abs Erorr 3]]/Table21[[#This Row],[Adj Close]]</f>
        <v>2.3828203491601949E-2</v>
      </c>
    </row>
    <row r="914" spans="1:17" x14ac:dyDescent="0.3">
      <c r="A914" s="79">
        <v>44789</v>
      </c>
      <c r="B914" s="82">
        <v>114.4914</v>
      </c>
      <c r="C914" s="4">
        <f t="shared" si="71"/>
        <v>112.804</v>
      </c>
      <c r="D914" s="18">
        <f>Table21[[#This Row],[Adj Close]]-Table21[[#This Row],[Naive Trend ]]</f>
        <v>1.6873999999999967</v>
      </c>
      <c r="E914" s="5">
        <f t="shared" si="70"/>
        <v>2.8473187599999887</v>
      </c>
      <c r="F914" s="5">
        <f>ABS(Table21[[#This Row],[Erorr 1]])</f>
        <v>1.6873999999999967</v>
      </c>
      <c r="G914" s="6">
        <f>Table21[[#This Row],[Abs Erorr 1]]/Table21[[#This Row],[Adj Close]]</f>
        <v>1.47382248797726E-2</v>
      </c>
      <c r="H914" s="4">
        <f t="shared" si="73"/>
        <v>112.00553333333335</v>
      </c>
      <c r="I914" s="7">
        <f>(Table21[[#This Row],[Adj Close]]-Table21[[#This Row],[3-MA]])</f>
        <v>2.4858666666666522</v>
      </c>
      <c r="J914" s="3">
        <f t="shared" si="72"/>
        <v>6.1795330844443725</v>
      </c>
      <c r="K914" s="3">
        <f>ABS(Table21[[#This Row],[Erorr 2]])</f>
        <v>2.4858666666666522</v>
      </c>
      <c r="L914" s="6">
        <f>Table21[[#This Row],[Abs Erorr 2]]/Table21[[#This Row],[Adj Close]]</f>
        <v>2.1712256699338572E-2</v>
      </c>
      <c r="M914" s="4">
        <f t="shared" si="74"/>
        <v>110.51208333333334</v>
      </c>
      <c r="N914" s="9">
        <f>Table21[[#This Row],[Adj Close]]-Table21[[#This Row],[6-MA]]</f>
        <v>3.9793166666666622</v>
      </c>
      <c r="O914" s="10">
        <f>(Table21[[#This Row],[Adj Close]]-M914)^2</f>
        <v>15.834961133611076</v>
      </c>
      <c r="P914" s="10">
        <f>ABS(Table21[[#This Row],[Erorr 3]])</f>
        <v>3.9793166666666622</v>
      </c>
      <c r="Q914" s="81">
        <f>Table21[[#This Row],[Abs Erorr 3]]/Table21[[#This Row],[Adj Close]]</f>
        <v>3.4756467880265783E-2</v>
      </c>
    </row>
    <row r="915" spans="1:17" x14ac:dyDescent="0.3">
      <c r="A915" s="79">
        <v>44790</v>
      </c>
      <c r="B915" s="82">
        <v>113.5022</v>
      </c>
      <c r="C915" s="4">
        <f t="shared" si="71"/>
        <v>114.4914</v>
      </c>
      <c r="D915" s="18">
        <f>Table21[[#This Row],[Adj Close]]-Table21[[#This Row],[Naive Trend ]]</f>
        <v>-0.98919999999999675</v>
      </c>
      <c r="E915" s="5">
        <f t="shared" si="70"/>
        <v>0.97851663999999361</v>
      </c>
      <c r="F915" s="5">
        <f>ABS(Table21[[#This Row],[Erorr 1]])</f>
        <v>0.98919999999999675</v>
      </c>
      <c r="G915" s="6">
        <f>Table21[[#This Row],[Abs Erorr 1]]/Table21[[#This Row],[Adj Close]]</f>
        <v>8.7152495722549583E-3</v>
      </c>
      <c r="H915" s="4">
        <f t="shared" si="73"/>
        <v>113.28563333333334</v>
      </c>
      <c r="I915" s="7">
        <f>(Table21[[#This Row],[Adj Close]]-Table21[[#This Row],[3-MA]])</f>
        <v>0.21656666666666524</v>
      </c>
      <c r="J915" s="3">
        <f t="shared" si="72"/>
        <v>4.6901121111110493E-2</v>
      </c>
      <c r="K915" s="3">
        <f>ABS(Table21[[#This Row],[Erorr 2]])</f>
        <v>0.21656666666666524</v>
      </c>
      <c r="L915" s="6">
        <f>Table21[[#This Row],[Abs Erorr 2]]/Table21[[#This Row],[Adj Close]]</f>
        <v>1.9080393742734964E-3</v>
      </c>
      <c r="M915" s="4">
        <f t="shared" si="74"/>
        <v>111.16829999999999</v>
      </c>
      <c r="N915" s="9">
        <f>Table21[[#This Row],[Adj Close]]-Table21[[#This Row],[6-MA]]</f>
        <v>2.3339000000000141</v>
      </c>
      <c r="O915" s="10">
        <f>(Table21[[#This Row],[Adj Close]]-M915)^2</f>
        <v>5.4470892100000654</v>
      </c>
      <c r="P915" s="10">
        <f>ABS(Table21[[#This Row],[Erorr 3]])</f>
        <v>2.3339000000000141</v>
      </c>
      <c r="Q915" s="81">
        <f>Table21[[#This Row],[Abs Erorr 3]]/Table21[[#This Row],[Adj Close]]</f>
        <v>2.0562597024551189E-2</v>
      </c>
    </row>
    <row r="916" spans="1:17" x14ac:dyDescent="0.3">
      <c r="A916" s="79">
        <v>44791</v>
      </c>
      <c r="B916" s="82">
        <v>112.5034</v>
      </c>
      <c r="C916" s="4">
        <f t="shared" si="71"/>
        <v>113.5022</v>
      </c>
      <c r="D916" s="18">
        <f>Table21[[#This Row],[Adj Close]]-Table21[[#This Row],[Naive Trend ]]</f>
        <v>-0.9988000000000028</v>
      </c>
      <c r="E916" s="5">
        <f t="shared" si="70"/>
        <v>0.99760144000000561</v>
      </c>
      <c r="F916" s="5">
        <f>ABS(Table21[[#This Row],[Erorr 1]])</f>
        <v>0.9988000000000028</v>
      </c>
      <c r="G916" s="6">
        <f>Table21[[#This Row],[Abs Erorr 1]]/Table21[[#This Row],[Adj Close]]</f>
        <v>8.8779539107262783E-3</v>
      </c>
      <c r="H916" s="4">
        <f t="shared" si="73"/>
        <v>113.5992</v>
      </c>
      <c r="I916" s="7">
        <f>(Table21[[#This Row],[Adj Close]]-Table21[[#This Row],[3-MA]])</f>
        <v>-1.095799999999997</v>
      </c>
      <c r="J916" s="3">
        <f t="shared" si="72"/>
        <v>1.2007776399999934</v>
      </c>
      <c r="K916" s="3">
        <f>ABS(Table21[[#This Row],[Erorr 2]])</f>
        <v>1.095799999999997</v>
      </c>
      <c r="L916" s="6">
        <f>Table21[[#This Row],[Abs Erorr 2]]/Table21[[#This Row],[Adj Close]]</f>
        <v>9.74015007546436E-3</v>
      </c>
      <c r="M916" s="4">
        <f t="shared" si="74"/>
        <v>112.28838333333333</v>
      </c>
      <c r="N916" s="9">
        <f>Table21[[#This Row],[Adj Close]]-Table21[[#This Row],[6-MA]]</f>
        <v>0.21501666666667063</v>
      </c>
      <c r="O916" s="10">
        <f>(Table21[[#This Row],[Adj Close]]-M916)^2</f>
        <v>4.6232166944446151E-2</v>
      </c>
      <c r="P916" s="10">
        <f>ABS(Table21[[#This Row],[Erorr 3]])</f>
        <v>0.21501666666667063</v>
      </c>
      <c r="Q916" s="81">
        <f>Table21[[#This Row],[Abs Erorr 3]]/Table21[[#This Row],[Adj Close]]</f>
        <v>1.9112014985028954E-3</v>
      </c>
    </row>
    <row r="917" spans="1:17" x14ac:dyDescent="0.3">
      <c r="A917" s="79">
        <v>44792</v>
      </c>
      <c r="B917" s="82">
        <v>109.73950000000001</v>
      </c>
      <c r="C917" s="4">
        <f t="shared" si="71"/>
        <v>112.5034</v>
      </c>
      <c r="D917" s="18">
        <f>Table21[[#This Row],[Adj Close]]-Table21[[#This Row],[Naive Trend ]]</f>
        <v>-2.7638999999999925</v>
      </c>
      <c r="E917" s="5">
        <f t="shared" si="70"/>
        <v>7.6391432099999586</v>
      </c>
      <c r="F917" s="5">
        <f>ABS(Table21[[#This Row],[Erorr 1]])</f>
        <v>2.7638999999999925</v>
      </c>
      <c r="G917" s="6">
        <f>Table21[[#This Row],[Abs Erorr 1]]/Table21[[#This Row],[Adj Close]]</f>
        <v>2.5186008684202062E-2</v>
      </c>
      <c r="H917" s="4">
        <f t="shared" si="73"/>
        <v>113.49900000000001</v>
      </c>
      <c r="I917" s="7">
        <f>(Table21[[#This Row],[Adj Close]]-Table21[[#This Row],[3-MA]])</f>
        <v>-3.7595000000000027</v>
      </c>
      <c r="J917" s="3">
        <f t="shared" si="72"/>
        <v>14.13384025000002</v>
      </c>
      <c r="K917" s="3">
        <f>ABS(Table21[[#This Row],[Erorr 2]])</f>
        <v>3.7595000000000027</v>
      </c>
      <c r="L917" s="6">
        <f>Table21[[#This Row],[Abs Erorr 2]]/Table21[[#This Row],[Adj Close]]</f>
        <v>3.4258402854031617E-2</v>
      </c>
      <c r="M917" s="4">
        <f t="shared" si="74"/>
        <v>112.75226666666667</v>
      </c>
      <c r="N917" s="9">
        <f>Table21[[#This Row],[Adj Close]]-Table21[[#This Row],[6-MA]]</f>
        <v>-3.0127666666666642</v>
      </c>
      <c r="O917" s="10">
        <f>(Table21[[#This Row],[Adj Close]]-M917)^2</f>
        <v>9.0767629877777622</v>
      </c>
      <c r="P917" s="10">
        <f>ABS(Table21[[#This Row],[Erorr 3]])</f>
        <v>3.0127666666666642</v>
      </c>
      <c r="Q917" s="81">
        <f>Table21[[#This Row],[Abs Erorr 3]]/Table21[[#This Row],[Adj Close]]</f>
        <v>2.7453803477022073E-2</v>
      </c>
    </row>
    <row r="918" spans="1:17" x14ac:dyDescent="0.3">
      <c r="A918" s="79">
        <v>44795</v>
      </c>
      <c r="B918" s="82">
        <v>107.0047</v>
      </c>
      <c r="C918" s="4">
        <f t="shared" si="71"/>
        <v>109.73950000000001</v>
      </c>
      <c r="D918" s="18">
        <f>Table21[[#This Row],[Adj Close]]-Table21[[#This Row],[Naive Trend ]]</f>
        <v>-2.734800000000007</v>
      </c>
      <c r="E918" s="5">
        <f t="shared" si="70"/>
        <v>7.4791310400000386</v>
      </c>
      <c r="F918" s="5">
        <f>ABS(Table21[[#This Row],[Erorr 1]])</f>
        <v>2.734800000000007</v>
      </c>
      <c r="G918" s="6">
        <f>Table21[[#This Row],[Abs Erorr 1]]/Table21[[#This Row],[Adj Close]]</f>
        <v>2.5557755874274748E-2</v>
      </c>
      <c r="H918" s="4">
        <f t="shared" si="73"/>
        <v>111.91503333333334</v>
      </c>
      <c r="I918" s="7">
        <f>(Table21[[#This Row],[Adj Close]]-Table21[[#This Row],[3-MA]])</f>
        <v>-4.910333333333341</v>
      </c>
      <c r="J918" s="3">
        <f t="shared" si="72"/>
        <v>24.111373444444521</v>
      </c>
      <c r="K918" s="3">
        <f>ABS(Table21[[#This Row],[Erorr 2]])</f>
        <v>4.910333333333341</v>
      </c>
      <c r="L918" s="6">
        <f>Table21[[#This Row],[Abs Erorr 2]]/Table21[[#This Row],[Adj Close]]</f>
        <v>4.588895004923467E-2</v>
      </c>
      <c r="M918" s="4">
        <f t="shared" si="74"/>
        <v>112.60033333333332</v>
      </c>
      <c r="N918" s="9">
        <f>Table21[[#This Row],[Adj Close]]-Table21[[#This Row],[6-MA]]</f>
        <v>-5.5956333333333248</v>
      </c>
      <c r="O918" s="10">
        <f>(Table21[[#This Row],[Adj Close]]-M918)^2</f>
        <v>31.311112401111014</v>
      </c>
      <c r="P918" s="10">
        <f>ABS(Table21[[#This Row],[Erorr 3]])</f>
        <v>5.5956333333333248</v>
      </c>
      <c r="Q918" s="81">
        <f>Table21[[#This Row],[Abs Erorr 3]]/Table21[[#This Row],[Adj Close]]</f>
        <v>5.2293341632034154E-2</v>
      </c>
    </row>
    <row r="919" spans="1:17" x14ac:dyDescent="0.3">
      <c r="A919" s="79">
        <v>44796</v>
      </c>
      <c r="B919" s="82">
        <v>107.33450000000001</v>
      </c>
      <c r="C919" s="4">
        <f t="shared" si="71"/>
        <v>107.0047</v>
      </c>
      <c r="D919" s="18">
        <f>Table21[[#This Row],[Adj Close]]-Table21[[#This Row],[Naive Trend ]]</f>
        <v>0.32980000000000587</v>
      </c>
      <c r="E919" s="5">
        <f t="shared" si="70"/>
        <v>0.10876804000000387</v>
      </c>
      <c r="F919" s="5">
        <f>ABS(Table21[[#This Row],[Erorr 1]])</f>
        <v>0.32980000000000587</v>
      </c>
      <c r="G919" s="6">
        <f>Table21[[#This Row],[Abs Erorr 1]]/Table21[[#This Row],[Adj Close]]</f>
        <v>3.0726374092207619E-3</v>
      </c>
      <c r="H919" s="4">
        <f t="shared" si="73"/>
        <v>109.74920000000002</v>
      </c>
      <c r="I919" s="7">
        <f>(Table21[[#This Row],[Adj Close]]-Table21[[#This Row],[3-MA]])</f>
        <v>-2.4147000000000105</v>
      </c>
      <c r="J919" s="3">
        <f t="shared" si="72"/>
        <v>5.8307760900000511</v>
      </c>
      <c r="K919" s="3">
        <f>ABS(Table21[[#This Row],[Erorr 2]])</f>
        <v>2.4147000000000105</v>
      </c>
      <c r="L919" s="6">
        <f>Table21[[#This Row],[Abs Erorr 2]]/Table21[[#This Row],[Adj Close]]</f>
        <v>2.2496960436765537E-2</v>
      </c>
      <c r="M919" s="4">
        <f t="shared" si="74"/>
        <v>111.67419999999998</v>
      </c>
      <c r="N919" s="9">
        <f>Table21[[#This Row],[Adj Close]]-Table21[[#This Row],[6-MA]]</f>
        <v>-4.3396999999999792</v>
      </c>
      <c r="O919" s="10">
        <f>(Table21[[#This Row],[Adj Close]]-M919)^2</f>
        <v>18.832996089999821</v>
      </c>
      <c r="P919" s="10">
        <f>ABS(Table21[[#This Row],[Erorr 3]])</f>
        <v>4.3396999999999792</v>
      </c>
      <c r="Q919" s="81">
        <f>Table21[[#This Row],[Abs Erorr 3]]/Table21[[#This Row],[Adj Close]]</f>
        <v>4.0431548104290595E-2</v>
      </c>
    </row>
    <row r="920" spans="1:17" x14ac:dyDescent="0.3">
      <c r="A920" s="79">
        <v>44797</v>
      </c>
      <c r="B920" s="82">
        <v>108.0424</v>
      </c>
      <c r="C920" s="4">
        <f t="shared" si="71"/>
        <v>107.33450000000001</v>
      </c>
      <c r="D920" s="18">
        <f>Table21[[#This Row],[Adj Close]]-Table21[[#This Row],[Naive Trend ]]</f>
        <v>0.70789999999999509</v>
      </c>
      <c r="E920" s="5">
        <f t="shared" si="70"/>
        <v>0.50112240999999302</v>
      </c>
      <c r="F920" s="5">
        <f>ABS(Table21[[#This Row],[Erorr 1]])</f>
        <v>0.70789999999999509</v>
      </c>
      <c r="G920" s="6">
        <f>Table21[[#This Row],[Abs Erorr 1]]/Table21[[#This Row],[Adj Close]]</f>
        <v>6.5520573404514813E-3</v>
      </c>
      <c r="H920" s="4">
        <f t="shared" si="73"/>
        <v>108.02623333333334</v>
      </c>
      <c r="I920" s="7">
        <f>(Table21[[#This Row],[Adj Close]]-Table21[[#This Row],[3-MA]])</f>
        <v>1.6166666666663332E-2</v>
      </c>
      <c r="J920" s="3">
        <f t="shared" si="72"/>
        <v>2.6136111111100331E-4</v>
      </c>
      <c r="K920" s="3">
        <f>ABS(Table21[[#This Row],[Erorr 2]])</f>
        <v>1.6166666666663332E-2</v>
      </c>
      <c r="L920" s="6">
        <f>Table21[[#This Row],[Abs Erorr 2]]/Table21[[#This Row],[Adj Close]]</f>
        <v>1.4963261336904153E-4</v>
      </c>
      <c r="M920" s="4">
        <f t="shared" si="74"/>
        <v>110.76261666666669</v>
      </c>
      <c r="N920" s="9">
        <f>Table21[[#This Row],[Adj Close]]-Table21[[#This Row],[6-MA]]</f>
        <v>-2.7202166666666869</v>
      </c>
      <c r="O920" s="10">
        <f>(Table21[[#This Row],[Adj Close]]-M920)^2</f>
        <v>7.3995787136112217</v>
      </c>
      <c r="P920" s="10">
        <f>ABS(Table21[[#This Row],[Erorr 3]])</f>
        <v>2.7202166666666869</v>
      </c>
      <c r="Q920" s="81">
        <f>Table21[[#This Row],[Abs Erorr 3]]/Table21[[#This Row],[Adj Close]]</f>
        <v>2.5177306933821232E-2</v>
      </c>
    </row>
    <row r="921" spans="1:17" x14ac:dyDescent="0.3">
      <c r="A921" s="79">
        <v>44798</v>
      </c>
      <c r="B921" s="82">
        <v>109.79770000000001</v>
      </c>
      <c r="C921" s="4">
        <f t="shared" si="71"/>
        <v>108.0424</v>
      </c>
      <c r="D921" s="18">
        <f>Table21[[#This Row],[Adj Close]]-Table21[[#This Row],[Naive Trend ]]</f>
        <v>1.7553000000000054</v>
      </c>
      <c r="E921" s="5">
        <f t="shared" si="70"/>
        <v>3.0810780900000192</v>
      </c>
      <c r="F921" s="5">
        <f>ABS(Table21[[#This Row],[Erorr 1]])</f>
        <v>1.7553000000000054</v>
      </c>
      <c r="G921" s="6">
        <f>Table21[[#This Row],[Abs Erorr 1]]/Table21[[#This Row],[Adj Close]]</f>
        <v>1.5986673673492297E-2</v>
      </c>
      <c r="H921" s="4">
        <f t="shared" si="73"/>
        <v>107.46053333333333</v>
      </c>
      <c r="I921" s="7">
        <f>(Table21[[#This Row],[Adj Close]]-Table21[[#This Row],[3-MA]])</f>
        <v>2.3371666666666755</v>
      </c>
      <c r="J921" s="3">
        <f t="shared" si="72"/>
        <v>5.4623480277778187</v>
      </c>
      <c r="K921" s="3">
        <f>ABS(Table21[[#This Row],[Erorr 2]])</f>
        <v>2.3371666666666755</v>
      </c>
      <c r="L921" s="6">
        <f>Table21[[#This Row],[Abs Erorr 2]]/Table21[[#This Row],[Adj Close]]</f>
        <v>2.1286116800868098E-2</v>
      </c>
      <c r="M921" s="4">
        <f t="shared" si="74"/>
        <v>109.68778333333336</v>
      </c>
      <c r="N921" s="9">
        <f>Table21[[#This Row],[Adj Close]]-Table21[[#This Row],[6-MA]]</f>
        <v>0.10991666666664912</v>
      </c>
      <c r="O921" s="10">
        <f>(Table21[[#This Row],[Adj Close]]-M921)^2</f>
        <v>1.2081673611107254E-2</v>
      </c>
      <c r="P921" s="10">
        <f>ABS(Table21[[#This Row],[Erorr 3]])</f>
        <v>0.10991666666664912</v>
      </c>
      <c r="Q921" s="81">
        <f>Table21[[#This Row],[Abs Erorr 3]]/Table21[[#This Row],[Adj Close]]</f>
        <v>1.0010835078207386E-3</v>
      </c>
    </row>
    <row r="922" spans="1:17" x14ac:dyDescent="0.3">
      <c r="A922" s="79">
        <v>44799</v>
      </c>
      <c r="B922" s="82">
        <v>105.00700000000001</v>
      </c>
      <c r="C922" s="4">
        <f t="shared" si="71"/>
        <v>109.79770000000001</v>
      </c>
      <c r="D922" s="18">
        <f>Table21[[#This Row],[Adj Close]]-Table21[[#This Row],[Naive Trend ]]</f>
        <v>-4.7907000000000011</v>
      </c>
      <c r="E922" s="5">
        <f t="shared" si="70"/>
        <v>22.950806490000009</v>
      </c>
      <c r="F922" s="5">
        <f>ABS(Table21[[#This Row],[Erorr 1]])</f>
        <v>4.7907000000000011</v>
      </c>
      <c r="G922" s="6">
        <f>Table21[[#This Row],[Abs Erorr 1]]/Table21[[#This Row],[Adj Close]]</f>
        <v>4.5622672774196016E-2</v>
      </c>
      <c r="H922" s="4">
        <f t="shared" si="73"/>
        <v>108.39153333333333</v>
      </c>
      <c r="I922" s="7">
        <f>(Table21[[#This Row],[Adj Close]]-Table21[[#This Row],[3-MA]])</f>
        <v>-3.384533333333323</v>
      </c>
      <c r="J922" s="3">
        <f t="shared" si="72"/>
        <v>11.455065884444375</v>
      </c>
      <c r="K922" s="3">
        <f>ABS(Table21[[#This Row],[Erorr 2]])</f>
        <v>3.384533333333323</v>
      </c>
      <c r="L922" s="6">
        <f>Table21[[#This Row],[Abs Erorr 2]]/Table21[[#This Row],[Adj Close]]</f>
        <v>3.22315020268489E-2</v>
      </c>
      <c r="M922" s="4">
        <f t="shared" si="74"/>
        <v>109.07036666666666</v>
      </c>
      <c r="N922" s="9">
        <f>Table21[[#This Row],[Adj Close]]-Table21[[#This Row],[6-MA]]</f>
        <v>-4.0633666666666528</v>
      </c>
      <c r="O922" s="10">
        <f>(Table21[[#This Row],[Adj Close]]-M922)^2</f>
        <v>16.510948667777665</v>
      </c>
      <c r="P922" s="10">
        <f>ABS(Table21[[#This Row],[Erorr 3]])</f>
        <v>4.0633666666666528</v>
      </c>
      <c r="Q922" s="81">
        <f>Table21[[#This Row],[Abs Erorr 3]]/Table21[[#This Row],[Adj Close]]</f>
        <v>3.8696150415369002E-2</v>
      </c>
    </row>
    <row r="923" spans="1:17" x14ac:dyDescent="0.3">
      <c r="A923" s="79">
        <v>44802</v>
      </c>
      <c r="B923" s="82">
        <v>104.6191</v>
      </c>
      <c r="C923" s="4">
        <f t="shared" si="71"/>
        <v>105.00700000000001</v>
      </c>
      <c r="D923" s="18">
        <f>Table21[[#This Row],[Adj Close]]-Table21[[#This Row],[Naive Trend ]]</f>
        <v>-0.38790000000000191</v>
      </c>
      <c r="E923" s="5">
        <f t="shared" si="70"/>
        <v>0.15046641000000149</v>
      </c>
      <c r="F923" s="5">
        <f>ABS(Table21[[#This Row],[Erorr 1]])</f>
        <v>0.38790000000000191</v>
      </c>
      <c r="G923" s="6">
        <f>Table21[[#This Row],[Abs Erorr 1]]/Table21[[#This Row],[Adj Close]]</f>
        <v>3.7077359679064522E-3</v>
      </c>
      <c r="H923" s="4">
        <f t="shared" si="73"/>
        <v>107.6157</v>
      </c>
      <c r="I923" s="7">
        <f>(Table21[[#This Row],[Adj Close]]-Table21[[#This Row],[3-MA]])</f>
        <v>-2.9966000000000008</v>
      </c>
      <c r="J923" s="3">
        <f t="shared" si="72"/>
        <v>8.9796115600000057</v>
      </c>
      <c r="K923" s="3">
        <f>ABS(Table21[[#This Row],[Erorr 2]])</f>
        <v>2.9966000000000008</v>
      </c>
      <c r="L923" s="6">
        <f>Table21[[#This Row],[Abs Erorr 2]]/Table21[[#This Row],[Adj Close]]</f>
        <v>2.8642953342171752E-2</v>
      </c>
      <c r="M923" s="4">
        <f t="shared" si="74"/>
        <v>107.82096666666666</v>
      </c>
      <c r="N923" s="9">
        <f>Table21[[#This Row],[Adj Close]]-Table21[[#This Row],[6-MA]]</f>
        <v>-3.2018666666666604</v>
      </c>
      <c r="O923" s="10">
        <f>(Table21[[#This Row],[Adj Close]]-M923)^2</f>
        <v>10.251950151111071</v>
      </c>
      <c r="P923" s="10">
        <f>ABS(Table21[[#This Row],[Erorr 3]])</f>
        <v>3.2018666666666604</v>
      </c>
      <c r="Q923" s="81">
        <f>Table21[[#This Row],[Abs Erorr 3]]/Table21[[#This Row],[Adj Close]]</f>
        <v>3.060499150410069E-2</v>
      </c>
    </row>
    <row r="924" spans="1:17" x14ac:dyDescent="0.3">
      <c r="A924" s="79">
        <v>44803</v>
      </c>
      <c r="B924" s="82">
        <v>104.5997</v>
      </c>
      <c r="C924" s="4">
        <f t="shared" si="71"/>
        <v>104.6191</v>
      </c>
      <c r="D924" s="18">
        <f>Table21[[#This Row],[Adj Close]]-Table21[[#This Row],[Naive Trend ]]</f>
        <v>-1.9400000000004525E-2</v>
      </c>
      <c r="E924" s="5">
        <f t="shared" si="70"/>
        <v>3.7636000000017554E-4</v>
      </c>
      <c r="F924" s="5">
        <f>ABS(Table21[[#This Row],[Erorr 1]])</f>
        <v>1.9400000000004525E-2</v>
      </c>
      <c r="G924" s="6">
        <f>Table21[[#This Row],[Abs Erorr 1]]/Table21[[#This Row],[Adj Close]]</f>
        <v>1.8546898318068335E-4</v>
      </c>
      <c r="H924" s="4">
        <f t="shared" si="73"/>
        <v>106.47460000000001</v>
      </c>
      <c r="I924" s="7">
        <f>(Table21[[#This Row],[Adj Close]]-Table21[[#This Row],[3-MA]])</f>
        <v>-1.8749000000000109</v>
      </c>
      <c r="J924" s="3">
        <f t="shared" si="72"/>
        <v>3.5152500100000408</v>
      </c>
      <c r="K924" s="3">
        <f>ABS(Table21[[#This Row],[Erorr 2]])</f>
        <v>1.8749000000000109</v>
      </c>
      <c r="L924" s="6">
        <f>Table21[[#This Row],[Abs Erorr 2]]/Table21[[#This Row],[Adj Close]]</f>
        <v>1.7924525596153821E-2</v>
      </c>
      <c r="M924" s="4">
        <f t="shared" si="74"/>
        <v>106.96756666666668</v>
      </c>
      <c r="N924" s="9">
        <f>Table21[[#This Row],[Adj Close]]-Table21[[#This Row],[6-MA]]</f>
        <v>-2.3678666666666857</v>
      </c>
      <c r="O924" s="10">
        <f>(Table21[[#This Row],[Adj Close]]-M924)^2</f>
        <v>5.6067925511112007</v>
      </c>
      <c r="P924" s="10">
        <f>ABS(Table21[[#This Row],[Erorr 3]])</f>
        <v>2.3678666666666857</v>
      </c>
      <c r="Q924" s="81">
        <f>Table21[[#This Row],[Abs Erorr 3]]/Table21[[#This Row],[Adj Close]]</f>
        <v>2.2637413555360919E-2</v>
      </c>
    </row>
    <row r="925" spans="1:17" x14ac:dyDescent="0.3">
      <c r="A925" s="79">
        <v>44804</v>
      </c>
      <c r="B925" s="82">
        <v>103.2323</v>
      </c>
      <c r="C925" s="4">
        <f t="shared" si="71"/>
        <v>104.5997</v>
      </c>
      <c r="D925" s="18">
        <f>Table21[[#This Row],[Adj Close]]-Table21[[#This Row],[Naive Trend ]]</f>
        <v>-1.3674000000000035</v>
      </c>
      <c r="E925" s="5">
        <f t="shared" si="70"/>
        <v>1.8697827600000096</v>
      </c>
      <c r="F925" s="5">
        <f>ABS(Table21[[#This Row],[Erorr 1]])</f>
        <v>1.3674000000000035</v>
      </c>
      <c r="G925" s="6">
        <f>Table21[[#This Row],[Abs Erorr 1]]/Table21[[#This Row],[Adj Close]]</f>
        <v>1.3245854252980933E-2</v>
      </c>
      <c r="H925" s="4">
        <f t="shared" si="73"/>
        <v>104.74193333333334</v>
      </c>
      <c r="I925" s="7">
        <f>(Table21[[#This Row],[Adj Close]]-Table21[[#This Row],[3-MA]])</f>
        <v>-1.5096333333333405</v>
      </c>
      <c r="J925" s="3">
        <f t="shared" si="72"/>
        <v>2.2789928011111327</v>
      </c>
      <c r="K925" s="3">
        <f>ABS(Table21[[#This Row],[Erorr 2]])</f>
        <v>1.5096333333333405</v>
      </c>
      <c r="L925" s="6">
        <f>Table21[[#This Row],[Abs Erorr 2]]/Table21[[#This Row],[Adj Close]]</f>
        <v>1.4623652997495363E-2</v>
      </c>
      <c r="M925" s="4">
        <f t="shared" si="74"/>
        <v>106.56673333333333</v>
      </c>
      <c r="N925" s="9">
        <f>Table21[[#This Row],[Adj Close]]-Table21[[#This Row],[6-MA]]</f>
        <v>-3.3344333333333367</v>
      </c>
      <c r="O925" s="10">
        <f>(Table21[[#This Row],[Adj Close]]-M925)^2</f>
        <v>11.118445654444466</v>
      </c>
      <c r="P925" s="10">
        <f>ABS(Table21[[#This Row],[Erorr 3]])</f>
        <v>3.3344333333333367</v>
      </c>
      <c r="Q925" s="81">
        <f>Table21[[#This Row],[Abs Erorr 3]]/Table21[[#This Row],[Adj Close]]</f>
        <v>3.2300291026484317E-2</v>
      </c>
    </row>
    <row r="926" spans="1:17" x14ac:dyDescent="0.3">
      <c r="A926" s="79">
        <v>44805</v>
      </c>
      <c r="B926" s="82">
        <v>103.2711</v>
      </c>
      <c r="C926" s="4">
        <f t="shared" si="71"/>
        <v>103.2323</v>
      </c>
      <c r="D926" s="18">
        <f>Table21[[#This Row],[Adj Close]]-Table21[[#This Row],[Naive Trend ]]</f>
        <v>3.8800000000009049E-2</v>
      </c>
      <c r="E926" s="5">
        <f t="shared" si="70"/>
        <v>1.5054400000007022E-3</v>
      </c>
      <c r="F926" s="5">
        <f>ABS(Table21[[#This Row],[Erorr 1]])</f>
        <v>3.8800000000009049E-2</v>
      </c>
      <c r="G926" s="6">
        <f>Table21[[#This Row],[Abs Erorr 1]]/Table21[[#This Row],[Adj Close]]</f>
        <v>3.7571014543283696E-4</v>
      </c>
      <c r="H926" s="4">
        <f t="shared" si="73"/>
        <v>104.15036666666667</v>
      </c>
      <c r="I926" s="7">
        <f>(Table21[[#This Row],[Adj Close]]-Table21[[#This Row],[3-MA]])</f>
        <v>-0.8792666666666662</v>
      </c>
      <c r="J926" s="3">
        <f t="shared" si="72"/>
        <v>0.77310987111111029</v>
      </c>
      <c r="K926" s="3">
        <f>ABS(Table21[[#This Row],[Erorr 2]])</f>
        <v>0.8792666666666662</v>
      </c>
      <c r="L926" s="6">
        <f>Table21[[#This Row],[Abs Erorr 2]]/Table21[[#This Row],[Adj Close]]</f>
        <v>8.5141599795747914E-3</v>
      </c>
      <c r="M926" s="4">
        <f t="shared" si="74"/>
        <v>105.88303333333334</v>
      </c>
      <c r="N926" s="9">
        <f>Table21[[#This Row],[Adj Close]]-Table21[[#This Row],[6-MA]]</f>
        <v>-2.6119333333333401</v>
      </c>
      <c r="O926" s="10">
        <f>(Table21[[#This Row],[Adj Close]]-M926)^2</f>
        <v>6.8221957377778129</v>
      </c>
      <c r="P926" s="10">
        <f>ABS(Table21[[#This Row],[Erorr 3]])</f>
        <v>2.6119333333333401</v>
      </c>
      <c r="Q926" s="81">
        <f>Table21[[#This Row],[Abs Erorr 3]]/Table21[[#This Row],[Adj Close]]</f>
        <v>2.5292006508435952E-2</v>
      </c>
    </row>
    <row r="927" spans="1:17" x14ac:dyDescent="0.3">
      <c r="A927" s="79">
        <v>44806</v>
      </c>
      <c r="B927" s="82">
        <v>102.8383</v>
      </c>
      <c r="C927" s="4">
        <f t="shared" si="71"/>
        <v>103.2711</v>
      </c>
      <c r="D927" s="18">
        <f>Table21[[#This Row],[Adj Close]]-Table21[[#This Row],[Naive Trend ]]</f>
        <v>-0.4328000000000003</v>
      </c>
      <c r="E927" s="5">
        <f t="shared" si="70"/>
        <v>0.18731584000000026</v>
      </c>
      <c r="F927" s="5">
        <f>ABS(Table21[[#This Row],[Erorr 1]])</f>
        <v>0.4328000000000003</v>
      </c>
      <c r="G927" s="6">
        <f>Table21[[#This Row],[Abs Erorr 1]]/Table21[[#This Row],[Adj Close]]</f>
        <v>4.2085487605298833E-3</v>
      </c>
      <c r="H927" s="4">
        <f t="shared" si="73"/>
        <v>103.70103333333333</v>
      </c>
      <c r="I927" s="7">
        <f>(Table21[[#This Row],[Adj Close]]-Table21[[#This Row],[3-MA]])</f>
        <v>-0.86273333333332403</v>
      </c>
      <c r="J927" s="3">
        <f t="shared" si="72"/>
        <v>0.74430880444442837</v>
      </c>
      <c r="K927" s="3">
        <f>ABS(Table21[[#This Row],[Erorr 2]])</f>
        <v>0.86273333333332403</v>
      </c>
      <c r="L927" s="6">
        <f>Table21[[#This Row],[Abs Erorr 2]]/Table21[[#This Row],[Adj Close]]</f>
        <v>8.3892220440567773E-3</v>
      </c>
      <c r="M927" s="4">
        <f t="shared" si="74"/>
        <v>105.08781666666668</v>
      </c>
      <c r="N927" s="9">
        <f>Table21[[#This Row],[Adj Close]]-Table21[[#This Row],[6-MA]]</f>
        <v>-2.249516666666679</v>
      </c>
      <c r="O927" s="10">
        <f>(Table21[[#This Row],[Adj Close]]-M927)^2</f>
        <v>5.0603252336111666</v>
      </c>
      <c r="P927" s="10">
        <f>ABS(Table21[[#This Row],[Erorr 3]])</f>
        <v>2.249516666666679</v>
      </c>
      <c r="Q927" s="81">
        <f>Table21[[#This Row],[Abs Erorr 3]]/Table21[[#This Row],[Adj Close]]</f>
        <v>2.187430817766026E-2</v>
      </c>
    </row>
    <row r="928" spans="1:17" x14ac:dyDescent="0.3">
      <c r="A928" s="79">
        <v>44810</v>
      </c>
      <c r="B928" s="82">
        <v>102.2645</v>
      </c>
      <c r="C928" s="4">
        <f t="shared" si="71"/>
        <v>102.8383</v>
      </c>
      <c r="D928" s="18">
        <f>Table21[[#This Row],[Adj Close]]-Table21[[#This Row],[Naive Trend ]]</f>
        <v>-0.57380000000000564</v>
      </c>
      <c r="E928" s="5">
        <f t="shared" si="70"/>
        <v>0.32924644000000647</v>
      </c>
      <c r="F928" s="5">
        <f>ABS(Table21[[#This Row],[Erorr 1]])</f>
        <v>0.57380000000000564</v>
      </c>
      <c r="G928" s="6">
        <f>Table21[[#This Row],[Abs Erorr 1]]/Table21[[#This Row],[Adj Close]]</f>
        <v>5.6109402578607987E-3</v>
      </c>
      <c r="H928" s="4">
        <f t="shared" si="73"/>
        <v>103.1139</v>
      </c>
      <c r="I928" s="7">
        <f>(Table21[[#This Row],[Adj Close]]-Table21[[#This Row],[3-MA]])</f>
        <v>-0.84940000000000282</v>
      </c>
      <c r="J928" s="3">
        <f t="shared" si="72"/>
        <v>0.72148036000000482</v>
      </c>
      <c r="K928" s="3">
        <f>ABS(Table21[[#This Row],[Erorr 2]])</f>
        <v>0.84940000000000282</v>
      </c>
      <c r="L928" s="6">
        <f>Table21[[#This Row],[Abs Erorr 2]]/Table21[[#This Row],[Adj Close]]</f>
        <v>8.3059126089699044E-3</v>
      </c>
      <c r="M928" s="4">
        <f t="shared" si="74"/>
        <v>103.92791666666666</v>
      </c>
      <c r="N928" s="9">
        <f>Table21[[#This Row],[Adj Close]]-Table21[[#This Row],[6-MA]]</f>
        <v>-1.663416666666663</v>
      </c>
      <c r="O928" s="10">
        <f>(Table21[[#This Row],[Adj Close]]-M928)^2</f>
        <v>2.7669550069444324</v>
      </c>
      <c r="P928" s="10">
        <f>ABS(Table21[[#This Row],[Erorr 3]])</f>
        <v>1.663416666666663</v>
      </c>
      <c r="Q928" s="81">
        <f>Table21[[#This Row],[Abs Erorr 3]]/Table21[[#This Row],[Adj Close]]</f>
        <v>1.6265827013936047E-2</v>
      </c>
    </row>
    <row r="929" spans="1:17" x14ac:dyDescent="0.3">
      <c r="A929" s="79">
        <v>44811</v>
      </c>
      <c r="B929" s="82">
        <v>105.5031</v>
      </c>
      <c r="C929" s="4">
        <f t="shared" si="71"/>
        <v>102.2645</v>
      </c>
      <c r="D929" s="18">
        <f>Table21[[#This Row],[Adj Close]]-Table21[[#This Row],[Naive Trend ]]</f>
        <v>3.2386000000000053</v>
      </c>
      <c r="E929" s="5">
        <f t="shared" si="70"/>
        <v>10.488529960000035</v>
      </c>
      <c r="F929" s="5">
        <f>ABS(Table21[[#This Row],[Erorr 1]])</f>
        <v>3.2386000000000053</v>
      </c>
      <c r="G929" s="6">
        <f>Table21[[#This Row],[Abs Erorr 1]]/Table21[[#This Row],[Adj Close]]</f>
        <v>3.0696728342579555E-2</v>
      </c>
      <c r="H929" s="4">
        <f t="shared" si="73"/>
        <v>102.79129999999999</v>
      </c>
      <c r="I929" s="7">
        <f>(Table21[[#This Row],[Adj Close]]-Table21[[#This Row],[3-MA]])</f>
        <v>2.7118000000000109</v>
      </c>
      <c r="J929" s="3">
        <f t="shared" si="72"/>
        <v>7.3538592400000589</v>
      </c>
      <c r="K929" s="3">
        <f>ABS(Table21[[#This Row],[Erorr 2]])</f>
        <v>2.7118000000000109</v>
      </c>
      <c r="L929" s="6">
        <f>Table21[[#This Row],[Abs Erorr 2]]/Table21[[#This Row],[Adj Close]]</f>
        <v>2.5703510133825554E-2</v>
      </c>
      <c r="M929" s="4">
        <f t="shared" si="74"/>
        <v>103.47083333333335</v>
      </c>
      <c r="N929" s="9">
        <f>Table21[[#This Row],[Adj Close]]-Table21[[#This Row],[6-MA]]</f>
        <v>2.0322666666666578</v>
      </c>
      <c r="O929" s="10">
        <f>(Table21[[#This Row],[Adj Close]]-M929)^2</f>
        <v>4.1301078044444086</v>
      </c>
      <c r="P929" s="10">
        <f>ABS(Table21[[#This Row],[Erorr 3]])</f>
        <v>2.0322666666666578</v>
      </c>
      <c r="Q929" s="81">
        <f>Table21[[#This Row],[Abs Erorr 3]]/Table21[[#This Row],[Adj Close]]</f>
        <v>1.9262625142452285E-2</v>
      </c>
    </row>
    <row r="930" spans="1:17" x14ac:dyDescent="0.3">
      <c r="A930" s="79">
        <v>44812</v>
      </c>
      <c r="B930" s="82">
        <v>105.74630000000001</v>
      </c>
      <c r="C930" s="4">
        <f t="shared" si="71"/>
        <v>105.5031</v>
      </c>
      <c r="D930" s="18">
        <f>Table21[[#This Row],[Adj Close]]-Table21[[#This Row],[Naive Trend ]]</f>
        <v>0.24320000000000164</v>
      </c>
      <c r="E930" s="5">
        <f t="shared" si="70"/>
        <v>5.9146240000000794E-2</v>
      </c>
      <c r="F930" s="5">
        <f>ABS(Table21[[#This Row],[Erorr 1]])</f>
        <v>0.24320000000000164</v>
      </c>
      <c r="G930" s="6">
        <f>Table21[[#This Row],[Abs Erorr 1]]/Table21[[#This Row],[Adj Close]]</f>
        <v>2.299844060737838E-3</v>
      </c>
      <c r="H930" s="4">
        <f t="shared" si="73"/>
        <v>103.53530000000001</v>
      </c>
      <c r="I930" s="7">
        <f>(Table21[[#This Row],[Adj Close]]-Table21[[#This Row],[3-MA]])</f>
        <v>2.2109999999999985</v>
      </c>
      <c r="J930" s="3">
        <f t="shared" si="72"/>
        <v>4.8885209999999937</v>
      </c>
      <c r="K930" s="3">
        <f>ABS(Table21[[#This Row],[Erorr 2]])</f>
        <v>2.2109999999999985</v>
      </c>
      <c r="L930" s="6">
        <f>Table21[[#This Row],[Abs Erorr 2]]/Table21[[#This Row],[Adj Close]]</f>
        <v>2.0908532969947869E-2</v>
      </c>
      <c r="M930" s="4">
        <f t="shared" si="74"/>
        <v>103.61816666666665</v>
      </c>
      <c r="N930" s="9">
        <f>Table21[[#This Row],[Adj Close]]-Table21[[#This Row],[6-MA]]</f>
        <v>2.1281333333333521</v>
      </c>
      <c r="O930" s="10">
        <f>(Table21[[#This Row],[Adj Close]]-M930)^2</f>
        <v>4.5289514844445247</v>
      </c>
      <c r="P930" s="10">
        <f>ABS(Table21[[#This Row],[Erorr 3]])</f>
        <v>2.1281333333333521</v>
      </c>
      <c r="Q930" s="81">
        <f>Table21[[#This Row],[Abs Erorr 3]]/Table21[[#This Row],[Adj Close]]</f>
        <v>2.0124896410875389E-2</v>
      </c>
    </row>
    <row r="931" spans="1:17" x14ac:dyDescent="0.3">
      <c r="A931" s="79">
        <v>44813</v>
      </c>
      <c r="B931" s="82">
        <v>107.9248</v>
      </c>
      <c r="C931" s="4">
        <f t="shared" si="71"/>
        <v>105.74630000000001</v>
      </c>
      <c r="D931" s="18">
        <f>Table21[[#This Row],[Adj Close]]-Table21[[#This Row],[Naive Trend ]]</f>
        <v>2.1784999999999997</v>
      </c>
      <c r="E931" s="5">
        <f t="shared" si="70"/>
        <v>4.7458622499999983</v>
      </c>
      <c r="F931" s="5">
        <f>ABS(Table21[[#This Row],[Erorr 1]])</f>
        <v>2.1784999999999997</v>
      </c>
      <c r="G931" s="6">
        <f>Table21[[#This Row],[Abs Erorr 1]]/Table21[[#This Row],[Adj Close]]</f>
        <v>2.0185351281633134E-2</v>
      </c>
      <c r="H931" s="4">
        <f t="shared" si="73"/>
        <v>104.50463333333335</v>
      </c>
      <c r="I931" s="7">
        <f>(Table21[[#This Row],[Adj Close]]-Table21[[#This Row],[3-MA]])</f>
        <v>3.4201666666666597</v>
      </c>
      <c r="J931" s="3">
        <f t="shared" si="72"/>
        <v>11.69754002777773</v>
      </c>
      <c r="K931" s="3">
        <f>ABS(Table21[[#This Row],[Erorr 2]])</f>
        <v>3.4201666666666597</v>
      </c>
      <c r="L931" s="6">
        <f>Table21[[#This Row],[Abs Erorr 2]]/Table21[[#This Row],[Adj Close]]</f>
        <v>3.1690275698140369E-2</v>
      </c>
      <c r="M931" s="4">
        <f t="shared" si="74"/>
        <v>103.80926666666666</v>
      </c>
      <c r="N931" s="9">
        <f>Table21[[#This Row],[Adj Close]]-Table21[[#This Row],[6-MA]]</f>
        <v>4.1155333333333459</v>
      </c>
      <c r="O931" s="10">
        <f>(Table21[[#This Row],[Adj Close]]-M931)^2</f>
        <v>16.937614617777882</v>
      </c>
      <c r="P931" s="10">
        <f>ABS(Table21[[#This Row],[Erorr 3]])</f>
        <v>4.1155333333333459</v>
      </c>
      <c r="Q931" s="81">
        <f>Table21[[#This Row],[Abs Erorr 3]]/Table21[[#This Row],[Adj Close]]</f>
        <v>3.8133342228415953E-2</v>
      </c>
    </row>
    <row r="932" spans="1:17" x14ac:dyDescent="0.3">
      <c r="A932" s="79">
        <v>44816</v>
      </c>
      <c r="B932" s="82">
        <v>109.2961</v>
      </c>
      <c r="C932" s="4">
        <f t="shared" si="71"/>
        <v>107.9248</v>
      </c>
      <c r="D932" s="18">
        <f>Table21[[#This Row],[Adj Close]]-Table21[[#This Row],[Naive Trend ]]</f>
        <v>1.3712999999999909</v>
      </c>
      <c r="E932" s="5">
        <f t="shared" si="70"/>
        <v>1.8804636899999749</v>
      </c>
      <c r="F932" s="5">
        <f>ABS(Table21[[#This Row],[Erorr 1]])</f>
        <v>1.3712999999999909</v>
      </c>
      <c r="G932" s="6">
        <f>Table21[[#This Row],[Abs Erorr 1]]/Table21[[#This Row],[Adj Close]]</f>
        <v>1.2546650795407987E-2</v>
      </c>
      <c r="H932" s="4">
        <f t="shared" si="73"/>
        <v>106.39140000000002</v>
      </c>
      <c r="I932" s="7">
        <f>(Table21[[#This Row],[Adj Close]]-Table21[[#This Row],[3-MA]])</f>
        <v>2.904699999999977</v>
      </c>
      <c r="J932" s="3">
        <f t="shared" si="72"/>
        <v>8.4372820899998668</v>
      </c>
      <c r="K932" s="3">
        <f>ABS(Table21[[#This Row],[Erorr 2]])</f>
        <v>2.904699999999977</v>
      </c>
      <c r="L932" s="6">
        <f>Table21[[#This Row],[Abs Erorr 2]]/Table21[[#This Row],[Adj Close]]</f>
        <v>2.6576428619136245E-2</v>
      </c>
      <c r="M932" s="4">
        <f t="shared" si="74"/>
        <v>104.59134999999999</v>
      </c>
      <c r="N932" s="9">
        <f>Table21[[#This Row],[Adj Close]]-Table21[[#This Row],[6-MA]]</f>
        <v>4.7047500000000042</v>
      </c>
      <c r="O932" s="10">
        <f>(Table21[[#This Row],[Adj Close]]-M932)^2</f>
        <v>22.13467256250004</v>
      </c>
      <c r="P932" s="10">
        <f>ABS(Table21[[#This Row],[Erorr 3]])</f>
        <v>4.7047500000000042</v>
      </c>
      <c r="Q932" s="81">
        <f>Table21[[#This Row],[Abs Erorr 3]]/Table21[[#This Row],[Adj Close]]</f>
        <v>4.3045909231893949E-2</v>
      </c>
    </row>
    <row r="933" spans="1:17" x14ac:dyDescent="0.3">
      <c r="A933" s="79">
        <v>44817</v>
      </c>
      <c r="B933" s="82">
        <v>102.8189</v>
      </c>
      <c r="C933" s="4">
        <f t="shared" si="71"/>
        <v>109.2961</v>
      </c>
      <c r="D933" s="18">
        <f>Table21[[#This Row],[Adj Close]]-Table21[[#This Row],[Naive Trend ]]</f>
        <v>-6.4771999999999963</v>
      </c>
      <c r="E933" s="5">
        <f t="shared" si="70"/>
        <v>41.954119839999954</v>
      </c>
      <c r="F933" s="5">
        <f>ABS(Table21[[#This Row],[Erorr 1]])</f>
        <v>6.4771999999999963</v>
      </c>
      <c r="G933" s="6">
        <f>Table21[[#This Row],[Abs Erorr 1]]/Table21[[#This Row],[Adj Close]]</f>
        <v>6.2996200114959378E-2</v>
      </c>
      <c r="H933" s="4">
        <f t="shared" si="73"/>
        <v>107.65573333333334</v>
      </c>
      <c r="I933" s="7">
        <f>(Table21[[#This Row],[Adj Close]]-Table21[[#This Row],[3-MA]])</f>
        <v>-4.8368333333333453</v>
      </c>
      <c r="J933" s="3">
        <f t="shared" si="72"/>
        <v>23.394956694444559</v>
      </c>
      <c r="K933" s="3">
        <f>ABS(Table21[[#This Row],[Erorr 2]])</f>
        <v>4.8368333333333453</v>
      </c>
      <c r="L933" s="6">
        <f>Table21[[#This Row],[Abs Erorr 2]]/Table21[[#This Row],[Adj Close]]</f>
        <v>4.7042259091794845E-2</v>
      </c>
      <c r="M933" s="4">
        <f t="shared" si="74"/>
        <v>105.59551666666668</v>
      </c>
      <c r="N933" s="9">
        <f>Table21[[#This Row],[Adj Close]]-Table21[[#This Row],[6-MA]]</f>
        <v>-2.7766166666666834</v>
      </c>
      <c r="O933" s="10">
        <f>(Table21[[#This Row],[Adj Close]]-M933)^2</f>
        <v>7.709600113611204</v>
      </c>
      <c r="P933" s="10">
        <f>ABS(Table21[[#This Row],[Erorr 3]])</f>
        <v>2.7766166666666834</v>
      </c>
      <c r="Q933" s="81">
        <f>Table21[[#This Row],[Abs Erorr 3]]/Table21[[#This Row],[Adj Close]]</f>
        <v>2.700492484034242E-2</v>
      </c>
    </row>
    <row r="934" spans="1:17" x14ac:dyDescent="0.3">
      <c r="A934" s="79">
        <v>44818</v>
      </c>
      <c r="B934" s="82">
        <v>104.0638</v>
      </c>
      <c r="C934" s="4">
        <f t="shared" si="71"/>
        <v>102.8189</v>
      </c>
      <c r="D934" s="18">
        <f>Table21[[#This Row],[Adj Close]]-Table21[[#This Row],[Naive Trend ]]</f>
        <v>1.2449000000000012</v>
      </c>
      <c r="E934" s="5">
        <f t="shared" si="70"/>
        <v>1.5497760100000031</v>
      </c>
      <c r="F934" s="5">
        <f>ABS(Table21[[#This Row],[Erorr 1]])</f>
        <v>1.2449000000000012</v>
      </c>
      <c r="G934" s="6">
        <f>Table21[[#This Row],[Abs Erorr 1]]/Table21[[#This Row],[Adj Close]]</f>
        <v>1.1962853557144763E-2</v>
      </c>
      <c r="H934" s="4">
        <f t="shared" si="73"/>
        <v>106.67993333333334</v>
      </c>
      <c r="I934" s="7">
        <f>(Table21[[#This Row],[Adj Close]]-Table21[[#This Row],[3-MA]])</f>
        <v>-2.6161333333333374</v>
      </c>
      <c r="J934" s="3">
        <f t="shared" si="72"/>
        <v>6.8441536177777991</v>
      </c>
      <c r="K934" s="3">
        <f>ABS(Table21[[#This Row],[Erorr 2]])</f>
        <v>2.6161333333333374</v>
      </c>
      <c r="L934" s="6">
        <f>Table21[[#This Row],[Abs Erorr 2]]/Table21[[#This Row],[Adj Close]]</f>
        <v>2.5139705962432059E-2</v>
      </c>
      <c r="M934" s="4">
        <f t="shared" si="74"/>
        <v>105.59228333333334</v>
      </c>
      <c r="N934" s="9">
        <f>Table21[[#This Row],[Adj Close]]-Table21[[#This Row],[6-MA]]</f>
        <v>-1.528483333333341</v>
      </c>
      <c r="O934" s="10">
        <f>(Table21[[#This Row],[Adj Close]]-M934)^2</f>
        <v>2.3362613002778012</v>
      </c>
      <c r="P934" s="10">
        <f>ABS(Table21[[#This Row],[Erorr 3]])</f>
        <v>1.528483333333341</v>
      </c>
      <c r="Q934" s="81">
        <f>Table21[[#This Row],[Abs Erorr 3]]/Table21[[#This Row],[Adj Close]]</f>
        <v>1.4687944639090067E-2</v>
      </c>
    </row>
    <row r="935" spans="1:17" x14ac:dyDescent="0.3">
      <c r="A935" s="79">
        <v>44819</v>
      </c>
      <c r="B935" s="82">
        <v>102.6049</v>
      </c>
      <c r="C935" s="4">
        <f t="shared" si="71"/>
        <v>104.0638</v>
      </c>
      <c r="D935" s="18">
        <f>Table21[[#This Row],[Adj Close]]-Table21[[#This Row],[Naive Trend ]]</f>
        <v>-1.4588999999999999</v>
      </c>
      <c r="E935" s="5">
        <f t="shared" si="70"/>
        <v>2.1283892099999995</v>
      </c>
      <c r="F935" s="5">
        <f>ABS(Table21[[#This Row],[Erorr 1]])</f>
        <v>1.4588999999999999</v>
      </c>
      <c r="G935" s="6">
        <f>Table21[[#This Row],[Abs Erorr 1]]/Table21[[#This Row],[Adj Close]]</f>
        <v>1.4218619188752193E-2</v>
      </c>
      <c r="H935" s="4">
        <f t="shared" si="73"/>
        <v>105.39293333333335</v>
      </c>
      <c r="I935" s="7">
        <f>(Table21[[#This Row],[Adj Close]]-Table21[[#This Row],[3-MA]])</f>
        <v>-2.7880333333333454</v>
      </c>
      <c r="J935" s="3">
        <f t="shared" si="72"/>
        <v>7.7731298677778451</v>
      </c>
      <c r="K935" s="3">
        <f>ABS(Table21[[#This Row],[Erorr 2]])</f>
        <v>2.7880333333333454</v>
      </c>
      <c r="L935" s="6">
        <f>Table21[[#This Row],[Abs Erorr 2]]/Table21[[#This Row],[Adj Close]]</f>
        <v>2.7172516452268317E-2</v>
      </c>
      <c r="M935" s="4">
        <f t="shared" si="74"/>
        <v>105.89216666666668</v>
      </c>
      <c r="N935" s="9">
        <f>Table21[[#This Row],[Adj Close]]-Table21[[#This Row],[6-MA]]</f>
        <v>-3.2872666666666817</v>
      </c>
      <c r="O935" s="10">
        <f>(Table21[[#This Row],[Adj Close]]-M935)^2</f>
        <v>10.806122137777876</v>
      </c>
      <c r="P935" s="10">
        <f>ABS(Table21[[#This Row],[Erorr 3]])</f>
        <v>3.2872666666666817</v>
      </c>
      <c r="Q935" s="81">
        <f>Table21[[#This Row],[Abs Erorr 3]]/Table21[[#This Row],[Adj Close]]</f>
        <v>3.203810604236914E-2</v>
      </c>
    </row>
    <row r="936" spans="1:17" x14ac:dyDescent="0.3">
      <c r="A936" s="79">
        <v>44820</v>
      </c>
      <c r="B936" s="82">
        <v>101.2628</v>
      </c>
      <c r="C936" s="4">
        <f t="shared" si="71"/>
        <v>102.6049</v>
      </c>
      <c r="D936" s="18">
        <f>Table21[[#This Row],[Adj Close]]-Table21[[#This Row],[Naive Trend ]]</f>
        <v>-1.3421000000000021</v>
      </c>
      <c r="E936" s="5">
        <f t="shared" si="70"/>
        <v>1.8012324100000054</v>
      </c>
      <c r="F936" s="5">
        <f>ABS(Table21[[#This Row],[Erorr 1]])</f>
        <v>1.3421000000000021</v>
      </c>
      <c r="G936" s="6">
        <f>Table21[[#This Row],[Abs Erorr 1]]/Table21[[#This Row],[Adj Close]]</f>
        <v>1.3253633120948681E-2</v>
      </c>
      <c r="H936" s="4">
        <f t="shared" si="73"/>
        <v>103.16253333333333</v>
      </c>
      <c r="I936" s="7">
        <f>(Table21[[#This Row],[Adj Close]]-Table21[[#This Row],[3-MA]])</f>
        <v>-1.8997333333333302</v>
      </c>
      <c r="J936" s="3">
        <f t="shared" si="72"/>
        <v>3.6089867377777658</v>
      </c>
      <c r="K936" s="3">
        <f>ABS(Table21[[#This Row],[Erorr 2]])</f>
        <v>1.8997333333333302</v>
      </c>
      <c r="L936" s="6">
        <f>Table21[[#This Row],[Abs Erorr 2]]/Table21[[#This Row],[Adj Close]]</f>
        <v>1.8760426665402598E-2</v>
      </c>
      <c r="M936" s="4">
        <f t="shared" si="74"/>
        <v>105.40913333333334</v>
      </c>
      <c r="N936" s="9">
        <f>Table21[[#This Row],[Adj Close]]-Table21[[#This Row],[6-MA]]</f>
        <v>-4.1463333333333452</v>
      </c>
      <c r="O936" s="10">
        <f>(Table21[[#This Row],[Adj Close]]-M936)^2</f>
        <v>17.19208011111121</v>
      </c>
      <c r="P936" s="10">
        <f>ABS(Table21[[#This Row],[Erorr 3]])</f>
        <v>4.1463333333333452</v>
      </c>
      <c r="Q936" s="81">
        <f>Table21[[#This Row],[Abs Erorr 3]]/Table21[[#This Row],[Adj Close]]</f>
        <v>4.0946263912644575E-2</v>
      </c>
    </row>
    <row r="937" spans="1:17" x14ac:dyDescent="0.3">
      <c r="A937" s="79">
        <v>44823</v>
      </c>
      <c r="B937" s="82">
        <v>104.268</v>
      </c>
      <c r="C937" s="4">
        <f t="shared" si="71"/>
        <v>101.2628</v>
      </c>
      <c r="D937" s="18">
        <f>Table21[[#This Row],[Adj Close]]-Table21[[#This Row],[Naive Trend ]]</f>
        <v>3.0052000000000021</v>
      </c>
      <c r="E937" s="5">
        <f t="shared" si="70"/>
        <v>9.0312270400000134</v>
      </c>
      <c r="F937" s="5">
        <f>ABS(Table21[[#This Row],[Erorr 1]])</f>
        <v>3.0052000000000021</v>
      </c>
      <c r="G937" s="6">
        <f>Table21[[#This Row],[Abs Erorr 1]]/Table21[[#This Row],[Adj Close]]</f>
        <v>2.8821882073119288E-2</v>
      </c>
      <c r="H937" s="4">
        <f t="shared" si="73"/>
        <v>102.64383333333335</v>
      </c>
      <c r="I937" s="7">
        <f>(Table21[[#This Row],[Adj Close]]-Table21[[#This Row],[3-MA]])</f>
        <v>1.6241666666666532</v>
      </c>
      <c r="J937" s="3">
        <f t="shared" si="72"/>
        <v>2.6379173611110676</v>
      </c>
      <c r="K937" s="3">
        <f>ABS(Table21[[#This Row],[Erorr 2]])</f>
        <v>1.6241666666666532</v>
      </c>
      <c r="L937" s="6">
        <f>Table21[[#This Row],[Abs Erorr 2]]/Table21[[#This Row],[Adj Close]]</f>
        <v>1.557684684339062E-2</v>
      </c>
      <c r="M937" s="4">
        <f t="shared" si="74"/>
        <v>104.66188333333334</v>
      </c>
      <c r="N937" s="9">
        <f>Table21[[#This Row],[Adj Close]]-Table21[[#This Row],[6-MA]]</f>
        <v>-0.39388333333333492</v>
      </c>
      <c r="O937" s="10">
        <f>(Table21[[#This Row],[Adj Close]]-M937)^2</f>
        <v>0.15514408027777901</v>
      </c>
      <c r="P937" s="10">
        <f>ABS(Table21[[#This Row],[Erorr 3]])</f>
        <v>0.39388333333333492</v>
      </c>
      <c r="Q937" s="81">
        <f>Table21[[#This Row],[Abs Erorr 3]]/Table21[[#This Row],[Adj Close]]</f>
        <v>3.7776051457142643E-3</v>
      </c>
    </row>
    <row r="938" spans="1:17" x14ac:dyDescent="0.3">
      <c r="A938" s="79">
        <v>44824</v>
      </c>
      <c r="B938" s="82">
        <v>99.609399999999994</v>
      </c>
      <c r="C938" s="4">
        <f t="shared" si="71"/>
        <v>104.268</v>
      </c>
      <c r="D938" s="18">
        <f>Table21[[#This Row],[Adj Close]]-Table21[[#This Row],[Naive Trend ]]</f>
        <v>-4.658600000000007</v>
      </c>
      <c r="E938" s="5">
        <f t="shared" si="70"/>
        <v>21.702553960000063</v>
      </c>
      <c r="F938" s="5">
        <f>ABS(Table21[[#This Row],[Erorr 1]])</f>
        <v>4.658600000000007</v>
      </c>
      <c r="G938" s="6">
        <f>Table21[[#This Row],[Abs Erorr 1]]/Table21[[#This Row],[Adj Close]]</f>
        <v>4.6768678458057246E-2</v>
      </c>
      <c r="H938" s="4">
        <f t="shared" si="73"/>
        <v>102.71190000000001</v>
      </c>
      <c r="I938" s="7">
        <f>(Table21[[#This Row],[Adj Close]]-Table21[[#This Row],[3-MA]])</f>
        <v>-3.1025000000000205</v>
      </c>
      <c r="J938" s="3">
        <f t="shared" si="72"/>
        <v>9.6255062500001269</v>
      </c>
      <c r="K938" s="3">
        <f>ABS(Table21[[#This Row],[Erorr 2]])</f>
        <v>3.1025000000000205</v>
      </c>
      <c r="L938" s="6">
        <f>Table21[[#This Row],[Abs Erorr 2]]/Table21[[#This Row],[Adj Close]]</f>
        <v>3.114665884946622E-2</v>
      </c>
      <c r="M938" s="4">
        <f t="shared" si="74"/>
        <v>104.05241666666667</v>
      </c>
      <c r="N938" s="9">
        <f>Table21[[#This Row],[Adj Close]]-Table21[[#This Row],[6-MA]]</f>
        <v>-4.4430166666666793</v>
      </c>
      <c r="O938" s="10">
        <f>(Table21[[#This Row],[Adj Close]]-M938)^2</f>
        <v>19.740397100277889</v>
      </c>
      <c r="P938" s="10">
        <f>ABS(Table21[[#This Row],[Erorr 3]])</f>
        <v>4.4430166666666793</v>
      </c>
      <c r="Q938" s="81">
        <f>Table21[[#This Row],[Abs Erorr 3]]/Table21[[#This Row],[Adj Close]]</f>
        <v>4.4604391419551567E-2</v>
      </c>
    </row>
    <row r="939" spans="1:17" x14ac:dyDescent="0.3">
      <c r="A939" s="79">
        <v>44825</v>
      </c>
      <c r="B939" s="82">
        <v>97.051599999999993</v>
      </c>
      <c r="C939" s="4">
        <f t="shared" si="71"/>
        <v>99.609399999999994</v>
      </c>
      <c r="D939" s="18">
        <f>Table21[[#This Row],[Adj Close]]-Table21[[#This Row],[Naive Trend ]]</f>
        <v>-2.5578000000000003</v>
      </c>
      <c r="E939" s="5">
        <f t="shared" si="70"/>
        <v>6.5423408400000014</v>
      </c>
      <c r="F939" s="5">
        <f>ABS(Table21[[#This Row],[Erorr 1]])</f>
        <v>2.5578000000000003</v>
      </c>
      <c r="G939" s="6">
        <f>Table21[[#This Row],[Abs Erorr 1]]/Table21[[#This Row],[Adj Close]]</f>
        <v>2.6355052363897149E-2</v>
      </c>
      <c r="H939" s="4">
        <f t="shared" si="73"/>
        <v>101.71339999999999</v>
      </c>
      <c r="I939" s="7">
        <f>(Table21[[#This Row],[Adj Close]]-Table21[[#This Row],[3-MA]])</f>
        <v>-4.6617999999999995</v>
      </c>
      <c r="J939" s="3">
        <f t="shared" si="72"/>
        <v>21.732379239999997</v>
      </c>
      <c r="K939" s="3">
        <f>ABS(Table21[[#This Row],[Erorr 2]])</f>
        <v>4.6617999999999995</v>
      </c>
      <c r="L939" s="6">
        <f>Table21[[#This Row],[Abs Erorr 2]]/Table21[[#This Row],[Adj Close]]</f>
        <v>4.8034241578706581E-2</v>
      </c>
      <c r="M939" s="4">
        <f t="shared" si="74"/>
        <v>102.43796666666667</v>
      </c>
      <c r="N939" s="9">
        <f>Table21[[#This Row],[Adj Close]]-Table21[[#This Row],[6-MA]]</f>
        <v>-5.3863666666666745</v>
      </c>
      <c r="O939" s="10">
        <f>(Table21[[#This Row],[Adj Close]]-M939)^2</f>
        <v>29.012945867777862</v>
      </c>
      <c r="P939" s="10">
        <f>ABS(Table21[[#This Row],[Erorr 3]])</f>
        <v>5.3863666666666745</v>
      </c>
      <c r="Q939" s="81">
        <f>Table21[[#This Row],[Abs Erorr 3]]/Table21[[#This Row],[Adj Close]]</f>
        <v>5.5500029537551933E-2</v>
      </c>
    </row>
    <row r="940" spans="1:17" x14ac:dyDescent="0.3">
      <c r="A940" s="79">
        <v>44826</v>
      </c>
      <c r="B940" s="82">
        <v>95.845600000000005</v>
      </c>
      <c r="C940" s="4">
        <f t="shared" si="71"/>
        <v>97.051599999999993</v>
      </c>
      <c r="D940" s="18">
        <f>Table21[[#This Row],[Adj Close]]-Table21[[#This Row],[Naive Trend ]]</f>
        <v>-1.2059999999999889</v>
      </c>
      <c r="E940" s="5">
        <f t="shared" si="70"/>
        <v>1.4544359999999732</v>
      </c>
      <c r="F940" s="5">
        <f>ABS(Table21[[#This Row],[Erorr 1]])</f>
        <v>1.2059999999999889</v>
      </c>
      <c r="G940" s="6">
        <f>Table21[[#This Row],[Abs Erorr 1]]/Table21[[#This Row],[Adj Close]]</f>
        <v>1.2582737235720667E-2</v>
      </c>
      <c r="H940" s="4">
        <f t="shared" si="73"/>
        <v>100.30966666666666</v>
      </c>
      <c r="I940" s="7">
        <f>(Table21[[#This Row],[Adj Close]]-Table21[[#This Row],[3-MA]])</f>
        <v>-4.4640666666666533</v>
      </c>
      <c r="J940" s="3">
        <f t="shared" si="72"/>
        <v>19.927891204444325</v>
      </c>
      <c r="K940" s="3">
        <f>ABS(Table21[[#This Row],[Erorr 2]])</f>
        <v>4.4640666666666533</v>
      </c>
      <c r="L940" s="6">
        <f>Table21[[#This Row],[Abs Erorr 2]]/Table21[[#This Row],[Adj Close]]</f>
        <v>4.6575603540138025E-2</v>
      </c>
      <c r="M940" s="4">
        <f t="shared" si="74"/>
        <v>101.47675</v>
      </c>
      <c r="N940" s="9">
        <f>Table21[[#This Row],[Adj Close]]-Table21[[#This Row],[6-MA]]</f>
        <v>-5.631149999999991</v>
      </c>
      <c r="O940" s="10">
        <f>(Table21[[#This Row],[Adj Close]]-M940)^2</f>
        <v>31.7098503224999</v>
      </c>
      <c r="P940" s="10">
        <f>ABS(Table21[[#This Row],[Erorr 3]])</f>
        <v>5.631149999999991</v>
      </c>
      <c r="Q940" s="81">
        <f>Table21[[#This Row],[Abs Erorr 3]]/Table21[[#This Row],[Adj Close]]</f>
        <v>5.875230579181507E-2</v>
      </c>
    </row>
    <row r="941" spans="1:17" x14ac:dyDescent="0.3">
      <c r="A941" s="79">
        <v>44827</v>
      </c>
      <c r="B941" s="82">
        <v>94.357600000000005</v>
      </c>
      <c r="C941" s="4">
        <f t="shared" si="71"/>
        <v>95.845600000000005</v>
      </c>
      <c r="D941" s="18">
        <f>Table21[[#This Row],[Adj Close]]-Table21[[#This Row],[Naive Trend ]]</f>
        <v>-1.4879999999999995</v>
      </c>
      <c r="E941" s="5">
        <f t="shared" si="70"/>
        <v>2.2141439999999988</v>
      </c>
      <c r="F941" s="5">
        <f>ABS(Table21[[#This Row],[Erorr 1]])</f>
        <v>1.4879999999999995</v>
      </c>
      <c r="G941" s="6">
        <f>Table21[[#This Row],[Abs Erorr 1]]/Table21[[#This Row],[Adj Close]]</f>
        <v>1.5769794907882349E-2</v>
      </c>
      <c r="H941" s="4">
        <f t="shared" si="73"/>
        <v>97.502200000000002</v>
      </c>
      <c r="I941" s="7">
        <f>(Table21[[#This Row],[Adj Close]]-Table21[[#This Row],[3-MA]])</f>
        <v>-3.144599999999997</v>
      </c>
      <c r="J941" s="3">
        <f t="shared" si="72"/>
        <v>9.8885091599999804</v>
      </c>
      <c r="K941" s="3">
        <f>ABS(Table21[[#This Row],[Erorr 2]])</f>
        <v>3.144599999999997</v>
      </c>
      <c r="L941" s="6">
        <f>Table21[[#This Row],[Abs Erorr 2]]/Table21[[#This Row],[Adj Close]]</f>
        <v>3.3326409319440052E-2</v>
      </c>
      <c r="M941" s="4">
        <f t="shared" si="74"/>
        <v>100.10705000000002</v>
      </c>
      <c r="N941" s="9">
        <f>Table21[[#This Row],[Adj Close]]-Table21[[#This Row],[6-MA]]</f>
        <v>-5.7494500000000102</v>
      </c>
      <c r="O941" s="10">
        <f>(Table21[[#This Row],[Adj Close]]-M941)^2</f>
        <v>33.056175302500115</v>
      </c>
      <c r="P941" s="10">
        <f>ABS(Table21[[#This Row],[Erorr 3]])</f>
        <v>5.7494500000000102</v>
      </c>
      <c r="Q941" s="81">
        <f>Table21[[#This Row],[Abs Erorr 3]]/Table21[[#This Row],[Adj Close]]</f>
        <v>6.0932558691615832E-2</v>
      </c>
    </row>
    <row r="942" spans="1:17" x14ac:dyDescent="0.3">
      <c r="A942" s="79">
        <v>44830</v>
      </c>
      <c r="B942" s="82">
        <v>93.424000000000007</v>
      </c>
      <c r="C942" s="4">
        <f t="shared" si="71"/>
        <v>94.357600000000005</v>
      </c>
      <c r="D942" s="18">
        <f>Table21[[#This Row],[Adj Close]]-Table21[[#This Row],[Naive Trend ]]</f>
        <v>-0.93359999999999843</v>
      </c>
      <c r="E942" s="5">
        <f t="shared" si="70"/>
        <v>0.8716089599999971</v>
      </c>
      <c r="F942" s="5">
        <f>ABS(Table21[[#This Row],[Erorr 1]])</f>
        <v>0.93359999999999843</v>
      </c>
      <c r="G942" s="6">
        <f>Table21[[#This Row],[Abs Erorr 1]]/Table21[[#This Row],[Adj Close]]</f>
        <v>9.9931495119027058E-3</v>
      </c>
      <c r="H942" s="4">
        <f t="shared" si="73"/>
        <v>95.751599999999996</v>
      </c>
      <c r="I942" s="7">
        <f>(Table21[[#This Row],[Adj Close]]-Table21[[#This Row],[3-MA]])</f>
        <v>-2.3275999999999897</v>
      </c>
      <c r="J942" s="3">
        <f t="shared" si="72"/>
        <v>5.4177217599999521</v>
      </c>
      <c r="K942" s="3">
        <f>ABS(Table21[[#This Row],[Erorr 2]])</f>
        <v>2.3275999999999897</v>
      </c>
      <c r="L942" s="6">
        <f>Table21[[#This Row],[Abs Erorr 2]]/Table21[[#This Row],[Adj Close]]</f>
        <v>2.4914368898783925E-2</v>
      </c>
      <c r="M942" s="4">
        <f t="shared" si="74"/>
        <v>98.732500000000002</v>
      </c>
      <c r="N942" s="9">
        <f>Table21[[#This Row],[Adj Close]]-Table21[[#This Row],[6-MA]]</f>
        <v>-5.3084999999999951</v>
      </c>
      <c r="O942" s="10">
        <f>(Table21[[#This Row],[Adj Close]]-M942)^2</f>
        <v>28.180172249999949</v>
      </c>
      <c r="P942" s="10">
        <f>ABS(Table21[[#This Row],[Erorr 3]])</f>
        <v>5.3084999999999951</v>
      </c>
      <c r="Q942" s="81">
        <f>Table21[[#This Row],[Abs Erorr 3]]/Table21[[#This Row],[Adj Close]]</f>
        <v>5.6821587600616487E-2</v>
      </c>
    </row>
    <row r="943" spans="1:17" x14ac:dyDescent="0.3">
      <c r="A943" s="79">
        <v>44831</v>
      </c>
      <c r="B943" s="82">
        <v>93.6477</v>
      </c>
      <c r="C943" s="4">
        <f t="shared" si="71"/>
        <v>93.424000000000007</v>
      </c>
      <c r="D943" s="18">
        <f>Table21[[#This Row],[Adj Close]]-Table21[[#This Row],[Naive Trend ]]</f>
        <v>0.22369999999999379</v>
      </c>
      <c r="E943" s="5">
        <f t="shared" si="70"/>
        <v>5.0041689999997224E-2</v>
      </c>
      <c r="F943" s="5">
        <f>ABS(Table21[[#This Row],[Erorr 1]])</f>
        <v>0.22369999999999379</v>
      </c>
      <c r="G943" s="6">
        <f>Table21[[#This Row],[Abs Erorr 1]]/Table21[[#This Row],[Adj Close]]</f>
        <v>2.3887399263408902E-3</v>
      </c>
      <c r="H943" s="4">
        <f t="shared" si="73"/>
        <v>94.542400000000001</v>
      </c>
      <c r="I943" s="7">
        <f>(Table21[[#This Row],[Adj Close]]-Table21[[#This Row],[3-MA]])</f>
        <v>-0.89470000000000027</v>
      </c>
      <c r="J943" s="3">
        <f t="shared" si="72"/>
        <v>0.80048809000000054</v>
      </c>
      <c r="K943" s="3">
        <f>ABS(Table21[[#This Row],[Erorr 2]])</f>
        <v>0.89470000000000027</v>
      </c>
      <c r="L943" s="6">
        <f>Table21[[#This Row],[Abs Erorr 2]]/Table21[[#This Row],[Adj Close]]</f>
        <v>9.5538918734790097E-3</v>
      </c>
      <c r="M943" s="4">
        <f t="shared" si="74"/>
        <v>97.426033333333336</v>
      </c>
      <c r="N943" s="9">
        <f>Table21[[#This Row],[Adj Close]]-Table21[[#This Row],[6-MA]]</f>
        <v>-3.778333333333336</v>
      </c>
      <c r="O943" s="10">
        <f>(Table21[[#This Row],[Adj Close]]-M943)^2</f>
        <v>14.275802777777798</v>
      </c>
      <c r="P943" s="10">
        <f>ABS(Table21[[#This Row],[Erorr 3]])</f>
        <v>3.778333333333336</v>
      </c>
      <c r="Q943" s="81">
        <f>Table21[[#This Row],[Abs Erorr 3]]/Table21[[#This Row],[Adj Close]]</f>
        <v>4.034624804809233E-2</v>
      </c>
    </row>
    <row r="944" spans="1:17" x14ac:dyDescent="0.3">
      <c r="A944" s="79">
        <v>44832</v>
      </c>
      <c r="B944" s="82">
        <v>95.991500000000002</v>
      </c>
      <c r="C944" s="4">
        <f t="shared" si="71"/>
        <v>93.6477</v>
      </c>
      <c r="D944" s="18">
        <f>Table21[[#This Row],[Adj Close]]-Table21[[#This Row],[Naive Trend ]]</f>
        <v>2.3438000000000017</v>
      </c>
      <c r="E944" s="5">
        <f t="shared" si="70"/>
        <v>5.493398440000008</v>
      </c>
      <c r="F944" s="5">
        <f>ABS(Table21[[#This Row],[Erorr 1]])</f>
        <v>2.3438000000000017</v>
      </c>
      <c r="G944" s="6">
        <f>Table21[[#This Row],[Abs Erorr 1]]/Table21[[#This Row],[Adj Close]]</f>
        <v>2.4416745232650826E-2</v>
      </c>
      <c r="H944" s="4">
        <f t="shared" si="73"/>
        <v>93.809766666666675</v>
      </c>
      <c r="I944" s="7">
        <f>(Table21[[#This Row],[Adj Close]]-Table21[[#This Row],[3-MA]])</f>
        <v>2.1817333333333266</v>
      </c>
      <c r="J944" s="3">
        <f t="shared" si="72"/>
        <v>4.7599603377777484</v>
      </c>
      <c r="K944" s="3">
        <f>ABS(Table21[[#This Row],[Erorr 2]])</f>
        <v>2.1817333333333266</v>
      </c>
      <c r="L944" s="6">
        <f>Table21[[#This Row],[Abs Erorr 2]]/Table21[[#This Row],[Adj Close]]</f>
        <v>2.2728401299420539E-2</v>
      </c>
      <c r="M944" s="4">
        <f t="shared" si="74"/>
        <v>95.655983333333324</v>
      </c>
      <c r="N944" s="9">
        <f>Table21[[#This Row],[Adj Close]]-Table21[[#This Row],[6-MA]]</f>
        <v>0.33551666666667757</v>
      </c>
      <c r="O944" s="10">
        <f>(Table21[[#This Row],[Adj Close]]-M944)^2</f>
        <v>0.11257143361111842</v>
      </c>
      <c r="P944" s="10">
        <f>ABS(Table21[[#This Row],[Erorr 3]])</f>
        <v>0.33551666666667757</v>
      </c>
      <c r="Q944" s="81">
        <f>Table21[[#This Row],[Abs Erorr 3]]/Table21[[#This Row],[Adj Close]]</f>
        <v>3.495274755230177E-3</v>
      </c>
    </row>
    <row r="945" spans="1:17" x14ac:dyDescent="0.3">
      <c r="A945" s="79">
        <v>44833</v>
      </c>
      <c r="B945" s="82">
        <v>92.713999999999999</v>
      </c>
      <c r="C945" s="4">
        <f t="shared" si="71"/>
        <v>95.991500000000002</v>
      </c>
      <c r="D945" s="18">
        <f>Table21[[#This Row],[Adj Close]]-Table21[[#This Row],[Naive Trend ]]</f>
        <v>-3.2775000000000034</v>
      </c>
      <c r="E945" s="5">
        <f t="shared" si="70"/>
        <v>10.742006250000022</v>
      </c>
      <c r="F945" s="5">
        <f>ABS(Table21[[#This Row],[Erorr 1]])</f>
        <v>3.2775000000000034</v>
      </c>
      <c r="G945" s="6">
        <f>Table21[[#This Row],[Abs Erorr 1]]/Table21[[#This Row],[Adj Close]]</f>
        <v>3.5350648230040811E-2</v>
      </c>
      <c r="H945" s="4">
        <f t="shared" si="73"/>
        <v>94.354400000000012</v>
      </c>
      <c r="I945" s="7">
        <f>(Table21[[#This Row],[Adj Close]]-Table21[[#This Row],[3-MA]])</f>
        <v>-1.6404000000000138</v>
      </c>
      <c r="J945" s="3">
        <f t="shared" si="72"/>
        <v>2.6909121600000456</v>
      </c>
      <c r="K945" s="3">
        <f>ABS(Table21[[#This Row],[Erorr 2]])</f>
        <v>1.6404000000000138</v>
      </c>
      <c r="L945" s="6">
        <f>Table21[[#This Row],[Abs Erorr 2]]/Table21[[#This Row],[Adj Close]]</f>
        <v>1.7693120780033371E-2</v>
      </c>
      <c r="M945" s="4">
        <f t="shared" si="74"/>
        <v>95.052999999999997</v>
      </c>
      <c r="N945" s="9">
        <f>Table21[[#This Row],[Adj Close]]-Table21[[#This Row],[6-MA]]</f>
        <v>-2.3389999999999986</v>
      </c>
      <c r="O945" s="10">
        <f>(Table21[[#This Row],[Adj Close]]-M945)^2</f>
        <v>5.4709209999999935</v>
      </c>
      <c r="P945" s="10">
        <f>ABS(Table21[[#This Row],[Erorr 3]])</f>
        <v>2.3389999999999986</v>
      </c>
      <c r="Q945" s="81">
        <f>Table21[[#This Row],[Abs Erorr 3]]/Table21[[#This Row],[Adj Close]]</f>
        <v>2.5228120887891781E-2</v>
      </c>
    </row>
    <row r="946" spans="1:17" x14ac:dyDescent="0.3">
      <c r="A946" s="79">
        <v>44834</v>
      </c>
      <c r="B946" s="82">
        <v>80.839100000000002</v>
      </c>
      <c r="C946" s="4">
        <f t="shared" si="71"/>
        <v>92.713999999999999</v>
      </c>
      <c r="D946" s="18">
        <f>Table21[[#This Row],[Adj Close]]-Table21[[#This Row],[Naive Trend ]]</f>
        <v>-11.874899999999997</v>
      </c>
      <c r="E946" s="5">
        <f t="shared" si="70"/>
        <v>141.01325000999992</v>
      </c>
      <c r="F946" s="5">
        <f>ABS(Table21[[#This Row],[Erorr 1]])</f>
        <v>11.874899999999997</v>
      </c>
      <c r="G946" s="6">
        <f>Table21[[#This Row],[Abs Erorr 1]]/Table21[[#This Row],[Adj Close]]</f>
        <v>0.14689549982619793</v>
      </c>
      <c r="H946" s="4">
        <f t="shared" si="73"/>
        <v>94.117733333333334</v>
      </c>
      <c r="I946" s="7">
        <f>(Table21[[#This Row],[Adj Close]]-Table21[[#This Row],[3-MA]])</f>
        <v>-13.278633333333332</v>
      </c>
      <c r="J946" s="3">
        <f t="shared" si="72"/>
        <v>176.32210320111108</v>
      </c>
      <c r="K946" s="3">
        <f>ABS(Table21[[#This Row],[Erorr 2]])</f>
        <v>13.278633333333332</v>
      </c>
      <c r="L946" s="6">
        <f>Table21[[#This Row],[Abs Erorr 2]]/Table21[[#This Row],[Adj Close]]</f>
        <v>0.16426003423260935</v>
      </c>
      <c r="M946" s="4">
        <f t="shared" si="74"/>
        <v>94.330066666666653</v>
      </c>
      <c r="N946" s="9">
        <f>Table21[[#This Row],[Adj Close]]-Table21[[#This Row],[6-MA]]</f>
        <v>-13.490966666666651</v>
      </c>
      <c r="O946" s="10">
        <f>(Table21[[#This Row],[Adj Close]]-M946)^2</f>
        <v>182.00618160111068</v>
      </c>
      <c r="P946" s="10">
        <f>ABS(Table21[[#This Row],[Erorr 3]])</f>
        <v>13.490966666666651</v>
      </c>
      <c r="Q946" s="81">
        <f>Table21[[#This Row],[Abs Erorr 3]]/Table21[[#This Row],[Adj Close]]</f>
        <v>0.1668866509729407</v>
      </c>
    </row>
    <row r="947" spans="1:17" x14ac:dyDescent="0.3">
      <c r="A947" s="79">
        <v>44837</v>
      </c>
      <c r="B947" s="82">
        <v>83.0565</v>
      </c>
      <c r="C947" s="4">
        <f t="shared" si="71"/>
        <v>80.839100000000002</v>
      </c>
      <c r="D947" s="18">
        <f>Table21[[#This Row],[Adj Close]]-Table21[[#This Row],[Naive Trend ]]</f>
        <v>2.2173999999999978</v>
      </c>
      <c r="E947" s="5">
        <f t="shared" si="70"/>
        <v>4.9168627599999901</v>
      </c>
      <c r="F947" s="5">
        <f>ABS(Table21[[#This Row],[Erorr 1]])</f>
        <v>2.2173999999999978</v>
      </c>
      <c r="G947" s="6">
        <f>Table21[[#This Row],[Abs Erorr 1]]/Table21[[#This Row],[Adj Close]]</f>
        <v>2.669748905865282E-2</v>
      </c>
      <c r="H947" s="4">
        <f t="shared" si="73"/>
        <v>89.848200000000006</v>
      </c>
      <c r="I947" s="7">
        <f>(Table21[[#This Row],[Adj Close]]-Table21[[#This Row],[3-MA]])</f>
        <v>-6.7917000000000058</v>
      </c>
      <c r="J947" s="3">
        <f t="shared" si="72"/>
        <v>46.127188890000077</v>
      </c>
      <c r="K947" s="3">
        <f>ABS(Table21[[#This Row],[Erorr 2]])</f>
        <v>6.7917000000000058</v>
      </c>
      <c r="L947" s="6">
        <f>Table21[[#This Row],[Abs Erorr 2]]/Table21[[#This Row],[Adj Close]]</f>
        <v>8.1772046739267912E-2</v>
      </c>
      <c r="M947" s="4">
        <f t="shared" si="74"/>
        <v>91.828983333333326</v>
      </c>
      <c r="N947" s="9">
        <f>Table21[[#This Row],[Adj Close]]-Table21[[#This Row],[6-MA]]</f>
        <v>-8.7724833333333265</v>
      </c>
      <c r="O947" s="10">
        <f>(Table21[[#This Row],[Adj Close]]-M947)^2</f>
        <v>76.956463833610997</v>
      </c>
      <c r="P947" s="10">
        <f>ABS(Table21[[#This Row],[Erorr 3]])</f>
        <v>8.7724833333333265</v>
      </c>
      <c r="Q947" s="81">
        <f>Table21[[#This Row],[Abs Erorr 3]]/Table21[[#This Row],[Adj Close]]</f>
        <v>0.10562067187195856</v>
      </c>
    </row>
    <row r="948" spans="1:17" x14ac:dyDescent="0.3">
      <c r="A948" s="79">
        <v>44838</v>
      </c>
      <c r="B948" s="82">
        <v>86.207599999999999</v>
      </c>
      <c r="C948" s="4">
        <f t="shared" si="71"/>
        <v>83.0565</v>
      </c>
      <c r="D948" s="18">
        <f>Table21[[#This Row],[Adj Close]]-Table21[[#This Row],[Naive Trend ]]</f>
        <v>3.1510999999999996</v>
      </c>
      <c r="E948" s="5">
        <f t="shared" si="70"/>
        <v>9.9294312099999971</v>
      </c>
      <c r="F948" s="5">
        <f>ABS(Table21[[#This Row],[Erorr 1]])</f>
        <v>3.1510999999999996</v>
      </c>
      <c r="G948" s="6">
        <f>Table21[[#This Row],[Abs Erorr 1]]/Table21[[#This Row],[Adj Close]]</f>
        <v>3.6552461731912261E-2</v>
      </c>
      <c r="H948" s="4">
        <f t="shared" si="73"/>
        <v>85.536533333333338</v>
      </c>
      <c r="I948" s="7">
        <f>(Table21[[#This Row],[Adj Close]]-Table21[[#This Row],[3-MA]])</f>
        <v>0.67106666666666115</v>
      </c>
      <c r="J948" s="3">
        <f t="shared" si="72"/>
        <v>0.45033047111110369</v>
      </c>
      <c r="K948" s="3">
        <f>ABS(Table21[[#This Row],[Erorr 2]])</f>
        <v>0.67106666666666115</v>
      </c>
      <c r="L948" s="6">
        <f>Table21[[#This Row],[Abs Erorr 2]]/Table21[[#This Row],[Adj Close]]</f>
        <v>7.7843098133651926E-3</v>
      </c>
      <c r="M948" s="4">
        <f t="shared" si="74"/>
        <v>89.945466666666675</v>
      </c>
      <c r="N948" s="9">
        <f>Table21[[#This Row],[Adj Close]]-Table21[[#This Row],[6-MA]]</f>
        <v>-3.737866666666676</v>
      </c>
      <c r="O948" s="10">
        <f>(Table21[[#This Row],[Adj Close]]-M948)^2</f>
        <v>13.971647217777848</v>
      </c>
      <c r="P948" s="10">
        <f>ABS(Table21[[#This Row],[Erorr 3]])</f>
        <v>3.737866666666676</v>
      </c>
      <c r="Q948" s="81">
        <f>Table21[[#This Row],[Abs Erorr 3]]/Table21[[#This Row],[Adj Close]]</f>
        <v>4.3358899524713321E-2</v>
      </c>
    </row>
    <row r="949" spans="1:17" x14ac:dyDescent="0.3">
      <c r="A949" s="79">
        <v>44839</v>
      </c>
      <c r="B949" s="82">
        <v>88.600099999999998</v>
      </c>
      <c r="C949" s="4">
        <f t="shared" si="71"/>
        <v>86.207599999999999</v>
      </c>
      <c r="D949" s="18">
        <f>Table21[[#This Row],[Adj Close]]-Table21[[#This Row],[Naive Trend ]]</f>
        <v>2.3924999999999983</v>
      </c>
      <c r="E949" s="5">
        <f t="shared" si="70"/>
        <v>5.7240562499999914</v>
      </c>
      <c r="F949" s="5">
        <f>ABS(Table21[[#This Row],[Erorr 1]])</f>
        <v>2.3924999999999983</v>
      </c>
      <c r="G949" s="6">
        <f>Table21[[#This Row],[Abs Erorr 1]]/Table21[[#This Row],[Adj Close]]</f>
        <v>2.7003355526686746E-2</v>
      </c>
      <c r="H949" s="4">
        <f t="shared" si="73"/>
        <v>83.367733333333334</v>
      </c>
      <c r="I949" s="7">
        <f>(Table21[[#This Row],[Adj Close]]-Table21[[#This Row],[3-MA]])</f>
        <v>5.2323666666666639</v>
      </c>
      <c r="J949" s="3">
        <f t="shared" si="72"/>
        <v>27.377660934444418</v>
      </c>
      <c r="K949" s="3">
        <f>ABS(Table21[[#This Row],[Erorr 2]])</f>
        <v>5.2323666666666639</v>
      </c>
      <c r="L949" s="6">
        <f>Table21[[#This Row],[Abs Erorr 2]]/Table21[[#This Row],[Adj Close]]</f>
        <v>5.9055990531237147E-2</v>
      </c>
      <c r="M949" s="4">
        <f t="shared" si="74"/>
        <v>88.742733333333334</v>
      </c>
      <c r="N949" s="9">
        <f>Table21[[#This Row],[Adj Close]]-Table21[[#This Row],[6-MA]]</f>
        <v>-0.14263333333333605</v>
      </c>
      <c r="O949" s="10">
        <f>(Table21[[#This Row],[Adj Close]]-M949)^2</f>
        <v>2.0344267777778553E-2</v>
      </c>
      <c r="P949" s="10">
        <f>ABS(Table21[[#This Row],[Erorr 3]])</f>
        <v>0.14263333333333605</v>
      </c>
      <c r="Q949" s="81">
        <f>Table21[[#This Row],[Abs Erorr 3]]/Table21[[#This Row],[Adj Close]]</f>
        <v>1.6098552183726211E-3</v>
      </c>
    </row>
    <row r="950" spans="1:17" x14ac:dyDescent="0.3">
      <c r="A950" s="79">
        <v>44840</v>
      </c>
      <c r="B950" s="82">
        <v>87.695599999999999</v>
      </c>
      <c r="C950" s="4">
        <f t="shared" si="71"/>
        <v>88.600099999999998</v>
      </c>
      <c r="D950" s="18">
        <f>Table21[[#This Row],[Adj Close]]-Table21[[#This Row],[Naive Trend ]]</f>
        <v>-0.90449999999999875</v>
      </c>
      <c r="E950" s="5">
        <f t="shared" si="70"/>
        <v>0.81812024999999777</v>
      </c>
      <c r="F950" s="5">
        <f>ABS(Table21[[#This Row],[Erorr 1]])</f>
        <v>0.90449999999999875</v>
      </c>
      <c r="G950" s="6">
        <f>Table21[[#This Row],[Abs Erorr 1]]/Table21[[#This Row],[Adj Close]]</f>
        <v>1.0314086453596289E-2</v>
      </c>
      <c r="H950" s="4">
        <f t="shared" si="73"/>
        <v>85.954733333333323</v>
      </c>
      <c r="I950" s="7">
        <f>(Table21[[#This Row],[Adj Close]]-Table21[[#This Row],[3-MA]])</f>
        <v>1.7408666666666761</v>
      </c>
      <c r="J950" s="3">
        <f t="shared" si="72"/>
        <v>3.0306167511111441</v>
      </c>
      <c r="K950" s="3">
        <f>ABS(Table21[[#This Row],[Erorr 2]])</f>
        <v>1.7408666666666761</v>
      </c>
      <c r="L950" s="6">
        <f>Table21[[#This Row],[Abs Erorr 2]]/Table21[[#This Row],[Adj Close]]</f>
        <v>1.9851243011812181E-2</v>
      </c>
      <c r="M950" s="4">
        <f t="shared" si="74"/>
        <v>87.90146666666665</v>
      </c>
      <c r="N950" s="9">
        <f>Table21[[#This Row],[Adj Close]]-Table21[[#This Row],[6-MA]]</f>
        <v>-0.2058666666666511</v>
      </c>
      <c r="O950" s="10">
        <f>(Table21[[#This Row],[Adj Close]]-M950)^2</f>
        <v>4.2381084444438034E-2</v>
      </c>
      <c r="P950" s="10">
        <f>ABS(Table21[[#This Row],[Erorr 3]])</f>
        <v>0.2058666666666511</v>
      </c>
      <c r="Q950" s="81">
        <f>Table21[[#This Row],[Abs Erorr 3]]/Table21[[#This Row],[Adj Close]]</f>
        <v>2.3475142044372932E-3</v>
      </c>
    </row>
    <row r="951" spans="1:17" x14ac:dyDescent="0.3">
      <c r="A951" s="79">
        <v>44841</v>
      </c>
      <c r="B951" s="82">
        <v>84.768199999999993</v>
      </c>
      <c r="C951" s="4">
        <f t="shared" si="71"/>
        <v>87.695599999999999</v>
      </c>
      <c r="D951" s="18">
        <f>Table21[[#This Row],[Adj Close]]-Table21[[#This Row],[Naive Trend ]]</f>
        <v>-2.9274000000000058</v>
      </c>
      <c r="E951" s="5">
        <f t="shared" si="70"/>
        <v>8.569670760000033</v>
      </c>
      <c r="F951" s="5">
        <f>ABS(Table21[[#This Row],[Erorr 1]])</f>
        <v>2.9274000000000058</v>
      </c>
      <c r="G951" s="6">
        <f>Table21[[#This Row],[Abs Erorr 1]]/Table21[[#This Row],[Adj Close]]</f>
        <v>3.4534176731368674E-2</v>
      </c>
      <c r="H951" s="4">
        <f t="shared" si="73"/>
        <v>87.501100000000008</v>
      </c>
      <c r="I951" s="7">
        <f>(Table21[[#This Row],[Adj Close]]-Table21[[#This Row],[3-MA]])</f>
        <v>-2.732900000000015</v>
      </c>
      <c r="J951" s="3">
        <f t="shared" si="72"/>
        <v>7.4687424100000817</v>
      </c>
      <c r="K951" s="3">
        <f>ABS(Table21[[#This Row],[Erorr 2]])</f>
        <v>2.732900000000015</v>
      </c>
      <c r="L951" s="6">
        <f>Table21[[#This Row],[Abs Erorr 2]]/Table21[[#This Row],[Adj Close]]</f>
        <v>3.2239684221205774E-2</v>
      </c>
      <c r="M951" s="4">
        <f t="shared" si="74"/>
        <v>86.518816666666666</v>
      </c>
      <c r="N951" s="9">
        <f>Table21[[#This Row],[Adj Close]]-Table21[[#This Row],[6-MA]]</f>
        <v>-1.7506166666666729</v>
      </c>
      <c r="O951" s="10">
        <f>(Table21[[#This Row],[Adj Close]]-M951)^2</f>
        <v>3.064658713611133</v>
      </c>
      <c r="P951" s="10">
        <f>ABS(Table21[[#This Row],[Erorr 3]])</f>
        <v>1.7506166666666729</v>
      </c>
      <c r="Q951" s="81">
        <f>Table21[[#This Row],[Abs Erorr 3]]/Table21[[#This Row],[Adj Close]]</f>
        <v>2.0651808893744034E-2</v>
      </c>
    </row>
    <row r="952" spans="1:17" x14ac:dyDescent="0.3">
      <c r="A952" s="79">
        <v>44844</v>
      </c>
      <c r="B952" s="82">
        <v>84.311099999999996</v>
      </c>
      <c r="C952" s="4">
        <f t="shared" si="71"/>
        <v>84.768199999999993</v>
      </c>
      <c r="D952" s="18">
        <f>Table21[[#This Row],[Adj Close]]-Table21[[#This Row],[Naive Trend ]]</f>
        <v>-0.45709999999999695</v>
      </c>
      <c r="E952" s="5">
        <f t="shared" si="70"/>
        <v>0.20894040999999722</v>
      </c>
      <c r="F952" s="5">
        <f>ABS(Table21[[#This Row],[Erorr 1]])</f>
        <v>0.45709999999999695</v>
      </c>
      <c r="G952" s="6">
        <f>Table21[[#This Row],[Abs Erorr 1]]/Table21[[#This Row],[Adj Close]]</f>
        <v>5.4215874303620397E-3</v>
      </c>
      <c r="H952" s="4">
        <f t="shared" si="73"/>
        <v>87.021299999999997</v>
      </c>
      <c r="I952" s="7">
        <f>(Table21[[#This Row],[Adj Close]]-Table21[[#This Row],[3-MA]])</f>
        <v>-2.7102000000000004</v>
      </c>
      <c r="J952" s="3">
        <f t="shared" si="72"/>
        <v>7.3451840400000021</v>
      </c>
      <c r="K952" s="3">
        <f>ABS(Table21[[#This Row],[Erorr 2]])</f>
        <v>2.7102000000000004</v>
      </c>
      <c r="L952" s="6">
        <f>Table21[[#This Row],[Abs Erorr 2]]/Table21[[#This Row],[Adj Close]]</f>
        <v>3.2145233545760883E-2</v>
      </c>
      <c r="M952" s="4">
        <f t="shared" si="74"/>
        <v>85.194516666666672</v>
      </c>
      <c r="N952" s="9">
        <f>Table21[[#This Row],[Adj Close]]-Table21[[#This Row],[6-MA]]</f>
        <v>-0.88341666666667606</v>
      </c>
      <c r="O952" s="10">
        <f>(Table21[[#This Row],[Adj Close]]-M952)^2</f>
        <v>0.78042500694446104</v>
      </c>
      <c r="P952" s="10">
        <f>ABS(Table21[[#This Row],[Erorr 3]])</f>
        <v>0.88341666666667606</v>
      </c>
      <c r="Q952" s="81">
        <f>Table21[[#This Row],[Abs Erorr 3]]/Table21[[#This Row],[Adj Close]]</f>
        <v>1.0478058840018409E-2</v>
      </c>
    </row>
    <row r="953" spans="1:17" x14ac:dyDescent="0.3">
      <c r="A953" s="79">
        <v>44845</v>
      </c>
      <c r="B953" s="82">
        <v>85.575400000000002</v>
      </c>
      <c r="C953" s="4">
        <f t="shared" si="71"/>
        <v>84.311099999999996</v>
      </c>
      <c r="D953" s="18">
        <f>Table21[[#This Row],[Adj Close]]-Table21[[#This Row],[Naive Trend ]]</f>
        <v>1.2643000000000058</v>
      </c>
      <c r="E953" s="5">
        <f t="shared" si="70"/>
        <v>1.5984544900000146</v>
      </c>
      <c r="F953" s="5">
        <f>ABS(Table21[[#This Row],[Erorr 1]])</f>
        <v>1.2643000000000058</v>
      </c>
      <c r="G953" s="6">
        <f>Table21[[#This Row],[Abs Erorr 1]]/Table21[[#This Row],[Adj Close]]</f>
        <v>1.4774105642509479E-2</v>
      </c>
      <c r="H953" s="4">
        <f t="shared" si="73"/>
        <v>85.591633333333334</v>
      </c>
      <c r="I953" s="7">
        <f>(Table21[[#This Row],[Adj Close]]-Table21[[#This Row],[3-MA]])</f>
        <v>-1.6233333333332212E-2</v>
      </c>
      <c r="J953" s="3">
        <f t="shared" si="72"/>
        <v>2.6352111111107467E-4</v>
      </c>
      <c r="K953" s="3">
        <f>ABS(Table21[[#This Row],[Erorr 2]])</f>
        <v>1.6233333333332212E-2</v>
      </c>
      <c r="L953" s="6">
        <f>Table21[[#This Row],[Abs Erorr 2]]/Table21[[#This Row],[Adj Close]]</f>
        <v>1.8969626006226336E-4</v>
      </c>
      <c r="M953" s="4">
        <f t="shared" si="74"/>
        <v>85.773183333333336</v>
      </c>
      <c r="N953" s="9">
        <f>Table21[[#This Row],[Adj Close]]-Table21[[#This Row],[6-MA]]</f>
        <v>-0.19778333333333364</v>
      </c>
      <c r="O953" s="10">
        <f>(Table21[[#This Row],[Adj Close]]-M953)^2</f>
        <v>3.9118246944444567E-2</v>
      </c>
      <c r="P953" s="10">
        <f>ABS(Table21[[#This Row],[Erorr 3]])</f>
        <v>0.19778333333333364</v>
      </c>
      <c r="Q953" s="81">
        <f>Table21[[#This Row],[Abs Erorr 3]]/Table21[[#This Row],[Adj Close]]</f>
        <v>2.3112171644343307E-3</v>
      </c>
    </row>
    <row r="954" spans="1:17" x14ac:dyDescent="0.3">
      <c r="A954" s="79">
        <v>44846</v>
      </c>
      <c r="B954" s="82">
        <v>86.081199999999995</v>
      </c>
      <c r="C954" s="4">
        <f t="shared" si="71"/>
        <v>85.575400000000002</v>
      </c>
      <c r="D954" s="18">
        <f>Table21[[#This Row],[Adj Close]]-Table21[[#This Row],[Naive Trend ]]</f>
        <v>0.50579999999999359</v>
      </c>
      <c r="E954" s="5">
        <f t="shared" si="70"/>
        <v>0.25583363999999353</v>
      </c>
      <c r="F954" s="5">
        <f>ABS(Table21[[#This Row],[Erorr 1]])</f>
        <v>0.50579999999999359</v>
      </c>
      <c r="G954" s="6">
        <f>Table21[[#This Row],[Abs Erorr 1]]/Table21[[#This Row],[Adj Close]]</f>
        <v>5.8758474556580721E-3</v>
      </c>
      <c r="H954" s="4">
        <f t="shared" si="73"/>
        <v>84.884900000000002</v>
      </c>
      <c r="I954" s="7">
        <f>(Table21[[#This Row],[Adj Close]]-Table21[[#This Row],[3-MA]])</f>
        <v>1.1962999999999937</v>
      </c>
      <c r="J954" s="3">
        <f t="shared" si="72"/>
        <v>1.4311336899999849</v>
      </c>
      <c r="K954" s="3">
        <f>ABS(Table21[[#This Row],[Erorr 2]])</f>
        <v>1.1962999999999937</v>
      </c>
      <c r="L954" s="6">
        <f>Table21[[#This Row],[Abs Erorr 2]]/Table21[[#This Row],[Adj Close]]</f>
        <v>1.3897343438520766E-2</v>
      </c>
      <c r="M954" s="4">
        <f t="shared" si="74"/>
        <v>86.192999999999998</v>
      </c>
      <c r="N954" s="9">
        <f>Table21[[#This Row],[Adj Close]]-Table21[[#This Row],[6-MA]]</f>
        <v>-0.11180000000000234</v>
      </c>
      <c r="O954" s="10">
        <f>(Table21[[#This Row],[Adj Close]]-M954)^2</f>
        <v>1.2499240000000524E-2</v>
      </c>
      <c r="P954" s="10">
        <f>ABS(Table21[[#This Row],[Erorr 3]])</f>
        <v>0.11180000000000234</v>
      </c>
      <c r="Q954" s="81">
        <f>Table21[[#This Row],[Abs Erorr 3]]/Table21[[#This Row],[Adj Close]]</f>
        <v>1.2987737159798232E-3</v>
      </c>
    </row>
    <row r="955" spans="1:17" x14ac:dyDescent="0.3">
      <c r="A955" s="79">
        <v>44847</v>
      </c>
      <c r="B955" s="82">
        <v>87.1023</v>
      </c>
      <c r="C955" s="4">
        <f t="shared" si="71"/>
        <v>86.081199999999995</v>
      </c>
      <c r="D955" s="18">
        <f>Table21[[#This Row],[Adj Close]]-Table21[[#This Row],[Naive Trend ]]</f>
        <v>1.0211000000000041</v>
      </c>
      <c r="E955" s="5">
        <f t="shared" si="70"/>
        <v>1.0426452100000083</v>
      </c>
      <c r="F955" s="5">
        <f>ABS(Table21[[#This Row],[Erorr 1]])</f>
        <v>1.0211000000000041</v>
      </c>
      <c r="G955" s="6">
        <f>Table21[[#This Row],[Abs Erorr 1]]/Table21[[#This Row],[Adj Close]]</f>
        <v>1.172299698171006E-2</v>
      </c>
      <c r="H955" s="4">
        <f t="shared" si="73"/>
        <v>85.322566666666674</v>
      </c>
      <c r="I955" s="7">
        <f>(Table21[[#This Row],[Adj Close]]-Table21[[#This Row],[3-MA]])</f>
        <v>1.7797333333333256</v>
      </c>
      <c r="J955" s="3">
        <f t="shared" si="72"/>
        <v>3.1674507377777501</v>
      </c>
      <c r="K955" s="3">
        <f>ABS(Table21[[#This Row],[Erorr 2]])</f>
        <v>1.7797333333333256</v>
      </c>
      <c r="L955" s="6">
        <f>Table21[[#This Row],[Abs Erorr 2]]/Table21[[#This Row],[Adj Close]]</f>
        <v>2.0432678968676208E-2</v>
      </c>
      <c r="M955" s="4">
        <f t="shared" si="74"/>
        <v>86.171933333333342</v>
      </c>
      <c r="N955" s="9">
        <f>Table21[[#This Row],[Adj Close]]-Table21[[#This Row],[6-MA]]</f>
        <v>0.93036666666665724</v>
      </c>
      <c r="O955" s="10">
        <f>(Table21[[#This Row],[Adj Close]]-M955)^2</f>
        <v>0.86558213444442689</v>
      </c>
      <c r="P955" s="10">
        <f>ABS(Table21[[#This Row],[Erorr 3]])</f>
        <v>0.93036666666665724</v>
      </c>
      <c r="Q955" s="81">
        <f>Table21[[#This Row],[Abs Erorr 3]]/Table21[[#This Row],[Adj Close]]</f>
        <v>1.0681309984542971E-2</v>
      </c>
    </row>
    <row r="956" spans="1:17" x14ac:dyDescent="0.3">
      <c r="A956" s="79">
        <v>44848</v>
      </c>
      <c r="B956" s="82">
        <v>85.147499999999994</v>
      </c>
      <c r="C956" s="4">
        <f t="shared" si="71"/>
        <v>87.1023</v>
      </c>
      <c r="D956" s="18">
        <f>Table21[[#This Row],[Adj Close]]-Table21[[#This Row],[Naive Trend ]]</f>
        <v>-1.9548000000000059</v>
      </c>
      <c r="E956" s="5">
        <f t="shared" si="70"/>
        <v>3.8212430400000228</v>
      </c>
      <c r="F956" s="5">
        <f>ABS(Table21[[#This Row],[Erorr 1]])</f>
        <v>1.9548000000000059</v>
      </c>
      <c r="G956" s="6">
        <f>Table21[[#This Row],[Abs Erorr 1]]/Table21[[#This Row],[Adj Close]]</f>
        <v>2.2957808508764273E-2</v>
      </c>
      <c r="H956" s="4">
        <f t="shared" si="73"/>
        <v>86.252966666666666</v>
      </c>
      <c r="I956" s="7">
        <f>(Table21[[#This Row],[Adj Close]]-Table21[[#This Row],[3-MA]])</f>
        <v>-1.1054666666666719</v>
      </c>
      <c r="J956" s="3">
        <f t="shared" si="72"/>
        <v>1.2220565511111228</v>
      </c>
      <c r="K956" s="3">
        <f>ABS(Table21[[#This Row],[Erorr 2]])</f>
        <v>1.1054666666666719</v>
      </c>
      <c r="L956" s="6">
        <f>Table21[[#This Row],[Abs Erorr 2]]/Table21[[#This Row],[Adj Close]]</f>
        <v>1.2982960940329099E-2</v>
      </c>
      <c r="M956" s="4">
        <f t="shared" si="74"/>
        <v>85.922300000000007</v>
      </c>
      <c r="N956" s="9">
        <f>Table21[[#This Row],[Adj Close]]-Table21[[#This Row],[6-MA]]</f>
        <v>-0.77480000000001326</v>
      </c>
      <c r="O956" s="10">
        <f>(Table21[[#This Row],[Adj Close]]-M956)^2</f>
        <v>0.60031504000002056</v>
      </c>
      <c r="P956" s="10">
        <f>ABS(Table21[[#This Row],[Erorr 3]])</f>
        <v>0.77480000000001326</v>
      </c>
      <c r="Q956" s="81">
        <f>Table21[[#This Row],[Abs Erorr 3]]/Table21[[#This Row],[Adj Close]]</f>
        <v>9.0995038022257061E-3</v>
      </c>
    </row>
    <row r="957" spans="1:17" x14ac:dyDescent="0.3">
      <c r="A957" s="79">
        <v>44851</v>
      </c>
      <c r="B957" s="82">
        <v>87.501099999999994</v>
      </c>
      <c r="C957" s="4">
        <f t="shared" si="71"/>
        <v>85.147499999999994</v>
      </c>
      <c r="D957" s="18">
        <f>Table21[[#This Row],[Adj Close]]-Table21[[#This Row],[Naive Trend ]]</f>
        <v>2.3536000000000001</v>
      </c>
      <c r="E957" s="5">
        <f t="shared" si="70"/>
        <v>5.539432960000001</v>
      </c>
      <c r="F957" s="5">
        <f>ABS(Table21[[#This Row],[Erorr 1]])</f>
        <v>2.3536000000000001</v>
      </c>
      <c r="G957" s="6">
        <f>Table21[[#This Row],[Abs Erorr 1]]/Table21[[#This Row],[Adj Close]]</f>
        <v>2.6897947568659139E-2</v>
      </c>
      <c r="H957" s="4">
        <f t="shared" si="73"/>
        <v>86.110333333333315</v>
      </c>
      <c r="I957" s="7">
        <f>(Table21[[#This Row],[Adj Close]]-Table21[[#This Row],[3-MA]])</f>
        <v>1.3907666666666785</v>
      </c>
      <c r="J957" s="3">
        <f t="shared" si="72"/>
        <v>1.9342319211111441</v>
      </c>
      <c r="K957" s="3">
        <f>ABS(Table21[[#This Row],[Erorr 2]])</f>
        <v>1.3907666666666785</v>
      </c>
      <c r="L957" s="6">
        <f>Table21[[#This Row],[Abs Erorr 2]]/Table21[[#This Row],[Adj Close]]</f>
        <v>1.5894276376716161E-2</v>
      </c>
      <c r="M957" s="4">
        <f t="shared" si="74"/>
        <v>85.497616666666673</v>
      </c>
      <c r="N957" s="9">
        <f>Table21[[#This Row],[Adj Close]]-Table21[[#This Row],[6-MA]]</f>
        <v>2.0034833333333211</v>
      </c>
      <c r="O957" s="10">
        <f>(Table21[[#This Row],[Adj Close]]-M957)^2</f>
        <v>4.0139454669443957</v>
      </c>
      <c r="P957" s="10">
        <f>ABS(Table21[[#This Row],[Erorr 3]])</f>
        <v>2.0034833333333211</v>
      </c>
      <c r="Q957" s="81">
        <f>Table21[[#This Row],[Abs Erorr 3]]/Table21[[#This Row],[Adj Close]]</f>
        <v>2.289666453716949E-2</v>
      </c>
    </row>
    <row r="958" spans="1:17" x14ac:dyDescent="0.3">
      <c r="A958" s="79">
        <v>44852</v>
      </c>
      <c r="B958" s="82">
        <v>87.218999999999994</v>
      </c>
      <c r="C958" s="4">
        <f t="shared" si="71"/>
        <v>87.501099999999994</v>
      </c>
      <c r="D958" s="18">
        <f>Table21[[#This Row],[Adj Close]]-Table21[[#This Row],[Naive Trend ]]</f>
        <v>-0.2820999999999998</v>
      </c>
      <c r="E958" s="5">
        <f t="shared" si="70"/>
        <v>7.9580409999999879E-2</v>
      </c>
      <c r="F958" s="5">
        <f>ABS(Table21[[#This Row],[Erorr 1]])</f>
        <v>0.2820999999999998</v>
      </c>
      <c r="G958" s="6">
        <f>Table21[[#This Row],[Abs Erorr 1]]/Table21[[#This Row],[Adj Close]]</f>
        <v>3.2343870028319495E-3</v>
      </c>
      <c r="H958" s="4">
        <f t="shared" si="73"/>
        <v>86.583633333333339</v>
      </c>
      <c r="I958" s="7">
        <f>(Table21[[#This Row],[Adj Close]]-Table21[[#This Row],[3-MA]])</f>
        <v>0.63536666666665553</v>
      </c>
      <c r="J958" s="3">
        <f t="shared" si="72"/>
        <v>0.40369080111109695</v>
      </c>
      <c r="K958" s="3">
        <f>ABS(Table21[[#This Row],[Erorr 2]])</f>
        <v>0.63536666666665553</v>
      </c>
      <c r="L958" s="6">
        <f>Table21[[#This Row],[Abs Erorr 2]]/Table21[[#This Row],[Adj Close]]</f>
        <v>7.2847277160556249E-3</v>
      </c>
      <c r="M958" s="4">
        <f t="shared" si="74"/>
        <v>85.953099999999992</v>
      </c>
      <c r="N958" s="9">
        <f>Table21[[#This Row],[Adj Close]]-Table21[[#This Row],[6-MA]]</f>
        <v>1.265900000000002</v>
      </c>
      <c r="O958" s="10">
        <f>(Table21[[#This Row],[Adj Close]]-M958)^2</f>
        <v>1.6025028100000052</v>
      </c>
      <c r="P958" s="10">
        <f>ABS(Table21[[#This Row],[Erorr 3]])</f>
        <v>1.265900000000002</v>
      </c>
      <c r="Q958" s="81">
        <f>Table21[[#This Row],[Abs Erorr 3]]/Table21[[#This Row],[Adj Close]]</f>
        <v>1.4514039372155174E-2</v>
      </c>
    </row>
    <row r="959" spans="1:17" x14ac:dyDescent="0.3">
      <c r="A959" s="79">
        <v>44853</v>
      </c>
      <c r="B959" s="82">
        <v>86.139499999999998</v>
      </c>
      <c r="C959" s="4">
        <f t="shared" si="71"/>
        <v>87.218999999999994</v>
      </c>
      <c r="D959" s="18">
        <f>Table21[[#This Row],[Adj Close]]-Table21[[#This Row],[Naive Trend ]]</f>
        <v>-1.0794999999999959</v>
      </c>
      <c r="E959" s="5">
        <f t="shared" si="70"/>
        <v>1.1653202499999911</v>
      </c>
      <c r="F959" s="5">
        <f>ABS(Table21[[#This Row],[Erorr 1]])</f>
        <v>1.0794999999999959</v>
      </c>
      <c r="G959" s="6">
        <f>Table21[[#This Row],[Abs Erorr 1]]/Table21[[#This Row],[Adj Close]]</f>
        <v>1.2531997515657693E-2</v>
      </c>
      <c r="H959" s="4">
        <f t="shared" si="73"/>
        <v>86.622533333333323</v>
      </c>
      <c r="I959" s="7">
        <f>(Table21[[#This Row],[Adj Close]]-Table21[[#This Row],[3-MA]])</f>
        <v>-0.48303333333332432</v>
      </c>
      <c r="J959" s="3">
        <f t="shared" si="72"/>
        <v>0.23332120111110241</v>
      </c>
      <c r="K959" s="3">
        <f>ABS(Table21[[#This Row],[Erorr 2]])</f>
        <v>0.48303333333332432</v>
      </c>
      <c r="L959" s="6">
        <f>Table21[[#This Row],[Abs Erorr 2]]/Table21[[#This Row],[Adj Close]]</f>
        <v>5.6075706654127823E-3</v>
      </c>
      <c r="M959" s="4">
        <f t="shared" si="74"/>
        <v>86.437749999999994</v>
      </c>
      <c r="N959" s="9">
        <f>Table21[[#This Row],[Adj Close]]-Table21[[#This Row],[6-MA]]</f>
        <v>-0.29824999999999591</v>
      </c>
      <c r="O959" s="10">
        <f>(Table21[[#This Row],[Adj Close]]-M959)^2</f>
        <v>8.8953062499997557E-2</v>
      </c>
      <c r="P959" s="10">
        <f>ABS(Table21[[#This Row],[Erorr 3]])</f>
        <v>0.29824999999999591</v>
      </c>
      <c r="Q959" s="81">
        <f>Table21[[#This Row],[Abs Erorr 3]]/Table21[[#This Row],[Adj Close]]</f>
        <v>3.4624069097219734E-3</v>
      </c>
    </row>
    <row r="960" spans="1:17" x14ac:dyDescent="0.3">
      <c r="A960" s="79">
        <v>44854</v>
      </c>
      <c r="B960" s="82">
        <v>84.447299999999998</v>
      </c>
      <c r="C960" s="4">
        <f t="shared" si="71"/>
        <v>86.139499999999998</v>
      </c>
      <c r="D960" s="18">
        <f>Table21[[#This Row],[Adj Close]]-Table21[[#This Row],[Naive Trend ]]</f>
        <v>-1.6921999999999997</v>
      </c>
      <c r="E960" s="5">
        <f t="shared" si="70"/>
        <v>2.8635408399999989</v>
      </c>
      <c r="F960" s="5">
        <f>ABS(Table21[[#This Row],[Erorr 1]])</f>
        <v>1.6921999999999997</v>
      </c>
      <c r="G960" s="6">
        <f>Table21[[#This Row],[Abs Erorr 1]]/Table21[[#This Row],[Adj Close]]</f>
        <v>2.0038532907505624E-2</v>
      </c>
      <c r="H960" s="4">
        <f t="shared" si="73"/>
        <v>86.953199999999995</v>
      </c>
      <c r="I960" s="7">
        <f>(Table21[[#This Row],[Adj Close]]-Table21[[#This Row],[3-MA]])</f>
        <v>-2.5058999999999969</v>
      </c>
      <c r="J960" s="3">
        <f t="shared" si="72"/>
        <v>6.2795348099999844</v>
      </c>
      <c r="K960" s="3">
        <f>ABS(Table21[[#This Row],[Erorr 2]])</f>
        <v>2.5058999999999969</v>
      </c>
      <c r="L960" s="6">
        <f>Table21[[#This Row],[Abs Erorr 2]]/Table21[[#This Row],[Adj Close]]</f>
        <v>2.9674128124877845E-2</v>
      </c>
      <c r="M960" s="4">
        <f t="shared" si="74"/>
        <v>86.531766666666655</v>
      </c>
      <c r="N960" s="9">
        <f>Table21[[#This Row],[Adj Close]]-Table21[[#This Row],[6-MA]]</f>
        <v>-2.0844666666666569</v>
      </c>
      <c r="O960" s="10">
        <f>(Table21[[#This Row],[Adj Close]]-M960)^2</f>
        <v>4.3450012844444039</v>
      </c>
      <c r="P960" s="10">
        <f>ABS(Table21[[#This Row],[Erorr 3]])</f>
        <v>2.0844666666666569</v>
      </c>
      <c r="Q960" s="81">
        <f>Table21[[#This Row],[Abs Erorr 3]]/Table21[[#This Row],[Adj Close]]</f>
        <v>2.4683638987470967E-2</v>
      </c>
    </row>
    <row r="961" spans="1:17" x14ac:dyDescent="0.3">
      <c r="A961" s="79">
        <v>44855</v>
      </c>
      <c r="B961" s="82">
        <v>86.071399999999997</v>
      </c>
      <c r="C961" s="4">
        <f t="shared" si="71"/>
        <v>84.447299999999998</v>
      </c>
      <c r="D961" s="18">
        <f>Table21[[#This Row],[Adj Close]]-Table21[[#This Row],[Naive Trend ]]</f>
        <v>1.6240999999999985</v>
      </c>
      <c r="E961" s="5">
        <f t="shared" si="70"/>
        <v>2.6377008099999952</v>
      </c>
      <c r="F961" s="5">
        <f>ABS(Table21[[#This Row],[Erorr 1]])</f>
        <v>1.6240999999999985</v>
      </c>
      <c r="G961" s="6">
        <f>Table21[[#This Row],[Abs Erorr 1]]/Table21[[#This Row],[Adj Close]]</f>
        <v>1.8869217881898034E-2</v>
      </c>
      <c r="H961" s="4">
        <f t="shared" si="73"/>
        <v>85.935266666666664</v>
      </c>
      <c r="I961" s="7">
        <f>(Table21[[#This Row],[Adj Close]]-Table21[[#This Row],[3-MA]])</f>
        <v>0.13613333333333344</v>
      </c>
      <c r="J961" s="3">
        <f t="shared" si="72"/>
        <v>1.8532284444444474E-2</v>
      </c>
      <c r="K961" s="3">
        <f>ABS(Table21[[#This Row],[Erorr 2]])</f>
        <v>0.13613333333333344</v>
      </c>
      <c r="L961" s="6">
        <f>Table21[[#This Row],[Abs Erorr 2]]/Table21[[#This Row],[Adj Close]]</f>
        <v>1.5816326135433309E-3</v>
      </c>
      <c r="M961" s="4">
        <f t="shared" si="74"/>
        <v>86.259450000000001</v>
      </c>
      <c r="N961" s="9">
        <f>Table21[[#This Row],[Adj Close]]-Table21[[#This Row],[6-MA]]</f>
        <v>-0.18805000000000405</v>
      </c>
      <c r="O961" s="10">
        <f>(Table21[[#This Row],[Adj Close]]-M961)^2</f>
        <v>3.5362802500001525E-2</v>
      </c>
      <c r="P961" s="10">
        <f>ABS(Table21[[#This Row],[Erorr 3]])</f>
        <v>0.18805000000000405</v>
      </c>
      <c r="Q961" s="81">
        <f>Table21[[#This Row],[Abs Erorr 3]]/Table21[[#This Row],[Adj Close]]</f>
        <v>2.1848140032578074E-3</v>
      </c>
    </row>
    <row r="962" spans="1:17" x14ac:dyDescent="0.3">
      <c r="A962" s="79">
        <v>44858</v>
      </c>
      <c r="B962" s="82">
        <v>85.594899999999996</v>
      </c>
      <c r="C962" s="4">
        <f t="shared" si="71"/>
        <v>86.071399999999997</v>
      </c>
      <c r="D962" s="18">
        <f>Table21[[#This Row],[Adj Close]]-Table21[[#This Row],[Naive Trend ]]</f>
        <v>-0.47650000000000148</v>
      </c>
      <c r="E962" s="5">
        <f t="shared" si="70"/>
        <v>0.2270522500000014</v>
      </c>
      <c r="F962" s="5">
        <f>ABS(Table21[[#This Row],[Erorr 1]])</f>
        <v>0.47650000000000148</v>
      </c>
      <c r="G962" s="6">
        <f>Table21[[#This Row],[Abs Erorr 1]]/Table21[[#This Row],[Adj Close]]</f>
        <v>5.5669204590460585E-3</v>
      </c>
      <c r="H962" s="4">
        <f t="shared" si="73"/>
        <v>85.552733333333322</v>
      </c>
      <c r="I962" s="7">
        <f>(Table21[[#This Row],[Adj Close]]-Table21[[#This Row],[3-MA]])</f>
        <v>4.2166666666673791E-2</v>
      </c>
      <c r="J962" s="3">
        <f t="shared" si="72"/>
        <v>1.7780277777783785E-3</v>
      </c>
      <c r="K962" s="3">
        <f>ABS(Table21[[#This Row],[Erorr 2]])</f>
        <v>4.2166666666673791E-2</v>
      </c>
      <c r="L962" s="6">
        <f>Table21[[#This Row],[Abs Erorr 2]]/Table21[[#This Row],[Adj Close]]</f>
        <v>4.926305967607158E-4</v>
      </c>
      <c r="M962" s="4">
        <f t="shared" si="74"/>
        <v>86.087633333333329</v>
      </c>
      <c r="N962" s="9">
        <f>Table21[[#This Row],[Adj Close]]-Table21[[#This Row],[6-MA]]</f>
        <v>-0.49273333333333369</v>
      </c>
      <c r="O962" s="10">
        <f>(Table21[[#This Row],[Adj Close]]-M962)^2</f>
        <v>0.24278613777777813</v>
      </c>
      <c r="P962" s="10">
        <f>ABS(Table21[[#This Row],[Erorr 3]])</f>
        <v>0.49273333333333369</v>
      </c>
      <c r="Q962" s="81">
        <f>Table21[[#This Row],[Abs Erorr 3]]/Table21[[#This Row],[Adj Close]]</f>
        <v>5.7565735030163448E-3</v>
      </c>
    </row>
    <row r="963" spans="1:17" x14ac:dyDescent="0.3">
      <c r="A963" s="79">
        <v>44859</v>
      </c>
      <c r="B963" s="82">
        <v>89.203100000000006</v>
      </c>
      <c r="C963" s="4">
        <f t="shared" si="71"/>
        <v>85.594899999999996</v>
      </c>
      <c r="D963" s="18">
        <f>Table21[[#This Row],[Adj Close]]-Table21[[#This Row],[Naive Trend ]]</f>
        <v>3.6082000000000107</v>
      </c>
      <c r="E963" s="5">
        <f t="shared" ref="E963:E1026" si="75">(B963-C963)^2</f>
        <v>13.019107240000077</v>
      </c>
      <c r="F963" s="5">
        <f>ABS(Table21[[#This Row],[Erorr 1]])</f>
        <v>3.6082000000000107</v>
      </c>
      <c r="G963" s="6">
        <f>Table21[[#This Row],[Abs Erorr 1]]/Table21[[#This Row],[Adj Close]]</f>
        <v>4.0449266897675196E-2</v>
      </c>
      <c r="H963" s="4">
        <f t="shared" si="73"/>
        <v>85.371200000000002</v>
      </c>
      <c r="I963" s="7">
        <f>(Table21[[#This Row],[Adj Close]]-Table21[[#This Row],[3-MA]])</f>
        <v>3.8319000000000045</v>
      </c>
      <c r="J963" s="3">
        <f t="shared" si="72"/>
        <v>14.683457610000035</v>
      </c>
      <c r="K963" s="3">
        <f>ABS(Table21[[#This Row],[Erorr 2]])</f>
        <v>3.8319000000000045</v>
      </c>
      <c r="L963" s="6">
        <f>Table21[[#This Row],[Abs Erorr 2]]/Table21[[#This Row],[Adj Close]]</f>
        <v>4.295702727820002E-2</v>
      </c>
      <c r="M963" s="4">
        <f t="shared" si="74"/>
        <v>86.162199999999984</v>
      </c>
      <c r="N963" s="9">
        <f>Table21[[#This Row],[Adj Close]]-Table21[[#This Row],[6-MA]]</f>
        <v>3.0409000000000219</v>
      </c>
      <c r="O963" s="10">
        <f>(Table21[[#This Row],[Adj Close]]-M963)^2</f>
        <v>9.2470728100001338</v>
      </c>
      <c r="P963" s="10">
        <f>ABS(Table21[[#This Row],[Erorr 3]])</f>
        <v>3.0409000000000219</v>
      </c>
      <c r="Q963" s="81">
        <f>Table21[[#This Row],[Abs Erorr 3]]/Table21[[#This Row],[Adj Close]]</f>
        <v>3.4089622445856949E-2</v>
      </c>
    </row>
    <row r="964" spans="1:17" x14ac:dyDescent="0.3">
      <c r="A964" s="79">
        <v>44860</v>
      </c>
      <c r="B964" s="82">
        <v>89.854699999999994</v>
      </c>
      <c r="C964" s="4">
        <f t="shared" ref="C964:C1027" si="76">B963</f>
        <v>89.203100000000006</v>
      </c>
      <c r="D964" s="18">
        <f>Table21[[#This Row],[Adj Close]]-Table21[[#This Row],[Naive Trend ]]</f>
        <v>0.65159999999998774</v>
      </c>
      <c r="E964" s="5">
        <f t="shared" si="75"/>
        <v>0.42458255999998401</v>
      </c>
      <c r="F964" s="5">
        <f>ABS(Table21[[#This Row],[Erorr 1]])</f>
        <v>0.65159999999998774</v>
      </c>
      <c r="G964" s="6">
        <f>Table21[[#This Row],[Abs Erorr 1]]/Table21[[#This Row],[Adj Close]]</f>
        <v>7.2517074788518328E-3</v>
      </c>
      <c r="H964" s="4">
        <f t="shared" si="73"/>
        <v>86.956466666666657</v>
      </c>
      <c r="I964" s="7">
        <f>(Table21[[#This Row],[Adj Close]]-Table21[[#This Row],[3-MA]])</f>
        <v>2.8982333333333372</v>
      </c>
      <c r="J964" s="3">
        <f t="shared" si="72"/>
        <v>8.3997564544444661</v>
      </c>
      <c r="K964" s="3">
        <f>ABS(Table21[[#This Row],[Erorr 2]])</f>
        <v>2.8982333333333372</v>
      </c>
      <c r="L964" s="6">
        <f>Table21[[#This Row],[Abs Erorr 2]]/Table21[[#This Row],[Adj Close]]</f>
        <v>3.2254665958857329E-2</v>
      </c>
      <c r="M964" s="4">
        <f t="shared" si="74"/>
        <v>86.445866666666646</v>
      </c>
      <c r="N964" s="9">
        <f>Table21[[#This Row],[Adj Close]]-Table21[[#This Row],[6-MA]]</f>
        <v>3.408833333333348</v>
      </c>
      <c r="O964" s="10">
        <f>(Table21[[#This Row],[Adj Close]]-M964)^2</f>
        <v>11.620144694444544</v>
      </c>
      <c r="P964" s="10">
        <f>ABS(Table21[[#This Row],[Erorr 3]])</f>
        <v>3.408833333333348</v>
      </c>
      <c r="Q964" s="81">
        <f>Table21[[#This Row],[Abs Erorr 3]]/Table21[[#This Row],[Adj Close]]</f>
        <v>3.7937173384735005E-2</v>
      </c>
    </row>
    <row r="965" spans="1:17" x14ac:dyDescent="0.3">
      <c r="A965" s="79">
        <v>44861</v>
      </c>
      <c r="B965" s="82">
        <v>88.055499999999995</v>
      </c>
      <c r="C965" s="4">
        <f t="shared" si="76"/>
        <v>89.854699999999994</v>
      </c>
      <c r="D965" s="18">
        <f>Table21[[#This Row],[Adj Close]]-Table21[[#This Row],[Naive Trend ]]</f>
        <v>-1.799199999999999</v>
      </c>
      <c r="E965" s="5">
        <f t="shared" si="75"/>
        <v>3.2371206399999966</v>
      </c>
      <c r="F965" s="5">
        <f>ABS(Table21[[#This Row],[Erorr 1]])</f>
        <v>1.799199999999999</v>
      </c>
      <c r="G965" s="6">
        <f>Table21[[#This Row],[Abs Erorr 1]]/Table21[[#This Row],[Adj Close]]</f>
        <v>2.0432568096257465E-2</v>
      </c>
      <c r="H965" s="4">
        <f t="shared" si="73"/>
        <v>88.217566666666656</v>
      </c>
      <c r="I965" s="7">
        <f>(Table21[[#This Row],[Adj Close]]-Table21[[#This Row],[3-MA]])</f>
        <v>-0.16206666666666081</v>
      </c>
      <c r="J965" s="3">
        <f t="shared" ref="J965:J1028" si="77">(B965-H965)^2</f>
        <v>2.6265604444442547E-2</v>
      </c>
      <c r="K965" s="3">
        <f>ABS(Table21[[#This Row],[Erorr 2]])</f>
        <v>0.16206666666666081</v>
      </c>
      <c r="L965" s="6">
        <f>Table21[[#This Row],[Abs Erorr 2]]/Table21[[#This Row],[Adj Close]]</f>
        <v>1.8405058930635885E-3</v>
      </c>
      <c r="M965" s="4">
        <f t="shared" si="74"/>
        <v>86.885149999999996</v>
      </c>
      <c r="N965" s="9">
        <f>Table21[[#This Row],[Adj Close]]-Table21[[#This Row],[6-MA]]</f>
        <v>1.1703499999999991</v>
      </c>
      <c r="O965" s="10">
        <f>(Table21[[#This Row],[Adj Close]]-M965)^2</f>
        <v>1.3697191224999978</v>
      </c>
      <c r="P965" s="10">
        <f>ABS(Table21[[#This Row],[Erorr 3]])</f>
        <v>1.1703499999999991</v>
      </c>
      <c r="Q965" s="81">
        <f>Table21[[#This Row],[Abs Erorr 3]]/Table21[[#This Row],[Adj Close]]</f>
        <v>1.3291049394983837E-2</v>
      </c>
    </row>
    <row r="966" spans="1:17" x14ac:dyDescent="0.3">
      <c r="A966" s="79">
        <v>44862</v>
      </c>
      <c r="B966" s="82">
        <v>91.255200000000002</v>
      </c>
      <c r="C966" s="4">
        <f t="shared" si="76"/>
        <v>88.055499999999995</v>
      </c>
      <c r="D966" s="18">
        <f>Table21[[#This Row],[Adj Close]]-Table21[[#This Row],[Naive Trend ]]</f>
        <v>3.1997000000000071</v>
      </c>
      <c r="E966" s="5">
        <f t="shared" si="75"/>
        <v>10.238080090000045</v>
      </c>
      <c r="F966" s="5">
        <f>ABS(Table21[[#This Row],[Erorr 1]])</f>
        <v>3.1997000000000071</v>
      </c>
      <c r="G966" s="6">
        <f>Table21[[#This Row],[Abs Erorr 1]]/Table21[[#This Row],[Adj Close]]</f>
        <v>3.5063207356950697E-2</v>
      </c>
      <c r="H966" s="4">
        <f t="shared" ref="H966:H1029" si="78">AVERAGE(B963:B965)</f>
        <v>89.037766666666656</v>
      </c>
      <c r="I966" s="7">
        <f>(Table21[[#This Row],[Adj Close]]-Table21[[#This Row],[3-MA]])</f>
        <v>2.2174333333333465</v>
      </c>
      <c r="J966" s="3">
        <f t="shared" si="77"/>
        <v>4.9170105877778356</v>
      </c>
      <c r="K966" s="3">
        <f>ABS(Table21[[#This Row],[Erorr 2]])</f>
        <v>2.2174333333333465</v>
      </c>
      <c r="L966" s="6">
        <f>Table21[[#This Row],[Abs Erorr 2]]/Table21[[#This Row],[Adj Close]]</f>
        <v>2.4299254544763987E-2</v>
      </c>
      <c r="M966" s="4">
        <f t="shared" si="74"/>
        <v>87.204483333333329</v>
      </c>
      <c r="N966" s="9">
        <f>Table21[[#This Row],[Adj Close]]-Table21[[#This Row],[6-MA]]</f>
        <v>4.0507166666666734</v>
      </c>
      <c r="O966" s="10">
        <f>(Table21[[#This Row],[Adj Close]]-M966)^2</f>
        <v>16.408305513611165</v>
      </c>
      <c r="P966" s="10">
        <f>ABS(Table21[[#This Row],[Erorr 3]])</f>
        <v>4.0507166666666734</v>
      </c>
      <c r="Q966" s="81">
        <f>Table21[[#This Row],[Abs Erorr 3]]/Table21[[#This Row],[Adj Close]]</f>
        <v>4.4388885966681058E-2</v>
      </c>
    </row>
    <row r="967" spans="1:17" x14ac:dyDescent="0.3">
      <c r="A967" s="79">
        <v>44865</v>
      </c>
      <c r="B967" s="82">
        <v>90.136700000000005</v>
      </c>
      <c r="C967" s="4">
        <f t="shared" si="76"/>
        <v>91.255200000000002</v>
      </c>
      <c r="D967" s="18">
        <f>Table21[[#This Row],[Adj Close]]-Table21[[#This Row],[Naive Trend ]]</f>
        <v>-1.1184999999999974</v>
      </c>
      <c r="E967" s="5">
        <f t="shared" si="75"/>
        <v>1.2510422499999942</v>
      </c>
      <c r="F967" s="5">
        <f>ABS(Table21[[#This Row],[Erorr 1]])</f>
        <v>1.1184999999999974</v>
      </c>
      <c r="G967" s="6">
        <f>Table21[[#This Row],[Abs Erorr 1]]/Table21[[#This Row],[Adj Close]]</f>
        <v>1.2408929991890066E-2</v>
      </c>
      <c r="H967" s="4">
        <f t="shared" si="78"/>
        <v>89.721799999999988</v>
      </c>
      <c r="I967" s="7">
        <f>(Table21[[#This Row],[Adj Close]]-Table21[[#This Row],[3-MA]])</f>
        <v>0.41490000000001714</v>
      </c>
      <c r="J967" s="3">
        <f t="shared" si="77"/>
        <v>0.17214201000001422</v>
      </c>
      <c r="K967" s="3">
        <f>ABS(Table21[[#This Row],[Erorr 2]])</f>
        <v>0.41490000000001714</v>
      </c>
      <c r="L967" s="6">
        <f>Table21[[#This Row],[Abs Erorr 2]]/Table21[[#This Row],[Adj Close]]</f>
        <v>4.6030085414710889E-3</v>
      </c>
      <c r="M967" s="4">
        <f t="shared" si="74"/>
        <v>88.339133333333322</v>
      </c>
      <c r="N967" s="9">
        <f>Table21[[#This Row],[Adj Close]]-Table21[[#This Row],[6-MA]]</f>
        <v>1.7975666666666825</v>
      </c>
      <c r="O967" s="10">
        <f>(Table21[[#This Row],[Adj Close]]-M967)^2</f>
        <v>3.2312459211111682</v>
      </c>
      <c r="P967" s="10">
        <f>ABS(Table21[[#This Row],[Erorr 3]])</f>
        <v>1.7975666666666825</v>
      </c>
      <c r="Q967" s="81">
        <f>Table21[[#This Row],[Abs Erorr 3]]/Table21[[#This Row],[Adj Close]]</f>
        <v>1.99426722596532E-2</v>
      </c>
    </row>
    <row r="968" spans="1:17" x14ac:dyDescent="0.3">
      <c r="A968" s="79">
        <v>44866</v>
      </c>
      <c r="B968" s="82">
        <v>91.196799999999996</v>
      </c>
      <c r="C968" s="4">
        <f t="shared" si="76"/>
        <v>90.136700000000005</v>
      </c>
      <c r="D968" s="18">
        <f>Table21[[#This Row],[Adj Close]]-Table21[[#This Row],[Naive Trend ]]</f>
        <v>1.0600999999999914</v>
      </c>
      <c r="E968" s="5">
        <f t="shared" si="75"/>
        <v>1.1238120099999818</v>
      </c>
      <c r="F968" s="5">
        <f>ABS(Table21[[#This Row],[Erorr 1]])</f>
        <v>1.0600999999999914</v>
      </c>
      <c r="G968" s="6">
        <f>Table21[[#This Row],[Abs Erorr 1]]/Table21[[#This Row],[Adj Close]]</f>
        <v>1.1624311379346549E-2</v>
      </c>
      <c r="H968" s="4">
        <f t="shared" si="78"/>
        <v>89.81580000000001</v>
      </c>
      <c r="I968" s="7">
        <f>(Table21[[#This Row],[Adj Close]]-Table21[[#This Row],[3-MA]])</f>
        <v>1.380999999999986</v>
      </c>
      <c r="J968" s="3">
        <f t="shared" si="77"/>
        <v>1.9071609999999615</v>
      </c>
      <c r="K968" s="3">
        <f>ABS(Table21[[#This Row],[Erorr 2]])</f>
        <v>1.380999999999986</v>
      </c>
      <c r="L968" s="6">
        <f>Table21[[#This Row],[Abs Erorr 2]]/Table21[[#This Row],[Adj Close]]</f>
        <v>1.5143075195620746E-2</v>
      </c>
      <c r="M968" s="4">
        <f t="shared" si="74"/>
        <v>89.016683333333333</v>
      </c>
      <c r="N968" s="9">
        <f>Table21[[#This Row],[Adj Close]]-Table21[[#This Row],[6-MA]]</f>
        <v>2.1801166666666631</v>
      </c>
      <c r="O968" s="10">
        <f>(Table21[[#This Row],[Adj Close]]-M968)^2</f>
        <v>4.7529086802777627</v>
      </c>
      <c r="P968" s="10">
        <f>ABS(Table21[[#This Row],[Erorr 3]])</f>
        <v>2.1801166666666631</v>
      </c>
      <c r="Q968" s="81">
        <f>Table21[[#This Row],[Abs Erorr 3]]/Table21[[#This Row],[Adj Close]]</f>
        <v>2.3905626805618873E-2</v>
      </c>
    </row>
    <row r="969" spans="1:17" x14ac:dyDescent="0.3">
      <c r="A969" s="79">
        <v>44867</v>
      </c>
      <c r="B969" s="82">
        <v>87.822000000000003</v>
      </c>
      <c r="C969" s="4">
        <f t="shared" si="76"/>
        <v>91.196799999999996</v>
      </c>
      <c r="D969" s="18">
        <f>Table21[[#This Row],[Adj Close]]-Table21[[#This Row],[Naive Trend ]]</f>
        <v>-3.3747999999999934</v>
      </c>
      <c r="E969" s="5">
        <f t="shared" si="75"/>
        <v>11.389275039999955</v>
      </c>
      <c r="F969" s="5">
        <f>ABS(Table21[[#This Row],[Erorr 1]])</f>
        <v>3.3747999999999934</v>
      </c>
      <c r="G969" s="6">
        <f>Table21[[#This Row],[Abs Erorr 1]]/Table21[[#This Row],[Adj Close]]</f>
        <v>3.8427728815103201E-2</v>
      </c>
      <c r="H969" s="4">
        <f t="shared" si="78"/>
        <v>90.86290000000001</v>
      </c>
      <c r="I969" s="7">
        <f>(Table21[[#This Row],[Adj Close]]-Table21[[#This Row],[3-MA]])</f>
        <v>-3.0409000000000077</v>
      </c>
      <c r="J969" s="3">
        <f t="shared" si="77"/>
        <v>9.2470728100000468</v>
      </c>
      <c r="K969" s="3">
        <f>ABS(Table21[[#This Row],[Erorr 2]])</f>
        <v>3.0409000000000077</v>
      </c>
      <c r="L969" s="6">
        <f>Table21[[#This Row],[Abs Erorr 2]]/Table21[[#This Row],[Adj Close]]</f>
        <v>3.4625720206781986E-2</v>
      </c>
      <c r="M969" s="4">
        <f t="shared" ref="M969:M1032" si="79">AVERAGE(B963:B968)</f>
        <v>89.950333333333333</v>
      </c>
      <c r="N969" s="9">
        <f>Table21[[#This Row],[Adj Close]]-Table21[[#This Row],[6-MA]]</f>
        <v>-2.1283333333333303</v>
      </c>
      <c r="O969" s="10">
        <f>(Table21[[#This Row],[Adj Close]]-M969)^2</f>
        <v>4.529802777777765</v>
      </c>
      <c r="P969" s="10">
        <f>ABS(Table21[[#This Row],[Erorr 3]])</f>
        <v>2.1283333333333303</v>
      </c>
      <c r="Q969" s="81">
        <f>Table21[[#This Row],[Abs Erorr 3]]/Table21[[#This Row],[Adj Close]]</f>
        <v>2.4234626099762364E-2</v>
      </c>
    </row>
    <row r="970" spans="1:17" x14ac:dyDescent="0.3">
      <c r="A970" s="79">
        <v>44868</v>
      </c>
      <c r="B970" s="82">
        <v>87.919300000000007</v>
      </c>
      <c r="C970" s="4">
        <f t="shared" si="76"/>
        <v>87.822000000000003</v>
      </c>
      <c r="D970" s="18">
        <f>Table21[[#This Row],[Adj Close]]-Table21[[#This Row],[Naive Trend ]]</f>
        <v>9.7300000000004161E-2</v>
      </c>
      <c r="E970" s="5">
        <f t="shared" si="75"/>
        <v>9.4672900000008098E-3</v>
      </c>
      <c r="F970" s="5">
        <f>ABS(Table21[[#This Row],[Erorr 1]])</f>
        <v>9.7300000000004161E-2</v>
      </c>
      <c r="G970" s="6">
        <f>Table21[[#This Row],[Abs Erorr 1]]/Table21[[#This Row],[Adj Close]]</f>
        <v>1.1066967093687524E-3</v>
      </c>
      <c r="H970" s="4">
        <f t="shared" si="78"/>
        <v>89.718500000000006</v>
      </c>
      <c r="I970" s="7">
        <f>(Table21[[#This Row],[Adj Close]]-Table21[[#This Row],[3-MA]])</f>
        <v>-1.799199999999999</v>
      </c>
      <c r="J970" s="3">
        <f t="shared" si="77"/>
        <v>3.2371206399999966</v>
      </c>
      <c r="K970" s="3">
        <f>ABS(Table21[[#This Row],[Erorr 2]])</f>
        <v>1.799199999999999</v>
      </c>
      <c r="L970" s="6">
        <f>Table21[[#This Row],[Abs Erorr 2]]/Table21[[#This Row],[Adj Close]]</f>
        <v>2.0464221166456045E-2</v>
      </c>
      <c r="M970" s="4">
        <f t="shared" si="79"/>
        <v>89.72014999999999</v>
      </c>
      <c r="N970" s="9">
        <f>Table21[[#This Row],[Adj Close]]-Table21[[#This Row],[6-MA]]</f>
        <v>-1.8008499999999827</v>
      </c>
      <c r="O970" s="10">
        <f>(Table21[[#This Row],[Adj Close]]-M970)^2</f>
        <v>3.2430607224999379</v>
      </c>
      <c r="P970" s="10">
        <f>ABS(Table21[[#This Row],[Erorr 3]])</f>
        <v>1.8008499999999827</v>
      </c>
      <c r="Q970" s="81">
        <f>Table21[[#This Row],[Abs Erorr 3]]/Table21[[#This Row],[Adj Close]]</f>
        <v>2.0482988376840837E-2</v>
      </c>
    </row>
    <row r="971" spans="1:17" x14ac:dyDescent="0.3">
      <c r="A971" s="79">
        <v>44869</v>
      </c>
      <c r="B971" s="82">
        <v>93.1614</v>
      </c>
      <c r="C971" s="4">
        <f t="shared" si="76"/>
        <v>87.919300000000007</v>
      </c>
      <c r="D971" s="18">
        <f>Table21[[#This Row],[Adj Close]]-Table21[[#This Row],[Naive Trend ]]</f>
        <v>5.2420999999999935</v>
      </c>
      <c r="E971" s="5">
        <f t="shared" si="75"/>
        <v>27.479612409999934</v>
      </c>
      <c r="F971" s="5">
        <f>ABS(Table21[[#This Row],[Erorr 1]])</f>
        <v>5.2420999999999935</v>
      </c>
      <c r="G971" s="6">
        <f>Table21[[#This Row],[Abs Erorr 1]]/Table21[[#This Row],[Adj Close]]</f>
        <v>5.6269012702685806E-2</v>
      </c>
      <c r="H971" s="4">
        <f t="shared" si="78"/>
        <v>88.979366666666678</v>
      </c>
      <c r="I971" s="7">
        <f>(Table21[[#This Row],[Adj Close]]-Table21[[#This Row],[3-MA]])</f>
        <v>4.1820333333333224</v>
      </c>
      <c r="J971" s="3">
        <f t="shared" si="77"/>
        <v>17.489402801111019</v>
      </c>
      <c r="K971" s="3">
        <f>ABS(Table21[[#This Row],[Erorr 2]])</f>
        <v>4.1820333333333224</v>
      </c>
      <c r="L971" s="6">
        <f>Table21[[#This Row],[Abs Erorr 2]]/Table21[[#This Row],[Adj Close]]</f>
        <v>4.4890194150510002E-2</v>
      </c>
      <c r="M971" s="4">
        <f t="shared" si="79"/>
        <v>89.39758333333333</v>
      </c>
      <c r="N971" s="9">
        <f>Table21[[#This Row],[Adj Close]]-Table21[[#This Row],[6-MA]]</f>
        <v>3.7638166666666706</v>
      </c>
      <c r="O971" s="10">
        <f>(Table21[[#This Row],[Adj Close]]-M971)^2</f>
        <v>14.166315900277807</v>
      </c>
      <c r="P971" s="10">
        <f>ABS(Table21[[#This Row],[Erorr 3]])</f>
        <v>3.7638166666666706</v>
      </c>
      <c r="Q971" s="81">
        <f>Table21[[#This Row],[Abs Erorr 3]]/Table21[[#This Row],[Adj Close]]</f>
        <v>4.0401031614667349E-2</v>
      </c>
    </row>
    <row r="972" spans="1:17" x14ac:dyDescent="0.3">
      <c r="A972" s="79">
        <v>44872</v>
      </c>
      <c r="B972" s="82">
        <v>90.875900000000001</v>
      </c>
      <c r="C972" s="4">
        <f t="shared" si="76"/>
        <v>93.1614</v>
      </c>
      <c r="D972" s="18">
        <f>Table21[[#This Row],[Adj Close]]-Table21[[#This Row],[Naive Trend ]]</f>
        <v>-2.285499999999999</v>
      </c>
      <c r="E972" s="5">
        <f t="shared" si="75"/>
        <v>5.223510249999995</v>
      </c>
      <c r="F972" s="5">
        <f>ABS(Table21[[#This Row],[Erorr 1]])</f>
        <v>2.285499999999999</v>
      </c>
      <c r="G972" s="6">
        <f>Table21[[#This Row],[Abs Erorr 1]]/Table21[[#This Row],[Adj Close]]</f>
        <v>2.5149682148952572E-2</v>
      </c>
      <c r="H972" s="4">
        <f t="shared" si="78"/>
        <v>89.634233333333341</v>
      </c>
      <c r="I972" s="7">
        <f>(Table21[[#This Row],[Adj Close]]-Table21[[#This Row],[3-MA]])</f>
        <v>1.24166666666666</v>
      </c>
      <c r="J972" s="3">
        <f t="shared" si="77"/>
        <v>1.5417361111110945</v>
      </c>
      <c r="K972" s="3">
        <f>ABS(Table21[[#This Row],[Erorr 2]])</f>
        <v>1.24166666666666</v>
      </c>
      <c r="L972" s="6">
        <f>Table21[[#This Row],[Abs Erorr 2]]/Table21[[#This Row],[Adj Close]]</f>
        <v>1.3663321812126868E-2</v>
      </c>
      <c r="M972" s="4">
        <f t="shared" si="79"/>
        <v>90.248566666666662</v>
      </c>
      <c r="N972" s="9">
        <f>Table21[[#This Row],[Adj Close]]-Table21[[#This Row],[6-MA]]</f>
        <v>0.62733333333333974</v>
      </c>
      <c r="O972" s="10">
        <f>(Table21[[#This Row],[Adj Close]]-M972)^2</f>
        <v>0.39354711111111912</v>
      </c>
      <c r="P972" s="10">
        <f>ABS(Table21[[#This Row],[Erorr 3]])</f>
        <v>0.62733333333333974</v>
      </c>
      <c r="Q972" s="81">
        <f>Table21[[#This Row],[Abs Erorr 3]]/Table21[[#This Row],[Adj Close]]</f>
        <v>6.9031870202478293E-3</v>
      </c>
    </row>
    <row r="973" spans="1:17" x14ac:dyDescent="0.3">
      <c r="A973" s="79">
        <v>44873</v>
      </c>
      <c r="B973" s="82">
        <v>91.177400000000006</v>
      </c>
      <c r="C973" s="4">
        <f t="shared" si="76"/>
        <v>90.875900000000001</v>
      </c>
      <c r="D973" s="18">
        <f>Table21[[#This Row],[Adj Close]]-Table21[[#This Row],[Naive Trend ]]</f>
        <v>0.30150000000000432</v>
      </c>
      <c r="E973" s="5">
        <f t="shared" si="75"/>
        <v>9.0902250000002599E-2</v>
      </c>
      <c r="F973" s="5">
        <f>ABS(Table21[[#This Row],[Erorr 1]])</f>
        <v>0.30150000000000432</v>
      </c>
      <c r="G973" s="6">
        <f>Table21[[#This Row],[Abs Erorr 1]]/Table21[[#This Row],[Adj Close]]</f>
        <v>3.3067404861292856E-3</v>
      </c>
      <c r="H973" s="4">
        <f t="shared" si="78"/>
        <v>90.652199999999993</v>
      </c>
      <c r="I973" s="7">
        <f>(Table21[[#This Row],[Adj Close]]-Table21[[#This Row],[3-MA]])</f>
        <v>0.52520000000001232</v>
      </c>
      <c r="J973" s="3">
        <f t="shared" si="77"/>
        <v>0.27583504000001297</v>
      </c>
      <c r="K973" s="3">
        <f>ABS(Table21[[#This Row],[Erorr 2]])</f>
        <v>0.52520000000001232</v>
      </c>
      <c r="L973" s="6">
        <f>Table21[[#This Row],[Abs Erorr 2]]/Table21[[#This Row],[Adj Close]]</f>
        <v>5.7601993476454946E-3</v>
      </c>
      <c r="M973" s="4">
        <f t="shared" si="79"/>
        <v>90.185350000000014</v>
      </c>
      <c r="N973" s="9">
        <f>Table21[[#This Row],[Adj Close]]-Table21[[#This Row],[6-MA]]</f>
        <v>0.99204999999999188</v>
      </c>
      <c r="O973" s="10">
        <f>(Table21[[#This Row],[Adj Close]]-M973)^2</f>
        <v>0.9841632024999839</v>
      </c>
      <c r="P973" s="10">
        <f>ABS(Table21[[#This Row],[Erorr 3]])</f>
        <v>0.99204999999999188</v>
      </c>
      <c r="Q973" s="81">
        <f>Table21[[#This Row],[Abs Erorr 3]]/Table21[[#This Row],[Adj Close]]</f>
        <v>1.0880437476830792E-2</v>
      </c>
    </row>
    <row r="974" spans="1:17" x14ac:dyDescent="0.3">
      <c r="A974" s="79">
        <v>44874</v>
      </c>
      <c r="B974" s="82">
        <v>89.572599999999994</v>
      </c>
      <c r="C974" s="4">
        <f t="shared" si="76"/>
        <v>91.177400000000006</v>
      </c>
      <c r="D974" s="18">
        <f>Table21[[#This Row],[Adj Close]]-Table21[[#This Row],[Naive Trend ]]</f>
        <v>-1.6048000000000116</v>
      </c>
      <c r="E974" s="5">
        <f t="shared" si="75"/>
        <v>2.575383040000037</v>
      </c>
      <c r="F974" s="5">
        <f>ABS(Table21[[#This Row],[Erorr 1]])</f>
        <v>1.6048000000000116</v>
      </c>
      <c r="G974" s="6">
        <f>Table21[[#This Row],[Abs Erorr 1]]/Table21[[#This Row],[Adj Close]]</f>
        <v>1.7916193121557393E-2</v>
      </c>
      <c r="H974" s="4">
        <f t="shared" si="78"/>
        <v>91.738233333333326</v>
      </c>
      <c r="I974" s="7">
        <f>(Table21[[#This Row],[Adj Close]]-Table21[[#This Row],[3-MA]])</f>
        <v>-2.1656333333333322</v>
      </c>
      <c r="J974" s="3">
        <f t="shared" si="77"/>
        <v>4.6899677344444397</v>
      </c>
      <c r="K974" s="3">
        <f>ABS(Table21[[#This Row],[Erorr 2]])</f>
        <v>2.1656333333333322</v>
      </c>
      <c r="L974" s="6">
        <f>Table21[[#This Row],[Abs Erorr 2]]/Table21[[#This Row],[Adj Close]]</f>
        <v>2.4177408418794726E-2</v>
      </c>
      <c r="M974" s="4">
        <f t="shared" si="79"/>
        <v>90.358800000000016</v>
      </c>
      <c r="N974" s="9">
        <f>Table21[[#This Row],[Adj Close]]-Table21[[#This Row],[6-MA]]</f>
        <v>-0.78620000000002221</v>
      </c>
      <c r="O974" s="10">
        <f>(Table21[[#This Row],[Adj Close]]-M974)^2</f>
        <v>0.6181104400000349</v>
      </c>
      <c r="P974" s="10">
        <f>ABS(Table21[[#This Row],[Erorr 3]])</f>
        <v>0.78620000000002221</v>
      </c>
      <c r="Q974" s="81">
        <f>Table21[[#This Row],[Abs Erorr 3]]/Table21[[#This Row],[Adj Close]]</f>
        <v>8.7772376820592704E-3</v>
      </c>
    </row>
    <row r="975" spans="1:17" x14ac:dyDescent="0.3">
      <c r="A975" s="79">
        <v>44875</v>
      </c>
      <c r="B975" s="82">
        <v>96.759799999999998</v>
      </c>
      <c r="C975" s="4">
        <f t="shared" si="76"/>
        <v>89.572599999999994</v>
      </c>
      <c r="D975" s="18">
        <f>Table21[[#This Row],[Adj Close]]-Table21[[#This Row],[Naive Trend ]]</f>
        <v>7.1872000000000043</v>
      </c>
      <c r="E975" s="5">
        <f t="shared" si="75"/>
        <v>51.65584384000006</v>
      </c>
      <c r="F975" s="5">
        <f>ABS(Table21[[#This Row],[Erorr 1]])</f>
        <v>7.1872000000000043</v>
      </c>
      <c r="G975" s="6">
        <f>Table21[[#This Row],[Abs Erorr 1]]/Table21[[#This Row],[Adj Close]]</f>
        <v>7.4278781064036972E-2</v>
      </c>
      <c r="H975" s="4">
        <f t="shared" si="78"/>
        <v>90.541966666666667</v>
      </c>
      <c r="I975" s="7">
        <f>(Table21[[#This Row],[Adj Close]]-Table21[[#This Row],[3-MA]])</f>
        <v>6.2178333333333313</v>
      </c>
      <c r="J975" s="3">
        <f t="shared" si="77"/>
        <v>38.661451361111084</v>
      </c>
      <c r="K975" s="3">
        <f>ABS(Table21[[#This Row],[Erorr 2]])</f>
        <v>6.2178333333333313</v>
      </c>
      <c r="L975" s="6">
        <f>Table21[[#This Row],[Abs Erorr 2]]/Table21[[#This Row],[Adj Close]]</f>
        <v>6.4260502123126867E-2</v>
      </c>
      <c r="M975" s="4">
        <f t="shared" si="79"/>
        <v>90.088099999999997</v>
      </c>
      <c r="N975" s="9">
        <f>Table21[[#This Row],[Adj Close]]-Table21[[#This Row],[6-MA]]</f>
        <v>6.6717000000000013</v>
      </c>
      <c r="O975" s="10">
        <f>(Table21[[#This Row],[Adj Close]]-M975)^2</f>
        <v>44.511580890000019</v>
      </c>
      <c r="P975" s="10">
        <f>ABS(Table21[[#This Row],[Erorr 3]])</f>
        <v>6.6717000000000013</v>
      </c>
      <c r="Q975" s="81">
        <f>Table21[[#This Row],[Abs Erorr 3]]/Table21[[#This Row],[Adj Close]]</f>
        <v>6.8951155335170197E-2</v>
      </c>
    </row>
    <row r="976" spans="1:17" x14ac:dyDescent="0.3">
      <c r="A976" s="79">
        <v>44876</v>
      </c>
      <c r="B976" s="82">
        <v>103.17870000000001</v>
      </c>
      <c r="C976" s="4">
        <f t="shared" si="76"/>
        <v>96.759799999999998</v>
      </c>
      <c r="D976" s="18">
        <f>Table21[[#This Row],[Adj Close]]-Table21[[#This Row],[Naive Trend ]]</f>
        <v>6.4189000000000078</v>
      </c>
      <c r="E976" s="5">
        <f t="shared" si="75"/>
        <v>41.202277210000098</v>
      </c>
      <c r="F976" s="5">
        <f>ABS(Table21[[#This Row],[Erorr 1]])</f>
        <v>6.4189000000000078</v>
      </c>
      <c r="G976" s="6">
        <f>Table21[[#This Row],[Abs Erorr 1]]/Table21[[#This Row],[Adj Close]]</f>
        <v>6.221148357170625E-2</v>
      </c>
      <c r="H976" s="4">
        <f t="shared" si="78"/>
        <v>92.503266666666661</v>
      </c>
      <c r="I976" s="7">
        <f>(Table21[[#This Row],[Adj Close]]-Table21[[#This Row],[3-MA]])</f>
        <v>10.675433333333345</v>
      </c>
      <c r="J976" s="3">
        <f t="shared" si="77"/>
        <v>113.9648768544447</v>
      </c>
      <c r="K976" s="3">
        <f>ABS(Table21[[#This Row],[Erorr 2]])</f>
        <v>10.675433333333345</v>
      </c>
      <c r="L976" s="6">
        <f>Table21[[#This Row],[Abs Erorr 2]]/Table21[[#This Row],[Adj Close]]</f>
        <v>0.10346547624008971</v>
      </c>
      <c r="M976" s="4">
        <f t="shared" si="79"/>
        <v>91.577733333333342</v>
      </c>
      <c r="N976" s="9">
        <f>Table21[[#This Row],[Adj Close]]-Table21[[#This Row],[6-MA]]</f>
        <v>11.600966666666665</v>
      </c>
      <c r="O976" s="10">
        <f>(Table21[[#This Row],[Adj Close]]-M976)^2</f>
        <v>134.58242760111108</v>
      </c>
      <c r="P976" s="10">
        <f>ABS(Table21[[#This Row],[Erorr 3]])</f>
        <v>11.600966666666665</v>
      </c>
      <c r="Q976" s="81">
        <f>Table21[[#This Row],[Abs Erorr 3]]/Table21[[#This Row],[Adj Close]]</f>
        <v>0.11243567390039479</v>
      </c>
    </row>
    <row r="977" spans="1:17" x14ac:dyDescent="0.3">
      <c r="A977" s="79">
        <v>44879</v>
      </c>
      <c r="B977" s="82">
        <v>101.5254</v>
      </c>
      <c r="C977" s="4">
        <f t="shared" si="76"/>
        <v>103.17870000000001</v>
      </c>
      <c r="D977" s="18">
        <f>Table21[[#This Row],[Adj Close]]-Table21[[#This Row],[Naive Trend ]]</f>
        <v>-1.6533000000000015</v>
      </c>
      <c r="E977" s="5">
        <f t="shared" si="75"/>
        <v>2.7334008900000053</v>
      </c>
      <c r="F977" s="5">
        <f>ABS(Table21[[#This Row],[Erorr 1]])</f>
        <v>1.6533000000000015</v>
      </c>
      <c r="G977" s="6">
        <f>Table21[[#This Row],[Abs Erorr 1]]/Table21[[#This Row],[Adj Close]]</f>
        <v>1.6284594791057226E-2</v>
      </c>
      <c r="H977" s="4">
        <f t="shared" si="78"/>
        <v>96.503699999999995</v>
      </c>
      <c r="I977" s="7">
        <f>(Table21[[#This Row],[Adj Close]]-Table21[[#This Row],[3-MA]])</f>
        <v>5.0217000000000098</v>
      </c>
      <c r="J977" s="3">
        <f t="shared" si="77"/>
        <v>25.217470890000097</v>
      </c>
      <c r="K977" s="3">
        <f>ABS(Table21[[#This Row],[Erorr 2]])</f>
        <v>5.0217000000000098</v>
      </c>
      <c r="L977" s="6">
        <f>Table21[[#This Row],[Abs Erorr 2]]/Table21[[#This Row],[Adj Close]]</f>
        <v>4.9462499039649284E-2</v>
      </c>
      <c r="M977" s="4">
        <f t="shared" si="79"/>
        <v>94.120966666666661</v>
      </c>
      <c r="N977" s="9">
        <f>Table21[[#This Row],[Adj Close]]-Table21[[#This Row],[6-MA]]</f>
        <v>7.4044333333333441</v>
      </c>
      <c r="O977" s="10">
        <f>(Table21[[#This Row],[Adj Close]]-M977)^2</f>
        <v>54.825632987777936</v>
      </c>
      <c r="P977" s="10">
        <f>ABS(Table21[[#This Row],[Erorr 3]])</f>
        <v>7.4044333333333441</v>
      </c>
      <c r="Q977" s="81">
        <f>Table21[[#This Row],[Abs Erorr 3]]/Table21[[#This Row],[Adj Close]]</f>
        <v>7.2931831180506002E-2</v>
      </c>
    </row>
    <row r="978" spans="1:17" x14ac:dyDescent="0.3">
      <c r="A978" s="79">
        <v>44880</v>
      </c>
      <c r="B978" s="82">
        <v>103.7817</v>
      </c>
      <c r="C978" s="4">
        <f t="shared" si="76"/>
        <v>101.5254</v>
      </c>
      <c r="D978" s="18">
        <f>Table21[[#This Row],[Adj Close]]-Table21[[#This Row],[Naive Trend ]]</f>
        <v>2.256299999999996</v>
      </c>
      <c r="E978" s="5">
        <f t="shared" si="75"/>
        <v>5.0908896899999823</v>
      </c>
      <c r="F978" s="5">
        <f>ABS(Table21[[#This Row],[Erorr 1]])</f>
        <v>2.256299999999996</v>
      </c>
      <c r="G978" s="6">
        <f>Table21[[#This Row],[Abs Erorr 1]]/Table21[[#This Row],[Adj Close]]</f>
        <v>2.1740827140044883E-2</v>
      </c>
      <c r="H978" s="4">
        <f t="shared" si="78"/>
        <v>100.48796666666668</v>
      </c>
      <c r="I978" s="7">
        <f>(Table21[[#This Row],[Adj Close]]-Table21[[#This Row],[3-MA]])</f>
        <v>3.2937333333333214</v>
      </c>
      <c r="J978" s="3">
        <f t="shared" si="77"/>
        <v>10.848679271111033</v>
      </c>
      <c r="K978" s="3">
        <f>ABS(Table21[[#This Row],[Erorr 2]])</f>
        <v>3.2937333333333214</v>
      </c>
      <c r="L978" s="6">
        <f>Table21[[#This Row],[Abs Erorr 2]]/Table21[[#This Row],[Adj Close]]</f>
        <v>3.1737130277624294E-2</v>
      </c>
      <c r="M978" s="4">
        <f t="shared" si="79"/>
        <v>95.514966666666666</v>
      </c>
      <c r="N978" s="9">
        <f>Table21[[#This Row],[Adj Close]]-Table21[[#This Row],[6-MA]]</f>
        <v>8.2667333333333346</v>
      </c>
      <c r="O978" s="10">
        <f>(Table21[[#This Row],[Adj Close]]-M978)^2</f>
        <v>68.338880004444462</v>
      </c>
      <c r="P978" s="10">
        <f>ABS(Table21[[#This Row],[Erorr 3]])</f>
        <v>8.2667333333333346</v>
      </c>
      <c r="Q978" s="81">
        <f>Table21[[#This Row],[Abs Erorr 3]]/Table21[[#This Row],[Adj Close]]</f>
        <v>7.9655019462326546E-2</v>
      </c>
    </row>
    <row r="979" spans="1:17" x14ac:dyDescent="0.3">
      <c r="A979" s="79">
        <v>44881</v>
      </c>
      <c r="B979" s="82">
        <v>102.34229999999999</v>
      </c>
      <c r="C979" s="4">
        <f t="shared" si="76"/>
        <v>103.7817</v>
      </c>
      <c r="D979" s="18">
        <f>Table21[[#This Row],[Adj Close]]-Table21[[#This Row],[Naive Trend ]]</f>
        <v>-1.4394000000000062</v>
      </c>
      <c r="E979" s="5">
        <f t="shared" si="75"/>
        <v>2.0718723600000177</v>
      </c>
      <c r="F979" s="5">
        <f>ABS(Table21[[#This Row],[Erorr 1]])</f>
        <v>1.4394000000000062</v>
      </c>
      <c r="G979" s="6">
        <f>Table21[[#This Row],[Abs Erorr 1]]/Table21[[#This Row],[Adj Close]]</f>
        <v>1.4064565678121425E-2</v>
      </c>
      <c r="H979" s="4">
        <f t="shared" si="78"/>
        <v>102.82860000000001</v>
      </c>
      <c r="I979" s="7">
        <f>(Table21[[#This Row],[Adj Close]]-Table21[[#This Row],[3-MA]])</f>
        <v>-0.48630000000001417</v>
      </c>
      <c r="J979" s="3">
        <f t="shared" si="77"/>
        <v>0.23648769000001377</v>
      </c>
      <c r="K979" s="3">
        <f>ABS(Table21[[#This Row],[Erorr 2]])</f>
        <v>0.48630000000001417</v>
      </c>
      <c r="L979" s="6">
        <f>Table21[[#This Row],[Abs Erorr 2]]/Table21[[#This Row],[Adj Close]]</f>
        <v>4.7517009095947053E-3</v>
      </c>
      <c r="M979" s="4">
        <f t="shared" si="79"/>
        <v>97.665933333333328</v>
      </c>
      <c r="N979" s="9">
        <f>Table21[[#This Row],[Adj Close]]-Table21[[#This Row],[6-MA]]</f>
        <v>4.6763666666666666</v>
      </c>
      <c r="O979" s="10">
        <f>(Table21[[#This Row],[Adj Close]]-M979)^2</f>
        <v>21.868405201111109</v>
      </c>
      <c r="P979" s="10">
        <f>ABS(Table21[[#This Row],[Erorr 3]])</f>
        <v>4.6763666666666666</v>
      </c>
      <c r="Q979" s="81">
        <f>Table21[[#This Row],[Abs Erorr 3]]/Table21[[#This Row],[Adj Close]]</f>
        <v>4.5693390383709051E-2</v>
      </c>
    </row>
    <row r="980" spans="1:17" x14ac:dyDescent="0.3">
      <c r="A980" s="79">
        <v>44882</v>
      </c>
      <c r="B980" s="82">
        <v>102.4688</v>
      </c>
      <c r="C980" s="4">
        <f t="shared" si="76"/>
        <v>102.34229999999999</v>
      </c>
      <c r="D980" s="18">
        <f>Table21[[#This Row],[Adj Close]]-Table21[[#This Row],[Naive Trend ]]</f>
        <v>0.12650000000000716</v>
      </c>
      <c r="E980" s="5">
        <f t="shared" si="75"/>
        <v>1.6002250000001814E-2</v>
      </c>
      <c r="F980" s="5">
        <f>ABS(Table21[[#This Row],[Erorr 1]])</f>
        <v>0.12650000000000716</v>
      </c>
      <c r="G980" s="6">
        <f>Table21[[#This Row],[Abs Erorr 1]]/Table21[[#This Row],[Adj Close]]</f>
        <v>1.2345221179520709E-3</v>
      </c>
      <c r="H980" s="4">
        <f t="shared" si="78"/>
        <v>102.5498</v>
      </c>
      <c r="I980" s="7">
        <f>(Table21[[#This Row],[Adj Close]]-Table21[[#This Row],[3-MA]])</f>
        <v>-8.100000000000307E-2</v>
      </c>
      <c r="J980" s="3">
        <f t="shared" si="77"/>
        <v>6.561000000000497E-3</v>
      </c>
      <c r="K980" s="3">
        <f>ABS(Table21[[#This Row],[Erorr 2]])</f>
        <v>8.100000000000307E-2</v>
      </c>
      <c r="L980" s="6">
        <f>Table21[[#This Row],[Abs Erorr 2]]/Table21[[#This Row],[Adj Close]]</f>
        <v>7.9048451821435472E-4</v>
      </c>
      <c r="M980" s="4">
        <f t="shared" si="79"/>
        <v>99.526749999999993</v>
      </c>
      <c r="N980" s="9">
        <f>Table21[[#This Row],[Adj Close]]-Table21[[#This Row],[6-MA]]</f>
        <v>2.9420500000000089</v>
      </c>
      <c r="O980" s="10">
        <f>(Table21[[#This Row],[Adj Close]]-M980)^2</f>
        <v>8.655658202500053</v>
      </c>
      <c r="P980" s="10">
        <f>ABS(Table21[[#This Row],[Erorr 3]])</f>
        <v>2.9420500000000089</v>
      </c>
      <c r="Q980" s="81">
        <f>Table21[[#This Row],[Abs Erorr 3]]/Table21[[#This Row],[Adj Close]]</f>
        <v>2.8711666380400756E-2</v>
      </c>
    </row>
    <row r="981" spans="1:17" x14ac:dyDescent="0.3">
      <c r="A981" s="79">
        <v>44883</v>
      </c>
      <c r="B981" s="82">
        <v>102.5271</v>
      </c>
      <c r="C981" s="4">
        <f t="shared" si="76"/>
        <v>102.4688</v>
      </c>
      <c r="D981" s="18">
        <f>Table21[[#This Row],[Adj Close]]-Table21[[#This Row],[Naive Trend ]]</f>
        <v>5.8300000000002683E-2</v>
      </c>
      <c r="E981" s="5">
        <f t="shared" si="75"/>
        <v>3.398890000000313E-3</v>
      </c>
      <c r="F981" s="5">
        <f>ABS(Table21[[#This Row],[Erorr 1]])</f>
        <v>5.8300000000002683E-2</v>
      </c>
      <c r="G981" s="6">
        <f>Table21[[#This Row],[Abs Erorr 1]]/Table21[[#This Row],[Adj Close]]</f>
        <v>5.6863014754150547E-4</v>
      </c>
      <c r="H981" s="4">
        <f t="shared" si="78"/>
        <v>102.86426666666667</v>
      </c>
      <c r="I981" s="7">
        <f>(Table21[[#This Row],[Adj Close]]-Table21[[#This Row],[3-MA]])</f>
        <v>-0.33716666666666129</v>
      </c>
      <c r="J981" s="3">
        <f t="shared" si="77"/>
        <v>0.11368136111110748</v>
      </c>
      <c r="K981" s="3">
        <f>ABS(Table21[[#This Row],[Erorr 2]])</f>
        <v>0.33716666666666129</v>
      </c>
      <c r="L981" s="6">
        <f>Table21[[#This Row],[Abs Erorr 2]]/Table21[[#This Row],[Adj Close]]</f>
        <v>3.2885614307501263E-3</v>
      </c>
      <c r="M981" s="4">
        <f t="shared" si="79"/>
        <v>101.67611666666666</v>
      </c>
      <c r="N981" s="9">
        <f>Table21[[#This Row],[Adj Close]]-Table21[[#This Row],[6-MA]]</f>
        <v>0.85098333333334608</v>
      </c>
      <c r="O981" s="10">
        <f>(Table21[[#This Row],[Adj Close]]-M981)^2</f>
        <v>0.72417263361113282</v>
      </c>
      <c r="P981" s="10">
        <f>ABS(Table21[[#This Row],[Erorr 3]])</f>
        <v>0.85098333333334608</v>
      </c>
      <c r="Q981" s="81">
        <f>Table21[[#This Row],[Abs Erorr 3]]/Table21[[#This Row],[Adj Close]]</f>
        <v>8.3000819620699905E-3</v>
      </c>
    </row>
    <row r="982" spans="1:17" x14ac:dyDescent="0.3">
      <c r="A982" s="79">
        <v>44886</v>
      </c>
      <c r="B982" s="82">
        <v>100.9808</v>
      </c>
      <c r="C982" s="4">
        <f t="shared" si="76"/>
        <v>102.5271</v>
      </c>
      <c r="D982" s="18">
        <f>Table21[[#This Row],[Adj Close]]-Table21[[#This Row],[Naive Trend ]]</f>
        <v>-1.5463000000000022</v>
      </c>
      <c r="E982" s="5">
        <f t="shared" si="75"/>
        <v>2.3910436900000067</v>
      </c>
      <c r="F982" s="5">
        <f>ABS(Table21[[#This Row],[Erorr 1]])</f>
        <v>1.5463000000000022</v>
      </c>
      <c r="G982" s="6">
        <f>Table21[[#This Row],[Abs Erorr 1]]/Table21[[#This Row],[Adj Close]]</f>
        <v>1.5312811940487718E-2</v>
      </c>
      <c r="H982" s="4">
        <f t="shared" si="78"/>
        <v>102.44606666666668</v>
      </c>
      <c r="I982" s="7">
        <f>(Table21[[#This Row],[Adj Close]]-Table21[[#This Row],[3-MA]])</f>
        <v>-1.4652666666666789</v>
      </c>
      <c r="J982" s="3">
        <f t="shared" si="77"/>
        <v>2.1470064044444803</v>
      </c>
      <c r="K982" s="3">
        <f>ABS(Table21[[#This Row],[Erorr 2]])</f>
        <v>1.4652666666666789</v>
      </c>
      <c r="L982" s="6">
        <f>Table21[[#This Row],[Abs Erorr 2]]/Table21[[#This Row],[Adj Close]]</f>
        <v>1.4510349162085059E-2</v>
      </c>
      <c r="M982" s="4">
        <f t="shared" si="79"/>
        <v>102.63733333333334</v>
      </c>
      <c r="N982" s="9">
        <f>Table21[[#This Row],[Adj Close]]-Table21[[#This Row],[6-MA]]</f>
        <v>-1.6565333333333427</v>
      </c>
      <c r="O982" s="10">
        <f>(Table21[[#This Row],[Adj Close]]-M982)^2</f>
        <v>2.7441026844444756</v>
      </c>
      <c r="P982" s="10">
        <f>ABS(Table21[[#This Row],[Erorr 3]])</f>
        <v>1.6565333333333427</v>
      </c>
      <c r="Q982" s="81">
        <f>Table21[[#This Row],[Abs Erorr 3]]/Table21[[#This Row],[Adj Close]]</f>
        <v>1.640443859954905E-2</v>
      </c>
    </row>
    <row r="983" spans="1:17" x14ac:dyDescent="0.3">
      <c r="A983" s="79">
        <v>44887</v>
      </c>
      <c r="B983" s="82">
        <v>103.062</v>
      </c>
      <c r="C983" s="4">
        <f t="shared" si="76"/>
        <v>100.9808</v>
      </c>
      <c r="D983" s="18">
        <f>Table21[[#This Row],[Adj Close]]-Table21[[#This Row],[Naive Trend ]]</f>
        <v>2.0811999999999955</v>
      </c>
      <c r="E983" s="5">
        <f t="shared" si="75"/>
        <v>4.3313934399999816</v>
      </c>
      <c r="F983" s="5">
        <f>ABS(Table21[[#This Row],[Erorr 1]])</f>
        <v>2.0811999999999955</v>
      </c>
      <c r="G983" s="6">
        <f>Table21[[#This Row],[Abs Erorr 1]]/Table21[[#This Row],[Adj Close]]</f>
        <v>2.0193669829811137E-2</v>
      </c>
      <c r="H983" s="4">
        <f t="shared" si="78"/>
        <v>101.99223333333333</v>
      </c>
      <c r="I983" s="7">
        <f>(Table21[[#This Row],[Adj Close]]-Table21[[#This Row],[3-MA]])</f>
        <v>1.0697666666666663</v>
      </c>
      <c r="J983" s="3">
        <f t="shared" si="77"/>
        <v>1.1444007211111102</v>
      </c>
      <c r="K983" s="3">
        <f>ABS(Table21[[#This Row],[Erorr 2]])</f>
        <v>1.0697666666666663</v>
      </c>
      <c r="L983" s="6">
        <f>Table21[[#This Row],[Abs Erorr 2]]/Table21[[#This Row],[Adj Close]]</f>
        <v>1.037983608572186E-2</v>
      </c>
      <c r="M983" s="4">
        <f t="shared" si="79"/>
        <v>102.27101666666668</v>
      </c>
      <c r="N983" s="9">
        <f>Table21[[#This Row],[Adj Close]]-Table21[[#This Row],[6-MA]]</f>
        <v>0.79098333333331539</v>
      </c>
      <c r="O983" s="10">
        <f>(Table21[[#This Row],[Adj Close]]-M983)^2</f>
        <v>0.62565463361108276</v>
      </c>
      <c r="P983" s="10">
        <f>ABS(Table21[[#This Row],[Erorr 3]])</f>
        <v>0.79098333333331539</v>
      </c>
      <c r="Q983" s="81">
        <f>Table21[[#This Row],[Abs Erorr 3]]/Table21[[#This Row],[Adj Close]]</f>
        <v>7.6748300375823813E-3</v>
      </c>
    </row>
    <row r="984" spans="1:17" x14ac:dyDescent="0.3">
      <c r="A984" s="79">
        <v>44888</v>
      </c>
      <c r="B984" s="82">
        <v>103.7234</v>
      </c>
      <c r="C984" s="4">
        <f t="shared" si="76"/>
        <v>103.062</v>
      </c>
      <c r="D984" s="18">
        <f>Table21[[#This Row],[Adj Close]]-Table21[[#This Row],[Naive Trend ]]</f>
        <v>0.66140000000000043</v>
      </c>
      <c r="E984" s="5">
        <f t="shared" si="75"/>
        <v>0.43744996000000058</v>
      </c>
      <c r="F984" s="5">
        <f>ABS(Table21[[#This Row],[Erorr 1]])</f>
        <v>0.66140000000000043</v>
      </c>
      <c r="G984" s="6">
        <f>Table21[[#This Row],[Abs Erorr 1]]/Table21[[#This Row],[Adj Close]]</f>
        <v>6.3765746205774248E-3</v>
      </c>
      <c r="H984" s="4">
        <f t="shared" si="78"/>
        <v>102.18996666666668</v>
      </c>
      <c r="I984" s="7">
        <f>(Table21[[#This Row],[Adj Close]]-Table21[[#This Row],[3-MA]])</f>
        <v>1.5334333333333205</v>
      </c>
      <c r="J984" s="3">
        <f t="shared" si="77"/>
        <v>2.3514177877777387</v>
      </c>
      <c r="K984" s="3">
        <f>ABS(Table21[[#This Row],[Erorr 2]])</f>
        <v>1.5334333333333205</v>
      </c>
      <c r="L984" s="6">
        <f>Table21[[#This Row],[Abs Erorr 2]]/Table21[[#This Row],[Adj Close]]</f>
        <v>1.4783870691987734E-2</v>
      </c>
      <c r="M984" s="4">
        <f t="shared" si="79"/>
        <v>102.52711666666669</v>
      </c>
      <c r="N984" s="9">
        <f>Table21[[#This Row],[Adj Close]]-Table21[[#This Row],[6-MA]]</f>
        <v>1.1962833333333123</v>
      </c>
      <c r="O984" s="10">
        <f>(Table21[[#This Row],[Adj Close]]-M984)^2</f>
        <v>1.4310938136110607</v>
      </c>
      <c r="P984" s="10">
        <f>ABS(Table21[[#This Row],[Erorr 3]])</f>
        <v>1.1962833333333123</v>
      </c>
      <c r="Q984" s="81">
        <f>Table21[[#This Row],[Abs Erorr 3]]/Table21[[#This Row],[Adj Close]]</f>
        <v>1.1533398763763166E-2</v>
      </c>
    </row>
    <row r="985" spans="1:17" x14ac:dyDescent="0.3">
      <c r="A985" s="79">
        <v>44890</v>
      </c>
      <c r="B985" s="82">
        <v>103.0523</v>
      </c>
      <c r="C985" s="4">
        <f t="shared" si="76"/>
        <v>103.7234</v>
      </c>
      <c r="D985" s="18">
        <f>Table21[[#This Row],[Adj Close]]-Table21[[#This Row],[Naive Trend ]]</f>
        <v>-0.67109999999999559</v>
      </c>
      <c r="E985" s="5">
        <f t="shared" si="75"/>
        <v>0.45037520999999409</v>
      </c>
      <c r="F985" s="5">
        <f>ABS(Table21[[#This Row],[Erorr 1]])</f>
        <v>0.67109999999999559</v>
      </c>
      <c r="G985" s="6">
        <f>Table21[[#This Row],[Abs Erorr 1]]/Table21[[#This Row],[Adj Close]]</f>
        <v>6.512227286533106E-3</v>
      </c>
      <c r="H985" s="4">
        <f t="shared" si="78"/>
        <v>102.58873333333334</v>
      </c>
      <c r="I985" s="7">
        <f>(Table21[[#This Row],[Adj Close]]-Table21[[#This Row],[3-MA]])</f>
        <v>0.46356666666666513</v>
      </c>
      <c r="J985" s="3">
        <f t="shared" si="77"/>
        <v>0.21489405444444301</v>
      </c>
      <c r="K985" s="3">
        <f>ABS(Table21[[#This Row],[Erorr 2]])</f>
        <v>0.46356666666666513</v>
      </c>
      <c r="L985" s="6">
        <f>Table21[[#This Row],[Abs Erorr 2]]/Table21[[#This Row],[Adj Close]]</f>
        <v>4.4983631288837327E-3</v>
      </c>
      <c r="M985" s="4">
        <f t="shared" si="79"/>
        <v>102.51740000000001</v>
      </c>
      <c r="N985" s="9">
        <f>Table21[[#This Row],[Adj Close]]-Table21[[#This Row],[6-MA]]</f>
        <v>0.53489999999999327</v>
      </c>
      <c r="O985" s="10">
        <f>(Table21[[#This Row],[Adj Close]]-M985)^2</f>
        <v>0.28611800999999282</v>
      </c>
      <c r="P985" s="10">
        <f>ABS(Table21[[#This Row],[Erorr 3]])</f>
        <v>0.53489999999999327</v>
      </c>
      <c r="Q985" s="81">
        <f>Table21[[#This Row],[Abs Erorr 3]]/Table21[[#This Row],[Adj Close]]</f>
        <v>5.1905682842594801E-3</v>
      </c>
    </row>
    <row r="986" spans="1:17" x14ac:dyDescent="0.3">
      <c r="A986" s="79">
        <v>44893</v>
      </c>
      <c r="B986" s="82">
        <v>102.0797</v>
      </c>
      <c r="C986" s="4">
        <f t="shared" si="76"/>
        <v>103.0523</v>
      </c>
      <c r="D986" s="18">
        <f>Table21[[#This Row],[Adj Close]]-Table21[[#This Row],[Naive Trend ]]</f>
        <v>-0.97259999999999991</v>
      </c>
      <c r="E986" s="5">
        <f t="shared" si="75"/>
        <v>0.94595075999999978</v>
      </c>
      <c r="F986" s="5">
        <f>ABS(Table21[[#This Row],[Erorr 1]])</f>
        <v>0.97259999999999991</v>
      </c>
      <c r="G986" s="6">
        <f>Table21[[#This Row],[Abs Erorr 1]]/Table21[[#This Row],[Adj Close]]</f>
        <v>9.5278493177389807E-3</v>
      </c>
      <c r="H986" s="4">
        <f t="shared" si="78"/>
        <v>103.27923333333332</v>
      </c>
      <c r="I986" s="7">
        <f>(Table21[[#This Row],[Adj Close]]-Table21[[#This Row],[3-MA]])</f>
        <v>-1.1995333333333207</v>
      </c>
      <c r="J986" s="3">
        <f t="shared" si="77"/>
        <v>1.4388802177777473</v>
      </c>
      <c r="K986" s="3">
        <f>ABS(Table21[[#This Row],[Erorr 2]])</f>
        <v>1.1995333333333207</v>
      </c>
      <c r="L986" s="6">
        <f>Table21[[#This Row],[Abs Erorr 2]]/Table21[[#This Row],[Adj Close]]</f>
        <v>1.1750948850097724E-2</v>
      </c>
      <c r="M986" s="4">
        <f t="shared" si="79"/>
        <v>102.63573333333333</v>
      </c>
      <c r="N986" s="9">
        <f>Table21[[#This Row],[Adj Close]]-Table21[[#This Row],[6-MA]]</f>
        <v>-0.55603333333333183</v>
      </c>
      <c r="O986" s="10">
        <f>(Table21[[#This Row],[Adj Close]]-M986)^2</f>
        <v>0.30917306777777609</v>
      </c>
      <c r="P986" s="10">
        <f>ABS(Table21[[#This Row],[Erorr 3]])</f>
        <v>0.55603333333333183</v>
      </c>
      <c r="Q986" s="81">
        <f>Table21[[#This Row],[Abs Erorr 3]]/Table21[[#This Row],[Adj Close]]</f>
        <v>5.4470510134074831E-3</v>
      </c>
    </row>
    <row r="987" spans="1:17" x14ac:dyDescent="0.3">
      <c r="A987" s="79">
        <v>44894</v>
      </c>
      <c r="B987" s="82">
        <v>103.3343</v>
      </c>
      <c r="C987" s="4">
        <f t="shared" si="76"/>
        <v>102.0797</v>
      </c>
      <c r="D987" s="18">
        <f>Table21[[#This Row],[Adj Close]]-Table21[[#This Row],[Naive Trend ]]</f>
        <v>1.2545999999999964</v>
      </c>
      <c r="E987" s="5">
        <f t="shared" si="75"/>
        <v>1.5740211599999909</v>
      </c>
      <c r="F987" s="5">
        <f>ABS(Table21[[#This Row],[Erorr 1]])</f>
        <v>1.2545999999999964</v>
      </c>
      <c r="G987" s="6">
        <f>Table21[[#This Row],[Abs Erorr 1]]/Table21[[#This Row],[Adj Close]]</f>
        <v>1.2141176743830426E-2</v>
      </c>
      <c r="H987" s="4">
        <f t="shared" si="78"/>
        <v>102.95180000000001</v>
      </c>
      <c r="I987" s="7">
        <f>(Table21[[#This Row],[Adj Close]]-Table21[[#This Row],[3-MA]])</f>
        <v>0.38249999999999318</v>
      </c>
      <c r="J987" s="3">
        <f t="shared" si="77"/>
        <v>0.14630624999999478</v>
      </c>
      <c r="K987" s="3">
        <f>ABS(Table21[[#This Row],[Erorr 2]])</f>
        <v>0.38249999999999318</v>
      </c>
      <c r="L987" s="6">
        <f>Table21[[#This Row],[Abs Erorr 2]]/Table21[[#This Row],[Adj Close]]</f>
        <v>3.7015782755580014E-3</v>
      </c>
      <c r="M987" s="4">
        <f t="shared" si="79"/>
        <v>102.57088333333336</v>
      </c>
      <c r="N987" s="9">
        <f>Table21[[#This Row],[Adj Close]]-Table21[[#This Row],[6-MA]]</f>
        <v>0.7634166666666431</v>
      </c>
      <c r="O987" s="10">
        <f>(Table21[[#This Row],[Adj Close]]-M987)^2</f>
        <v>0.58280500694440851</v>
      </c>
      <c r="P987" s="10">
        <f>ABS(Table21[[#This Row],[Erorr 3]])</f>
        <v>0.7634166666666431</v>
      </c>
      <c r="Q987" s="81">
        <f>Table21[[#This Row],[Abs Erorr 3]]/Table21[[#This Row],[Adj Close]]</f>
        <v>7.3878341138096755E-3</v>
      </c>
    </row>
    <row r="988" spans="1:17" x14ac:dyDescent="0.3">
      <c r="A988" s="79">
        <v>44895</v>
      </c>
      <c r="B988" s="82">
        <v>106.6799</v>
      </c>
      <c r="C988" s="4">
        <f t="shared" si="76"/>
        <v>103.3343</v>
      </c>
      <c r="D988" s="18">
        <f>Table21[[#This Row],[Adj Close]]-Table21[[#This Row],[Naive Trend ]]</f>
        <v>3.3456000000000046</v>
      </c>
      <c r="E988" s="5">
        <f t="shared" si="75"/>
        <v>11.19303936000003</v>
      </c>
      <c r="F988" s="5">
        <f>ABS(Table21[[#This Row],[Erorr 1]])</f>
        <v>3.3456000000000046</v>
      </c>
      <c r="G988" s="6">
        <f>Table21[[#This Row],[Abs Erorr 1]]/Table21[[#This Row],[Adj Close]]</f>
        <v>3.1361109262382177E-2</v>
      </c>
      <c r="H988" s="4">
        <f t="shared" si="78"/>
        <v>102.82209999999999</v>
      </c>
      <c r="I988" s="7">
        <f>(Table21[[#This Row],[Adj Close]]-Table21[[#This Row],[3-MA]])</f>
        <v>3.8578000000000117</v>
      </c>
      <c r="J988" s="3">
        <f t="shared" si="77"/>
        <v>14.88262084000009</v>
      </c>
      <c r="K988" s="3">
        <f>ABS(Table21[[#This Row],[Erorr 2]])</f>
        <v>3.8578000000000117</v>
      </c>
      <c r="L988" s="6">
        <f>Table21[[#This Row],[Abs Erorr 2]]/Table21[[#This Row],[Adj Close]]</f>
        <v>3.6162388603663963E-2</v>
      </c>
      <c r="M988" s="4">
        <f t="shared" si="79"/>
        <v>102.70541666666668</v>
      </c>
      <c r="N988" s="9">
        <f>Table21[[#This Row],[Adj Close]]-Table21[[#This Row],[6-MA]]</f>
        <v>3.9744833333333247</v>
      </c>
      <c r="O988" s="10">
        <f>(Table21[[#This Row],[Adj Close]]-M988)^2</f>
        <v>15.796517766944376</v>
      </c>
      <c r="P988" s="10">
        <f>ABS(Table21[[#This Row],[Erorr 3]])</f>
        <v>3.9744833333333247</v>
      </c>
      <c r="Q988" s="81">
        <f>Table21[[#This Row],[Abs Erorr 3]]/Table21[[#This Row],[Adj Close]]</f>
        <v>3.7256159157754411E-2</v>
      </c>
    </row>
    <row r="989" spans="1:17" x14ac:dyDescent="0.3">
      <c r="A989" s="79">
        <v>44896</v>
      </c>
      <c r="B989" s="82">
        <v>108.06100000000001</v>
      </c>
      <c r="C989" s="4">
        <f t="shared" si="76"/>
        <v>106.6799</v>
      </c>
      <c r="D989" s="18">
        <f>Table21[[#This Row],[Adj Close]]-Table21[[#This Row],[Naive Trend ]]</f>
        <v>1.3811000000000035</v>
      </c>
      <c r="E989" s="5">
        <f t="shared" si="75"/>
        <v>1.9074372100000099</v>
      </c>
      <c r="F989" s="5">
        <f>ABS(Table21[[#This Row],[Erorr 1]])</f>
        <v>1.3811000000000035</v>
      </c>
      <c r="G989" s="6">
        <f>Table21[[#This Row],[Abs Erorr 1]]/Table21[[#This Row],[Adj Close]]</f>
        <v>1.278074420928923E-2</v>
      </c>
      <c r="H989" s="4">
        <f t="shared" si="78"/>
        <v>104.03129999999999</v>
      </c>
      <c r="I989" s="7">
        <f>(Table21[[#This Row],[Adj Close]]-Table21[[#This Row],[3-MA]])</f>
        <v>4.0297000000000196</v>
      </c>
      <c r="J989" s="3">
        <f t="shared" si="77"/>
        <v>16.238482090000158</v>
      </c>
      <c r="K989" s="3">
        <f>ABS(Table21[[#This Row],[Erorr 2]])</f>
        <v>4.0297000000000196</v>
      </c>
      <c r="L989" s="6">
        <f>Table21[[#This Row],[Abs Erorr 2]]/Table21[[#This Row],[Adj Close]]</f>
        <v>3.7290974542156921E-2</v>
      </c>
      <c r="M989" s="4">
        <f t="shared" si="79"/>
        <v>103.65526666666666</v>
      </c>
      <c r="N989" s="9">
        <f>Table21[[#This Row],[Adj Close]]-Table21[[#This Row],[6-MA]]</f>
        <v>4.4057333333333446</v>
      </c>
      <c r="O989" s="10">
        <f>(Table21[[#This Row],[Adj Close]]-M989)^2</f>
        <v>19.410486204444545</v>
      </c>
      <c r="P989" s="10">
        <f>ABS(Table21[[#This Row],[Erorr 3]])</f>
        <v>4.4057333333333446</v>
      </c>
      <c r="Q989" s="81">
        <f>Table21[[#This Row],[Abs Erorr 3]]/Table21[[#This Row],[Adj Close]]</f>
        <v>4.0770799209088798E-2</v>
      </c>
    </row>
    <row r="990" spans="1:17" x14ac:dyDescent="0.3">
      <c r="A990" s="79">
        <v>44897</v>
      </c>
      <c r="B990" s="82">
        <v>109.456</v>
      </c>
      <c r="C990" s="4">
        <f t="shared" si="76"/>
        <v>108.06100000000001</v>
      </c>
      <c r="D990" s="18">
        <f>Table21[[#This Row],[Adj Close]]-Table21[[#This Row],[Naive Trend ]]</f>
        <v>1.394999999999996</v>
      </c>
      <c r="E990" s="5">
        <f t="shared" si="75"/>
        <v>1.9460249999999888</v>
      </c>
      <c r="F990" s="5">
        <f>ABS(Table21[[#This Row],[Erorr 1]])</f>
        <v>1.394999999999996</v>
      </c>
      <c r="G990" s="6">
        <f>Table21[[#This Row],[Abs Erorr 1]]/Table21[[#This Row],[Adj Close]]</f>
        <v>1.2744847244554852E-2</v>
      </c>
      <c r="H990" s="4">
        <f t="shared" si="78"/>
        <v>106.02506666666666</v>
      </c>
      <c r="I990" s="7">
        <f>(Table21[[#This Row],[Adj Close]]-Table21[[#This Row],[3-MA]])</f>
        <v>3.4309333333333427</v>
      </c>
      <c r="J990" s="3">
        <f t="shared" si="77"/>
        <v>11.771303537777841</v>
      </c>
      <c r="K990" s="3">
        <f>ABS(Table21[[#This Row],[Erorr 2]])</f>
        <v>3.4309333333333427</v>
      </c>
      <c r="L990" s="6">
        <f>Table21[[#This Row],[Abs Erorr 2]]/Table21[[#This Row],[Adj Close]]</f>
        <v>3.1345319885007147E-2</v>
      </c>
      <c r="M990" s="4">
        <f t="shared" si="79"/>
        <v>104.48843333333333</v>
      </c>
      <c r="N990" s="9">
        <f>Table21[[#This Row],[Adj Close]]-Table21[[#This Row],[6-MA]]</f>
        <v>4.96756666666667</v>
      </c>
      <c r="O990" s="10">
        <f>(Table21[[#This Row],[Adj Close]]-M990)^2</f>
        <v>24.67671858777781</v>
      </c>
      <c r="P990" s="10">
        <f>ABS(Table21[[#This Row],[Erorr 3]])</f>
        <v>4.96756666666667</v>
      </c>
      <c r="Q990" s="81">
        <f>Table21[[#This Row],[Abs Erorr 3]]/Table21[[#This Row],[Adj Close]]</f>
        <v>4.5384142181942241E-2</v>
      </c>
    </row>
    <row r="991" spans="1:17" x14ac:dyDescent="0.3">
      <c r="A991" s="79">
        <v>44900</v>
      </c>
      <c r="B991" s="82">
        <v>106.9391</v>
      </c>
      <c r="C991" s="4">
        <f t="shared" si="76"/>
        <v>109.456</v>
      </c>
      <c r="D991" s="18">
        <f>Table21[[#This Row],[Adj Close]]-Table21[[#This Row],[Naive Trend ]]</f>
        <v>-2.5169000000000068</v>
      </c>
      <c r="E991" s="5">
        <f t="shared" si="75"/>
        <v>6.3347856100000346</v>
      </c>
      <c r="F991" s="5">
        <f>ABS(Table21[[#This Row],[Erorr 1]])</f>
        <v>2.5169000000000068</v>
      </c>
      <c r="G991" s="6">
        <f>Table21[[#This Row],[Abs Erorr 1]]/Table21[[#This Row],[Adj Close]]</f>
        <v>2.3535825530605802E-2</v>
      </c>
      <c r="H991" s="4">
        <f t="shared" si="78"/>
        <v>108.06563333333334</v>
      </c>
      <c r="I991" s="7">
        <f>(Table21[[#This Row],[Adj Close]]-Table21[[#This Row],[3-MA]])</f>
        <v>-1.1265333333333416</v>
      </c>
      <c r="J991" s="3">
        <f t="shared" si="77"/>
        <v>1.2690773511111297</v>
      </c>
      <c r="K991" s="3">
        <f>ABS(Table21[[#This Row],[Erorr 2]])</f>
        <v>1.1265333333333416</v>
      </c>
      <c r="L991" s="6">
        <f>Table21[[#This Row],[Abs Erorr 2]]/Table21[[#This Row],[Adj Close]]</f>
        <v>1.053434462543019E-2</v>
      </c>
      <c r="M991" s="4">
        <f t="shared" si="79"/>
        <v>105.44386666666668</v>
      </c>
      <c r="N991" s="9">
        <f>Table21[[#This Row],[Adj Close]]-Table21[[#This Row],[6-MA]]</f>
        <v>1.4952333333333172</v>
      </c>
      <c r="O991" s="10">
        <f>(Table21[[#This Row],[Adj Close]]-M991)^2</f>
        <v>2.2357227211110628</v>
      </c>
      <c r="P991" s="10">
        <f>ABS(Table21[[#This Row],[Erorr 3]])</f>
        <v>1.4952333333333172</v>
      </c>
      <c r="Q991" s="81">
        <f>Table21[[#This Row],[Abs Erorr 3]]/Table21[[#This Row],[Adj Close]]</f>
        <v>1.3982101339297949E-2</v>
      </c>
    </row>
    <row r="992" spans="1:17" x14ac:dyDescent="0.3">
      <c r="A992" s="79">
        <v>44901</v>
      </c>
      <c r="B992" s="82">
        <v>105.29040000000001</v>
      </c>
      <c r="C992" s="4">
        <f t="shared" si="76"/>
        <v>106.9391</v>
      </c>
      <c r="D992" s="18">
        <f>Table21[[#This Row],[Adj Close]]-Table21[[#This Row],[Naive Trend ]]</f>
        <v>-1.648699999999991</v>
      </c>
      <c r="E992" s="5">
        <f t="shared" si="75"/>
        <v>2.7182116899999702</v>
      </c>
      <c r="F992" s="5">
        <f>ABS(Table21[[#This Row],[Erorr 1]])</f>
        <v>1.648699999999991</v>
      </c>
      <c r="G992" s="6">
        <f>Table21[[#This Row],[Abs Erorr 1]]/Table21[[#This Row],[Adj Close]]</f>
        <v>1.5658597554952691E-2</v>
      </c>
      <c r="H992" s="4">
        <f t="shared" si="78"/>
        <v>108.15203333333334</v>
      </c>
      <c r="I992" s="7">
        <f>(Table21[[#This Row],[Adj Close]]-Table21[[#This Row],[3-MA]])</f>
        <v>-2.8616333333333301</v>
      </c>
      <c r="J992" s="3">
        <f t="shared" si="77"/>
        <v>8.1889453344444263</v>
      </c>
      <c r="K992" s="3">
        <f>ABS(Table21[[#This Row],[Erorr 2]])</f>
        <v>2.8616333333333301</v>
      </c>
      <c r="L992" s="6">
        <f>Table21[[#This Row],[Abs Erorr 2]]/Table21[[#This Row],[Adj Close]]</f>
        <v>2.7178482875298508E-2</v>
      </c>
      <c r="M992" s="4">
        <f t="shared" si="79"/>
        <v>106.09166666666665</v>
      </c>
      <c r="N992" s="9">
        <f>Table21[[#This Row],[Adj Close]]-Table21[[#This Row],[6-MA]]</f>
        <v>-0.80126666666664903</v>
      </c>
      <c r="O992" s="10">
        <f>(Table21[[#This Row],[Adj Close]]-M992)^2</f>
        <v>0.64202827111108285</v>
      </c>
      <c r="P992" s="10">
        <f>ABS(Table21[[#This Row],[Erorr 3]])</f>
        <v>0.80126666666664903</v>
      </c>
      <c r="Q992" s="81">
        <f>Table21[[#This Row],[Abs Erorr 3]]/Table21[[#This Row],[Adj Close]]</f>
        <v>7.6100638488090936E-3</v>
      </c>
    </row>
    <row r="993" spans="1:17" x14ac:dyDescent="0.3">
      <c r="A993" s="79">
        <v>44902</v>
      </c>
      <c r="B993" s="82">
        <v>105.6806</v>
      </c>
      <c r="C993" s="4">
        <f t="shared" si="76"/>
        <v>105.29040000000001</v>
      </c>
      <c r="D993" s="18">
        <f>Table21[[#This Row],[Adj Close]]-Table21[[#This Row],[Naive Trend ]]</f>
        <v>0.390199999999993</v>
      </c>
      <c r="E993" s="5">
        <f t="shared" si="75"/>
        <v>0.15225603999999454</v>
      </c>
      <c r="F993" s="5">
        <f>ABS(Table21[[#This Row],[Erorr 1]])</f>
        <v>0.390199999999993</v>
      </c>
      <c r="G993" s="6">
        <f>Table21[[#This Row],[Abs Erorr 1]]/Table21[[#This Row],[Adj Close]]</f>
        <v>3.6922576139801723E-3</v>
      </c>
      <c r="H993" s="4">
        <f t="shared" si="78"/>
        <v>107.22850000000001</v>
      </c>
      <c r="I993" s="7">
        <f>(Table21[[#This Row],[Adj Close]]-Table21[[#This Row],[3-MA]])</f>
        <v>-1.5479000000000127</v>
      </c>
      <c r="J993" s="3">
        <f t="shared" si="77"/>
        <v>2.3959944100000392</v>
      </c>
      <c r="K993" s="3">
        <f>ABS(Table21[[#This Row],[Erorr 2]])</f>
        <v>1.5479000000000127</v>
      </c>
      <c r="L993" s="6">
        <f>Table21[[#This Row],[Abs Erorr 2]]/Table21[[#This Row],[Adj Close]]</f>
        <v>1.4646964532752584E-2</v>
      </c>
      <c r="M993" s="4">
        <f t="shared" si="79"/>
        <v>106.62678333333332</v>
      </c>
      <c r="N993" s="9">
        <f>Table21[[#This Row],[Adj Close]]-Table21[[#This Row],[6-MA]]</f>
        <v>-0.94618333333332316</v>
      </c>
      <c r="O993" s="10">
        <f>(Table21[[#This Row],[Adj Close]]-M993)^2</f>
        <v>0.89526290027775857</v>
      </c>
      <c r="P993" s="10">
        <f>ABS(Table21[[#This Row],[Erorr 3]])</f>
        <v>0.94618333333332316</v>
      </c>
      <c r="Q993" s="81">
        <f>Table21[[#This Row],[Abs Erorr 3]]/Table21[[#This Row],[Adj Close]]</f>
        <v>8.953235819377665E-3</v>
      </c>
    </row>
    <row r="994" spans="1:17" x14ac:dyDescent="0.3">
      <c r="A994" s="79">
        <v>44903</v>
      </c>
      <c r="B994" s="82">
        <v>108.6366</v>
      </c>
      <c r="C994" s="4">
        <f t="shared" si="76"/>
        <v>105.6806</v>
      </c>
      <c r="D994" s="18">
        <f>Table21[[#This Row],[Adj Close]]-Table21[[#This Row],[Naive Trend ]]</f>
        <v>2.9560000000000031</v>
      </c>
      <c r="E994" s="5">
        <f t="shared" si="75"/>
        <v>8.737936000000019</v>
      </c>
      <c r="F994" s="5">
        <f>ABS(Table21[[#This Row],[Erorr 1]])</f>
        <v>2.9560000000000031</v>
      </c>
      <c r="G994" s="6">
        <f>Table21[[#This Row],[Abs Erorr 1]]/Table21[[#This Row],[Adj Close]]</f>
        <v>2.7209982639368344E-2</v>
      </c>
      <c r="H994" s="4">
        <f t="shared" si="78"/>
        <v>105.97003333333333</v>
      </c>
      <c r="I994" s="7">
        <f>(Table21[[#This Row],[Adj Close]]-Table21[[#This Row],[3-MA]])</f>
        <v>2.6665666666666681</v>
      </c>
      <c r="J994" s="3">
        <f t="shared" si="77"/>
        <v>7.1105777877777854</v>
      </c>
      <c r="K994" s="3">
        <f>ABS(Table21[[#This Row],[Erorr 2]])</f>
        <v>2.6665666666666681</v>
      </c>
      <c r="L994" s="6">
        <f>Table21[[#This Row],[Abs Erorr 2]]/Table21[[#This Row],[Adj Close]]</f>
        <v>2.4545748547604287E-2</v>
      </c>
      <c r="M994" s="4">
        <f t="shared" si="79"/>
        <v>107.01783333333334</v>
      </c>
      <c r="N994" s="9">
        <f>Table21[[#This Row],[Adj Close]]-Table21[[#This Row],[6-MA]]</f>
        <v>1.6187666666666587</v>
      </c>
      <c r="O994" s="10">
        <f>(Table21[[#This Row],[Adj Close]]-M994)^2</f>
        <v>2.6204055211110853</v>
      </c>
      <c r="P994" s="10">
        <f>ABS(Table21[[#This Row],[Erorr 3]])</f>
        <v>1.6187666666666587</v>
      </c>
      <c r="Q994" s="81">
        <f>Table21[[#This Row],[Abs Erorr 3]]/Table21[[#This Row],[Adj Close]]</f>
        <v>1.4900748612039208E-2</v>
      </c>
    </row>
    <row r="995" spans="1:17" x14ac:dyDescent="0.3">
      <c r="A995" s="79">
        <v>44904</v>
      </c>
      <c r="B995" s="82">
        <v>106.744</v>
      </c>
      <c r="C995" s="4">
        <f t="shared" si="76"/>
        <v>108.6366</v>
      </c>
      <c r="D995" s="18">
        <f>Table21[[#This Row],[Adj Close]]-Table21[[#This Row],[Naive Trend ]]</f>
        <v>-1.8926000000000016</v>
      </c>
      <c r="E995" s="5">
        <f t="shared" si="75"/>
        <v>3.581934760000006</v>
      </c>
      <c r="F995" s="5">
        <f>ABS(Table21[[#This Row],[Erorr 1]])</f>
        <v>1.8926000000000016</v>
      </c>
      <c r="G995" s="6">
        <f>Table21[[#This Row],[Abs Erorr 1]]/Table21[[#This Row],[Adj Close]]</f>
        <v>1.7730270553848473E-2</v>
      </c>
      <c r="H995" s="4">
        <f t="shared" si="78"/>
        <v>106.53586666666666</v>
      </c>
      <c r="I995" s="7">
        <f>(Table21[[#This Row],[Adj Close]]-Table21[[#This Row],[3-MA]])</f>
        <v>0.20813333333333617</v>
      </c>
      <c r="J995" s="3">
        <f t="shared" si="77"/>
        <v>4.3319484444445625E-2</v>
      </c>
      <c r="K995" s="3">
        <f>ABS(Table21[[#This Row],[Erorr 2]])</f>
        <v>0.20813333333333617</v>
      </c>
      <c r="L995" s="6">
        <f>Table21[[#This Row],[Abs Erorr 2]]/Table21[[#This Row],[Adj Close]]</f>
        <v>1.9498363686327679E-3</v>
      </c>
      <c r="M995" s="4">
        <f t="shared" si="79"/>
        <v>107.34395000000001</v>
      </c>
      <c r="N995" s="9">
        <f>Table21[[#This Row],[Adj Close]]-Table21[[#This Row],[6-MA]]</f>
        <v>-0.59995000000000687</v>
      </c>
      <c r="O995" s="10">
        <f>(Table21[[#This Row],[Adj Close]]-M995)^2</f>
        <v>0.35994000250000824</v>
      </c>
      <c r="P995" s="10">
        <f>ABS(Table21[[#This Row],[Erorr 3]])</f>
        <v>0.59995000000000687</v>
      </c>
      <c r="Q995" s="81">
        <f>Table21[[#This Row],[Abs Erorr 3]]/Table21[[#This Row],[Adj Close]]</f>
        <v>5.6204564190962198E-3</v>
      </c>
    </row>
    <row r="996" spans="1:17" x14ac:dyDescent="0.3">
      <c r="A996" s="79">
        <v>44907</v>
      </c>
      <c r="B996" s="82">
        <v>109.3292</v>
      </c>
      <c r="C996" s="4">
        <f t="shared" si="76"/>
        <v>106.744</v>
      </c>
      <c r="D996" s="18">
        <f>Table21[[#This Row],[Adj Close]]-Table21[[#This Row],[Naive Trend ]]</f>
        <v>2.5852000000000004</v>
      </c>
      <c r="E996" s="5">
        <f t="shared" si="75"/>
        <v>6.683259040000002</v>
      </c>
      <c r="F996" s="5">
        <f>ABS(Table21[[#This Row],[Erorr 1]])</f>
        <v>2.5852000000000004</v>
      </c>
      <c r="G996" s="6">
        <f>Table21[[#This Row],[Abs Erorr 1]]/Table21[[#This Row],[Adj Close]]</f>
        <v>2.3646015885966425E-2</v>
      </c>
      <c r="H996" s="4">
        <f t="shared" si="78"/>
        <v>107.0204</v>
      </c>
      <c r="I996" s="7">
        <f>(Table21[[#This Row],[Adj Close]]-Table21[[#This Row],[3-MA]])</f>
        <v>2.3088000000000051</v>
      </c>
      <c r="J996" s="3">
        <f t="shared" si="77"/>
        <v>5.3305574400000237</v>
      </c>
      <c r="K996" s="3">
        <f>ABS(Table21[[#This Row],[Erorr 2]])</f>
        <v>2.3088000000000051</v>
      </c>
      <c r="L996" s="6">
        <f>Table21[[#This Row],[Abs Erorr 2]]/Table21[[#This Row],[Adj Close]]</f>
        <v>2.1117871529289567E-2</v>
      </c>
      <c r="M996" s="4">
        <f t="shared" si="79"/>
        <v>107.12445000000002</v>
      </c>
      <c r="N996" s="9">
        <f>Table21[[#This Row],[Adj Close]]-Table21[[#This Row],[6-MA]]</f>
        <v>2.2047499999999758</v>
      </c>
      <c r="O996" s="10">
        <f>(Table21[[#This Row],[Adj Close]]-M996)^2</f>
        <v>4.8609225624998933</v>
      </c>
      <c r="P996" s="10">
        <f>ABS(Table21[[#This Row],[Erorr 3]])</f>
        <v>2.2047499999999758</v>
      </c>
      <c r="Q996" s="81">
        <f>Table21[[#This Row],[Abs Erorr 3]]/Table21[[#This Row],[Adj Close]]</f>
        <v>2.016615872063434E-2</v>
      </c>
    </row>
    <row r="997" spans="1:17" x14ac:dyDescent="0.3">
      <c r="A997" s="79">
        <v>44908</v>
      </c>
      <c r="B997" s="82">
        <v>110.09010000000001</v>
      </c>
      <c r="C997" s="4">
        <f t="shared" si="76"/>
        <v>109.3292</v>
      </c>
      <c r="D997" s="18">
        <f>Table21[[#This Row],[Adj Close]]-Table21[[#This Row],[Naive Trend ]]</f>
        <v>0.76090000000000657</v>
      </c>
      <c r="E997" s="5">
        <f t="shared" si="75"/>
        <v>0.57896881000000999</v>
      </c>
      <c r="F997" s="5">
        <f>ABS(Table21[[#This Row],[Erorr 1]])</f>
        <v>0.76090000000000657</v>
      </c>
      <c r="G997" s="6">
        <f>Table21[[#This Row],[Abs Erorr 1]]/Table21[[#This Row],[Adj Close]]</f>
        <v>6.9116114891348678E-3</v>
      </c>
      <c r="H997" s="4">
        <f t="shared" si="78"/>
        <v>108.23660000000001</v>
      </c>
      <c r="I997" s="7">
        <f>(Table21[[#This Row],[Adj Close]]-Table21[[#This Row],[3-MA]])</f>
        <v>1.8534999999999968</v>
      </c>
      <c r="J997" s="3">
        <f t="shared" si="77"/>
        <v>3.4354622499999881</v>
      </c>
      <c r="K997" s="3">
        <f>ABS(Table21[[#This Row],[Erorr 2]])</f>
        <v>1.8534999999999968</v>
      </c>
      <c r="L997" s="6">
        <f>Table21[[#This Row],[Abs Erorr 2]]/Table21[[#This Row],[Adj Close]]</f>
        <v>1.6836209613761789E-2</v>
      </c>
      <c r="M997" s="4">
        <f t="shared" si="79"/>
        <v>107.10331666666667</v>
      </c>
      <c r="N997" s="9">
        <f>Table21[[#This Row],[Adj Close]]-Table21[[#This Row],[6-MA]]</f>
        <v>2.9867833333333351</v>
      </c>
      <c r="O997" s="10">
        <f>(Table21[[#This Row],[Adj Close]]-M997)^2</f>
        <v>8.9208746802777892</v>
      </c>
      <c r="P997" s="10">
        <f>ABS(Table21[[#This Row],[Erorr 3]])</f>
        <v>2.9867833333333351</v>
      </c>
      <c r="Q997" s="81">
        <f>Table21[[#This Row],[Abs Erorr 3]]/Table21[[#This Row],[Adj Close]]</f>
        <v>2.7130353531637584E-2</v>
      </c>
    </row>
    <row r="998" spans="1:17" x14ac:dyDescent="0.3">
      <c r="A998" s="79">
        <v>44909</v>
      </c>
      <c r="B998" s="82">
        <v>108.7243</v>
      </c>
      <c r="C998" s="4">
        <f t="shared" si="76"/>
        <v>110.09010000000001</v>
      </c>
      <c r="D998" s="18">
        <f>Table21[[#This Row],[Adj Close]]-Table21[[#This Row],[Naive Trend ]]</f>
        <v>-1.3658000000000072</v>
      </c>
      <c r="E998" s="5">
        <f t="shared" si="75"/>
        <v>1.8654096400000197</v>
      </c>
      <c r="F998" s="5">
        <f>ABS(Table21[[#This Row],[Erorr 1]])</f>
        <v>1.3658000000000072</v>
      </c>
      <c r="G998" s="6">
        <f>Table21[[#This Row],[Abs Erorr 1]]/Table21[[#This Row],[Adj Close]]</f>
        <v>1.256204914632706E-2</v>
      </c>
      <c r="H998" s="4">
        <f t="shared" si="78"/>
        <v>108.72109999999999</v>
      </c>
      <c r="I998" s="7">
        <f>(Table21[[#This Row],[Adj Close]]-Table21[[#This Row],[3-MA]])</f>
        <v>3.200000000006753E-3</v>
      </c>
      <c r="J998" s="3">
        <f t="shared" si="77"/>
        <v>1.0240000000043219E-5</v>
      </c>
      <c r="K998" s="3">
        <f>ABS(Table21[[#This Row],[Erorr 2]])</f>
        <v>3.200000000006753E-3</v>
      </c>
      <c r="L998" s="6">
        <f>Table21[[#This Row],[Abs Erorr 2]]/Table21[[#This Row],[Adj Close]]</f>
        <v>2.9432242838139709E-5</v>
      </c>
      <c r="M998" s="4">
        <f t="shared" si="79"/>
        <v>107.62848333333334</v>
      </c>
      <c r="N998" s="9">
        <f>Table21[[#This Row],[Adj Close]]-Table21[[#This Row],[6-MA]]</f>
        <v>1.0958166666666642</v>
      </c>
      <c r="O998" s="10">
        <f>(Table21[[#This Row],[Adj Close]]-M998)^2</f>
        <v>1.200814166944439</v>
      </c>
      <c r="P998" s="10">
        <f>ABS(Table21[[#This Row],[Erorr 3]])</f>
        <v>1.0958166666666642</v>
      </c>
      <c r="Q998" s="81">
        <f>Table21[[#This Row],[Abs Erorr 3]]/Table21[[#This Row],[Adj Close]]</f>
        <v>1.0078856949795623E-2</v>
      </c>
    </row>
    <row r="999" spans="1:17" x14ac:dyDescent="0.3">
      <c r="A999" s="79">
        <v>44910</v>
      </c>
      <c r="B999" s="82">
        <v>105.8562</v>
      </c>
      <c r="C999" s="4">
        <f t="shared" si="76"/>
        <v>108.7243</v>
      </c>
      <c r="D999" s="18">
        <f>Table21[[#This Row],[Adj Close]]-Table21[[#This Row],[Naive Trend ]]</f>
        <v>-2.8680999999999983</v>
      </c>
      <c r="E999" s="5">
        <f t="shared" si="75"/>
        <v>8.2259976099999896</v>
      </c>
      <c r="F999" s="5">
        <f>ABS(Table21[[#This Row],[Erorr 1]])</f>
        <v>2.8680999999999983</v>
      </c>
      <c r="G999" s="6">
        <f>Table21[[#This Row],[Abs Erorr 1]]/Table21[[#This Row],[Adj Close]]</f>
        <v>2.7094303404051896E-2</v>
      </c>
      <c r="H999" s="4">
        <f t="shared" si="78"/>
        <v>109.38119999999999</v>
      </c>
      <c r="I999" s="7">
        <f>(Table21[[#This Row],[Adj Close]]-Table21[[#This Row],[3-MA]])</f>
        <v>-3.5249999999999915</v>
      </c>
      <c r="J999" s="3">
        <f t="shared" si="77"/>
        <v>12.42562499999994</v>
      </c>
      <c r="K999" s="3">
        <f>ABS(Table21[[#This Row],[Erorr 2]])</f>
        <v>3.5249999999999915</v>
      </c>
      <c r="L999" s="6">
        <f>Table21[[#This Row],[Abs Erorr 2]]/Table21[[#This Row],[Adj Close]]</f>
        <v>3.3299891739926347E-2</v>
      </c>
      <c r="M999" s="4">
        <f t="shared" si="79"/>
        <v>108.2008</v>
      </c>
      <c r="N999" s="9">
        <f>Table21[[#This Row],[Adj Close]]-Table21[[#This Row],[6-MA]]</f>
        <v>-2.3445999999999998</v>
      </c>
      <c r="O999" s="10">
        <f>(Table21[[#This Row],[Adj Close]]-M999)^2</f>
        <v>5.4971491599999993</v>
      </c>
      <c r="P999" s="10">
        <f>ABS(Table21[[#This Row],[Erorr 3]])</f>
        <v>2.3445999999999998</v>
      </c>
      <c r="Q999" s="81">
        <f>Table21[[#This Row],[Abs Erorr 3]]/Table21[[#This Row],[Adj Close]]</f>
        <v>2.2148915226505389E-2</v>
      </c>
    </row>
    <row r="1000" spans="1:17" x14ac:dyDescent="0.3">
      <c r="A1000" s="79">
        <v>44911</v>
      </c>
      <c r="B1000" s="82">
        <v>103.3588</v>
      </c>
      <c r="C1000" s="4">
        <f t="shared" si="76"/>
        <v>105.8562</v>
      </c>
      <c r="D1000" s="18">
        <f>Table21[[#This Row],[Adj Close]]-Table21[[#This Row],[Naive Trend ]]</f>
        <v>-2.497399999999999</v>
      </c>
      <c r="E1000" s="5">
        <f t="shared" si="75"/>
        <v>6.2370067599999945</v>
      </c>
      <c r="F1000" s="5">
        <f>ABS(Table21[[#This Row],[Erorr 1]])</f>
        <v>2.497399999999999</v>
      </c>
      <c r="G1000" s="6">
        <f>Table21[[#This Row],[Abs Erorr 1]]/Table21[[#This Row],[Adj Close]]</f>
        <v>2.4162432226380325E-2</v>
      </c>
      <c r="H1000" s="4">
        <f t="shared" si="78"/>
        <v>108.22353333333335</v>
      </c>
      <c r="I1000" s="7">
        <f>(Table21[[#This Row],[Adj Close]]-Table21[[#This Row],[3-MA]])</f>
        <v>-4.8647333333333478</v>
      </c>
      <c r="J1000" s="3">
        <f t="shared" si="77"/>
        <v>23.665630404444585</v>
      </c>
      <c r="K1000" s="3">
        <f>ABS(Table21[[#This Row],[Erorr 2]])</f>
        <v>4.8647333333333478</v>
      </c>
      <c r="L1000" s="6">
        <f>Table21[[#This Row],[Abs Erorr 2]]/Table21[[#This Row],[Adj Close]]</f>
        <v>4.7066464909938467E-2</v>
      </c>
      <c r="M1000" s="4">
        <f t="shared" si="79"/>
        <v>108.23006666666667</v>
      </c>
      <c r="N1000" s="9">
        <f>Table21[[#This Row],[Adj Close]]-Table21[[#This Row],[6-MA]]</f>
        <v>-4.8712666666666706</v>
      </c>
      <c r="O1000" s="10">
        <f>(Table21[[#This Row],[Adj Close]]-M1000)^2</f>
        <v>23.729238937777815</v>
      </c>
      <c r="P1000" s="10">
        <f>ABS(Table21[[#This Row],[Erorr 3]])</f>
        <v>4.8712666666666706</v>
      </c>
      <c r="Q1000" s="81">
        <f>Table21[[#This Row],[Abs Erorr 3]]/Table21[[#This Row],[Adj Close]]</f>
        <v>4.7129675138127283E-2</v>
      </c>
    </row>
    <row r="1001" spans="1:17" x14ac:dyDescent="0.3">
      <c r="A1001" s="79">
        <v>44914</v>
      </c>
      <c r="B1001" s="82">
        <v>100.52979999999999</v>
      </c>
      <c r="C1001" s="4">
        <f t="shared" si="76"/>
        <v>103.3588</v>
      </c>
      <c r="D1001" s="18">
        <f>Table21[[#This Row],[Adj Close]]-Table21[[#This Row],[Naive Trend ]]</f>
        <v>-2.8290000000000077</v>
      </c>
      <c r="E1001" s="5">
        <f t="shared" si="75"/>
        <v>8.0032410000000436</v>
      </c>
      <c r="F1001" s="5">
        <f>ABS(Table21[[#This Row],[Erorr 1]])</f>
        <v>2.8290000000000077</v>
      </c>
      <c r="G1001" s="6">
        <f>Table21[[#This Row],[Abs Erorr 1]]/Table21[[#This Row],[Adj Close]]</f>
        <v>2.814090946167214E-2</v>
      </c>
      <c r="H1001" s="4">
        <f t="shared" si="78"/>
        <v>105.97976666666666</v>
      </c>
      <c r="I1001" s="7">
        <f>(Table21[[#This Row],[Adj Close]]-Table21[[#This Row],[3-MA]])</f>
        <v>-5.4499666666666684</v>
      </c>
      <c r="J1001" s="3">
        <f t="shared" si="77"/>
        <v>29.702136667777797</v>
      </c>
      <c r="K1001" s="3">
        <f>ABS(Table21[[#This Row],[Erorr 2]])</f>
        <v>5.4499666666666684</v>
      </c>
      <c r="L1001" s="6">
        <f>Table21[[#This Row],[Abs Erorr 2]]/Table21[[#This Row],[Adj Close]]</f>
        <v>5.4212449111275152E-2</v>
      </c>
      <c r="M1001" s="4">
        <f t="shared" si="79"/>
        <v>107.35043333333333</v>
      </c>
      <c r="N1001" s="9">
        <f>Table21[[#This Row],[Adj Close]]-Table21[[#This Row],[6-MA]]</f>
        <v>-6.8206333333333333</v>
      </c>
      <c r="O1001" s="10">
        <f>(Table21[[#This Row],[Adj Close]]-M1001)^2</f>
        <v>46.521039067777778</v>
      </c>
      <c r="P1001" s="10">
        <f>ABS(Table21[[#This Row],[Erorr 3]])</f>
        <v>6.8206333333333333</v>
      </c>
      <c r="Q1001" s="81">
        <f>Table21[[#This Row],[Abs Erorr 3]]/Table21[[#This Row],[Adj Close]]</f>
        <v>6.7846880560125791E-2</v>
      </c>
    </row>
    <row r="1002" spans="1:17" x14ac:dyDescent="0.3">
      <c r="A1002" s="79">
        <v>44915</v>
      </c>
      <c r="B1002" s="82">
        <v>100.6859</v>
      </c>
      <c r="C1002" s="4">
        <f t="shared" si="76"/>
        <v>100.52979999999999</v>
      </c>
      <c r="D1002" s="18">
        <f>Table21[[#This Row],[Adj Close]]-Table21[[#This Row],[Naive Trend ]]</f>
        <v>0.15610000000000923</v>
      </c>
      <c r="E1002" s="5">
        <f t="shared" si="75"/>
        <v>2.4367210000002883E-2</v>
      </c>
      <c r="F1002" s="5">
        <f>ABS(Table21[[#This Row],[Erorr 1]])</f>
        <v>0.15610000000000923</v>
      </c>
      <c r="G1002" s="6">
        <f>Table21[[#This Row],[Abs Erorr 1]]/Table21[[#This Row],[Adj Close]]</f>
        <v>1.5503660393362847E-3</v>
      </c>
      <c r="H1002" s="4">
        <f t="shared" si="78"/>
        <v>103.24826666666667</v>
      </c>
      <c r="I1002" s="7">
        <f>(Table21[[#This Row],[Adj Close]]-Table21[[#This Row],[3-MA]])</f>
        <v>-2.5623666666666622</v>
      </c>
      <c r="J1002" s="3">
        <f t="shared" si="77"/>
        <v>6.5657229344444215</v>
      </c>
      <c r="K1002" s="3">
        <f>ABS(Table21[[#This Row],[Erorr 2]])</f>
        <v>2.5623666666666622</v>
      </c>
      <c r="L1002" s="6">
        <f>Table21[[#This Row],[Abs Erorr 2]]/Table21[[#This Row],[Adj Close]]</f>
        <v>2.5449111212857631E-2</v>
      </c>
      <c r="M1002" s="4">
        <f t="shared" si="79"/>
        <v>106.31473333333334</v>
      </c>
      <c r="N1002" s="9">
        <f>Table21[[#This Row],[Adj Close]]-Table21[[#This Row],[6-MA]]</f>
        <v>-5.6288333333333327</v>
      </c>
      <c r="O1002" s="10">
        <f>(Table21[[#This Row],[Adj Close]]-M1002)^2</f>
        <v>31.683764694444438</v>
      </c>
      <c r="P1002" s="10">
        <f>ABS(Table21[[#This Row],[Erorr 3]])</f>
        <v>5.6288333333333327</v>
      </c>
      <c r="Q1002" s="81">
        <f>Table21[[#This Row],[Abs Erorr 3]]/Table21[[#This Row],[Adj Close]]</f>
        <v>5.5904881749414097E-2</v>
      </c>
    </row>
    <row r="1003" spans="1:17" x14ac:dyDescent="0.3">
      <c r="A1003" s="79">
        <v>44916</v>
      </c>
      <c r="B1003" s="82">
        <v>112.94840000000001</v>
      </c>
      <c r="C1003" s="4">
        <f t="shared" si="76"/>
        <v>100.6859</v>
      </c>
      <c r="D1003" s="18">
        <f>Table21[[#This Row],[Adj Close]]-Table21[[#This Row],[Naive Trend ]]</f>
        <v>12.262500000000003</v>
      </c>
      <c r="E1003" s="5">
        <f t="shared" si="75"/>
        <v>150.36890625000007</v>
      </c>
      <c r="F1003" s="5">
        <f>ABS(Table21[[#This Row],[Erorr 1]])</f>
        <v>12.262500000000003</v>
      </c>
      <c r="G1003" s="6">
        <f>Table21[[#This Row],[Abs Erorr 1]]/Table21[[#This Row],[Adj Close]]</f>
        <v>0.10856727496803852</v>
      </c>
      <c r="H1003" s="4">
        <f t="shared" si="78"/>
        <v>101.52483333333333</v>
      </c>
      <c r="I1003" s="7">
        <f>(Table21[[#This Row],[Adj Close]]-Table21[[#This Row],[3-MA]])</f>
        <v>11.423566666666673</v>
      </c>
      <c r="J1003" s="3">
        <f t="shared" si="77"/>
        <v>130.49787538777792</v>
      </c>
      <c r="K1003" s="3">
        <f>ABS(Table21[[#This Row],[Erorr 2]])</f>
        <v>11.423566666666673</v>
      </c>
      <c r="L1003" s="6">
        <f>Table21[[#This Row],[Abs Erorr 2]]/Table21[[#This Row],[Adj Close]]</f>
        <v>0.10113969446815246</v>
      </c>
      <c r="M1003" s="4">
        <f t="shared" si="79"/>
        <v>104.87418333333335</v>
      </c>
      <c r="N1003" s="9">
        <f>Table21[[#This Row],[Adj Close]]-Table21[[#This Row],[6-MA]]</f>
        <v>8.0742166666666577</v>
      </c>
      <c r="O1003" s="10">
        <f>(Table21[[#This Row],[Adj Close]]-M1003)^2</f>
        <v>65.192974780277638</v>
      </c>
      <c r="P1003" s="10">
        <f>ABS(Table21[[#This Row],[Erorr 3]])</f>
        <v>8.0742166666666577</v>
      </c>
      <c r="Q1003" s="81">
        <f>Table21[[#This Row],[Abs Erorr 3]]/Table21[[#This Row],[Adj Close]]</f>
        <v>7.1485887951194149E-2</v>
      </c>
    </row>
    <row r="1004" spans="1:17" x14ac:dyDescent="0.3">
      <c r="A1004" s="79">
        <v>44917</v>
      </c>
      <c r="B1004" s="82">
        <v>113.8557</v>
      </c>
      <c r="C1004" s="4">
        <f t="shared" si="76"/>
        <v>112.94840000000001</v>
      </c>
      <c r="D1004" s="18">
        <f>Table21[[#This Row],[Adj Close]]-Table21[[#This Row],[Naive Trend ]]</f>
        <v>0.90729999999999222</v>
      </c>
      <c r="E1004" s="5">
        <f t="shared" si="75"/>
        <v>0.82319328999998587</v>
      </c>
      <c r="F1004" s="5">
        <f>ABS(Table21[[#This Row],[Erorr 1]])</f>
        <v>0.90729999999999222</v>
      </c>
      <c r="G1004" s="6">
        <f>Table21[[#This Row],[Abs Erorr 1]]/Table21[[#This Row],[Adj Close]]</f>
        <v>7.9688588274455501E-3</v>
      </c>
      <c r="H1004" s="4">
        <f t="shared" si="78"/>
        <v>104.72136666666667</v>
      </c>
      <c r="I1004" s="7">
        <f>(Table21[[#This Row],[Adj Close]]-Table21[[#This Row],[3-MA]])</f>
        <v>9.1343333333333305</v>
      </c>
      <c r="J1004" s="3">
        <f t="shared" si="77"/>
        <v>83.436045444444389</v>
      </c>
      <c r="K1004" s="3">
        <f>ABS(Table21[[#This Row],[Erorr 2]])</f>
        <v>9.1343333333333305</v>
      </c>
      <c r="L1004" s="6">
        <f>Table21[[#This Row],[Abs Erorr 2]]/Table21[[#This Row],[Adj Close]]</f>
        <v>8.02272818430112E-2</v>
      </c>
      <c r="M1004" s="4">
        <f t="shared" si="79"/>
        <v>105.35056666666667</v>
      </c>
      <c r="N1004" s="9">
        <f>Table21[[#This Row],[Adj Close]]-Table21[[#This Row],[6-MA]]</f>
        <v>8.5051333333333332</v>
      </c>
      <c r="O1004" s="10">
        <f>(Table21[[#This Row],[Adj Close]]-M1004)^2</f>
        <v>72.337293017777782</v>
      </c>
      <c r="P1004" s="10">
        <f>ABS(Table21[[#This Row],[Erorr 3]])</f>
        <v>8.5051333333333332</v>
      </c>
      <c r="Q1004" s="81">
        <f>Table21[[#This Row],[Abs Erorr 3]]/Table21[[#This Row],[Adj Close]]</f>
        <v>7.4700988473421479E-2</v>
      </c>
    </row>
    <row r="1005" spans="1:17" x14ac:dyDescent="0.3">
      <c r="A1005" s="79">
        <v>44918</v>
      </c>
      <c r="B1005" s="82">
        <v>113.407</v>
      </c>
      <c r="C1005" s="4">
        <f t="shared" si="76"/>
        <v>113.8557</v>
      </c>
      <c r="D1005" s="18">
        <f>Table21[[#This Row],[Adj Close]]-Table21[[#This Row],[Naive Trend ]]</f>
        <v>-0.44870000000000232</v>
      </c>
      <c r="E1005" s="5">
        <f t="shared" si="75"/>
        <v>0.20133169000000209</v>
      </c>
      <c r="F1005" s="5">
        <f>ABS(Table21[[#This Row],[Erorr 1]])</f>
        <v>0.44870000000000232</v>
      </c>
      <c r="G1005" s="6">
        <f>Table21[[#This Row],[Abs Erorr 1]]/Table21[[#This Row],[Adj Close]]</f>
        <v>3.9565458922288955E-3</v>
      </c>
      <c r="H1005" s="4">
        <f t="shared" si="78"/>
        <v>109.16333333333334</v>
      </c>
      <c r="I1005" s="7">
        <f>(Table21[[#This Row],[Adj Close]]-Table21[[#This Row],[3-MA]])</f>
        <v>4.2436666666666554</v>
      </c>
      <c r="J1005" s="3">
        <f t="shared" si="77"/>
        <v>18.008706777777682</v>
      </c>
      <c r="K1005" s="3">
        <f>ABS(Table21[[#This Row],[Erorr 2]])</f>
        <v>4.2436666666666554</v>
      </c>
      <c r="L1005" s="6">
        <f>Table21[[#This Row],[Abs Erorr 2]]/Table21[[#This Row],[Adj Close]]</f>
        <v>3.7419794780451432E-2</v>
      </c>
      <c r="M1005" s="4">
        <f t="shared" si="79"/>
        <v>106.2058</v>
      </c>
      <c r="N1005" s="9">
        <f>Table21[[#This Row],[Adj Close]]-Table21[[#This Row],[6-MA]]</f>
        <v>7.2012</v>
      </c>
      <c r="O1005" s="10">
        <f>(Table21[[#This Row],[Adj Close]]-M1005)^2</f>
        <v>51.857281440000001</v>
      </c>
      <c r="P1005" s="10">
        <f>ABS(Table21[[#This Row],[Erorr 3]])</f>
        <v>7.2012</v>
      </c>
      <c r="Q1005" s="81">
        <f>Table21[[#This Row],[Abs Erorr 3]]/Table21[[#This Row],[Adj Close]]</f>
        <v>6.3498725828211658E-2</v>
      </c>
    </row>
    <row r="1006" spans="1:17" x14ac:dyDescent="0.3">
      <c r="A1006" s="79">
        <v>44922</v>
      </c>
      <c r="B1006" s="82">
        <v>114.6849</v>
      </c>
      <c r="C1006" s="4">
        <f t="shared" si="76"/>
        <v>113.407</v>
      </c>
      <c r="D1006" s="18">
        <f>Table21[[#This Row],[Adj Close]]-Table21[[#This Row],[Naive Trend ]]</f>
        <v>1.2779000000000025</v>
      </c>
      <c r="E1006" s="5">
        <f t="shared" si="75"/>
        <v>1.6330284100000063</v>
      </c>
      <c r="F1006" s="5">
        <f>ABS(Table21[[#This Row],[Erorr 1]])</f>
        <v>1.2779000000000025</v>
      </c>
      <c r="G1006" s="6">
        <f>Table21[[#This Row],[Abs Erorr 1]]/Table21[[#This Row],[Adj Close]]</f>
        <v>1.114270492453673E-2</v>
      </c>
      <c r="H1006" s="4">
        <f t="shared" si="78"/>
        <v>113.4037</v>
      </c>
      <c r="I1006" s="7">
        <f>(Table21[[#This Row],[Adj Close]]-Table21[[#This Row],[3-MA]])</f>
        <v>1.2811999999999983</v>
      </c>
      <c r="J1006" s="3">
        <f t="shared" si="77"/>
        <v>1.6414734399999957</v>
      </c>
      <c r="K1006" s="3">
        <f>ABS(Table21[[#This Row],[Erorr 2]])</f>
        <v>1.2811999999999983</v>
      </c>
      <c r="L1006" s="6">
        <f>Table21[[#This Row],[Abs Erorr 2]]/Table21[[#This Row],[Adj Close]]</f>
        <v>1.1171479418824957E-2</v>
      </c>
      <c r="M1006" s="4">
        <f t="shared" si="79"/>
        <v>107.46426666666667</v>
      </c>
      <c r="N1006" s="9">
        <f>Table21[[#This Row],[Adj Close]]-Table21[[#This Row],[6-MA]]</f>
        <v>7.2206333333333248</v>
      </c>
      <c r="O1006" s="10">
        <f>(Table21[[#This Row],[Adj Close]]-M1006)^2</f>
        <v>52.137545734444323</v>
      </c>
      <c r="P1006" s="10">
        <f>ABS(Table21[[#This Row],[Erorr 3]])</f>
        <v>7.2206333333333248</v>
      </c>
      <c r="Q1006" s="81">
        <f>Table21[[#This Row],[Abs Erorr 3]]/Table21[[#This Row],[Adj Close]]</f>
        <v>6.2960628062921312E-2</v>
      </c>
    </row>
    <row r="1007" spans="1:17" x14ac:dyDescent="0.3">
      <c r="A1007" s="79">
        <v>44923</v>
      </c>
      <c r="B1007" s="82">
        <v>112.16800000000001</v>
      </c>
      <c r="C1007" s="4">
        <f t="shared" si="76"/>
        <v>114.6849</v>
      </c>
      <c r="D1007" s="18">
        <f>Table21[[#This Row],[Adj Close]]-Table21[[#This Row],[Naive Trend ]]</f>
        <v>-2.5168999999999926</v>
      </c>
      <c r="E1007" s="5">
        <f t="shared" si="75"/>
        <v>6.3347856099999627</v>
      </c>
      <c r="F1007" s="5">
        <f>ABS(Table21[[#This Row],[Erorr 1]])</f>
        <v>2.5168999999999926</v>
      </c>
      <c r="G1007" s="6">
        <f>Table21[[#This Row],[Abs Erorr 1]]/Table21[[#This Row],[Adj Close]]</f>
        <v>2.2438663433421231E-2</v>
      </c>
      <c r="H1007" s="4">
        <f t="shared" si="78"/>
        <v>113.98253333333332</v>
      </c>
      <c r="I1007" s="7">
        <f>(Table21[[#This Row],[Adj Close]]-Table21[[#This Row],[3-MA]])</f>
        <v>-1.8145333333333156</v>
      </c>
      <c r="J1007" s="3">
        <f t="shared" si="77"/>
        <v>3.2925312177777135</v>
      </c>
      <c r="K1007" s="3">
        <f>ABS(Table21[[#This Row],[Erorr 2]])</f>
        <v>1.8145333333333156</v>
      </c>
      <c r="L1007" s="6">
        <f>Table21[[#This Row],[Abs Erorr 2]]/Table21[[#This Row],[Adj Close]]</f>
        <v>1.6176925088557479E-2</v>
      </c>
      <c r="M1007" s="4">
        <f t="shared" si="79"/>
        <v>109.35195</v>
      </c>
      <c r="N1007" s="9">
        <f>Table21[[#This Row],[Adj Close]]-Table21[[#This Row],[6-MA]]</f>
        <v>2.8160500000000042</v>
      </c>
      <c r="O1007" s="10">
        <f>(Table21[[#This Row],[Adj Close]]-M1007)^2</f>
        <v>7.9301376025000234</v>
      </c>
      <c r="P1007" s="10">
        <f>ABS(Table21[[#This Row],[Erorr 3]])</f>
        <v>2.8160500000000042</v>
      </c>
      <c r="Q1007" s="81">
        <f>Table21[[#This Row],[Abs Erorr 3]]/Table21[[#This Row],[Adj Close]]</f>
        <v>2.5105645103772948E-2</v>
      </c>
    </row>
    <row r="1008" spans="1:17" x14ac:dyDescent="0.3">
      <c r="A1008" s="79">
        <v>44924</v>
      </c>
      <c r="B1008" s="82">
        <v>114.48</v>
      </c>
      <c r="C1008" s="4">
        <f t="shared" si="76"/>
        <v>112.16800000000001</v>
      </c>
      <c r="D1008" s="18">
        <f>Table21[[#This Row],[Adj Close]]-Table21[[#This Row],[Naive Trend ]]</f>
        <v>2.3119999999999976</v>
      </c>
      <c r="E1008" s="5">
        <f t="shared" si="75"/>
        <v>5.3453439999999892</v>
      </c>
      <c r="F1008" s="5">
        <f>ABS(Table21[[#This Row],[Erorr 1]])</f>
        <v>2.3119999999999976</v>
      </c>
      <c r="G1008" s="6">
        <f>Table21[[#This Row],[Abs Erorr 1]]/Table21[[#This Row],[Adj Close]]</f>
        <v>2.0195667365478665E-2</v>
      </c>
      <c r="H1008" s="4">
        <f t="shared" si="78"/>
        <v>113.41996666666667</v>
      </c>
      <c r="I1008" s="7">
        <f>(Table21[[#This Row],[Adj Close]]-Table21[[#This Row],[3-MA]])</f>
        <v>1.0600333333333367</v>
      </c>
      <c r="J1008" s="3">
        <f t="shared" si="77"/>
        <v>1.123670667777785</v>
      </c>
      <c r="K1008" s="3">
        <f>ABS(Table21[[#This Row],[Erorr 2]])</f>
        <v>1.0600333333333367</v>
      </c>
      <c r="L1008" s="6">
        <f>Table21[[#This Row],[Abs Erorr 2]]/Table21[[#This Row],[Adj Close]]</f>
        <v>9.2595504309341079E-3</v>
      </c>
      <c r="M1008" s="4">
        <f t="shared" si="79"/>
        <v>111.29165</v>
      </c>
      <c r="N1008" s="9">
        <f>Table21[[#This Row],[Adj Close]]-Table21[[#This Row],[6-MA]]</f>
        <v>3.1883499999999998</v>
      </c>
      <c r="O1008" s="10">
        <f>(Table21[[#This Row],[Adj Close]]-M1008)^2</f>
        <v>10.165575722499998</v>
      </c>
      <c r="P1008" s="10">
        <f>ABS(Table21[[#This Row],[Erorr 3]])</f>
        <v>3.1883499999999998</v>
      </c>
      <c r="Q1008" s="81">
        <f>Table21[[#This Row],[Abs Erorr 3]]/Table21[[#This Row],[Adj Close]]</f>
        <v>2.7850716282320054E-2</v>
      </c>
    </row>
    <row r="1009" spans="1:17" x14ac:dyDescent="0.3">
      <c r="A1009" s="79">
        <v>44925</v>
      </c>
      <c r="B1009" s="82">
        <v>114.1484</v>
      </c>
      <c r="C1009" s="4">
        <f t="shared" si="76"/>
        <v>114.48</v>
      </c>
      <c r="D1009" s="18">
        <f>Table21[[#This Row],[Adj Close]]-Table21[[#This Row],[Naive Trend ]]</f>
        <v>-0.33160000000000878</v>
      </c>
      <c r="E1009" s="5">
        <f t="shared" si="75"/>
        <v>0.10995856000000583</v>
      </c>
      <c r="F1009" s="5">
        <f>ABS(Table21[[#This Row],[Erorr 1]])</f>
        <v>0.33160000000000878</v>
      </c>
      <c r="G1009" s="6">
        <f>Table21[[#This Row],[Abs Erorr 1]]/Table21[[#This Row],[Adj Close]]</f>
        <v>2.9049903459006767E-3</v>
      </c>
      <c r="H1009" s="4">
        <f t="shared" si="78"/>
        <v>113.77763333333333</v>
      </c>
      <c r="I1009" s="7">
        <f>(Table21[[#This Row],[Adj Close]]-Table21[[#This Row],[3-MA]])</f>
        <v>0.37076666666666824</v>
      </c>
      <c r="J1009" s="3">
        <f t="shared" si="77"/>
        <v>0.13746792111111228</v>
      </c>
      <c r="K1009" s="3">
        <f>ABS(Table21[[#This Row],[Erorr 2]])</f>
        <v>0.37076666666666824</v>
      </c>
      <c r="L1009" s="6">
        <f>Table21[[#This Row],[Abs Erorr 2]]/Table21[[#This Row],[Adj Close]]</f>
        <v>3.2481109386261063E-3</v>
      </c>
      <c r="M1009" s="4">
        <f t="shared" si="79"/>
        <v>113.59066666666666</v>
      </c>
      <c r="N1009" s="9">
        <f>Table21[[#This Row],[Adj Close]]-Table21[[#This Row],[6-MA]]</f>
        <v>0.55773333333333142</v>
      </c>
      <c r="O1009" s="10">
        <f>(Table21[[#This Row],[Adj Close]]-M1009)^2</f>
        <v>0.31106647111110897</v>
      </c>
      <c r="P1009" s="10">
        <f>ABS(Table21[[#This Row],[Erorr 3]])</f>
        <v>0.55773333333333142</v>
      </c>
      <c r="Q1009" s="81">
        <f>Table21[[#This Row],[Abs Erorr 3]]/Table21[[#This Row],[Adj Close]]</f>
        <v>4.8860372404110038E-3</v>
      </c>
    </row>
    <row r="1010" spans="1:17" x14ac:dyDescent="0.3">
      <c r="A1010" s="79">
        <v>44929</v>
      </c>
      <c r="B1010" s="82">
        <v>115.8458</v>
      </c>
      <c r="C1010" s="4">
        <f t="shared" si="76"/>
        <v>114.1484</v>
      </c>
      <c r="D1010" s="18">
        <f>Table21[[#This Row],[Adj Close]]-Table21[[#This Row],[Naive Trend ]]</f>
        <v>1.6974000000000018</v>
      </c>
      <c r="E1010" s="5">
        <f t="shared" si="75"/>
        <v>2.8811667600000059</v>
      </c>
      <c r="F1010" s="5">
        <f>ABS(Table21[[#This Row],[Erorr 1]])</f>
        <v>1.6974000000000018</v>
      </c>
      <c r="G1010" s="6">
        <f>Table21[[#This Row],[Abs Erorr 1]]/Table21[[#This Row],[Adj Close]]</f>
        <v>1.4652235989565455E-2</v>
      </c>
      <c r="H1010" s="4">
        <f t="shared" si="78"/>
        <v>113.5988</v>
      </c>
      <c r="I1010" s="7">
        <f>(Table21[[#This Row],[Adj Close]]-Table21[[#This Row],[3-MA]])</f>
        <v>2.2469999999999999</v>
      </c>
      <c r="J1010" s="3">
        <f t="shared" si="77"/>
        <v>5.0490089999999999</v>
      </c>
      <c r="K1010" s="3">
        <f>ABS(Table21[[#This Row],[Erorr 2]])</f>
        <v>2.2469999999999999</v>
      </c>
      <c r="L1010" s="6">
        <f>Table21[[#This Row],[Abs Erorr 2]]/Table21[[#This Row],[Adj Close]]</f>
        <v>1.9396473588166339E-2</v>
      </c>
      <c r="M1010" s="4">
        <f t="shared" si="79"/>
        <v>113.79066666666667</v>
      </c>
      <c r="N1010" s="9">
        <f>Table21[[#This Row],[Adj Close]]-Table21[[#This Row],[6-MA]]</f>
        <v>2.0551333333333304</v>
      </c>
      <c r="O1010" s="10">
        <f>(Table21[[#This Row],[Adj Close]]-M1010)^2</f>
        <v>4.2235730177777659</v>
      </c>
      <c r="P1010" s="10">
        <f>ABS(Table21[[#This Row],[Erorr 3]])</f>
        <v>2.0551333333333304</v>
      </c>
      <c r="Q1010" s="81">
        <f>Table21[[#This Row],[Abs Erorr 3]]/Table21[[#This Row],[Adj Close]]</f>
        <v>1.774024896313315E-2</v>
      </c>
    </row>
    <row r="1011" spans="1:17" x14ac:dyDescent="0.3">
      <c r="A1011" s="79">
        <v>44930</v>
      </c>
      <c r="B1011" s="82">
        <v>118.2456</v>
      </c>
      <c r="C1011" s="4">
        <f t="shared" si="76"/>
        <v>115.8458</v>
      </c>
      <c r="D1011" s="18">
        <f>Table21[[#This Row],[Adj Close]]-Table21[[#This Row],[Naive Trend ]]</f>
        <v>2.399799999999999</v>
      </c>
      <c r="E1011" s="5">
        <f t="shared" si="75"/>
        <v>5.759040039999995</v>
      </c>
      <c r="F1011" s="5">
        <f>ABS(Table21[[#This Row],[Erorr 1]])</f>
        <v>2.399799999999999</v>
      </c>
      <c r="G1011" s="6">
        <f>Table21[[#This Row],[Abs Erorr 1]]/Table21[[#This Row],[Adj Close]]</f>
        <v>2.0295046919293395E-2</v>
      </c>
      <c r="H1011" s="4">
        <f t="shared" si="78"/>
        <v>114.82473333333333</v>
      </c>
      <c r="I1011" s="7">
        <f>(Table21[[#This Row],[Adj Close]]-Table21[[#This Row],[3-MA]])</f>
        <v>3.4208666666666687</v>
      </c>
      <c r="J1011" s="3">
        <f t="shared" si="77"/>
        <v>11.702328751111125</v>
      </c>
      <c r="K1011" s="3">
        <f>ABS(Table21[[#This Row],[Erorr 2]])</f>
        <v>3.4208666666666687</v>
      </c>
      <c r="L1011" s="6">
        <f>Table21[[#This Row],[Abs Erorr 2]]/Table21[[#This Row],[Adj Close]]</f>
        <v>2.8930181475392478E-2</v>
      </c>
      <c r="M1011" s="4">
        <f t="shared" si="79"/>
        <v>114.12235000000003</v>
      </c>
      <c r="N1011" s="9">
        <f>Table21[[#This Row],[Adj Close]]-Table21[[#This Row],[6-MA]]</f>
        <v>4.1232499999999703</v>
      </c>
      <c r="O1011" s="10">
        <f>(Table21[[#This Row],[Adj Close]]-M1011)^2</f>
        <v>17.001190562499755</v>
      </c>
      <c r="P1011" s="10">
        <f>ABS(Table21[[#This Row],[Erorr 3]])</f>
        <v>4.1232499999999703</v>
      </c>
      <c r="Q1011" s="81">
        <f>Table21[[#This Row],[Abs Erorr 3]]/Table21[[#This Row],[Adj Close]]</f>
        <v>3.4870219272429337E-2</v>
      </c>
    </row>
    <row r="1012" spans="1:17" x14ac:dyDescent="0.3">
      <c r="A1012" s="79">
        <v>44931</v>
      </c>
      <c r="B1012" s="82">
        <v>117.67010000000001</v>
      </c>
      <c r="C1012" s="4">
        <f t="shared" si="76"/>
        <v>118.2456</v>
      </c>
      <c r="D1012" s="18">
        <f>Table21[[#This Row],[Adj Close]]-Table21[[#This Row],[Naive Trend ]]</f>
        <v>-0.57549999999999102</v>
      </c>
      <c r="E1012" s="5">
        <f t="shared" si="75"/>
        <v>0.33120024999998965</v>
      </c>
      <c r="F1012" s="5">
        <f>ABS(Table21[[#This Row],[Erorr 1]])</f>
        <v>0.57549999999999102</v>
      </c>
      <c r="G1012" s="6">
        <f>Table21[[#This Row],[Abs Erorr 1]]/Table21[[#This Row],[Adj Close]]</f>
        <v>4.8907921383596255E-3</v>
      </c>
      <c r="H1012" s="4">
        <f t="shared" si="78"/>
        <v>116.07993333333332</v>
      </c>
      <c r="I1012" s="7">
        <f>(Table21[[#This Row],[Adj Close]]-Table21[[#This Row],[3-MA]])</f>
        <v>1.5901666666666898</v>
      </c>
      <c r="J1012" s="3">
        <f t="shared" si="77"/>
        <v>2.5286300277778513</v>
      </c>
      <c r="K1012" s="3">
        <f>ABS(Table21[[#This Row],[Erorr 2]])</f>
        <v>1.5901666666666898</v>
      </c>
      <c r="L1012" s="6">
        <f>Table21[[#This Row],[Abs Erorr 2]]/Table21[[#This Row],[Adj Close]]</f>
        <v>1.3513769994813379E-2</v>
      </c>
      <c r="M1012" s="4">
        <f t="shared" si="79"/>
        <v>114.92878333333333</v>
      </c>
      <c r="N1012" s="9">
        <f>Table21[[#This Row],[Adj Close]]-Table21[[#This Row],[6-MA]]</f>
        <v>2.7413166666666768</v>
      </c>
      <c r="O1012" s="10">
        <f>(Table21[[#This Row],[Adj Close]]-M1012)^2</f>
        <v>7.5148170669445005</v>
      </c>
      <c r="P1012" s="10">
        <f>ABS(Table21[[#This Row],[Erorr 3]])</f>
        <v>2.7413166666666768</v>
      </c>
      <c r="Q1012" s="81">
        <f>Table21[[#This Row],[Abs Erorr 3]]/Table21[[#This Row],[Adj Close]]</f>
        <v>2.3296629021872819E-2</v>
      </c>
    </row>
    <row r="1013" spans="1:17" x14ac:dyDescent="0.3">
      <c r="A1013" s="79">
        <v>44932</v>
      </c>
      <c r="B1013" s="82">
        <v>121.4845</v>
      </c>
      <c r="C1013" s="4">
        <f t="shared" si="76"/>
        <v>117.67010000000001</v>
      </c>
      <c r="D1013" s="18">
        <f>Table21[[#This Row],[Adj Close]]-Table21[[#This Row],[Naive Trend ]]</f>
        <v>3.814399999999992</v>
      </c>
      <c r="E1013" s="5">
        <f t="shared" si="75"/>
        <v>14.549647359999939</v>
      </c>
      <c r="F1013" s="5">
        <f>ABS(Table21[[#This Row],[Erorr 1]])</f>
        <v>3.814399999999992</v>
      </c>
      <c r="G1013" s="6">
        <f>Table21[[#This Row],[Abs Erorr 1]]/Table21[[#This Row],[Adj Close]]</f>
        <v>3.1398244220456041E-2</v>
      </c>
      <c r="H1013" s="4">
        <f t="shared" si="78"/>
        <v>117.25383333333333</v>
      </c>
      <c r="I1013" s="7">
        <f>(Table21[[#This Row],[Adj Close]]-Table21[[#This Row],[3-MA]])</f>
        <v>4.2306666666666644</v>
      </c>
      <c r="J1013" s="3">
        <f t="shared" si="77"/>
        <v>17.898540444444425</v>
      </c>
      <c r="K1013" s="3">
        <f>ABS(Table21[[#This Row],[Erorr 2]])</f>
        <v>4.2306666666666644</v>
      </c>
      <c r="L1013" s="6">
        <f>Table21[[#This Row],[Abs Erorr 2]]/Table21[[#This Row],[Adj Close]]</f>
        <v>3.4824744446136459E-2</v>
      </c>
      <c r="M1013" s="4">
        <f t="shared" si="79"/>
        <v>115.42631666666666</v>
      </c>
      <c r="N1013" s="9">
        <f>Table21[[#This Row],[Adj Close]]-Table21[[#This Row],[6-MA]]</f>
        <v>6.0581833333333321</v>
      </c>
      <c r="O1013" s="10">
        <f>(Table21[[#This Row],[Adj Close]]-M1013)^2</f>
        <v>36.701585300277763</v>
      </c>
      <c r="P1013" s="10">
        <f>ABS(Table21[[#This Row],[Erorr 3]])</f>
        <v>6.0581833333333321</v>
      </c>
      <c r="Q1013" s="81">
        <f>Table21[[#This Row],[Abs Erorr 3]]/Table21[[#This Row],[Adj Close]]</f>
        <v>4.9867952976168417E-2</v>
      </c>
    </row>
    <row r="1014" spans="1:17" x14ac:dyDescent="0.3">
      <c r="A1014" s="79">
        <v>44935</v>
      </c>
      <c r="B1014" s="82">
        <v>121.7966</v>
      </c>
      <c r="C1014" s="4">
        <f t="shared" si="76"/>
        <v>121.4845</v>
      </c>
      <c r="D1014" s="18">
        <f>Table21[[#This Row],[Adj Close]]-Table21[[#This Row],[Naive Trend ]]</f>
        <v>0.31210000000000093</v>
      </c>
      <c r="E1014" s="5">
        <f t="shared" si="75"/>
        <v>9.7406410000000582E-2</v>
      </c>
      <c r="F1014" s="5">
        <f>ABS(Table21[[#This Row],[Erorr 1]])</f>
        <v>0.31210000000000093</v>
      </c>
      <c r="G1014" s="6">
        <f>Table21[[#This Row],[Abs Erorr 1]]/Table21[[#This Row],[Adj Close]]</f>
        <v>2.5624689030728357E-3</v>
      </c>
      <c r="H1014" s="4">
        <f t="shared" si="78"/>
        <v>119.13340000000001</v>
      </c>
      <c r="I1014" s="7">
        <f>(Table21[[#This Row],[Adj Close]]-Table21[[#This Row],[3-MA]])</f>
        <v>2.6631999999999891</v>
      </c>
      <c r="J1014" s="3">
        <f t="shared" si="77"/>
        <v>7.092634239999942</v>
      </c>
      <c r="K1014" s="3">
        <f>ABS(Table21[[#This Row],[Erorr 2]])</f>
        <v>2.6631999999999891</v>
      </c>
      <c r="L1014" s="6">
        <f>Table21[[#This Row],[Abs Erorr 2]]/Table21[[#This Row],[Adj Close]]</f>
        <v>2.1865963417697941E-2</v>
      </c>
      <c r="M1014" s="4">
        <f t="shared" si="79"/>
        <v>116.97906666666667</v>
      </c>
      <c r="N1014" s="9">
        <f>Table21[[#This Row],[Adj Close]]-Table21[[#This Row],[6-MA]]</f>
        <v>4.8175333333333299</v>
      </c>
      <c r="O1014" s="10">
        <f>(Table21[[#This Row],[Adj Close]]-M1014)^2</f>
        <v>23.208627417777745</v>
      </c>
      <c r="P1014" s="10">
        <f>ABS(Table21[[#This Row],[Erorr 3]])</f>
        <v>4.8175333333333299</v>
      </c>
      <c r="Q1014" s="81">
        <f>Table21[[#This Row],[Abs Erorr 3]]/Table21[[#This Row],[Adj Close]]</f>
        <v>3.9553922961177324E-2</v>
      </c>
    </row>
    <row r="1015" spans="1:17" x14ac:dyDescent="0.3">
      <c r="A1015" s="79">
        <v>44936</v>
      </c>
      <c r="B1015" s="82">
        <v>122.7624</v>
      </c>
      <c r="C1015" s="4">
        <f t="shared" si="76"/>
        <v>121.7966</v>
      </c>
      <c r="D1015" s="18">
        <f>Table21[[#This Row],[Adj Close]]-Table21[[#This Row],[Naive Trend ]]</f>
        <v>0.96580000000000155</v>
      </c>
      <c r="E1015" s="5">
        <f t="shared" si="75"/>
        <v>0.93276964000000295</v>
      </c>
      <c r="F1015" s="5">
        <f>ABS(Table21[[#This Row],[Erorr 1]])</f>
        <v>0.96580000000000155</v>
      </c>
      <c r="G1015" s="6">
        <f>Table21[[#This Row],[Abs Erorr 1]]/Table21[[#This Row],[Adj Close]]</f>
        <v>7.8672297055124504E-3</v>
      </c>
      <c r="H1015" s="4">
        <f t="shared" si="78"/>
        <v>120.31706666666668</v>
      </c>
      <c r="I1015" s="7">
        <f>(Table21[[#This Row],[Adj Close]]-Table21[[#This Row],[3-MA]])</f>
        <v>2.4453333333333234</v>
      </c>
      <c r="J1015" s="3">
        <f t="shared" si="77"/>
        <v>5.9796551111110627</v>
      </c>
      <c r="K1015" s="3">
        <f>ABS(Table21[[#This Row],[Erorr 2]])</f>
        <v>2.4453333333333234</v>
      </c>
      <c r="L1015" s="6">
        <f>Table21[[#This Row],[Abs Erorr 2]]/Table21[[#This Row],[Adj Close]]</f>
        <v>1.9919236943341963E-2</v>
      </c>
      <c r="M1015" s="4">
        <f t="shared" si="79"/>
        <v>118.19849999999998</v>
      </c>
      <c r="N1015" s="9">
        <f>Table21[[#This Row],[Adj Close]]-Table21[[#This Row],[6-MA]]</f>
        <v>4.5639000000000181</v>
      </c>
      <c r="O1015" s="10">
        <f>(Table21[[#This Row],[Adj Close]]-M1015)^2</f>
        <v>20.829183210000163</v>
      </c>
      <c r="P1015" s="10">
        <f>ABS(Table21[[#This Row],[Erorr 3]])</f>
        <v>4.5639000000000181</v>
      </c>
      <c r="Q1015" s="81">
        <f>Table21[[#This Row],[Abs Erorr 3]]/Table21[[#This Row],[Adj Close]]</f>
        <v>3.7176692537780442E-2</v>
      </c>
    </row>
    <row r="1016" spans="1:17" x14ac:dyDescent="0.3">
      <c r="A1016" s="79">
        <v>44937</v>
      </c>
      <c r="B1016" s="82">
        <v>124.8111</v>
      </c>
      <c r="C1016" s="4">
        <f t="shared" si="76"/>
        <v>122.7624</v>
      </c>
      <c r="D1016" s="18">
        <f>Table21[[#This Row],[Adj Close]]-Table21[[#This Row],[Naive Trend ]]</f>
        <v>2.0486999999999966</v>
      </c>
      <c r="E1016" s="5">
        <f t="shared" si="75"/>
        <v>4.197171689999986</v>
      </c>
      <c r="F1016" s="5">
        <f>ABS(Table21[[#This Row],[Erorr 1]])</f>
        <v>2.0486999999999966</v>
      </c>
      <c r="G1016" s="6">
        <f>Table21[[#This Row],[Abs Erorr 1]]/Table21[[#This Row],[Adj Close]]</f>
        <v>1.6414405449515283E-2</v>
      </c>
      <c r="H1016" s="4">
        <f t="shared" si="78"/>
        <v>122.0145</v>
      </c>
      <c r="I1016" s="7">
        <f>(Table21[[#This Row],[Adj Close]]-Table21[[#This Row],[3-MA]])</f>
        <v>2.796599999999998</v>
      </c>
      <c r="J1016" s="3">
        <f t="shared" si="77"/>
        <v>7.8209715599999887</v>
      </c>
      <c r="K1016" s="3">
        <f>ABS(Table21[[#This Row],[Erorr 2]])</f>
        <v>2.796599999999998</v>
      </c>
      <c r="L1016" s="6">
        <f>Table21[[#This Row],[Abs Erorr 2]]/Table21[[#This Row],[Adj Close]]</f>
        <v>2.2406660946021614E-2</v>
      </c>
      <c r="M1016" s="4">
        <f t="shared" si="79"/>
        <v>119.63416666666666</v>
      </c>
      <c r="N1016" s="9">
        <f>Table21[[#This Row],[Adj Close]]-Table21[[#This Row],[6-MA]]</f>
        <v>5.1769333333333378</v>
      </c>
      <c r="O1016" s="10">
        <f>(Table21[[#This Row],[Adj Close]]-M1016)^2</f>
        <v>26.800638737777824</v>
      </c>
      <c r="P1016" s="10">
        <f>ABS(Table21[[#This Row],[Erorr 3]])</f>
        <v>5.1769333333333378</v>
      </c>
      <c r="Q1016" s="81">
        <f>Table21[[#This Row],[Abs Erorr 3]]/Table21[[#This Row],[Adj Close]]</f>
        <v>4.1478148444596179E-2</v>
      </c>
    </row>
    <row r="1017" spans="1:17" x14ac:dyDescent="0.3">
      <c r="A1017" s="79">
        <v>44938</v>
      </c>
      <c r="B1017" s="82">
        <v>124.7623</v>
      </c>
      <c r="C1017" s="4">
        <f t="shared" si="76"/>
        <v>124.8111</v>
      </c>
      <c r="D1017" s="18">
        <f>Table21[[#This Row],[Adj Close]]-Table21[[#This Row],[Naive Trend ]]</f>
        <v>-4.8799999999999955E-2</v>
      </c>
      <c r="E1017" s="5">
        <f t="shared" si="75"/>
        <v>2.3814399999999955E-3</v>
      </c>
      <c r="F1017" s="5">
        <f>ABS(Table21[[#This Row],[Erorr 1]])</f>
        <v>4.8799999999999955E-2</v>
      </c>
      <c r="G1017" s="6">
        <f>Table21[[#This Row],[Abs Erorr 1]]/Table21[[#This Row],[Adj Close]]</f>
        <v>3.9114379904826982E-4</v>
      </c>
      <c r="H1017" s="4">
        <f t="shared" si="78"/>
        <v>123.12336666666666</v>
      </c>
      <c r="I1017" s="7">
        <f>(Table21[[#This Row],[Adj Close]]-Table21[[#This Row],[3-MA]])</f>
        <v>1.6389333333333411</v>
      </c>
      <c r="J1017" s="3">
        <f t="shared" si="77"/>
        <v>2.6861024711111368</v>
      </c>
      <c r="K1017" s="3">
        <f>ABS(Table21[[#This Row],[Erorr 2]])</f>
        <v>1.6389333333333411</v>
      </c>
      <c r="L1017" s="6">
        <f>Table21[[#This Row],[Abs Erorr 2]]/Table21[[#This Row],[Adj Close]]</f>
        <v>1.3136446934156722E-2</v>
      </c>
      <c r="M1017" s="4">
        <f t="shared" si="79"/>
        <v>121.12838333333333</v>
      </c>
      <c r="N1017" s="9">
        <f>Table21[[#This Row],[Adj Close]]-Table21[[#This Row],[6-MA]]</f>
        <v>3.6339166666666642</v>
      </c>
      <c r="O1017" s="10">
        <f>(Table21[[#This Row],[Adj Close]]-M1017)^2</f>
        <v>13.205350340277761</v>
      </c>
      <c r="P1017" s="10">
        <f>ABS(Table21[[#This Row],[Erorr 3]])</f>
        <v>3.6339166666666642</v>
      </c>
      <c r="Q1017" s="81">
        <f>Table21[[#This Row],[Abs Erorr 3]]/Table21[[#This Row],[Adj Close]]</f>
        <v>2.9126720705426754E-2</v>
      </c>
    </row>
    <row r="1018" spans="1:17" x14ac:dyDescent="0.3">
      <c r="A1018" s="79">
        <v>44939</v>
      </c>
      <c r="B1018" s="82">
        <v>125.69880000000001</v>
      </c>
      <c r="C1018" s="4">
        <f t="shared" si="76"/>
        <v>124.7623</v>
      </c>
      <c r="D1018" s="18">
        <f>Table21[[#This Row],[Adj Close]]-Table21[[#This Row],[Naive Trend ]]</f>
        <v>0.93650000000000944</v>
      </c>
      <c r="E1018" s="5">
        <f t="shared" si="75"/>
        <v>0.87703225000001772</v>
      </c>
      <c r="F1018" s="5">
        <f>ABS(Table21[[#This Row],[Erorr 1]])</f>
        <v>0.93650000000000944</v>
      </c>
      <c r="G1018" s="6">
        <f>Table21[[#This Row],[Abs Erorr 1]]/Table21[[#This Row],[Adj Close]]</f>
        <v>7.4503495657874969E-3</v>
      </c>
      <c r="H1018" s="4">
        <f t="shared" si="78"/>
        <v>124.11193333333334</v>
      </c>
      <c r="I1018" s="7">
        <f>(Table21[[#This Row],[Adj Close]]-Table21[[#This Row],[3-MA]])</f>
        <v>1.5868666666666655</v>
      </c>
      <c r="J1018" s="3">
        <f t="shared" si="77"/>
        <v>2.518145817777774</v>
      </c>
      <c r="K1018" s="3">
        <f>ABS(Table21[[#This Row],[Erorr 2]])</f>
        <v>1.5868666666666655</v>
      </c>
      <c r="L1018" s="6">
        <f>Table21[[#This Row],[Abs Erorr 2]]/Table21[[#This Row],[Adj Close]]</f>
        <v>1.2624358121689829E-2</v>
      </c>
      <c r="M1018" s="4">
        <f t="shared" si="79"/>
        <v>122.2145</v>
      </c>
      <c r="N1018" s="9">
        <f>Table21[[#This Row],[Adj Close]]-Table21[[#This Row],[6-MA]]</f>
        <v>3.4843000000000046</v>
      </c>
      <c r="O1018" s="10">
        <f>(Table21[[#This Row],[Adj Close]]-M1018)^2</f>
        <v>12.140346490000033</v>
      </c>
      <c r="P1018" s="10">
        <f>ABS(Table21[[#This Row],[Erorr 3]])</f>
        <v>3.4843000000000046</v>
      </c>
      <c r="Q1018" s="81">
        <f>Table21[[#This Row],[Abs Erorr 3]]/Table21[[#This Row],[Adj Close]]</f>
        <v>2.7719437257953176E-2</v>
      </c>
    </row>
    <row r="1019" spans="1:17" x14ac:dyDescent="0.3">
      <c r="A1019" s="79">
        <v>44943</v>
      </c>
      <c r="B1019" s="82">
        <v>125.00620000000001</v>
      </c>
      <c r="C1019" s="4">
        <f t="shared" si="76"/>
        <v>125.69880000000001</v>
      </c>
      <c r="D1019" s="18">
        <f>Table21[[#This Row],[Adj Close]]-Table21[[#This Row],[Naive Trend ]]</f>
        <v>-0.69259999999999877</v>
      </c>
      <c r="E1019" s="5">
        <f t="shared" si="75"/>
        <v>0.47969475999999828</v>
      </c>
      <c r="F1019" s="5">
        <f>ABS(Table21[[#This Row],[Erorr 1]])</f>
        <v>0.69259999999999877</v>
      </c>
      <c r="G1019" s="6">
        <f>Table21[[#This Row],[Abs Erorr 1]]/Table21[[#This Row],[Adj Close]]</f>
        <v>5.5405251899505684E-3</v>
      </c>
      <c r="H1019" s="4">
        <f t="shared" si="78"/>
        <v>125.09073333333333</v>
      </c>
      <c r="I1019" s="7">
        <f>(Table21[[#This Row],[Adj Close]]-Table21[[#This Row],[3-MA]])</f>
        <v>-8.45333333333258E-2</v>
      </c>
      <c r="J1019" s="3">
        <f t="shared" si="77"/>
        <v>7.1458844444431706E-3</v>
      </c>
      <c r="K1019" s="3">
        <f>ABS(Table21[[#This Row],[Erorr 2]])</f>
        <v>8.45333333333258E-2</v>
      </c>
      <c r="L1019" s="6">
        <f>Table21[[#This Row],[Abs Erorr 2]]/Table21[[#This Row],[Adj Close]]</f>
        <v>6.7623312550358142E-4</v>
      </c>
      <c r="M1019" s="4">
        <f t="shared" si="79"/>
        <v>123.55261666666667</v>
      </c>
      <c r="N1019" s="9">
        <f>Table21[[#This Row],[Adj Close]]-Table21[[#This Row],[6-MA]]</f>
        <v>1.4535833333333414</v>
      </c>
      <c r="O1019" s="10">
        <f>(Table21[[#This Row],[Adj Close]]-M1019)^2</f>
        <v>2.1129045069444681</v>
      </c>
      <c r="P1019" s="10">
        <f>ABS(Table21[[#This Row],[Erorr 3]])</f>
        <v>1.4535833333333414</v>
      </c>
      <c r="Q1019" s="81">
        <f>Table21[[#This Row],[Abs Erorr 3]]/Table21[[#This Row],[Adj Close]]</f>
        <v>1.1628089913407027E-2</v>
      </c>
    </row>
    <row r="1020" spans="1:17" x14ac:dyDescent="0.3">
      <c r="A1020" s="79">
        <v>44944</v>
      </c>
      <c r="B1020" s="82">
        <v>123.33799999999999</v>
      </c>
      <c r="C1020" s="4">
        <f t="shared" si="76"/>
        <v>125.00620000000001</v>
      </c>
      <c r="D1020" s="18">
        <f>Table21[[#This Row],[Adj Close]]-Table21[[#This Row],[Naive Trend ]]</f>
        <v>-1.668200000000013</v>
      </c>
      <c r="E1020" s="5">
        <f t="shared" si="75"/>
        <v>2.7828912400000432</v>
      </c>
      <c r="F1020" s="5">
        <f>ABS(Table21[[#This Row],[Erorr 1]])</f>
        <v>1.668200000000013</v>
      </c>
      <c r="G1020" s="6">
        <f>Table21[[#This Row],[Abs Erorr 1]]/Table21[[#This Row],[Adj Close]]</f>
        <v>1.3525434172761136E-2</v>
      </c>
      <c r="H1020" s="4">
        <f t="shared" si="78"/>
        <v>125.15576666666668</v>
      </c>
      <c r="I1020" s="7">
        <f>(Table21[[#This Row],[Adj Close]]-Table21[[#This Row],[3-MA]])</f>
        <v>-1.8177666666666852</v>
      </c>
      <c r="J1020" s="3">
        <f t="shared" si="77"/>
        <v>3.3042756544445115</v>
      </c>
      <c r="K1020" s="3">
        <f>ABS(Table21[[#This Row],[Erorr 2]])</f>
        <v>1.8177666666666852</v>
      </c>
      <c r="L1020" s="6">
        <f>Table21[[#This Row],[Abs Erorr 2]]/Table21[[#This Row],[Adj Close]]</f>
        <v>1.4738090991151837E-2</v>
      </c>
      <c r="M1020" s="4">
        <f t="shared" si="79"/>
        <v>124.13956666666667</v>
      </c>
      <c r="N1020" s="9">
        <f>Table21[[#This Row],[Adj Close]]-Table21[[#This Row],[6-MA]]</f>
        <v>-0.8015666666666732</v>
      </c>
      <c r="O1020" s="10">
        <f>(Table21[[#This Row],[Adj Close]]-M1020)^2</f>
        <v>0.64250912111112157</v>
      </c>
      <c r="P1020" s="10">
        <f>ABS(Table21[[#This Row],[Erorr 3]])</f>
        <v>0.8015666666666732</v>
      </c>
      <c r="Q1020" s="81">
        <f>Table21[[#This Row],[Abs Erorr 3]]/Table21[[#This Row],[Adj Close]]</f>
        <v>6.4989432832271744E-3</v>
      </c>
    </row>
    <row r="1021" spans="1:17" x14ac:dyDescent="0.3">
      <c r="A1021" s="79">
        <v>44945</v>
      </c>
      <c r="B1021" s="82">
        <v>121.4845</v>
      </c>
      <c r="C1021" s="4">
        <f t="shared" si="76"/>
        <v>123.33799999999999</v>
      </c>
      <c r="D1021" s="18">
        <f>Table21[[#This Row],[Adj Close]]-Table21[[#This Row],[Naive Trend ]]</f>
        <v>-1.8534999999999968</v>
      </c>
      <c r="E1021" s="5">
        <f t="shared" si="75"/>
        <v>3.4354622499999881</v>
      </c>
      <c r="F1021" s="5">
        <f>ABS(Table21[[#This Row],[Erorr 1]])</f>
        <v>1.8534999999999968</v>
      </c>
      <c r="G1021" s="6">
        <f>Table21[[#This Row],[Abs Erorr 1]]/Table21[[#This Row],[Adj Close]]</f>
        <v>1.5257090410710805E-2</v>
      </c>
      <c r="H1021" s="4">
        <f t="shared" si="78"/>
        <v>124.681</v>
      </c>
      <c r="I1021" s="7">
        <f>(Table21[[#This Row],[Adj Close]]-Table21[[#This Row],[3-MA]])</f>
        <v>-3.1965000000000003</v>
      </c>
      <c r="J1021" s="3">
        <f t="shared" si="77"/>
        <v>10.217612250000002</v>
      </c>
      <c r="K1021" s="3">
        <f>ABS(Table21[[#This Row],[Erorr 2]])</f>
        <v>3.1965000000000003</v>
      </c>
      <c r="L1021" s="6">
        <f>Table21[[#This Row],[Abs Erorr 2]]/Table21[[#This Row],[Adj Close]]</f>
        <v>2.6311998650033547E-2</v>
      </c>
      <c r="M1021" s="4">
        <f t="shared" si="79"/>
        <v>124.39646666666665</v>
      </c>
      <c r="N1021" s="9">
        <f>Table21[[#This Row],[Adj Close]]-Table21[[#This Row],[6-MA]]</f>
        <v>-2.9119666666666575</v>
      </c>
      <c r="O1021" s="10">
        <f>(Table21[[#This Row],[Adj Close]]-M1021)^2</f>
        <v>8.4795498677777239</v>
      </c>
      <c r="P1021" s="10">
        <f>ABS(Table21[[#This Row],[Erorr 3]])</f>
        <v>2.9119666666666575</v>
      </c>
      <c r="Q1021" s="81">
        <f>Table21[[#This Row],[Abs Erorr 3]]/Table21[[#This Row],[Adj Close]]</f>
        <v>2.3969861724472321E-2</v>
      </c>
    </row>
    <row r="1022" spans="1:17" x14ac:dyDescent="0.3">
      <c r="A1022" s="79">
        <v>44946</v>
      </c>
      <c r="B1022" s="82">
        <v>123.52330000000001</v>
      </c>
      <c r="C1022" s="4">
        <f t="shared" si="76"/>
        <v>121.4845</v>
      </c>
      <c r="D1022" s="18">
        <f>Table21[[#This Row],[Adj Close]]-Table21[[#This Row],[Naive Trend ]]</f>
        <v>2.038800000000009</v>
      </c>
      <c r="E1022" s="5">
        <f t="shared" si="75"/>
        <v>4.1567054400000369</v>
      </c>
      <c r="F1022" s="5">
        <f>ABS(Table21[[#This Row],[Erorr 1]])</f>
        <v>2.038800000000009</v>
      </c>
      <c r="G1022" s="6">
        <f>Table21[[#This Row],[Abs Erorr 1]]/Table21[[#This Row],[Adj Close]]</f>
        <v>1.6505388052294661E-2</v>
      </c>
      <c r="H1022" s="4">
        <f t="shared" si="78"/>
        <v>123.27623333333334</v>
      </c>
      <c r="I1022" s="7">
        <f>(Table21[[#This Row],[Adj Close]]-Table21[[#This Row],[3-MA]])</f>
        <v>0.24706666666666877</v>
      </c>
      <c r="J1022" s="3">
        <f t="shared" si="77"/>
        <v>6.1041937777778818E-2</v>
      </c>
      <c r="K1022" s="3">
        <f>ABS(Table21[[#This Row],[Erorr 2]])</f>
        <v>0.24706666666666877</v>
      </c>
      <c r="L1022" s="6">
        <f>Table21[[#This Row],[Abs Erorr 2]]/Table21[[#This Row],[Adj Close]]</f>
        <v>2.0001624524819913E-3</v>
      </c>
      <c r="M1022" s="4">
        <f t="shared" si="79"/>
        <v>124.18348333333334</v>
      </c>
      <c r="N1022" s="9">
        <f>Table21[[#This Row],[Adj Close]]-Table21[[#This Row],[6-MA]]</f>
        <v>-0.66018333333333601</v>
      </c>
      <c r="O1022" s="10">
        <f>(Table21[[#This Row],[Adj Close]]-M1022)^2</f>
        <v>0.43584203361111462</v>
      </c>
      <c r="P1022" s="10">
        <f>ABS(Table21[[#This Row],[Erorr 3]])</f>
        <v>0.66018333333333601</v>
      </c>
      <c r="Q1022" s="81">
        <f>Table21[[#This Row],[Abs Erorr 3]]/Table21[[#This Row],[Adj Close]]</f>
        <v>5.3446057005709525E-3</v>
      </c>
    </row>
    <row r="1023" spans="1:17" x14ac:dyDescent="0.3">
      <c r="A1023" s="79">
        <v>44949</v>
      </c>
      <c r="B1023" s="82">
        <v>125.1525</v>
      </c>
      <c r="C1023" s="4">
        <f t="shared" si="76"/>
        <v>123.52330000000001</v>
      </c>
      <c r="D1023" s="18">
        <f>Table21[[#This Row],[Adj Close]]-Table21[[#This Row],[Naive Trend ]]</f>
        <v>1.6291999999999973</v>
      </c>
      <c r="E1023" s="5">
        <f t="shared" si="75"/>
        <v>2.6542926399999911</v>
      </c>
      <c r="F1023" s="5">
        <f>ABS(Table21[[#This Row],[Erorr 1]])</f>
        <v>1.6291999999999973</v>
      </c>
      <c r="G1023" s="6">
        <f>Table21[[#This Row],[Abs Erorr 1]]/Table21[[#This Row],[Adj Close]]</f>
        <v>1.3017718383572021E-2</v>
      </c>
      <c r="H1023" s="4">
        <f t="shared" si="78"/>
        <v>122.78193333333333</v>
      </c>
      <c r="I1023" s="7">
        <f>(Table21[[#This Row],[Adj Close]]-Table21[[#This Row],[3-MA]])</f>
        <v>2.3705666666666758</v>
      </c>
      <c r="J1023" s="3">
        <f t="shared" si="77"/>
        <v>5.6195863211111545</v>
      </c>
      <c r="K1023" s="3">
        <f>ABS(Table21[[#This Row],[Erorr 2]])</f>
        <v>2.3705666666666758</v>
      </c>
      <c r="L1023" s="6">
        <f>Table21[[#This Row],[Abs Erorr 2]]/Table21[[#This Row],[Adj Close]]</f>
        <v>1.8941424795083404E-2</v>
      </c>
      <c r="M1023" s="4">
        <f t="shared" si="79"/>
        <v>123.96885000000002</v>
      </c>
      <c r="N1023" s="9">
        <f>Table21[[#This Row],[Adj Close]]-Table21[[#This Row],[6-MA]]</f>
        <v>1.1836499999999859</v>
      </c>
      <c r="O1023" s="10">
        <f>(Table21[[#This Row],[Adj Close]]-M1023)^2</f>
        <v>1.4010273224999665</v>
      </c>
      <c r="P1023" s="10">
        <f>ABS(Table21[[#This Row],[Erorr 3]])</f>
        <v>1.1836499999999859</v>
      </c>
      <c r="Q1023" s="81">
        <f>Table21[[#This Row],[Abs Erorr 3]]/Table21[[#This Row],[Adj Close]]</f>
        <v>9.4576616527834913E-3</v>
      </c>
    </row>
    <row r="1024" spans="1:17" x14ac:dyDescent="0.3">
      <c r="A1024" s="79">
        <v>44950</v>
      </c>
      <c r="B1024" s="82">
        <v>123.7282</v>
      </c>
      <c r="C1024" s="4">
        <f t="shared" si="76"/>
        <v>125.1525</v>
      </c>
      <c r="D1024" s="18">
        <f>Table21[[#This Row],[Adj Close]]-Table21[[#This Row],[Naive Trend ]]</f>
        <v>-1.4243000000000023</v>
      </c>
      <c r="E1024" s="5">
        <f t="shared" si="75"/>
        <v>2.0286304900000065</v>
      </c>
      <c r="F1024" s="5">
        <f>ABS(Table21[[#This Row],[Erorr 1]])</f>
        <v>1.4243000000000023</v>
      </c>
      <c r="G1024" s="6">
        <f>Table21[[#This Row],[Abs Erorr 1]]/Table21[[#This Row],[Adj Close]]</f>
        <v>1.1511522837962584E-2</v>
      </c>
      <c r="H1024" s="4">
        <f t="shared" si="78"/>
        <v>123.38676666666667</v>
      </c>
      <c r="I1024" s="7">
        <f>(Table21[[#This Row],[Adj Close]]-Table21[[#This Row],[3-MA]])</f>
        <v>0.34143333333332748</v>
      </c>
      <c r="J1024" s="3">
        <f t="shared" si="77"/>
        <v>0.11657672111110712</v>
      </c>
      <c r="K1024" s="3">
        <f>ABS(Table21[[#This Row],[Erorr 2]])</f>
        <v>0.34143333333332748</v>
      </c>
      <c r="L1024" s="6">
        <f>Table21[[#This Row],[Abs Erorr 2]]/Table21[[#This Row],[Adj Close]]</f>
        <v>2.7595433646761813E-3</v>
      </c>
      <c r="M1024" s="4">
        <f t="shared" si="79"/>
        <v>124.03388333333334</v>
      </c>
      <c r="N1024" s="9">
        <f>Table21[[#This Row],[Adj Close]]-Table21[[#This Row],[6-MA]]</f>
        <v>-0.30568333333333442</v>
      </c>
      <c r="O1024" s="10">
        <f>(Table21[[#This Row],[Adj Close]]-M1024)^2</f>
        <v>9.3442300277778445E-2</v>
      </c>
      <c r="P1024" s="10">
        <f>ABS(Table21[[#This Row],[Erorr 3]])</f>
        <v>0.30568333333333442</v>
      </c>
      <c r="Q1024" s="81">
        <f>Table21[[#This Row],[Abs Erorr 3]]/Table21[[#This Row],[Adj Close]]</f>
        <v>2.4706035756871464E-3</v>
      </c>
    </row>
    <row r="1025" spans="1:17" x14ac:dyDescent="0.3">
      <c r="A1025" s="79">
        <v>44951</v>
      </c>
      <c r="B1025" s="82">
        <v>123.7184</v>
      </c>
      <c r="C1025" s="4">
        <f t="shared" si="76"/>
        <v>123.7282</v>
      </c>
      <c r="D1025" s="18">
        <f>Table21[[#This Row],[Adj Close]]-Table21[[#This Row],[Naive Trend ]]</f>
        <v>-9.7999999999984766E-3</v>
      </c>
      <c r="E1025" s="5">
        <f t="shared" si="75"/>
        <v>9.6039999999970139E-5</v>
      </c>
      <c r="F1025" s="5">
        <f>ABS(Table21[[#This Row],[Erorr 1]])</f>
        <v>9.7999999999984766E-3</v>
      </c>
      <c r="G1025" s="6">
        <f>Table21[[#This Row],[Abs Erorr 1]]/Table21[[#This Row],[Adj Close]]</f>
        <v>7.9212146293505874E-5</v>
      </c>
      <c r="H1025" s="4">
        <f t="shared" si="78"/>
        <v>124.13466666666666</v>
      </c>
      <c r="I1025" s="7">
        <f>(Table21[[#This Row],[Adj Close]]-Table21[[#This Row],[3-MA]])</f>
        <v>-0.41626666666665812</v>
      </c>
      <c r="J1025" s="3">
        <f t="shared" si="77"/>
        <v>0.17327793777777067</v>
      </c>
      <c r="K1025" s="3">
        <f>ABS(Table21[[#This Row],[Erorr 2]])</f>
        <v>0.41626666666665812</v>
      </c>
      <c r="L1025" s="6">
        <f>Table21[[#This Row],[Abs Erorr 2]]/Table21[[#This Row],[Adj Close]]</f>
        <v>3.3646302139912748E-3</v>
      </c>
      <c r="M1025" s="4">
        <f t="shared" si="79"/>
        <v>123.70545</v>
      </c>
      <c r="N1025" s="9">
        <f>Table21[[#This Row],[Adj Close]]-Table21[[#This Row],[6-MA]]</f>
        <v>1.295000000000357E-2</v>
      </c>
      <c r="O1025" s="10">
        <f>(Table21[[#This Row],[Adj Close]]-M1025)^2</f>
        <v>1.6770250000009245E-4</v>
      </c>
      <c r="P1025" s="10">
        <f>ABS(Table21[[#This Row],[Erorr 3]])</f>
        <v>1.295000000000357E-2</v>
      </c>
      <c r="Q1025" s="81">
        <f>Table21[[#This Row],[Abs Erorr 3]]/Table21[[#This Row],[Adj Close]]</f>
        <v>1.0467319331646359E-4</v>
      </c>
    </row>
    <row r="1026" spans="1:17" x14ac:dyDescent="0.3">
      <c r="A1026" s="79">
        <v>44952</v>
      </c>
      <c r="B1026" s="82">
        <v>124.4111</v>
      </c>
      <c r="C1026" s="4">
        <f t="shared" si="76"/>
        <v>123.7184</v>
      </c>
      <c r="D1026" s="18">
        <f>Table21[[#This Row],[Adj Close]]-Table21[[#This Row],[Naive Trend ]]</f>
        <v>0.69270000000000209</v>
      </c>
      <c r="E1026" s="5">
        <f t="shared" si="75"/>
        <v>0.47983329000000291</v>
      </c>
      <c r="F1026" s="5">
        <f>ABS(Table21[[#This Row],[Erorr 1]])</f>
        <v>0.69270000000000209</v>
      </c>
      <c r="G1026" s="6">
        <f>Table21[[#This Row],[Abs Erorr 1]]/Table21[[#This Row],[Adj Close]]</f>
        <v>5.5678311661901715E-3</v>
      </c>
      <c r="H1026" s="4">
        <f t="shared" si="78"/>
        <v>124.19970000000001</v>
      </c>
      <c r="I1026" s="7">
        <f>(Table21[[#This Row],[Adj Close]]-Table21[[#This Row],[3-MA]])</f>
        <v>0.21139999999999759</v>
      </c>
      <c r="J1026" s="3">
        <f t="shared" si="77"/>
        <v>4.4689959999998981E-2</v>
      </c>
      <c r="K1026" s="3">
        <f>ABS(Table21[[#This Row],[Erorr 2]])</f>
        <v>0.21139999999999759</v>
      </c>
      <c r="L1026" s="6">
        <f>Table21[[#This Row],[Abs Erorr 2]]/Table21[[#This Row],[Adj Close]]</f>
        <v>1.699205295990451E-3</v>
      </c>
      <c r="M1026" s="4">
        <f t="shared" si="79"/>
        <v>123.49081666666666</v>
      </c>
      <c r="N1026" s="9">
        <f>Table21[[#This Row],[Adj Close]]-Table21[[#This Row],[6-MA]]</f>
        <v>0.92028333333334444</v>
      </c>
      <c r="O1026" s="10">
        <f>(Table21[[#This Row],[Adj Close]]-M1026)^2</f>
        <v>0.8469214136111316</v>
      </c>
      <c r="P1026" s="10">
        <f>ABS(Table21[[#This Row],[Erorr 3]])</f>
        <v>0.92028333333334444</v>
      </c>
      <c r="Q1026" s="81">
        <f>Table21[[#This Row],[Abs Erorr 3]]/Table21[[#This Row],[Adj Close]]</f>
        <v>7.3971159593745608E-3</v>
      </c>
    </row>
    <row r="1027" spans="1:17" x14ac:dyDescent="0.3">
      <c r="A1027" s="79">
        <v>44953</v>
      </c>
      <c r="B1027" s="82">
        <v>124.4111</v>
      </c>
      <c r="C1027" s="4">
        <f t="shared" si="76"/>
        <v>124.4111</v>
      </c>
      <c r="D1027" s="18">
        <f>Table21[[#This Row],[Adj Close]]-Table21[[#This Row],[Naive Trend ]]</f>
        <v>0</v>
      </c>
      <c r="E1027" s="5">
        <f t="shared" ref="E1027:E1090" si="80">(B1027-C1027)^2</f>
        <v>0</v>
      </c>
      <c r="F1027" s="5">
        <f>ABS(Table21[[#This Row],[Erorr 1]])</f>
        <v>0</v>
      </c>
      <c r="G1027" s="6">
        <f>Table21[[#This Row],[Abs Erorr 1]]/Table21[[#This Row],[Adj Close]]</f>
        <v>0</v>
      </c>
      <c r="H1027" s="4">
        <f t="shared" si="78"/>
        <v>123.95256666666667</v>
      </c>
      <c r="I1027" s="7">
        <f>(Table21[[#This Row],[Adj Close]]-Table21[[#This Row],[3-MA]])</f>
        <v>0.45853333333333524</v>
      </c>
      <c r="J1027" s="3">
        <f t="shared" si="77"/>
        <v>0.21025281777777952</v>
      </c>
      <c r="K1027" s="3">
        <f>ABS(Table21[[#This Row],[Erorr 2]])</f>
        <v>0.45853333333333524</v>
      </c>
      <c r="L1027" s="6">
        <f>Table21[[#This Row],[Abs Erorr 2]]/Table21[[#This Row],[Adj Close]]</f>
        <v>3.6856304086479038E-3</v>
      </c>
      <c r="M1027" s="4">
        <f t="shared" si="79"/>
        <v>123.66966666666667</v>
      </c>
      <c r="N1027" s="9">
        <f>Table21[[#This Row],[Adj Close]]-Table21[[#This Row],[6-MA]]</f>
        <v>0.74143333333333317</v>
      </c>
      <c r="O1027" s="10">
        <f>(Table21[[#This Row],[Adj Close]]-M1027)^2</f>
        <v>0.54972338777777752</v>
      </c>
      <c r="P1027" s="10">
        <f>ABS(Table21[[#This Row],[Erorr 3]])</f>
        <v>0.74143333333333317</v>
      </c>
      <c r="Q1027" s="81">
        <f>Table21[[#This Row],[Abs Erorr 3]]/Table21[[#This Row],[Adj Close]]</f>
        <v>5.9595432669057114E-3</v>
      </c>
    </row>
    <row r="1028" spans="1:17" x14ac:dyDescent="0.3">
      <c r="A1028" s="79">
        <v>44956</v>
      </c>
      <c r="B1028" s="82">
        <v>123.2794</v>
      </c>
      <c r="C1028" s="4">
        <f t="shared" ref="C1028:C1091" si="81">B1027</f>
        <v>124.4111</v>
      </c>
      <c r="D1028" s="18">
        <f>Table21[[#This Row],[Adj Close]]-Table21[[#This Row],[Naive Trend ]]</f>
        <v>-1.1317000000000093</v>
      </c>
      <c r="E1028" s="5">
        <f t="shared" si="80"/>
        <v>1.2807448900000209</v>
      </c>
      <c r="F1028" s="5">
        <f>ABS(Table21[[#This Row],[Erorr 1]])</f>
        <v>1.1317000000000093</v>
      </c>
      <c r="G1028" s="6">
        <f>Table21[[#This Row],[Abs Erorr 1]]/Table21[[#This Row],[Adj Close]]</f>
        <v>9.179960317782284E-3</v>
      </c>
      <c r="H1028" s="4">
        <f t="shared" si="78"/>
        <v>124.18020000000001</v>
      </c>
      <c r="I1028" s="7">
        <f>(Table21[[#This Row],[Adj Close]]-Table21[[#This Row],[3-MA]])</f>
        <v>-0.90080000000001803</v>
      </c>
      <c r="J1028" s="3">
        <f t="shared" si="77"/>
        <v>0.81144064000003246</v>
      </c>
      <c r="K1028" s="3">
        <f>ABS(Table21[[#This Row],[Erorr 2]])</f>
        <v>0.90080000000001803</v>
      </c>
      <c r="L1028" s="6">
        <f>Table21[[#This Row],[Abs Erorr 2]]/Table21[[#This Row],[Adj Close]]</f>
        <v>7.3069791059983914E-3</v>
      </c>
      <c r="M1028" s="4">
        <f t="shared" si="79"/>
        <v>124.15743333333334</v>
      </c>
      <c r="N1028" s="9">
        <f>Table21[[#This Row],[Adj Close]]-Table21[[#This Row],[6-MA]]</f>
        <v>-0.87803333333334876</v>
      </c>
      <c r="O1028" s="10">
        <f>(Table21[[#This Row],[Adj Close]]-M1028)^2</f>
        <v>0.77094253444447158</v>
      </c>
      <c r="P1028" s="10">
        <f>ABS(Table21[[#This Row],[Erorr 3]])</f>
        <v>0.87803333333334876</v>
      </c>
      <c r="Q1028" s="81">
        <f>Table21[[#This Row],[Abs Erorr 3]]/Table21[[#This Row],[Adj Close]]</f>
        <v>7.1223037533711944E-3</v>
      </c>
    </row>
    <row r="1029" spans="1:17" x14ac:dyDescent="0.3">
      <c r="A1029" s="79">
        <v>44957</v>
      </c>
      <c r="B1029" s="82">
        <v>124.21599999999999</v>
      </c>
      <c r="C1029" s="4">
        <f t="shared" si="81"/>
        <v>123.2794</v>
      </c>
      <c r="D1029" s="18">
        <f>Table21[[#This Row],[Adj Close]]-Table21[[#This Row],[Naive Trend ]]</f>
        <v>0.93659999999999854</v>
      </c>
      <c r="E1029" s="5">
        <f t="shared" si="80"/>
        <v>0.87721955999999723</v>
      </c>
      <c r="F1029" s="5">
        <f>ABS(Table21[[#This Row],[Erorr 1]])</f>
        <v>0.93659999999999854</v>
      </c>
      <c r="G1029" s="6">
        <f>Table21[[#This Row],[Abs Erorr 1]]/Table21[[#This Row],[Adj Close]]</f>
        <v>7.5400914535969487E-3</v>
      </c>
      <c r="H1029" s="4">
        <f t="shared" si="78"/>
        <v>124.03386666666667</v>
      </c>
      <c r="I1029" s="7">
        <f>(Table21[[#This Row],[Adj Close]]-Table21[[#This Row],[3-MA]])</f>
        <v>0.18213333333332571</v>
      </c>
      <c r="J1029" s="3">
        <f t="shared" ref="J1029:J1092" si="82">(B1029-H1029)^2</f>
        <v>3.3172551111108332E-2</v>
      </c>
      <c r="K1029" s="3">
        <f>ABS(Table21[[#This Row],[Erorr 2]])</f>
        <v>0.18213333333332571</v>
      </c>
      <c r="L1029" s="6">
        <f>Table21[[#This Row],[Abs Erorr 2]]/Table21[[#This Row],[Adj Close]]</f>
        <v>1.4662630686330723E-3</v>
      </c>
      <c r="M1029" s="4">
        <f t="shared" si="79"/>
        <v>124.11678333333334</v>
      </c>
      <c r="N1029" s="9">
        <f>Table21[[#This Row],[Adj Close]]-Table21[[#This Row],[6-MA]]</f>
        <v>9.9216666666649189E-2</v>
      </c>
      <c r="O1029" s="10">
        <f>(Table21[[#This Row],[Adj Close]]-M1029)^2</f>
        <v>9.8439469444409761E-3</v>
      </c>
      <c r="P1029" s="10">
        <f>ABS(Table21[[#This Row],[Erorr 3]])</f>
        <v>9.9216666666649189E-2</v>
      </c>
      <c r="Q1029" s="81">
        <f>Table21[[#This Row],[Abs Erorr 3]]/Table21[[#This Row],[Adj Close]]</f>
        <v>7.9874304974117015E-4</v>
      </c>
    </row>
    <row r="1030" spans="1:17" x14ac:dyDescent="0.3">
      <c r="A1030" s="79">
        <v>44958</v>
      </c>
      <c r="B1030" s="82">
        <v>126.3329</v>
      </c>
      <c r="C1030" s="4">
        <f t="shared" si="81"/>
        <v>124.21599999999999</v>
      </c>
      <c r="D1030" s="18">
        <f>Table21[[#This Row],[Adj Close]]-Table21[[#This Row],[Naive Trend ]]</f>
        <v>2.1169000000000011</v>
      </c>
      <c r="E1030" s="5">
        <f t="shared" si="80"/>
        <v>4.4812656100000048</v>
      </c>
      <c r="F1030" s="5">
        <f>ABS(Table21[[#This Row],[Erorr 1]])</f>
        <v>2.1169000000000011</v>
      </c>
      <c r="G1030" s="6">
        <f>Table21[[#This Row],[Abs Erorr 1]]/Table21[[#This Row],[Adj Close]]</f>
        <v>1.675652185614358E-2</v>
      </c>
      <c r="H1030" s="4">
        <f t="shared" ref="H1030:H1093" si="83">AVERAGE(B1027:B1029)</f>
        <v>123.96883333333334</v>
      </c>
      <c r="I1030" s="7">
        <f>(Table21[[#This Row],[Adj Close]]-Table21[[#This Row],[3-MA]])</f>
        <v>2.364066666666659</v>
      </c>
      <c r="J1030" s="3">
        <f t="shared" si="82"/>
        <v>5.5888112044444078</v>
      </c>
      <c r="K1030" s="3">
        <f>ABS(Table21[[#This Row],[Erorr 2]])</f>
        <v>2.364066666666659</v>
      </c>
      <c r="L1030" s="6">
        <f>Table21[[#This Row],[Abs Erorr 2]]/Table21[[#This Row],[Adj Close]]</f>
        <v>1.8712992946941447E-2</v>
      </c>
      <c r="M1030" s="4">
        <f t="shared" si="79"/>
        <v>123.96070000000002</v>
      </c>
      <c r="N1030" s="9">
        <f>Table21[[#This Row],[Adj Close]]-Table21[[#This Row],[6-MA]]</f>
        <v>2.3721999999999781</v>
      </c>
      <c r="O1030" s="10">
        <f>(Table21[[#This Row],[Adj Close]]-M1030)^2</f>
        <v>5.6273328399998963</v>
      </c>
      <c r="P1030" s="10">
        <f>ABS(Table21[[#This Row],[Erorr 3]])</f>
        <v>2.3721999999999781</v>
      </c>
      <c r="Q1030" s="81">
        <f>Table21[[#This Row],[Abs Erorr 3]]/Table21[[#This Row],[Adj Close]]</f>
        <v>1.8777373114999957E-2</v>
      </c>
    </row>
    <row r="1031" spans="1:17" x14ac:dyDescent="0.3">
      <c r="A1031" s="79">
        <v>44959</v>
      </c>
      <c r="B1031" s="82">
        <v>125.9036</v>
      </c>
      <c r="C1031" s="4">
        <f t="shared" si="81"/>
        <v>126.3329</v>
      </c>
      <c r="D1031" s="18">
        <f>Table21[[#This Row],[Adj Close]]-Table21[[#This Row],[Naive Trend ]]</f>
        <v>-0.42929999999999779</v>
      </c>
      <c r="E1031" s="5">
        <f t="shared" si="80"/>
        <v>0.18429848999999809</v>
      </c>
      <c r="F1031" s="5">
        <f>ABS(Table21[[#This Row],[Erorr 1]])</f>
        <v>0.42929999999999779</v>
      </c>
      <c r="G1031" s="6">
        <f>Table21[[#This Row],[Abs Erorr 1]]/Table21[[#This Row],[Adj Close]]</f>
        <v>3.409751587722653E-3</v>
      </c>
      <c r="H1031" s="4">
        <f t="shared" si="83"/>
        <v>124.60943333333334</v>
      </c>
      <c r="I1031" s="7">
        <f>(Table21[[#This Row],[Adj Close]]-Table21[[#This Row],[3-MA]])</f>
        <v>1.2941666666666549</v>
      </c>
      <c r="J1031" s="3">
        <f t="shared" si="82"/>
        <v>1.6748673611110807</v>
      </c>
      <c r="K1031" s="3">
        <f>ABS(Table21[[#This Row],[Erorr 2]])</f>
        <v>1.2941666666666549</v>
      </c>
      <c r="L1031" s="6">
        <f>Table21[[#This Row],[Abs Erorr 2]]/Table21[[#This Row],[Adj Close]]</f>
        <v>1.0279028293604432E-2</v>
      </c>
      <c r="M1031" s="4">
        <f t="shared" si="79"/>
        <v>124.39481666666667</v>
      </c>
      <c r="N1031" s="9">
        <f>Table21[[#This Row],[Adj Close]]-Table21[[#This Row],[6-MA]]</f>
        <v>1.5087833333333265</v>
      </c>
      <c r="O1031" s="10">
        <f>(Table21[[#This Row],[Adj Close]]-M1031)^2</f>
        <v>2.2764271469444237</v>
      </c>
      <c r="P1031" s="10">
        <f>ABS(Table21[[#This Row],[Erorr 3]])</f>
        <v>1.5087833333333265</v>
      </c>
      <c r="Q1031" s="81">
        <f>Table21[[#This Row],[Abs Erorr 3]]/Table21[[#This Row],[Adj Close]]</f>
        <v>1.1983639334644336E-2</v>
      </c>
    </row>
    <row r="1032" spans="1:17" x14ac:dyDescent="0.3">
      <c r="A1032" s="79">
        <v>44960</v>
      </c>
      <c r="B1032" s="82">
        <v>124.48909999999999</v>
      </c>
      <c r="C1032" s="4">
        <f t="shared" si="81"/>
        <v>125.9036</v>
      </c>
      <c r="D1032" s="18">
        <f>Table21[[#This Row],[Adj Close]]-Table21[[#This Row],[Naive Trend ]]</f>
        <v>-1.4145000000000039</v>
      </c>
      <c r="E1032" s="5">
        <f t="shared" si="80"/>
        <v>2.0008102500000109</v>
      </c>
      <c r="F1032" s="5">
        <f>ABS(Table21[[#This Row],[Erorr 1]])</f>
        <v>1.4145000000000039</v>
      </c>
      <c r="G1032" s="6">
        <f>Table21[[#This Row],[Abs Erorr 1]]/Table21[[#This Row],[Adj Close]]</f>
        <v>1.1362440567085824E-2</v>
      </c>
      <c r="H1032" s="4">
        <f t="shared" si="83"/>
        <v>125.48416666666667</v>
      </c>
      <c r="I1032" s="7">
        <f>(Table21[[#This Row],[Adj Close]]-Table21[[#This Row],[3-MA]])</f>
        <v>-0.99506666666667343</v>
      </c>
      <c r="J1032" s="3">
        <f t="shared" si="82"/>
        <v>0.99015767111112452</v>
      </c>
      <c r="K1032" s="3">
        <f>ABS(Table21[[#This Row],[Erorr 2]])</f>
        <v>0.99506666666667343</v>
      </c>
      <c r="L1032" s="6">
        <f>Table21[[#This Row],[Abs Erorr 2]]/Table21[[#This Row],[Adj Close]]</f>
        <v>7.9932031532613974E-3</v>
      </c>
      <c r="M1032" s="4">
        <f t="shared" si="79"/>
        <v>124.75901666666665</v>
      </c>
      <c r="N1032" s="9">
        <f>Table21[[#This Row],[Adj Close]]-Table21[[#This Row],[6-MA]]</f>
        <v>-0.26991666666665992</v>
      </c>
      <c r="O1032" s="10">
        <f>(Table21[[#This Row],[Adj Close]]-M1032)^2</f>
        <v>7.2855006944440803E-2</v>
      </c>
      <c r="P1032" s="10">
        <f>ABS(Table21[[#This Row],[Erorr 3]])</f>
        <v>0.26991666666665992</v>
      </c>
      <c r="Q1032" s="81">
        <f>Table21[[#This Row],[Abs Erorr 3]]/Table21[[#This Row],[Adj Close]]</f>
        <v>2.1681951806757373E-3</v>
      </c>
    </row>
    <row r="1033" spans="1:17" x14ac:dyDescent="0.3">
      <c r="A1033" s="79">
        <v>44963</v>
      </c>
      <c r="B1033" s="82">
        <v>122.6551</v>
      </c>
      <c r="C1033" s="4">
        <f t="shared" si="81"/>
        <v>124.48909999999999</v>
      </c>
      <c r="D1033" s="18">
        <f>Table21[[#This Row],[Adj Close]]-Table21[[#This Row],[Naive Trend ]]</f>
        <v>-1.833999999999989</v>
      </c>
      <c r="E1033" s="5">
        <f t="shared" si="80"/>
        <v>3.3635559999999596</v>
      </c>
      <c r="F1033" s="5">
        <f>ABS(Table21[[#This Row],[Erorr 1]])</f>
        <v>1.833999999999989</v>
      </c>
      <c r="G1033" s="6">
        <f>Table21[[#This Row],[Abs Erorr 1]]/Table21[[#This Row],[Adj Close]]</f>
        <v>1.4952496879461099E-2</v>
      </c>
      <c r="H1033" s="4">
        <f t="shared" si="83"/>
        <v>125.5752</v>
      </c>
      <c r="I1033" s="7">
        <f>(Table21[[#This Row],[Adj Close]]-Table21[[#This Row],[3-MA]])</f>
        <v>-2.9200999999999908</v>
      </c>
      <c r="J1033" s="3">
        <f t="shared" si="82"/>
        <v>8.5269840099999463</v>
      </c>
      <c r="K1033" s="3">
        <f>ABS(Table21[[#This Row],[Erorr 2]])</f>
        <v>2.9200999999999908</v>
      </c>
      <c r="L1033" s="6">
        <f>Table21[[#This Row],[Abs Erorr 2]]/Table21[[#This Row],[Adj Close]]</f>
        <v>2.3807407926779978E-2</v>
      </c>
      <c r="M1033" s="4">
        <f t="shared" ref="M1033:M1096" si="84">AVERAGE(B1027:B1032)</f>
        <v>124.77201666666667</v>
      </c>
      <c r="N1033" s="9">
        <f>Table21[[#This Row],[Adj Close]]-Table21[[#This Row],[6-MA]]</f>
        <v>-2.1169166666666683</v>
      </c>
      <c r="O1033" s="10">
        <f>(Table21[[#This Row],[Adj Close]]-M1033)^2</f>
        <v>4.4813361736111181</v>
      </c>
      <c r="P1033" s="10">
        <f>ABS(Table21[[#This Row],[Erorr 3]])</f>
        <v>2.1169166666666683</v>
      </c>
      <c r="Q1033" s="81">
        <f>Table21[[#This Row],[Abs Erorr 3]]/Table21[[#This Row],[Adj Close]]</f>
        <v>1.7259100246680883E-2</v>
      </c>
    </row>
    <row r="1034" spans="1:17" x14ac:dyDescent="0.3">
      <c r="A1034" s="79">
        <v>44964</v>
      </c>
      <c r="B1034" s="82">
        <v>122.2649</v>
      </c>
      <c r="C1034" s="4">
        <f t="shared" si="81"/>
        <v>122.6551</v>
      </c>
      <c r="D1034" s="18">
        <f>Table21[[#This Row],[Adj Close]]-Table21[[#This Row],[Naive Trend ]]</f>
        <v>-0.39020000000000721</v>
      </c>
      <c r="E1034" s="5">
        <f t="shared" si="80"/>
        <v>0.15225604000000562</v>
      </c>
      <c r="F1034" s="5">
        <f>ABS(Table21[[#This Row],[Erorr 1]])</f>
        <v>0.39020000000000721</v>
      </c>
      <c r="G1034" s="6">
        <f>Table21[[#This Row],[Abs Erorr 1]]/Table21[[#This Row],[Adj Close]]</f>
        <v>3.1914310648436897E-3</v>
      </c>
      <c r="H1034" s="4">
        <f t="shared" si="83"/>
        <v>124.34926666666667</v>
      </c>
      <c r="I1034" s="7">
        <f>(Table21[[#This Row],[Adj Close]]-Table21[[#This Row],[3-MA]])</f>
        <v>-2.0843666666666678</v>
      </c>
      <c r="J1034" s="3">
        <f t="shared" si="82"/>
        <v>4.3445844011111161</v>
      </c>
      <c r="K1034" s="3">
        <f>ABS(Table21[[#This Row],[Erorr 2]])</f>
        <v>2.0843666666666678</v>
      </c>
      <c r="L1034" s="6">
        <f>Table21[[#This Row],[Abs Erorr 2]]/Table21[[#This Row],[Adj Close]]</f>
        <v>1.7047956254547855E-2</v>
      </c>
      <c r="M1034" s="4">
        <f t="shared" si="84"/>
        <v>124.47935</v>
      </c>
      <c r="N1034" s="9">
        <f>Table21[[#This Row],[Adj Close]]-Table21[[#This Row],[6-MA]]</f>
        <v>-2.2144499999999994</v>
      </c>
      <c r="O1034" s="10">
        <f>(Table21[[#This Row],[Adj Close]]-M1034)^2</f>
        <v>4.9037888024999976</v>
      </c>
      <c r="P1034" s="10">
        <f>ABS(Table21[[#This Row],[Erorr 3]])</f>
        <v>2.2144499999999994</v>
      </c>
      <c r="Q1034" s="81">
        <f>Table21[[#This Row],[Abs Erorr 3]]/Table21[[#This Row],[Adj Close]]</f>
        <v>1.8111902925532997E-2</v>
      </c>
    </row>
    <row r="1035" spans="1:17" x14ac:dyDescent="0.3">
      <c r="A1035" s="79">
        <v>44965</v>
      </c>
      <c r="B1035" s="82">
        <v>119.9041</v>
      </c>
      <c r="C1035" s="4">
        <f t="shared" si="81"/>
        <v>122.2649</v>
      </c>
      <c r="D1035" s="18">
        <f>Table21[[#This Row],[Adj Close]]-Table21[[#This Row],[Naive Trend ]]</f>
        <v>-2.3607999999999976</v>
      </c>
      <c r="E1035" s="5">
        <f t="shared" si="80"/>
        <v>5.5733766399999887</v>
      </c>
      <c r="F1035" s="5">
        <f>ABS(Table21[[#This Row],[Erorr 1]])</f>
        <v>2.3607999999999976</v>
      </c>
      <c r="G1035" s="6">
        <f>Table21[[#This Row],[Abs Erorr 1]]/Table21[[#This Row],[Adj Close]]</f>
        <v>1.9689068180320752E-2</v>
      </c>
      <c r="H1035" s="4">
        <f t="shared" si="83"/>
        <v>123.13636666666667</v>
      </c>
      <c r="I1035" s="7">
        <f>(Table21[[#This Row],[Adj Close]]-Table21[[#This Row],[3-MA]])</f>
        <v>-3.2322666666666748</v>
      </c>
      <c r="J1035" s="3">
        <f t="shared" si="82"/>
        <v>10.447547804444497</v>
      </c>
      <c r="K1035" s="3">
        <f>ABS(Table21[[#This Row],[Erorr 2]])</f>
        <v>3.2322666666666748</v>
      </c>
      <c r="L1035" s="6">
        <f>Table21[[#This Row],[Abs Erorr 2]]/Table21[[#This Row],[Adj Close]]</f>
        <v>2.6957098770322908E-2</v>
      </c>
      <c r="M1035" s="4">
        <f t="shared" si="84"/>
        <v>124.31026666666668</v>
      </c>
      <c r="N1035" s="9">
        <f>Table21[[#This Row],[Adj Close]]-Table21[[#This Row],[6-MA]]</f>
        <v>-4.4061666666666781</v>
      </c>
      <c r="O1035" s="10">
        <f>(Table21[[#This Row],[Adj Close]]-M1035)^2</f>
        <v>19.414304694444546</v>
      </c>
      <c r="P1035" s="10">
        <f>ABS(Table21[[#This Row],[Erorr 3]])</f>
        <v>4.4061666666666781</v>
      </c>
      <c r="Q1035" s="81">
        <f>Table21[[#This Row],[Abs Erorr 3]]/Table21[[#This Row],[Adj Close]]</f>
        <v>3.6747422871000059E-2</v>
      </c>
    </row>
    <row r="1036" spans="1:17" x14ac:dyDescent="0.3">
      <c r="A1036" s="79">
        <v>44966</v>
      </c>
      <c r="B1036" s="82">
        <v>119.1919</v>
      </c>
      <c r="C1036" s="4">
        <f t="shared" si="81"/>
        <v>119.9041</v>
      </c>
      <c r="D1036" s="18">
        <f>Table21[[#This Row],[Adj Close]]-Table21[[#This Row],[Naive Trend ]]</f>
        <v>-0.71219999999999573</v>
      </c>
      <c r="E1036" s="5">
        <f t="shared" si="80"/>
        <v>0.50722883999999391</v>
      </c>
      <c r="F1036" s="5">
        <f>ABS(Table21[[#This Row],[Erorr 1]])</f>
        <v>0.71219999999999573</v>
      </c>
      <c r="G1036" s="6">
        <f>Table21[[#This Row],[Abs Erorr 1]]/Table21[[#This Row],[Adj Close]]</f>
        <v>5.9752382502501903E-3</v>
      </c>
      <c r="H1036" s="4">
        <f t="shared" si="83"/>
        <v>121.60803333333335</v>
      </c>
      <c r="I1036" s="7">
        <f>(Table21[[#This Row],[Adj Close]]-Table21[[#This Row],[3-MA]])</f>
        <v>-2.4161333333333488</v>
      </c>
      <c r="J1036" s="3">
        <f t="shared" si="82"/>
        <v>5.8377002844445194</v>
      </c>
      <c r="K1036" s="3">
        <f>ABS(Table21[[#This Row],[Erorr 2]])</f>
        <v>2.4161333333333488</v>
      </c>
      <c r="L1036" s="6">
        <f>Table21[[#This Row],[Abs Erorr 2]]/Table21[[#This Row],[Adj Close]]</f>
        <v>2.0270952416509416E-2</v>
      </c>
      <c r="M1036" s="4">
        <f t="shared" si="84"/>
        <v>123.59161666666665</v>
      </c>
      <c r="N1036" s="9">
        <f>Table21[[#This Row],[Adj Close]]-Table21[[#This Row],[6-MA]]</f>
        <v>-4.3997166666666487</v>
      </c>
      <c r="O1036" s="10">
        <f>(Table21[[#This Row],[Adj Close]]-M1036)^2</f>
        <v>19.357506746944285</v>
      </c>
      <c r="P1036" s="10">
        <f>ABS(Table21[[#This Row],[Erorr 3]])</f>
        <v>4.3997166666666487</v>
      </c>
      <c r="Q1036" s="81">
        <f>Table21[[#This Row],[Abs Erorr 3]]/Table21[[#This Row],[Adj Close]]</f>
        <v>3.6912883062243732E-2</v>
      </c>
    </row>
    <row r="1037" spans="1:17" x14ac:dyDescent="0.3">
      <c r="A1037" s="79">
        <v>44967</v>
      </c>
      <c r="B1037" s="82">
        <v>119.2407</v>
      </c>
      <c r="C1037" s="4">
        <f t="shared" si="81"/>
        <v>119.1919</v>
      </c>
      <c r="D1037" s="18">
        <f>Table21[[#This Row],[Adj Close]]-Table21[[#This Row],[Naive Trend ]]</f>
        <v>4.8799999999999955E-2</v>
      </c>
      <c r="E1037" s="5">
        <f t="shared" si="80"/>
        <v>2.3814399999999955E-3</v>
      </c>
      <c r="F1037" s="5">
        <f>ABS(Table21[[#This Row],[Erorr 1]])</f>
        <v>4.8799999999999955E-2</v>
      </c>
      <c r="G1037" s="6">
        <f>Table21[[#This Row],[Abs Erorr 1]]/Table21[[#This Row],[Adj Close]]</f>
        <v>4.0925623549677208E-4</v>
      </c>
      <c r="H1037" s="4">
        <f t="shared" si="83"/>
        <v>120.45363333333334</v>
      </c>
      <c r="I1037" s="7">
        <f>(Table21[[#This Row],[Adj Close]]-Table21[[#This Row],[3-MA]])</f>
        <v>-1.2129333333333392</v>
      </c>
      <c r="J1037" s="3">
        <f t="shared" si="82"/>
        <v>1.4712072711111253</v>
      </c>
      <c r="K1037" s="3">
        <f>ABS(Table21[[#This Row],[Erorr 2]])</f>
        <v>1.2129333333333392</v>
      </c>
      <c r="L1037" s="6">
        <f>Table21[[#This Row],[Abs Erorr 2]]/Table21[[#This Row],[Adj Close]]</f>
        <v>1.0172142006322833E-2</v>
      </c>
      <c r="M1037" s="4">
        <f t="shared" si="84"/>
        <v>122.40145000000001</v>
      </c>
      <c r="N1037" s="9">
        <f>Table21[[#This Row],[Adj Close]]-Table21[[#This Row],[6-MA]]</f>
        <v>-3.1607500000000073</v>
      </c>
      <c r="O1037" s="10">
        <f>(Table21[[#This Row],[Adj Close]]-M1037)^2</f>
        <v>9.9903405625000463</v>
      </c>
      <c r="P1037" s="10">
        <f>ABS(Table21[[#This Row],[Erorr 3]])</f>
        <v>3.1607500000000073</v>
      </c>
      <c r="Q1037" s="81">
        <f>Table21[[#This Row],[Abs Erorr 3]]/Table21[[#This Row],[Adj Close]]</f>
        <v>2.6507308326771038E-2</v>
      </c>
    </row>
    <row r="1038" spans="1:17" x14ac:dyDescent="0.3">
      <c r="A1038" s="79">
        <v>44970</v>
      </c>
      <c r="B1038" s="82">
        <v>122.08929999999999</v>
      </c>
      <c r="C1038" s="4">
        <f t="shared" si="81"/>
        <v>119.2407</v>
      </c>
      <c r="D1038" s="18">
        <f>Table21[[#This Row],[Adj Close]]-Table21[[#This Row],[Naive Trend ]]</f>
        <v>2.8485999999999905</v>
      </c>
      <c r="E1038" s="5">
        <f t="shared" si="80"/>
        <v>8.1145219599999461</v>
      </c>
      <c r="F1038" s="5">
        <f>ABS(Table21[[#This Row],[Erorr 1]])</f>
        <v>2.8485999999999905</v>
      </c>
      <c r="G1038" s="6">
        <f>Table21[[#This Row],[Abs Erorr 1]]/Table21[[#This Row],[Adj Close]]</f>
        <v>2.3332101994195973E-2</v>
      </c>
      <c r="H1038" s="4">
        <f t="shared" si="83"/>
        <v>119.44556666666666</v>
      </c>
      <c r="I1038" s="7">
        <f>(Table21[[#This Row],[Adj Close]]-Table21[[#This Row],[3-MA]])</f>
        <v>2.6437333333333299</v>
      </c>
      <c r="J1038" s="3">
        <f t="shared" si="82"/>
        <v>6.9893259377777595</v>
      </c>
      <c r="K1038" s="3">
        <f>ABS(Table21[[#This Row],[Erorr 2]])</f>
        <v>2.6437333333333299</v>
      </c>
      <c r="L1038" s="6">
        <f>Table21[[#This Row],[Abs Erorr 2]]/Table21[[#This Row],[Adj Close]]</f>
        <v>2.1654095267425812E-2</v>
      </c>
      <c r="M1038" s="4">
        <f t="shared" si="84"/>
        <v>121.29096666666669</v>
      </c>
      <c r="N1038" s="9">
        <f>Table21[[#This Row],[Adj Close]]-Table21[[#This Row],[6-MA]]</f>
        <v>0.79833333333330359</v>
      </c>
      <c r="O1038" s="10">
        <f>(Table21[[#This Row],[Adj Close]]-M1038)^2</f>
        <v>0.63733611111106359</v>
      </c>
      <c r="P1038" s="10">
        <f>ABS(Table21[[#This Row],[Erorr 3]])</f>
        <v>0.79833333333330359</v>
      </c>
      <c r="Q1038" s="81">
        <f>Table21[[#This Row],[Abs Erorr 3]]/Table21[[#This Row],[Adj Close]]</f>
        <v>6.5389295649438866E-3</v>
      </c>
    </row>
    <row r="1039" spans="1:17" x14ac:dyDescent="0.3">
      <c r="A1039" s="79">
        <v>44971</v>
      </c>
      <c r="B1039" s="82">
        <v>123.11360000000001</v>
      </c>
      <c r="C1039" s="4">
        <f t="shared" si="81"/>
        <v>122.08929999999999</v>
      </c>
      <c r="D1039" s="18">
        <f>Table21[[#This Row],[Adj Close]]-Table21[[#This Row],[Naive Trend ]]</f>
        <v>1.0243000000000109</v>
      </c>
      <c r="E1039" s="5">
        <f t="shared" si="80"/>
        <v>1.0491904900000222</v>
      </c>
      <c r="F1039" s="5">
        <f>ABS(Table21[[#This Row],[Erorr 1]])</f>
        <v>1.0243000000000109</v>
      </c>
      <c r="G1039" s="6">
        <f>Table21[[#This Row],[Abs Erorr 1]]/Table21[[#This Row],[Adj Close]]</f>
        <v>8.3199581524706512E-3</v>
      </c>
      <c r="H1039" s="4">
        <f t="shared" si="83"/>
        <v>120.17396666666667</v>
      </c>
      <c r="I1039" s="7">
        <f>(Table21[[#This Row],[Adj Close]]-Table21[[#This Row],[3-MA]])</f>
        <v>2.9396333333333331</v>
      </c>
      <c r="J1039" s="3">
        <f t="shared" si="82"/>
        <v>8.641444134444443</v>
      </c>
      <c r="K1039" s="3">
        <f>ABS(Table21[[#This Row],[Erorr 2]])</f>
        <v>2.9396333333333331</v>
      </c>
      <c r="L1039" s="6">
        <f>Table21[[#This Row],[Abs Erorr 2]]/Table21[[#This Row],[Adj Close]]</f>
        <v>2.3877405366534103E-2</v>
      </c>
      <c r="M1039" s="4">
        <f t="shared" si="84"/>
        <v>120.89100000000002</v>
      </c>
      <c r="N1039" s="9">
        <f>Table21[[#This Row],[Adj Close]]-Table21[[#This Row],[6-MA]]</f>
        <v>2.2225999999999857</v>
      </c>
      <c r="O1039" s="10">
        <f>(Table21[[#This Row],[Adj Close]]-M1039)^2</f>
        <v>4.9399507599999364</v>
      </c>
      <c r="P1039" s="10">
        <f>ABS(Table21[[#This Row],[Erorr 3]])</f>
        <v>2.2225999999999857</v>
      </c>
      <c r="Q1039" s="81">
        <f>Table21[[#This Row],[Abs Erorr 3]]/Table21[[#This Row],[Adj Close]]</f>
        <v>1.8053245132950264E-2</v>
      </c>
    </row>
    <row r="1040" spans="1:17" x14ac:dyDescent="0.3">
      <c r="A1040" s="79">
        <v>44972</v>
      </c>
      <c r="B1040" s="82">
        <v>124.3623</v>
      </c>
      <c r="C1040" s="4">
        <f t="shared" si="81"/>
        <v>123.11360000000001</v>
      </c>
      <c r="D1040" s="18">
        <f>Table21[[#This Row],[Adj Close]]-Table21[[#This Row],[Naive Trend ]]</f>
        <v>1.2486999999999995</v>
      </c>
      <c r="E1040" s="5">
        <f t="shared" si="80"/>
        <v>1.5592516899999986</v>
      </c>
      <c r="F1040" s="5">
        <f>ABS(Table21[[#This Row],[Erorr 1]])</f>
        <v>1.2486999999999995</v>
      </c>
      <c r="G1040" s="6">
        <f>Table21[[#This Row],[Abs Erorr 1]]/Table21[[#This Row],[Adj Close]]</f>
        <v>1.0040824269091191E-2</v>
      </c>
      <c r="H1040" s="4">
        <f t="shared" si="83"/>
        <v>121.4812</v>
      </c>
      <c r="I1040" s="7">
        <f>(Table21[[#This Row],[Adj Close]]-Table21[[#This Row],[3-MA]])</f>
        <v>2.8811000000000035</v>
      </c>
      <c r="J1040" s="3">
        <f t="shared" si="82"/>
        <v>8.3007372100000207</v>
      </c>
      <c r="K1040" s="3">
        <f>ABS(Table21[[#This Row],[Erorr 2]])</f>
        <v>2.8811000000000035</v>
      </c>
      <c r="L1040" s="6">
        <f>Table21[[#This Row],[Abs Erorr 2]]/Table21[[#This Row],[Adj Close]]</f>
        <v>2.3166988709600926E-2</v>
      </c>
      <c r="M1040" s="4">
        <f t="shared" si="84"/>
        <v>120.96741666666668</v>
      </c>
      <c r="N1040" s="9">
        <f>Table21[[#This Row],[Adj Close]]-Table21[[#This Row],[6-MA]]</f>
        <v>3.3948833333333255</v>
      </c>
      <c r="O1040" s="10">
        <f>(Table21[[#This Row],[Adj Close]]-M1040)^2</f>
        <v>11.525232846944391</v>
      </c>
      <c r="P1040" s="10">
        <f>ABS(Table21[[#This Row],[Erorr 3]])</f>
        <v>3.3948833333333255</v>
      </c>
      <c r="Q1040" s="81">
        <f>Table21[[#This Row],[Abs Erorr 3]]/Table21[[#This Row],[Adj Close]]</f>
        <v>2.7298331836362991E-2</v>
      </c>
    </row>
    <row r="1041" spans="1:17" x14ac:dyDescent="0.3">
      <c r="A1041" s="79">
        <v>44973</v>
      </c>
      <c r="B1041" s="82">
        <v>121.3381</v>
      </c>
      <c r="C1041" s="4">
        <f t="shared" si="81"/>
        <v>124.3623</v>
      </c>
      <c r="D1041" s="18">
        <f>Table21[[#This Row],[Adj Close]]-Table21[[#This Row],[Naive Trend ]]</f>
        <v>-3.0242000000000075</v>
      </c>
      <c r="E1041" s="5">
        <f t="shared" si="80"/>
        <v>9.1457856400000459</v>
      </c>
      <c r="F1041" s="5">
        <f>ABS(Table21[[#This Row],[Erorr 1]])</f>
        <v>3.0242000000000075</v>
      </c>
      <c r="G1041" s="6">
        <f>Table21[[#This Row],[Abs Erorr 1]]/Table21[[#This Row],[Adj Close]]</f>
        <v>2.4923746127556042E-2</v>
      </c>
      <c r="H1041" s="4">
        <f t="shared" si="83"/>
        <v>123.1884</v>
      </c>
      <c r="I1041" s="7">
        <f>(Table21[[#This Row],[Adj Close]]-Table21[[#This Row],[3-MA]])</f>
        <v>-1.8503000000000043</v>
      </c>
      <c r="J1041" s="3">
        <f t="shared" si="82"/>
        <v>3.4236100900000159</v>
      </c>
      <c r="K1041" s="3">
        <f>ABS(Table21[[#This Row],[Erorr 2]])</f>
        <v>1.8503000000000043</v>
      </c>
      <c r="L1041" s="6">
        <f>Table21[[#This Row],[Abs Erorr 2]]/Table21[[#This Row],[Adj Close]]</f>
        <v>1.5249126201910235E-2</v>
      </c>
      <c r="M1041" s="4">
        <f t="shared" si="84"/>
        <v>121.31698333333333</v>
      </c>
      <c r="N1041" s="9">
        <f>Table21[[#This Row],[Adj Close]]-Table21[[#This Row],[6-MA]]</f>
        <v>2.1116666666671335E-2</v>
      </c>
      <c r="O1041" s="10">
        <f>(Table21[[#This Row],[Adj Close]]-M1041)^2</f>
        <v>4.459136111113083E-4</v>
      </c>
      <c r="P1041" s="10">
        <f>ABS(Table21[[#This Row],[Erorr 3]])</f>
        <v>2.1116666666671335E-2</v>
      </c>
      <c r="Q1041" s="81">
        <f>Table21[[#This Row],[Abs Erorr 3]]/Table21[[#This Row],[Adj Close]]</f>
        <v>1.7403162458182002E-4</v>
      </c>
    </row>
    <row r="1042" spans="1:17" x14ac:dyDescent="0.3">
      <c r="A1042" s="79">
        <v>44974</v>
      </c>
      <c r="B1042" s="82">
        <v>121.7869</v>
      </c>
      <c r="C1042" s="4">
        <f t="shared" si="81"/>
        <v>121.3381</v>
      </c>
      <c r="D1042" s="18">
        <f>Table21[[#This Row],[Adj Close]]-Table21[[#This Row],[Naive Trend ]]</f>
        <v>0.44880000000000564</v>
      </c>
      <c r="E1042" s="5">
        <f t="shared" si="80"/>
        <v>0.20142144000000506</v>
      </c>
      <c r="F1042" s="5">
        <f>ABS(Table21[[#This Row],[Erorr 1]])</f>
        <v>0.44880000000000564</v>
      </c>
      <c r="G1042" s="6">
        <f>Table21[[#This Row],[Abs Erorr 1]]/Table21[[#This Row],[Adj Close]]</f>
        <v>3.6851254116822552E-3</v>
      </c>
      <c r="H1042" s="4">
        <f t="shared" si="83"/>
        <v>122.938</v>
      </c>
      <c r="I1042" s="7">
        <f>(Table21[[#This Row],[Adj Close]]-Table21[[#This Row],[3-MA]])</f>
        <v>-1.1510999999999996</v>
      </c>
      <c r="J1042" s="3">
        <f t="shared" si="82"/>
        <v>1.325031209999999</v>
      </c>
      <c r="K1042" s="3">
        <f>ABS(Table21[[#This Row],[Erorr 2]])</f>
        <v>1.1510999999999996</v>
      </c>
      <c r="L1042" s="6">
        <f>Table21[[#This Row],[Abs Erorr 2]]/Table21[[#This Row],[Adj Close]]</f>
        <v>9.451755484374753E-3</v>
      </c>
      <c r="M1042" s="4">
        <f t="shared" si="84"/>
        <v>121.55598333333334</v>
      </c>
      <c r="N1042" s="9">
        <f>Table21[[#This Row],[Adj Close]]-Table21[[#This Row],[6-MA]]</f>
        <v>0.23091666666665844</v>
      </c>
      <c r="O1042" s="10">
        <f>(Table21[[#This Row],[Adj Close]]-M1042)^2</f>
        <v>5.3322506944440649E-2</v>
      </c>
      <c r="P1042" s="10">
        <f>ABS(Table21[[#This Row],[Erorr 3]])</f>
        <v>0.23091666666665844</v>
      </c>
      <c r="Q1042" s="81">
        <f>Table21[[#This Row],[Abs Erorr 3]]/Table21[[#This Row],[Adj Close]]</f>
        <v>1.8960714712884426E-3</v>
      </c>
    </row>
    <row r="1043" spans="1:17" x14ac:dyDescent="0.3">
      <c r="A1043" s="79">
        <v>44978</v>
      </c>
      <c r="B1043" s="82">
        <v>118.1383</v>
      </c>
      <c r="C1043" s="4">
        <f t="shared" si="81"/>
        <v>121.7869</v>
      </c>
      <c r="D1043" s="18">
        <f>Table21[[#This Row],[Adj Close]]-Table21[[#This Row],[Naive Trend ]]</f>
        <v>-3.6486000000000018</v>
      </c>
      <c r="E1043" s="5">
        <f t="shared" si="80"/>
        <v>13.312281960000014</v>
      </c>
      <c r="F1043" s="5">
        <f>ABS(Table21[[#This Row],[Erorr 1]])</f>
        <v>3.6486000000000018</v>
      </c>
      <c r="G1043" s="6">
        <f>Table21[[#This Row],[Abs Erorr 1]]/Table21[[#This Row],[Adj Close]]</f>
        <v>3.0884141722032583E-2</v>
      </c>
      <c r="H1043" s="4">
        <f t="shared" si="83"/>
        <v>122.49576666666667</v>
      </c>
      <c r="I1043" s="7">
        <f>(Table21[[#This Row],[Adj Close]]-Table21[[#This Row],[3-MA]])</f>
        <v>-4.3574666666666673</v>
      </c>
      <c r="J1043" s="3">
        <f t="shared" si="82"/>
        <v>18.987515751111115</v>
      </c>
      <c r="K1043" s="3">
        <f>ABS(Table21[[#This Row],[Erorr 2]])</f>
        <v>4.3574666666666673</v>
      </c>
      <c r="L1043" s="6">
        <f>Table21[[#This Row],[Abs Erorr 2]]/Table21[[#This Row],[Adj Close]]</f>
        <v>3.688445378566195E-2</v>
      </c>
      <c r="M1043" s="4">
        <f t="shared" si="84"/>
        <v>121.98848333333335</v>
      </c>
      <c r="N1043" s="9">
        <f>Table21[[#This Row],[Adj Close]]-Table21[[#This Row],[6-MA]]</f>
        <v>-3.8501833333333479</v>
      </c>
      <c r="O1043" s="10">
        <f>(Table21[[#This Row],[Adj Close]]-M1043)^2</f>
        <v>14.82391170027789</v>
      </c>
      <c r="P1043" s="10">
        <f>ABS(Table21[[#This Row],[Erorr 3]])</f>
        <v>3.8501833333333479</v>
      </c>
      <c r="Q1043" s="81">
        <f>Table21[[#This Row],[Abs Erorr 3]]/Table21[[#This Row],[Adj Close]]</f>
        <v>3.2590475174717665E-2</v>
      </c>
    </row>
    <row r="1044" spans="1:17" x14ac:dyDescent="0.3">
      <c r="A1044" s="79">
        <v>44979</v>
      </c>
      <c r="B1044" s="82">
        <v>116.96769999999999</v>
      </c>
      <c r="C1044" s="4">
        <f t="shared" si="81"/>
        <v>118.1383</v>
      </c>
      <c r="D1044" s="18">
        <f>Table21[[#This Row],[Adj Close]]-Table21[[#This Row],[Naive Trend ]]</f>
        <v>-1.1706000000000074</v>
      </c>
      <c r="E1044" s="5">
        <f t="shared" si="80"/>
        <v>1.3703043600000173</v>
      </c>
      <c r="F1044" s="5">
        <f>ABS(Table21[[#This Row],[Erorr 1]])</f>
        <v>1.1706000000000074</v>
      </c>
      <c r="G1044" s="6">
        <f>Table21[[#This Row],[Abs Erorr 1]]/Table21[[#This Row],[Adj Close]]</f>
        <v>1.0007891067363104E-2</v>
      </c>
      <c r="H1044" s="4">
        <f t="shared" si="83"/>
        <v>120.42110000000001</v>
      </c>
      <c r="I1044" s="7">
        <f>(Table21[[#This Row],[Adj Close]]-Table21[[#This Row],[3-MA]])</f>
        <v>-3.4534000000000162</v>
      </c>
      <c r="J1044" s="3">
        <f t="shared" si="82"/>
        <v>11.925971560000113</v>
      </c>
      <c r="K1044" s="3">
        <f>ABS(Table21[[#This Row],[Erorr 2]])</f>
        <v>3.4534000000000162</v>
      </c>
      <c r="L1044" s="6">
        <f>Table21[[#This Row],[Abs Erorr 2]]/Table21[[#This Row],[Adj Close]]</f>
        <v>2.9524390066659568E-2</v>
      </c>
      <c r="M1044" s="4">
        <f t="shared" si="84"/>
        <v>121.80475</v>
      </c>
      <c r="N1044" s="9">
        <f>Table21[[#This Row],[Adj Close]]-Table21[[#This Row],[6-MA]]</f>
        <v>-4.837050000000005</v>
      </c>
      <c r="O1044" s="10">
        <f>(Table21[[#This Row],[Adj Close]]-M1044)^2</f>
        <v>23.397052702500048</v>
      </c>
      <c r="P1044" s="10">
        <f>ABS(Table21[[#This Row],[Erorr 3]])</f>
        <v>4.837050000000005</v>
      </c>
      <c r="Q1044" s="81">
        <f>Table21[[#This Row],[Abs Erorr 3]]/Table21[[#This Row],[Adj Close]]</f>
        <v>4.135372414777759E-2</v>
      </c>
    </row>
    <row r="1045" spans="1:17" x14ac:dyDescent="0.3">
      <c r="A1045" s="79">
        <v>44980</v>
      </c>
      <c r="B1045" s="82">
        <v>117.0262</v>
      </c>
      <c r="C1045" s="4">
        <f t="shared" si="81"/>
        <v>116.96769999999999</v>
      </c>
      <c r="D1045" s="18">
        <f>Table21[[#This Row],[Adj Close]]-Table21[[#This Row],[Naive Trend ]]</f>
        <v>5.8500000000009322E-2</v>
      </c>
      <c r="E1045" s="5">
        <f t="shared" si="80"/>
        <v>3.4222500000010907E-3</v>
      </c>
      <c r="F1045" s="5">
        <f>ABS(Table21[[#This Row],[Erorr 1]])</f>
        <v>5.8500000000009322E-2</v>
      </c>
      <c r="G1045" s="6">
        <f>Table21[[#This Row],[Abs Erorr 1]]/Table21[[#This Row],[Adj Close]]</f>
        <v>4.9988805925518668E-4</v>
      </c>
      <c r="H1045" s="4">
        <f t="shared" si="83"/>
        <v>118.96429999999999</v>
      </c>
      <c r="I1045" s="7">
        <f>(Table21[[#This Row],[Adj Close]]-Table21[[#This Row],[3-MA]])</f>
        <v>-1.9380999999999915</v>
      </c>
      <c r="J1045" s="3">
        <f t="shared" si="82"/>
        <v>3.7562316099999671</v>
      </c>
      <c r="K1045" s="3">
        <f>ABS(Table21[[#This Row],[Erorr 2]])</f>
        <v>1.9380999999999915</v>
      </c>
      <c r="L1045" s="6">
        <f>Table21[[#This Row],[Abs Erorr 2]]/Table21[[#This Row],[Adj Close]]</f>
        <v>1.6561248677646471E-2</v>
      </c>
      <c r="M1045" s="4">
        <f t="shared" si="84"/>
        <v>120.95115</v>
      </c>
      <c r="N1045" s="9">
        <f>Table21[[#This Row],[Adj Close]]-Table21[[#This Row],[6-MA]]</f>
        <v>-3.9249499999999955</v>
      </c>
      <c r="O1045" s="10">
        <f>(Table21[[#This Row],[Adj Close]]-M1045)^2</f>
        <v>15.405232502499965</v>
      </c>
      <c r="P1045" s="10">
        <f>ABS(Table21[[#This Row],[Erorr 3]])</f>
        <v>3.9249499999999955</v>
      </c>
      <c r="Q1045" s="81">
        <f>Table21[[#This Row],[Abs Erorr 3]]/Table21[[#This Row],[Adj Close]]</f>
        <v>3.353907073800564E-2</v>
      </c>
    </row>
    <row r="1046" spans="1:17" x14ac:dyDescent="0.3">
      <c r="A1046" s="79">
        <v>44981</v>
      </c>
      <c r="B1046" s="82">
        <v>115.1532</v>
      </c>
      <c r="C1046" s="4">
        <f t="shared" si="81"/>
        <v>117.0262</v>
      </c>
      <c r="D1046" s="18">
        <f>Table21[[#This Row],[Adj Close]]-Table21[[#This Row],[Naive Trend ]]</f>
        <v>-1.8730000000000047</v>
      </c>
      <c r="E1046" s="5">
        <f t="shared" si="80"/>
        <v>3.5081290000000176</v>
      </c>
      <c r="F1046" s="5">
        <f>ABS(Table21[[#This Row],[Erorr 1]])</f>
        <v>1.8730000000000047</v>
      </c>
      <c r="G1046" s="6">
        <f>Table21[[#This Row],[Abs Erorr 1]]/Table21[[#This Row],[Adj Close]]</f>
        <v>1.6265288328939229E-2</v>
      </c>
      <c r="H1046" s="4">
        <f t="shared" si="83"/>
        <v>117.37740000000001</v>
      </c>
      <c r="I1046" s="7">
        <f>(Table21[[#This Row],[Adj Close]]-Table21[[#This Row],[3-MA]])</f>
        <v>-2.2242000000000104</v>
      </c>
      <c r="J1046" s="3">
        <f t="shared" si="82"/>
        <v>4.9470656400000461</v>
      </c>
      <c r="K1046" s="3">
        <f>ABS(Table21[[#This Row],[Erorr 2]])</f>
        <v>2.2242000000000104</v>
      </c>
      <c r="L1046" s="6">
        <f>Table21[[#This Row],[Abs Erorr 2]]/Table21[[#This Row],[Adj Close]]</f>
        <v>1.9315138441658681E-2</v>
      </c>
      <c r="M1046" s="4">
        <f t="shared" si="84"/>
        <v>119.93658333333333</v>
      </c>
      <c r="N1046" s="9">
        <f>Table21[[#This Row],[Adj Close]]-Table21[[#This Row],[6-MA]]</f>
        <v>-4.7833833333333331</v>
      </c>
      <c r="O1046" s="10">
        <f>(Table21[[#This Row],[Adj Close]]-M1046)^2</f>
        <v>22.88075611361111</v>
      </c>
      <c r="P1046" s="10">
        <f>ABS(Table21[[#This Row],[Erorr 3]])</f>
        <v>4.7833833333333331</v>
      </c>
      <c r="Q1046" s="81">
        <f>Table21[[#This Row],[Abs Erorr 3]]/Table21[[#This Row],[Adj Close]]</f>
        <v>4.1539300109187875E-2</v>
      </c>
    </row>
    <row r="1047" spans="1:17" x14ac:dyDescent="0.3">
      <c r="A1047" s="79">
        <v>44984</v>
      </c>
      <c r="B1047" s="82">
        <v>115.63120000000001</v>
      </c>
      <c r="C1047" s="4">
        <f t="shared" si="81"/>
        <v>115.1532</v>
      </c>
      <c r="D1047" s="18">
        <f>Table21[[#This Row],[Adj Close]]-Table21[[#This Row],[Naive Trend ]]</f>
        <v>0.47800000000000864</v>
      </c>
      <c r="E1047" s="5">
        <f t="shared" si="80"/>
        <v>0.22848400000000826</v>
      </c>
      <c r="F1047" s="5">
        <f>ABS(Table21[[#This Row],[Erorr 1]])</f>
        <v>0.47800000000000864</v>
      </c>
      <c r="G1047" s="6">
        <f>Table21[[#This Row],[Abs Erorr 1]]/Table21[[#This Row],[Adj Close]]</f>
        <v>4.1338323912577975E-3</v>
      </c>
      <c r="H1047" s="4">
        <f t="shared" si="83"/>
        <v>116.38236666666667</v>
      </c>
      <c r="I1047" s="7">
        <f>(Table21[[#This Row],[Adj Close]]-Table21[[#This Row],[3-MA]])</f>
        <v>-0.75116666666666276</v>
      </c>
      <c r="J1047" s="3">
        <f t="shared" si="82"/>
        <v>0.5642513611111053</v>
      </c>
      <c r="K1047" s="3">
        <f>ABS(Table21[[#This Row],[Erorr 2]])</f>
        <v>0.75116666666666276</v>
      </c>
      <c r="L1047" s="6">
        <f>Table21[[#This Row],[Abs Erorr 2]]/Table21[[#This Row],[Adj Close]]</f>
        <v>6.4962282382839817E-3</v>
      </c>
      <c r="M1047" s="4">
        <f t="shared" si="84"/>
        <v>118.40173333333333</v>
      </c>
      <c r="N1047" s="9">
        <f>Table21[[#This Row],[Adj Close]]-Table21[[#This Row],[6-MA]]</f>
        <v>-2.7705333333333186</v>
      </c>
      <c r="O1047" s="10">
        <f>(Table21[[#This Row],[Adj Close]]-M1047)^2</f>
        <v>7.6758549511110301</v>
      </c>
      <c r="P1047" s="10">
        <f>ABS(Table21[[#This Row],[Erorr 3]])</f>
        <v>2.7705333333333186</v>
      </c>
      <c r="Q1047" s="81">
        <f>Table21[[#This Row],[Abs Erorr 3]]/Table21[[#This Row],[Adj Close]]</f>
        <v>2.3960084590779293E-2</v>
      </c>
    </row>
    <row r="1048" spans="1:17" x14ac:dyDescent="0.3">
      <c r="A1048" s="79">
        <v>44985</v>
      </c>
      <c r="B1048" s="82">
        <v>115.8848</v>
      </c>
      <c r="C1048" s="4">
        <f t="shared" si="81"/>
        <v>115.63120000000001</v>
      </c>
      <c r="D1048" s="18">
        <f>Table21[[#This Row],[Adj Close]]-Table21[[#This Row],[Naive Trend ]]</f>
        <v>0.25359999999999161</v>
      </c>
      <c r="E1048" s="5">
        <f t="shared" si="80"/>
        <v>6.4312959999995742E-2</v>
      </c>
      <c r="F1048" s="5">
        <f>ABS(Table21[[#This Row],[Erorr 1]])</f>
        <v>0.25359999999999161</v>
      </c>
      <c r="G1048" s="6">
        <f>Table21[[#This Row],[Abs Erorr 1]]/Table21[[#This Row],[Adj Close]]</f>
        <v>2.1883801844589765E-3</v>
      </c>
      <c r="H1048" s="4">
        <f t="shared" si="83"/>
        <v>115.93686666666667</v>
      </c>
      <c r="I1048" s="7">
        <f>(Table21[[#This Row],[Adj Close]]-Table21[[#This Row],[3-MA]])</f>
        <v>-5.2066666666675587E-2</v>
      </c>
      <c r="J1048" s="3">
        <f t="shared" si="82"/>
        <v>2.7109377777787065E-3</v>
      </c>
      <c r="K1048" s="3">
        <f>ABS(Table21[[#This Row],[Erorr 2]])</f>
        <v>5.2066666666675587E-2</v>
      </c>
      <c r="L1048" s="6">
        <f>Table21[[#This Row],[Abs Erorr 2]]/Table21[[#This Row],[Adj Close]]</f>
        <v>4.4929677288717404E-4</v>
      </c>
      <c r="M1048" s="4">
        <f t="shared" si="84"/>
        <v>117.45058333333334</v>
      </c>
      <c r="N1048" s="9">
        <f>Table21[[#This Row],[Adj Close]]-Table21[[#This Row],[6-MA]]</f>
        <v>-1.5657833333333429</v>
      </c>
      <c r="O1048" s="10">
        <f>(Table21[[#This Row],[Adj Close]]-M1048)^2</f>
        <v>2.4516774469444744</v>
      </c>
      <c r="P1048" s="10">
        <f>ABS(Table21[[#This Row],[Erorr 3]])</f>
        <v>1.5657833333333429</v>
      </c>
      <c r="Q1048" s="81">
        <f>Table21[[#This Row],[Abs Erorr 3]]/Table21[[#This Row],[Adj Close]]</f>
        <v>1.351155055135223E-2</v>
      </c>
    </row>
    <row r="1049" spans="1:17" x14ac:dyDescent="0.3">
      <c r="A1049" s="79">
        <v>44986</v>
      </c>
      <c r="B1049" s="82">
        <v>115.68</v>
      </c>
      <c r="C1049" s="4">
        <f t="shared" si="81"/>
        <v>115.8848</v>
      </c>
      <c r="D1049" s="18">
        <f>Table21[[#This Row],[Adj Close]]-Table21[[#This Row],[Naive Trend ]]</f>
        <v>-0.20479999999999166</v>
      </c>
      <c r="E1049" s="5">
        <f t="shared" si="80"/>
        <v>4.194303999999658E-2</v>
      </c>
      <c r="F1049" s="5">
        <f>ABS(Table21[[#This Row],[Erorr 1]])</f>
        <v>0.20479999999999166</v>
      </c>
      <c r="G1049" s="6">
        <f>Table21[[#This Row],[Abs Erorr 1]]/Table21[[#This Row],[Adj Close]]</f>
        <v>1.7704011065006193E-3</v>
      </c>
      <c r="H1049" s="4">
        <f t="shared" si="83"/>
        <v>115.5564</v>
      </c>
      <c r="I1049" s="7">
        <f>(Table21[[#This Row],[Adj Close]]-Table21[[#This Row],[3-MA]])</f>
        <v>0.12360000000001037</v>
      </c>
      <c r="J1049" s="3">
        <f t="shared" si="82"/>
        <v>1.5276960000002563E-2</v>
      </c>
      <c r="K1049" s="3">
        <f>ABS(Table21[[#This Row],[Erorr 2]])</f>
        <v>0.12360000000001037</v>
      </c>
      <c r="L1049" s="6">
        <f>Table21[[#This Row],[Abs Erorr 2]]/Table21[[#This Row],[Adj Close]]</f>
        <v>1.068464730290546E-3</v>
      </c>
      <c r="M1049" s="4">
        <f t="shared" si="84"/>
        <v>116.46690000000001</v>
      </c>
      <c r="N1049" s="9">
        <f>Table21[[#This Row],[Adj Close]]-Table21[[#This Row],[6-MA]]</f>
        <v>-0.78690000000000282</v>
      </c>
      <c r="O1049" s="10">
        <f>(Table21[[#This Row],[Adj Close]]-M1049)^2</f>
        <v>0.61921161000000446</v>
      </c>
      <c r="P1049" s="10">
        <f>ABS(Table21[[#This Row],[Erorr 3]])</f>
        <v>0.78690000000000282</v>
      </c>
      <c r="Q1049" s="81">
        <f>Table21[[#This Row],[Abs Erorr 3]]/Table21[[#This Row],[Adj Close]]</f>
        <v>6.8023858921162066E-3</v>
      </c>
    </row>
    <row r="1050" spans="1:17" x14ac:dyDescent="0.3">
      <c r="A1050" s="79">
        <v>44987</v>
      </c>
      <c r="B1050" s="82">
        <v>116.6555</v>
      </c>
      <c r="C1050" s="4">
        <f t="shared" si="81"/>
        <v>115.68</v>
      </c>
      <c r="D1050" s="18">
        <f>Table21[[#This Row],[Adj Close]]-Table21[[#This Row],[Naive Trend ]]</f>
        <v>0.9754999999999967</v>
      </c>
      <c r="E1050" s="5">
        <f t="shared" si="80"/>
        <v>0.9516002499999936</v>
      </c>
      <c r="F1050" s="5">
        <f>ABS(Table21[[#This Row],[Erorr 1]])</f>
        <v>0.9754999999999967</v>
      </c>
      <c r="G1050" s="6">
        <f>Table21[[#This Row],[Abs Erorr 1]]/Table21[[#This Row],[Adj Close]]</f>
        <v>8.3622289562000646E-3</v>
      </c>
      <c r="H1050" s="4">
        <f t="shared" si="83"/>
        <v>115.73200000000001</v>
      </c>
      <c r="I1050" s="7">
        <f>(Table21[[#This Row],[Adj Close]]-Table21[[#This Row],[3-MA]])</f>
        <v>0.92349999999999</v>
      </c>
      <c r="J1050" s="3">
        <f t="shared" si="82"/>
        <v>0.85285224999998155</v>
      </c>
      <c r="K1050" s="3">
        <f>ABS(Table21[[#This Row],[Erorr 2]])</f>
        <v>0.92349999999999</v>
      </c>
      <c r="L1050" s="6">
        <f>Table21[[#This Row],[Abs Erorr 2]]/Table21[[#This Row],[Adj Close]]</f>
        <v>7.9164720051775519E-3</v>
      </c>
      <c r="M1050" s="4">
        <f t="shared" si="84"/>
        <v>116.05718333333334</v>
      </c>
      <c r="N1050" s="9">
        <f>Table21[[#This Row],[Adj Close]]-Table21[[#This Row],[6-MA]]</f>
        <v>0.59831666666666194</v>
      </c>
      <c r="O1050" s="10">
        <f>(Table21[[#This Row],[Adj Close]]-M1050)^2</f>
        <v>0.35798283361110544</v>
      </c>
      <c r="P1050" s="10">
        <f>ABS(Table21[[#This Row],[Erorr 3]])</f>
        <v>0.59831666666666194</v>
      </c>
      <c r="Q1050" s="81">
        <f>Table21[[#This Row],[Abs Erorr 3]]/Table21[[#This Row],[Adj Close]]</f>
        <v>5.1289194822932644E-3</v>
      </c>
    </row>
    <row r="1051" spans="1:17" x14ac:dyDescent="0.3">
      <c r="A1051" s="79">
        <v>44988</v>
      </c>
      <c r="B1051" s="82">
        <v>118.31870000000001</v>
      </c>
      <c r="C1051" s="4">
        <f t="shared" si="81"/>
        <v>116.6555</v>
      </c>
      <c r="D1051" s="18">
        <f>Table21[[#This Row],[Adj Close]]-Table21[[#This Row],[Naive Trend ]]</f>
        <v>1.6632000000000033</v>
      </c>
      <c r="E1051" s="5">
        <f t="shared" si="80"/>
        <v>2.7662342400000113</v>
      </c>
      <c r="F1051" s="5">
        <f>ABS(Table21[[#This Row],[Erorr 1]])</f>
        <v>1.6632000000000033</v>
      </c>
      <c r="G1051" s="6">
        <f>Table21[[#This Row],[Abs Erorr 1]]/Table21[[#This Row],[Adj Close]]</f>
        <v>1.405694957770837E-2</v>
      </c>
      <c r="H1051" s="4">
        <f t="shared" si="83"/>
        <v>116.07343333333334</v>
      </c>
      <c r="I1051" s="7">
        <f>(Table21[[#This Row],[Adj Close]]-Table21[[#This Row],[3-MA]])</f>
        <v>2.2452666666666659</v>
      </c>
      <c r="J1051" s="3">
        <f t="shared" si="82"/>
        <v>5.0412224044444409</v>
      </c>
      <c r="K1051" s="3">
        <f>ABS(Table21[[#This Row],[Erorr 2]])</f>
        <v>2.2452666666666659</v>
      </c>
      <c r="L1051" s="6">
        <f>Table21[[#This Row],[Abs Erorr 2]]/Table21[[#This Row],[Adj Close]]</f>
        <v>1.8976431169939034E-2</v>
      </c>
      <c r="M1051" s="4">
        <f t="shared" si="84"/>
        <v>116.00515</v>
      </c>
      <c r="N1051" s="9">
        <f>Table21[[#This Row],[Adj Close]]-Table21[[#This Row],[6-MA]]</f>
        <v>2.3135500000000064</v>
      </c>
      <c r="O1051" s="10">
        <f>(Table21[[#This Row],[Adj Close]]-M1051)^2</f>
        <v>5.3525136025000295</v>
      </c>
      <c r="P1051" s="10">
        <f>ABS(Table21[[#This Row],[Erorr 3]])</f>
        <v>2.3135500000000064</v>
      </c>
      <c r="Q1051" s="81">
        <f>Table21[[#This Row],[Abs Erorr 3]]/Table21[[#This Row],[Adj Close]]</f>
        <v>1.9553544790468509E-2</v>
      </c>
    </row>
    <row r="1052" spans="1:17" x14ac:dyDescent="0.3">
      <c r="A1052" s="79">
        <v>44991</v>
      </c>
      <c r="B1052" s="82">
        <v>117.5654</v>
      </c>
      <c r="C1052" s="4">
        <f t="shared" si="81"/>
        <v>118.31870000000001</v>
      </c>
      <c r="D1052" s="18">
        <f>Table21[[#This Row],[Adj Close]]-Table21[[#This Row],[Naive Trend ]]</f>
        <v>-0.75330000000001007</v>
      </c>
      <c r="E1052" s="5">
        <f t="shared" si="80"/>
        <v>0.56746089000001521</v>
      </c>
      <c r="F1052" s="5">
        <f>ABS(Table21[[#This Row],[Erorr 1]])</f>
        <v>0.75330000000001007</v>
      </c>
      <c r="G1052" s="6">
        <f>Table21[[#This Row],[Abs Erorr 1]]/Table21[[#This Row],[Adj Close]]</f>
        <v>6.4074974439759496E-3</v>
      </c>
      <c r="H1052" s="4">
        <f t="shared" si="83"/>
        <v>116.88473333333336</v>
      </c>
      <c r="I1052" s="7">
        <f>(Table21[[#This Row],[Adj Close]]-Table21[[#This Row],[3-MA]])</f>
        <v>0.68066666666663878</v>
      </c>
      <c r="J1052" s="3">
        <f t="shared" si="82"/>
        <v>0.46330711111107314</v>
      </c>
      <c r="K1052" s="3">
        <f>ABS(Table21[[#This Row],[Erorr 2]])</f>
        <v>0.68066666666663878</v>
      </c>
      <c r="L1052" s="6">
        <f>Table21[[#This Row],[Abs Erorr 2]]/Table21[[#This Row],[Adj Close]]</f>
        <v>5.7896852872242922E-3</v>
      </c>
      <c r="M1052" s="4">
        <f t="shared" si="84"/>
        <v>116.22056666666667</v>
      </c>
      <c r="N1052" s="9">
        <f>Table21[[#This Row],[Adj Close]]-Table21[[#This Row],[6-MA]]</f>
        <v>1.3448333333333267</v>
      </c>
      <c r="O1052" s="10">
        <f>(Table21[[#This Row],[Adj Close]]-M1052)^2</f>
        <v>1.8085766944444266</v>
      </c>
      <c r="P1052" s="10">
        <f>ABS(Table21[[#This Row],[Erorr 3]])</f>
        <v>1.3448333333333267</v>
      </c>
      <c r="Q1052" s="81">
        <f>Table21[[#This Row],[Abs Erorr 3]]/Table21[[#This Row],[Adj Close]]</f>
        <v>1.1439023159308153E-2</v>
      </c>
    </row>
    <row r="1053" spans="1:17" x14ac:dyDescent="0.3">
      <c r="A1053" s="79">
        <v>44992</v>
      </c>
      <c r="B1053" s="82">
        <v>116.9979</v>
      </c>
      <c r="C1053" s="4">
        <f t="shared" si="81"/>
        <v>117.5654</v>
      </c>
      <c r="D1053" s="18">
        <f>Table21[[#This Row],[Adj Close]]-Table21[[#This Row],[Naive Trend ]]</f>
        <v>-0.56749999999999545</v>
      </c>
      <c r="E1053" s="5">
        <f t="shared" si="80"/>
        <v>0.32205624999999483</v>
      </c>
      <c r="F1053" s="5">
        <f>ABS(Table21[[#This Row],[Erorr 1]])</f>
        <v>0.56749999999999545</v>
      </c>
      <c r="G1053" s="6">
        <f>Table21[[#This Row],[Abs Erorr 1]]/Table21[[#This Row],[Adj Close]]</f>
        <v>4.8505144109423793E-3</v>
      </c>
      <c r="H1053" s="4">
        <f t="shared" si="83"/>
        <v>117.5132</v>
      </c>
      <c r="I1053" s="7">
        <f>(Table21[[#This Row],[Adj Close]]-Table21[[#This Row],[3-MA]])</f>
        <v>-0.51529999999999632</v>
      </c>
      <c r="J1053" s="3">
        <f t="shared" si="82"/>
        <v>0.26553408999999623</v>
      </c>
      <c r="K1053" s="3">
        <f>ABS(Table21[[#This Row],[Erorr 2]])</f>
        <v>0.51529999999999632</v>
      </c>
      <c r="L1053" s="6">
        <f>Table21[[#This Row],[Abs Erorr 2]]/Table21[[#This Row],[Adj Close]]</f>
        <v>4.4043525567552611E-3</v>
      </c>
      <c r="M1053" s="4">
        <f t="shared" si="84"/>
        <v>116.62259999999999</v>
      </c>
      <c r="N1053" s="9">
        <f>Table21[[#This Row],[Adj Close]]-Table21[[#This Row],[6-MA]]</f>
        <v>0.37530000000000996</v>
      </c>
      <c r="O1053" s="10">
        <f>(Table21[[#This Row],[Adj Close]]-M1053)^2</f>
        <v>0.14085009000000748</v>
      </c>
      <c r="P1053" s="10">
        <f>ABS(Table21[[#This Row],[Erorr 3]])</f>
        <v>0.37530000000000996</v>
      </c>
      <c r="Q1053" s="81">
        <f>Table21[[#This Row],[Abs Erorr 3]]/Table21[[#This Row],[Adj Close]]</f>
        <v>3.2077498826902874E-3</v>
      </c>
    </row>
    <row r="1054" spans="1:17" x14ac:dyDescent="0.3">
      <c r="A1054" s="79">
        <v>44993</v>
      </c>
      <c r="B1054" s="82">
        <v>117.2621</v>
      </c>
      <c r="C1054" s="4">
        <f t="shared" si="81"/>
        <v>116.9979</v>
      </c>
      <c r="D1054" s="18">
        <f>Table21[[#This Row],[Adj Close]]-Table21[[#This Row],[Naive Trend ]]</f>
        <v>0.26420000000000243</v>
      </c>
      <c r="E1054" s="5">
        <f t="shared" si="80"/>
        <v>6.9801640000001289E-2</v>
      </c>
      <c r="F1054" s="5">
        <f>ABS(Table21[[#This Row],[Erorr 1]])</f>
        <v>0.26420000000000243</v>
      </c>
      <c r="G1054" s="6">
        <f>Table21[[#This Row],[Abs Erorr 1]]/Table21[[#This Row],[Adj Close]]</f>
        <v>2.2530723908236543E-3</v>
      </c>
      <c r="H1054" s="4">
        <f t="shared" si="83"/>
        <v>117.62733333333334</v>
      </c>
      <c r="I1054" s="7">
        <f>(Table21[[#This Row],[Adj Close]]-Table21[[#This Row],[3-MA]])</f>
        <v>-0.36523333333333596</v>
      </c>
      <c r="J1054" s="3">
        <f t="shared" si="82"/>
        <v>0.13339538777777971</v>
      </c>
      <c r="K1054" s="3">
        <f>ABS(Table21[[#This Row],[Erorr 2]])</f>
        <v>0.36523333333333596</v>
      </c>
      <c r="L1054" s="6">
        <f>Table21[[#This Row],[Abs Erorr 2]]/Table21[[#This Row],[Adj Close]]</f>
        <v>3.1146750171908567E-3</v>
      </c>
      <c r="M1054" s="4">
        <f t="shared" si="84"/>
        <v>116.85038333333331</v>
      </c>
      <c r="N1054" s="9">
        <f>Table21[[#This Row],[Adj Close]]-Table21[[#This Row],[6-MA]]</f>
        <v>0.41171666666669182</v>
      </c>
      <c r="O1054" s="10">
        <f>(Table21[[#This Row],[Adj Close]]-M1054)^2</f>
        <v>0.16951061361113182</v>
      </c>
      <c r="P1054" s="10">
        <f>ABS(Table21[[#This Row],[Erorr 3]])</f>
        <v>0.41171666666669182</v>
      </c>
      <c r="Q1054" s="81">
        <f>Table21[[#This Row],[Abs Erorr 3]]/Table21[[#This Row],[Adj Close]]</f>
        <v>3.5110804485566248E-3</v>
      </c>
    </row>
    <row r="1055" spans="1:17" x14ac:dyDescent="0.3">
      <c r="A1055" s="79">
        <v>44994</v>
      </c>
      <c r="B1055" s="82">
        <v>115.3152</v>
      </c>
      <c r="C1055" s="4">
        <f t="shared" si="81"/>
        <v>117.2621</v>
      </c>
      <c r="D1055" s="18">
        <f>Table21[[#This Row],[Adj Close]]-Table21[[#This Row],[Naive Trend ]]</f>
        <v>-1.9468999999999994</v>
      </c>
      <c r="E1055" s="5">
        <f t="shared" si="80"/>
        <v>3.7904196099999976</v>
      </c>
      <c r="F1055" s="5">
        <f>ABS(Table21[[#This Row],[Erorr 1]])</f>
        <v>1.9468999999999994</v>
      </c>
      <c r="G1055" s="6">
        <f>Table21[[#This Row],[Abs Erorr 1]]/Table21[[#This Row],[Adj Close]]</f>
        <v>1.6883290320790317E-2</v>
      </c>
      <c r="H1055" s="4">
        <f t="shared" si="83"/>
        <v>117.27513333333333</v>
      </c>
      <c r="I1055" s="7">
        <f>(Table21[[#This Row],[Adj Close]]-Table21[[#This Row],[3-MA]])</f>
        <v>-1.9599333333333249</v>
      </c>
      <c r="J1055" s="3">
        <f t="shared" si="82"/>
        <v>3.8413386711110777</v>
      </c>
      <c r="K1055" s="3">
        <f>ABS(Table21[[#This Row],[Erorr 2]])</f>
        <v>1.9599333333333249</v>
      </c>
      <c r="L1055" s="6">
        <f>Table21[[#This Row],[Abs Erorr 2]]/Table21[[#This Row],[Adj Close]]</f>
        <v>1.6996313871313798E-2</v>
      </c>
      <c r="M1055" s="4">
        <f t="shared" si="84"/>
        <v>117.07993333333336</v>
      </c>
      <c r="N1055" s="9">
        <f>Table21[[#This Row],[Adj Close]]-Table21[[#This Row],[6-MA]]</f>
        <v>-1.7647333333333535</v>
      </c>
      <c r="O1055" s="10">
        <f>(Table21[[#This Row],[Adj Close]]-M1055)^2</f>
        <v>3.1142837377778489</v>
      </c>
      <c r="P1055" s="10">
        <f>ABS(Table21[[#This Row],[Erorr 3]])</f>
        <v>1.7647333333333535</v>
      </c>
      <c r="Q1055" s="81">
        <f>Table21[[#This Row],[Abs Erorr 3]]/Table21[[#This Row],[Adj Close]]</f>
        <v>1.5303562178562352E-2</v>
      </c>
    </row>
    <row r="1056" spans="1:17" x14ac:dyDescent="0.3">
      <c r="A1056" s="79">
        <v>44995</v>
      </c>
      <c r="B1056" s="82">
        <v>114.9434</v>
      </c>
      <c r="C1056" s="4">
        <f t="shared" si="81"/>
        <v>115.3152</v>
      </c>
      <c r="D1056" s="18">
        <f>Table21[[#This Row],[Adj Close]]-Table21[[#This Row],[Naive Trend ]]</f>
        <v>-0.37180000000000746</v>
      </c>
      <c r="E1056" s="5">
        <f t="shared" si="80"/>
        <v>0.13823524000000553</v>
      </c>
      <c r="F1056" s="5">
        <f>ABS(Table21[[#This Row],[Erorr 1]])</f>
        <v>0.37180000000000746</v>
      </c>
      <c r="G1056" s="6">
        <f>Table21[[#This Row],[Abs Erorr 1]]/Table21[[#This Row],[Adj Close]]</f>
        <v>3.2346354814631155E-3</v>
      </c>
      <c r="H1056" s="4">
        <f t="shared" si="83"/>
        <v>116.52506666666666</v>
      </c>
      <c r="I1056" s="7">
        <f>(Table21[[#This Row],[Adj Close]]-Table21[[#This Row],[3-MA]])</f>
        <v>-1.5816666666666634</v>
      </c>
      <c r="J1056" s="3">
        <f t="shared" si="82"/>
        <v>2.5016694444444343</v>
      </c>
      <c r="K1056" s="3">
        <f>ABS(Table21[[#This Row],[Erorr 2]])</f>
        <v>1.5816666666666634</v>
      </c>
      <c r="L1056" s="6">
        <f>Table21[[#This Row],[Abs Erorr 2]]/Table21[[#This Row],[Adj Close]]</f>
        <v>1.3760395696200595E-2</v>
      </c>
      <c r="M1056" s="4">
        <f t="shared" si="84"/>
        <v>117.01913333333334</v>
      </c>
      <c r="N1056" s="9">
        <f>Table21[[#This Row],[Adj Close]]-Table21[[#This Row],[6-MA]]</f>
        <v>-2.0757333333333463</v>
      </c>
      <c r="O1056" s="10">
        <f>(Table21[[#This Row],[Adj Close]]-M1056)^2</f>
        <v>4.3086688711111654</v>
      </c>
      <c r="P1056" s="10">
        <f>ABS(Table21[[#This Row],[Erorr 3]])</f>
        <v>2.0757333333333463</v>
      </c>
      <c r="Q1056" s="81">
        <f>Table21[[#This Row],[Abs Erorr 3]]/Table21[[#This Row],[Adj Close]]</f>
        <v>1.8058743114727303E-2</v>
      </c>
    </row>
    <row r="1057" spans="1:17" x14ac:dyDescent="0.3">
      <c r="A1057" s="79">
        <v>44998</v>
      </c>
      <c r="B1057" s="82">
        <v>114.3271</v>
      </c>
      <c r="C1057" s="4">
        <f t="shared" si="81"/>
        <v>114.9434</v>
      </c>
      <c r="D1057" s="18">
        <f>Table21[[#This Row],[Adj Close]]-Table21[[#This Row],[Naive Trend ]]</f>
        <v>-0.61629999999999541</v>
      </c>
      <c r="E1057" s="5">
        <f t="shared" si="80"/>
        <v>0.37982568999999433</v>
      </c>
      <c r="F1057" s="5">
        <f>ABS(Table21[[#This Row],[Erorr 1]])</f>
        <v>0.61629999999999541</v>
      </c>
      <c r="G1057" s="6">
        <f>Table21[[#This Row],[Abs Erorr 1]]/Table21[[#This Row],[Adj Close]]</f>
        <v>5.3906729025751145E-3</v>
      </c>
      <c r="H1057" s="4">
        <f t="shared" si="83"/>
        <v>115.84023333333334</v>
      </c>
      <c r="I1057" s="7">
        <f>(Table21[[#This Row],[Adj Close]]-Table21[[#This Row],[3-MA]])</f>
        <v>-1.513133333333343</v>
      </c>
      <c r="J1057" s="3">
        <f t="shared" si="82"/>
        <v>2.2895724844444736</v>
      </c>
      <c r="K1057" s="3">
        <f>ABS(Table21[[#This Row],[Erorr 2]])</f>
        <v>1.513133333333343</v>
      </c>
      <c r="L1057" s="6">
        <f>Table21[[#This Row],[Abs Erorr 2]]/Table21[[#This Row],[Adj Close]]</f>
        <v>1.3235123897425396E-2</v>
      </c>
      <c r="M1057" s="4">
        <f t="shared" si="84"/>
        <v>116.73378333333334</v>
      </c>
      <c r="N1057" s="9">
        <f>Table21[[#This Row],[Adj Close]]-Table21[[#This Row],[6-MA]]</f>
        <v>-2.4066833333333335</v>
      </c>
      <c r="O1057" s="10">
        <f>(Table21[[#This Row],[Adj Close]]-M1057)^2</f>
        <v>5.7921246669444457</v>
      </c>
      <c r="P1057" s="10">
        <f>ABS(Table21[[#This Row],[Erorr 3]])</f>
        <v>2.4066833333333335</v>
      </c>
      <c r="Q1057" s="81">
        <f>Table21[[#This Row],[Abs Erorr 3]]/Table21[[#This Row],[Adj Close]]</f>
        <v>2.1050856125392259E-2</v>
      </c>
    </row>
    <row r="1058" spans="1:17" x14ac:dyDescent="0.3">
      <c r="A1058" s="79">
        <v>44999</v>
      </c>
      <c r="B1058" s="82">
        <v>116.4207</v>
      </c>
      <c r="C1058" s="4">
        <f t="shared" si="81"/>
        <v>114.3271</v>
      </c>
      <c r="D1058" s="18">
        <f>Table21[[#This Row],[Adj Close]]-Table21[[#This Row],[Naive Trend ]]</f>
        <v>2.093599999999995</v>
      </c>
      <c r="E1058" s="5">
        <f t="shared" si="80"/>
        <v>4.3831609599999792</v>
      </c>
      <c r="F1058" s="5">
        <f>ABS(Table21[[#This Row],[Erorr 1]])</f>
        <v>2.093599999999995</v>
      </c>
      <c r="G1058" s="6">
        <f>Table21[[#This Row],[Abs Erorr 1]]/Table21[[#This Row],[Adj Close]]</f>
        <v>1.7983056277792481E-2</v>
      </c>
      <c r="H1058" s="4">
        <f t="shared" si="83"/>
        <v>114.86189999999999</v>
      </c>
      <c r="I1058" s="7">
        <f>(Table21[[#This Row],[Adj Close]]-Table21[[#This Row],[3-MA]])</f>
        <v>1.5588000000000051</v>
      </c>
      <c r="J1058" s="3">
        <f t="shared" si="82"/>
        <v>2.4298574400000157</v>
      </c>
      <c r="K1058" s="3">
        <f>ABS(Table21[[#This Row],[Erorr 2]])</f>
        <v>1.5588000000000051</v>
      </c>
      <c r="L1058" s="6">
        <f>Table21[[#This Row],[Abs Erorr 2]]/Table21[[#This Row],[Adj Close]]</f>
        <v>1.3389371477752711E-2</v>
      </c>
      <c r="M1058" s="4">
        <f t="shared" si="84"/>
        <v>116.06851666666667</v>
      </c>
      <c r="N1058" s="9">
        <f>Table21[[#This Row],[Adj Close]]-Table21[[#This Row],[6-MA]]</f>
        <v>0.35218333333332907</v>
      </c>
      <c r="O1058" s="10">
        <f>(Table21[[#This Row],[Adj Close]]-M1058)^2</f>
        <v>0.12403310027777478</v>
      </c>
      <c r="P1058" s="10">
        <f>ABS(Table21[[#This Row],[Erorr 3]])</f>
        <v>0.35218333333332907</v>
      </c>
      <c r="Q1058" s="81">
        <f>Table21[[#This Row],[Abs Erorr 3]]/Table21[[#This Row],[Adj Close]]</f>
        <v>3.0250920440551303E-3</v>
      </c>
    </row>
    <row r="1059" spans="1:17" x14ac:dyDescent="0.3">
      <c r="A1059" s="79">
        <v>45000</v>
      </c>
      <c r="B1059" s="82">
        <v>115.6087</v>
      </c>
      <c r="C1059" s="4">
        <f t="shared" si="81"/>
        <v>116.4207</v>
      </c>
      <c r="D1059" s="18">
        <f>Table21[[#This Row],[Adj Close]]-Table21[[#This Row],[Naive Trend ]]</f>
        <v>-0.81199999999999761</v>
      </c>
      <c r="E1059" s="5">
        <f t="shared" si="80"/>
        <v>0.65934399999999616</v>
      </c>
      <c r="F1059" s="5">
        <f>ABS(Table21[[#This Row],[Erorr 1]])</f>
        <v>0.81199999999999761</v>
      </c>
      <c r="G1059" s="6">
        <f>Table21[[#This Row],[Abs Erorr 1]]/Table21[[#This Row],[Adj Close]]</f>
        <v>7.0236928535654984E-3</v>
      </c>
      <c r="H1059" s="4">
        <f t="shared" si="83"/>
        <v>115.23039999999999</v>
      </c>
      <c r="I1059" s="7">
        <f>(Table21[[#This Row],[Adj Close]]-Table21[[#This Row],[3-MA]])</f>
        <v>0.37830000000001007</v>
      </c>
      <c r="J1059" s="3">
        <f t="shared" si="82"/>
        <v>0.14311089000000762</v>
      </c>
      <c r="K1059" s="3">
        <f>ABS(Table21[[#This Row],[Erorr 2]])</f>
        <v>0.37830000000001007</v>
      </c>
      <c r="L1059" s="6">
        <f>Table21[[#This Row],[Abs Erorr 2]]/Table21[[#This Row],[Adj Close]]</f>
        <v>3.2722450819013629E-3</v>
      </c>
      <c r="M1059" s="4">
        <f t="shared" si="84"/>
        <v>115.87773333333332</v>
      </c>
      <c r="N1059" s="9">
        <f>Table21[[#This Row],[Adj Close]]-Table21[[#This Row],[6-MA]]</f>
        <v>-0.26903333333332569</v>
      </c>
      <c r="O1059" s="10">
        <f>(Table21[[#This Row],[Adj Close]]-M1059)^2</f>
        <v>7.2378934444440324E-2</v>
      </c>
      <c r="P1059" s="10">
        <f>ABS(Table21[[#This Row],[Erorr 3]])</f>
        <v>0.26903333333332569</v>
      </c>
      <c r="Q1059" s="81">
        <f>Table21[[#This Row],[Abs Erorr 3]]/Table21[[#This Row],[Adj Close]]</f>
        <v>2.3271028333795439E-3</v>
      </c>
    </row>
    <row r="1060" spans="1:17" x14ac:dyDescent="0.3">
      <c r="A1060" s="79">
        <v>45001</v>
      </c>
      <c r="B1060" s="82">
        <v>118.03489999999999</v>
      </c>
      <c r="C1060" s="4">
        <f t="shared" si="81"/>
        <v>115.6087</v>
      </c>
      <c r="D1060" s="18">
        <f>Table21[[#This Row],[Adj Close]]-Table21[[#This Row],[Naive Trend ]]</f>
        <v>2.4261999999999944</v>
      </c>
      <c r="E1060" s="5">
        <f t="shared" si="80"/>
        <v>5.8864464399999727</v>
      </c>
      <c r="F1060" s="5">
        <f>ABS(Table21[[#This Row],[Erorr 1]])</f>
        <v>2.4261999999999944</v>
      </c>
      <c r="G1060" s="6">
        <f>Table21[[#This Row],[Abs Erorr 1]]/Table21[[#This Row],[Adj Close]]</f>
        <v>2.0554937565076044E-2</v>
      </c>
      <c r="H1060" s="4">
        <f t="shared" si="83"/>
        <v>115.45216666666666</v>
      </c>
      <c r="I1060" s="7">
        <f>(Table21[[#This Row],[Adj Close]]-Table21[[#This Row],[3-MA]])</f>
        <v>2.5827333333333371</v>
      </c>
      <c r="J1060" s="3">
        <f t="shared" si="82"/>
        <v>6.6705114711111309</v>
      </c>
      <c r="K1060" s="3">
        <f>ABS(Table21[[#This Row],[Erorr 2]])</f>
        <v>2.5827333333333371</v>
      </c>
      <c r="L1060" s="6">
        <f>Table21[[#This Row],[Abs Erorr 2]]/Table21[[#This Row],[Adj Close]]</f>
        <v>2.1881099008287695E-2</v>
      </c>
      <c r="M1060" s="4">
        <f t="shared" si="84"/>
        <v>115.64620000000001</v>
      </c>
      <c r="N1060" s="9">
        <f>Table21[[#This Row],[Adj Close]]-Table21[[#This Row],[6-MA]]</f>
        <v>2.3886999999999858</v>
      </c>
      <c r="O1060" s="10">
        <f>(Table21[[#This Row],[Adj Close]]-M1060)^2</f>
        <v>5.7058876899999325</v>
      </c>
      <c r="P1060" s="10">
        <f>ABS(Table21[[#This Row],[Erorr 3]])</f>
        <v>2.3886999999999858</v>
      </c>
      <c r="Q1060" s="81">
        <f>Table21[[#This Row],[Abs Erorr 3]]/Table21[[#This Row],[Adj Close]]</f>
        <v>2.0237234919502502E-2</v>
      </c>
    </row>
    <row r="1061" spans="1:17" x14ac:dyDescent="0.3">
      <c r="A1061" s="79">
        <v>45002</v>
      </c>
      <c r="B1061" s="82">
        <v>117.78060000000001</v>
      </c>
      <c r="C1061" s="4">
        <f t="shared" si="81"/>
        <v>118.03489999999999</v>
      </c>
      <c r="D1061" s="18">
        <f>Table21[[#This Row],[Adj Close]]-Table21[[#This Row],[Naive Trend ]]</f>
        <v>-0.25429999999998643</v>
      </c>
      <c r="E1061" s="5">
        <f t="shared" si="80"/>
        <v>6.4668489999993098E-2</v>
      </c>
      <c r="F1061" s="5">
        <f>ABS(Table21[[#This Row],[Erorr 1]])</f>
        <v>0.25429999999998643</v>
      </c>
      <c r="G1061" s="6">
        <f>Table21[[#This Row],[Abs Erorr 1]]/Table21[[#This Row],[Adj Close]]</f>
        <v>2.159099206490597E-3</v>
      </c>
      <c r="H1061" s="4">
        <f t="shared" si="83"/>
        <v>116.68810000000001</v>
      </c>
      <c r="I1061" s="7">
        <f>(Table21[[#This Row],[Adj Close]]-Table21[[#This Row],[3-MA]])</f>
        <v>1.0925000000000011</v>
      </c>
      <c r="J1061" s="3">
        <f t="shared" si="82"/>
        <v>1.1935562500000025</v>
      </c>
      <c r="K1061" s="3">
        <f>ABS(Table21[[#This Row],[Erorr 2]])</f>
        <v>1.0925000000000011</v>
      </c>
      <c r="L1061" s="6">
        <f>Table21[[#This Row],[Abs Erorr 2]]/Table21[[#This Row],[Adj Close]]</f>
        <v>9.2757211289465416E-3</v>
      </c>
      <c r="M1061" s="4">
        <f t="shared" si="84"/>
        <v>115.77499999999999</v>
      </c>
      <c r="N1061" s="9">
        <f>Table21[[#This Row],[Adj Close]]-Table21[[#This Row],[6-MA]]</f>
        <v>2.0056000000000154</v>
      </c>
      <c r="O1061" s="10">
        <f>(Table21[[#This Row],[Adj Close]]-M1061)^2</f>
        <v>4.0224313600000619</v>
      </c>
      <c r="P1061" s="10">
        <f>ABS(Table21[[#This Row],[Erorr 3]])</f>
        <v>2.0056000000000154</v>
      </c>
      <c r="Q1061" s="81">
        <f>Table21[[#This Row],[Abs Erorr 3]]/Table21[[#This Row],[Adj Close]]</f>
        <v>1.7028271209350396E-2</v>
      </c>
    </row>
    <row r="1062" spans="1:17" x14ac:dyDescent="0.3">
      <c r="A1062" s="79">
        <v>45005</v>
      </c>
      <c r="B1062" s="82">
        <v>118.57299999999999</v>
      </c>
      <c r="C1062" s="4">
        <f t="shared" si="81"/>
        <v>117.78060000000001</v>
      </c>
      <c r="D1062" s="18">
        <f>Table21[[#This Row],[Adj Close]]-Table21[[#This Row],[Naive Trend ]]</f>
        <v>0.79239999999998645</v>
      </c>
      <c r="E1062" s="5">
        <f t="shared" si="80"/>
        <v>0.62789775999997854</v>
      </c>
      <c r="F1062" s="5">
        <f>ABS(Table21[[#This Row],[Erorr 1]])</f>
        <v>0.79239999999998645</v>
      </c>
      <c r="G1062" s="6">
        <f>Table21[[#This Row],[Abs Erorr 1]]/Table21[[#This Row],[Adj Close]]</f>
        <v>6.6828029989962848E-3</v>
      </c>
      <c r="H1062" s="4">
        <f t="shared" si="83"/>
        <v>117.14139999999999</v>
      </c>
      <c r="I1062" s="7">
        <f>(Table21[[#This Row],[Adj Close]]-Table21[[#This Row],[3-MA]])</f>
        <v>1.4316000000000031</v>
      </c>
      <c r="J1062" s="3">
        <f t="shared" si="82"/>
        <v>2.0494785600000087</v>
      </c>
      <c r="K1062" s="3">
        <f>ABS(Table21[[#This Row],[Erorr 2]])</f>
        <v>1.4316000000000031</v>
      </c>
      <c r="L1062" s="6">
        <f>Table21[[#This Row],[Abs Erorr 2]]/Table21[[#This Row],[Adj Close]]</f>
        <v>1.2073574928525071E-2</v>
      </c>
      <c r="M1062" s="4">
        <f t="shared" si="84"/>
        <v>116.1859</v>
      </c>
      <c r="N1062" s="9">
        <f>Table21[[#This Row],[Adj Close]]-Table21[[#This Row],[6-MA]]</f>
        <v>2.3870999999999896</v>
      </c>
      <c r="O1062" s="10">
        <f>(Table21[[#This Row],[Adj Close]]-M1062)^2</f>
        <v>5.6982464099999506</v>
      </c>
      <c r="P1062" s="10">
        <f>ABS(Table21[[#This Row],[Erorr 3]])</f>
        <v>2.3870999999999896</v>
      </c>
      <c r="Q1062" s="81">
        <f>Table21[[#This Row],[Abs Erorr 3]]/Table21[[#This Row],[Adj Close]]</f>
        <v>2.013190186636072E-2</v>
      </c>
    </row>
    <row r="1063" spans="1:17" x14ac:dyDescent="0.3">
      <c r="A1063" s="79">
        <v>45006</v>
      </c>
      <c r="B1063" s="82">
        <v>122.8874</v>
      </c>
      <c r="C1063" s="4">
        <f t="shared" si="81"/>
        <v>118.57299999999999</v>
      </c>
      <c r="D1063" s="18">
        <f>Table21[[#This Row],[Adj Close]]-Table21[[#This Row],[Naive Trend ]]</f>
        <v>4.3144000000000062</v>
      </c>
      <c r="E1063" s="5">
        <f t="shared" si="80"/>
        <v>18.614047360000054</v>
      </c>
      <c r="F1063" s="5">
        <f>ABS(Table21[[#This Row],[Erorr 1]])</f>
        <v>4.3144000000000062</v>
      </c>
      <c r="G1063" s="6">
        <f>Table21[[#This Row],[Abs Erorr 1]]/Table21[[#This Row],[Adj Close]]</f>
        <v>3.5108562798138836E-2</v>
      </c>
      <c r="H1063" s="4">
        <f t="shared" si="83"/>
        <v>118.12949999999999</v>
      </c>
      <c r="I1063" s="7">
        <f>(Table21[[#This Row],[Adj Close]]-Table21[[#This Row],[3-MA]])</f>
        <v>4.7579000000000065</v>
      </c>
      <c r="J1063" s="3">
        <f t="shared" si="82"/>
        <v>22.637612410000063</v>
      </c>
      <c r="K1063" s="3">
        <f>ABS(Table21[[#This Row],[Erorr 2]])</f>
        <v>4.7579000000000065</v>
      </c>
      <c r="L1063" s="6">
        <f>Table21[[#This Row],[Abs Erorr 2]]/Table21[[#This Row],[Adj Close]]</f>
        <v>3.8717557699162047E-2</v>
      </c>
      <c r="M1063" s="4">
        <f t="shared" si="84"/>
        <v>116.79083333333334</v>
      </c>
      <c r="N1063" s="9">
        <f>Table21[[#This Row],[Adj Close]]-Table21[[#This Row],[6-MA]]</f>
        <v>6.0965666666666607</v>
      </c>
      <c r="O1063" s="10">
        <f>(Table21[[#This Row],[Adj Close]]-M1063)^2</f>
        <v>37.168125121111039</v>
      </c>
      <c r="P1063" s="10">
        <f>ABS(Table21[[#This Row],[Erorr 3]])</f>
        <v>6.0965666666666607</v>
      </c>
      <c r="Q1063" s="81">
        <f>Table21[[#This Row],[Abs Erorr 3]]/Table21[[#This Row],[Adj Close]]</f>
        <v>4.9610998903603307E-2</v>
      </c>
    </row>
    <row r="1064" spans="1:17" x14ac:dyDescent="0.3">
      <c r="A1064" s="79">
        <v>45007</v>
      </c>
      <c r="B1064" s="82">
        <v>116.90989999999999</v>
      </c>
      <c r="C1064" s="4">
        <f t="shared" si="81"/>
        <v>122.8874</v>
      </c>
      <c r="D1064" s="18">
        <f>Table21[[#This Row],[Adj Close]]-Table21[[#This Row],[Naive Trend ]]</f>
        <v>-5.9775000000000063</v>
      </c>
      <c r="E1064" s="5">
        <f t="shared" si="80"/>
        <v>35.730506250000076</v>
      </c>
      <c r="F1064" s="5">
        <f>ABS(Table21[[#This Row],[Erorr 1]])</f>
        <v>5.9775000000000063</v>
      </c>
      <c r="G1064" s="6">
        <f>Table21[[#This Row],[Abs Erorr 1]]/Table21[[#This Row],[Adj Close]]</f>
        <v>5.1129117380136382E-2</v>
      </c>
      <c r="H1064" s="4">
        <f t="shared" si="83"/>
        <v>119.747</v>
      </c>
      <c r="I1064" s="7">
        <f>(Table21[[#This Row],[Adj Close]]-Table21[[#This Row],[3-MA]])</f>
        <v>-2.8371000000000066</v>
      </c>
      <c r="J1064" s="3">
        <f t="shared" si="82"/>
        <v>8.0491364100000382</v>
      </c>
      <c r="K1064" s="3">
        <f>ABS(Table21[[#This Row],[Erorr 2]])</f>
        <v>2.8371000000000066</v>
      </c>
      <c r="L1064" s="6">
        <f>Table21[[#This Row],[Abs Erorr 2]]/Table21[[#This Row],[Adj Close]]</f>
        <v>2.4267405925417838E-2</v>
      </c>
      <c r="M1064" s="4">
        <f t="shared" si="84"/>
        <v>118.21755</v>
      </c>
      <c r="N1064" s="9">
        <f>Table21[[#This Row],[Adj Close]]-Table21[[#This Row],[6-MA]]</f>
        <v>-1.3076500000000095</v>
      </c>
      <c r="O1064" s="10">
        <f>(Table21[[#This Row],[Adj Close]]-M1064)^2</f>
        <v>1.7099485225000248</v>
      </c>
      <c r="P1064" s="10">
        <f>ABS(Table21[[#This Row],[Erorr 3]])</f>
        <v>1.3076500000000095</v>
      </c>
      <c r="Q1064" s="81">
        <f>Table21[[#This Row],[Abs Erorr 3]]/Table21[[#This Row],[Adj Close]]</f>
        <v>1.118510921658482E-2</v>
      </c>
    </row>
    <row r="1065" spans="1:17" x14ac:dyDescent="0.3">
      <c r="A1065" s="79">
        <v>45008</v>
      </c>
      <c r="B1065" s="82">
        <v>118.348</v>
      </c>
      <c r="C1065" s="4">
        <f t="shared" si="81"/>
        <v>116.90989999999999</v>
      </c>
      <c r="D1065" s="18">
        <f>Table21[[#This Row],[Adj Close]]-Table21[[#This Row],[Naive Trend ]]</f>
        <v>1.4381000000000057</v>
      </c>
      <c r="E1065" s="5">
        <f t="shared" si="80"/>
        <v>2.0681316100000164</v>
      </c>
      <c r="F1065" s="5">
        <f>ABS(Table21[[#This Row],[Erorr 1]])</f>
        <v>1.4381000000000057</v>
      </c>
      <c r="G1065" s="6">
        <f>Table21[[#This Row],[Abs Erorr 1]]/Table21[[#This Row],[Adj Close]]</f>
        <v>1.2151451651063015E-2</v>
      </c>
      <c r="H1065" s="4">
        <f t="shared" si="83"/>
        <v>119.45676666666667</v>
      </c>
      <c r="I1065" s="7">
        <f>(Table21[[#This Row],[Adj Close]]-Table21[[#This Row],[3-MA]])</f>
        <v>-1.1087666666666678</v>
      </c>
      <c r="J1065" s="3">
        <f t="shared" si="82"/>
        <v>1.2293635211111136</v>
      </c>
      <c r="K1065" s="3">
        <f>ABS(Table21[[#This Row],[Erorr 2]])</f>
        <v>1.1087666666666678</v>
      </c>
      <c r="L1065" s="6">
        <f>Table21[[#This Row],[Abs Erorr 2]]/Table21[[#This Row],[Adj Close]]</f>
        <v>9.3686979641959961E-3</v>
      </c>
      <c r="M1065" s="4">
        <f t="shared" si="84"/>
        <v>118.29908333333333</v>
      </c>
      <c r="N1065" s="9">
        <f>Table21[[#This Row],[Adj Close]]-Table21[[#This Row],[6-MA]]</f>
        <v>4.8916666666670494E-2</v>
      </c>
      <c r="O1065" s="10">
        <f>(Table21[[#This Row],[Adj Close]]-M1065)^2</f>
        <v>2.3928402777781523E-3</v>
      </c>
      <c r="P1065" s="10">
        <f>ABS(Table21[[#This Row],[Erorr 3]])</f>
        <v>4.8916666666670494E-2</v>
      </c>
      <c r="Q1065" s="81">
        <f>Table21[[#This Row],[Abs Erorr 3]]/Table21[[#This Row],[Adj Close]]</f>
        <v>4.1332905217384742E-4</v>
      </c>
    </row>
    <row r="1066" spans="1:17" x14ac:dyDescent="0.3">
      <c r="A1066" s="79">
        <v>45009</v>
      </c>
      <c r="B1066" s="82">
        <v>118.0936</v>
      </c>
      <c r="C1066" s="4">
        <f t="shared" si="81"/>
        <v>118.348</v>
      </c>
      <c r="D1066" s="18">
        <f>Table21[[#This Row],[Adj Close]]-Table21[[#This Row],[Naive Trend ]]</f>
        <v>-0.25440000000000396</v>
      </c>
      <c r="E1066" s="5">
        <f t="shared" si="80"/>
        <v>6.4719360000002016E-2</v>
      </c>
      <c r="F1066" s="5">
        <f>ABS(Table21[[#This Row],[Erorr 1]])</f>
        <v>0.25440000000000396</v>
      </c>
      <c r="G1066" s="6">
        <f>Table21[[#This Row],[Abs Erorr 1]]/Table21[[#This Row],[Adj Close]]</f>
        <v>2.1542234295508305E-3</v>
      </c>
      <c r="H1066" s="4">
        <f t="shared" si="83"/>
        <v>119.38176666666668</v>
      </c>
      <c r="I1066" s="7">
        <f>(Table21[[#This Row],[Adj Close]]-Table21[[#This Row],[3-MA]])</f>
        <v>-1.2881666666666831</v>
      </c>
      <c r="J1066" s="3">
        <f t="shared" si="82"/>
        <v>1.6593733611111534</v>
      </c>
      <c r="K1066" s="3">
        <f>ABS(Table21[[#This Row],[Erorr 2]])</f>
        <v>1.2881666666666831</v>
      </c>
      <c r="L1066" s="6">
        <f>Table21[[#This Row],[Abs Erorr 2]]/Table21[[#This Row],[Adj Close]]</f>
        <v>1.0908014207939153E-2</v>
      </c>
      <c r="M1066" s="4">
        <f t="shared" si="84"/>
        <v>118.75563333333332</v>
      </c>
      <c r="N1066" s="9">
        <f>Table21[[#This Row],[Adj Close]]-Table21[[#This Row],[6-MA]]</f>
        <v>-0.66203333333332637</v>
      </c>
      <c r="O1066" s="10">
        <f>(Table21[[#This Row],[Adj Close]]-M1066)^2</f>
        <v>0.43828813444443521</v>
      </c>
      <c r="P1066" s="10">
        <f>ABS(Table21[[#This Row],[Erorr 3]])</f>
        <v>0.66203333333332637</v>
      </c>
      <c r="Q1066" s="81">
        <f>Table21[[#This Row],[Abs Erorr 3]]/Table21[[#This Row],[Adj Close]]</f>
        <v>5.6060051800717941E-3</v>
      </c>
    </row>
    <row r="1067" spans="1:17" x14ac:dyDescent="0.3">
      <c r="A1067" s="79">
        <v>45012</v>
      </c>
      <c r="B1067" s="82">
        <v>115.2565</v>
      </c>
      <c r="C1067" s="4">
        <f t="shared" si="81"/>
        <v>118.0936</v>
      </c>
      <c r="D1067" s="18">
        <f>Table21[[#This Row],[Adj Close]]-Table21[[#This Row],[Naive Trend ]]</f>
        <v>-2.8370999999999924</v>
      </c>
      <c r="E1067" s="5">
        <f t="shared" si="80"/>
        <v>8.0491364099999565</v>
      </c>
      <c r="F1067" s="5">
        <f>ABS(Table21[[#This Row],[Erorr 1]])</f>
        <v>2.8370999999999924</v>
      </c>
      <c r="G1067" s="6">
        <f>Table21[[#This Row],[Abs Erorr 1]]/Table21[[#This Row],[Adj Close]]</f>
        <v>2.4615531445081121E-2</v>
      </c>
      <c r="H1067" s="4">
        <f t="shared" si="83"/>
        <v>117.78383333333333</v>
      </c>
      <c r="I1067" s="7">
        <f>(Table21[[#This Row],[Adj Close]]-Table21[[#This Row],[3-MA]])</f>
        <v>-2.5273333333333312</v>
      </c>
      <c r="J1067" s="3">
        <f t="shared" si="82"/>
        <v>6.3874137777777671</v>
      </c>
      <c r="K1067" s="3">
        <f>ABS(Table21[[#This Row],[Erorr 2]])</f>
        <v>2.5273333333333312</v>
      </c>
      <c r="L1067" s="6">
        <f>Table21[[#This Row],[Abs Erorr 2]]/Table21[[#This Row],[Adj Close]]</f>
        <v>2.1927902837005558E-2</v>
      </c>
      <c r="M1067" s="4">
        <f t="shared" si="84"/>
        <v>118.76541666666667</v>
      </c>
      <c r="N1067" s="9">
        <f>Table21[[#This Row],[Adj Close]]-Table21[[#This Row],[6-MA]]</f>
        <v>-3.5089166666666642</v>
      </c>
      <c r="O1067" s="10">
        <f>(Table21[[#This Row],[Adj Close]]-M1067)^2</f>
        <v>12.312496173611095</v>
      </c>
      <c r="P1067" s="10">
        <f>ABS(Table21[[#This Row],[Erorr 3]])</f>
        <v>3.5089166666666642</v>
      </c>
      <c r="Q1067" s="81">
        <f>Table21[[#This Row],[Abs Erorr 3]]/Table21[[#This Row],[Adj Close]]</f>
        <v>3.0444414559410223E-2</v>
      </c>
    </row>
    <row r="1068" spans="1:17" x14ac:dyDescent="0.3">
      <c r="A1068" s="79">
        <v>45013</v>
      </c>
      <c r="B1068" s="82">
        <v>115.3152</v>
      </c>
      <c r="C1068" s="4">
        <f t="shared" si="81"/>
        <v>115.2565</v>
      </c>
      <c r="D1068" s="18">
        <f>Table21[[#This Row],[Adj Close]]-Table21[[#This Row],[Naive Trend ]]</f>
        <v>5.8700000000001751E-2</v>
      </c>
      <c r="E1068" s="5">
        <f t="shared" si="80"/>
        <v>3.4456900000002055E-3</v>
      </c>
      <c r="F1068" s="5">
        <f>ABS(Table21[[#This Row],[Erorr 1]])</f>
        <v>5.8700000000001751E-2</v>
      </c>
      <c r="G1068" s="6">
        <f>Table21[[#This Row],[Abs Erorr 1]]/Table21[[#This Row],[Adj Close]]</f>
        <v>5.0903957153958668E-4</v>
      </c>
      <c r="H1068" s="4">
        <f t="shared" si="83"/>
        <v>117.23270000000001</v>
      </c>
      <c r="I1068" s="7">
        <f>(Table21[[#This Row],[Adj Close]]-Table21[[#This Row],[3-MA]])</f>
        <v>-1.917500000000004</v>
      </c>
      <c r="J1068" s="3">
        <f t="shared" si="82"/>
        <v>3.6768062500000154</v>
      </c>
      <c r="K1068" s="3">
        <f>ABS(Table21[[#This Row],[Erorr 2]])</f>
        <v>1.917500000000004</v>
      </c>
      <c r="L1068" s="6">
        <f>Table21[[#This Row],[Abs Erorr 2]]/Table21[[#This Row],[Adj Close]]</f>
        <v>1.6628336940836975E-2</v>
      </c>
      <c r="M1068" s="4">
        <f t="shared" si="84"/>
        <v>118.34473333333334</v>
      </c>
      <c r="N1068" s="9">
        <f>Table21[[#This Row],[Adj Close]]-Table21[[#This Row],[6-MA]]</f>
        <v>-3.0295333333333332</v>
      </c>
      <c r="O1068" s="10">
        <f>(Table21[[#This Row],[Adj Close]]-M1068)^2</f>
        <v>9.1780722177777765</v>
      </c>
      <c r="P1068" s="10">
        <f>ABS(Table21[[#This Row],[Erorr 3]])</f>
        <v>3.0295333333333332</v>
      </c>
      <c r="Q1068" s="81">
        <f>Table21[[#This Row],[Abs Erorr 3]]/Table21[[#This Row],[Adj Close]]</f>
        <v>2.6271760646760643E-2</v>
      </c>
    </row>
    <row r="1069" spans="1:17" x14ac:dyDescent="0.3">
      <c r="A1069" s="79">
        <v>45014</v>
      </c>
      <c r="B1069" s="82">
        <v>117.8784</v>
      </c>
      <c r="C1069" s="4">
        <f t="shared" si="81"/>
        <v>115.3152</v>
      </c>
      <c r="D1069" s="18">
        <f>Table21[[#This Row],[Adj Close]]-Table21[[#This Row],[Naive Trend ]]</f>
        <v>2.5631999999999948</v>
      </c>
      <c r="E1069" s="5">
        <f t="shared" si="80"/>
        <v>6.5699942399999731</v>
      </c>
      <c r="F1069" s="5">
        <f>ABS(Table21[[#This Row],[Erorr 1]])</f>
        <v>2.5631999999999948</v>
      </c>
      <c r="G1069" s="6">
        <f>Table21[[#This Row],[Abs Erorr 1]]/Table21[[#This Row],[Adj Close]]</f>
        <v>2.1744441729782512E-2</v>
      </c>
      <c r="H1069" s="4">
        <f t="shared" si="83"/>
        <v>116.22176666666667</v>
      </c>
      <c r="I1069" s="7">
        <f>(Table21[[#This Row],[Adj Close]]-Table21[[#This Row],[3-MA]])</f>
        <v>1.6566333333333318</v>
      </c>
      <c r="J1069" s="3">
        <f t="shared" si="82"/>
        <v>2.7444340011111064</v>
      </c>
      <c r="K1069" s="3">
        <f>ABS(Table21[[#This Row],[Erorr 2]])</f>
        <v>1.6566333333333318</v>
      </c>
      <c r="L1069" s="6">
        <f>Table21[[#This Row],[Abs Erorr 2]]/Table21[[#This Row],[Adj Close]]</f>
        <v>1.405374804318121E-2</v>
      </c>
      <c r="M1069" s="4">
        <f t="shared" si="84"/>
        <v>117.80176666666667</v>
      </c>
      <c r="N1069" s="9">
        <f>Table21[[#This Row],[Adj Close]]-Table21[[#This Row],[6-MA]]</f>
        <v>7.6633333333333553E-2</v>
      </c>
      <c r="O1069" s="10">
        <f>(Table21[[#This Row],[Adj Close]]-M1069)^2</f>
        <v>5.8726677777778116E-3</v>
      </c>
      <c r="P1069" s="10">
        <f>ABS(Table21[[#This Row],[Erorr 3]])</f>
        <v>7.6633333333333553E-2</v>
      </c>
      <c r="Q1069" s="81">
        <f>Table21[[#This Row],[Abs Erorr 3]]/Table21[[#This Row],[Adj Close]]</f>
        <v>6.501049669263712E-4</v>
      </c>
    </row>
    <row r="1070" spans="1:17" x14ac:dyDescent="0.3">
      <c r="A1070" s="79">
        <v>45015</v>
      </c>
      <c r="B1070" s="82">
        <v>117.4969</v>
      </c>
      <c r="C1070" s="4">
        <f t="shared" si="81"/>
        <v>117.8784</v>
      </c>
      <c r="D1070" s="18">
        <f>Table21[[#This Row],[Adj Close]]-Table21[[#This Row],[Naive Trend ]]</f>
        <v>-0.38150000000000261</v>
      </c>
      <c r="E1070" s="5">
        <f t="shared" si="80"/>
        <v>0.14554225000000198</v>
      </c>
      <c r="F1070" s="5">
        <f>ABS(Table21[[#This Row],[Erorr 1]])</f>
        <v>0.38150000000000261</v>
      </c>
      <c r="G1070" s="6">
        <f>Table21[[#This Row],[Abs Erorr 1]]/Table21[[#This Row],[Adj Close]]</f>
        <v>3.2468941733782134E-3</v>
      </c>
      <c r="H1070" s="4">
        <f t="shared" si="83"/>
        <v>116.15003333333334</v>
      </c>
      <c r="I1070" s="7">
        <f>(Table21[[#This Row],[Adj Close]]-Table21[[#This Row],[3-MA]])</f>
        <v>1.3468666666666564</v>
      </c>
      <c r="J1070" s="3">
        <f t="shared" si="82"/>
        <v>1.8140498177777502</v>
      </c>
      <c r="K1070" s="3">
        <f>ABS(Table21[[#This Row],[Erorr 2]])</f>
        <v>1.3468666666666564</v>
      </c>
      <c r="L1070" s="6">
        <f>Table21[[#This Row],[Abs Erorr 2]]/Table21[[#This Row],[Adj Close]]</f>
        <v>1.1462997463479091E-2</v>
      </c>
      <c r="M1070" s="4">
        <f t="shared" si="84"/>
        <v>116.96693333333333</v>
      </c>
      <c r="N1070" s="9">
        <f>Table21[[#This Row],[Adj Close]]-Table21[[#This Row],[6-MA]]</f>
        <v>0.5299666666666667</v>
      </c>
      <c r="O1070" s="10">
        <f>(Table21[[#This Row],[Adj Close]]-M1070)^2</f>
        <v>0.2808646677777778</v>
      </c>
      <c r="P1070" s="10">
        <f>ABS(Table21[[#This Row],[Erorr 3]])</f>
        <v>0.5299666666666667</v>
      </c>
      <c r="Q1070" s="81">
        <f>Table21[[#This Row],[Abs Erorr 3]]/Table21[[#This Row],[Adj Close]]</f>
        <v>4.5104736096583543E-3</v>
      </c>
    </row>
    <row r="1071" spans="1:17" x14ac:dyDescent="0.3">
      <c r="A1071" s="79">
        <v>45016</v>
      </c>
      <c r="B1071" s="82">
        <v>119.98180000000001</v>
      </c>
      <c r="C1071" s="4">
        <f t="shared" si="81"/>
        <v>117.4969</v>
      </c>
      <c r="D1071" s="18">
        <f>Table21[[#This Row],[Adj Close]]-Table21[[#This Row],[Naive Trend ]]</f>
        <v>2.4849000000000103</v>
      </c>
      <c r="E1071" s="5">
        <f t="shared" si="80"/>
        <v>6.1747280100000514</v>
      </c>
      <c r="F1071" s="5">
        <f>ABS(Table21[[#This Row],[Erorr 1]])</f>
        <v>2.4849000000000103</v>
      </c>
      <c r="G1071" s="6">
        <f>Table21[[#This Row],[Abs Erorr 1]]/Table21[[#This Row],[Adj Close]]</f>
        <v>2.0710641113902362E-2</v>
      </c>
      <c r="H1071" s="4">
        <f t="shared" si="83"/>
        <v>116.89683333333333</v>
      </c>
      <c r="I1071" s="7">
        <f>(Table21[[#This Row],[Adj Close]]-Table21[[#This Row],[3-MA]])</f>
        <v>3.0849666666666735</v>
      </c>
      <c r="J1071" s="3">
        <f t="shared" si="82"/>
        <v>9.5170193344444876</v>
      </c>
      <c r="K1071" s="3">
        <f>ABS(Table21[[#This Row],[Erorr 2]])</f>
        <v>3.0849666666666735</v>
      </c>
      <c r="L1071" s="6">
        <f>Table21[[#This Row],[Abs Erorr 2]]/Table21[[#This Row],[Adj Close]]</f>
        <v>2.5711955202094596E-2</v>
      </c>
      <c r="M1071" s="4">
        <f t="shared" si="84"/>
        <v>117.06476666666667</v>
      </c>
      <c r="N1071" s="9">
        <f>Table21[[#This Row],[Adj Close]]-Table21[[#This Row],[6-MA]]</f>
        <v>2.917033333333336</v>
      </c>
      <c r="O1071" s="10">
        <f>(Table21[[#This Row],[Adj Close]]-M1071)^2</f>
        <v>8.5090834677777938</v>
      </c>
      <c r="P1071" s="10">
        <f>ABS(Table21[[#This Row],[Erorr 3]])</f>
        <v>2.917033333333336</v>
      </c>
      <c r="Q1071" s="81">
        <f>Table21[[#This Row],[Abs Erorr 3]]/Table21[[#This Row],[Adj Close]]</f>
        <v>2.431229847638005E-2</v>
      </c>
    </row>
    <row r="1072" spans="1:17" x14ac:dyDescent="0.3">
      <c r="A1072" s="79">
        <v>45019</v>
      </c>
      <c r="B1072" s="82">
        <v>119.03279999999999</v>
      </c>
      <c r="C1072" s="4">
        <f t="shared" si="81"/>
        <v>119.98180000000001</v>
      </c>
      <c r="D1072" s="18">
        <f>Table21[[#This Row],[Adj Close]]-Table21[[#This Row],[Naive Trend ]]</f>
        <v>-0.94900000000001228</v>
      </c>
      <c r="E1072" s="5">
        <f t="shared" si="80"/>
        <v>0.9006010000000233</v>
      </c>
      <c r="F1072" s="5">
        <f>ABS(Table21[[#This Row],[Erorr 1]])</f>
        <v>0.94900000000001228</v>
      </c>
      <c r="G1072" s="6">
        <f>Table21[[#This Row],[Abs Erorr 1]]/Table21[[#This Row],[Adj Close]]</f>
        <v>7.9725924283055791E-3</v>
      </c>
      <c r="H1072" s="4">
        <f t="shared" si="83"/>
        <v>118.45236666666666</v>
      </c>
      <c r="I1072" s="7">
        <f>(Table21[[#This Row],[Adj Close]]-Table21[[#This Row],[3-MA]])</f>
        <v>0.5804333333333318</v>
      </c>
      <c r="J1072" s="3">
        <f t="shared" si="82"/>
        <v>0.33690285444444268</v>
      </c>
      <c r="K1072" s="3">
        <f>ABS(Table21[[#This Row],[Erorr 2]])</f>
        <v>0.5804333333333318</v>
      </c>
      <c r="L1072" s="6">
        <f>Table21[[#This Row],[Abs Erorr 2]]/Table21[[#This Row],[Adj Close]]</f>
        <v>4.8762469952259527E-3</v>
      </c>
      <c r="M1072" s="4">
        <f t="shared" si="84"/>
        <v>117.33706666666667</v>
      </c>
      <c r="N1072" s="9">
        <f>Table21[[#This Row],[Adj Close]]-Table21[[#This Row],[6-MA]]</f>
        <v>1.6957333333333224</v>
      </c>
      <c r="O1072" s="10">
        <f>(Table21[[#This Row],[Adj Close]]-M1072)^2</f>
        <v>2.8755115377777409</v>
      </c>
      <c r="P1072" s="10">
        <f>ABS(Table21[[#This Row],[Erorr 3]])</f>
        <v>1.6957333333333224</v>
      </c>
      <c r="Q1072" s="81">
        <f>Table21[[#This Row],[Abs Erorr 3]]/Table21[[#This Row],[Adj Close]]</f>
        <v>1.4245933333781298E-2</v>
      </c>
    </row>
    <row r="1073" spans="1:17" x14ac:dyDescent="0.3">
      <c r="A1073" s="79">
        <v>45020</v>
      </c>
      <c r="B1073" s="82">
        <v>121.009</v>
      </c>
      <c r="C1073" s="4">
        <f t="shared" si="81"/>
        <v>119.03279999999999</v>
      </c>
      <c r="D1073" s="18">
        <f>Table21[[#This Row],[Adj Close]]-Table21[[#This Row],[Naive Trend ]]</f>
        <v>1.9762000000000057</v>
      </c>
      <c r="E1073" s="5">
        <f t="shared" si="80"/>
        <v>3.9053664400000225</v>
      </c>
      <c r="F1073" s="5">
        <f>ABS(Table21[[#This Row],[Erorr 1]])</f>
        <v>1.9762000000000057</v>
      </c>
      <c r="G1073" s="6">
        <f>Table21[[#This Row],[Abs Erorr 1]]/Table21[[#This Row],[Adj Close]]</f>
        <v>1.6331016701237145E-2</v>
      </c>
      <c r="H1073" s="4">
        <f t="shared" si="83"/>
        <v>118.83716666666668</v>
      </c>
      <c r="I1073" s="7">
        <f>(Table21[[#This Row],[Adj Close]]-Table21[[#This Row],[3-MA]])</f>
        <v>2.1718333333333248</v>
      </c>
      <c r="J1073" s="3">
        <f t="shared" si="82"/>
        <v>4.7168600277777406</v>
      </c>
      <c r="K1073" s="3">
        <f>ABS(Table21[[#This Row],[Erorr 2]])</f>
        <v>2.1718333333333248</v>
      </c>
      <c r="L1073" s="6">
        <f>Table21[[#This Row],[Abs Erorr 2]]/Table21[[#This Row],[Adj Close]]</f>
        <v>1.7947700859715598E-2</v>
      </c>
      <c r="M1073" s="4">
        <f t="shared" si="84"/>
        <v>117.4936</v>
      </c>
      <c r="N1073" s="9">
        <f>Table21[[#This Row],[Adj Close]]-Table21[[#This Row],[6-MA]]</f>
        <v>3.5153999999999996</v>
      </c>
      <c r="O1073" s="10">
        <f>(Table21[[#This Row],[Adj Close]]-M1073)^2</f>
        <v>12.358037159999997</v>
      </c>
      <c r="P1073" s="10">
        <f>ABS(Table21[[#This Row],[Erorr 3]])</f>
        <v>3.5153999999999996</v>
      </c>
      <c r="Q1073" s="81">
        <f>Table21[[#This Row],[Abs Erorr 3]]/Table21[[#This Row],[Adj Close]]</f>
        <v>2.9050731763753106E-2</v>
      </c>
    </row>
    <row r="1074" spans="1:17" x14ac:dyDescent="0.3">
      <c r="A1074" s="79">
        <v>45021</v>
      </c>
      <c r="B1074" s="82">
        <v>118.2795</v>
      </c>
      <c r="C1074" s="4">
        <f t="shared" si="81"/>
        <v>121.009</v>
      </c>
      <c r="D1074" s="18">
        <f>Table21[[#This Row],[Adj Close]]-Table21[[#This Row],[Naive Trend ]]</f>
        <v>-2.7295000000000016</v>
      </c>
      <c r="E1074" s="5">
        <f t="shared" si="80"/>
        <v>7.4501702500000091</v>
      </c>
      <c r="F1074" s="5">
        <f>ABS(Table21[[#This Row],[Erorr 1]])</f>
        <v>2.7295000000000016</v>
      </c>
      <c r="G1074" s="6">
        <f>Table21[[#This Row],[Abs Erorr 1]]/Table21[[#This Row],[Adj Close]]</f>
        <v>2.3076695454410965E-2</v>
      </c>
      <c r="H1074" s="4">
        <f t="shared" si="83"/>
        <v>120.00786666666666</v>
      </c>
      <c r="I1074" s="7">
        <f>(Table21[[#This Row],[Adj Close]]-Table21[[#This Row],[3-MA]])</f>
        <v>-1.7283666666666591</v>
      </c>
      <c r="J1074" s="3">
        <f t="shared" si="82"/>
        <v>2.987251334444418</v>
      </c>
      <c r="K1074" s="3">
        <f>ABS(Table21[[#This Row],[Erorr 2]])</f>
        <v>1.7283666666666591</v>
      </c>
      <c r="L1074" s="6">
        <f>Table21[[#This Row],[Abs Erorr 2]]/Table21[[#This Row],[Adj Close]]</f>
        <v>1.4612563180150907E-2</v>
      </c>
      <c r="M1074" s="4">
        <f t="shared" si="84"/>
        <v>118.45235000000001</v>
      </c>
      <c r="N1074" s="9">
        <f>Table21[[#This Row],[Adj Close]]-Table21[[#This Row],[6-MA]]</f>
        <v>-0.17285000000001105</v>
      </c>
      <c r="O1074" s="10">
        <f>(Table21[[#This Row],[Adj Close]]-M1074)^2</f>
        <v>2.9877122500003819E-2</v>
      </c>
      <c r="P1074" s="10">
        <f>ABS(Table21[[#This Row],[Erorr 3]])</f>
        <v>0.17285000000001105</v>
      </c>
      <c r="Q1074" s="81">
        <f>Table21[[#This Row],[Abs Erorr 3]]/Table21[[#This Row],[Adj Close]]</f>
        <v>1.4613690453545293E-3</v>
      </c>
    </row>
    <row r="1075" spans="1:17" x14ac:dyDescent="0.3">
      <c r="A1075" s="79">
        <v>45022</v>
      </c>
      <c r="B1075" s="82">
        <v>117.6143</v>
      </c>
      <c r="C1075" s="4">
        <f t="shared" si="81"/>
        <v>118.2795</v>
      </c>
      <c r="D1075" s="18">
        <f>Table21[[#This Row],[Adj Close]]-Table21[[#This Row],[Naive Trend ]]</f>
        <v>-0.66519999999999868</v>
      </c>
      <c r="E1075" s="5">
        <f t="shared" si="80"/>
        <v>0.44249103999999823</v>
      </c>
      <c r="F1075" s="5">
        <f>ABS(Table21[[#This Row],[Erorr 1]])</f>
        <v>0.66519999999999868</v>
      </c>
      <c r="G1075" s="6">
        <f>Table21[[#This Row],[Abs Erorr 1]]/Table21[[#This Row],[Adj Close]]</f>
        <v>5.6557748505071124E-3</v>
      </c>
      <c r="H1075" s="4">
        <f t="shared" si="83"/>
        <v>119.44043333333333</v>
      </c>
      <c r="I1075" s="7">
        <f>(Table21[[#This Row],[Adj Close]]-Table21[[#This Row],[3-MA]])</f>
        <v>-1.8261333333333312</v>
      </c>
      <c r="J1075" s="3">
        <f t="shared" si="82"/>
        <v>3.3347629511111032</v>
      </c>
      <c r="K1075" s="3">
        <f>ABS(Table21[[#This Row],[Erorr 2]])</f>
        <v>1.8261333333333312</v>
      </c>
      <c r="L1075" s="6">
        <f>Table21[[#This Row],[Abs Erorr 2]]/Table21[[#This Row],[Adj Close]]</f>
        <v>1.5526456675194523E-2</v>
      </c>
      <c r="M1075" s="4">
        <f t="shared" si="84"/>
        <v>118.9464</v>
      </c>
      <c r="N1075" s="9">
        <f>Table21[[#This Row],[Adj Close]]-Table21[[#This Row],[6-MA]]</f>
        <v>-1.332099999999997</v>
      </c>
      <c r="O1075" s="10">
        <f>(Table21[[#This Row],[Adj Close]]-M1075)^2</f>
        <v>1.7744904099999919</v>
      </c>
      <c r="P1075" s="10">
        <f>ABS(Table21[[#This Row],[Erorr 3]])</f>
        <v>1.332099999999997</v>
      </c>
      <c r="Q1075" s="81">
        <f>Table21[[#This Row],[Abs Erorr 3]]/Table21[[#This Row],[Adj Close]]</f>
        <v>1.1326003725737405E-2</v>
      </c>
    </row>
    <row r="1076" spans="1:17" x14ac:dyDescent="0.3">
      <c r="A1076" s="79">
        <v>45026</v>
      </c>
      <c r="B1076" s="82">
        <v>119.2676</v>
      </c>
      <c r="C1076" s="4">
        <f t="shared" si="81"/>
        <v>117.6143</v>
      </c>
      <c r="D1076" s="18">
        <f>Table21[[#This Row],[Adj Close]]-Table21[[#This Row],[Naive Trend ]]</f>
        <v>1.6533000000000015</v>
      </c>
      <c r="E1076" s="5">
        <f t="shared" si="80"/>
        <v>2.7334008900000053</v>
      </c>
      <c r="F1076" s="5">
        <f>ABS(Table21[[#This Row],[Erorr 1]])</f>
        <v>1.6533000000000015</v>
      </c>
      <c r="G1076" s="6">
        <f>Table21[[#This Row],[Abs Erorr 1]]/Table21[[#This Row],[Adj Close]]</f>
        <v>1.386210504780847E-2</v>
      </c>
      <c r="H1076" s="4">
        <f t="shared" si="83"/>
        <v>118.9676</v>
      </c>
      <c r="I1076" s="7">
        <f>(Table21[[#This Row],[Adj Close]]-Table21[[#This Row],[3-MA]])</f>
        <v>0.29999999999999716</v>
      </c>
      <c r="J1076" s="3">
        <f t="shared" si="82"/>
        <v>8.999999999999829E-2</v>
      </c>
      <c r="K1076" s="3">
        <f>ABS(Table21[[#This Row],[Erorr 2]])</f>
        <v>0.29999999999999716</v>
      </c>
      <c r="L1076" s="6">
        <f>Table21[[#This Row],[Abs Erorr 2]]/Table21[[#This Row],[Adj Close]]</f>
        <v>2.5153520319013477E-3</v>
      </c>
      <c r="M1076" s="4">
        <f t="shared" si="84"/>
        <v>118.90238333333333</v>
      </c>
      <c r="N1076" s="9">
        <f>Table21[[#This Row],[Adj Close]]-Table21[[#This Row],[6-MA]]</f>
        <v>0.36521666666666874</v>
      </c>
      <c r="O1076" s="10">
        <f>(Table21[[#This Row],[Adj Close]]-M1076)^2</f>
        <v>0.13338321361111263</v>
      </c>
      <c r="P1076" s="10">
        <f>ABS(Table21[[#This Row],[Erorr 3]])</f>
        <v>0.36521666666666874</v>
      </c>
      <c r="Q1076" s="81">
        <f>Table21[[#This Row],[Abs Erorr 3]]/Table21[[#This Row],[Adj Close]]</f>
        <v>3.062161615280837E-3</v>
      </c>
    </row>
    <row r="1077" spans="1:17" x14ac:dyDescent="0.3">
      <c r="A1077" s="79">
        <v>45027</v>
      </c>
      <c r="B1077" s="82">
        <v>120.6275</v>
      </c>
      <c r="C1077" s="4">
        <f t="shared" si="81"/>
        <v>119.2676</v>
      </c>
      <c r="D1077" s="18">
        <f>Table21[[#This Row],[Adj Close]]-Table21[[#This Row],[Naive Trend ]]</f>
        <v>1.3598999999999961</v>
      </c>
      <c r="E1077" s="5">
        <f t="shared" si="80"/>
        <v>1.8493280099999894</v>
      </c>
      <c r="F1077" s="5">
        <f>ABS(Table21[[#This Row],[Erorr 1]])</f>
        <v>1.3598999999999961</v>
      </c>
      <c r="G1077" s="6">
        <f>Table21[[#This Row],[Abs Erorr 1]]/Table21[[#This Row],[Adj Close]]</f>
        <v>1.1273548734741217E-2</v>
      </c>
      <c r="H1077" s="4">
        <f t="shared" si="83"/>
        <v>118.38713333333334</v>
      </c>
      <c r="I1077" s="7">
        <f>(Table21[[#This Row],[Adj Close]]-Table21[[#This Row],[3-MA]])</f>
        <v>2.2403666666666595</v>
      </c>
      <c r="J1077" s="3">
        <f t="shared" si="82"/>
        <v>5.019242801111079</v>
      </c>
      <c r="K1077" s="3">
        <f>ABS(Table21[[#This Row],[Erorr 2]])</f>
        <v>2.2403666666666595</v>
      </c>
      <c r="L1077" s="6">
        <f>Table21[[#This Row],[Abs Erorr 2]]/Table21[[#This Row],[Adj Close]]</f>
        <v>1.8572602985775712E-2</v>
      </c>
      <c r="M1077" s="4">
        <f t="shared" si="84"/>
        <v>119.19749999999999</v>
      </c>
      <c r="N1077" s="9">
        <f>Table21[[#This Row],[Adj Close]]-Table21[[#This Row],[6-MA]]</f>
        <v>1.4300000000000068</v>
      </c>
      <c r="O1077" s="10">
        <f>(Table21[[#This Row],[Adj Close]]-M1077)^2</f>
        <v>2.0449000000000197</v>
      </c>
      <c r="P1077" s="10">
        <f>ABS(Table21[[#This Row],[Erorr 3]])</f>
        <v>1.4300000000000068</v>
      </c>
      <c r="Q1077" s="81">
        <f>Table21[[#This Row],[Abs Erorr 3]]/Table21[[#This Row],[Adj Close]]</f>
        <v>1.1854676587013797E-2</v>
      </c>
    </row>
    <row r="1078" spans="1:17" x14ac:dyDescent="0.3">
      <c r="A1078" s="79">
        <v>45028</v>
      </c>
      <c r="B1078" s="82">
        <v>120.97969999999999</v>
      </c>
      <c r="C1078" s="4">
        <f t="shared" si="81"/>
        <v>120.6275</v>
      </c>
      <c r="D1078" s="18">
        <f>Table21[[#This Row],[Adj Close]]-Table21[[#This Row],[Naive Trend ]]</f>
        <v>0.35219999999999629</v>
      </c>
      <c r="E1078" s="5">
        <f t="shared" si="80"/>
        <v>0.12404483999999739</v>
      </c>
      <c r="F1078" s="5">
        <f>ABS(Table21[[#This Row],[Erorr 1]])</f>
        <v>0.35219999999999629</v>
      </c>
      <c r="G1078" s="6">
        <f>Table21[[#This Row],[Abs Erorr 1]]/Table21[[#This Row],[Adj Close]]</f>
        <v>2.9112322149914102E-3</v>
      </c>
      <c r="H1078" s="4">
        <f t="shared" si="83"/>
        <v>119.16980000000001</v>
      </c>
      <c r="I1078" s="7">
        <f>(Table21[[#This Row],[Adj Close]]-Table21[[#This Row],[3-MA]])</f>
        <v>1.8098999999999847</v>
      </c>
      <c r="J1078" s="3">
        <f t="shared" si="82"/>
        <v>3.2757380099999449</v>
      </c>
      <c r="K1078" s="3">
        <f>ABS(Table21[[#This Row],[Erorr 2]])</f>
        <v>1.8098999999999847</v>
      </c>
      <c r="L1078" s="6">
        <f>Table21[[#This Row],[Abs Erorr 2]]/Table21[[#This Row],[Adj Close]]</f>
        <v>1.4960361118435447E-2</v>
      </c>
      <c r="M1078" s="4">
        <f t="shared" si="84"/>
        <v>119.30511666666666</v>
      </c>
      <c r="N1078" s="9">
        <f>Table21[[#This Row],[Adj Close]]-Table21[[#This Row],[6-MA]]</f>
        <v>1.6745833333333309</v>
      </c>
      <c r="O1078" s="10">
        <f>(Table21[[#This Row],[Adj Close]]-M1078)^2</f>
        <v>2.8042293402777694</v>
      </c>
      <c r="P1078" s="10">
        <f>ABS(Table21[[#This Row],[Erorr 3]])</f>
        <v>1.6745833333333309</v>
      </c>
      <c r="Q1078" s="81">
        <f>Table21[[#This Row],[Abs Erorr 3]]/Table21[[#This Row],[Adj Close]]</f>
        <v>1.3841853908823802E-2</v>
      </c>
    </row>
    <row r="1079" spans="1:17" x14ac:dyDescent="0.3">
      <c r="A1079" s="79">
        <v>45029</v>
      </c>
      <c r="B1079" s="82">
        <v>123.6897</v>
      </c>
      <c r="C1079" s="4">
        <f t="shared" si="81"/>
        <v>120.97969999999999</v>
      </c>
      <c r="D1079" s="18">
        <f>Table21[[#This Row],[Adj Close]]-Table21[[#This Row],[Naive Trend ]]</f>
        <v>2.710000000000008</v>
      </c>
      <c r="E1079" s="5">
        <f t="shared" si="80"/>
        <v>7.3441000000000427</v>
      </c>
      <c r="F1079" s="5">
        <f>ABS(Table21[[#This Row],[Erorr 1]])</f>
        <v>2.710000000000008</v>
      </c>
      <c r="G1079" s="6">
        <f>Table21[[#This Row],[Abs Erorr 1]]/Table21[[#This Row],[Adj Close]]</f>
        <v>2.1909665881637744E-2</v>
      </c>
      <c r="H1079" s="4">
        <f t="shared" si="83"/>
        <v>120.2916</v>
      </c>
      <c r="I1079" s="7">
        <f>(Table21[[#This Row],[Adj Close]]-Table21[[#This Row],[3-MA]])</f>
        <v>3.3980999999999995</v>
      </c>
      <c r="J1079" s="3">
        <f t="shared" si="82"/>
        <v>11.547083609999996</v>
      </c>
      <c r="K1079" s="3">
        <f>ABS(Table21[[#This Row],[Erorr 2]])</f>
        <v>3.3980999999999995</v>
      </c>
      <c r="L1079" s="6">
        <f>Table21[[#This Row],[Abs Erorr 2]]/Table21[[#This Row],[Adj Close]]</f>
        <v>2.7472780676159773E-2</v>
      </c>
      <c r="M1079" s="4">
        <f t="shared" si="84"/>
        <v>119.6296</v>
      </c>
      <c r="N1079" s="9">
        <f>Table21[[#This Row],[Adj Close]]-Table21[[#This Row],[6-MA]]</f>
        <v>4.0601000000000056</v>
      </c>
      <c r="O1079" s="10">
        <f>(Table21[[#This Row],[Adj Close]]-M1079)^2</f>
        <v>16.484412010000046</v>
      </c>
      <c r="P1079" s="10">
        <f>ABS(Table21[[#This Row],[Erorr 3]])</f>
        <v>4.0601000000000056</v>
      </c>
      <c r="Q1079" s="81">
        <f>Table21[[#This Row],[Abs Erorr 3]]/Table21[[#This Row],[Adj Close]]</f>
        <v>3.282488355942334E-2</v>
      </c>
    </row>
    <row r="1080" spans="1:17" x14ac:dyDescent="0.3">
      <c r="A1080" s="79">
        <v>45030</v>
      </c>
      <c r="B1080" s="82">
        <v>123.2201</v>
      </c>
      <c r="C1080" s="4">
        <f t="shared" si="81"/>
        <v>123.6897</v>
      </c>
      <c r="D1080" s="18">
        <f>Table21[[#This Row],[Adj Close]]-Table21[[#This Row],[Naive Trend ]]</f>
        <v>-0.4695999999999998</v>
      </c>
      <c r="E1080" s="5">
        <f t="shared" si="80"/>
        <v>0.2205241599999998</v>
      </c>
      <c r="F1080" s="5">
        <f>ABS(Table21[[#This Row],[Erorr 1]])</f>
        <v>0.4695999999999998</v>
      </c>
      <c r="G1080" s="6">
        <f>Table21[[#This Row],[Abs Erorr 1]]/Table21[[#This Row],[Adj Close]]</f>
        <v>3.8110665386572465E-3</v>
      </c>
      <c r="H1080" s="4">
        <f t="shared" si="83"/>
        <v>121.76563333333333</v>
      </c>
      <c r="I1080" s="7">
        <f>(Table21[[#This Row],[Adj Close]]-Table21[[#This Row],[3-MA]])</f>
        <v>1.4544666666666757</v>
      </c>
      <c r="J1080" s="3">
        <f t="shared" si="82"/>
        <v>2.1154732844444708</v>
      </c>
      <c r="K1080" s="3">
        <f>ABS(Table21[[#This Row],[Erorr 2]])</f>
        <v>1.4544666666666757</v>
      </c>
      <c r="L1080" s="6">
        <f>Table21[[#This Row],[Abs Erorr 2]]/Table21[[#This Row],[Adj Close]]</f>
        <v>1.1803810146775369E-2</v>
      </c>
      <c r="M1080" s="4">
        <f t="shared" si="84"/>
        <v>120.07638333333334</v>
      </c>
      <c r="N1080" s="9">
        <f>Table21[[#This Row],[Adj Close]]-Table21[[#This Row],[6-MA]]</f>
        <v>3.1437166666666627</v>
      </c>
      <c r="O1080" s="10">
        <f>(Table21[[#This Row],[Adj Close]]-M1080)^2</f>
        <v>9.8829544802777534</v>
      </c>
      <c r="P1080" s="10">
        <f>ABS(Table21[[#This Row],[Erorr 3]])</f>
        <v>3.1437166666666627</v>
      </c>
      <c r="Q1080" s="81">
        <f>Table21[[#This Row],[Abs Erorr 3]]/Table21[[#This Row],[Adj Close]]</f>
        <v>2.5513018303561372E-2</v>
      </c>
    </row>
    <row r="1081" spans="1:17" x14ac:dyDescent="0.3">
      <c r="A1081" s="79">
        <v>45033</v>
      </c>
      <c r="B1081" s="82">
        <v>123.45489999999999</v>
      </c>
      <c r="C1081" s="4">
        <f t="shared" si="81"/>
        <v>123.2201</v>
      </c>
      <c r="D1081" s="18">
        <f>Table21[[#This Row],[Adj Close]]-Table21[[#This Row],[Naive Trend ]]</f>
        <v>0.23479999999999279</v>
      </c>
      <c r="E1081" s="5">
        <f t="shared" si="80"/>
        <v>5.5131039999996613E-2</v>
      </c>
      <c r="F1081" s="5">
        <f>ABS(Table21[[#This Row],[Erorr 1]])</f>
        <v>0.23479999999999279</v>
      </c>
      <c r="G1081" s="6">
        <f>Table21[[#This Row],[Abs Erorr 1]]/Table21[[#This Row],[Adj Close]]</f>
        <v>1.9019091182285418E-3</v>
      </c>
      <c r="H1081" s="4">
        <f t="shared" si="83"/>
        <v>122.62983333333334</v>
      </c>
      <c r="I1081" s="7">
        <f>(Table21[[#This Row],[Adj Close]]-Table21[[#This Row],[3-MA]])</f>
        <v>0.82506666666665751</v>
      </c>
      <c r="J1081" s="3">
        <f t="shared" si="82"/>
        <v>0.68073500444442936</v>
      </c>
      <c r="K1081" s="3">
        <f>ABS(Table21[[#This Row],[Erorr 2]])</f>
        <v>0.82506666666665751</v>
      </c>
      <c r="L1081" s="6">
        <f>Table21[[#This Row],[Abs Erorr 2]]/Table21[[#This Row],[Adj Close]]</f>
        <v>6.6831423189088286E-3</v>
      </c>
      <c r="M1081" s="4">
        <f t="shared" si="84"/>
        <v>120.89981666666667</v>
      </c>
      <c r="N1081" s="9">
        <f>Table21[[#This Row],[Adj Close]]-Table21[[#This Row],[6-MA]]</f>
        <v>2.5550833333333287</v>
      </c>
      <c r="O1081" s="10">
        <f>(Table21[[#This Row],[Adj Close]]-M1081)^2</f>
        <v>6.5284508402777544</v>
      </c>
      <c r="P1081" s="10">
        <f>ABS(Table21[[#This Row],[Erorr 3]])</f>
        <v>2.5550833333333287</v>
      </c>
      <c r="Q1081" s="81">
        <f>Table21[[#This Row],[Abs Erorr 3]]/Table21[[#This Row],[Adj Close]]</f>
        <v>2.0696491863290391E-2</v>
      </c>
    </row>
    <row r="1082" spans="1:17" x14ac:dyDescent="0.3">
      <c r="A1082" s="79">
        <v>45034</v>
      </c>
      <c r="B1082" s="82">
        <v>123.4744</v>
      </c>
      <c r="C1082" s="4">
        <f t="shared" si="81"/>
        <v>123.45489999999999</v>
      </c>
      <c r="D1082" s="18">
        <f>Table21[[#This Row],[Adj Close]]-Table21[[#This Row],[Naive Trend ]]</f>
        <v>1.9500000000007844E-2</v>
      </c>
      <c r="E1082" s="5">
        <f t="shared" si="80"/>
        <v>3.8025000000030591E-4</v>
      </c>
      <c r="F1082" s="5">
        <f>ABS(Table21[[#This Row],[Erorr 1]])</f>
        <v>1.9500000000007844E-2</v>
      </c>
      <c r="G1082" s="6">
        <f>Table21[[#This Row],[Abs Erorr 1]]/Table21[[#This Row],[Adj Close]]</f>
        <v>1.5792747322528267E-4</v>
      </c>
      <c r="H1082" s="4">
        <f t="shared" si="83"/>
        <v>123.45490000000001</v>
      </c>
      <c r="I1082" s="7">
        <f>(Table21[[#This Row],[Adj Close]]-Table21[[#This Row],[3-MA]])</f>
        <v>1.9499999999993634E-2</v>
      </c>
      <c r="J1082" s="3">
        <f t="shared" si="82"/>
        <v>3.8024999999975172E-4</v>
      </c>
      <c r="K1082" s="3">
        <f>ABS(Table21[[#This Row],[Erorr 2]])</f>
        <v>1.9499999999993634E-2</v>
      </c>
      <c r="L1082" s="6">
        <f>Table21[[#This Row],[Abs Erorr 2]]/Table21[[#This Row],[Adj Close]]</f>
        <v>1.5792747322516758E-4</v>
      </c>
      <c r="M1082" s="4">
        <f t="shared" si="84"/>
        <v>121.87324999999998</v>
      </c>
      <c r="N1082" s="9">
        <f>Table21[[#This Row],[Adj Close]]-Table21[[#This Row],[6-MA]]</f>
        <v>1.6011500000000183</v>
      </c>
      <c r="O1082" s="10">
        <f>(Table21[[#This Row],[Adj Close]]-M1082)^2</f>
        <v>2.5636813225000585</v>
      </c>
      <c r="P1082" s="10">
        <f>ABS(Table21[[#This Row],[Erorr 3]])</f>
        <v>1.6011500000000183</v>
      </c>
      <c r="Q1082" s="81">
        <f>Table21[[#This Row],[Abs Erorr 3]]/Table21[[#This Row],[Adj Close]]</f>
        <v>1.2967465320746796E-2</v>
      </c>
    </row>
    <row r="1083" spans="1:17" x14ac:dyDescent="0.3">
      <c r="A1083" s="79">
        <v>45035</v>
      </c>
      <c r="B1083" s="82">
        <v>122.9461</v>
      </c>
      <c r="C1083" s="4">
        <f t="shared" si="81"/>
        <v>123.4744</v>
      </c>
      <c r="D1083" s="18">
        <f>Table21[[#This Row],[Adj Close]]-Table21[[#This Row],[Naive Trend ]]</f>
        <v>-0.52830000000000155</v>
      </c>
      <c r="E1083" s="5">
        <f t="shared" si="80"/>
        <v>0.27910089000000166</v>
      </c>
      <c r="F1083" s="5">
        <f>ABS(Table21[[#This Row],[Erorr 1]])</f>
        <v>0.52830000000000155</v>
      </c>
      <c r="G1083" s="6">
        <f>Table21[[#This Row],[Abs Erorr 1]]/Table21[[#This Row],[Adj Close]]</f>
        <v>4.2970049476966045E-3</v>
      </c>
      <c r="H1083" s="4">
        <f t="shared" si="83"/>
        <v>123.38313333333333</v>
      </c>
      <c r="I1083" s="7">
        <f>(Table21[[#This Row],[Adj Close]]-Table21[[#This Row],[3-MA]])</f>
        <v>-0.43703333333333205</v>
      </c>
      <c r="J1083" s="3">
        <f t="shared" si="82"/>
        <v>0.19099813444444333</v>
      </c>
      <c r="K1083" s="3">
        <f>ABS(Table21[[#This Row],[Erorr 2]])</f>
        <v>0.43703333333333205</v>
      </c>
      <c r="L1083" s="6">
        <f>Table21[[#This Row],[Abs Erorr 2]]/Table21[[#This Row],[Adj Close]]</f>
        <v>3.554674229872538E-3</v>
      </c>
      <c r="M1083" s="4">
        <f t="shared" si="84"/>
        <v>122.57438333333334</v>
      </c>
      <c r="N1083" s="9">
        <f>Table21[[#This Row],[Adj Close]]-Table21[[#This Row],[6-MA]]</f>
        <v>0.37171666666665715</v>
      </c>
      <c r="O1083" s="10">
        <f>(Table21[[#This Row],[Adj Close]]-M1083)^2</f>
        <v>0.1381732802777707</v>
      </c>
      <c r="P1083" s="10">
        <f>ABS(Table21[[#This Row],[Erorr 3]])</f>
        <v>0.37171666666665715</v>
      </c>
      <c r="Q1083" s="81">
        <f>Table21[[#This Row],[Abs Erorr 3]]/Table21[[#This Row],[Adj Close]]</f>
        <v>3.0234116142493104E-3</v>
      </c>
    </row>
    <row r="1084" spans="1:17" x14ac:dyDescent="0.3">
      <c r="A1084" s="79">
        <v>45036</v>
      </c>
      <c r="B1084" s="82">
        <v>121.7526</v>
      </c>
      <c r="C1084" s="4">
        <f t="shared" si="81"/>
        <v>122.9461</v>
      </c>
      <c r="D1084" s="18">
        <f>Table21[[#This Row],[Adj Close]]-Table21[[#This Row],[Naive Trend ]]</f>
        <v>-1.1935000000000002</v>
      </c>
      <c r="E1084" s="5">
        <f t="shared" si="80"/>
        <v>1.4244422500000005</v>
      </c>
      <c r="F1084" s="5">
        <f>ABS(Table21[[#This Row],[Erorr 1]])</f>
        <v>1.1935000000000002</v>
      </c>
      <c r="G1084" s="6">
        <f>Table21[[#This Row],[Abs Erorr 1]]/Table21[[#This Row],[Adj Close]]</f>
        <v>9.8026654050919673E-3</v>
      </c>
      <c r="H1084" s="4">
        <f t="shared" si="83"/>
        <v>123.29180000000001</v>
      </c>
      <c r="I1084" s="7">
        <f>(Table21[[#This Row],[Adj Close]]-Table21[[#This Row],[3-MA]])</f>
        <v>-1.5392000000000081</v>
      </c>
      <c r="J1084" s="3">
        <f t="shared" si="82"/>
        <v>2.3691366400000251</v>
      </c>
      <c r="K1084" s="3">
        <f>ABS(Table21[[#This Row],[Erorr 2]])</f>
        <v>1.5392000000000081</v>
      </c>
      <c r="L1084" s="6">
        <f>Table21[[#This Row],[Abs Erorr 2]]/Table21[[#This Row],[Adj Close]]</f>
        <v>1.2642029821129143E-2</v>
      </c>
      <c r="M1084" s="4">
        <f t="shared" si="84"/>
        <v>122.96081666666667</v>
      </c>
      <c r="N1084" s="9">
        <f>Table21[[#This Row],[Adj Close]]-Table21[[#This Row],[6-MA]]</f>
        <v>-1.2082166666666723</v>
      </c>
      <c r="O1084" s="10">
        <f>(Table21[[#This Row],[Adj Close]]-M1084)^2</f>
        <v>1.4597875136111247</v>
      </c>
      <c r="P1084" s="10">
        <f>ABS(Table21[[#This Row],[Erorr 3]])</f>
        <v>1.2082166666666723</v>
      </c>
      <c r="Q1084" s="81">
        <f>Table21[[#This Row],[Abs Erorr 3]]/Table21[[#This Row],[Adj Close]]</f>
        <v>9.9235389360610958E-3</v>
      </c>
    </row>
    <row r="1085" spans="1:17" x14ac:dyDescent="0.3">
      <c r="A1085" s="79">
        <v>45037</v>
      </c>
      <c r="B1085" s="82">
        <v>122.8092</v>
      </c>
      <c r="C1085" s="4">
        <f t="shared" si="81"/>
        <v>121.7526</v>
      </c>
      <c r="D1085" s="18">
        <f>Table21[[#This Row],[Adj Close]]-Table21[[#This Row],[Naive Trend ]]</f>
        <v>1.0566000000000031</v>
      </c>
      <c r="E1085" s="5">
        <f t="shared" si="80"/>
        <v>1.1164035600000066</v>
      </c>
      <c r="F1085" s="5">
        <f>ABS(Table21[[#This Row],[Erorr 1]])</f>
        <v>1.0566000000000031</v>
      </c>
      <c r="G1085" s="6">
        <f>Table21[[#This Row],[Abs Erorr 1]]/Table21[[#This Row],[Adj Close]]</f>
        <v>8.6035899590584664E-3</v>
      </c>
      <c r="H1085" s="4">
        <f t="shared" si="83"/>
        <v>122.72436666666665</v>
      </c>
      <c r="I1085" s="7">
        <f>(Table21[[#This Row],[Adj Close]]-Table21[[#This Row],[3-MA]])</f>
        <v>8.483333333334997E-2</v>
      </c>
      <c r="J1085" s="3">
        <f t="shared" si="82"/>
        <v>7.1966944444472672E-3</v>
      </c>
      <c r="K1085" s="3">
        <f>ABS(Table21[[#This Row],[Erorr 2]])</f>
        <v>8.483333333334997E-2</v>
      </c>
      <c r="L1085" s="6">
        <f>Table21[[#This Row],[Abs Erorr 2]]/Table21[[#This Row],[Adj Close]]</f>
        <v>6.9077343825503274E-4</v>
      </c>
      <c r="M1085" s="4">
        <f t="shared" si="84"/>
        <v>123.08963333333334</v>
      </c>
      <c r="N1085" s="9">
        <f>Table21[[#This Row],[Adj Close]]-Table21[[#This Row],[6-MA]]</f>
        <v>-0.28043333333333464</v>
      </c>
      <c r="O1085" s="10">
        <f>(Table21[[#This Row],[Adj Close]]-M1085)^2</f>
        <v>7.8642854444445173E-2</v>
      </c>
      <c r="P1085" s="10">
        <f>ABS(Table21[[#This Row],[Erorr 3]])</f>
        <v>0.28043333333333464</v>
      </c>
      <c r="Q1085" s="81">
        <f>Table21[[#This Row],[Abs Erorr 3]]/Table21[[#This Row],[Adj Close]]</f>
        <v>2.2834879905848635E-3</v>
      </c>
    </row>
    <row r="1086" spans="1:17" x14ac:dyDescent="0.3">
      <c r="A1086" s="79">
        <v>45040</v>
      </c>
      <c r="B1086" s="82">
        <v>124.33540000000001</v>
      </c>
      <c r="C1086" s="4">
        <f t="shared" si="81"/>
        <v>122.8092</v>
      </c>
      <c r="D1086" s="18">
        <f>Table21[[#This Row],[Adj Close]]-Table21[[#This Row],[Naive Trend ]]</f>
        <v>1.5262000000000029</v>
      </c>
      <c r="E1086" s="5">
        <f t="shared" si="80"/>
        <v>2.3292864400000086</v>
      </c>
      <c r="F1086" s="5">
        <f>ABS(Table21[[#This Row],[Erorr 1]])</f>
        <v>1.5262000000000029</v>
      </c>
      <c r="G1086" s="6">
        <f>Table21[[#This Row],[Abs Erorr 1]]/Table21[[#This Row],[Adj Close]]</f>
        <v>1.2274862991553514E-2</v>
      </c>
      <c r="H1086" s="4">
        <f t="shared" si="83"/>
        <v>122.50263333333334</v>
      </c>
      <c r="I1086" s="7">
        <f>(Table21[[#This Row],[Adj Close]]-Table21[[#This Row],[3-MA]])</f>
        <v>1.8327666666666715</v>
      </c>
      <c r="J1086" s="3">
        <f t="shared" si="82"/>
        <v>3.3590336544444623</v>
      </c>
      <c r="K1086" s="3">
        <f>ABS(Table21[[#This Row],[Erorr 2]])</f>
        <v>1.8327666666666715</v>
      </c>
      <c r="L1086" s="6">
        <f>Table21[[#This Row],[Abs Erorr 2]]/Table21[[#This Row],[Adj Close]]</f>
        <v>1.4740505653793461E-2</v>
      </c>
      <c r="M1086" s="4">
        <f t="shared" si="84"/>
        <v>122.94288333333334</v>
      </c>
      <c r="N1086" s="9">
        <f>Table21[[#This Row],[Adj Close]]-Table21[[#This Row],[6-MA]]</f>
        <v>1.3925166666666655</v>
      </c>
      <c r="O1086" s="10">
        <f>(Table21[[#This Row],[Adj Close]]-M1086)^2</f>
        <v>1.9391026669444413</v>
      </c>
      <c r="P1086" s="10">
        <f>ABS(Table21[[#This Row],[Erorr 3]])</f>
        <v>1.3925166666666655</v>
      </c>
      <c r="Q1086" s="81">
        <f>Table21[[#This Row],[Abs Erorr 3]]/Table21[[#This Row],[Adj Close]]</f>
        <v>1.1199679790845289E-2</v>
      </c>
    </row>
    <row r="1087" spans="1:17" x14ac:dyDescent="0.3">
      <c r="A1087" s="79">
        <v>45041</v>
      </c>
      <c r="B1087" s="82">
        <v>121.958</v>
      </c>
      <c r="C1087" s="4">
        <f t="shared" si="81"/>
        <v>124.33540000000001</v>
      </c>
      <c r="D1087" s="18">
        <f>Table21[[#This Row],[Adj Close]]-Table21[[#This Row],[Naive Trend ]]</f>
        <v>-2.3774000000000086</v>
      </c>
      <c r="E1087" s="5">
        <f t="shared" si="80"/>
        <v>5.6520307600000406</v>
      </c>
      <c r="F1087" s="5">
        <f>ABS(Table21[[#This Row],[Erorr 1]])</f>
        <v>2.3774000000000086</v>
      </c>
      <c r="G1087" s="6">
        <f>Table21[[#This Row],[Abs Erorr 1]]/Table21[[#This Row],[Adj Close]]</f>
        <v>1.9493596156053793E-2</v>
      </c>
      <c r="H1087" s="4">
        <f t="shared" si="83"/>
        <v>122.96573333333333</v>
      </c>
      <c r="I1087" s="7">
        <f>(Table21[[#This Row],[Adj Close]]-Table21[[#This Row],[3-MA]])</f>
        <v>-1.0077333333333343</v>
      </c>
      <c r="J1087" s="3">
        <f t="shared" si="82"/>
        <v>1.0155264711111129</v>
      </c>
      <c r="K1087" s="3">
        <f>ABS(Table21[[#This Row],[Erorr 2]])</f>
        <v>1.0077333333333343</v>
      </c>
      <c r="L1087" s="6">
        <f>Table21[[#This Row],[Abs Erorr 2]]/Table21[[#This Row],[Adj Close]]</f>
        <v>8.2629539130957726E-3</v>
      </c>
      <c r="M1087" s="4">
        <f t="shared" si="84"/>
        <v>123.12876666666669</v>
      </c>
      <c r="N1087" s="9">
        <f>Table21[[#This Row],[Adj Close]]-Table21[[#This Row],[6-MA]]</f>
        <v>-1.1707666666666938</v>
      </c>
      <c r="O1087" s="10">
        <f>(Table21[[#This Row],[Adj Close]]-M1087)^2</f>
        <v>1.3706945877778414</v>
      </c>
      <c r="P1087" s="10">
        <f>ABS(Table21[[#This Row],[Erorr 3]])</f>
        <v>1.1707666666666938</v>
      </c>
      <c r="Q1087" s="81">
        <f>Table21[[#This Row],[Abs Erorr 3]]/Table21[[#This Row],[Adj Close]]</f>
        <v>9.5997529204045143E-3</v>
      </c>
    </row>
    <row r="1088" spans="1:17" x14ac:dyDescent="0.3">
      <c r="A1088" s="79">
        <v>45042</v>
      </c>
      <c r="B1088" s="82">
        <v>121.1558</v>
      </c>
      <c r="C1088" s="4">
        <f t="shared" si="81"/>
        <v>121.958</v>
      </c>
      <c r="D1088" s="18">
        <f>Table21[[#This Row],[Adj Close]]-Table21[[#This Row],[Naive Trend ]]</f>
        <v>-0.80219999999999914</v>
      </c>
      <c r="E1088" s="5">
        <f t="shared" si="80"/>
        <v>0.64352483999999865</v>
      </c>
      <c r="F1088" s="5">
        <f>ABS(Table21[[#This Row],[Erorr 1]])</f>
        <v>0.80219999999999914</v>
      </c>
      <c r="G1088" s="6">
        <f>Table21[[#This Row],[Abs Erorr 1]]/Table21[[#This Row],[Adj Close]]</f>
        <v>6.6212265529178062E-3</v>
      </c>
      <c r="H1088" s="4">
        <f t="shared" si="83"/>
        <v>123.03420000000001</v>
      </c>
      <c r="I1088" s="7">
        <f>(Table21[[#This Row],[Adj Close]]-Table21[[#This Row],[3-MA]])</f>
        <v>-1.8784000000000134</v>
      </c>
      <c r="J1088" s="3">
        <f t="shared" si="82"/>
        <v>3.5283865600000501</v>
      </c>
      <c r="K1088" s="3">
        <f>ABS(Table21[[#This Row],[Erorr 2]])</f>
        <v>1.8784000000000134</v>
      </c>
      <c r="L1088" s="6">
        <f>Table21[[#This Row],[Abs Erorr 2]]/Table21[[#This Row],[Adj Close]]</f>
        <v>1.5504003935428707E-2</v>
      </c>
      <c r="M1088" s="4">
        <f t="shared" si="84"/>
        <v>122.87928333333333</v>
      </c>
      <c r="N1088" s="9">
        <f>Table21[[#This Row],[Adj Close]]-Table21[[#This Row],[6-MA]]</f>
        <v>-1.7234833333333341</v>
      </c>
      <c r="O1088" s="10">
        <f>(Table21[[#This Row],[Adj Close]]-M1088)^2</f>
        <v>2.9703948002777807</v>
      </c>
      <c r="P1088" s="10">
        <f>ABS(Table21[[#This Row],[Erorr 3]])</f>
        <v>1.7234833333333341</v>
      </c>
      <c r="Q1088" s="81">
        <f>Table21[[#This Row],[Abs Erorr 3]]/Table21[[#This Row],[Adj Close]]</f>
        <v>1.4225347307626495E-2</v>
      </c>
    </row>
    <row r="1089" spans="1:17" x14ac:dyDescent="0.3">
      <c r="A1089" s="79">
        <v>45043</v>
      </c>
      <c r="B1089" s="82">
        <v>122.9755</v>
      </c>
      <c r="C1089" s="4">
        <f t="shared" si="81"/>
        <v>121.1558</v>
      </c>
      <c r="D1089" s="18">
        <f>Table21[[#This Row],[Adj Close]]-Table21[[#This Row],[Naive Trend ]]</f>
        <v>1.8196999999999974</v>
      </c>
      <c r="E1089" s="5">
        <f t="shared" si="80"/>
        <v>3.3113080899999905</v>
      </c>
      <c r="F1089" s="5">
        <f>ABS(Table21[[#This Row],[Erorr 1]])</f>
        <v>1.8196999999999974</v>
      </c>
      <c r="G1089" s="6">
        <f>Table21[[#This Row],[Abs Erorr 1]]/Table21[[#This Row],[Adj Close]]</f>
        <v>1.4797256364072498E-2</v>
      </c>
      <c r="H1089" s="4">
        <f t="shared" si="83"/>
        <v>122.48306666666667</v>
      </c>
      <c r="I1089" s="7">
        <f>(Table21[[#This Row],[Adj Close]]-Table21[[#This Row],[3-MA]])</f>
        <v>0.49243333333332373</v>
      </c>
      <c r="J1089" s="3">
        <f t="shared" si="82"/>
        <v>0.24249058777776833</v>
      </c>
      <c r="K1089" s="3">
        <f>ABS(Table21[[#This Row],[Erorr 2]])</f>
        <v>0.49243333333332373</v>
      </c>
      <c r="L1089" s="6">
        <f>Table21[[#This Row],[Abs Erorr 2]]/Table21[[#This Row],[Adj Close]]</f>
        <v>4.0043206438137979E-3</v>
      </c>
      <c r="M1089" s="4">
        <f t="shared" si="84"/>
        <v>122.49284999999999</v>
      </c>
      <c r="N1089" s="9">
        <f>Table21[[#This Row],[Adj Close]]-Table21[[#This Row],[6-MA]]</f>
        <v>0.48265000000000668</v>
      </c>
      <c r="O1089" s="10">
        <f>(Table21[[#This Row],[Adj Close]]-M1089)^2</f>
        <v>0.23295102250000646</v>
      </c>
      <c r="P1089" s="10">
        <f>ABS(Table21[[#This Row],[Erorr 3]])</f>
        <v>0.48265000000000668</v>
      </c>
      <c r="Q1089" s="81">
        <f>Table21[[#This Row],[Abs Erorr 3]]/Table21[[#This Row],[Adj Close]]</f>
        <v>3.924765502071605E-3</v>
      </c>
    </row>
    <row r="1090" spans="1:17" x14ac:dyDescent="0.3">
      <c r="A1090" s="79">
        <v>45044</v>
      </c>
      <c r="B1090" s="82">
        <v>123.9734</v>
      </c>
      <c r="C1090" s="4">
        <f t="shared" si="81"/>
        <v>122.9755</v>
      </c>
      <c r="D1090" s="18">
        <f>Table21[[#This Row],[Adj Close]]-Table21[[#This Row],[Naive Trend ]]</f>
        <v>0.99790000000000134</v>
      </c>
      <c r="E1090" s="5">
        <f t="shared" si="80"/>
        <v>0.99580441000000264</v>
      </c>
      <c r="F1090" s="5">
        <f>ABS(Table21[[#This Row],[Erorr 1]])</f>
        <v>0.99790000000000134</v>
      </c>
      <c r="G1090" s="6">
        <f>Table21[[#This Row],[Abs Erorr 1]]/Table21[[#This Row],[Adj Close]]</f>
        <v>8.049307351415718E-3</v>
      </c>
      <c r="H1090" s="4">
        <f t="shared" si="83"/>
        <v>122.02976666666666</v>
      </c>
      <c r="I1090" s="7">
        <f>(Table21[[#This Row],[Adj Close]]-Table21[[#This Row],[3-MA]])</f>
        <v>1.943633333333338</v>
      </c>
      <c r="J1090" s="3">
        <f t="shared" si="82"/>
        <v>3.7777105344444624</v>
      </c>
      <c r="K1090" s="3">
        <f>ABS(Table21[[#This Row],[Erorr 2]])</f>
        <v>1.943633333333338</v>
      </c>
      <c r="L1090" s="6">
        <f>Table21[[#This Row],[Abs Erorr 2]]/Table21[[#This Row],[Adj Close]]</f>
        <v>1.567782551203192E-2</v>
      </c>
      <c r="M1090" s="4">
        <f t="shared" si="84"/>
        <v>122.49775</v>
      </c>
      <c r="N1090" s="9">
        <f>Table21[[#This Row],[Adj Close]]-Table21[[#This Row],[6-MA]]</f>
        <v>1.4756500000000017</v>
      </c>
      <c r="O1090" s="10">
        <f>(Table21[[#This Row],[Adj Close]]-M1090)^2</f>
        <v>2.1775429225000051</v>
      </c>
      <c r="P1090" s="10">
        <f>ABS(Table21[[#This Row],[Erorr 3]])</f>
        <v>1.4756500000000017</v>
      </c>
      <c r="Q1090" s="81">
        <f>Table21[[#This Row],[Abs Erorr 3]]/Table21[[#This Row],[Adj Close]]</f>
        <v>1.1902956601980761E-2</v>
      </c>
    </row>
    <row r="1091" spans="1:17" x14ac:dyDescent="0.3">
      <c r="A1091" s="79">
        <v>45047</v>
      </c>
      <c r="B1091" s="82">
        <v>125.1474</v>
      </c>
      <c r="C1091" s="4">
        <f t="shared" si="81"/>
        <v>123.9734</v>
      </c>
      <c r="D1091" s="18">
        <f>Table21[[#This Row],[Adj Close]]-Table21[[#This Row],[Naive Trend ]]</f>
        <v>1.1740000000000066</v>
      </c>
      <c r="E1091" s="5">
        <f t="shared" ref="E1091:E1154" si="85">(B1091-C1091)^2</f>
        <v>1.3782760000000154</v>
      </c>
      <c r="F1091" s="5">
        <f>ABS(Table21[[#This Row],[Erorr 1]])</f>
        <v>1.1740000000000066</v>
      </c>
      <c r="G1091" s="6">
        <f>Table21[[#This Row],[Abs Erorr 1]]/Table21[[#This Row],[Adj Close]]</f>
        <v>9.3809379979129127E-3</v>
      </c>
      <c r="H1091" s="4">
        <f t="shared" si="83"/>
        <v>122.70156666666666</v>
      </c>
      <c r="I1091" s="7">
        <f>(Table21[[#This Row],[Adj Close]]-Table21[[#This Row],[3-MA]])</f>
        <v>2.44583333333334</v>
      </c>
      <c r="J1091" s="3">
        <f t="shared" si="82"/>
        <v>5.982100694444477</v>
      </c>
      <c r="K1091" s="3">
        <f>ABS(Table21[[#This Row],[Erorr 2]])</f>
        <v>2.44583333333334</v>
      </c>
      <c r="L1091" s="6">
        <f>Table21[[#This Row],[Abs Erorr 2]]/Table21[[#This Row],[Adj Close]]</f>
        <v>1.954362082898518E-2</v>
      </c>
      <c r="M1091" s="4">
        <f t="shared" si="84"/>
        <v>122.86788333333334</v>
      </c>
      <c r="N1091" s="9">
        <f>Table21[[#This Row],[Adj Close]]-Table21[[#This Row],[6-MA]]</f>
        <v>2.279516666666666</v>
      </c>
      <c r="O1091" s="10">
        <f>(Table21[[#This Row],[Adj Close]]-M1091)^2</f>
        <v>5.1961962336111078</v>
      </c>
      <c r="P1091" s="10">
        <f>ABS(Table21[[#This Row],[Erorr 3]])</f>
        <v>2.279516666666666</v>
      </c>
      <c r="Q1091" s="81">
        <f>Table21[[#This Row],[Abs Erorr 3]]/Table21[[#This Row],[Adj Close]]</f>
        <v>1.8214654612614133E-2</v>
      </c>
    </row>
    <row r="1092" spans="1:17" x14ac:dyDescent="0.3">
      <c r="A1092" s="79">
        <v>45048</v>
      </c>
      <c r="B1092" s="82">
        <v>124.5017</v>
      </c>
      <c r="C1092" s="4">
        <f t="shared" ref="C1092:C1155" si="86">B1091</f>
        <v>125.1474</v>
      </c>
      <c r="D1092" s="18">
        <f>Table21[[#This Row],[Adj Close]]-Table21[[#This Row],[Naive Trend ]]</f>
        <v>-0.64570000000000505</v>
      </c>
      <c r="E1092" s="5">
        <f t="shared" si="85"/>
        <v>0.41692849000000654</v>
      </c>
      <c r="F1092" s="5">
        <f>ABS(Table21[[#This Row],[Erorr 1]])</f>
        <v>0.64570000000000505</v>
      </c>
      <c r="G1092" s="6">
        <f>Table21[[#This Row],[Abs Erorr 1]]/Table21[[#This Row],[Adj Close]]</f>
        <v>5.1862745649256603E-3</v>
      </c>
      <c r="H1092" s="4">
        <f t="shared" si="83"/>
        <v>124.0321</v>
      </c>
      <c r="I1092" s="7">
        <f>(Table21[[#This Row],[Adj Close]]-Table21[[#This Row],[3-MA]])</f>
        <v>0.4695999999999998</v>
      </c>
      <c r="J1092" s="3">
        <f t="shared" si="82"/>
        <v>0.2205241599999998</v>
      </c>
      <c r="K1092" s="3">
        <f>ABS(Table21[[#This Row],[Erorr 2]])</f>
        <v>0.4695999999999998</v>
      </c>
      <c r="L1092" s="6">
        <f>Table21[[#This Row],[Abs Erorr 2]]/Table21[[#This Row],[Adj Close]]</f>
        <v>3.7718360472186307E-3</v>
      </c>
      <c r="M1092" s="4">
        <f t="shared" si="84"/>
        <v>123.25758333333333</v>
      </c>
      <c r="N1092" s="9">
        <f>Table21[[#This Row],[Adj Close]]-Table21[[#This Row],[6-MA]]</f>
        <v>1.2441166666666703</v>
      </c>
      <c r="O1092" s="10">
        <f>(Table21[[#This Row],[Adj Close]]-M1092)^2</f>
        <v>1.5478262802777869</v>
      </c>
      <c r="P1092" s="10">
        <f>ABS(Table21[[#This Row],[Erorr 3]])</f>
        <v>1.2441166666666703</v>
      </c>
      <c r="Q1092" s="81">
        <f>Table21[[#This Row],[Abs Erorr 3]]/Table21[[#This Row],[Adj Close]]</f>
        <v>9.9927685057045034E-3</v>
      </c>
    </row>
    <row r="1093" spans="1:17" x14ac:dyDescent="0.3">
      <c r="A1093" s="79">
        <v>45049</v>
      </c>
      <c r="B1093" s="82">
        <v>123.99290000000001</v>
      </c>
      <c r="C1093" s="4">
        <f t="shared" si="86"/>
        <v>124.5017</v>
      </c>
      <c r="D1093" s="18">
        <f>Table21[[#This Row],[Adj Close]]-Table21[[#This Row],[Naive Trend ]]</f>
        <v>-0.5087999999999937</v>
      </c>
      <c r="E1093" s="5">
        <f t="shared" si="85"/>
        <v>0.25887743999999357</v>
      </c>
      <c r="F1093" s="5">
        <f>ABS(Table21[[#This Row],[Erorr 1]])</f>
        <v>0.5087999999999937</v>
      </c>
      <c r="G1093" s="6">
        <f>Table21[[#This Row],[Abs Erorr 1]]/Table21[[#This Row],[Adj Close]]</f>
        <v>4.1034607626726505E-3</v>
      </c>
      <c r="H1093" s="4">
        <f t="shared" si="83"/>
        <v>124.54083333333334</v>
      </c>
      <c r="I1093" s="7">
        <f>(Table21[[#This Row],[Adj Close]]-Table21[[#This Row],[3-MA]])</f>
        <v>-0.54793333333333294</v>
      </c>
      <c r="J1093" s="3">
        <f t="shared" ref="J1093:J1156" si="87">(B1093-H1093)^2</f>
        <v>0.30023093777777737</v>
      </c>
      <c r="K1093" s="3">
        <f>ABS(Table21[[#This Row],[Erorr 2]])</f>
        <v>0.54793333333333294</v>
      </c>
      <c r="L1093" s="6">
        <f>Table21[[#This Row],[Abs Erorr 2]]/Table21[[#This Row],[Adj Close]]</f>
        <v>4.4190702317095003E-3</v>
      </c>
      <c r="M1093" s="4">
        <f t="shared" si="84"/>
        <v>123.28530000000001</v>
      </c>
      <c r="N1093" s="9">
        <f>Table21[[#This Row],[Adj Close]]-Table21[[#This Row],[6-MA]]</f>
        <v>0.70759999999999934</v>
      </c>
      <c r="O1093" s="10">
        <f>(Table21[[#This Row],[Adj Close]]-M1093)^2</f>
        <v>0.5006977599999991</v>
      </c>
      <c r="P1093" s="10">
        <f>ABS(Table21[[#This Row],[Erorr 3]])</f>
        <v>0.70759999999999934</v>
      </c>
      <c r="Q1093" s="81">
        <f>Table21[[#This Row],[Abs Erorr 3]]/Table21[[#This Row],[Adj Close]]</f>
        <v>5.7067783719874227E-3</v>
      </c>
    </row>
    <row r="1094" spans="1:17" x14ac:dyDescent="0.3">
      <c r="A1094" s="79">
        <v>45050</v>
      </c>
      <c r="B1094" s="82">
        <v>120.98950000000001</v>
      </c>
      <c r="C1094" s="4">
        <f t="shared" si="86"/>
        <v>123.99290000000001</v>
      </c>
      <c r="D1094" s="18">
        <f>Table21[[#This Row],[Adj Close]]-Table21[[#This Row],[Naive Trend ]]</f>
        <v>-3.0033999999999992</v>
      </c>
      <c r="E1094" s="5">
        <f t="shared" si="85"/>
        <v>9.0204115599999959</v>
      </c>
      <c r="F1094" s="5">
        <f>ABS(Table21[[#This Row],[Erorr 1]])</f>
        <v>3.0033999999999992</v>
      </c>
      <c r="G1094" s="6">
        <f>Table21[[#This Row],[Abs Erorr 1]]/Table21[[#This Row],[Adj Close]]</f>
        <v>2.482364172097578E-2</v>
      </c>
      <c r="H1094" s="4">
        <f t="shared" ref="H1094:H1157" si="88">AVERAGE(B1091:B1093)</f>
        <v>124.54733333333333</v>
      </c>
      <c r="I1094" s="7">
        <f>(Table21[[#This Row],[Adj Close]]-Table21[[#This Row],[3-MA]])</f>
        <v>-3.5578333333333205</v>
      </c>
      <c r="J1094" s="3">
        <f t="shared" si="87"/>
        <v>12.658178027777687</v>
      </c>
      <c r="K1094" s="3">
        <f>ABS(Table21[[#This Row],[Erorr 2]])</f>
        <v>3.5578333333333205</v>
      </c>
      <c r="L1094" s="6">
        <f>Table21[[#This Row],[Abs Erorr 2]]/Table21[[#This Row],[Adj Close]]</f>
        <v>2.9406133039092817E-2</v>
      </c>
      <c r="M1094" s="4">
        <f t="shared" si="84"/>
        <v>123.62444999999998</v>
      </c>
      <c r="N1094" s="9">
        <f>Table21[[#This Row],[Adj Close]]-Table21[[#This Row],[6-MA]]</f>
        <v>-2.634949999999975</v>
      </c>
      <c r="O1094" s="10">
        <f>(Table21[[#This Row],[Adj Close]]-M1094)^2</f>
        <v>6.9429615024998688</v>
      </c>
      <c r="P1094" s="10">
        <f>ABS(Table21[[#This Row],[Erorr 3]])</f>
        <v>2.634949999999975</v>
      </c>
      <c r="Q1094" s="81">
        <f>Table21[[#This Row],[Abs Erorr 3]]/Table21[[#This Row],[Adj Close]]</f>
        <v>2.1778336136606687E-2</v>
      </c>
    </row>
    <row r="1095" spans="1:17" x14ac:dyDescent="0.3">
      <c r="A1095" s="79">
        <v>45051</v>
      </c>
      <c r="B1095" s="82">
        <v>123.8462</v>
      </c>
      <c r="C1095" s="4">
        <f t="shared" si="86"/>
        <v>120.98950000000001</v>
      </c>
      <c r="D1095" s="18">
        <f>Table21[[#This Row],[Adj Close]]-Table21[[#This Row],[Naive Trend ]]</f>
        <v>2.8566999999999894</v>
      </c>
      <c r="E1095" s="5">
        <f t="shared" si="85"/>
        <v>8.1607348899999383</v>
      </c>
      <c r="F1095" s="5">
        <f>ABS(Table21[[#This Row],[Erorr 1]])</f>
        <v>2.8566999999999894</v>
      </c>
      <c r="G1095" s="6">
        <f>Table21[[#This Row],[Abs Erorr 1]]/Table21[[#This Row],[Adj Close]]</f>
        <v>2.3066513142914271E-2</v>
      </c>
      <c r="H1095" s="4">
        <f t="shared" si="88"/>
        <v>123.16136666666667</v>
      </c>
      <c r="I1095" s="7">
        <f>(Table21[[#This Row],[Adj Close]]-Table21[[#This Row],[3-MA]])</f>
        <v>0.68483333333333007</v>
      </c>
      <c r="J1095" s="3">
        <f t="shared" si="87"/>
        <v>0.46899669444443998</v>
      </c>
      <c r="K1095" s="3">
        <f>ABS(Table21[[#This Row],[Erorr 2]])</f>
        <v>0.68483333333333007</v>
      </c>
      <c r="L1095" s="6">
        <f>Table21[[#This Row],[Abs Erorr 2]]/Table21[[#This Row],[Adj Close]]</f>
        <v>5.529708084166733E-3</v>
      </c>
      <c r="M1095" s="4">
        <f t="shared" si="84"/>
        <v>123.59673333333332</v>
      </c>
      <c r="N1095" s="9">
        <f>Table21[[#This Row],[Adj Close]]-Table21[[#This Row],[6-MA]]</f>
        <v>0.24946666666667738</v>
      </c>
      <c r="O1095" s="10">
        <f>(Table21[[#This Row],[Adj Close]]-M1095)^2</f>
        <v>6.2233617777783128E-2</v>
      </c>
      <c r="P1095" s="10">
        <f>ABS(Table21[[#This Row],[Erorr 3]])</f>
        <v>0.24946666666667738</v>
      </c>
      <c r="Q1095" s="81">
        <f>Table21[[#This Row],[Abs Erorr 3]]/Table21[[#This Row],[Adj Close]]</f>
        <v>2.0143263714726602E-3</v>
      </c>
    </row>
    <row r="1096" spans="1:17" x14ac:dyDescent="0.3">
      <c r="A1096" s="79">
        <v>45054</v>
      </c>
      <c r="B1096" s="82">
        <v>124.12990000000001</v>
      </c>
      <c r="C1096" s="4">
        <f t="shared" si="86"/>
        <v>123.8462</v>
      </c>
      <c r="D1096" s="18">
        <f>Table21[[#This Row],[Adj Close]]-Table21[[#This Row],[Naive Trend ]]</f>
        <v>0.28370000000001028</v>
      </c>
      <c r="E1096" s="5">
        <f t="shared" si="85"/>
        <v>8.0485690000005827E-2</v>
      </c>
      <c r="F1096" s="5">
        <f>ABS(Table21[[#This Row],[Erorr 1]])</f>
        <v>0.28370000000001028</v>
      </c>
      <c r="G1096" s="6">
        <f>Table21[[#This Row],[Abs Erorr 1]]/Table21[[#This Row],[Adj Close]]</f>
        <v>2.2855089708443354E-3</v>
      </c>
      <c r="H1096" s="4">
        <f t="shared" si="88"/>
        <v>122.94286666666666</v>
      </c>
      <c r="I1096" s="7">
        <f>(Table21[[#This Row],[Adj Close]]-Table21[[#This Row],[3-MA]])</f>
        <v>1.1870333333333463</v>
      </c>
      <c r="J1096" s="3">
        <f t="shared" si="87"/>
        <v>1.4090481344444752</v>
      </c>
      <c r="K1096" s="3">
        <f>ABS(Table21[[#This Row],[Erorr 2]])</f>
        <v>1.1870333333333463</v>
      </c>
      <c r="L1096" s="6">
        <f>Table21[[#This Row],[Abs Erorr 2]]/Table21[[#This Row],[Adj Close]]</f>
        <v>9.5628316250423642E-3</v>
      </c>
      <c r="M1096" s="4">
        <f t="shared" si="84"/>
        <v>123.74185</v>
      </c>
      <c r="N1096" s="9">
        <f>Table21[[#This Row],[Adj Close]]-Table21[[#This Row],[6-MA]]</f>
        <v>0.38805000000000689</v>
      </c>
      <c r="O1096" s="10">
        <f>(Table21[[#This Row],[Adj Close]]-M1096)^2</f>
        <v>0.15058280250000536</v>
      </c>
      <c r="P1096" s="10">
        <f>ABS(Table21[[#This Row],[Erorr 3]])</f>
        <v>0.38805000000000689</v>
      </c>
      <c r="Q1096" s="81">
        <f>Table21[[#This Row],[Abs Erorr 3]]/Table21[[#This Row],[Adj Close]]</f>
        <v>3.1261605785552625E-3</v>
      </c>
    </row>
    <row r="1097" spans="1:17" x14ac:dyDescent="0.3">
      <c r="A1097" s="79">
        <v>45055</v>
      </c>
      <c r="B1097" s="82">
        <v>122.38849999999999</v>
      </c>
      <c r="C1097" s="4">
        <f t="shared" si="86"/>
        <v>124.12990000000001</v>
      </c>
      <c r="D1097" s="18">
        <f>Table21[[#This Row],[Adj Close]]-Table21[[#This Row],[Naive Trend ]]</f>
        <v>-1.7414000000000129</v>
      </c>
      <c r="E1097" s="5">
        <f t="shared" si="85"/>
        <v>3.0324739600000452</v>
      </c>
      <c r="F1097" s="5">
        <f>ABS(Table21[[#This Row],[Erorr 1]])</f>
        <v>1.7414000000000129</v>
      </c>
      <c r="G1097" s="6">
        <f>Table21[[#This Row],[Abs Erorr 1]]/Table21[[#This Row],[Adj Close]]</f>
        <v>1.4228461007365995E-2</v>
      </c>
      <c r="H1097" s="4">
        <f t="shared" si="88"/>
        <v>122.98853333333334</v>
      </c>
      <c r="I1097" s="7">
        <f>(Table21[[#This Row],[Adj Close]]-Table21[[#This Row],[3-MA]])</f>
        <v>-0.60003333333334297</v>
      </c>
      <c r="J1097" s="3">
        <f t="shared" si="87"/>
        <v>0.36004000111112267</v>
      </c>
      <c r="K1097" s="3">
        <f>ABS(Table21[[#This Row],[Erorr 2]])</f>
        <v>0.60003333333334297</v>
      </c>
      <c r="L1097" s="6">
        <f>Table21[[#This Row],[Abs Erorr 2]]/Table21[[#This Row],[Adj Close]]</f>
        <v>4.9026937443742103E-3</v>
      </c>
      <c r="M1097" s="4">
        <f t="shared" ref="M1097:M1160" si="89">AVERAGE(B1091:B1096)</f>
        <v>123.76793333333335</v>
      </c>
      <c r="N1097" s="9">
        <f>Table21[[#This Row],[Adj Close]]-Table21[[#This Row],[6-MA]]</f>
        <v>-1.3794333333333526</v>
      </c>
      <c r="O1097" s="10">
        <f>(Table21[[#This Row],[Adj Close]]-M1097)^2</f>
        <v>1.9028363211111643</v>
      </c>
      <c r="P1097" s="10">
        <f>ABS(Table21[[#This Row],[Erorr 3]])</f>
        <v>1.3794333333333526</v>
      </c>
      <c r="Q1097" s="81">
        <f>Table21[[#This Row],[Abs Erorr 3]]/Table21[[#This Row],[Adj Close]]</f>
        <v>1.1270939126906144E-2</v>
      </c>
    </row>
    <row r="1098" spans="1:17" x14ac:dyDescent="0.3">
      <c r="A1098" s="79">
        <v>45056</v>
      </c>
      <c r="B1098" s="82">
        <v>120.833</v>
      </c>
      <c r="C1098" s="4">
        <f t="shared" si="86"/>
        <v>122.38849999999999</v>
      </c>
      <c r="D1098" s="18">
        <f>Table21[[#This Row],[Adj Close]]-Table21[[#This Row],[Naive Trend ]]</f>
        <v>-1.555499999999995</v>
      </c>
      <c r="E1098" s="5">
        <f t="shared" si="85"/>
        <v>2.4195802499999846</v>
      </c>
      <c r="F1098" s="5">
        <f>ABS(Table21[[#This Row],[Erorr 1]])</f>
        <v>1.555499999999995</v>
      </c>
      <c r="G1098" s="6">
        <f>Table21[[#This Row],[Abs Erorr 1]]/Table21[[#This Row],[Adj Close]]</f>
        <v>1.2873138960383298E-2</v>
      </c>
      <c r="H1098" s="4">
        <f t="shared" si="88"/>
        <v>123.45486666666666</v>
      </c>
      <c r="I1098" s="7">
        <f>(Table21[[#This Row],[Adj Close]]-Table21[[#This Row],[3-MA]])</f>
        <v>-2.6218666666666621</v>
      </c>
      <c r="J1098" s="3">
        <f t="shared" si="87"/>
        <v>6.8741848177777536</v>
      </c>
      <c r="K1098" s="3">
        <f>ABS(Table21[[#This Row],[Erorr 2]])</f>
        <v>2.6218666666666621</v>
      </c>
      <c r="L1098" s="6">
        <f>Table21[[#This Row],[Abs Erorr 2]]/Table21[[#This Row],[Adj Close]]</f>
        <v>2.1698266753839283E-2</v>
      </c>
      <c r="M1098" s="4">
        <f t="shared" si="89"/>
        <v>123.30811666666666</v>
      </c>
      <c r="N1098" s="9">
        <f>Table21[[#This Row],[Adj Close]]-Table21[[#This Row],[6-MA]]</f>
        <v>-2.4751166666666649</v>
      </c>
      <c r="O1098" s="10">
        <f>(Table21[[#This Row],[Adj Close]]-M1098)^2</f>
        <v>6.1262025136111022</v>
      </c>
      <c r="P1098" s="10">
        <f>ABS(Table21[[#This Row],[Erorr 3]])</f>
        <v>2.4751166666666649</v>
      </c>
      <c r="Q1098" s="81">
        <f>Table21[[#This Row],[Abs Erorr 3]]/Table21[[#This Row],[Adj Close]]</f>
        <v>2.048378064491211E-2</v>
      </c>
    </row>
    <row r="1099" spans="1:17" x14ac:dyDescent="0.3">
      <c r="A1099" s="79">
        <v>45057</v>
      </c>
      <c r="B1099" s="82">
        <v>119.57089999999999</v>
      </c>
      <c r="C1099" s="4">
        <f t="shared" si="86"/>
        <v>120.833</v>
      </c>
      <c r="D1099" s="18">
        <f>Table21[[#This Row],[Adj Close]]-Table21[[#This Row],[Naive Trend ]]</f>
        <v>-1.2621000000000038</v>
      </c>
      <c r="E1099" s="5">
        <f t="shared" si="85"/>
        <v>1.5928964100000096</v>
      </c>
      <c r="F1099" s="5">
        <f>ABS(Table21[[#This Row],[Erorr 1]])</f>
        <v>1.2621000000000038</v>
      </c>
      <c r="G1099" s="6">
        <f>Table21[[#This Row],[Abs Erorr 1]]/Table21[[#This Row],[Adj Close]]</f>
        <v>1.0555243792595053E-2</v>
      </c>
      <c r="H1099" s="4">
        <f t="shared" si="88"/>
        <v>122.45046666666667</v>
      </c>
      <c r="I1099" s="7">
        <f>(Table21[[#This Row],[Adj Close]]-Table21[[#This Row],[3-MA]])</f>
        <v>-2.8795666666666762</v>
      </c>
      <c r="J1099" s="3">
        <f t="shared" si="87"/>
        <v>8.291904187777833</v>
      </c>
      <c r="K1099" s="3">
        <f>ABS(Table21[[#This Row],[Erorr 2]])</f>
        <v>2.8795666666666762</v>
      </c>
      <c r="L1099" s="6">
        <f>Table21[[#This Row],[Abs Erorr 2]]/Table21[[#This Row],[Adj Close]]</f>
        <v>2.4082503909117321E-2</v>
      </c>
      <c r="M1099" s="4">
        <f t="shared" si="89"/>
        <v>122.69666666666666</v>
      </c>
      <c r="N1099" s="9">
        <f>Table21[[#This Row],[Adj Close]]-Table21[[#This Row],[6-MA]]</f>
        <v>-3.1257666666666637</v>
      </c>
      <c r="O1099" s="10">
        <f>(Table21[[#This Row],[Adj Close]]-M1099)^2</f>
        <v>9.7704172544444265</v>
      </c>
      <c r="P1099" s="10">
        <f>ABS(Table21[[#This Row],[Erorr 3]])</f>
        <v>3.1257666666666637</v>
      </c>
      <c r="Q1099" s="81">
        <f>Table21[[#This Row],[Abs Erorr 3]]/Table21[[#This Row],[Adj Close]]</f>
        <v>2.6141533321792039E-2</v>
      </c>
    </row>
    <row r="1100" spans="1:17" x14ac:dyDescent="0.3">
      <c r="A1100" s="79">
        <v>45058</v>
      </c>
      <c r="B1100" s="82">
        <v>117.6045</v>
      </c>
      <c r="C1100" s="4">
        <f t="shared" si="86"/>
        <v>119.57089999999999</v>
      </c>
      <c r="D1100" s="18">
        <f>Table21[[#This Row],[Adj Close]]-Table21[[#This Row],[Naive Trend ]]</f>
        <v>-1.966399999999993</v>
      </c>
      <c r="E1100" s="5">
        <f t="shared" si="85"/>
        <v>3.8667289599999726</v>
      </c>
      <c r="F1100" s="5">
        <f>ABS(Table21[[#This Row],[Erorr 1]])</f>
        <v>1.966399999999993</v>
      </c>
      <c r="G1100" s="6">
        <f>Table21[[#This Row],[Abs Erorr 1]]/Table21[[#This Row],[Adj Close]]</f>
        <v>1.6720448622289052E-2</v>
      </c>
      <c r="H1100" s="4">
        <f t="shared" si="88"/>
        <v>120.93079999999999</v>
      </c>
      <c r="I1100" s="7">
        <f>(Table21[[#This Row],[Adj Close]]-Table21[[#This Row],[3-MA]])</f>
        <v>-3.3262999999999892</v>
      </c>
      <c r="J1100" s="3">
        <f t="shared" si="87"/>
        <v>11.064271689999927</v>
      </c>
      <c r="K1100" s="3">
        <f>ABS(Table21[[#This Row],[Erorr 2]])</f>
        <v>3.3262999999999892</v>
      </c>
      <c r="L1100" s="6">
        <f>Table21[[#This Row],[Abs Erorr 2]]/Table21[[#This Row],[Adj Close]]</f>
        <v>2.8283781658014696E-2</v>
      </c>
      <c r="M1100" s="4">
        <f t="shared" si="89"/>
        <v>121.95966666666668</v>
      </c>
      <c r="N1100" s="9">
        <f>Table21[[#This Row],[Adj Close]]-Table21[[#This Row],[6-MA]]</f>
        <v>-4.3551666666666762</v>
      </c>
      <c r="O1100" s="10">
        <f>(Table21[[#This Row],[Adj Close]]-M1100)^2</f>
        <v>18.967476694444528</v>
      </c>
      <c r="P1100" s="10">
        <f>ABS(Table21[[#This Row],[Erorr 3]])</f>
        <v>4.3551666666666762</v>
      </c>
      <c r="Q1100" s="81">
        <f>Table21[[#This Row],[Abs Erorr 3]]/Table21[[#This Row],[Adj Close]]</f>
        <v>3.7032313105932815E-2</v>
      </c>
    </row>
    <row r="1101" spans="1:17" x14ac:dyDescent="0.3">
      <c r="A1101" s="79">
        <v>45061</v>
      </c>
      <c r="B1101" s="82">
        <v>117.23269999999999</v>
      </c>
      <c r="C1101" s="4">
        <f t="shared" si="86"/>
        <v>117.6045</v>
      </c>
      <c r="D1101" s="18">
        <f>Table21[[#This Row],[Adj Close]]-Table21[[#This Row],[Naive Trend ]]</f>
        <v>-0.37180000000000746</v>
      </c>
      <c r="E1101" s="5">
        <f t="shared" si="85"/>
        <v>0.13823524000000553</v>
      </c>
      <c r="F1101" s="5">
        <f>ABS(Table21[[#This Row],[Erorr 1]])</f>
        <v>0.37180000000000746</v>
      </c>
      <c r="G1101" s="6">
        <f>Table21[[#This Row],[Abs Erorr 1]]/Table21[[#This Row],[Adj Close]]</f>
        <v>3.1714700761818798E-3</v>
      </c>
      <c r="H1101" s="4">
        <f t="shared" si="88"/>
        <v>119.33613333333334</v>
      </c>
      <c r="I1101" s="7">
        <f>(Table21[[#This Row],[Adj Close]]-Table21[[#This Row],[3-MA]])</f>
        <v>-2.1034333333333421</v>
      </c>
      <c r="J1101" s="3">
        <f t="shared" si="87"/>
        <v>4.4244317877778148</v>
      </c>
      <c r="K1101" s="3">
        <f>ABS(Table21[[#This Row],[Erorr 2]])</f>
        <v>2.1034333333333421</v>
      </c>
      <c r="L1101" s="6">
        <f>Table21[[#This Row],[Abs Erorr 2]]/Table21[[#This Row],[Adj Close]]</f>
        <v>1.7942377283243858E-2</v>
      </c>
      <c r="M1101" s="4">
        <f t="shared" si="89"/>
        <v>121.39549999999998</v>
      </c>
      <c r="N1101" s="9">
        <f>Table21[[#This Row],[Adj Close]]-Table21[[#This Row],[6-MA]]</f>
        <v>-4.1627999999999901</v>
      </c>
      <c r="O1101" s="10">
        <f>(Table21[[#This Row],[Adj Close]]-M1101)^2</f>
        <v>17.328903839999917</v>
      </c>
      <c r="P1101" s="10">
        <f>ABS(Table21[[#This Row],[Erorr 3]])</f>
        <v>4.1627999999999901</v>
      </c>
      <c r="Q1101" s="81">
        <f>Table21[[#This Row],[Abs Erorr 3]]/Table21[[#This Row],[Adj Close]]</f>
        <v>3.5508863994431504E-2</v>
      </c>
    </row>
    <row r="1102" spans="1:17" x14ac:dyDescent="0.3">
      <c r="A1102" s="79">
        <v>45062</v>
      </c>
      <c r="B1102" s="82">
        <v>113.95529999999999</v>
      </c>
      <c r="C1102" s="4">
        <f t="shared" si="86"/>
        <v>117.23269999999999</v>
      </c>
      <c r="D1102" s="18">
        <f>Table21[[#This Row],[Adj Close]]-Table21[[#This Row],[Naive Trend ]]</f>
        <v>-3.2774000000000001</v>
      </c>
      <c r="E1102" s="5">
        <f t="shared" si="85"/>
        <v>10.741350760000001</v>
      </c>
      <c r="F1102" s="5">
        <f>ABS(Table21[[#This Row],[Erorr 1]])</f>
        <v>3.2774000000000001</v>
      </c>
      <c r="G1102" s="6">
        <f>Table21[[#This Row],[Abs Erorr 1]]/Table21[[#This Row],[Adj Close]]</f>
        <v>2.8760399911193252E-2</v>
      </c>
      <c r="H1102" s="4">
        <f t="shared" si="88"/>
        <v>118.13603333333333</v>
      </c>
      <c r="I1102" s="7">
        <f>(Table21[[#This Row],[Adj Close]]-Table21[[#This Row],[3-MA]])</f>
        <v>-4.1807333333333361</v>
      </c>
      <c r="J1102" s="3">
        <f t="shared" si="87"/>
        <v>17.478531204444469</v>
      </c>
      <c r="K1102" s="3">
        <f>ABS(Table21[[#This Row],[Erorr 2]])</f>
        <v>4.1807333333333361</v>
      </c>
      <c r="L1102" s="6">
        <f>Table21[[#This Row],[Abs Erorr 2]]/Table21[[#This Row],[Adj Close]]</f>
        <v>3.6687484771075467E-2</v>
      </c>
      <c r="M1102" s="4">
        <f t="shared" si="89"/>
        <v>120.29325</v>
      </c>
      <c r="N1102" s="9">
        <f>Table21[[#This Row],[Adj Close]]-Table21[[#This Row],[6-MA]]</f>
        <v>-6.3379500000000064</v>
      </c>
      <c r="O1102" s="10">
        <f>(Table21[[#This Row],[Adj Close]]-M1102)^2</f>
        <v>40.169610202500081</v>
      </c>
      <c r="P1102" s="10">
        <f>ABS(Table21[[#This Row],[Erorr 3]])</f>
        <v>6.3379500000000064</v>
      </c>
      <c r="Q1102" s="81">
        <f>Table21[[#This Row],[Abs Erorr 3]]/Table21[[#This Row],[Adj Close]]</f>
        <v>5.5617860687480147E-2</v>
      </c>
    </row>
    <row r="1103" spans="1:17" x14ac:dyDescent="0.3">
      <c r="A1103" s="79">
        <v>45063</v>
      </c>
      <c r="B1103" s="82">
        <v>114.44450000000001</v>
      </c>
      <c r="C1103" s="4">
        <f t="shared" si="86"/>
        <v>113.95529999999999</v>
      </c>
      <c r="D1103" s="18">
        <f>Table21[[#This Row],[Adj Close]]-Table21[[#This Row],[Naive Trend ]]</f>
        <v>0.48920000000001096</v>
      </c>
      <c r="E1103" s="5">
        <f t="shared" si="85"/>
        <v>0.23931664000001071</v>
      </c>
      <c r="F1103" s="5">
        <f>ABS(Table21[[#This Row],[Erorr 1]])</f>
        <v>0.48920000000001096</v>
      </c>
      <c r="G1103" s="6">
        <f>Table21[[#This Row],[Abs Erorr 1]]/Table21[[#This Row],[Adj Close]]</f>
        <v>4.2745610317665847E-3</v>
      </c>
      <c r="H1103" s="4">
        <f t="shared" si="88"/>
        <v>116.26416666666667</v>
      </c>
      <c r="I1103" s="7">
        <f>(Table21[[#This Row],[Adj Close]]-Table21[[#This Row],[3-MA]])</f>
        <v>-1.819666666666663</v>
      </c>
      <c r="J1103" s="3">
        <f t="shared" si="87"/>
        <v>3.3111867777777646</v>
      </c>
      <c r="K1103" s="3">
        <f>ABS(Table21[[#This Row],[Erorr 2]])</f>
        <v>1.819666666666663</v>
      </c>
      <c r="L1103" s="6">
        <f>Table21[[#This Row],[Abs Erorr 2]]/Table21[[#This Row],[Adj Close]]</f>
        <v>1.5899992281557113E-2</v>
      </c>
      <c r="M1103" s="4">
        <f t="shared" si="89"/>
        <v>118.59748333333333</v>
      </c>
      <c r="N1103" s="9">
        <f>Table21[[#This Row],[Adj Close]]-Table21[[#This Row],[6-MA]]</f>
        <v>-4.1529833333333244</v>
      </c>
      <c r="O1103" s="10">
        <f>(Table21[[#This Row],[Adj Close]]-M1103)^2</f>
        <v>17.247270566944369</v>
      </c>
      <c r="P1103" s="10">
        <f>ABS(Table21[[#This Row],[Erorr 3]])</f>
        <v>4.1529833333333244</v>
      </c>
      <c r="Q1103" s="81">
        <f>Table21[[#This Row],[Abs Erorr 3]]/Table21[[#This Row],[Adj Close]]</f>
        <v>3.6288186267870663E-2</v>
      </c>
    </row>
    <row r="1104" spans="1:17" x14ac:dyDescent="0.3">
      <c r="A1104" s="79">
        <v>45064</v>
      </c>
      <c r="B1104" s="82">
        <v>116.29349999999999</v>
      </c>
      <c r="C1104" s="4">
        <f t="shared" si="86"/>
        <v>114.44450000000001</v>
      </c>
      <c r="D1104" s="18">
        <f>Table21[[#This Row],[Adj Close]]-Table21[[#This Row],[Naive Trend ]]</f>
        <v>1.8489999999999895</v>
      </c>
      <c r="E1104" s="5">
        <f t="shared" si="85"/>
        <v>3.4188009999999611</v>
      </c>
      <c r="F1104" s="5">
        <f>ABS(Table21[[#This Row],[Erorr 1]])</f>
        <v>1.8489999999999895</v>
      </c>
      <c r="G1104" s="6">
        <f>Table21[[#This Row],[Abs Erorr 1]]/Table21[[#This Row],[Adj Close]]</f>
        <v>1.5899426881123963E-2</v>
      </c>
      <c r="H1104" s="4">
        <f t="shared" si="88"/>
        <v>115.21083333333333</v>
      </c>
      <c r="I1104" s="7">
        <f>(Table21[[#This Row],[Adj Close]]-Table21[[#This Row],[3-MA]])</f>
        <v>1.0826666666666682</v>
      </c>
      <c r="J1104" s="3">
        <f t="shared" si="87"/>
        <v>1.1721671111111145</v>
      </c>
      <c r="K1104" s="3">
        <f>ABS(Table21[[#This Row],[Erorr 2]])</f>
        <v>1.0826666666666682</v>
      </c>
      <c r="L1104" s="6">
        <f>Table21[[#This Row],[Abs Erorr 2]]/Table21[[#This Row],[Adj Close]]</f>
        <v>9.3097779898848026E-3</v>
      </c>
      <c r="M1104" s="4">
        <f t="shared" si="89"/>
        <v>117.27348333333332</v>
      </c>
      <c r="N1104" s="9">
        <f>Table21[[#This Row],[Adj Close]]-Table21[[#This Row],[6-MA]]</f>
        <v>-0.97998333333332255</v>
      </c>
      <c r="O1104" s="10">
        <f>(Table21[[#This Row],[Adj Close]]-M1104)^2</f>
        <v>0.96036733361108995</v>
      </c>
      <c r="P1104" s="10">
        <f>ABS(Table21[[#This Row],[Erorr 3]])</f>
        <v>0.97998333333332255</v>
      </c>
      <c r="Q1104" s="81">
        <f>Table21[[#This Row],[Abs Erorr 3]]/Table21[[#This Row],[Adj Close]]</f>
        <v>8.4268108994339543E-3</v>
      </c>
    </row>
    <row r="1105" spans="1:17" x14ac:dyDescent="0.3">
      <c r="A1105" s="79">
        <v>45065</v>
      </c>
      <c r="B1105" s="82">
        <v>112.2726</v>
      </c>
      <c r="C1105" s="4">
        <f t="shared" si="86"/>
        <v>116.29349999999999</v>
      </c>
      <c r="D1105" s="18">
        <f>Table21[[#This Row],[Adj Close]]-Table21[[#This Row],[Naive Trend ]]</f>
        <v>-4.0208999999999975</v>
      </c>
      <c r="E1105" s="5">
        <f t="shared" si="85"/>
        <v>16.16763680999998</v>
      </c>
      <c r="F1105" s="5">
        <f>ABS(Table21[[#This Row],[Erorr 1]])</f>
        <v>4.0208999999999975</v>
      </c>
      <c r="G1105" s="6">
        <f>Table21[[#This Row],[Abs Erorr 1]]/Table21[[#This Row],[Adj Close]]</f>
        <v>3.5813724809080731E-2</v>
      </c>
      <c r="H1105" s="4">
        <f t="shared" si="88"/>
        <v>114.89776666666667</v>
      </c>
      <c r="I1105" s="7">
        <f>(Table21[[#This Row],[Adj Close]]-Table21[[#This Row],[3-MA]])</f>
        <v>-2.6251666666666722</v>
      </c>
      <c r="J1105" s="3">
        <f t="shared" si="87"/>
        <v>6.8915000277778065</v>
      </c>
      <c r="K1105" s="3">
        <f>ABS(Table21[[#This Row],[Erorr 2]])</f>
        <v>2.6251666666666722</v>
      </c>
      <c r="L1105" s="6">
        <f>Table21[[#This Row],[Abs Erorr 2]]/Table21[[#This Row],[Adj Close]]</f>
        <v>2.3382077788050445E-2</v>
      </c>
      <c r="M1105" s="4">
        <f t="shared" si="89"/>
        <v>116.51690000000001</v>
      </c>
      <c r="N1105" s="9">
        <f>Table21[[#This Row],[Adj Close]]-Table21[[#This Row],[6-MA]]</f>
        <v>-4.2443000000000097</v>
      </c>
      <c r="O1105" s="10">
        <f>(Table21[[#This Row],[Adj Close]]-M1105)^2</f>
        <v>18.014082490000082</v>
      </c>
      <c r="P1105" s="10">
        <f>ABS(Table21[[#This Row],[Erorr 3]])</f>
        <v>4.2443000000000097</v>
      </c>
      <c r="Q1105" s="81">
        <f>Table21[[#This Row],[Abs Erorr 3]]/Table21[[#This Row],[Adj Close]]</f>
        <v>3.780352463557457E-2</v>
      </c>
    </row>
    <row r="1106" spans="1:17" x14ac:dyDescent="0.3">
      <c r="A1106" s="79">
        <v>45068</v>
      </c>
      <c r="B1106" s="82">
        <v>107.7919</v>
      </c>
      <c r="C1106" s="4">
        <f t="shared" si="86"/>
        <v>112.2726</v>
      </c>
      <c r="D1106" s="18">
        <f>Table21[[#This Row],[Adj Close]]-Table21[[#This Row],[Naive Trend ]]</f>
        <v>-4.4806999999999988</v>
      </c>
      <c r="E1106" s="5">
        <f t="shared" si="85"/>
        <v>20.076672489999989</v>
      </c>
      <c r="F1106" s="5">
        <f>ABS(Table21[[#This Row],[Erorr 1]])</f>
        <v>4.4806999999999988</v>
      </c>
      <c r="G1106" s="6">
        <f>Table21[[#This Row],[Abs Erorr 1]]/Table21[[#This Row],[Adj Close]]</f>
        <v>4.156805845337172E-2</v>
      </c>
      <c r="H1106" s="4">
        <f t="shared" si="88"/>
        <v>114.33686666666667</v>
      </c>
      <c r="I1106" s="7">
        <f>(Table21[[#This Row],[Adj Close]]-Table21[[#This Row],[3-MA]])</f>
        <v>-6.5449666666666673</v>
      </c>
      <c r="J1106" s="3">
        <f t="shared" si="87"/>
        <v>42.836588667777782</v>
      </c>
      <c r="K1106" s="3">
        <f>ABS(Table21[[#This Row],[Erorr 2]])</f>
        <v>6.5449666666666673</v>
      </c>
      <c r="L1106" s="6">
        <f>Table21[[#This Row],[Abs Erorr 2]]/Table21[[#This Row],[Adj Close]]</f>
        <v>6.0718538838879982E-2</v>
      </c>
      <c r="M1106" s="4">
        <f t="shared" si="89"/>
        <v>115.30051666666668</v>
      </c>
      <c r="N1106" s="9">
        <f>Table21[[#This Row],[Adj Close]]-Table21[[#This Row],[6-MA]]</f>
        <v>-7.5086166666666827</v>
      </c>
      <c r="O1106" s="10">
        <f>(Table21[[#This Row],[Adj Close]]-M1106)^2</f>
        <v>56.379324246944684</v>
      </c>
      <c r="P1106" s="10">
        <f>ABS(Table21[[#This Row],[Erorr 3]])</f>
        <v>7.5086166666666827</v>
      </c>
      <c r="Q1106" s="81">
        <f>Table21[[#This Row],[Abs Erorr 3]]/Table21[[#This Row],[Adj Close]]</f>
        <v>6.9658449908264752E-2</v>
      </c>
    </row>
    <row r="1107" spans="1:17" x14ac:dyDescent="0.3">
      <c r="A1107" s="79">
        <v>45069</v>
      </c>
      <c r="B1107" s="82">
        <v>106.4222</v>
      </c>
      <c r="C1107" s="4">
        <f t="shared" si="86"/>
        <v>107.7919</v>
      </c>
      <c r="D1107" s="18">
        <f>Table21[[#This Row],[Adj Close]]-Table21[[#This Row],[Naive Trend ]]</f>
        <v>-1.3696999999999946</v>
      </c>
      <c r="E1107" s="5">
        <f t="shared" si="85"/>
        <v>1.8760780899999852</v>
      </c>
      <c r="F1107" s="5">
        <f>ABS(Table21[[#This Row],[Erorr 1]])</f>
        <v>1.3696999999999946</v>
      </c>
      <c r="G1107" s="6">
        <f>Table21[[#This Row],[Abs Erorr 1]]/Table21[[#This Row],[Adj Close]]</f>
        <v>1.2870434928050675E-2</v>
      </c>
      <c r="H1107" s="4">
        <f t="shared" si="88"/>
        <v>112.11933333333333</v>
      </c>
      <c r="I1107" s="7">
        <f>(Table21[[#This Row],[Adj Close]]-Table21[[#This Row],[3-MA]])</f>
        <v>-5.6971333333333263</v>
      </c>
      <c r="J1107" s="3">
        <f t="shared" si="87"/>
        <v>32.4573282177777</v>
      </c>
      <c r="K1107" s="3">
        <f>ABS(Table21[[#This Row],[Erorr 2]])</f>
        <v>5.6971333333333263</v>
      </c>
      <c r="L1107" s="6">
        <f>Table21[[#This Row],[Abs Erorr 2]]/Table21[[#This Row],[Adj Close]]</f>
        <v>5.3533316670143313E-2</v>
      </c>
      <c r="M1107" s="4">
        <f t="shared" si="89"/>
        <v>113.66508333333331</v>
      </c>
      <c r="N1107" s="9">
        <f>Table21[[#This Row],[Adj Close]]-Table21[[#This Row],[6-MA]]</f>
        <v>-7.2428833333333102</v>
      </c>
      <c r="O1107" s="10">
        <f>(Table21[[#This Row],[Adj Close]]-M1107)^2</f>
        <v>52.459358980277443</v>
      </c>
      <c r="P1107" s="10">
        <f>ABS(Table21[[#This Row],[Erorr 3]])</f>
        <v>7.2428833333333102</v>
      </c>
      <c r="Q1107" s="81">
        <f>Table21[[#This Row],[Abs Erorr 3]]/Table21[[#This Row],[Adj Close]]</f>
        <v>6.8058011705577501E-2</v>
      </c>
    </row>
    <row r="1108" spans="1:17" x14ac:dyDescent="0.3">
      <c r="A1108" s="79">
        <v>45070</v>
      </c>
      <c r="B1108" s="82">
        <v>105.94280000000001</v>
      </c>
      <c r="C1108" s="4">
        <f t="shared" si="86"/>
        <v>106.4222</v>
      </c>
      <c r="D1108" s="18">
        <f>Table21[[#This Row],[Adj Close]]-Table21[[#This Row],[Naive Trend ]]</f>
        <v>-0.47939999999999827</v>
      </c>
      <c r="E1108" s="5">
        <f t="shared" si="85"/>
        <v>0.22982435999999834</v>
      </c>
      <c r="F1108" s="5">
        <f>ABS(Table21[[#This Row],[Erorr 1]])</f>
        <v>0.47939999999999827</v>
      </c>
      <c r="G1108" s="6">
        <f>Table21[[#This Row],[Abs Erorr 1]]/Table21[[#This Row],[Adj Close]]</f>
        <v>4.5250833468626298E-3</v>
      </c>
      <c r="H1108" s="4">
        <f t="shared" si="88"/>
        <v>108.82890000000002</v>
      </c>
      <c r="I1108" s="7">
        <f>(Table21[[#This Row],[Adj Close]]-Table21[[#This Row],[3-MA]])</f>
        <v>-2.8861000000000132</v>
      </c>
      <c r="J1108" s="3">
        <f t="shared" si="87"/>
        <v>8.3295732100000759</v>
      </c>
      <c r="K1108" s="3">
        <f>ABS(Table21[[#This Row],[Erorr 2]])</f>
        <v>2.8861000000000132</v>
      </c>
      <c r="L1108" s="6">
        <f>Table21[[#This Row],[Abs Erorr 2]]/Table21[[#This Row],[Adj Close]]</f>
        <v>2.7242058922362002E-2</v>
      </c>
      <c r="M1108" s="4">
        <f t="shared" si="89"/>
        <v>111.86333333333334</v>
      </c>
      <c r="N1108" s="9">
        <f>Table21[[#This Row],[Adj Close]]-Table21[[#This Row],[6-MA]]</f>
        <v>-5.9205333333333385</v>
      </c>
      <c r="O1108" s="10">
        <f>(Table21[[#This Row],[Adj Close]]-M1108)^2</f>
        <v>35.05271495111117</v>
      </c>
      <c r="P1108" s="10">
        <f>ABS(Table21[[#This Row],[Erorr 3]])</f>
        <v>5.9205333333333385</v>
      </c>
      <c r="Q1108" s="81">
        <f>Table21[[#This Row],[Abs Erorr 3]]/Table21[[#This Row],[Adj Close]]</f>
        <v>5.5884244453925501E-2</v>
      </c>
    </row>
    <row r="1109" spans="1:17" x14ac:dyDescent="0.3">
      <c r="A1109" s="79">
        <v>45071</v>
      </c>
      <c r="B1109" s="82">
        <v>105.1504</v>
      </c>
      <c r="C1109" s="4">
        <f t="shared" si="86"/>
        <v>105.94280000000001</v>
      </c>
      <c r="D1109" s="18">
        <f>Table21[[#This Row],[Adj Close]]-Table21[[#This Row],[Naive Trend ]]</f>
        <v>-0.79240000000000066</v>
      </c>
      <c r="E1109" s="5">
        <f t="shared" si="85"/>
        <v>0.62789776000000108</v>
      </c>
      <c r="F1109" s="5">
        <f>ABS(Table21[[#This Row],[Erorr 1]])</f>
        <v>0.79240000000000066</v>
      </c>
      <c r="G1109" s="6">
        <f>Table21[[#This Row],[Abs Erorr 1]]/Table21[[#This Row],[Adj Close]]</f>
        <v>7.5358724265433188E-3</v>
      </c>
      <c r="H1109" s="4">
        <f t="shared" si="88"/>
        <v>106.71896666666667</v>
      </c>
      <c r="I1109" s="7">
        <f>(Table21[[#This Row],[Adj Close]]-Table21[[#This Row],[3-MA]])</f>
        <v>-1.5685666666666691</v>
      </c>
      <c r="J1109" s="3">
        <f t="shared" si="87"/>
        <v>2.4604013877777855</v>
      </c>
      <c r="K1109" s="3">
        <f>ABS(Table21[[#This Row],[Erorr 2]])</f>
        <v>1.5685666666666691</v>
      </c>
      <c r="L1109" s="6">
        <f>Table21[[#This Row],[Abs Erorr 2]]/Table21[[#This Row],[Adj Close]]</f>
        <v>1.4917362812377976E-2</v>
      </c>
      <c r="M1109" s="4">
        <f t="shared" si="89"/>
        <v>110.52791666666667</v>
      </c>
      <c r="N1109" s="9">
        <f>Table21[[#This Row],[Adj Close]]-Table21[[#This Row],[6-MA]]</f>
        <v>-5.3775166666666649</v>
      </c>
      <c r="O1109" s="10">
        <f>(Table21[[#This Row],[Adj Close]]-M1109)^2</f>
        <v>28.917685500277759</v>
      </c>
      <c r="P1109" s="10">
        <f>ABS(Table21[[#This Row],[Erorr 3]])</f>
        <v>5.3775166666666649</v>
      </c>
      <c r="Q1109" s="81">
        <f>Table21[[#This Row],[Abs Erorr 3]]/Table21[[#This Row],[Adj Close]]</f>
        <v>5.1141190776893525E-2</v>
      </c>
    </row>
    <row r="1110" spans="1:17" x14ac:dyDescent="0.3">
      <c r="A1110" s="79">
        <v>45072</v>
      </c>
      <c r="B1110" s="82">
        <v>105.1798</v>
      </c>
      <c r="C1110" s="4">
        <f t="shared" si="86"/>
        <v>105.1504</v>
      </c>
      <c r="D1110" s="18">
        <f>Table21[[#This Row],[Adj Close]]-Table21[[#This Row],[Naive Trend ]]</f>
        <v>2.939999999999543E-2</v>
      </c>
      <c r="E1110" s="5">
        <f t="shared" si="85"/>
        <v>8.6435999999973122E-4</v>
      </c>
      <c r="F1110" s="5">
        <f>ABS(Table21[[#This Row],[Erorr 1]])</f>
        <v>2.939999999999543E-2</v>
      </c>
      <c r="G1110" s="6">
        <f>Table21[[#This Row],[Abs Erorr 1]]/Table21[[#This Row],[Adj Close]]</f>
        <v>2.795213529593651E-4</v>
      </c>
      <c r="H1110" s="4">
        <f t="shared" si="88"/>
        <v>105.83846666666666</v>
      </c>
      <c r="I1110" s="7">
        <f>(Table21[[#This Row],[Adj Close]]-Table21[[#This Row],[3-MA]])</f>
        <v>-0.65866666666666163</v>
      </c>
      <c r="J1110" s="3">
        <f t="shared" si="87"/>
        <v>0.43384177777777116</v>
      </c>
      <c r="K1110" s="3">
        <f>ABS(Table21[[#This Row],[Erorr 2]])</f>
        <v>0.65866666666666163</v>
      </c>
      <c r="L1110" s="6">
        <f>Table21[[#This Row],[Abs Erorr 2]]/Table21[[#This Row],[Adj Close]]</f>
        <v>6.2622924427186743E-3</v>
      </c>
      <c r="M1110" s="4">
        <f t="shared" si="89"/>
        <v>108.97890000000001</v>
      </c>
      <c r="N1110" s="9">
        <f>Table21[[#This Row],[Adj Close]]-Table21[[#This Row],[6-MA]]</f>
        <v>-3.7991000000000099</v>
      </c>
      <c r="O1110" s="10">
        <f>(Table21[[#This Row],[Adj Close]]-M1110)^2</f>
        <v>14.433160810000075</v>
      </c>
      <c r="P1110" s="10">
        <f>ABS(Table21[[#This Row],[Erorr 3]])</f>
        <v>3.7991000000000099</v>
      </c>
      <c r="Q1110" s="81">
        <f>Table21[[#This Row],[Abs Erorr 3]]/Table21[[#This Row],[Adj Close]]</f>
        <v>3.6120053470343257E-2</v>
      </c>
    </row>
    <row r="1111" spans="1:17" x14ac:dyDescent="0.3">
      <c r="A1111" s="79">
        <v>45076</v>
      </c>
      <c r="B1111" s="82">
        <v>104.21120000000001</v>
      </c>
      <c r="C1111" s="4">
        <f t="shared" si="86"/>
        <v>105.1798</v>
      </c>
      <c r="D1111" s="18">
        <f>Table21[[#This Row],[Adj Close]]-Table21[[#This Row],[Naive Trend ]]</f>
        <v>-0.96859999999999502</v>
      </c>
      <c r="E1111" s="5">
        <f t="shared" si="85"/>
        <v>0.93818595999999033</v>
      </c>
      <c r="F1111" s="5">
        <f>ABS(Table21[[#This Row],[Erorr 1]])</f>
        <v>0.96859999999999502</v>
      </c>
      <c r="G1111" s="6">
        <f>Table21[[#This Row],[Abs Erorr 1]]/Table21[[#This Row],[Adj Close]]</f>
        <v>9.2945863784314447E-3</v>
      </c>
      <c r="H1111" s="4">
        <f t="shared" si="88"/>
        <v>105.42433333333334</v>
      </c>
      <c r="I1111" s="7">
        <f>(Table21[[#This Row],[Adj Close]]-Table21[[#This Row],[3-MA]])</f>
        <v>-1.2131333333333316</v>
      </c>
      <c r="J1111" s="3">
        <f t="shared" si="87"/>
        <v>1.4716924844444403</v>
      </c>
      <c r="K1111" s="3">
        <f>ABS(Table21[[#This Row],[Erorr 2]])</f>
        <v>1.2131333333333316</v>
      </c>
      <c r="L1111" s="6">
        <f>Table21[[#This Row],[Abs Erorr 2]]/Table21[[#This Row],[Adj Close]]</f>
        <v>1.1641103195561817E-2</v>
      </c>
      <c r="M1111" s="4">
        <f t="shared" si="89"/>
        <v>107.12661666666668</v>
      </c>
      <c r="N1111" s="9">
        <f>Table21[[#This Row],[Adj Close]]-Table21[[#This Row],[6-MA]]</f>
        <v>-2.9154166666666725</v>
      </c>
      <c r="O1111" s="10">
        <f>(Table21[[#This Row],[Adj Close]]-M1111)^2</f>
        <v>8.4996543402778126</v>
      </c>
      <c r="P1111" s="10">
        <f>ABS(Table21[[#This Row],[Erorr 3]])</f>
        <v>2.9154166666666725</v>
      </c>
      <c r="Q1111" s="81">
        <f>Table21[[#This Row],[Abs Erorr 3]]/Table21[[#This Row],[Adj Close]]</f>
        <v>2.7976039683514559E-2</v>
      </c>
    </row>
    <row r="1112" spans="1:17" x14ac:dyDescent="0.3">
      <c r="A1112" s="79">
        <v>45077</v>
      </c>
      <c r="B1112" s="82">
        <v>102.9785</v>
      </c>
      <c r="C1112" s="4">
        <f t="shared" si="86"/>
        <v>104.21120000000001</v>
      </c>
      <c r="D1112" s="18">
        <f>Table21[[#This Row],[Adj Close]]-Table21[[#This Row],[Naive Trend ]]</f>
        <v>-1.2327000000000083</v>
      </c>
      <c r="E1112" s="5">
        <f t="shared" si="85"/>
        <v>1.5195492900000205</v>
      </c>
      <c r="F1112" s="5">
        <f>ABS(Table21[[#This Row],[Erorr 1]])</f>
        <v>1.2327000000000083</v>
      </c>
      <c r="G1112" s="6">
        <f>Table21[[#This Row],[Abs Erorr 1]]/Table21[[#This Row],[Adj Close]]</f>
        <v>1.1970459853270424E-2</v>
      </c>
      <c r="H1112" s="4">
        <f t="shared" si="88"/>
        <v>104.84713333333333</v>
      </c>
      <c r="I1112" s="7">
        <f>(Table21[[#This Row],[Adj Close]]-Table21[[#This Row],[3-MA]])</f>
        <v>-1.8686333333333351</v>
      </c>
      <c r="J1112" s="3">
        <f t="shared" si="87"/>
        <v>3.4917905344444513</v>
      </c>
      <c r="K1112" s="3">
        <f>ABS(Table21[[#This Row],[Erorr 2]])</f>
        <v>1.8686333333333351</v>
      </c>
      <c r="L1112" s="6">
        <f>Table21[[#This Row],[Abs Erorr 2]]/Table21[[#This Row],[Adj Close]]</f>
        <v>1.814585892524493E-2</v>
      </c>
      <c r="M1112" s="4">
        <f t="shared" si="89"/>
        <v>105.78305</v>
      </c>
      <c r="N1112" s="9">
        <f>Table21[[#This Row],[Adj Close]]-Table21[[#This Row],[6-MA]]</f>
        <v>-2.8045500000000061</v>
      </c>
      <c r="O1112" s="10">
        <f>(Table21[[#This Row],[Adj Close]]-M1112)^2</f>
        <v>7.8655007025000341</v>
      </c>
      <c r="P1112" s="10">
        <f>ABS(Table21[[#This Row],[Erorr 3]])</f>
        <v>2.8045500000000061</v>
      </c>
      <c r="Q1112" s="81">
        <f>Table21[[#This Row],[Abs Erorr 3]]/Table21[[#This Row],[Adj Close]]</f>
        <v>2.7234325611656861E-2</v>
      </c>
    </row>
    <row r="1113" spans="1:17" x14ac:dyDescent="0.3">
      <c r="A1113" s="79">
        <v>45078</v>
      </c>
      <c r="B1113" s="82">
        <v>101.3839</v>
      </c>
      <c r="C1113" s="4">
        <f t="shared" si="86"/>
        <v>102.9785</v>
      </c>
      <c r="D1113" s="18">
        <f>Table21[[#This Row],[Adj Close]]-Table21[[#This Row],[Naive Trend ]]</f>
        <v>-1.5945999999999998</v>
      </c>
      <c r="E1113" s="5">
        <f t="shared" si="85"/>
        <v>2.5427491599999992</v>
      </c>
      <c r="F1113" s="5">
        <f>ABS(Table21[[#This Row],[Erorr 1]])</f>
        <v>1.5945999999999998</v>
      </c>
      <c r="G1113" s="6">
        <f>Table21[[#This Row],[Abs Erorr 1]]/Table21[[#This Row],[Adj Close]]</f>
        <v>1.5728335564128032E-2</v>
      </c>
      <c r="H1113" s="4">
        <f t="shared" si="88"/>
        <v>104.12316666666668</v>
      </c>
      <c r="I1113" s="7">
        <f>(Table21[[#This Row],[Adj Close]]-Table21[[#This Row],[3-MA]])</f>
        <v>-2.7392666666666798</v>
      </c>
      <c r="J1113" s="3">
        <f t="shared" si="87"/>
        <v>7.5035818711111837</v>
      </c>
      <c r="K1113" s="3">
        <f>ABS(Table21[[#This Row],[Erorr 2]])</f>
        <v>2.7392666666666798</v>
      </c>
      <c r="L1113" s="6">
        <f>Table21[[#This Row],[Abs Erorr 2]]/Table21[[#This Row],[Adj Close]]</f>
        <v>2.7018754128285458E-2</v>
      </c>
      <c r="M1113" s="4">
        <f t="shared" si="89"/>
        <v>104.98081666666667</v>
      </c>
      <c r="N1113" s="9">
        <f>Table21[[#This Row],[Adj Close]]-Table21[[#This Row],[6-MA]]</f>
        <v>-3.5969166666666723</v>
      </c>
      <c r="O1113" s="10">
        <f>(Table21[[#This Row],[Adj Close]]-M1113)^2</f>
        <v>12.937809506944484</v>
      </c>
      <c r="P1113" s="10">
        <f>ABS(Table21[[#This Row],[Erorr 3]])</f>
        <v>3.5969166666666723</v>
      </c>
      <c r="Q1113" s="81">
        <f>Table21[[#This Row],[Abs Erorr 3]]/Table21[[#This Row],[Adj Close]]</f>
        <v>3.5478184077222051E-2</v>
      </c>
    </row>
    <row r="1114" spans="1:17" x14ac:dyDescent="0.3">
      <c r="A1114" s="79">
        <v>45079</v>
      </c>
      <c r="B1114" s="82">
        <v>105.791</v>
      </c>
      <c r="C1114" s="4">
        <f t="shared" si="86"/>
        <v>101.3839</v>
      </c>
      <c r="D1114" s="18">
        <f>Table21[[#This Row],[Adj Close]]-Table21[[#This Row],[Naive Trend ]]</f>
        <v>4.4070999999999998</v>
      </c>
      <c r="E1114" s="5">
        <f t="shared" si="85"/>
        <v>19.422530409999997</v>
      </c>
      <c r="F1114" s="5">
        <f>ABS(Table21[[#This Row],[Erorr 1]])</f>
        <v>4.4070999999999998</v>
      </c>
      <c r="G1114" s="6">
        <f>Table21[[#This Row],[Abs Erorr 1]]/Table21[[#This Row],[Adj Close]]</f>
        <v>4.165855318505355E-2</v>
      </c>
      <c r="H1114" s="4">
        <f t="shared" si="88"/>
        <v>102.85786666666667</v>
      </c>
      <c r="I1114" s="7">
        <f>(Table21[[#This Row],[Adj Close]]-Table21[[#This Row],[3-MA]])</f>
        <v>2.9331333333333305</v>
      </c>
      <c r="J1114" s="3">
        <f t="shared" si="87"/>
        <v>8.6032711511110946</v>
      </c>
      <c r="K1114" s="3">
        <f>ABS(Table21[[#This Row],[Erorr 2]])</f>
        <v>2.9331333333333305</v>
      </c>
      <c r="L1114" s="6">
        <f>Table21[[#This Row],[Abs Erorr 2]]/Table21[[#This Row],[Adj Close]]</f>
        <v>2.7725735963676782E-2</v>
      </c>
      <c r="M1114" s="4">
        <f t="shared" si="89"/>
        <v>104.14110000000001</v>
      </c>
      <c r="N1114" s="9">
        <f>Table21[[#This Row],[Adj Close]]-Table21[[#This Row],[6-MA]]</f>
        <v>1.6498999999999882</v>
      </c>
      <c r="O1114" s="10">
        <f>(Table21[[#This Row],[Adj Close]]-M1114)^2</f>
        <v>2.7221700099999611</v>
      </c>
      <c r="P1114" s="10">
        <f>ABS(Table21[[#This Row],[Erorr 3]])</f>
        <v>1.6498999999999882</v>
      </c>
      <c r="Q1114" s="81">
        <f>Table21[[#This Row],[Abs Erorr 3]]/Table21[[#This Row],[Adj Close]]</f>
        <v>1.5595844637067313E-2</v>
      </c>
    </row>
    <row r="1115" spans="1:17" x14ac:dyDescent="0.3">
      <c r="A1115" s="79">
        <v>45082</v>
      </c>
      <c r="B1115" s="82">
        <v>103.2586</v>
      </c>
      <c r="C1115" s="4">
        <f t="shared" si="86"/>
        <v>105.791</v>
      </c>
      <c r="D1115" s="18">
        <f>Table21[[#This Row],[Adj Close]]-Table21[[#This Row],[Naive Trend ]]</f>
        <v>-2.5323999999999955</v>
      </c>
      <c r="E1115" s="5">
        <f t="shared" si="85"/>
        <v>6.4130497599999776</v>
      </c>
      <c r="F1115" s="5">
        <f>ABS(Table21[[#This Row],[Erorr 1]])</f>
        <v>2.5323999999999955</v>
      </c>
      <c r="G1115" s="6">
        <f>Table21[[#This Row],[Abs Erorr 1]]/Table21[[#This Row],[Adj Close]]</f>
        <v>2.4524833766872645E-2</v>
      </c>
      <c r="H1115" s="4">
        <f t="shared" si="88"/>
        <v>103.38446666666665</v>
      </c>
      <c r="I1115" s="7">
        <f>(Table21[[#This Row],[Adj Close]]-Table21[[#This Row],[3-MA]])</f>
        <v>-0.1258666666666528</v>
      </c>
      <c r="J1115" s="3">
        <f t="shared" si="87"/>
        <v>1.5842417777774287E-2</v>
      </c>
      <c r="K1115" s="3">
        <f>ABS(Table21[[#This Row],[Erorr 2]])</f>
        <v>0.1258666666666528</v>
      </c>
      <c r="L1115" s="6">
        <f>Table21[[#This Row],[Abs Erorr 2]]/Table21[[#This Row],[Adj Close]]</f>
        <v>1.2189460893974235E-3</v>
      </c>
      <c r="M1115" s="4">
        <f t="shared" si="89"/>
        <v>104.11579999999999</v>
      </c>
      <c r="N1115" s="9">
        <f>Table21[[#This Row],[Adj Close]]-Table21[[#This Row],[6-MA]]</f>
        <v>-0.85719999999999175</v>
      </c>
      <c r="O1115" s="10">
        <f>(Table21[[#This Row],[Adj Close]]-M1115)^2</f>
        <v>0.73479183999998587</v>
      </c>
      <c r="P1115" s="10">
        <f>ABS(Table21[[#This Row],[Erorr 3]])</f>
        <v>0.85719999999999175</v>
      </c>
      <c r="Q1115" s="81">
        <f>Table21[[#This Row],[Abs Erorr 3]]/Table21[[#This Row],[Adj Close]]</f>
        <v>8.3014877211195163E-3</v>
      </c>
    </row>
    <row r="1116" spans="1:17" x14ac:dyDescent="0.3">
      <c r="A1116" s="79">
        <v>45083</v>
      </c>
      <c r="B1116" s="82">
        <v>104.2303</v>
      </c>
      <c r="C1116" s="4">
        <f t="shared" si="86"/>
        <v>103.2586</v>
      </c>
      <c r="D1116" s="18">
        <f>Table21[[#This Row],[Adj Close]]-Table21[[#This Row],[Naive Trend ]]</f>
        <v>0.97169999999999845</v>
      </c>
      <c r="E1116" s="5">
        <f t="shared" si="85"/>
        <v>0.94420088999999696</v>
      </c>
      <c r="F1116" s="5">
        <f>ABS(Table21[[#This Row],[Erorr 1]])</f>
        <v>0.97169999999999845</v>
      </c>
      <c r="G1116" s="6">
        <f>Table21[[#This Row],[Abs Erorr 1]]/Table21[[#This Row],[Adj Close]]</f>
        <v>9.3226249948431348E-3</v>
      </c>
      <c r="H1116" s="4">
        <f t="shared" si="88"/>
        <v>103.47783333333332</v>
      </c>
      <c r="I1116" s="7">
        <f>(Table21[[#This Row],[Adj Close]]-Table21[[#This Row],[3-MA]])</f>
        <v>0.7524666666666775</v>
      </c>
      <c r="J1116" s="3">
        <f t="shared" si="87"/>
        <v>0.56620608444446074</v>
      </c>
      <c r="K1116" s="3">
        <f>ABS(Table21[[#This Row],[Erorr 2]])</f>
        <v>0.7524666666666775</v>
      </c>
      <c r="L1116" s="6">
        <f>Table21[[#This Row],[Abs Erorr 2]]/Table21[[#This Row],[Adj Close]]</f>
        <v>7.2192698924082293E-3</v>
      </c>
      <c r="M1116" s="4">
        <f t="shared" si="89"/>
        <v>103.8005</v>
      </c>
      <c r="N1116" s="9">
        <f>Table21[[#This Row],[Adj Close]]-Table21[[#This Row],[6-MA]]</f>
        <v>0.42980000000000018</v>
      </c>
      <c r="O1116" s="10">
        <f>(Table21[[#This Row],[Adj Close]]-M1116)^2</f>
        <v>0.18472804000000015</v>
      </c>
      <c r="P1116" s="10">
        <f>ABS(Table21[[#This Row],[Erorr 3]])</f>
        <v>0.42980000000000018</v>
      </c>
      <c r="Q1116" s="81">
        <f>Table21[[#This Row],[Abs Erorr 3]]/Table21[[#This Row],[Adj Close]]</f>
        <v>4.123560999056898E-3</v>
      </c>
    </row>
    <row r="1117" spans="1:17" x14ac:dyDescent="0.3">
      <c r="A1117" s="79">
        <v>45084</v>
      </c>
      <c r="B1117" s="82">
        <v>105.11369999999999</v>
      </c>
      <c r="C1117" s="4">
        <f t="shared" si="86"/>
        <v>104.2303</v>
      </c>
      <c r="D1117" s="18">
        <f>Table21[[#This Row],[Adj Close]]-Table21[[#This Row],[Naive Trend ]]</f>
        <v>0.88339999999999463</v>
      </c>
      <c r="E1117" s="5">
        <f t="shared" si="85"/>
        <v>0.78039555999999055</v>
      </c>
      <c r="F1117" s="5">
        <f>ABS(Table21[[#This Row],[Erorr 1]])</f>
        <v>0.88339999999999463</v>
      </c>
      <c r="G1117" s="6">
        <f>Table21[[#This Row],[Abs Erorr 1]]/Table21[[#This Row],[Adj Close]]</f>
        <v>8.404232749869853E-3</v>
      </c>
      <c r="H1117" s="4">
        <f t="shared" si="88"/>
        <v>104.42663333333333</v>
      </c>
      <c r="I1117" s="7">
        <f>(Table21[[#This Row],[Adj Close]]-Table21[[#This Row],[3-MA]])</f>
        <v>0.68706666666666649</v>
      </c>
      <c r="J1117" s="3">
        <f t="shared" si="87"/>
        <v>0.4720606044444442</v>
      </c>
      <c r="K1117" s="3">
        <f>ABS(Table21[[#This Row],[Erorr 2]])</f>
        <v>0.68706666666666649</v>
      </c>
      <c r="L1117" s="6">
        <f>Table21[[#This Row],[Abs Erorr 2]]/Table21[[#This Row],[Adj Close]]</f>
        <v>6.5364140608376127E-3</v>
      </c>
      <c r="M1117" s="4">
        <f t="shared" si="89"/>
        <v>103.64224999999999</v>
      </c>
      <c r="N1117" s="9">
        <f>Table21[[#This Row],[Adj Close]]-Table21[[#This Row],[6-MA]]</f>
        <v>1.4714500000000044</v>
      </c>
      <c r="O1117" s="10">
        <f>(Table21[[#This Row],[Adj Close]]-M1117)^2</f>
        <v>2.1651651025000129</v>
      </c>
      <c r="P1117" s="10">
        <f>ABS(Table21[[#This Row],[Erorr 3]])</f>
        <v>1.4714500000000044</v>
      </c>
      <c r="Q1117" s="81">
        <f>Table21[[#This Row],[Abs Erorr 3]]/Table21[[#This Row],[Adj Close]]</f>
        <v>1.3998650984600527E-2</v>
      </c>
    </row>
    <row r="1118" spans="1:17" x14ac:dyDescent="0.3">
      <c r="A1118" s="79">
        <v>45085</v>
      </c>
      <c r="B1118" s="82">
        <v>104.2402</v>
      </c>
      <c r="C1118" s="4">
        <f t="shared" si="86"/>
        <v>105.11369999999999</v>
      </c>
      <c r="D1118" s="18">
        <f>Table21[[#This Row],[Adj Close]]-Table21[[#This Row],[Naive Trend ]]</f>
        <v>-0.87349999999999284</v>
      </c>
      <c r="E1118" s="5">
        <f t="shared" si="85"/>
        <v>0.76300224999998745</v>
      </c>
      <c r="F1118" s="5">
        <f>ABS(Table21[[#This Row],[Erorr 1]])</f>
        <v>0.87349999999999284</v>
      </c>
      <c r="G1118" s="6">
        <f>Table21[[#This Row],[Abs Erorr 1]]/Table21[[#This Row],[Adj Close]]</f>
        <v>8.3796846130378948E-3</v>
      </c>
      <c r="H1118" s="4">
        <f t="shared" si="88"/>
        <v>104.20086666666667</v>
      </c>
      <c r="I1118" s="7">
        <f>(Table21[[#This Row],[Adj Close]]-Table21[[#This Row],[3-MA]])</f>
        <v>3.9333333333331666E-2</v>
      </c>
      <c r="J1118" s="3">
        <f t="shared" si="87"/>
        <v>1.5471111111109799E-3</v>
      </c>
      <c r="K1118" s="3">
        <f>ABS(Table21[[#This Row],[Erorr 2]])</f>
        <v>3.9333333333331666E-2</v>
      </c>
      <c r="L1118" s="6">
        <f>Table21[[#This Row],[Abs Erorr 2]]/Table21[[#This Row],[Adj Close]]</f>
        <v>3.773336326420293E-4</v>
      </c>
      <c r="M1118" s="4">
        <f t="shared" si="89"/>
        <v>103.79266666666666</v>
      </c>
      <c r="N1118" s="9">
        <f>Table21[[#This Row],[Adj Close]]-Table21[[#This Row],[6-MA]]</f>
        <v>0.44753333333333956</v>
      </c>
      <c r="O1118" s="10">
        <f>(Table21[[#This Row],[Adj Close]]-M1118)^2</f>
        <v>0.20028608444445001</v>
      </c>
      <c r="P1118" s="10">
        <f>ABS(Table21[[#This Row],[Erorr 3]])</f>
        <v>0.44753333333333956</v>
      </c>
      <c r="Q1118" s="81">
        <f>Table21[[#This Row],[Abs Erorr 3]]/Table21[[#This Row],[Adj Close]]</f>
        <v>4.293289281230653E-3</v>
      </c>
    </row>
    <row r="1119" spans="1:17" x14ac:dyDescent="0.3">
      <c r="A1119" s="79">
        <v>45086</v>
      </c>
      <c r="B1119" s="82">
        <v>103.9064</v>
      </c>
      <c r="C1119" s="4">
        <f t="shared" si="86"/>
        <v>104.2402</v>
      </c>
      <c r="D1119" s="18">
        <f>Table21[[#This Row],[Adj Close]]-Table21[[#This Row],[Naive Trend ]]</f>
        <v>-0.33379999999999654</v>
      </c>
      <c r="E1119" s="5">
        <f t="shared" si="85"/>
        <v>0.11142243999999769</v>
      </c>
      <c r="F1119" s="5">
        <f>ABS(Table21[[#This Row],[Erorr 1]])</f>
        <v>0.33379999999999654</v>
      </c>
      <c r="G1119" s="6">
        <f>Table21[[#This Row],[Abs Erorr 1]]/Table21[[#This Row],[Adj Close]]</f>
        <v>3.2125066405918837E-3</v>
      </c>
      <c r="H1119" s="4">
        <f t="shared" si="88"/>
        <v>104.52806666666667</v>
      </c>
      <c r="I1119" s="7">
        <f>(Table21[[#This Row],[Adj Close]]-Table21[[#This Row],[3-MA]])</f>
        <v>-0.6216666666666697</v>
      </c>
      <c r="J1119" s="3">
        <f t="shared" si="87"/>
        <v>0.3864694444444482</v>
      </c>
      <c r="K1119" s="3">
        <f>ABS(Table21[[#This Row],[Erorr 2]])</f>
        <v>0.6216666666666697</v>
      </c>
      <c r="L1119" s="6">
        <f>Table21[[#This Row],[Abs Erorr 2]]/Table21[[#This Row],[Adj Close]]</f>
        <v>5.982948756444932E-3</v>
      </c>
      <c r="M1119" s="4">
        <f t="shared" si="89"/>
        <v>104.00294999999998</v>
      </c>
      <c r="N1119" s="9">
        <f>Table21[[#This Row],[Adj Close]]-Table21[[#This Row],[6-MA]]</f>
        <v>-9.6549999999979264E-2</v>
      </c>
      <c r="O1119" s="10">
        <f>(Table21[[#This Row],[Adj Close]]-M1119)^2</f>
        <v>9.321902499995996E-3</v>
      </c>
      <c r="P1119" s="10">
        <f>ABS(Table21[[#This Row],[Erorr 3]])</f>
        <v>9.6549999999979264E-2</v>
      </c>
      <c r="Q1119" s="81">
        <f>Table21[[#This Row],[Abs Erorr 3]]/Table21[[#This Row],[Adj Close]]</f>
        <v>9.2920166611468841E-4</v>
      </c>
    </row>
    <row r="1120" spans="1:17" x14ac:dyDescent="0.3">
      <c r="A1120" s="79">
        <v>45089</v>
      </c>
      <c r="B1120" s="82">
        <v>104.85850000000001</v>
      </c>
      <c r="C1120" s="4">
        <f t="shared" si="86"/>
        <v>103.9064</v>
      </c>
      <c r="D1120" s="18">
        <f>Table21[[#This Row],[Adj Close]]-Table21[[#This Row],[Naive Trend ]]</f>
        <v>0.9521000000000015</v>
      </c>
      <c r="E1120" s="5">
        <f t="shared" si="85"/>
        <v>0.90649441000000286</v>
      </c>
      <c r="F1120" s="5">
        <f>ABS(Table21[[#This Row],[Erorr 1]])</f>
        <v>0.9521000000000015</v>
      </c>
      <c r="G1120" s="6">
        <f>Table21[[#This Row],[Abs Erorr 1]]/Table21[[#This Row],[Adj Close]]</f>
        <v>9.0798552334813241E-3</v>
      </c>
      <c r="H1120" s="4">
        <f t="shared" si="88"/>
        <v>104.42010000000001</v>
      </c>
      <c r="I1120" s="7">
        <f>(Table21[[#This Row],[Adj Close]]-Table21[[#This Row],[3-MA]])</f>
        <v>0.43840000000000146</v>
      </c>
      <c r="J1120" s="3">
        <f t="shared" si="87"/>
        <v>0.19219456000000126</v>
      </c>
      <c r="K1120" s="3">
        <f>ABS(Table21[[#This Row],[Erorr 2]])</f>
        <v>0.43840000000000146</v>
      </c>
      <c r="L1120" s="6">
        <f>Table21[[#This Row],[Abs Erorr 2]]/Table21[[#This Row],[Adj Close]]</f>
        <v>4.1808723184100617E-3</v>
      </c>
      <c r="M1120" s="4">
        <f t="shared" si="89"/>
        <v>104.42336666666665</v>
      </c>
      <c r="N1120" s="9">
        <f>Table21[[#This Row],[Adj Close]]-Table21[[#This Row],[6-MA]]</f>
        <v>0.43513333333335424</v>
      </c>
      <c r="O1120" s="10">
        <f>(Table21[[#This Row],[Adj Close]]-M1120)^2</f>
        <v>0.18934101777779597</v>
      </c>
      <c r="P1120" s="10">
        <f>ABS(Table21[[#This Row],[Erorr 3]])</f>
        <v>0.43513333333335424</v>
      </c>
      <c r="Q1120" s="81">
        <f>Table21[[#This Row],[Abs Erorr 3]]/Table21[[#This Row],[Adj Close]]</f>
        <v>4.1497192247967902E-3</v>
      </c>
    </row>
    <row r="1121" spans="1:17" x14ac:dyDescent="0.3">
      <c r="A1121" s="79">
        <v>45090</v>
      </c>
      <c r="B1121" s="82">
        <v>104.8094</v>
      </c>
      <c r="C1121" s="4">
        <f t="shared" si="86"/>
        <v>104.85850000000001</v>
      </c>
      <c r="D1121" s="18">
        <f>Table21[[#This Row],[Adj Close]]-Table21[[#This Row],[Naive Trend ]]</f>
        <v>-4.9100000000009913E-2</v>
      </c>
      <c r="E1121" s="5">
        <f t="shared" si="85"/>
        <v>2.4108100000009734E-3</v>
      </c>
      <c r="F1121" s="5">
        <f>ABS(Table21[[#This Row],[Erorr 1]])</f>
        <v>4.9100000000009913E-2</v>
      </c>
      <c r="G1121" s="6">
        <f>Table21[[#This Row],[Abs Erorr 1]]/Table21[[#This Row],[Adj Close]]</f>
        <v>4.684694311770692E-4</v>
      </c>
      <c r="H1121" s="4">
        <f t="shared" si="88"/>
        <v>104.33503333333334</v>
      </c>
      <c r="I1121" s="7">
        <f>(Table21[[#This Row],[Adj Close]]-Table21[[#This Row],[3-MA]])</f>
        <v>0.47436666666665417</v>
      </c>
      <c r="J1121" s="3">
        <f t="shared" si="87"/>
        <v>0.22502373444443258</v>
      </c>
      <c r="K1121" s="3">
        <f>ABS(Table21[[#This Row],[Erorr 2]])</f>
        <v>0.47436666666665417</v>
      </c>
      <c r="L1121" s="6">
        <f>Table21[[#This Row],[Abs Erorr 2]]/Table21[[#This Row],[Adj Close]]</f>
        <v>4.5259935336587577E-3</v>
      </c>
      <c r="M1121" s="4">
        <f t="shared" si="89"/>
        <v>104.26795</v>
      </c>
      <c r="N1121" s="9">
        <f>Table21[[#This Row],[Adj Close]]-Table21[[#This Row],[6-MA]]</f>
        <v>0.54144999999999754</v>
      </c>
      <c r="O1121" s="10">
        <f>(Table21[[#This Row],[Adj Close]]-M1121)^2</f>
        <v>0.29316810249999736</v>
      </c>
      <c r="P1121" s="10">
        <f>ABS(Table21[[#This Row],[Erorr 3]])</f>
        <v>0.54144999999999754</v>
      </c>
      <c r="Q1121" s="81">
        <f>Table21[[#This Row],[Abs Erorr 3]]/Table21[[#This Row],[Adj Close]]</f>
        <v>5.1660442670218281E-3</v>
      </c>
    </row>
    <row r="1122" spans="1:17" x14ac:dyDescent="0.3">
      <c r="A1122" s="79">
        <v>45091</v>
      </c>
      <c r="B1122" s="82">
        <v>110.77719999999999</v>
      </c>
      <c r="C1122" s="4">
        <f t="shared" si="86"/>
        <v>104.8094</v>
      </c>
      <c r="D1122" s="18">
        <f>Table21[[#This Row],[Adj Close]]-Table21[[#This Row],[Naive Trend ]]</f>
        <v>5.9677999999999969</v>
      </c>
      <c r="E1122" s="5">
        <f t="shared" si="85"/>
        <v>35.61463683999996</v>
      </c>
      <c r="F1122" s="5">
        <f>ABS(Table21[[#This Row],[Erorr 1]])</f>
        <v>5.9677999999999969</v>
      </c>
      <c r="G1122" s="6">
        <f>Table21[[#This Row],[Abs Erorr 1]]/Table21[[#This Row],[Adj Close]]</f>
        <v>5.3872096424173906E-2</v>
      </c>
      <c r="H1122" s="4">
        <f t="shared" si="88"/>
        <v>104.52476666666666</v>
      </c>
      <c r="I1122" s="7">
        <f>(Table21[[#This Row],[Adj Close]]-Table21[[#This Row],[3-MA]])</f>
        <v>6.2524333333333288</v>
      </c>
      <c r="J1122" s="3">
        <f t="shared" si="87"/>
        <v>39.092922587777721</v>
      </c>
      <c r="K1122" s="3">
        <f>ABS(Table21[[#This Row],[Erorr 2]])</f>
        <v>6.2524333333333288</v>
      </c>
      <c r="L1122" s="6">
        <f>Table21[[#This Row],[Abs Erorr 2]]/Table21[[#This Row],[Adj Close]]</f>
        <v>5.6441518050043958E-2</v>
      </c>
      <c r="M1122" s="4">
        <f t="shared" si="89"/>
        <v>104.52641666666666</v>
      </c>
      <c r="N1122" s="9">
        <f>Table21[[#This Row],[Adj Close]]-Table21[[#This Row],[6-MA]]</f>
        <v>6.2507833333333309</v>
      </c>
      <c r="O1122" s="10">
        <f>(Table21[[#This Row],[Adj Close]]-M1122)^2</f>
        <v>39.07229228027775</v>
      </c>
      <c r="P1122" s="10">
        <f>ABS(Table21[[#This Row],[Erorr 3]])</f>
        <v>6.2507833333333309</v>
      </c>
      <c r="Q1122" s="81">
        <f>Table21[[#This Row],[Abs Erorr 3]]/Table21[[#This Row],[Adj Close]]</f>
        <v>5.6426623288305999E-2</v>
      </c>
    </row>
    <row r="1123" spans="1:17" x14ac:dyDescent="0.3">
      <c r="A1123" s="79">
        <v>45092</v>
      </c>
      <c r="B1123" s="82">
        <v>110.3355</v>
      </c>
      <c r="C1123" s="4">
        <f t="shared" si="86"/>
        <v>110.77719999999999</v>
      </c>
      <c r="D1123" s="18">
        <f>Table21[[#This Row],[Adj Close]]-Table21[[#This Row],[Naive Trend ]]</f>
        <v>-0.44169999999999732</v>
      </c>
      <c r="E1123" s="5">
        <f t="shared" si="85"/>
        <v>0.19509888999999764</v>
      </c>
      <c r="F1123" s="5">
        <f>ABS(Table21[[#This Row],[Erorr 1]])</f>
        <v>0.44169999999999732</v>
      </c>
      <c r="G1123" s="6">
        <f>Table21[[#This Row],[Abs Erorr 1]]/Table21[[#This Row],[Adj Close]]</f>
        <v>4.0032446492742346E-3</v>
      </c>
      <c r="H1123" s="4">
        <f t="shared" si="88"/>
        <v>106.81503333333335</v>
      </c>
      <c r="I1123" s="7">
        <f>(Table21[[#This Row],[Adj Close]]-Table21[[#This Row],[3-MA]])</f>
        <v>3.5204666666666498</v>
      </c>
      <c r="J1123" s="3">
        <f t="shared" si="87"/>
        <v>12.393685551110993</v>
      </c>
      <c r="K1123" s="3">
        <f>ABS(Table21[[#This Row],[Erorr 2]])</f>
        <v>3.5204666666666498</v>
      </c>
      <c r="L1123" s="6">
        <f>Table21[[#This Row],[Abs Erorr 2]]/Table21[[#This Row],[Adj Close]]</f>
        <v>3.1906926299030226E-2</v>
      </c>
      <c r="M1123" s="4">
        <f t="shared" si="89"/>
        <v>105.61756666666668</v>
      </c>
      <c r="N1123" s="9">
        <f>Table21[[#This Row],[Adj Close]]-Table21[[#This Row],[6-MA]]</f>
        <v>4.7179333333333204</v>
      </c>
      <c r="O1123" s="10">
        <f>(Table21[[#This Row],[Adj Close]]-M1123)^2</f>
        <v>22.258894937777654</v>
      </c>
      <c r="P1123" s="10">
        <f>ABS(Table21[[#This Row],[Erorr 3]])</f>
        <v>4.7179333333333204</v>
      </c>
      <c r="Q1123" s="81">
        <f>Table21[[#This Row],[Abs Erorr 3]]/Table21[[#This Row],[Adj Close]]</f>
        <v>4.2759885379894239E-2</v>
      </c>
    </row>
    <row r="1124" spans="1:17" x14ac:dyDescent="0.3">
      <c r="A1124" s="79">
        <v>45093</v>
      </c>
      <c r="B1124" s="82">
        <v>111.49379999999999</v>
      </c>
      <c r="C1124" s="4">
        <f t="shared" si="86"/>
        <v>110.3355</v>
      </c>
      <c r="D1124" s="18">
        <f>Table21[[#This Row],[Adj Close]]-Table21[[#This Row],[Naive Trend ]]</f>
        <v>1.158299999999997</v>
      </c>
      <c r="E1124" s="5">
        <f t="shared" si="85"/>
        <v>1.3416588899999931</v>
      </c>
      <c r="F1124" s="5">
        <f>ABS(Table21[[#This Row],[Erorr 1]])</f>
        <v>1.158299999999997</v>
      </c>
      <c r="G1124" s="6">
        <f>Table21[[#This Row],[Abs Erorr 1]]/Table21[[#This Row],[Adj Close]]</f>
        <v>1.038891848694723E-2</v>
      </c>
      <c r="H1124" s="4">
        <f t="shared" si="88"/>
        <v>108.6407</v>
      </c>
      <c r="I1124" s="7">
        <f>(Table21[[#This Row],[Adj Close]]-Table21[[#This Row],[3-MA]])</f>
        <v>2.8530999999999977</v>
      </c>
      <c r="J1124" s="3">
        <f t="shared" si="87"/>
        <v>8.1401796099999864</v>
      </c>
      <c r="K1124" s="3">
        <f>ABS(Table21[[#This Row],[Erorr 2]])</f>
        <v>2.8530999999999977</v>
      </c>
      <c r="L1124" s="6">
        <f>Table21[[#This Row],[Abs Erorr 2]]/Table21[[#This Row],[Adj Close]]</f>
        <v>2.5589763735741341E-2</v>
      </c>
      <c r="M1124" s="4">
        <f t="shared" si="89"/>
        <v>106.48786666666666</v>
      </c>
      <c r="N1124" s="9">
        <f>Table21[[#This Row],[Adj Close]]-Table21[[#This Row],[6-MA]]</f>
        <v>5.0059333333333313</v>
      </c>
      <c r="O1124" s="10">
        <f>(Table21[[#This Row],[Adj Close]]-M1124)^2</f>
        <v>25.059368537777758</v>
      </c>
      <c r="P1124" s="10">
        <f>ABS(Table21[[#This Row],[Erorr 3]])</f>
        <v>5.0059333333333313</v>
      </c>
      <c r="Q1124" s="81">
        <f>Table21[[#This Row],[Abs Erorr 3]]/Table21[[#This Row],[Adj Close]]</f>
        <v>4.4898759691869246E-2</v>
      </c>
    </row>
    <row r="1125" spans="1:17" x14ac:dyDescent="0.3">
      <c r="A1125" s="79">
        <v>45097</v>
      </c>
      <c r="B1125" s="82">
        <v>107.5185</v>
      </c>
      <c r="C1125" s="4">
        <f t="shared" si="86"/>
        <v>111.49379999999999</v>
      </c>
      <c r="D1125" s="18">
        <f>Table21[[#This Row],[Adj Close]]-Table21[[#This Row],[Naive Trend ]]</f>
        <v>-3.9752999999999901</v>
      </c>
      <c r="E1125" s="5">
        <f t="shared" si="85"/>
        <v>15.803010089999921</v>
      </c>
      <c r="F1125" s="5">
        <f>ABS(Table21[[#This Row],[Erorr 1]])</f>
        <v>3.9752999999999901</v>
      </c>
      <c r="G1125" s="6">
        <f>Table21[[#This Row],[Abs Erorr 1]]/Table21[[#This Row],[Adj Close]]</f>
        <v>3.697317205876189E-2</v>
      </c>
      <c r="H1125" s="4">
        <f t="shared" si="88"/>
        <v>110.86883333333333</v>
      </c>
      <c r="I1125" s="7">
        <f>(Table21[[#This Row],[Adj Close]]-Table21[[#This Row],[3-MA]])</f>
        <v>-3.3503333333333245</v>
      </c>
      <c r="J1125" s="3">
        <f t="shared" si="87"/>
        <v>11.224733444444386</v>
      </c>
      <c r="K1125" s="3">
        <f>ABS(Table21[[#This Row],[Erorr 2]])</f>
        <v>3.3503333333333245</v>
      </c>
      <c r="L1125" s="6">
        <f>Table21[[#This Row],[Abs Erorr 2]]/Table21[[#This Row],[Adj Close]]</f>
        <v>3.1160528963232601E-2</v>
      </c>
      <c r="M1125" s="4">
        <f t="shared" si="89"/>
        <v>107.6968</v>
      </c>
      <c r="N1125" s="9">
        <f>Table21[[#This Row],[Adj Close]]-Table21[[#This Row],[6-MA]]</f>
        <v>-0.17829999999999302</v>
      </c>
      <c r="O1125" s="10">
        <f>(Table21[[#This Row],[Adj Close]]-M1125)^2</f>
        <v>3.1790889999997511E-2</v>
      </c>
      <c r="P1125" s="10">
        <f>ABS(Table21[[#This Row],[Erorr 3]])</f>
        <v>0.17829999999999302</v>
      </c>
      <c r="Q1125" s="81">
        <f>Table21[[#This Row],[Abs Erorr 3]]/Table21[[#This Row],[Adj Close]]</f>
        <v>1.6583192659867187E-3</v>
      </c>
    </row>
    <row r="1126" spans="1:17" x14ac:dyDescent="0.3">
      <c r="A1126" s="79">
        <v>45098</v>
      </c>
      <c r="B1126" s="82">
        <v>107.9504</v>
      </c>
      <c r="C1126" s="4">
        <f t="shared" si="86"/>
        <v>107.5185</v>
      </c>
      <c r="D1126" s="18">
        <f>Table21[[#This Row],[Adj Close]]-Table21[[#This Row],[Naive Trend ]]</f>
        <v>0.43189999999999884</v>
      </c>
      <c r="E1126" s="5">
        <f t="shared" si="85"/>
        <v>0.18653760999999899</v>
      </c>
      <c r="F1126" s="5">
        <f>ABS(Table21[[#This Row],[Erorr 1]])</f>
        <v>0.43189999999999884</v>
      </c>
      <c r="G1126" s="6">
        <f>Table21[[#This Row],[Abs Erorr 1]]/Table21[[#This Row],[Adj Close]]</f>
        <v>4.0009115297395736E-3</v>
      </c>
      <c r="H1126" s="4">
        <f t="shared" si="88"/>
        <v>109.7826</v>
      </c>
      <c r="I1126" s="7">
        <f>(Table21[[#This Row],[Adj Close]]-Table21[[#This Row],[3-MA]])</f>
        <v>-1.8322000000000003</v>
      </c>
      <c r="J1126" s="3">
        <f t="shared" si="87"/>
        <v>3.3569568400000009</v>
      </c>
      <c r="K1126" s="3">
        <f>ABS(Table21[[#This Row],[Erorr 2]])</f>
        <v>1.8322000000000003</v>
      </c>
      <c r="L1126" s="6">
        <f>Table21[[#This Row],[Abs Erorr 2]]/Table21[[#This Row],[Adj Close]]</f>
        <v>1.6972609642947133E-2</v>
      </c>
      <c r="M1126" s="4">
        <f t="shared" si="89"/>
        <v>108.29881666666667</v>
      </c>
      <c r="N1126" s="9">
        <f>Table21[[#This Row],[Adj Close]]-Table21[[#This Row],[6-MA]]</f>
        <v>-0.34841666666666526</v>
      </c>
      <c r="O1126" s="10">
        <f>(Table21[[#This Row],[Adj Close]]-M1126)^2</f>
        <v>0.12139417361111013</v>
      </c>
      <c r="P1126" s="10">
        <f>ABS(Table21[[#This Row],[Erorr 3]])</f>
        <v>0.34841666666666526</v>
      </c>
      <c r="Q1126" s="81">
        <f>Table21[[#This Row],[Abs Erorr 3]]/Table21[[#This Row],[Adj Close]]</f>
        <v>3.227562534892555E-3</v>
      </c>
    </row>
    <row r="1127" spans="1:17" x14ac:dyDescent="0.3">
      <c r="A1127" s="79">
        <v>45099</v>
      </c>
      <c r="B1127" s="82">
        <v>108.42149999999999</v>
      </c>
      <c r="C1127" s="4">
        <f t="shared" si="86"/>
        <v>107.9504</v>
      </c>
      <c r="D1127" s="18">
        <f>Table21[[#This Row],[Adj Close]]-Table21[[#This Row],[Naive Trend ]]</f>
        <v>0.47109999999999275</v>
      </c>
      <c r="E1127" s="5">
        <f t="shared" si="85"/>
        <v>0.22193520999999317</v>
      </c>
      <c r="F1127" s="5">
        <f>ABS(Table21[[#This Row],[Erorr 1]])</f>
        <v>0.47109999999999275</v>
      </c>
      <c r="G1127" s="6">
        <f>Table21[[#This Row],[Abs Erorr 1]]/Table21[[#This Row],[Adj Close]]</f>
        <v>4.3450791586538903E-3</v>
      </c>
      <c r="H1127" s="4">
        <f t="shared" si="88"/>
        <v>108.98756666666667</v>
      </c>
      <c r="I1127" s="7">
        <f>(Table21[[#This Row],[Adj Close]]-Table21[[#This Row],[3-MA]])</f>
        <v>-0.56606666666667138</v>
      </c>
      <c r="J1127" s="3">
        <f t="shared" si="87"/>
        <v>0.32043147111111647</v>
      </c>
      <c r="K1127" s="3">
        <f>ABS(Table21[[#This Row],[Erorr 2]])</f>
        <v>0.56606666666667138</v>
      </c>
      <c r="L1127" s="6">
        <f>Table21[[#This Row],[Abs Erorr 2]]/Table21[[#This Row],[Adj Close]]</f>
        <v>5.2209816933603704E-3</v>
      </c>
      <c r="M1127" s="4">
        <f t="shared" si="89"/>
        <v>108.81413333333334</v>
      </c>
      <c r="N1127" s="9">
        <f>Table21[[#This Row],[Adj Close]]-Table21[[#This Row],[6-MA]]</f>
        <v>-0.39263333333335027</v>
      </c>
      <c r="O1127" s="10">
        <f>(Table21[[#This Row],[Adj Close]]-M1127)^2</f>
        <v>0.15416093444445775</v>
      </c>
      <c r="P1127" s="10">
        <f>ABS(Table21[[#This Row],[Erorr 3]])</f>
        <v>0.39263333333335027</v>
      </c>
      <c r="Q1127" s="81">
        <f>Table21[[#This Row],[Abs Erorr 3]]/Table21[[#This Row],[Adj Close]]</f>
        <v>3.62136046202414E-3</v>
      </c>
    </row>
    <row r="1128" spans="1:17" x14ac:dyDescent="0.3">
      <c r="A1128" s="79">
        <v>45100</v>
      </c>
      <c r="B1128" s="82">
        <v>107.49890000000001</v>
      </c>
      <c r="C1128" s="4">
        <f t="shared" si="86"/>
        <v>108.42149999999999</v>
      </c>
      <c r="D1128" s="18">
        <f>Table21[[#This Row],[Adj Close]]-Table21[[#This Row],[Naive Trend ]]</f>
        <v>-0.92259999999998854</v>
      </c>
      <c r="E1128" s="5">
        <f t="shared" si="85"/>
        <v>0.85119075999997884</v>
      </c>
      <c r="F1128" s="5">
        <f>ABS(Table21[[#This Row],[Erorr 1]])</f>
        <v>0.92259999999998854</v>
      </c>
      <c r="G1128" s="6">
        <f>Table21[[#This Row],[Abs Erorr 1]]/Table21[[#This Row],[Adj Close]]</f>
        <v>8.5824134014393493E-3</v>
      </c>
      <c r="H1128" s="4">
        <f t="shared" si="88"/>
        <v>107.96346666666666</v>
      </c>
      <c r="I1128" s="7">
        <f>(Table21[[#This Row],[Adj Close]]-Table21[[#This Row],[3-MA]])</f>
        <v>-0.46456666666665569</v>
      </c>
      <c r="J1128" s="3">
        <f t="shared" si="87"/>
        <v>0.21582218777776757</v>
      </c>
      <c r="K1128" s="3">
        <f>ABS(Table21[[#This Row],[Erorr 2]])</f>
        <v>0.46456666666665569</v>
      </c>
      <c r="L1128" s="6">
        <f>Table21[[#This Row],[Abs Erorr 2]]/Table21[[#This Row],[Adj Close]]</f>
        <v>4.3215946085648849E-3</v>
      </c>
      <c r="M1128" s="4">
        <f t="shared" si="89"/>
        <v>109.41615</v>
      </c>
      <c r="N1128" s="9">
        <f>Table21[[#This Row],[Adj Close]]-Table21[[#This Row],[6-MA]]</f>
        <v>-1.9172499999999957</v>
      </c>
      <c r="O1128" s="10">
        <f>(Table21[[#This Row],[Adj Close]]-M1128)^2</f>
        <v>3.6758475624999836</v>
      </c>
      <c r="P1128" s="10">
        <f>ABS(Table21[[#This Row],[Erorr 3]])</f>
        <v>1.9172499999999957</v>
      </c>
      <c r="Q1128" s="81">
        <f>Table21[[#This Row],[Abs Erorr 3]]/Table21[[#This Row],[Adj Close]]</f>
        <v>1.7835066219282204E-2</v>
      </c>
    </row>
    <row r="1129" spans="1:17" x14ac:dyDescent="0.3">
      <c r="A1129" s="79">
        <v>45103</v>
      </c>
      <c r="B1129" s="82">
        <v>109.67789999999999</v>
      </c>
      <c r="C1129" s="4">
        <f t="shared" si="86"/>
        <v>107.49890000000001</v>
      </c>
      <c r="D1129" s="18">
        <f>Table21[[#This Row],[Adj Close]]-Table21[[#This Row],[Naive Trend ]]</f>
        <v>2.1789999999999878</v>
      </c>
      <c r="E1129" s="5">
        <f t="shared" si="85"/>
        <v>4.7480409999999473</v>
      </c>
      <c r="F1129" s="5">
        <f>ABS(Table21[[#This Row],[Erorr 1]])</f>
        <v>2.1789999999999878</v>
      </c>
      <c r="G1129" s="6">
        <f>Table21[[#This Row],[Abs Erorr 1]]/Table21[[#This Row],[Adj Close]]</f>
        <v>1.9867265875805316E-2</v>
      </c>
      <c r="H1129" s="4">
        <f t="shared" si="88"/>
        <v>107.95693333333332</v>
      </c>
      <c r="I1129" s="7">
        <f>(Table21[[#This Row],[Adj Close]]-Table21[[#This Row],[3-MA]])</f>
        <v>1.7209666666666692</v>
      </c>
      <c r="J1129" s="3">
        <f t="shared" si="87"/>
        <v>2.9617262677777867</v>
      </c>
      <c r="K1129" s="3">
        <f>ABS(Table21[[#This Row],[Erorr 2]])</f>
        <v>1.7209666666666692</v>
      </c>
      <c r="L1129" s="6">
        <f>Table21[[#This Row],[Abs Erorr 2]]/Table21[[#This Row],[Adj Close]]</f>
        <v>1.5691097902737646E-2</v>
      </c>
      <c r="M1129" s="4">
        <f t="shared" si="89"/>
        <v>108.86976666666668</v>
      </c>
      <c r="N1129" s="9">
        <f>Table21[[#This Row],[Adj Close]]-Table21[[#This Row],[6-MA]]</f>
        <v>0.80813333333331627</v>
      </c>
      <c r="O1129" s="10">
        <f>(Table21[[#This Row],[Adj Close]]-M1129)^2</f>
        <v>0.65307948444441688</v>
      </c>
      <c r="P1129" s="10">
        <f>ABS(Table21[[#This Row],[Erorr 3]])</f>
        <v>0.80813333333331627</v>
      </c>
      <c r="Q1129" s="81">
        <f>Table21[[#This Row],[Abs Erorr 3]]/Table21[[#This Row],[Adj Close]]</f>
        <v>7.3682422195658044E-3</v>
      </c>
    </row>
    <row r="1130" spans="1:17" x14ac:dyDescent="0.3">
      <c r="A1130" s="79">
        <v>45104</v>
      </c>
      <c r="B1130" s="82">
        <v>111.5134</v>
      </c>
      <c r="C1130" s="4">
        <f t="shared" si="86"/>
        <v>109.67789999999999</v>
      </c>
      <c r="D1130" s="18">
        <f>Table21[[#This Row],[Adj Close]]-Table21[[#This Row],[Naive Trend ]]</f>
        <v>1.8355000000000103</v>
      </c>
      <c r="E1130" s="5">
        <f t="shared" si="85"/>
        <v>3.3690602500000382</v>
      </c>
      <c r="F1130" s="5">
        <f>ABS(Table21[[#This Row],[Erorr 1]])</f>
        <v>1.8355000000000103</v>
      </c>
      <c r="G1130" s="6">
        <f>Table21[[#This Row],[Abs Erorr 1]]/Table21[[#This Row],[Adj Close]]</f>
        <v>1.6459905266990427E-2</v>
      </c>
      <c r="H1130" s="4">
        <f t="shared" si="88"/>
        <v>108.53276666666666</v>
      </c>
      <c r="I1130" s="7">
        <f>(Table21[[#This Row],[Adj Close]]-Table21[[#This Row],[3-MA]])</f>
        <v>2.9806333333333441</v>
      </c>
      <c r="J1130" s="3">
        <f t="shared" si="87"/>
        <v>8.8841750677778428</v>
      </c>
      <c r="K1130" s="3">
        <f>ABS(Table21[[#This Row],[Erorr 2]])</f>
        <v>2.9806333333333441</v>
      </c>
      <c r="L1130" s="6">
        <f>Table21[[#This Row],[Abs Erorr 2]]/Table21[[#This Row],[Adj Close]]</f>
        <v>2.6728925253228258E-2</v>
      </c>
      <c r="M1130" s="4">
        <f t="shared" si="89"/>
        <v>108.76016666666668</v>
      </c>
      <c r="N1130" s="9">
        <f>Table21[[#This Row],[Adj Close]]-Table21[[#This Row],[6-MA]]</f>
        <v>2.753233333333327</v>
      </c>
      <c r="O1130" s="10">
        <f>(Table21[[#This Row],[Adj Close]]-M1130)^2</f>
        <v>7.5802937877777428</v>
      </c>
      <c r="P1130" s="10">
        <f>ABS(Table21[[#This Row],[Erorr 3]])</f>
        <v>2.753233333333327</v>
      </c>
      <c r="Q1130" s="81">
        <f>Table21[[#This Row],[Abs Erorr 3]]/Table21[[#This Row],[Adj Close]]</f>
        <v>2.4689708441616227E-2</v>
      </c>
    </row>
    <row r="1131" spans="1:17" x14ac:dyDescent="0.3">
      <c r="A1131" s="79">
        <v>45105</v>
      </c>
      <c r="B1131" s="82">
        <v>110.94410000000001</v>
      </c>
      <c r="C1131" s="4">
        <f t="shared" si="86"/>
        <v>111.5134</v>
      </c>
      <c r="D1131" s="18">
        <f>Table21[[#This Row],[Adj Close]]-Table21[[#This Row],[Naive Trend ]]</f>
        <v>-0.56929999999999836</v>
      </c>
      <c r="E1131" s="5">
        <f t="shared" si="85"/>
        <v>0.32410248999999813</v>
      </c>
      <c r="F1131" s="5">
        <f>ABS(Table21[[#This Row],[Erorr 1]])</f>
        <v>0.56929999999999836</v>
      </c>
      <c r="G1131" s="6">
        <f>Table21[[#This Row],[Abs Erorr 1]]/Table21[[#This Row],[Adj Close]]</f>
        <v>5.13141302692075E-3</v>
      </c>
      <c r="H1131" s="4">
        <f t="shared" si="88"/>
        <v>109.5634</v>
      </c>
      <c r="I1131" s="7">
        <f>(Table21[[#This Row],[Adj Close]]-Table21[[#This Row],[3-MA]])</f>
        <v>1.3807000000000045</v>
      </c>
      <c r="J1131" s="3">
        <f t="shared" si="87"/>
        <v>1.9063324900000123</v>
      </c>
      <c r="K1131" s="3">
        <f>ABS(Table21[[#This Row],[Erorr 2]])</f>
        <v>1.3807000000000045</v>
      </c>
      <c r="L1131" s="6">
        <f>Table21[[#This Row],[Abs Erorr 2]]/Table21[[#This Row],[Adj Close]]</f>
        <v>1.2445006088651893E-2</v>
      </c>
      <c r="M1131" s="4">
        <f t="shared" si="89"/>
        <v>108.76343333333334</v>
      </c>
      <c r="N1131" s="9">
        <f>Table21[[#This Row],[Adj Close]]-Table21[[#This Row],[6-MA]]</f>
        <v>2.1806666666666672</v>
      </c>
      <c r="O1131" s="10">
        <f>(Table21[[#This Row],[Adj Close]]-M1131)^2</f>
        <v>4.7553071111111134</v>
      </c>
      <c r="P1131" s="10">
        <f>ABS(Table21[[#This Row],[Erorr 3]])</f>
        <v>2.1806666666666672</v>
      </c>
      <c r="Q1131" s="81">
        <f>Table21[[#This Row],[Abs Erorr 3]]/Table21[[#This Row],[Adj Close]]</f>
        <v>1.9655544248560013E-2</v>
      </c>
    </row>
    <row r="1132" spans="1:17" x14ac:dyDescent="0.3">
      <c r="A1132" s="79">
        <v>45106</v>
      </c>
      <c r="B1132" s="82">
        <v>111.2778</v>
      </c>
      <c r="C1132" s="4">
        <f t="shared" si="86"/>
        <v>110.94410000000001</v>
      </c>
      <c r="D1132" s="18">
        <f>Table21[[#This Row],[Adj Close]]-Table21[[#This Row],[Naive Trend ]]</f>
        <v>0.33369999999999322</v>
      </c>
      <c r="E1132" s="5">
        <f t="shared" si="85"/>
        <v>0.11135568999999548</v>
      </c>
      <c r="F1132" s="5">
        <f>ABS(Table21[[#This Row],[Erorr 1]])</f>
        <v>0.33369999999999322</v>
      </c>
      <c r="G1132" s="6">
        <f>Table21[[#This Row],[Abs Erorr 1]]/Table21[[#This Row],[Adj Close]]</f>
        <v>2.9988011984420364E-3</v>
      </c>
      <c r="H1132" s="4">
        <f t="shared" si="88"/>
        <v>110.7118</v>
      </c>
      <c r="I1132" s="7">
        <f>(Table21[[#This Row],[Adj Close]]-Table21[[#This Row],[3-MA]])</f>
        <v>0.5660000000000025</v>
      </c>
      <c r="J1132" s="3">
        <f t="shared" si="87"/>
        <v>0.32035600000000281</v>
      </c>
      <c r="K1132" s="3">
        <f>ABS(Table21[[#This Row],[Erorr 2]])</f>
        <v>0.5660000000000025</v>
      </c>
      <c r="L1132" s="6">
        <f>Table21[[#This Row],[Abs Erorr 2]]/Table21[[#This Row],[Adj Close]]</f>
        <v>5.0863694285832621E-3</v>
      </c>
      <c r="M1132" s="4">
        <f t="shared" si="89"/>
        <v>109.33436666666667</v>
      </c>
      <c r="N1132" s="9">
        <f>Table21[[#This Row],[Adj Close]]-Table21[[#This Row],[6-MA]]</f>
        <v>1.9434333333333313</v>
      </c>
      <c r="O1132" s="10">
        <f>(Table21[[#This Row],[Adj Close]]-M1132)^2</f>
        <v>3.7769331211111035</v>
      </c>
      <c r="P1132" s="10">
        <f>ABS(Table21[[#This Row],[Erorr 3]])</f>
        <v>1.9434333333333313</v>
      </c>
      <c r="Q1132" s="81">
        <f>Table21[[#This Row],[Abs Erorr 3]]/Table21[[#This Row],[Adj Close]]</f>
        <v>1.7464699457873281E-2</v>
      </c>
    </row>
    <row r="1133" spans="1:17" x14ac:dyDescent="0.3">
      <c r="A1133" s="79">
        <v>45107</v>
      </c>
      <c r="B1133" s="82">
        <v>108.33320000000001</v>
      </c>
      <c r="C1133" s="4">
        <f t="shared" si="86"/>
        <v>111.2778</v>
      </c>
      <c r="D1133" s="18">
        <f>Table21[[#This Row],[Adj Close]]-Table21[[#This Row],[Naive Trend ]]</f>
        <v>-2.9445999999999941</v>
      </c>
      <c r="E1133" s="5">
        <f t="shared" si="85"/>
        <v>8.6706691599999655</v>
      </c>
      <c r="F1133" s="5">
        <f>ABS(Table21[[#This Row],[Erorr 1]])</f>
        <v>2.9445999999999941</v>
      </c>
      <c r="G1133" s="6">
        <f>Table21[[#This Row],[Abs Erorr 1]]/Table21[[#This Row],[Adj Close]]</f>
        <v>2.7180956530407981E-2</v>
      </c>
      <c r="H1133" s="4">
        <f t="shared" si="88"/>
        <v>111.24509999999999</v>
      </c>
      <c r="I1133" s="7">
        <f>(Table21[[#This Row],[Adj Close]]-Table21[[#This Row],[3-MA]])</f>
        <v>-2.9118999999999886</v>
      </c>
      <c r="J1133" s="3">
        <f t="shared" si="87"/>
        <v>8.4791616099999345</v>
      </c>
      <c r="K1133" s="3">
        <f>ABS(Table21[[#This Row],[Erorr 2]])</f>
        <v>2.9118999999999886</v>
      </c>
      <c r="L1133" s="6">
        <f>Table21[[#This Row],[Abs Erorr 2]]/Table21[[#This Row],[Adj Close]]</f>
        <v>2.6879110005058361E-2</v>
      </c>
      <c r="M1133" s="4">
        <f t="shared" si="89"/>
        <v>109.88893333333333</v>
      </c>
      <c r="N1133" s="9">
        <f>Table21[[#This Row],[Adj Close]]-Table21[[#This Row],[6-MA]]</f>
        <v>-1.5557333333333219</v>
      </c>
      <c r="O1133" s="10">
        <f>(Table21[[#This Row],[Adj Close]]-M1133)^2</f>
        <v>2.4203062044444086</v>
      </c>
      <c r="P1133" s="10">
        <f>ABS(Table21[[#This Row],[Erorr 3]])</f>
        <v>1.5557333333333219</v>
      </c>
      <c r="Q1133" s="81">
        <f>Table21[[#This Row],[Abs Erorr 3]]/Table21[[#This Row],[Adj Close]]</f>
        <v>1.4360633059240582E-2</v>
      </c>
    </row>
    <row r="1134" spans="1:17" x14ac:dyDescent="0.3">
      <c r="A1134" s="79">
        <v>45110</v>
      </c>
      <c r="B1134" s="82">
        <v>107.0964</v>
      </c>
      <c r="C1134" s="4">
        <f t="shared" si="86"/>
        <v>108.33320000000001</v>
      </c>
      <c r="D1134" s="18">
        <f>Table21[[#This Row],[Adj Close]]-Table21[[#This Row],[Naive Trend ]]</f>
        <v>-1.2368000000000023</v>
      </c>
      <c r="E1134" s="5">
        <f t="shared" si="85"/>
        <v>1.5296742400000058</v>
      </c>
      <c r="F1134" s="5">
        <f>ABS(Table21[[#This Row],[Erorr 1]])</f>
        <v>1.2368000000000023</v>
      </c>
      <c r="G1134" s="6">
        <f>Table21[[#This Row],[Abs Erorr 1]]/Table21[[#This Row],[Adj Close]]</f>
        <v>1.1548474085029957E-2</v>
      </c>
      <c r="H1134" s="4">
        <f t="shared" si="88"/>
        <v>110.18503333333335</v>
      </c>
      <c r="I1134" s="7">
        <f>(Table21[[#This Row],[Adj Close]]-Table21[[#This Row],[3-MA]])</f>
        <v>-3.0886333333333482</v>
      </c>
      <c r="J1134" s="3">
        <f t="shared" si="87"/>
        <v>9.5396558677778689</v>
      </c>
      <c r="K1134" s="3">
        <f>ABS(Table21[[#This Row],[Erorr 2]])</f>
        <v>3.0886333333333482</v>
      </c>
      <c r="L1134" s="6">
        <f>Table21[[#This Row],[Abs Erorr 2]]/Table21[[#This Row],[Adj Close]]</f>
        <v>2.8839749359766978E-2</v>
      </c>
      <c r="M1134" s="4">
        <f t="shared" si="89"/>
        <v>109.87421666666667</v>
      </c>
      <c r="N1134" s="9">
        <f>Table21[[#This Row],[Adj Close]]-Table21[[#This Row],[6-MA]]</f>
        <v>-2.7778166666666664</v>
      </c>
      <c r="O1134" s="10">
        <f>(Table21[[#This Row],[Adj Close]]-M1134)^2</f>
        <v>7.7162654336111096</v>
      </c>
      <c r="P1134" s="10">
        <f>ABS(Table21[[#This Row],[Erorr 3]])</f>
        <v>2.7778166666666664</v>
      </c>
      <c r="Q1134" s="81">
        <f>Table21[[#This Row],[Abs Erorr 3]]/Table21[[#This Row],[Adj Close]]</f>
        <v>2.5937535404240163E-2</v>
      </c>
    </row>
    <row r="1135" spans="1:17" x14ac:dyDescent="0.3">
      <c r="A1135" s="79">
        <v>45112</v>
      </c>
      <c r="B1135" s="82">
        <v>105.12350000000001</v>
      </c>
      <c r="C1135" s="4">
        <f t="shared" si="86"/>
        <v>107.0964</v>
      </c>
      <c r="D1135" s="18">
        <f>Table21[[#This Row],[Adj Close]]-Table21[[#This Row],[Naive Trend ]]</f>
        <v>-1.9728999999999957</v>
      </c>
      <c r="E1135" s="5">
        <f t="shared" si="85"/>
        <v>3.8923344099999828</v>
      </c>
      <c r="F1135" s="5">
        <f>ABS(Table21[[#This Row],[Erorr 1]])</f>
        <v>1.9728999999999957</v>
      </c>
      <c r="G1135" s="6">
        <f>Table21[[#This Row],[Abs Erorr 1]]/Table21[[#This Row],[Adj Close]]</f>
        <v>1.8767449713907886E-2</v>
      </c>
      <c r="H1135" s="4">
        <f t="shared" si="88"/>
        <v>108.90246666666667</v>
      </c>
      <c r="I1135" s="7">
        <f>(Table21[[#This Row],[Adj Close]]-Table21[[#This Row],[3-MA]])</f>
        <v>-3.7789666666666619</v>
      </c>
      <c r="J1135" s="3">
        <f t="shared" si="87"/>
        <v>14.280589067777742</v>
      </c>
      <c r="K1135" s="3">
        <f>ABS(Table21[[#This Row],[Erorr 2]])</f>
        <v>3.7789666666666619</v>
      </c>
      <c r="L1135" s="6">
        <f>Table21[[#This Row],[Abs Erorr 2]]/Table21[[#This Row],[Adj Close]]</f>
        <v>3.5947877179381027E-2</v>
      </c>
      <c r="M1135" s="4">
        <f t="shared" si="89"/>
        <v>109.80713333333334</v>
      </c>
      <c r="N1135" s="9">
        <f>Table21[[#This Row],[Adj Close]]-Table21[[#This Row],[6-MA]]</f>
        <v>-4.6836333333333329</v>
      </c>
      <c r="O1135" s="10">
        <f>(Table21[[#This Row],[Adj Close]]-M1135)^2</f>
        <v>21.936421201111106</v>
      </c>
      <c r="P1135" s="10">
        <f>ABS(Table21[[#This Row],[Erorr 3]])</f>
        <v>4.6836333333333329</v>
      </c>
      <c r="Q1135" s="81">
        <f>Table21[[#This Row],[Abs Erorr 3]]/Table21[[#This Row],[Adj Close]]</f>
        <v>4.455362819287155E-2</v>
      </c>
    </row>
    <row r="1136" spans="1:17" x14ac:dyDescent="0.3">
      <c r="A1136" s="79">
        <v>45113</v>
      </c>
      <c r="B1136" s="82">
        <v>103.1604</v>
      </c>
      <c r="C1136" s="4">
        <f t="shared" si="86"/>
        <v>105.12350000000001</v>
      </c>
      <c r="D1136" s="18">
        <f>Table21[[#This Row],[Adj Close]]-Table21[[#This Row],[Naive Trend ]]</f>
        <v>-1.9631000000000114</v>
      </c>
      <c r="E1136" s="5">
        <f t="shared" si="85"/>
        <v>3.8537616100000447</v>
      </c>
      <c r="F1136" s="5">
        <f>ABS(Table21[[#This Row],[Erorr 1]])</f>
        <v>1.9631000000000114</v>
      </c>
      <c r="G1136" s="6">
        <f>Table21[[#This Row],[Abs Erorr 1]]/Table21[[#This Row],[Adj Close]]</f>
        <v>1.9029588873249924E-2</v>
      </c>
      <c r="H1136" s="4">
        <f t="shared" si="88"/>
        <v>106.85103333333332</v>
      </c>
      <c r="I1136" s="7">
        <f>(Table21[[#This Row],[Adj Close]]-Table21[[#This Row],[3-MA]])</f>
        <v>-3.6906333333333237</v>
      </c>
      <c r="J1136" s="3">
        <f t="shared" si="87"/>
        <v>13.62077440111104</v>
      </c>
      <c r="K1136" s="3">
        <f>ABS(Table21[[#This Row],[Erorr 2]])</f>
        <v>3.6906333333333237</v>
      </c>
      <c r="L1136" s="6">
        <f>Table21[[#This Row],[Abs Erorr 2]]/Table21[[#This Row],[Adj Close]]</f>
        <v>3.5775678781134274E-2</v>
      </c>
      <c r="M1136" s="4">
        <f t="shared" si="89"/>
        <v>109.04806666666667</v>
      </c>
      <c r="N1136" s="9">
        <f>Table21[[#This Row],[Adj Close]]-Table21[[#This Row],[6-MA]]</f>
        <v>-5.887666666666675</v>
      </c>
      <c r="O1136" s="10">
        <f>(Table21[[#This Row],[Adj Close]]-M1136)^2</f>
        <v>34.664618777777875</v>
      </c>
      <c r="P1136" s="10">
        <f>ABS(Table21[[#This Row],[Erorr 3]])</f>
        <v>5.887666666666675</v>
      </c>
      <c r="Q1136" s="81">
        <f>Table21[[#This Row],[Abs Erorr 3]]/Table21[[#This Row],[Adj Close]]</f>
        <v>5.7072933670930658E-2</v>
      </c>
    </row>
    <row r="1137" spans="1:17" x14ac:dyDescent="0.3">
      <c r="A1137" s="79">
        <v>45114</v>
      </c>
      <c r="B1137" s="82">
        <v>102.5322</v>
      </c>
      <c r="C1137" s="4">
        <f t="shared" si="86"/>
        <v>103.1604</v>
      </c>
      <c r="D1137" s="18">
        <f>Table21[[#This Row],[Adj Close]]-Table21[[#This Row],[Naive Trend ]]</f>
        <v>-0.62819999999999254</v>
      </c>
      <c r="E1137" s="5">
        <f t="shared" si="85"/>
        <v>0.39463523999999062</v>
      </c>
      <c r="F1137" s="5">
        <f>ABS(Table21[[#This Row],[Erorr 1]])</f>
        <v>0.62819999999999254</v>
      </c>
      <c r="G1137" s="6">
        <f>Table21[[#This Row],[Abs Erorr 1]]/Table21[[#This Row],[Adj Close]]</f>
        <v>6.1268557584836037E-3</v>
      </c>
      <c r="H1137" s="4">
        <f t="shared" si="88"/>
        <v>105.12676666666665</v>
      </c>
      <c r="I1137" s="7">
        <f>(Table21[[#This Row],[Adj Close]]-Table21[[#This Row],[3-MA]])</f>
        <v>-2.5945666666666511</v>
      </c>
      <c r="J1137" s="3">
        <f t="shared" si="87"/>
        <v>6.7317761877776974</v>
      </c>
      <c r="K1137" s="3">
        <f>ABS(Table21[[#This Row],[Erorr 2]])</f>
        <v>2.5945666666666511</v>
      </c>
      <c r="L1137" s="6">
        <f>Table21[[#This Row],[Abs Erorr 2]]/Table21[[#This Row],[Adj Close]]</f>
        <v>2.5304896087927999E-2</v>
      </c>
      <c r="M1137" s="4">
        <f t="shared" si="89"/>
        <v>107.65590000000002</v>
      </c>
      <c r="N1137" s="9">
        <f>Table21[[#This Row],[Adj Close]]-Table21[[#This Row],[6-MA]]</f>
        <v>-5.1237000000000137</v>
      </c>
      <c r="O1137" s="10">
        <f>(Table21[[#This Row],[Adj Close]]-M1137)^2</f>
        <v>26.252301690000142</v>
      </c>
      <c r="P1137" s="10">
        <f>ABS(Table21[[#This Row],[Erorr 3]])</f>
        <v>5.1237000000000137</v>
      </c>
      <c r="Q1137" s="81">
        <f>Table21[[#This Row],[Abs Erorr 3]]/Table21[[#This Row],[Adj Close]]</f>
        <v>4.9971618671988051E-2</v>
      </c>
    </row>
    <row r="1138" spans="1:17" x14ac:dyDescent="0.3">
      <c r="A1138" s="79">
        <v>45117</v>
      </c>
      <c r="B1138" s="82">
        <v>103.8279</v>
      </c>
      <c r="C1138" s="4">
        <f t="shared" si="86"/>
        <v>102.5322</v>
      </c>
      <c r="D1138" s="18">
        <f>Table21[[#This Row],[Adj Close]]-Table21[[#This Row],[Naive Trend ]]</f>
        <v>1.2956999999999965</v>
      </c>
      <c r="E1138" s="5">
        <f t="shared" si="85"/>
        <v>1.6788384899999911</v>
      </c>
      <c r="F1138" s="5">
        <f>ABS(Table21[[#This Row],[Erorr 1]])</f>
        <v>1.2956999999999965</v>
      </c>
      <c r="G1138" s="6">
        <f>Table21[[#This Row],[Abs Erorr 1]]/Table21[[#This Row],[Adj Close]]</f>
        <v>1.2479304695558675E-2</v>
      </c>
      <c r="H1138" s="4">
        <f t="shared" si="88"/>
        <v>103.60536666666667</v>
      </c>
      <c r="I1138" s="7">
        <f>(Table21[[#This Row],[Adj Close]]-Table21[[#This Row],[3-MA]])</f>
        <v>0.22253333333333103</v>
      </c>
      <c r="J1138" s="3">
        <f t="shared" si="87"/>
        <v>4.952108444444342E-2</v>
      </c>
      <c r="K1138" s="3">
        <f>ABS(Table21[[#This Row],[Erorr 2]])</f>
        <v>0.22253333333333103</v>
      </c>
      <c r="L1138" s="6">
        <f>Table21[[#This Row],[Abs Erorr 2]]/Table21[[#This Row],[Adj Close]]</f>
        <v>2.1432903230570108E-3</v>
      </c>
      <c r="M1138" s="4">
        <f t="shared" si="89"/>
        <v>106.25391666666667</v>
      </c>
      <c r="N1138" s="9">
        <f>Table21[[#This Row],[Adj Close]]-Table21[[#This Row],[6-MA]]</f>
        <v>-2.4260166666666692</v>
      </c>
      <c r="O1138" s="10">
        <f>(Table21[[#This Row],[Adj Close]]-M1138)^2</f>
        <v>5.8855568669444569</v>
      </c>
      <c r="P1138" s="10">
        <f>ABS(Table21[[#This Row],[Erorr 3]])</f>
        <v>2.4260166666666692</v>
      </c>
      <c r="Q1138" s="81">
        <f>Table21[[#This Row],[Abs Erorr 3]]/Table21[[#This Row],[Adj Close]]</f>
        <v>2.3365749154771204E-2</v>
      </c>
    </row>
    <row r="1139" spans="1:17" x14ac:dyDescent="0.3">
      <c r="A1139" s="79">
        <v>45118</v>
      </c>
      <c r="B1139" s="82">
        <v>105.40819999999999</v>
      </c>
      <c r="C1139" s="4">
        <f t="shared" si="86"/>
        <v>103.8279</v>
      </c>
      <c r="D1139" s="18">
        <f>Table21[[#This Row],[Adj Close]]-Table21[[#This Row],[Naive Trend ]]</f>
        <v>1.580299999999994</v>
      </c>
      <c r="E1139" s="5">
        <f t="shared" si="85"/>
        <v>2.4973480899999814</v>
      </c>
      <c r="F1139" s="5">
        <f>ABS(Table21[[#This Row],[Erorr 1]])</f>
        <v>1.580299999999994</v>
      </c>
      <c r="G1139" s="6">
        <f>Table21[[#This Row],[Abs Erorr 1]]/Table21[[#This Row],[Adj Close]]</f>
        <v>1.4992192258287251E-2</v>
      </c>
      <c r="H1139" s="4">
        <f t="shared" si="88"/>
        <v>103.17349999999999</v>
      </c>
      <c r="I1139" s="7">
        <f>(Table21[[#This Row],[Adj Close]]-Table21[[#This Row],[3-MA]])</f>
        <v>2.2347000000000037</v>
      </c>
      <c r="J1139" s="3">
        <f t="shared" si="87"/>
        <v>4.9938840900000168</v>
      </c>
      <c r="K1139" s="3">
        <f>ABS(Table21[[#This Row],[Erorr 2]])</f>
        <v>2.2347000000000037</v>
      </c>
      <c r="L1139" s="6">
        <f>Table21[[#This Row],[Abs Erorr 2]]/Table21[[#This Row],[Adj Close]]</f>
        <v>2.1200437916594761E-2</v>
      </c>
      <c r="M1139" s="4">
        <f t="shared" si="89"/>
        <v>105.01226666666666</v>
      </c>
      <c r="N1139" s="9">
        <f>Table21[[#This Row],[Adj Close]]-Table21[[#This Row],[6-MA]]</f>
        <v>0.39593333333333192</v>
      </c>
      <c r="O1139" s="10">
        <f>(Table21[[#This Row],[Adj Close]]-M1139)^2</f>
        <v>0.15676320444444333</v>
      </c>
      <c r="P1139" s="10">
        <f>ABS(Table21[[#This Row],[Erorr 3]])</f>
        <v>0.39593333333333192</v>
      </c>
      <c r="Q1139" s="81">
        <f>Table21[[#This Row],[Abs Erorr 3]]/Table21[[#This Row],[Adj Close]]</f>
        <v>3.7561910110724965E-3</v>
      </c>
    </row>
    <row r="1140" spans="1:17" x14ac:dyDescent="0.3">
      <c r="A1140" s="79">
        <v>45119</v>
      </c>
      <c r="B1140" s="82">
        <v>105.7714</v>
      </c>
      <c r="C1140" s="4">
        <f t="shared" si="86"/>
        <v>105.40819999999999</v>
      </c>
      <c r="D1140" s="18">
        <f>Table21[[#This Row],[Adj Close]]-Table21[[#This Row],[Naive Trend ]]</f>
        <v>0.36320000000000618</v>
      </c>
      <c r="E1140" s="5">
        <f t="shared" si="85"/>
        <v>0.13191424000000448</v>
      </c>
      <c r="F1140" s="5">
        <f>ABS(Table21[[#This Row],[Erorr 1]])</f>
        <v>0.36320000000000618</v>
      </c>
      <c r="G1140" s="6">
        <f>Table21[[#This Row],[Abs Erorr 1]]/Table21[[#This Row],[Adj Close]]</f>
        <v>3.4338204845544844E-3</v>
      </c>
      <c r="H1140" s="4">
        <f t="shared" si="88"/>
        <v>103.92276666666665</v>
      </c>
      <c r="I1140" s="7">
        <f>(Table21[[#This Row],[Adj Close]]-Table21[[#This Row],[3-MA]])</f>
        <v>1.8486333333333533</v>
      </c>
      <c r="J1140" s="3">
        <f t="shared" si="87"/>
        <v>3.4174452011111849</v>
      </c>
      <c r="K1140" s="3">
        <f>ABS(Table21[[#This Row],[Erorr 2]])</f>
        <v>1.8486333333333533</v>
      </c>
      <c r="L1140" s="6">
        <f>Table21[[#This Row],[Abs Erorr 2]]/Table21[[#This Row],[Adj Close]]</f>
        <v>1.7477629428497243E-2</v>
      </c>
      <c r="M1140" s="4">
        <f t="shared" si="89"/>
        <v>104.52476666666665</v>
      </c>
      <c r="N1140" s="9">
        <f>Table21[[#This Row],[Adj Close]]-Table21[[#This Row],[6-MA]]</f>
        <v>1.2466333333333495</v>
      </c>
      <c r="O1140" s="10">
        <f>(Table21[[#This Row],[Adj Close]]-M1140)^2</f>
        <v>1.554094667777818</v>
      </c>
      <c r="P1140" s="10">
        <f>ABS(Table21[[#This Row],[Erorr 3]])</f>
        <v>1.2466333333333495</v>
      </c>
      <c r="Q1140" s="81">
        <f>Table21[[#This Row],[Abs Erorr 3]]/Table21[[#This Row],[Adj Close]]</f>
        <v>1.1786109792754464E-2</v>
      </c>
    </row>
    <row r="1141" spans="1:17" x14ac:dyDescent="0.3">
      <c r="A1141" s="79">
        <v>45120</v>
      </c>
      <c r="B1141" s="82">
        <v>105.84990000000001</v>
      </c>
      <c r="C1141" s="4">
        <f t="shared" si="86"/>
        <v>105.7714</v>
      </c>
      <c r="D1141" s="18">
        <f>Table21[[#This Row],[Adj Close]]-Table21[[#This Row],[Naive Trend ]]</f>
        <v>7.8500000000005343E-2</v>
      </c>
      <c r="E1141" s="5">
        <f t="shared" si="85"/>
        <v>6.1622500000008389E-3</v>
      </c>
      <c r="F1141" s="5">
        <f>ABS(Table21[[#This Row],[Erorr 1]])</f>
        <v>7.8500000000005343E-2</v>
      </c>
      <c r="G1141" s="6">
        <f>Table21[[#This Row],[Abs Erorr 1]]/Table21[[#This Row],[Adj Close]]</f>
        <v>7.4161619425247766E-4</v>
      </c>
      <c r="H1141" s="4">
        <f t="shared" si="88"/>
        <v>105.0025</v>
      </c>
      <c r="I1141" s="7">
        <f>(Table21[[#This Row],[Adj Close]]-Table21[[#This Row],[3-MA]])</f>
        <v>0.84740000000000748</v>
      </c>
      <c r="J1141" s="3">
        <f t="shared" si="87"/>
        <v>0.7180867600000127</v>
      </c>
      <c r="K1141" s="3">
        <f>ABS(Table21[[#This Row],[Erorr 2]])</f>
        <v>0.84740000000000748</v>
      </c>
      <c r="L1141" s="6">
        <f>Table21[[#This Row],[Abs Erorr 2]]/Table21[[#This Row],[Adj Close]]</f>
        <v>8.005675961904617E-3</v>
      </c>
      <c r="M1141" s="4">
        <f t="shared" si="89"/>
        <v>104.30393333333332</v>
      </c>
      <c r="N1141" s="9">
        <f>Table21[[#This Row],[Adj Close]]-Table21[[#This Row],[6-MA]]</f>
        <v>1.5459666666666863</v>
      </c>
      <c r="O1141" s="10">
        <f>(Table21[[#This Row],[Adj Close]]-M1141)^2</f>
        <v>2.3900129344445049</v>
      </c>
      <c r="P1141" s="10">
        <f>ABS(Table21[[#This Row],[Erorr 3]])</f>
        <v>1.5459666666666863</v>
      </c>
      <c r="Q1141" s="81">
        <f>Table21[[#This Row],[Abs Erorr 3]]/Table21[[#This Row],[Adj Close]]</f>
        <v>1.4605272812413484E-2</v>
      </c>
    </row>
    <row r="1142" spans="1:17" x14ac:dyDescent="0.3">
      <c r="A1142" s="79">
        <v>45121</v>
      </c>
      <c r="B1142" s="82">
        <v>105.9579</v>
      </c>
      <c r="C1142" s="4">
        <f t="shared" si="86"/>
        <v>105.84990000000001</v>
      </c>
      <c r="D1142" s="18">
        <f>Table21[[#This Row],[Adj Close]]-Table21[[#This Row],[Naive Trend ]]</f>
        <v>0.10799999999998988</v>
      </c>
      <c r="E1142" s="5">
        <f t="shared" si="85"/>
        <v>1.1663999999997815E-2</v>
      </c>
      <c r="F1142" s="5">
        <f>ABS(Table21[[#This Row],[Erorr 1]])</f>
        <v>0.10799999999998988</v>
      </c>
      <c r="G1142" s="6">
        <f>Table21[[#This Row],[Abs Erorr 1]]/Table21[[#This Row],[Adj Close]]</f>
        <v>1.019272748893569E-3</v>
      </c>
      <c r="H1142" s="4">
        <f t="shared" si="88"/>
        <v>105.67649999999999</v>
      </c>
      <c r="I1142" s="7">
        <f>(Table21[[#This Row],[Adj Close]]-Table21[[#This Row],[3-MA]])</f>
        <v>0.28140000000000498</v>
      </c>
      <c r="J1142" s="3">
        <f t="shared" si="87"/>
        <v>7.9185960000002803E-2</v>
      </c>
      <c r="K1142" s="3">
        <f>ABS(Table21[[#This Row],[Erorr 2]])</f>
        <v>0.28140000000000498</v>
      </c>
      <c r="L1142" s="6">
        <f>Table21[[#This Row],[Abs Erorr 2]]/Table21[[#This Row],[Adj Close]]</f>
        <v>2.6557717735063171E-3</v>
      </c>
      <c r="M1142" s="4">
        <f t="shared" si="89"/>
        <v>104.425</v>
      </c>
      <c r="N1142" s="9">
        <f>Table21[[#This Row],[Adj Close]]-Table21[[#This Row],[6-MA]]</f>
        <v>1.5328999999999979</v>
      </c>
      <c r="O1142" s="10">
        <f>(Table21[[#This Row],[Adj Close]]-M1142)^2</f>
        <v>2.3497824099999938</v>
      </c>
      <c r="P1142" s="10">
        <f>ABS(Table21[[#This Row],[Erorr 3]])</f>
        <v>1.5328999999999979</v>
      </c>
      <c r="Q1142" s="81">
        <f>Table21[[#This Row],[Abs Erorr 3]]/Table21[[#This Row],[Adj Close]]</f>
        <v>1.4467066636843481E-2</v>
      </c>
    </row>
    <row r="1143" spans="1:17" x14ac:dyDescent="0.3">
      <c r="A1143" s="79">
        <v>45124</v>
      </c>
      <c r="B1143" s="82">
        <v>106.7038</v>
      </c>
      <c r="C1143" s="4">
        <f t="shared" si="86"/>
        <v>105.9579</v>
      </c>
      <c r="D1143" s="18">
        <f>Table21[[#This Row],[Adj Close]]-Table21[[#This Row],[Naive Trend ]]</f>
        <v>0.745900000000006</v>
      </c>
      <c r="E1143" s="5">
        <f t="shared" si="85"/>
        <v>0.55636681000000898</v>
      </c>
      <c r="F1143" s="5">
        <f>ABS(Table21[[#This Row],[Erorr 1]])</f>
        <v>0.745900000000006</v>
      </c>
      <c r="G1143" s="6">
        <f>Table21[[#This Row],[Abs Erorr 1]]/Table21[[#This Row],[Adj Close]]</f>
        <v>6.9903789743196209E-3</v>
      </c>
      <c r="H1143" s="4">
        <f t="shared" si="88"/>
        <v>105.85973333333334</v>
      </c>
      <c r="I1143" s="7">
        <f>(Table21[[#This Row],[Adj Close]]-Table21[[#This Row],[3-MA]])</f>
        <v>0.84406666666666297</v>
      </c>
      <c r="J1143" s="3">
        <f t="shared" si="87"/>
        <v>0.71244853777777151</v>
      </c>
      <c r="K1143" s="3">
        <f>ABS(Table21[[#This Row],[Erorr 2]])</f>
        <v>0.84406666666666297</v>
      </c>
      <c r="L1143" s="6">
        <f>Table21[[#This Row],[Abs Erorr 2]]/Table21[[#This Row],[Adj Close]]</f>
        <v>7.9103712020252605E-3</v>
      </c>
      <c r="M1143" s="4">
        <f t="shared" si="89"/>
        <v>104.89125</v>
      </c>
      <c r="N1143" s="9">
        <f>Table21[[#This Row],[Adj Close]]-Table21[[#This Row],[6-MA]]</f>
        <v>1.8125500000000017</v>
      </c>
      <c r="O1143" s="10">
        <f>(Table21[[#This Row],[Adj Close]]-M1143)^2</f>
        <v>3.2853375025000062</v>
      </c>
      <c r="P1143" s="10">
        <f>ABS(Table21[[#This Row],[Erorr 3]])</f>
        <v>1.8125500000000017</v>
      </c>
      <c r="Q1143" s="81">
        <f>Table21[[#This Row],[Abs Erorr 3]]/Table21[[#This Row],[Adj Close]]</f>
        <v>1.6986742740183591E-2</v>
      </c>
    </row>
    <row r="1144" spans="1:17" x14ac:dyDescent="0.3">
      <c r="A1144" s="79">
        <v>45125</v>
      </c>
      <c r="B1144" s="82">
        <v>107.6952</v>
      </c>
      <c r="C1144" s="4">
        <f t="shared" si="86"/>
        <v>106.7038</v>
      </c>
      <c r="D1144" s="18">
        <f>Table21[[#This Row],[Adj Close]]-Table21[[#This Row],[Naive Trend ]]</f>
        <v>0.99139999999999873</v>
      </c>
      <c r="E1144" s="5">
        <f t="shared" si="85"/>
        <v>0.98287395999999749</v>
      </c>
      <c r="F1144" s="5">
        <f>ABS(Table21[[#This Row],[Erorr 1]])</f>
        <v>0.99139999999999873</v>
      </c>
      <c r="G1144" s="6">
        <f>Table21[[#This Row],[Abs Erorr 1]]/Table21[[#This Row],[Adj Close]]</f>
        <v>9.205609906476786E-3</v>
      </c>
      <c r="H1144" s="4">
        <f t="shared" si="88"/>
        <v>106.17053333333332</v>
      </c>
      <c r="I1144" s="7">
        <f>(Table21[[#This Row],[Adj Close]]-Table21[[#This Row],[3-MA]])</f>
        <v>1.5246666666666755</v>
      </c>
      <c r="J1144" s="3">
        <f t="shared" si="87"/>
        <v>2.3246084444444715</v>
      </c>
      <c r="K1144" s="3">
        <f>ABS(Table21[[#This Row],[Erorr 2]])</f>
        <v>1.5246666666666755</v>
      </c>
      <c r="L1144" s="6">
        <f>Table21[[#This Row],[Abs Erorr 2]]/Table21[[#This Row],[Adj Close]]</f>
        <v>1.4157238824633553E-2</v>
      </c>
      <c r="M1144" s="4">
        <f t="shared" si="89"/>
        <v>105.58651666666667</v>
      </c>
      <c r="N1144" s="9">
        <f>Table21[[#This Row],[Adj Close]]-Table21[[#This Row],[6-MA]]</f>
        <v>2.1086833333333317</v>
      </c>
      <c r="O1144" s="10">
        <f>(Table21[[#This Row],[Adj Close]]-M1144)^2</f>
        <v>4.4465454002777705</v>
      </c>
      <c r="P1144" s="10">
        <f>ABS(Table21[[#This Row],[Erorr 3]])</f>
        <v>2.1086833333333317</v>
      </c>
      <c r="Q1144" s="81">
        <f>Table21[[#This Row],[Abs Erorr 3]]/Table21[[#This Row],[Adj Close]]</f>
        <v>1.9580105086701466E-2</v>
      </c>
    </row>
    <row r="1145" spans="1:17" x14ac:dyDescent="0.3">
      <c r="A1145" s="79">
        <v>45126</v>
      </c>
      <c r="B1145" s="82">
        <v>107.8522</v>
      </c>
      <c r="C1145" s="4">
        <f t="shared" si="86"/>
        <v>107.6952</v>
      </c>
      <c r="D1145" s="18">
        <f>Table21[[#This Row],[Adj Close]]-Table21[[#This Row],[Naive Trend ]]</f>
        <v>0.15699999999999648</v>
      </c>
      <c r="E1145" s="5">
        <f t="shared" si="85"/>
        <v>2.4648999999998894E-2</v>
      </c>
      <c r="F1145" s="5">
        <f>ABS(Table21[[#This Row],[Erorr 1]])</f>
        <v>0.15699999999999648</v>
      </c>
      <c r="G1145" s="6">
        <f>Table21[[#This Row],[Abs Erorr 1]]/Table21[[#This Row],[Adj Close]]</f>
        <v>1.4556958504323182E-3</v>
      </c>
      <c r="H1145" s="4">
        <f t="shared" si="88"/>
        <v>106.78563333333334</v>
      </c>
      <c r="I1145" s="7">
        <f>(Table21[[#This Row],[Adj Close]]-Table21[[#This Row],[3-MA]])</f>
        <v>1.0665666666666596</v>
      </c>
      <c r="J1145" s="3">
        <f t="shared" si="87"/>
        <v>1.1375644544444292</v>
      </c>
      <c r="K1145" s="3">
        <f>ABS(Table21[[#This Row],[Erorr 2]])</f>
        <v>1.0665666666666596</v>
      </c>
      <c r="L1145" s="6">
        <f>Table21[[#This Row],[Abs Erorr 2]]/Table21[[#This Row],[Adj Close]]</f>
        <v>9.8891507699115973E-3</v>
      </c>
      <c r="M1145" s="4">
        <f t="shared" si="89"/>
        <v>106.23106666666666</v>
      </c>
      <c r="N1145" s="9">
        <f>Table21[[#This Row],[Adj Close]]-Table21[[#This Row],[6-MA]]</f>
        <v>1.6211333333333329</v>
      </c>
      <c r="O1145" s="10">
        <f>(Table21[[#This Row],[Adj Close]]-M1145)^2</f>
        <v>2.6280732844444428</v>
      </c>
      <c r="P1145" s="10">
        <f>ABS(Table21[[#This Row],[Erorr 3]])</f>
        <v>1.6211333333333329</v>
      </c>
      <c r="Q1145" s="81">
        <f>Table21[[#This Row],[Abs Erorr 3]]/Table21[[#This Row],[Adj Close]]</f>
        <v>1.5031064116757312E-2</v>
      </c>
    </row>
    <row r="1146" spans="1:17" x14ac:dyDescent="0.3">
      <c r="A1146" s="79">
        <v>45127</v>
      </c>
      <c r="B1146" s="82">
        <v>105.54559999999999</v>
      </c>
      <c r="C1146" s="4">
        <f t="shared" si="86"/>
        <v>107.8522</v>
      </c>
      <c r="D1146" s="18">
        <f>Table21[[#This Row],[Adj Close]]-Table21[[#This Row],[Naive Trend ]]</f>
        <v>-2.3066000000000031</v>
      </c>
      <c r="E1146" s="5">
        <f t="shared" si="85"/>
        <v>5.3204035600000141</v>
      </c>
      <c r="F1146" s="5">
        <f>ABS(Table21[[#This Row],[Erorr 1]])</f>
        <v>2.3066000000000031</v>
      </c>
      <c r="G1146" s="6">
        <f>Table21[[#This Row],[Abs Erorr 1]]/Table21[[#This Row],[Adj Close]]</f>
        <v>2.1854061183033714E-2</v>
      </c>
      <c r="H1146" s="4">
        <f t="shared" si="88"/>
        <v>107.41706666666666</v>
      </c>
      <c r="I1146" s="7">
        <f>(Table21[[#This Row],[Adj Close]]-Table21[[#This Row],[3-MA]])</f>
        <v>-1.8714666666666631</v>
      </c>
      <c r="J1146" s="3">
        <f t="shared" si="87"/>
        <v>3.5023874844444309</v>
      </c>
      <c r="K1146" s="3">
        <f>ABS(Table21[[#This Row],[Erorr 2]])</f>
        <v>1.8714666666666631</v>
      </c>
      <c r="L1146" s="6">
        <f>Table21[[#This Row],[Abs Erorr 2]]/Table21[[#This Row],[Adj Close]]</f>
        <v>1.7731356557418435E-2</v>
      </c>
      <c r="M1146" s="4">
        <f t="shared" si="89"/>
        <v>106.6384</v>
      </c>
      <c r="N1146" s="9">
        <f>Table21[[#This Row],[Adj Close]]-Table21[[#This Row],[6-MA]]</f>
        <v>-1.0928000000000111</v>
      </c>
      <c r="O1146" s="10">
        <f>(Table21[[#This Row],[Adj Close]]-M1146)^2</f>
        <v>1.1942118400000243</v>
      </c>
      <c r="P1146" s="10">
        <f>ABS(Table21[[#This Row],[Erorr 3]])</f>
        <v>1.0928000000000111</v>
      </c>
      <c r="Q1146" s="81">
        <f>Table21[[#This Row],[Abs Erorr 3]]/Table21[[#This Row],[Adj Close]]</f>
        <v>1.0353818633841782E-2</v>
      </c>
    </row>
    <row r="1147" spans="1:17" x14ac:dyDescent="0.3">
      <c r="A1147" s="79">
        <v>45128</v>
      </c>
      <c r="B1147" s="82">
        <v>107.0474</v>
      </c>
      <c r="C1147" s="4">
        <f t="shared" si="86"/>
        <v>105.54559999999999</v>
      </c>
      <c r="D1147" s="18">
        <f>Table21[[#This Row],[Adj Close]]-Table21[[#This Row],[Naive Trend ]]</f>
        <v>1.5018000000000029</v>
      </c>
      <c r="E1147" s="5">
        <f t="shared" si="85"/>
        <v>2.2554032400000086</v>
      </c>
      <c r="F1147" s="5">
        <f>ABS(Table21[[#This Row],[Erorr 1]])</f>
        <v>1.5018000000000029</v>
      </c>
      <c r="G1147" s="6">
        <f>Table21[[#This Row],[Abs Erorr 1]]/Table21[[#This Row],[Adj Close]]</f>
        <v>1.402929917027413E-2</v>
      </c>
      <c r="H1147" s="4">
        <f t="shared" si="88"/>
        <v>107.03099999999999</v>
      </c>
      <c r="I1147" s="7">
        <f>(Table21[[#This Row],[Adj Close]]-Table21[[#This Row],[3-MA]])</f>
        <v>1.6400000000004411E-2</v>
      </c>
      <c r="J1147" s="3">
        <f t="shared" si="87"/>
        <v>2.6896000000014469E-4</v>
      </c>
      <c r="K1147" s="3">
        <f>ABS(Table21[[#This Row],[Erorr 2]])</f>
        <v>1.6400000000004411E-2</v>
      </c>
      <c r="L1147" s="6">
        <f>Table21[[#This Row],[Abs Erorr 2]]/Table21[[#This Row],[Adj Close]]</f>
        <v>1.532031604691418E-4</v>
      </c>
      <c r="M1147" s="4">
        <f t="shared" si="89"/>
        <v>106.60076666666667</v>
      </c>
      <c r="N1147" s="9">
        <f>Table21[[#This Row],[Adj Close]]-Table21[[#This Row],[6-MA]]</f>
        <v>0.44663333333332389</v>
      </c>
      <c r="O1147" s="10">
        <f>(Table21[[#This Row],[Adj Close]]-M1147)^2</f>
        <v>0.199481334444436</v>
      </c>
      <c r="P1147" s="10">
        <f>ABS(Table21[[#This Row],[Erorr 3]])</f>
        <v>0.44663333333332389</v>
      </c>
      <c r="Q1147" s="81">
        <f>Table21[[#This Row],[Abs Erorr 3]]/Table21[[#This Row],[Adj Close]]</f>
        <v>4.1722950144825926E-3</v>
      </c>
    </row>
    <row r="1148" spans="1:17" x14ac:dyDescent="0.3">
      <c r="A1148" s="79">
        <v>45131</v>
      </c>
      <c r="B1148" s="82">
        <v>106.7627</v>
      </c>
      <c r="C1148" s="4">
        <f t="shared" si="86"/>
        <v>107.0474</v>
      </c>
      <c r="D1148" s="18">
        <f>Table21[[#This Row],[Adj Close]]-Table21[[#This Row],[Naive Trend ]]</f>
        <v>-0.28470000000000084</v>
      </c>
      <c r="E1148" s="5">
        <f t="shared" si="85"/>
        <v>8.1054090000000481E-2</v>
      </c>
      <c r="F1148" s="5">
        <f>ABS(Table21[[#This Row],[Erorr 1]])</f>
        <v>0.28470000000000084</v>
      </c>
      <c r="G1148" s="6">
        <f>Table21[[#This Row],[Abs Erorr 1]]/Table21[[#This Row],[Adj Close]]</f>
        <v>2.6666616711641879E-3</v>
      </c>
      <c r="H1148" s="4">
        <f t="shared" si="88"/>
        <v>106.81506666666667</v>
      </c>
      <c r="I1148" s="7">
        <f>(Table21[[#This Row],[Adj Close]]-Table21[[#This Row],[3-MA]])</f>
        <v>-5.2366666666671335E-2</v>
      </c>
      <c r="J1148" s="3">
        <f t="shared" si="87"/>
        <v>2.7422677777782668E-3</v>
      </c>
      <c r="K1148" s="3">
        <f>ABS(Table21[[#This Row],[Erorr 2]])</f>
        <v>5.2366666666671335E-2</v>
      </c>
      <c r="L1148" s="6">
        <f>Table21[[#This Row],[Abs Erorr 2]]/Table21[[#This Row],[Adj Close]]</f>
        <v>4.9049590040970619E-4</v>
      </c>
      <c r="M1148" s="4">
        <f t="shared" si="89"/>
        <v>106.80034999999999</v>
      </c>
      <c r="N1148" s="9">
        <f>Table21[[#This Row],[Adj Close]]-Table21[[#This Row],[6-MA]]</f>
        <v>-3.7649999999999295E-2</v>
      </c>
      <c r="O1148" s="10">
        <f>(Table21[[#This Row],[Adj Close]]-M1148)^2</f>
        <v>1.4175224999999469E-3</v>
      </c>
      <c r="P1148" s="10">
        <f>ABS(Table21[[#This Row],[Erorr 3]])</f>
        <v>3.7649999999999295E-2</v>
      </c>
      <c r="Q1148" s="81">
        <f>Table21[[#This Row],[Abs Erorr 3]]/Table21[[#This Row],[Adj Close]]</f>
        <v>3.5265125366817527E-4</v>
      </c>
    </row>
    <row r="1149" spans="1:17" x14ac:dyDescent="0.3">
      <c r="A1149" s="79">
        <v>45132</v>
      </c>
      <c r="B1149" s="82">
        <v>106.3014</v>
      </c>
      <c r="C1149" s="4">
        <f t="shared" si="86"/>
        <v>106.7627</v>
      </c>
      <c r="D1149" s="18">
        <f>Table21[[#This Row],[Adj Close]]-Table21[[#This Row],[Naive Trend ]]</f>
        <v>-0.46129999999999427</v>
      </c>
      <c r="E1149" s="5">
        <f t="shared" si="85"/>
        <v>0.21279768999999471</v>
      </c>
      <c r="F1149" s="5">
        <f>ABS(Table21[[#This Row],[Erorr 1]])</f>
        <v>0.46129999999999427</v>
      </c>
      <c r="G1149" s="6">
        <f>Table21[[#This Row],[Abs Erorr 1]]/Table21[[#This Row],[Adj Close]]</f>
        <v>4.3395477387879579E-3</v>
      </c>
      <c r="H1149" s="4">
        <f t="shared" si="88"/>
        <v>106.45189999999998</v>
      </c>
      <c r="I1149" s="7">
        <f>(Table21[[#This Row],[Adj Close]]-Table21[[#This Row],[3-MA]])</f>
        <v>-0.15049999999997965</v>
      </c>
      <c r="J1149" s="3">
        <f t="shared" si="87"/>
        <v>2.2650249999993873E-2</v>
      </c>
      <c r="K1149" s="3">
        <f>ABS(Table21[[#This Row],[Erorr 2]])</f>
        <v>0.15049999999997965</v>
      </c>
      <c r="L1149" s="6">
        <f>Table21[[#This Row],[Abs Erorr 2]]/Table21[[#This Row],[Adj Close]]</f>
        <v>1.4157856810914969E-3</v>
      </c>
      <c r="M1149" s="4">
        <f t="shared" si="89"/>
        <v>106.93448333333333</v>
      </c>
      <c r="N1149" s="9">
        <f>Table21[[#This Row],[Adj Close]]-Table21[[#This Row],[6-MA]]</f>
        <v>-0.63308333333333167</v>
      </c>
      <c r="O1149" s="10">
        <f>(Table21[[#This Row],[Adj Close]]-M1149)^2</f>
        <v>0.40079450694444235</v>
      </c>
      <c r="P1149" s="10">
        <f>ABS(Table21[[#This Row],[Erorr 3]])</f>
        <v>0.63308333333333167</v>
      </c>
      <c r="Q1149" s="81">
        <f>Table21[[#This Row],[Abs Erorr 3]]/Table21[[#This Row],[Adj Close]]</f>
        <v>5.9555502875157963E-3</v>
      </c>
    </row>
    <row r="1150" spans="1:17" x14ac:dyDescent="0.3">
      <c r="A1150" s="79">
        <v>45133</v>
      </c>
      <c r="B1150" s="82">
        <v>107.2829</v>
      </c>
      <c r="C1150" s="4">
        <f t="shared" si="86"/>
        <v>106.3014</v>
      </c>
      <c r="D1150" s="18">
        <f>Table21[[#This Row],[Adj Close]]-Table21[[#This Row],[Naive Trend ]]</f>
        <v>0.98149999999999693</v>
      </c>
      <c r="E1150" s="5">
        <f t="shared" si="85"/>
        <v>0.96334224999999396</v>
      </c>
      <c r="F1150" s="5">
        <f>ABS(Table21[[#This Row],[Erorr 1]])</f>
        <v>0.98149999999999693</v>
      </c>
      <c r="G1150" s="6">
        <f>Table21[[#This Row],[Abs Erorr 1]]/Table21[[#This Row],[Adj Close]]</f>
        <v>9.1487086944890272E-3</v>
      </c>
      <c r="H1150" s="4">
        <f t="shared" si="88"/>
        <v>106.70383333333332</v>
      </c>
      <c r="I1150" s="7">
        <f>(Table21[[#This Row],[Adj Close]]-Table21[[#This Row],[3-MA]])</f>
        <v>0.57906666666667661</v>
      </c>
      <c r="J1150" s="3">
        <f t="shared" si="87"/>
        <v>0.33531820444445598</v>
      </c>
      <c r="K1150" s="3">
        <f>ABS(Table21[[#This Row],[Erorr 2]])</f>
        <v>0.57906666666667661</v>
      </c>
      <c r="L1150" s="6">
        <f>Table21[[#This Row],[Abs Erorr 2]]/Table21[[#This Row],[Adj Close]]</f>
        <v>5.3975672419992061E-3</v>
      </c>
      <c r="M1150" s="4">
        <f t="shared" si="89"/>
        <v>106.86741666666667</v>
      </c>
      <c r="N1150" s="9">
        <f>Table21[[#This Row],[Adj Close]]-Table21[[#This Row],[6-MA]]</f>
        <v>0.41548333333332721</v>
      </c>
      <c r="O1150" s="10">
        <f>(Table21[[#This Row],[Adj Close]]-M1150)^2</f>
        <v>0.17262640027777268</v>
      </c>
      <c r="P1150" s="10">
        <f>ABS(Table21[[#This Row],[Erorr 3]])</f>
        <v>0.41548333333332721</v>
      </c>
      <c r="Q1150" s="81">
        <f>Table21[[#This Row],[Abs Erorr 3]]/Table21[[#This Row],[Adj Close]]</f>
        <v>3.8727824595842135E-3</v>
      </c>
    </row>
    <row r="1151" spans="1:17" x14ac:dyDescent="0.3">
      <c r="A1151" s="79">
        <v>45134</v>
      </c>
      <c r="B1151" s="82">
        <v>105.68300000000001</v>
      </c>
      <c r="C1151" s="4">
        <f t="shared" si="86"/>
        <v>107.2829</v>
      </c>
      <c r="D1151" s="18">
        <f>Table21[[#This Row],[Adj Close]]-Table21[[#This Row],[Naive Trend ]]</f>
        <v>-1.599899999999991</v>
      </c>
      <c r="E1151" s="5">
        <f t="shared" si="85"/>
        <v>2.5596800099999713</v>
      </c>
      <c r="F1151" s="5">
        <f>ABS(Table21[[#This Row],[Erorr 1]])</f>
        <v>1.599899999999991</v>
      </c>
      <c r="G1151" s="6">
        <f>Table21[[#This Row],[Abs Erorr 1]]/Table21[[#This Row],[Adj Close]]</f>
        <v>1.513866941703009E-2</v>
      </c>
      <c r="H1151" s="4">
        <f t="shared" si="88"/>
        <v>106.78233333333333</v>
      </c>
      <c r="I1151" s="7">
        <f>(Table21[[#This Row],[Adj Close]]-Table21[[#This Row],[3-MA]])</f>
        <v>-1.0993333333333197</v>
      </c>
      <c r="J1151" s="3">
        <f t="shared" si="87"/>
        <v>1.2085337777777478</v>
      </c>
      <c r="K1151" s="3">
        <f>ABS(Table21[[#This Row],[Erorr 2]])</f>
        <v>1.0993333333333197</v>
      </c>
      <c r="L1151" s="6">
        <f>Table21[[#This Row],[Abs Erorr 2]]/Table21[[#This Row],[Adj Close]]</f>
        <v>1.040217758138319E-2</v>
      </c>
      <c r="M1151" s="4">
        <f t="shared" si="89"/>
        <v>106.7987</v>
      </c>
      <c r="N1151" s="9">
        <f>Table21[[#This Row],[Adj Close]]-Table21[[#This Row],[6-MA]]</f>
        <v>-1.1156999999999897</v>
      </c>
      <c r="O1151" s="10">
        <f>(Table21[[#This Row],[Adj Close]]-M1151)^2</f>
        <v>1.244786489999977</v>
      </c>
      <c r="P1151" s="10">
        <f>ABS(Table21[[#This Row],[Erorr 3]])</f>
        <v>1.1156999999999897</v>
      </c>
      <c r="Q1151" s="81">
        <f>Table21[[#This Row],[Abs Erorr 3]]/Table21[[#This Row],[Adj Close]]</f>
        <v>1.0557043233064823E-2</v>
      </c>
    </row>
    <row r="1152" spans="1:17" x14ac:dyDescent="0.3">
      <c r="A1152" s="79">
        <v>45135</v>
      </c>
      <c r="B1152" s="82">
        <v>106.6155</v>
      </c>
      <c r="C1152" s="4">
        <f t="shared" si="86"/>
        <v>105.68300000000001</v>
      </c>
      <c r="D1152" s="18">
        <f>Table21[[#This Row],[Adj Close]]-Table21[[#This Row],[Naive Trend ]]</f>
        <v>0.93249999999999034</v>
      </c>
      <c r="E1152" s="5">
        <f t="shared" si="85"/>
        <v>0.86955624999998193</v>
      </c>
      <c r="F1152" s="5">
        <f>ABS(Table21[[#This Row],[Erorr 1]])</f>
        <v>0.93249999999999034</v>
      </c>
      <c r="G1152" s="6">
        <f>Table21[[#This Row],[Abs Erorr 1]]/Table21[[#This Row],[Adj Close]]</f>
        <v>8.7463830306099052E-3</v>
      </c>
      <c r="H1152" s="4">
        <f t="shared" si="88"/>
        <v>106.42243333333333</v>
      </c>
      <c r="I1152" s="7">
        <f>(Table21[[#This Row],[Adj Close]]-Table21[[#This Row],[3-MA]])</f>
        <v>0.19306666666666672</v>
      </c>
      <c r="J1152" s="3">
        <f t="shared" si="87"/>
        <v>3.7274737777777796E-2</v>
      </c>
      <c r="K1152" s="3">
        <f>ABS(Table21[[#This Row],[Erorr 2]])</f>
        <v>0.19306666666666672</v>
      </c>
      <c r="L1152" s="6">
        <f>Table21[[#This Row],[Abs Erorr 2]]/Table21[[#This Row],[Adj Close]]</f>
        <v>1.8108686510560539E-3</v>
      </c>
      <c r="M1152" s="4">
        <f t="shared" si="89"/>
        <v>106.43716666666666</v>
      </c>
      <c r="N1152" s="9">
        <f>Table21[[#This Row],[Adj Close]]-Table21[[#This Row],[6-MA]]</f>
        <v>0.17833333333334167</v>
      </c>
      <c r="O1152" s="10">
        <f>(Table21[[#This Row],[Adj Close]]-M1152)^2</f>
        <v>3.1802777777780754E-2</v>
      </c>
      <c r="P1152" s="10">
        <f>ABS(Table21[[#This Row],[Erorr 3]])</f>
        <v>0.17833333333334167</v>
      </c>
      <c r="Q1152" s="81">
        <f>Table21[[#This Row],[Abs Erorr 3]]/Table21[[#This Row],[Adj Close]]</f>
        <v>1.6726773624223651E-3</v>
      </c>
    </row>
    <row r="1153" spans="1:17" x14ac:dyDescent="0.3">
      <c r="A1153" s="79">
        <v>45138</v>
      </c>
      <c r="B1153" s="82">
        <v>108.3528</v>
      </c>
      <c r="C1153" s="4">
        <f t="shared" si="86"/>
        <v>106.6155</v>
      </c>
      <c r="D1153" s="18">
        <f>Table21[[#This Row],[Adj Close]]-Table21[[#This Row],[Naive Trend ]]</f>
        <v>1.7373000000000047</v>
      </c>
      <c r="E1153" s="5">
        <f t="shared" si="85"/>
        <v>3.0182112900000164</v>
      </c>
      <c r="F1153" s="5">
        <f>ABS(Table21[[#This Row],[Erorr 1]])</f>
        <v>1.7373000000000047</v>
      </c>
      <c r="G1153" s="6">
        <f>Table21[[#This Row],[Abs Erorr 1]]/Table21[[#This Row],[Adj Close]]</f>
        <v>1.6033734245907854E-2</v>
      </c>
      <c r="H1153" s="4">
        <f t="shared" si="88"/>
        <v>106.52713333333334</v>
      </c>
      <c r="I1153" s="7">
        <f>(Table21[[#This Row],[Adj Close]]-Table21[[#This Row],[3-MA]])</f>
        <v>1.8256666666666632</v>
      </c>
      <c r="J1153" s="3">
        <f t="shared" si="87"/>
        <v>3.3330587777777652</v>
      </c>
      <c r="K1153" s="3">
        <f>ABS(Table21[[#This Row],[Erorr 2]])</f>
        <v>1.8256666666666632</v>
      </c>
      <c r="L1153" s="6">
        <f>Table21[[#This Row],[Abs Erorr 2]]/Table21[[#This Row],[Adj Close]]</f>
        <v>1.6849280006300375E-2</v>
      </c>
      <c r="M1153" s="4">
        <f t="shared" si="89"/>
        <v>106.61548333333333</v>
      </c>
      <c r="N1153" s="9">
        <f>Table21[[#This Row],[Adj Close]]-Table21[[#This Row],[6-MA]]</f>
        <v>1.7373166666666719</v>
      </c>
      <c r="O1153" s="10">
        <f>(Table21[[#This Row],[Adj Close]]-M1153)^2</f>
        <v>3.0182692002777962</v>
      </c>
      <c r="P1153" s="10">
        <f>ABS(Table21[[#This Row],[Erorr 3]])</f>
        <v>1.7373166666666719</v>
      </c>
      <c r="Q1153" s="81">
        <f>Table21[[#This Row],[Abs Erorr 3]]/Table21[[#This Row],[Adj Close]]</f>
        <v>1.6033888064421704E-2</v>
      </c>
    </row>
    <row r="1154" spans="1:17" x14ac:dyDescent="0.3">
      <c r="A1154" s="79">
        <v>45139</v>
      </c>
      <c r="B1154" s="82">
        <v>107.3811</v>
      </c>
      <c r="C1154" s="4">
        <f t="shared" si="86"/>
        <v>108.3528</v>
      </c>
      <c r="D1154" s="18">
        <f>Table21[[#This Row],[Adj Close]]-Table21[[#This Row],[Naive Trend ]]</f>
        <v>-0.97169999999999845</v>
      </c>
      <c r="E1154" s="5">
        <f t="shared" si="85"/>
        <v>0.94420088999999696</v>
      </c>
      <c r="F1154" s="5">
        <f>ABS(Table21[[#This Row],[Erorr 1]])</f>
        <v>0.97169999999999845</v>
      </c>
      <c r="G1154" s="6">
        <f>Table21[[#This Row],[Abs Erorr 1]]/Table21[[#This Row],[Adj Close]]</f>
        <v>9.0490784691160588E-3</v>
      </c>
      <c r="H1154" s="4">
        <f t="shared" si="88"/>
        <v>106.88376666666666</v>
      </c>
      <c r="I1154" s="7">
        <f>(Table21[[#This Row],[Adj Close]]-Table21[[#This Row],[3-MA]])</f>
        <v>0.49733333333334429</v>
      </c>
      <c r="J1154" s="3">
        <f t="shared" si="87"/>
        <v>0.24734044444445533</v>
      </c>
      <c r="K1154" s="3">
        <f>ABS(Table21[[#This Row],[Erorr 2]])</f>
        <v>0.49733333333334429</v>
      </c>
      <c r="L1154" s="6">
        <f>Table21[[#This Row],[Abs Erorr 2]]/Table21[[#This Row],[Adj Close]]</f>
        <v>4.6314792205829911E-3</v>
      </c>
      <c r="M1154" s="4">
        <f t="shared" si="89"/>
        <v>106.83305</v>
      </c>
      <c r="N1154" s="9">
        <f>Table21[[#This Row],[Adj Close]]-Table21[[#This Row],[6-MA]]</f>
        <v>0.54805000000000348</v>
      </c>
      <c r="O1154" s="10">
        <f>(Table21[[#This Row],[Adj Close]]-M1154)^2</f>
        <v>0.3003588025000038</v>
      </c>
      <c r="P1154" s="10">
        <f>ABS(Table21[[#This Row],[Erorr 3]])</f>
        <v>0.54805000000000348</v>
      </c>
      <c r="Q1154" s="81">
        <f>Table21[[#This Row],[Abs Erorr 3]]/Table21[[#This Row],[Adj Close]]</f>
        <v>5.1037845579902184E-3</v>
      </c>
    </row>
    <row r="1155" spans="1:17" x14ac:dyDescent="0.3">
      <c r="A1155" s="79">
        <v>45140</v>
      </c>
      <c r="B1155" s="82">
        <v>105.526</v>
      </c>
      <c r="C1155" s="4">
        <f t="shared" si="86"/>
        <v>107.3811</v>
      </c>
      <c r="D1155" s="18">
        <f>Table21[[#This Row],[Adj Close]]-Table21[[#This Row],[Naive Trend ]]</f>
        <v>-1.8551000000000073</v>
      </c>
      <c r="E1155" s="5">
        <f t="shared" ref="E1155:E1218" si="90">(B1155-C1155)^2</f>
        <v>3.4413960100000272</v>
      </c>
      <c r="F1155" s="5">
        <f>ABS(Table21[[#This Row],[Erorr 1]])</f>
        <v>1.8551000000000073</v>
      </c>
      <c r="G1155" s="6">
        <f>Table21[[#This Row],[Abs Erorr 1]]/Table21[[#This Row],[Adj Close]]</f>
        <v>1.7579553854026566E-2</v>
      </c>
      <c r="H1155" s="4">
        <f t="shared" si="88"/>
        <v>107.4498</v>
      </c>
      <c r="I1155" s="7">
        <f>(Table21[[#This Row],[Adj Close]]-Table21[[#This Row],[3-MA]])</f>
        <v>-1.9238</v>
      </c>
      <c r="J1155" s="3">
        <f t="shared" si="87"/>
        <v>3.70100644</v>
      </c>
      <c r="K1155" s="3">
        <f>ABS(Table21[[#This Row],[Erorr 2]])</f>
        <v>1.9238</v>
      </c>
      <c r="L1155" s="6">
        <f>Table21[[#This Row],[Abs Erorr 2]]/Table21[[#This Row],[Adj Close]]</f>
        <v>1.8230578246119442E-2</v>
      </c>
      <c r="M1155" s="4">
        <f t="shared" si="89"/>
        <v>106.93611666666668</v>
      </c>
      <c r="N1155" s="9">
        <f>Table21[[#This Row],[Adj Close]]-Table21[[#This Row],[6-MA]]</f>
        <v>-1.4101166666666813</v>
      </c>
      <c r="O1155" s="10">
        <f>(Table21[[#This Row],[Adj Close]]-M1155)^2</f>
        <v>1.9884290136111524</v>
      </c>
      <c r="P1155" s="10">
        <f>ABS(Table21[[#This Row],[Erorr 3]])</f>
        <v>1.4101166666666813</v>
      </c>
      <c r="Q1155" s="81">
        <f>Table21[[#This Row],[Abs Erorr 3]]/Table21[[#This Row],[Adj Close]]</f>
        <v>1.3362741567639079E-2</v>
      </c>
    </row>
    <row r="1156" spans="1:17" x14ac:dyDescent="0.3">
      <c r="A1156" s="79">
        <v>45141</v>
      </c>
      <c r="B1156" s="82">
        <v>106.63509999999999</v>
      </c>
      <c r="C1156" s="4">
        <f t="shared" ref="C1156:C1219" si="91">B1155</f>
        <v>105.526</v>
      </c>
      <c r="D1156" s="18">
        <f>Table21[[#This Row],[Adj Close]]-Table21[[#This Row],[Naive Trend ]]</f>
        <v>1.109099999999998</v>
      </c>
      <c r="E1156" s="5">
        <f t="shared" si="90"/>
        <v>1.2301028099999956</v>
      </c>
      <c r="F1156" s="5">
        <f>ABS(Table21[[#This Row],[Erorr 1]])</f>
        <v>1.109099999999998</v>
      </c>
      <c r="G1156" s="6">
        <f>Table21[[#This Row],[Abs Erorr 1]]/Table21[[#This Row],[Adj Close]]</f>
        <v>1.0400890513536331E-2</v>
      </c>
      <c r="H1156" s="4">
        <f t="shared" si="88"/>
        <v>107.08663333333334</v>
      </c>
      <c r="I1156" s="7">
        <f>(Table21[[#This Row],[Adj Close]]-Table21[[#This Row],[3-MA]])</f>
        <v>-0.45153333333334444</v>
      </c>
      <c r="J1156" s="3">
        <f t="shared" si="87"/>
        <v>0.20388235111112116</v>
      </c>
      <c r="K1156" s="3">
        <f>ABS(Table21[[#This Row],[Erorr 2]])</f>
        <v>0.45153333333334444</v>
      </c>
      <c r="L1156" s="6">
        <f>Table21[[#This Row],[Abs Erorr 2]]/Table21[[#This Row],[Adj Close]]</f>
        <v>4.2343781112724093E-3</v>
      </c>
      <c r="M1156" s="4">
        <f t="shared" si="89"/>
        <v>106.80688333333332</v>
      </c>
      <c r="N1156" s="9">
        <f>Table21[[#This Row],[Adj Close]]-Table21[[#This Row],[6-MA]]</f>
        <v>-0.17178333333332318</v>
      </c>
      <c r="O1156" s="10">
        <f>(Table21[[#This Row],[Adj Close]]-M1156)^2</f>
        <v>2.9509513611107624E-2</v>
      </c>
      <c r="P1156" s="10">
        <f>ABS(Table21[[#This Row],[Erorr 3]])</f>
        <v>0.17178333333332318</v>
      </c>
      <c r="Q1156" s="81">
        <f>Table21[[#This Row],[Abs Erorr 3]]/Table21[[#This Row],[Adj Close]]</f>
        <v>1.6109454891806093E-3</v>
      </c>
    </row>
    <row r="1157" spans="1:17" x14ac:dyDescent="0.3">
      <c r="A1157" s="79">
        <v>45142</v>
      </c>
      <c r="B1157" s="82">
        <v>106.80200000000001</v>
      </c>
      <c r="C1157" s="4">
        <f t="shared" si="91"/>
        <v>106.63509999999999</v>
      </c>
      <c r="D1157" s="18">
        <f>Table21[[#This Row],[Adj Close]]-Table21[[#This Row],[Naive Trend ]]</f>
        <v>0.16690000000001248</v>
      </c>
      <c r="E1157" s="5">
        <f t="shared" si="90"/>
        <v>2.7855610000004166E-2</v>
      </c>
      <c r="F1157" s="5">
        <f>ABS(Table21[[#This Row],[Erorr 1]])</f>
        <v>0.16690000000001248</v>
      </c>
      <c r="G1157" s="6">
        <f>Table21[[#This Row],[Abs Erorr 1]]/Table21[[#This Row],[Adj Close]]</f>
        <v>1.5627048182619472E-3</v>
      </c>
      <c r="H1157" s="4">
        <f t="shared" si="88"/>
        <v>106.51406666666666</v>
      </c>
      <c r="I1157" s="7">
        <f>(Table21[[#This Row],[Adj Close]]-Table21[[#This Row],[3-MA]])</f>
        <v>0.28793333333334203</v>
      </c>
      <c r="J1157" s="3">
        <f t="shared" ref="J1157:J1220" si="92">(B1157-H1157)^2</f>
        <v>8.2905604444449457E-2</v>
      </c>
      <c r="K1157" s="3">
        <f>ABS(Table21[[#This Row],[Erorr 2]])</f>
        <v>0.28793333333334203</v>
      </c>
      <c r="L1157" s="6">
        <f>Table21[[#This Row],[Abs Erorr 2]]/Table21[[#This Row],[Adj Close]]</f>
        <v>2.6959545077184137E-3</v>
      </c>
      <c r="M1157" s="4">
        <f t="shared" si="89"/>
        <v>106.69891666666666</v>
      </c>
      <c r="N1157" s="9">
        <f>Table21[[#This Row],[Adj Close]]-Table21[[#This Row],[6-MA]]</f>
        <v>0.10308333333334474</v>
      </c>
      <c r="O1157" s="10">
        <f>(Table21[[#This Row],[Adj Close]]-M1157)^2</f>
        <v>1.0626173611113463E-2</v>
      </c>
      <c r="P1157" s="10">
        <f>ABS(Table21[[#This Row],[Erorr 3]])</f>
        <v>0.10308333333334474</v>
      </c>
      <c r="Q1157" s="81">
        <f>Table21[[#This Row],[Abs Erorr 3]]/Table21[[#This Row],[Adj Close]]</f>
        <v>9.6518167574900034E-4</v>
      </c>
    </row>
    <row r="1158" spans="1:17" x14ac:dyDescent="0.3">
      <c r="A1158" s="79">
        <v>45145</v>
      </c>
      <c r="B1158" s="82">
        <v>108.44119999999999</v>
      </c>
      <c r="C1158" s="4">
        <f t="shared" si="91"/>
        <v>106.80200000000001</v>
      </c>
      <c r="D1158" s="18">
        <f>Table21[[#This Row],[Adj Close]]-Table21[[#This Row],[Naive Trend ]]</f>
        <v>1.6391999999999882</v>
      </c>
      <c r="E1158" s="5">
        <f t="shared" si="90"/>
        <v>2.6869766399999615</v>
      </c>
      <c r="F1158" s="5">
        <f>ABS(Table21[[#This Row],[Erorr 1]])</f>
        <v>1.6391999999999882</v>
      </c>
      <c r="G1158" s="6">
        <f>Table21[[#This Row],[Abs Erorr 1]]/Table21[[#This Row],[Adj Close]]</f>
        <v>1.5116026012253538E-2</v>
      </c>
      <c r="H1158" s="4">
        <f t="shared" ref="H1158:H1221" si="93">AVERAGE(B1155:B1157)</f>
        <v>106.32103333333333</v>
      </c>
      <c r="I1158" s="7">
        <f>(Table21[[#This Row],[Adj Close]]-Table21[[#This Row],[3-MA]])</f>
        <v>2.1201666666666625</v>
      </c>
      <c r="J1158" s="3">
        <f t="shared" si="92"/>
        <v>4.4951066944444271</v>
      </c>
      <c r="K1158" s="3">
        <f>ABS(Table21[[#This Row],[Erorr 2]])</f>
        <v>2.1201666666666625</v>
      </c>
      <c r="L1158" s="6">
        <f>Table21[[#This Row],[Abs Erorr 2]]/Table21[[#This Row],[Adj Close]]</f>
        <v>1.9551302149613457E-2</v>
      </c>
      <c r="M1158" s="4">
        <f t="shared" si="89"/>
        <v>106.88541666666667</v>
      </c>
      <c r="N1158" s="9">
        <f>Table21[[#This Row],[Adj Close]]-Table21[[#This Row],[6-MA]]</f>
        <v>1.5557833333333235</v>
      </c>
      <c r="O1158" s="10">
        <f>(Table21[[#This Row],[Adj Close]]-M1158)^2</f>
        <v>2.4204617802777473</v>
      </c>
      <c r="P1158" s="10">
        <f>ABS(Table21[[#This Row],[Erorr 3]])</f>
        <v>1.5557833333333235</v>
      </c>
      <c r="Q1158" s="81">
        <f>Table21[[#This Row],[Abs Erorr 3]]/Table21[[#This Row],[Adj Close]]</f>
        <v>1.4346791932709373E-2</v>
      </c>
    </row>
    <row r="1159" spans="1:17" x14ac:dyDescent="0.3">
      <c r="A1159" s="79">
        <v>45146</v>
      </c>
      <c r="B1159" s="82">
        <v>107.6657</v>
      </c>
      <c r="C1159" s="4">
        <f t="shared" si="91"/>
        <v>108.44119999999999</v>
      </c>
      <c r="D1159" s="18">
        <f>Table21[[#This Row],[Adj Close]]-Table21[[#This Row],[Naive Trend ]]</f>
        <v>-0.77549999999999386</v>
      </c>
      <c r="E1159" s="5">
        <f t="shared" si="90"/>
        <v>0.60140024999999053</v>
      </c>
      <c r="F1159" s="5">
        <f>ABS(Table21[[#This Row],[Erorr 1]])</f>
        <v>0.77549999999999386</v>
      </c>
      <c r="G1159" s="6">
        <f>Table21[[#This Row],[Abs Erorr 1]]/Table21[[#This Row],[Adj Close]]</f>
        <v>7.2028510472694077E-3</v>
      </c>
      <c r="H1159" s="4">
        <f t="shared" si="93"/>
        <v>107.29276666666665</v>
      </c>
      <c r="I1159" s="7">
        <f>(Table21[[#This Row],[Adj Close]]-Table21[[#This Row],[3-MA]])</f>
        <v>0.37293333333334999</v>
      </c>
      <c r="J1159" s="3">
        <f t="shared" si="92"/>
        <v>0.13907927111112353</v>
      </c>
      <c r="K1159" s="3">
        <f>ABS(Table21[[#This Row],[Erorr 2]])</f>
        <v>0.37293333333334999</v>
      </c>
      <c r="L1159" s="6">
        <f>Table21[[#This Row],[Abs Erorr 2]]/Table21[[#This Row],[Adj Close]]</f>
        <v>3.4638081889900867E-3</v>
      </c>
      <c r="M1159" s="4">
        <f t="shared" si="89"/>
        <v>107.1897</v>
      </c>
      <c r="N1159" s="9">
        <f>Table21[[#This Row],[Adj Close]]-Table21[[#This Row],[6-MA]]</f>
        <v>0.47599999999999909</v>
      </c>
      <c r="O1159" s="10">
        <f>(Table21[[#This Row],[Adj Close]]-M1159)^2</f>
        <v>0.22657599999999914</v>
      </c>
      <c r="P1159" s="10">
        <f>ABS(Table21[[#This Row],[Erorr 3]])</f>
        <v>0.47599999999999909</v>
      </c>
      <c r="Q1159" s="81">
        <f>Table21[[#This Row],[Abs Erorr 3]]/Table21[[#This Row],[Adj Close]]</f>
        <v>4.4210923255967229E-3</v>
      </c>
    </row>
    <row r="1160" spans="1:17" x14ac:dyDescent="0.3">
      <c r="A1160" s="79">
        <v>45147</v>
      </c>
      <c r="B1160" s="82">
        <v>107.6657</v>
      </c>
      <c r="C1160" s="4">
        <f t="shared" si="91"/>
        <v>107.6657</v>
      </c>
      <c r="D1160" s="18">
        <f>Table21[[#This Row],[Adj Close]]-Table21[[#This Row],[Naive Trend ]]</f>
        <v>0</v>
      </c>
      <c r="E1160" s="5">
        <f t="shared" si="90"/>
        <v>0</v>
      </c>
      <c r="F1160" s="5">
        <f>ABS(Table21[[#This Row],[Erorr 1]])</f>
        <v>0</v>
      </c>
      <c r="G1160" s="6">
        <f>Table21[[#This Row],[Abs Erorr 1]]/Table21[[#This Row],[Adj Close]]</f>
        <v>0</v>
      </c>
      <c r="H1160" s="4">
        <f t="shared" si="93"/>
        <v>107.63630000000001</v>
      </c>
      <c r="I1160" s="7">
        <f>(Table21[[#This Row],[Adj Close]]-Table21[[#This Row],[3-MA]])</f>
        <v>2.939999999999543E-2</v>
      </c>
      <c r="J1160" s="3">
        <f t="shared" si="92"/>
        <v>8.6435999999973122E-4</v>
      </c>
      <c r="K1160" s="3">
        <f>ABS(Table21[[#This Row],[Erorr 2]])</f>
        <v>2.939999999999543E-2</v>
      </c>
      <c r="L1160" s="6">
        <f>Table21[[#This Row],[Abs Erorr 2]]/Table21[[#This Row],[Adj Close]]</f>
        <v>2.7306746716916744E-4</v>
      </c>
      <c r="M1160" s="4">
        <f t="shared" si="89"/>
        <v>107.07518333333333</v>
      </c>
      <c r="N1160" s="9">
        <f>Table21[[#This Row],[Adj Close]]-Table21[[#This Row],[6-MA]]</f>
        <v>0.59051666666667302</v>
      </c>
      <c r="O1160" s="10">
        <f>(Table21[[#This Row],[Adj Close]]-M1160)^2</f>
        <v>0.34870993361111863</v>
      </c>
      <c r="P1160" s="10">
        <f>ABS(Table21[[#This Row],[Erorr 3]])</f>
        <v>0.59051666666667302</v>
      </c>
      <c r="Q1160" s="81">
        <f>Table21[[#This Row],[Abs Erorr 3]]/Table21[[#This Row],[Adj Close]]</f>
        <v>5.484724166254183E-3</v>
      </c>
    </row>
    <row r="1161" spans="1:17" x14ac:dyDescent="0.3">
      <c r="A1161" s="79">
        <v>45148</v>
      </c>
      <c r="B1161" s="82">
        <v>107.0179</v>
      </c>
      <c r="C1161" s="4">
        <f t="shared" si="91"/>
        <v>107.6657</v>
      </c>
      <c r="D1161" s="18">
        <f>Table21[[#This Row],[Adj Close]]-Table21[[#This Row],[Naive Trend ]]</f>
        <v>-0.64780000000000371</v>
      </c>
      <c r="E1161" s="5">
        <f t="shared" si="90"/>
        <v>0.41964484000000479</v>
      </c>
      <c r="F1161" s="5">
        <f>ABS(Table21[[#This Row],[Erorr 1]])</f>
        <v>0.64780000000000371</v>
      </c>
      <c r="G1161" s="6">
        <f>Table21[[#This Row],[Abs Erorr 1]]/Table21[[#This Row],[Adj Close]]</f>
        <v>6.0531929705217886E-3</v>
      </c>
      <c r="H1161" s="4">
        <f t="shared" si="93"/>
        <v>107.9242</v>
      </c>
      <c r="I1161" s="7">
        <f>(Table21[[#This Row],[Adj Close]]-Table21[[#This Row],[3-MA]])</f>
        <v>-0.90630000000000166</v>
      </c>
      <c r="J1161" s="3">
        <f t="shared" si="92"/>
        <v>0.82137969000000299</v>
      </c>
      <c r="K1161" s="3">
        <f>ABS(Table21[[#This Row],[Erorr 2]])</f>
        <v>0.90630000000000166</v>
      </c>
      <c r="L1161" s="6">
        <f>Table21[[#This Row],[Abs Erorr 2]]/Table21[[#This Row],[Adj Close]]</f>
        <v>8.4686767353872733E-3</v>
      </c>
      <c r="M1161" s="4">
        <f t="shared" ref="M1161:M1224" si="94">AVERAGE(B1155:B1160)</f>
        <v>107.12261666666666</v>
      </c>
      <c r="N1161" s="9">
        <f>Table21[[#This Row],[Adj Close]]-Table21[[#This Row],[6-MA]]</f>
        <v>-0.10471666666666124</v>
      </c>
      <c r="O1161" s="10">
        <f>(Table21[[#This Row],[Adj Close]]-M1161)^2</f>
        <v>1.0965580277776641E-2</v>
      </c>
      <c r="P1161" s="10">
        <f>ABS(Table21[[#This Row],[Erorr 3]])</f>
        <v>0.10471666666666124</v>
      </c>
      <c r="Q1161" s="81">
        <f>Table21[[#This Row],[Abs Erorr 3]]/Table21[[#This Row],[Adj Close]]</f>
        <v>9.7849674369111382E-4</v>
      </c>
    </row>
    <row r="1162" spans="1:17" x14ac:dyDescent="0.3">
      <c r="A1162" s="79">
        <v>45149</v>
      </c>
      <c r="B1162" s="82">
        <v>106.09529999999999</v>
      </c>
      <c r="C1162" s="4">
        <f t="shared" si="91"/>
        <v>107.0179</v>
      </c>
      <c r="D1162" s="18">
        <f>Table21[[#This Row],[Adj Close]]-Table21[[#This Row],[Naive Trend ]]</f>
        <v>-0.92260000000000275</v>
      </c>
      <c r="E1162" s="5">
        <f t="shared" si="90"/>
        <v>0.85119076000000504</v>
      </c>
      <c r="F1162" s="5">
        <f>ABS(Table21[[#This Row],[Erorr 1]])</f>
        <v>0.92260000000000275</v>
      </c>
      <c r="G1162" s="6">
        <f>Table21[[#This Row],[Abs Erorr 1]]/Table21[[#This Row],[Adj Close]]</f>
        <v>8.6959554287513469E-3</v>
      </c>
      <c r="H1162" s="4">
        <f t="shared" si="93"/>
        <v>107.44976666666666</v>
      </c>
      <c r="I1162" s="7">
        <f>(Table21[[#This Row],[Adj Close]]-Table21[[#This Row],[3-MA]])</f>
        <v>-1.3544666666666672</v>
      </c>
      <c r="J1162" s="3">
        <f t="shared" si="92"/>
        <v>1.8345799511111125</v>
      </c>
      <c r="K1162" s="3">
        <f>ABS(Table21[[#This Row],[Erorr 2]])</f>
        <v>1.3544666666666672</v>
      </c>
      <c r="L1162" s="6">
        <f>Table21[[#This Row],[Abs Erorr 2]]/Table21[[#This Row],[Adj Close]]</f>
        <v>1.2766509606614688E-2</v>
      </c>
      <c r="M1162" s="4">
        <f t="shared" si="94"/>
        <v>107.37126666666666</v>
      </c>
      <c r="N1162" s="9">
        <f>Table21[[#This Row],[Adj Close]]-Table21[[#This Row],[6-MA]]</f>
        <v>-1.2759666666666618</v>
      </c>
      <c r="O1162" s="10">
        <f>(Table21[[#This Row],[Adj Close]]-M1162)^2</f>
        <v>1.6280909344444321</v>
      </c>
      <c r="P1162" s="10">
        <f>ABS(Table21[[#This Row],[Erorr 3]])</f>
        <v>1.2759666666666618</v>
      </c>
      <c r="Q1162" s="81">
        <f>Table21[[#This Row],[Abs Erorr 3]]/Table21[[#This Row],[Adj Close]]</f>
        <v>1.2026608781601653E-2</v>
      </c>
    </row>
    <row r="1163" spans="1:17" x14ac:dyDescent="0.3">
      <c r="A1163" s="79">
        <v>45152</v>
      </c>
      <c r="B1163" s="82">
        <v>105.6536</v>
      </c>
      <c r="C1163" s="4">
        <f t="shared" si="91"/>
        <v>106.09529999999999</v>
      </c>
      <c r="D1163" s="18">
        <f>Table21[[#This Row],[Adj Close]]-Table21[[#This Row],[Naive Trend ]]</f>
        <v>-0.44169999999999732</v>
      </c>
      <c r="E1163" s="5">
        <f t="shared" si="90"/>
        <v>0.19509888999999764</v>
      </c>
      <c r="F1163" s="5">
        <f>ABS(Table21[[#This Row],[Erorr 1]])</f>
        <v>0.44169999999999732</v>
      </c>
      <c r="G1163" s="6">
        <f>Table21[[#This Row],[Abs Erorr 1]]/Table21[[#This Row],[Adj Close]]</f>
        <v>4.180643158396849E-3</v>
      </c>
      <c r="H1163" s="4">
        <f t="shared" si="93"/>
        <v>106.92630000000001</v>
      </c>
      <c r="I1163" s="7">
        <f>(Table21[[#This Row],[Adj Close]]-Table21[[#This Row],[3-MA]])</f>
        <v>-1.2727000000000146</v>
      </c>
      <c r="J1163" s="3">
        <f t="shared" si="92"/>
        <v>1.6197652900000372</v>
      </c>
      <c r="K1163" s="3">
        <f>ABS(Table21[[#This Row],[Erorr 2]])</f>
        <v>1.2727000000000146</v>
      </c>
      <c r="L1163" s="6">
        <f>Table21[[#This Row],[Abs Erorr 2]]/Table21[[#This Row],[Adj Close]]</f>
        <v>1.2045969091446148E-2</v>
      </c>
      <c r="M1163" s="4">
        <f t="shared" si="94"/>
        <v>107.28129999999999</v>
      </c>
      <c r="N1163" s="9">
        <f>Table21[[#This Row],[Adj Close]]-Table21[[#This Row],[6-MA]]</f>
        <v>-1.6276999999999902</v>
      </c>
      <c r="O1163" s="10">
        <f>(Table21[[#This Row],[Adj Close]]-M1163)^2</f>
        <v>2.6494072899999681</v>
      </c>
      <c r="P1163" s="10">
        <f>ABS(Table21[[#This Row],[Erorr 3]])</f>
        <v>1.6276999999999902</v>
      </c>
      <c r="Q1163" s="81">
        <f>Table21[[#This Row],[Abs Erorr 3]]/Table21[[#This Row],[Adj Close]]</f>
        <v>1.5406006042387484E-2</v>
      </c>
    </row>
    <row r="1164" spans="1:17" x14ac:dyDescent="0.3">
      <c r="A1164" s="79">
        <v>45153</v>
      </c>
      <c r="B1164" s="82">
        <v>104.58369999999999</v>
      </c>
      <c r="C1164" s="4">
        <f t="shared" si="91"/>
        <v>105.6536</v>
      </c>
      <c r="D1164" s="18">
        <f>Table21[[#This Row],[Adj Close]]-Table21[[#This Row],[Naive Trend ]]</f>
        <v>-1.0699000000000041</v>
      </c>
      <c r="E1164" s="5">
        <f t="shared" si="90"/>
        <v>1.1446860100000087</v>
      </c>
      <c r="F1164" s="5">
        <f>ABS(Table21[[#This Row],[Erorr 1]])</f>
        <v>1.0699000000000041</v>
      </c>
      <c r="G1164" s="6">
        <f>Table21[[#This Row],[Abs Erorr 1]]/Table21[[#This Row],[Adj Close]]</f>
        <v>1.0230083655483637E-2</v>
      </c>
      <c r="H1164" s="4">
        <f t="shared" si="93"/>
        <v>106.2556</v>
      </c>
      <c r="I1164" s="7">
        <f>(Table21[[#This Row],[Adj Close]]-Table21[[#This Row],[3-MA]])</f>
        <v>-1.6719000000000079</v>
      </c>
      <c r="J1164" s="3">
        <f t="shared" si="92"/>
        <v>2.7952496100000266</v>
      </c>
      <c r="K1164" s="3">
        <f>ABS(Table21[[#This Row],[Erorr 2]])</f>
        <v>1.6719000000000079</v>
      </c>
      <c r="L1164" s="6">
        <f>Table21[[#This Row],[Abs Erorr 2]]/Table21[[#This Row],[Adj Close]]</f>
        <v>1.598623877334621E-2</v>
      </c>
      <c r="M1164" s="4">
        <f t="shared" si="94"/>
        <v>107.0899</v>
      </c>
      <c r="N1164" s="9">
        <f>Table21[[#This Row],[Adj Close]]-Table21[[#This Row],[6-MA]]</f>
        <v>-2.5062000000000069</v>
      </c>
      <c r="O1164" s="10">
        <f>(Table21[[#This Row],[Adj Close]]-M1164)^2</f>
        <v>6.2810384400000343</v>
      </c>
      <c r="P1164" s="10">
        <f>ABS(Table21[[#This Row],[Erorr 3]])</f>
        <v>2.5062000000000069</v>
      </c>
      <c r="Q1164" s="81">
        <f>Table21[[#This Row],[Abs Erorr 3]]/Table21[[#This Row],[Adj Close]]</f>
        <v>2.3963581322902203E-2</v>
      </c>
    </row>
    <row r="1165" spans="1:17" x14ac:dyDescent="0.3">
      <c r="A1165" s="79">
        <v>45154</v>
      </c>
      <c r="B1165" s="82">
        <v>104.5641</v>
      </c>
      <c r="C1165" s="4">
        <f t="shared" si="91"/>
        <v>104.58369999999999</v>
      </c>
      <c r="D1165" s="18">
        <f>Table21[[#This Row],[Adj Close]]-Table21[[#This Row],[Naive Trend ]]</f>
        <v>-1.9599999999996953E-2</v>
      </c>
      <c r="E1165" s="5">
        <f t="shared" si="90"/>
        <v>3.8415999999988056E-4</v>
      </c>
      <c r="F1165" s="5">
        <f>ABS(Table21[[#This Row],[Erorr 1]])</f>
        <v>1.9599999999996953E-2</v>
      </c>
      <c r="G1165" s="6">
        <f>Table21[[#This Row],[Abs Erorr 1]]/Table21[[#This Row],[Adj Close]]</f>
        <v>1.8744483049150669E-4</v>
      </c>
      <c r="H1165" s="4">
        <f t="shared" si="93"/>
        <v>105.44419999999998</v>
      </c>
      <c r="I1165" s="7">
        <f>(Table21[[#This Row],[Adj Close]]-Table21[[#This Row],[3-MA]])</f>
        <v>-0.88009999999998456</v>
      </c>
      <c r="J1165" s="3">
        <f t="shared" si="92"/>
        <v>0.77457600999997278</v>
      </c>
      <c r="K1165" s="3">
        <f>ABS(Table21[[#This Row],[Erorr 2]])</f>
        <v>0.88009999999998456</v>
      </c>
      <c r="L1165" s="6">
        <f>Table21[[#This Row],[Abs Erorr 2]]/Table21[[#This Row],[Adj Close]]</f>
        <v>8.4168466997753977E-3</v>
      </c>
      <c r="M1165" s="4">
        <f t="shared" si="94"/>
        <v>106.44698333333334</v>
      </c>
      <c r="N1165" s="9">
        <f>Table21[[#This Row],[Adj Close]]-Table21[[#This Row],[6-MA]]</f>
        <v>-1.8828833333333392</v>
      </c>
      <c r="O1165" s="10">
        <f>(Table21[[#This Row],[Adj Close]]-M1165)^2</f>
        <v>3.5452496469444665</v>
      </c>
      <c r="P1165" s="10">
        <f>ABS(Table21[[#This Row],[Erorr 3]])</f>
        <v>1.8828833333333392</v>
      </c>
      <c r="Q1165" s="81">
        <f>Table21[[#This Row],[Abs Erorr 3]]/Table21[[#This Row],[Adj Close]]</f>
        <v>1.8006976900612537E-2</v>
      </c>
    </row>
    <row r="1166" spans="1:17" x14ac:dyDescent="0.3">
      <c r="A1166" s="79">
        <v>45155</v>
      </c>
      <c r="B1166" s="82">
        <v>103.1114</v>
      </c>
      <c r="C1166" s="4">
        <f t="shared" si="91"/>
        <v>104.5641</v>
      </c>
      <c r="D1166" s="18">
        <f>Table21[[#This Row],[Adj Close]]-Table21[[#This Row],[Naive Trend ]]</f>
        <v>-1.452699999999993</v>
      </c>
      <c r="E1166" s="5">
        <f t="shared" si="90"/>
        <v>2.1103372899999795</v>
      </c>
      <c r="F1166" s="5">
        <f>ABS(Table21[[#This Row],[Erorr 1]])</f>
        <v>1.452699999999993</v>
      </c>
      <c r="G1166" s="6">
        <f>Table21[[#This Row],[Abs Erorr 1]]/Table21[[#This Row],[Adj Close]]</f>
        <v>1.4088645872328307E-2</v>
      </c>
      <c r="H1166" s="4">
        <f t="shared" si="93"/>
        <v>104.93380000000001</v>
      </c>
      <c r="I1166" s="7">
        <f>(Table21[[#This Row],[Adj Close]]-Table21[[#This Row],[3-MA]])</f>
        <v>-1.8224000000000018</v>
      </c>
      <c r="J1166" s="3">
        <f t="shared" si="92"/>
        <v>3.3211417600000064</v>
      </c>
      <c r="K1166" s="3">
        <f>ABS(Table21[[#This Row],[Erorr 2]])</f>
        <v>1.8224000000000018</v>
      </c>
      <c r="L1166" s="6">
        <f>Table21[[#This Row],[Abs Erorr 2]]/Table21[[#This Row],[Adj Close]]</f>
        <v>1.7674088413114377E-2</v>
      </c>
      <c r="M1166" s="4">
        <f t="shared" si="94"/>
        <v>105.93005000000001</v>
      </c>
      <c r="N1166" s="9">
        <f>Table21[[#This Row],[Adj Close]]-Table21[[#This Row],[6-MA]]</f>
        <v>-2.8186500000000052</v>
      </c>
      <c r="O1166" s="10">
        <f>(Table21[[#This Row],[Adj Close]]-M1166)^2</f>
        <v>7.9447878225000297</v>
      </c>
      <c r="P1166" s="10">
        <f>ABS(Table21[[#This Row],[Erorr 3]])</f>
        <v>2.8186500000000052</v>
      </c>
      <c r="Q1166" s="81">
        <f>Table21[[#This Row],[Abs Erorr 3]]/Table21[[#This Row],[Adj Close]]</f>
        <v>2.7335968670777481E-2</v>
      </c>
    </row>
    <row r="1167" spans="1:17" x14ac:dyDescent="0.3">
      <c r="A1167" s="79">
        <v>45156</v>
      </c>
      <c r="B1167" s="82">
        <v>102.8758</v>
      </c>
      <c r="C1167" s="4">
        <f t="shared" si="91"/>
        <v>103.1114</v>
      </c>
      <c r="D1167" s="18">
        <f>Table21[[#This Row],[Adj Close]]-Table21[[#This Row],[Naive Trend ]]</f>
        <v>-0.23560000000000514</v>
      </c>
      <c r="E1167" s="5">
        <f t="shared" si="90"/>
        <v>5.550736000000242E-2</v>
      </c>
      <c r="F1167" s="5">
        <f>ABS(Table21[[#This Row],[Erorr 1]])</f>
        <v>0.23560000000000514</v>
      </c>
      <c r="G1167" s="6">
        <f>Table21[[#This Row],[Abs Erorr 1]]/Table21[[#This Row],[Adj Close]]</f>
        <v>2.2901401495784737E-3</v>
      </c>
      <c r="H1167" s="4">
        <f t="shared" si="93"/>
        <v>104.08639999999998</v>
      </c>
      <c r="I1167" s="7">
        <f>(Table21[[#This Row],[Adj Close]]-Table21[[#This Row],[3-MA]])</f>
        <v>-1.2105999999999852</v>
      </c>
      <c r="J1167" s="3">
        <f t="shared" si="92"/>
        <v>1.4655523599999642</v>
      </c>
      <c r="K1167" s="3">
        <f>ABS(Table21[[#This Row],[Erorr 2]])</f>
        <v>1.2105999999999852</v>
      </c>
      <c r="L1167" s="6">
        <f>Table21[[#This Row],[Abs Erorr 2]]/Table21[[#This Row],[Adj Close]]</f>
        <v>1.1767587712561995E-2</v>
      </c>
      <c r="M1167" s="4">
        <f t="shared" si="94"/>
        <v>105.17100000000001</v>
      </c>
      <c r="N1167" s="9">
        <f>Table21[[#This Row],[Adj Close]]-Table21[[#This Row],[6-MA]]</f>
        <v>-2.2952000000000083</v>
      </c>
      <c r="O1167" s="10">
        <f>(Table21[[#This Row],[Adj Close]]-M1167)^2</f>
        <v>5.2679430400000387</v>
      </c>
      <c r="P1167" s="10">
        <f>ABS(Table21[[#This Row],[Erorr 3]])</f>
        <v>2.2952000000000083</v>
      </c>
      <c r="Q1167" s="81">
        <f>Table21[[#This Row],[Abs Erorr 3]]/Table21[[#This Row],[Adj Close]]</f>
        <v>2.2310397586215693E-2</v>
      </c>
    </row>
    <row r="1168" spans="1:17" x14ac:dyDescent="0.3">
      <c r="A1168" s="79">
        <v>45159</v>
      </c>
      <c r="B1168" s="82">
        <v>100.9618</v>
      </c>
      <c r="C1168" s="4">
        <f t="shared" si="91"/>
        <v>102.8758</v>
      </c>
      <c r="D1168" s="18">
        <f>Table21[[#This Row],[Adj Close]]-Table21[[#This Row],[Naive Trend ]]</f>
        <v>-1.9140000000000015</v>
      </c>
      <c r="E1168" s="5">
        <f t="shared" si="90"/>
        <v>3.6633960000000059</v>
      </c>
      <c r="F1168" s="5">
        <f>ABS(Table21[[#This Row],[Erorr 1]])</f>
        <v>1.9140000000000015</v>
      </c>
      <c r="G1168" s="6">
        <f>Table21[[#This Row],[Abs Erorr 1]]/Table21[[#This Row],[Adj Close]]</f>
        <v>1.8957665176334036E-2</v>
      </c>
      <c r="H1168" s="4">
        <f t="shared" si="93"/>
        <v>103.51709999999999</v>
      </c>
      <c r="I1168" s="7">
        <f>(Table21[[#This Row],[Adj Close]]-Table21[[#This Row],[3-MA]])</f>
        <v>-2.5552999999999884</v>
      </c>
      <c r="J1168" s="3">
        <f t="shared" si="92"/>
        <v>6.5295580899999406</v>
      </c>
      <c r="K1168" s="3">
        <f>ABS(Table21[[#This Row],[Erorr 2]])</f>
        <v>2.5552999999999884</v>
      </c>
      <c r="L1168" s="6">
        <f>Table21[[#This Row],[Abs Erorr 2]]/Table21[[#This Row],[Adj Close]]</f>
        <v>2.5309572531392946E-2</v>
      </c>
      <c r="M1168" s="4">
        <f t="shared" si="94"/>
        <v>104.48065000000001</v>
      </c>
      <c r="N1168" s="9">
        <f>Table21[[#This Row],[Adj Close]]-Table21[[#This Row],[6-MA]]</f>
        <v>-3.5188500000000147</v>
      </c>
      <c r="O1168" s="10">
        <f>(Table21[[#This Row],[Adj Close]]-M1168)^2</f>
        <v>12.382305322500104</v>
      </c>
      <c r="P1168" s="10">
        <f>ABS(Table21[[#This Row],[Erorr 3]])</f>
        <v>3.5188500000000147</v>
      </c>
      <c r="Q1168" s="81">
        <f>Table21[[#This Row],[Abs Erorr 3]]/Table21[[#This Row],[Adj Close]]</f>
        <v>3.4853281141976618E-2</v>
      </c>
    </row>
    <row r="1169" spans="1:17" x14ac:dyDescent="0.3">
      <c r="A1169" s="79">
        <v>45160</v>
      </c>
      <c r="B1169" s="82">
        <v>99.587599999999995</v>
      </c>
      <c r="C1169" s="4">
        <f t="shared" si="91"/>
        <v>100.9618</v>
      </c>
      <c r="D1169" s="18">
        <f>Table21[[#This Row],[Adj Close]]-Table21[[#This Row],[Naive Trend ]]</f>
        <v>-1.3742000000000019</v>
      </c>
      <c r="E1169" s="5">
        <f t="shared" si="90"/>
        <v>1.8884256400000052</v>
      </c>
      <c r="F1169" s="5">
        <f>ABS(Table21[[#This Row],[Erorr 1]])</f>
        <v>1.3742000000000019</v>
      </c>
      <c r="G1169" s="6">
        <f>Table21[[#This Row],[Abs Erorr 1]]/Table21[[#This Row],[Adj Close]]</f>
        <v>1.3798906691194506E-2</v>
      </c>
      <c r="H1169" s="4">
        <f t="shared" si="93"/>
        <v>102.31633333333333</v>
      </c>
      <c r="I1169" s="7">
        <f>(Table21[[#This Row],[Adj Close]]-Table21[[#This Row],[3-MA]])</f>
        <v>-2.7287333333333379</v>
      </c>
      <c r="J1169" s="3">
        <f t="shared" si="92"/>
        <v>7.445985604444469</v>
      </c>
      <c r="K1169" s="3">
        <f>ABS(Table21[[#This Row],[Erorr 2]])</f>
        <v>2.7287333333333379</v>
      </c>
      <c r="L1169" s="6">
        <f>Table21[[#This Row],[Abs Erorr 2]]/Table21[[#This Row],[Adj Close]]</f>
        <v>2.7400332303754063E-2</v>
      </c>
      <c r="M1169" s="4">
        <f t="shared" si="94"/>
        <v>103.62506666666667</v>
      </c>
      <c r="N1169" s="9">
        <f>Table21[[#This Row],[Adj Close]]-Table21[[#This Row],[6-MA]]</f>
        <v>-4.0374666666666741</v>
      </c>
      <c r="O1169" s="10">
        <f>(Table21[[#This Row],[Adj Close]]-M1169)^2</f>
        <v>16.301137084444505</v>
      </c>
      <c r="P1169" s="10">
        <f>ABS(Table21[[#This Row],[Erorr 3]])</f>
        <v>4.0374666666666741</v>
      </c>
      <c r="Q1169" s="81">
        <f>Table21[[#This Row],[Abs Erorr 3]]/Table21[[#This Row],[Adj Close]]</f>
        <v>4.0541861302678991E-2</v>
      </c>
    </row>
    <row r="1170" spans="1:17" x14ac:dyDescent="0.3">
      <c r="A1170" s="79">
        <v>45161</v>
      </c>
      <c r="B1170" s="82">
        <v>96.927599999999998</v>
      </c>
      <c r="C1170" s="4">
        <f t="shared" si="91"/>
        <v>99.587599999999995</v>
      </c>
      <c r="D1170" s="18">
        <f>Table21[[#This Row],[Adj Close]]-Table21[[#This Row],[Naive Trend ]]</f>
        <v>-2.6599999999999966</v>
      </c>
      <c r="E1170" s="5">
        <f t="shared" si="90"/>
        <v>7.0755999999999819</v>
      </c>
      <c r="F1170" s="5">
        <f>ABS(Table21[[#This Row],[Erorr 1]])</f>
        <v>2.6599999999999966</v>
      </c>
      <c r="G1170" s="6">
        <f>Table21[[#This Row],[Abs Erorr 1]]/Table21[[#This Row],[Adj Close]]</f>
        <v>2.7443163763468781E-2</v>
      </c>
      <c r="H1170" s="4">
        <f t="shared" si="93"/>
        <v>101.14173333333333</v>
      </c>
      <c r="I1170" s="7">
        <f>(Table21[[#This Row],[Adj Close]]-Table21[[#This Row],[3-MA]])</f>
        <v>-4.2141333333333364</v>
      </c>
      <c r="J1170" s="3">
        <f t="shared" si="92"/>
        <v>17.758919751111137</v>
      </c>
      <c r="K1170" s="3">
        <f>ABS(Table21[[#This Row],[Erorr 2]])</f>
        <v>4.2141333333333364</v>
      </c>
      <c r="L1170" s="6">
        <f>Table21[[#This Row],[Abs Erorr 2]]/Table21[[#This Row],[Adj Close]]</f>
        <v>4.3477124506676491E-2</v>
      </c>
      <c r="M1170" s="4">
        <f t="shared" si="94"/>
        <v>102.61406666666666</v>
      </c>
      <c r="N1170" s="9">
        <f>Table21[[#This Row],[Adj Close]]-Table21[[#This Row],[6-MA]]</f>
        <v>-5.6864666666666608</v>
      </c>
      <c r="O1170" s="10">
        <f>(Table21[[#This Row],[Adj Close]]-M1170)^2</f>
        <v>32.335903151111047</v>
      </c>
      <c r="P1170" s="10">
        <f>ABS(Table21[[#This Row],[Erorr 3]])</f>
        <v>5.6864666666666608</v>
      </c>
      <c r="Q1170" s="81">
        <f>Table21[[#This Row],[Abs Erorr 3]]/Table21[[#This Row],[Adj Close]]</f>
        <v>5.8667156379263091E-2</v>
      </c>
    </row>
    <row r="1171" spans="1:17" x14ac:dyDescent="0.3">
      <c r="A1171" s="79">
        <v>45162</v>
      </c>
      <c r="B1171" s="82">
        <v>95.828299999999999</v>
      </c>
      <c r="C1171" s="4">
        <f t="shared" si="91"/>
        <v>96.927599999999998</v>
      </c>
      <c r="D1171" s="18">
        <f>Table21[[#This Row],[Adj Close]]-Table21[[#This Row],[Naive Trend ]]</f>
        <v>-1.0992999999999995</v>
      </c>
      <c r="E1171" s="5">
        <f t="shared" si="90"/>
        <v>1.2084604899999989</v>
      </c>
      <c r="F1171" s="5">
        <f>ABS(Table21[[#This Row],[Erorr 1]])</f>
        <v>1.0992999999999995</v>
      </c>
      <c r="G1171" s="6">
        <f>Table21[[#This Row],[Abs Erorr 1]]/Table21[[#This Row],[Adj Close]]</f>
        <v>1.1471559027969811E-2</v>
      </c>
      <c r="H1171" s="4">
        <f t="shared" si="93"/>
        <v>99.158999999999992</v>
      </c>
      <c r="I1171" s="7">
        <f>(Table21[[#This Row],[Adj Close]]-Table21[[#This Row],[3-MA]])</f>
        <v>-3.3306999999999931</v>
      </c>
      <c r="J1171" s="3">
        <f t="shared" si="92"/>
        <v>11.093562489999954</v>
      </c>
      <c r="K1171" s="3">
        <f>ABS(Table21[[#This Row],[Erorr 2]])</f>
        <v>3.3306999999999931</v>
      </c>
      <c r="L1171" s="6">
        <f>Table21[[#This Row],[Abs Erorr 2]]/Table21[[#This Row],[Adj Close]]</f>
        <v>3.4756955930554889E-2</v>
      </c>
      <c r="M1171" s="4">
        <f t="shared" si="94"/>
        <v>101.33805</v>
      </c>
      <c r="N1171" s="9">
        <f>Table21[[#This Row],[Adj Close]]-Table21[[#This Row],[6-MA]]</f>
        <v>-5.5097499999999968</v>
      </c>
      <c r="O1171" s="10">
        <f>(Table21[[#This Row],[Adj Close]]-M1171)^2</f>
        <v>30.357345062499967</v>
      </c>
      <c r="P1171" s="10">
        <f>ABS(Table21[[#This Row],[Erorr 3]])</f>
        <v>5.5097499999999968</v>
      </c>
      <c r="Q1171" s="81">
        <f>Table21[[#This Row],[Abs Erorr 3]]/Table21[[#This Row],[Adj Close]]</f>
        <v>5.7496063271497012E-2</v>
      </c>
    </row>
    <row r="1172" spans="1:17" x14ac:dyDescent="0.3">
      <c r="A1172" s="79">
        <v>45163</v>
      </c>
      <c r="B1172" s="82">
        <v>97.016000000000005</v>
      </c>
      <c r="C1172" s="4">
        <f t="shared" si="91"/>
        <v>95.828299999999999</v>
      </c>
      <c r="D1172" s="18">
        <f>Table21[[#This Row],[Adj Close]]-Table21[[#This Row],[Naive Trend ]]</f>
        <v>1.1877000000000066</v>
      </c>
      <c r="E1172" s="5">
        <f t="shared" si="90"/>
        <v>1.4106312900000157</v>
      </c>
      <c r="F1172" s="5">
        <f>ABS(Table21[[#This Row],[Erorr 1]])</f>
        <v>1.1877000000000066</v>
      </c>
      <c r="G1172" s="6">
        <f>Table21[[#This Row],[Abs Erorr 1]]/Table21[[#This Row],[Adj Close]]</f>
        <v>1.2242310546714012E-2</v>
      </c>
      <c r="H1172" s="4">
        <f t="shared" si="93"/>
        <v>97.447833333333335</v>
      </c>
      <c r="I1172" s="7">
        <f>(Table21[[#This Row],[Adj Close]]-Table21[[#This Row],[3-MA]])</f>
        <v>-0.43183333333332996</v>
      </c>
      <c r="J1172" s="3">
        <f t="shared" si="92"/>
        <v>0.18648002777777486</v>
      </c>
      <c r="K1172" s="3">
        <f>ABS(Table21[[#This Row],[Erorr 2]])</f>
        <v>0.43183333333332996</v>
      </c>
      <c r="L1172" s="6">
        <f>Table21[[#This Row],[Abs Erorr 2]]/Table21[[#This Row],[Adj Close]]</f>
        <v>4.4511558230944373E-3</v>
      </c>
      <c r="M1172" s="4">
        <f t="shared" si="94"/>
        <v>99.882083333333341</v>
      </c>
      <c r="N1172" s="9">
        <f>Table21[[#This Row],[Adj Close]]-Table21[[#This Row],[6-MA]]</f>
        <v>-2.8660833333333358</v>
      </c>
      <c r="O1172" s="10">
        <f>(Table21[[#This Row],[Adj Close]]-M1172)^2</f>
        <v>8.2144336736111256</v>
      </c>
      <c r="P1172" s="10">
        <f>ABS(Table21[[#This Row],[Erorr 3]])</f>
        <v>2.8660833333333358</v>
      </c>
      <c r="Q1172" s="81">
        <f>Table21[[#This Row],[Abs Erorr 3]]/Table21[[#This Row],[Adj Close]]</f>
        <v>2.9542377889557759E-2</v>
      </c>
    </row>
    <row r="1173" spans="1:17" x14ac:dyDescent="0.3">
      <c r="A1173" s="79">
        <v>45166</v>
      </c>
      <c r="B1173" s="82">
        <v>97.791399999999996</v>
      </c>
      <c r="C1173" s="4">
        <f t="shared" si="91"/>
        <v>97.016000000000005</v>
      </c>
      <c r="D1173" s="18">
        <f>Table21[[#This Row],[Adj Close]]-Table21[[#This Row],[Naive Trend ]]</f>
        <v>0.77539999999999054</v>
      </c>
      <c r="E1173" s="5">
        <f t="shared" si="90"/>
        <v>0.60124515999998529</v>
      </c>
      <c r="F1173" s="5">
        <f>ABS(Table21[[#This Row],[Erorr 1]])</f>
        <v>0.77539999999999054</v>
      </c>
      <c r="G1173" s="6">
        <f>Table21[[#This Row],[Abs Erorr 1]]/Table21[[#This Row],[Adj Close]]</f>
        <v>7.9291226017828825E-3</v>
      </c>
      <c r="H1173" s="4">
        <f t="shared" si="93"/>
        <v>96.590633333333344</v>
      </c>
      <c r="I1173" s="7">
        <f>(Table21[[#This Row],[Adj Close]]-Table21[[#This Row],[3-MA]])</f>
        <v>1.2007666666666523</v>
      </c>
      <c r="J1173" s="3">
        <f t="shared" si="92"/>
        <v>1.4418405877777434</v>
      </c>
      <c r="K1173" s="3">
        <f>ABS(Table21[[#This Row],[Erorr 2]])</f>
        <v>1.2007666666666523</v>
      </c>
      <c r="L1173" s="6">
        <f>Table21[[#This Row],[Abs Erorr 2]]/Table21[[#This Row],[Adj Close]]</f>
        <v>1.2278857513714421E-2</v>
      </c>
      <c r="M1173" s="4">
        <f t="shared" si="94"/>
        <v>98.866183333333325</v>
      </c>
      <c r="N1173" s="9">
        <f>Table21[[#This Row],[Adj Close]]-Table21[[#This Row],[6-MA]]</f>
        <v>-1.074783333333329</v>
      </c>
      <c r="O1173" s="10">
        <f>(Table21[[#This Row],[Adj Close]]-M1173)^2</f>
        <v>1.1551592136111017</v>
      </c>
      <c r="P1173" s="10">
        <f>ABS(Table21[[#This Row],[Erorr 3]])</f>
        <v>1.074783333333329</v>
      </c>
      <c r="Q1173" s="81">
        <f>Table21[[#This Row],[Abs Erorr 3]]/Table21[[#This Row],[Adj Close]]</f>
        <v>1.0990571086346336E-2</v>
      </c>
    </row>
    <row r="1174" spans="1:17" x14ac:dyDescent="0.3">
      <c r="A1174" s="79">
        <v>45167</v>
      </c>
      <c r="B1174" s="82">
        <v>99.891900000000007</v>
      </c>
      <c r="C1174" s="4">
        <f t="shared" si="91"/>
        <v>97.791399999999996</v>
      </c>
      <c r="D1174" s="18">
        <f>Table21[[#This Row],[Adj Close]]-Table21[[#This Row],[Naive Trend ]]</f>
        <v>2.1005000000000109</v>
      </c>
      <c r="E1174" s="5">
        <f t="shared" si="90"/>
        <v>4.4121002500000461</v>
      </c>
      <c r="F1174" s="5">
        <f>ABS(Table21[[#This Row],[Erorr 1]])</f>
        <v>2.1005000000000109</v>
      </c>
      <c r="G1174" s="6">
        <f>Table21[[#This Row],[Abs Erorr 1]]/Table21[[#This Row],[Adj Close]]</f>
        <v>2.1027730977186448E-2</v>
      </c>
      <c r="H1174" s="4">
        <f t="shared" si="93"/>
        <v>96.878566666666657</v>
      </c>
      <c r="I1174" s="7">
        <f>(Table21[[#This Row],[Adj Close]]-Table21[[#This Row],[3-MA]])</f>
        <v>3.0133333333333496</v>
      </c>
      <c r="J1174" s="3">
        <f t="shared" si="92"/>
        <v>9.0801777777778767</v>
      </c>
      <c r="K1174" s="3">
        <f>ABS(Table21[[#This Row],[Erorr 2]])</f>
        <v>3.0133333333333496</v>
      </c>
      <c r="L1174" s="6">
        <f>Table21[[#This Row],[Abs Erorr 2]]/Table21[[#This Row],[Adj Close]]</f>
        <v>3.0165942717411017E-2</v>
      </c>
      <c r="M1174" s="4">
        <f t="shared" si="94"/>
        <v>98.018783333333332</v>
      </c>
      <c r="N1174" s="9">
        <f>Table21[[#This Row],[Adj Close]]-Table21[[#This Row],[6-MA]]</f>
        <v>1.8731166666666752</v>
      </c>
      <c r="O1174" s="10">
        <f>(Table21[[#This Row],[Adj Close]]-M1174)^2</f>
        <v>3.5085660469444764</v>
      </c>
      <c r="P1174" s="10">
        <f>ABS(Table21[[#This Row],[Erorr 3]])</f>
        <v>1.8731166666666752</v>
      </c>
      <c r="Q1174" s="81">
        <f>Table21[[#This Row],[Abs Erorr 3]]/Table21[[#This Row],[Adj Close]]</f>
        <v>1.8751436970031354E-2</v>
      </c>
    </row>
    <row r="1175" spans="1:17" x14ac:dyDescent="0.3">
      <c r="A1175" s="79">
        <v>45168</v>
      </c>
      <c r="B1175" s="82">
        <v>100.2158</v>
      </c>
      <c r="C1175" s="4">
        <f t="shared" si="91"/>
        <v>99.891900000000007</v>
      </c>
      <c r="D1175" s="18">
        <f>Table21[[#This Row],[Adj Close]]-Table21[[#This Row],[Naive Trend ]]</f>
        <v>0.32389999999999475</v>
      </c>
      <c r="E1175" s="5">
        <f t="shared" si="90"/>
        <v>0.10491120999999659</v>
      </c>
      <c r="F1175" s="5">
        <f>ABS(Table21[[#This Row],[Erorr 1]])</f>
        <v>0.32389999999999475</v>
      </c>
      <c r="G1175" s="6">
        <f>Table21[[#This Row],[Abs Erorr 1]]/Table21[[#This Row],[Adj Close]]</f>
        <v>3.2320252894253673E-3</v>
      </c>
      <c r="H1175" s="4">
        <f t="shared" si="93"/>
        <v>98.233099999999993</v>
      </c>
      <c r="I1175" s="7">
        <f>(Table21[[#This Row],[Adj Close]]-Table21[[#This Row],[3-MA]])</f>
        <v>1.9827000000000083</v>
      </c>
      <c r="J1175" s="3">
        <f t="shared" si="92"/>
        <v>3.931099290000033</v>
      </c>
      <c r="K1175" s="3">
        <f>ABS(Table21[[#This Row],[Erorr 2]])</f>
        <v>1.9827000000000083</v>
      </c>
      <c r="L1175" s="6">
        <f>Table21[[#This Row],[Abs Erorr 2]]/Table21[[#This Row],[Adj Close]]</f>
        <v>1.9784305468798415E-2</v>
      </c>
      <c r="M1175" s="4">
        <f t="shared" si="94"/>
        <v>97.840466666666671</v>
      </c>
      <c r="N1175" s="9">
        <f>Table21[[#This Row],[Adj Close]]-Table21[[#This Row],[6-MA]]</f>
        <v>2.3753333333333302</v>
      </c>
      <c r="O1175" s="10">
        <f>(Table21[[#This Row],[Adj Close]]-M1175)^2</f>
        <v>5.6422084444444298</v>
      </c>
      <c r="P1175" s="10">
        <f>ABS(Table21[[#This Row],[Erorr 3]])</f>
        <v>2.3753333333333302</v>
      </c>
      <c r="Q1175" s="81">
        <f>Table21[[#This Row],[Abs Erorr 3]]/Table21[[#This Row],[Adj Close]]</f>
        <v>2.3702184020217672E-2</v>
      </c>
    </row>
    <row r="1176" spans="1:17" x14ac:dyDescent="0.3">
      <c r="A1176" s="79">
        <v>45169</v>
      </c>
      <c r="B1176" s="82">
        <v>99.832999999999998</v>
      </c>
      <c r="C1176" s="4">
        <f t="shared" si="91"/>
        <v>100.2158</v>
      </c>
      <c r="D1176" s="18">
        <f>Table21[[#This Row],[Adj Close]]-Table21[[#This Row],[Naive Trend ]]</f>
        <v>-0.38280000000000314</v>
      </c>
      <c r="E1176" s="5">
        <f t="shared" si="90"/>
        <v>0.14653584000000242</v>
      </c>
      <c r="F1176" s="5">
        <f>ABS(Table21[[#This Row],[Erorr 1]])</f>
        <v>0.38280000000000314</v>
      </c>
      <c r="G1176" s="6">
        <f>Table21[[#This Row],[Abs Erorr 1]]/Table21[[#This Row],[Adj Close]]</f>
        <v>3.8344034537678238E-3</v>
      </c>
      <c r="H1176" s="4">
        <f t="shared" si="93"/>
        <v>99.299699999999987</v>
      </c>
      <c r="I1176" s="7">
        <f>(Table21[[#This Row],[Adj Close]]-Table21[[#This Row],[3-MA]])</f>
        <v>0.53330000000001121</v>
      </c>
      <c r="J1176" s="3">
        <f t="shared" si="92"/>
        <v>0.28440889000001196</v>
      </c>
      <c r="K1176" s="3">
        <f>ABS(Table21[[#This Row],[Erorr 2]])</f>
        <v>0.53330000000001121</v>
      </c>
      <c r="L1176" s="6">
        <f>Table21[[#This Row],[Abs Erorr 2]]/Table21[[#This Row],[Adj Close]]</f>
        <v>5.3419210080836114E-3</v>
      </c>
      <c r="M1176" s="4">
        <f t="shared" si="94"/>
        <v>97.94516666666668</v>
      </c>
      <c r="N1176" s="9">
        <f>Table21[[#This Row],[Adj Close]]-Table21[[#This Row],[6-MA]]</f>
        <v>1.8878333333333188</v>
      </c>
      <c r="O1176" s="10">
        <f>(Table21[[#This Row],[Adj Close]]-M1176)^2</f>
        <v>3.5639146944443896</v>
      </c>
      <c r="P1176" s="10">
        <f>ABS(Table21[[#This Row],[Erorr 3]])</f>
        <v>1.8878333333333188</v>
      </c>
      <c r="Q1176" s="81">
        <f>Table21[[#This Row],[Abs Erorr 3]]/Table21[[#This Row],[Adj Close]]</f>
        <v>1.8909912887855908E-2</v>
      </c>
    </row>
    <row r="1177" spans="1:17" x14ac:dyDescent="0.3">
      <c r="A1177" s="79">
        <v>45170</v>
      </c>
      <c r="B1177" s="82">
        <v>100.80800000000001</v>
      </c>
      <c r="C1177" s="4">
        <f t="shared" si="91"/>
        <v>99.832999999999998</v>
      </c>
      <c r="D1177" s="18">
        <f>Table21[[#This Row],[Adj Close]]-Table21[[#This Row],[Naive Trend ]]</f>
        <v>0.97500000000000853</v>
      </c>
      <c r="E1177" s="5">
        <f t="shared" si="90"/>
        <v>0.9506250000000166</v>
      </c>
      <c r="F1177" s="5">
        <f>ABS(Table21[[#This Row],[Erorr 1]])</f>
        <v>0.97500000000000853</v>
      </c>
      <c r="G1177" s="6">
        <f>Table21[[#This Row],[Abs Erorr 1]]/Table21[[#This Row],[Adj Close]]</f>
        <v>9.6718514403619591E-3</v>
      </c>
      <c r="H1177" s="4">
        <f t="shared" si="93"/>
        <v>99.980233333333331</v>
      </c>
      <c r="I1177" s="7">
        <f>(Table21[[#This Row],[Adj Close]]-Table21[[#This Row],[3-MA]])</f>
        <v>0.82776666666667609</v>
      </c>
      <c r="J1177" s="3">
        <f t="shared" si="92"/>
        <v>0.68519765444446001</v>
      </c>
      <c r="K1177" s="3">
        <f>ABS(Table21[[#This Row],[Erorr 2]])</f>
        <v>0.82776666666667609</v>
      </c>
      <c r="L1177" s="6">
        <f>Table21[[#This Row],[Abs Erorr 2]]/Table21[[#This Row],[Adj Close]]</f>
        <v>8.2113192074704001E-3</v>
      </c>
      <c r="M1177" s="4">
        <f t="shared" si="94"/>
        <v>98.429400000000001</v>
      </c>
      <c r="N1177" s="9">
        <f>Table21[[#This Row],[Adj Close]]-Table21[[#This Row],[6-MA]]</f>
        <v>2.3786000000000058</v>
      </c>
      <c r="O1177" s="10">
        <f>(Table21[[#This Row],[Adj Close]]-M1177)^2</f>
        <v>5.6577379600000279</v>
      </c>
      <c r="P1177" s="10">
        <f>ABS(Table21[[#This Row],[Erorr 3]])</f>
        <v>2.3786000000000058</v>
      </c>
      <c r="Q1177" s="81">
        <f>Table21[[#This Row],[Abs Erorr 3]]/Table21[[#This Row],[Adj Close]]</f>
        <v>2.3595349575430576E-2</v>
      </c>
    </row>
    <row r="1178" spans="1:17" x14ac:dyDescent="0.3">
      <c r="A1178" s="79">
        <v>45174</v>
      </c>
      <c r="B1178" s="82">
        <v>98.798900000000003</v>
      </c>
      <c r="C1178" s="4">
        <f t="shared" si="91"/>
        <v>100.80800000000001</v>
      </c>
      <c r="D1178" s="18">
        <f>Table21[[#This Row],[Adj Close]]-Table21[[#This Row],[Naive Trend ]]</f>
        <v>-2.0091000000000037</v>
      </c>
      <c r="E1178" s="5">
        <f t="shared" si="90"/>
        <v>4.036482810000015</v>
      </c>
      <c r="F1178" s="5">
        <f>ABS(Table21[[#This Row],[Erorr 1]])</f>
        <v>2.0091000000000037</v>
      </c>
      <c r="G1178" s="6">
        <f>Table21[[#This Row],[Abs Erorr 1]]/Table21[[#This Row],[Adj Close]]</f>
        <v>2.0335246647482954E-2</v>
      </c>
      <c r="H1178" s="4">
        <f t="shared" si="93"/>
        <v>100.2856</v>
      </c>
      <c r="I1178" s="7">
        <f>(Table21[[#This Row],[Adj Close]]-Table21[[#This Row],[3-MA]])</f>
        <v>-1.486699999999999</v>
      </c>
      <c r="J1178" s="3">
        <f t="shared" si="92"/>
        <v>2.2102768899999972</v>
      </c>
      <c r="K1178" s="3">
        <f>ABS(Table21[[#This Row],[Erorr 2]])</f>
        <v>1.486699999999999</v>
      </c>
      <c r="L1178" s="6">
        <f>Table21[[#This Row],[Abs Erorr 2]]/Table21[[#This Row],[Adj Close]]</f>
        <v>1.5047738385751248E-2</v>
      </c>
      <c r="M1178" s="4">
        <f t="shared" si="94"/>
        <v>99.259349999999998</v>
      </c>
      <c r="N1178" s="9">
        <f>Table21[[#This Row],[Adj Close]]-Table21[[#This Row],[6-MA]]</f>
        <v>-0.46044999999999447</v>
      </c>
      <c r="O1178" s="10">
        <f>(Table21[[#This Row],[Adj Close]]-M1178)^2</f>
        <v>0.21201420249999492</v>
      </c>
      <c r="P1178" s="10">
        <f>ABS(Table21[[#This Row],[Erorr 3]])</f>
        <v>0.46044999999999447</v>
      </c>
      <c r="Q1178" s="81">
        <f>Table21[[#This Row],[Abs Erorr 3]]/Table21[[#This Row],[Adj Close]]</f>
        <v>4.6604769891162197E-3</v>
      </c>
    </row>
    <row r="1179" spans="1:17" x14ac:dyDescent="0.3">
      <c r="A1179" s="79">
        <v>45175</v>
      </c>
      <c r="B1179" s="82">
        <v>98.661000000000001</v>
      </c>
      <c r="C1179" s="4">
        <f t="shared" si="91"/>
        <v>98.798900000000003</v>
      </c>
      <c r="D1179" s="18">
        <f>Table21[[#This Row],[Adj Close]]-Table21[[#This Row],[Naive Trend ]]</f>
        <v>-0.13790000000000191</v>
      </c>
      <c r="E1179" s="5">
        <f t="shared" si="90"/>
        <v>1.9016410000000528E-2</v>
      </c>
      <c r="F1179" s="5">
        <f>ABS(Table21[[#This Row],[Erorr 1]])</f>
        <v>0.13790000000000191</v>
      </c>
      <c r="G1179" s="6">
        <f>Table21[[#This Row],[Abs Erorr 1]]/Table21[[#This Row],[Adj Close]]</f>
        <v>1.3977154093309607E-3</v>
      </c>
      <c r="H1179" s="4">
        <f t="shared" si="93"/>
        <v>99.813300000000012</v>
      </c>
      <c r="I1179" s="7">
        <f>(Table21[[#This Row],[Adj Close]]-Table21[[#This Row],[3-MA]])</f>
        <v>-1.152300000000011</v>
      </c>
      <c r="J1179" s="3">
        <f t="shared" si="92"/>
        <v>1.3277952900000254</v>
      </c>
      <c r="K1179" s="3">
        <f>ABS(Table21[[#This Row],[Erorr 2]])</f>
        <v>1.152300000000011</v>
      </c>
      <c r="L1179" s="6">
        <f>Table21[[#This Row],[Abs Erorr 2]]/Table21[[#This Row],[Adj Close]]</f>
        <v>1.1679386991820587E-2</v>
      </c>
      <c r="M1179" s="4">
        <f t="shared" si="94"/>
        <v>99.556499999999986</v>
      </c>
      <c r="N1179" s="9">
        <f>Table21[[#This Row],[Adj Close]]-Table21[[#This Row],[6-MA]]</f>
        <v>-0.8954999999999842</v>
      </c>
      <c r="O1179" s="10">
        <f>(Table21[[#This Row],[Adj Close]]-M1179)^2</f>
        <v>0.80192024999997169</v>
      </c>
      <c r="P1179" s="10">
        <f>ABS(Table21[[#This Row],[Erorr 3]])</f>
        <v>0.8954999999999842</v>
      </c>
      <c r="Q1179" s="81">
        <f>Table21[[#This Row],[Abs Erorr 3]]/Table21[[#This Row],[Adj Close]]</f>
        <v>9.0765348009850307E-3</v>
      </c>
    </row>
    <row r="1180" spans="1:17" x14ac:dyDescent="0.3">
      <c r="A1180" s="79">
        <v>45176</v>
      </c>
      <c r="B1180" s="82">
        <v>96.4452</v>
      </c>
      <c r="C1180" s="4">
        <f t="shared" si="91"/>
        <v>98.661000000000001</v>
      </c>
      <c r="D1180" s="18">
        <f>Table21[[#This Row],[Adj Close]]-Table21[[#This Row],[Naive Trend ]]</f>
        <v>-2.2158000000000015</v>
      </c>
      <c r="E1180" s="5">
        <f t="shared" si="90"/>
        <v>4.9097696400000066</v>
      </c>
      <c r="F1180" s="5">
        <f>ABS(Table21[[#This Row],[Erorr 1]])</f>
        <v>2.2158000000000015</v>
      </c>
      <c r="G1180" s="6">
        <f>Table21[[#This Row],[Abs Erorr 1]]/Table21[[#This Row],[Adj Close]]</f>
        <v>2.2974704806460057E-2</v>
      </c>
      <c r="H1180" s="4">
        <f t="shared" si="93"/>
        <v>99.422633333333337</v>
      </c>
      <c r="I1180" s="7">
        <f>(Table21[[#This Row],[Adj Close]]-Table21[[#This Row],[3-MA]])</f>
        <v>-2.9774333333333374</v>
      </c>
      <c r="J1180" s="3">
        <f t="shared" si="92"/>
        <v>8.8651092544444676</v>
      </c>
      <c r="K1180" s="3">
        <f>ABS(Table21[[#This Row],[Erorr 2]])</f>
        <v>2.9774333333333374</v>
      </c>
      <c r="L1180" s="6">
        <f>Table21[[#This Row],[Abs Erorr 2]]/Table21[[#This Row],[Adj Close]]</f>
        <v>3.0871762755775689E-2</v>
      </c>
      <c r="M1180" s="4">
        <f t="shared" si="94"/>
        <v>99.701433333333327</v>
      </c>
      <c r="N1180" s="9">
        <f>Table21[[#This Row],[Adj Close]]-Table21[[#This Row],[6-MA]]</f>
        <v>-3.2562333333333271</v>
      </c>
      <c r="O1180" s="10">
        <f>(Table21[[#This Row],[Adj Close]]-M1180)^2</f>
        <v>10.60305552111107</v>
      </c>
      <c r="P1180" s="10">
        <f>ABS(Table21[[#This Row],[Erorr 3]])</f>
        <v>3.2562333333333271</v>
      </c>
      <c r="Q1180" s="81">
        <f>Table21[[#This Row],[Abs Erorr 3]]/Table21[[#This Row],[Adj Close]]</f>
        <v>3.3762523519400935E-2</v>
      </c>
    </row>
    <row r="1181" spans="1:17" x14ac:dyDescent="0.3">
      <c r="A1181" s="79">
        <v>45177</v>
      </c>
      <c r="B1181" s="82">
        <v>96.189099999999996</v>
      </c>
      <c r="C1181" s="4">
        <f t="shared" si="91"/>
        <v>96.4452</v>
      </c>
      <c r="D1181" s="18">
        <f>Table21[[#This Row],[Adj Close]]-Table21[[#This Row],[Naive Trend ]]</f>
        <v>-0.25610000000000355</v>
      </c>
      <c r="E1181" s="5">
        <f t="shared" si="90"/>
        <v>6.5587210000001811E-2</v>
      </c>
      <c r="F1181" s="5">
        <f>ABS(Table21[[#This Row],[Erorr 1]])</f>
        <v>0.25610000000000355</v>
      </c>
      <c r="G1181" s="6">
        <f>Table21[[#This Row],[Abs Erorr 1]]/Table21[[#This Row],[Adj Close]]</f>
        <v>2.6624638342598438E-3</v>
      </c>
      <c r="H1181" s="4">
        <f t="shared" si="93"/>
        <v>97.968366666666668</v>
      </c>
      <c r="I1181" s="7">
        <f>(Table21[[#This Row],[Adj Close]]-Table21[[#This Row],[3-MA]])</f>
        <v>-1.7792666666666719</v>
      </c>
      <c r="J1181" s="3">
        <f t="shared" si="92"/>
        <v>3.1657898711111296</v>
      </c>
      <c r="K1181" s="3">
        <f>ABS(Table21[[#This Row],[Erorr 2]])</f>
        <v>1.7792666666666719</v>
      </c>
      <c r="L1181" s="6">
        <f>Table21[[#This Row],[Abs Erorr 2]]/Table21[[#This Row],[Adj Close]]</f>
        <v>1.8497591376431134E-2</v>
      </c>
      <c r="M1181" s="4">
        <f t="shared" si="94"/>
        <v>99.126983333333328</v>
      </c>
      <c r="N1181" s="9">
        <f>Table21[[#This Row],[Adj Close]]-Table21[[#This Row],[6-MA]]</f>
        <v>-2.9378833333333318</v>
      </c>
      <c r="O1181" s="10">
        <f>(Table21[[#This Row],[Adj Close]]-M1181)^2</f>
        <v>8.6311584802777688</v>
      </c>
      <c r="P1181" s="10">
        <f>ABS(Table21[[#This Row],[Erorr 3]])</f>
        <v>2.9378833333333318</v>
      </c>
      <c r="Q1181" s="81">
        <f>Table21[[#This Row],[Abs Erorr 3]]/Table21[[#This Row],[Adj Close]]</f>
        <v>3.0542788458706151E-2</v>
      </c>
    </row>
    <row r="1182" spans="1:17" x14ac:dyDescent="0.3">
      <c r="A1182" s="79">
        <v>45180</v>
      </c>
      <c r="B1182" s="82">
        <v>95.322500000000005</v>
      </c>
      <c r="C1182" s="4">
        <f t="shared" si="91"/>
        <v>96.189099999999996</v>
      </c>
      <c r="D1182" s="18">
        <f>Table21[[#This Row],[Adj Close]]-Table21[[#This Row],[Naive Trend ]]</f>
        <v>-0.86659999999999116</v>
      </c>
      <c r="E1182" s="5">
        <f t="shared" si="90"/>
        <v>0.75099555999998469</v>
      </c>
      <c r="F1182" s="5">
        <f>ABS(Table21[[#This Row],[Erorr 1]])</f>
        <v>0.86659999999999116</v>
      </c>
      <c r="G1182" s="6">
        <f>Table21[[#This Row],[Abs Erorr 1]]/Table21[[#This Row],[Adj Close]]</f>
        <v>9.0912428859921957E-3</v>
      </c>
      <c r="H1182" s="4">
        <f t="shared" si="93"/>
        <v>97.098433333333332</v>
      </c>
      <c r="I1182" s="7">
        <f>(Table21[[#This Row],[Adj Close]]-Table21[[#This Row],[3-MA]])</f>
        <v>-1.7759333333333274</v>
      </c>
      <c r="J1182" s="3">
        <f t="shared" si="92"/>
        <v>3.1539392044444234</v>
      </c>
      <c r="K1182" s="3">
        <f>ABS(Table21[[#This Row],[Erorr 2]])</f>
        <v>1.7759333333333274</v>
      </c>
      <c r="L1182" s="6">
        <f>Table21[[#This Row],[Abs Erorr 2]]/Table21[[#This Row],[Adj Close]]</f>
        <v>1.8630788463723961E-2</v>
      </c>
      <c r="M1182" s="4">
        <f t="shared" si="94"/>
        <v>98.45586666666668</v>
      </c>
      <c r="N1182" s="9">
        <f>Table21[[#This Row],[Adj Close]]-Table21[[#This Row],[6-MA]]</f>
        <v>-3.1333666666666744</v>
      </c>
      <c r="O1182" s="10">
        <f>(Table21[[#This Row],[Adj Close]]-M1182)^2</f>
        <v>9.8179866677778271</v>
      </c>
      <c r="P1182" s="10">
        <f>ABS(Table21[[#This Row],[Erorr 3]])</f>
        <v>3.1333666666666744</v>
      </c>
      <c r="Q1182" s="81">
        <f>Table21[[#This Row],[Abs Erorr 3]]/Table21[[#This Row],[Adj Close]]</f>
        <v>3.2871217883151137E-2</v>
      </c>
    </row>
    <row r="1183" spans="1:17" x14ac:dyDescent="0.3">
      <c r="A1183" s="79">
        <v>45181</v>
      </c>
      <c r="B1183" s="82">
        <v>94.8399</v>
      </c>
      <c r="C1183" s="4">
        <f t="shared" si="91"/>
        <v>95.322500000000005</v>
      </c>
      <c r="D1183" s="18">
        <f>Table21[[#This Row],[Adj Close]]-Table21[[#This Row],[Naive Trend ]]</f>
        <v>-0.48260000000000502</v>
      </c>
      <c r="E1183" s="5">
        <f t="shared" si="90"/>
        <v>0.23290276000000484</v>
      </c>
      <c r="F1183" s="5">
        <f>ABS(Table21[[#This Row],[Erorr 1]])</f>
        <v>0.48260000000000502</v>
      </c>
      <c r="G1183" s="6">
        <f>Table21[[#This Row],[Abs Erorr 1]]/Table21[[#This Row],[Adj Close]]</f>
        <v>5.0885755889662999E-3</v>
      </c>
      <c r="H1183" s="4">
        <f t="shared" si="93"/>
        <v>95.985599999999991</v>
      </c>
      <c r="I1183" s="7">
        <f>(Table21[[#This Row],[Adj Close]]-Table21[[#This Row],[3-MA]])</f>
        <v>-1.1456999999999908</v>
      </c>
      <c r="J1183" s="3">
        <f t="shared" si="92"/>
        <v>1.3126284899999789</v>
      </c>
      <c r="K1183" s="3">
        <f>ABS(Table21[[#This Row],[Erorr 2]])</f>
        <v>1.1456999999999908</v>
      </c>
      <c r="L1183" s="6">
        <f>Table21[[#This Row],[Abs Erorr 2]]/Table21[[#This Row],[Adj Close]]</f>
        <v>1.208035858325442E-2</v>
      </c>
      <c r="M1183" s="4">
        <f t="shared" si="94"/>
        <v>97.704116666666664</v>
      </c>
      <c r="N1183" s="9">
        <f>Table21[[#This Row],[Adj Close]]-Table21[[#This Row],[6-MA]]</f>
        <v>-2.864216666666664</v>
      </c>
      <c r="O1183" s="10">
        <f>(Table21[[#This Row],[Adj Close]]-M1183)^2</f>
        <v>8.2037371136110959</v>
      </c>
      <c r="P1183" s="10">
        <f>ABS(Table21[[#This Row],[Erorr 3]])</f>
        <v>2.864216666666664</v>
      </c>
      <c r="Q1183" s="81">
        <f>Table21[[#This Row],[Abs Erorr 3]]/Table21[[#This Row],[Adj Close]]</f>
        <v>3.0200544988624661E-2</v>
      </c>
    </row>
    <row r="1184" spans="1:17" x14ac:dyDescent="0.3">
      <c r="A1184" s="79">
        <v>45182</v>
      </c>
      <c r="B1184" s="82">
        <v>94.672499999999999</v>
      </c>
      <c r="C1184" s="4">
        <f t="shared" si="91"/>
        <v>94.8399</v>
      </c>
      <c r="D1184" s="18">
        <f>Table21[[#This Row],[Adj Close]]-Table21[[#This Row],[Naive Trend ]]</f>
        <v>-0.16740000000000066</v>
      </c>
      <c r="E1184" s="5">
        <f t="shared" si="90"/>
        <v>2.8022760000000219E-2</v>
      </c>
      <c r="F1184" s="5">
        <f>ABS(Table21[[#This Row],[Erorr 1]])</f>
        <v>0.16740000000000066</v>
      </c>
      <c r="G1184" s="6">
        <f>Table21[[#This Row],[Abs Erorr 1]]/Table21[[#This Row],[Adj Close]]</f>
        <v>1.7682009031133716E-3</v>
      </c>
      <c r="H1184" s="4">
        <f t="shared" si="93"/>
        <v>95.450499999999991</v>
      </c>
      <c r="I1184" s="7">
        <f>(Table21[[#This Row],[Adj Close]]-Table21[[#This Row],[3-MA]])</f>
        <v>-0.77799999999999159</v>
      </c>
      <c r="J1184" s="3">
        <f t="shared" si="92"/>
        <v>0.60528399999998694</v>
      </c>
      <c r="K1184" s="3">
        <f>ABS(Table21[[#This Row],[Erorr 2]])</f>
        <v>0.77799999999999159</v>
      </c>
      <c r="L1184" s="6">
        <f>Table21[[#This Row],[Abs Erorr 2]]/Table21[[#This Row],[Adj Close]]</f>
        <v>8.2178034804192522E-3</v>
      </c>
      <c r="M1184" s="4">
        <f t="shared" si="94"/>
        <v>96.709433333333322</v>
      </c>
      <c r="N1184" s="9">
        <f>Table21[[#This Row],[Adj Close]]-Table21[[#This Row],[6-MA]]</f>
        <v>-2.036933333333323</v>
      </c>
      <c r="O1184" s="10">
        <f>(Table21[[#This Row],[Adj Close]]-M1184)^2</f>
        <v>4.1490974044444027</v>
      </c>
      <c r="P1184" s="10">
        <f>ABS(Table21[[#This Row],[Erorr 3]])</f>
        <v>2.036933333333323</v>
      </c>
      <c r="Q1184" s="81">
        <f>Table21[[#This Row],[Abs Erorr 3]]/Table21[[#This Row],[Adj Close]]</f>
        <v>2.1515575624741323E-2</v>
      </c>
    </row>
    <row r="1185" spans="1:17" x14ac:dyDescent="0.3">
      <c r="A1185" s="79">
        <v>45183</v>
      </c>
      <c r="B1185" s="82">
        <v>95.716399999999993</v>
      </c>
      <c r="C1185" s="4">
        <f t="shared" si="91"/>
        <v>94.672499999999999</v>
      </c>
      <c r="D1185" s="18">
        <f>Table21[[#This Row],[Adj Close]]-Table21[[#This Row],[Naive Trend ]]</f>
        <v>1.0438999999999936</v>
      </c>
      <c r="E1185" s="5">
        <f t="shared" si="90"/>
        <v>1.0897272099999866</v>
      </c>
      <c r="F1185" s="5">
        <f>ABS(Table21[[#This Row],[Erorr 1]])</f>
        <v>1.0438999999999936</v>
      </c>
      <c r="G1185" s="6">
        <f>Table21[[#This Row],[Abs Erorr 1]]/Table21[[#This Row],[Adj Close]]</f>
        <v>1.0906176997881175E-2</v>
      </c>
      <c r="H1185" s="4">
        <f t="shared" si="93"/>
        <v>94.944966666666673</v>
      </c>
      <c r="I1185" s="7">
        <f>(Table21[[#This Row],[Adj Close]]-Table21[[#This Row],[3-MA]])</f>
        <v>0.77143333333332009</v>
      </c>
      <c r="J1185" s="3">
        <f t="shared" si="92"/>
        <v>0.59510938777775735</v>
      </c>
      <c r="K1185" s="3">
        <f>ABS(Table21[[#This Row],[Erorr 2]])</f>
        <v>0.77143333333332009</v>
      </c>
      <c r="L1185" s="6">
        <f>Table21[[#This Row],[Abs Erorr 2]]/Table21[[#This Row],[Adj Close]]</f>
        <v>8.0595732114174812E-3</v>
      </c>
      <c r="M1185" s="4">
        <f t="shared" si="94"/>
        <v>96.021699999999996</v>
      </c>
      <c r="N1185" s="9">
        <f>Table21[[#This Row],[Adj Close]]-Table21[[#This Row],[6-MA]]</f>
        <v>-0.30530000000000257</v>
      </c>
      <c r="O1185" s="10">
        <f>(Table21[[#This Row],[Adj Close]]-M1185)^2</f>
        <v>9.3208090000001576E-2</v>
      </c>
      <c r="P1185" s="10">
        <f>ABS(Table21[[#This Row],[Erorr 3]])</f>
        <v>0.30530000000000257</v>
      </c>
      <c r="Q1185" s="81">
        <f>Table21[[#This Row],[Abs Erorr 3]]/Table21[[#This Row],[Adj Close]]</f>
        <v>3.1896310350159702E-3</v>
      </c>
    </row>
    <row r="1186" spans="1:17" x14ac:dyDescent="0.3">
      <c r="A1186" s="79">
        <v>45184</v>
      </c>
      <c r="B1186" s="82">
        <v>94.8005</v>
      </c>
      <c r="C1186" s="4">
        <f t="shared" si="91"/>
        <v>95.716399999999993</v>
      </c>
      <c r="D1186" s="18">
        <f>Table21[[#This Row],[Adj Close]]-Table21[[#This Row],[Naive Trend ]]</f>
        <v>-0.9158999999999935</v>
      </c>
      <c r="E1186" s="5">
        <f t="shared" si="90"/>
        <v>0.83887280999998803</v>
      </c>
      <c r="F1186" s="5">
        <f>ABS(Table21[[#This Row],[Erorr 1]])</f>
        <v>0.9158999999999935</v>
      </c>
      <c r="G1186" s="6">
        <f>Table21[[#This Row],[Abs Erorr 1]]/Table21[[#This Row],[Adj Close]]</f>
        <v>9.6613414486209827E-3</v>
      </c>
      <c r="H1186" s="4">
        <f t="shared" si="93"/>
        <v>95.076266666666655</v>
      </c>
      <c r="I1186" s="7">
        <f>(Table21[[#This Row],[Adj Close]]-Table21[[#This Row],[3-MA]])</f>
        <v>-0.27576666666665517</v>
      </c>
      <c r="J1186" s="3">
        <f t="shared" si="92"/>
        <v>7.6047254444438106E-2</v>
      </c>
      <c r="K1186" s="3">
        <f>ABS(Table21[[#This Row],[Erorr 2]])</f>
        <v>0.27576666666665517</v>
      </c>
      <c r="L1186" s="6">
        <f>Table21[[#This Row],[Abs Erorr 2]]/Table21[[#This Row],[Adj Close]]</f>
        <v>2.9089157405989964E-3</v>
      </c>
      <c r="M1186" s="4">
        <f t="shared" si="94"/>
        <v>95.530933333333337</v>
      </c>
      <c r="N1186" s="9">
        <f>Table21[[#This Row],[Adj Close]]-Table21[[#This Row],[6-MA]]</f>
        <v>-0.73043333333333749</v>
      </c>
      <c r="O1186" s="10">
        <f>(Table21[[#This Row],[Adj Close]]-M1186)^2</f>
        <v>0.53353285444445053</v>
      </c>
      <c r="P1186" s="10">
        <f>ABS(Table21[[#This Row],[Erorr 3]])</f>
        <v>0.73043333333333749</v>
      </c>
      <c r="Q1186" s="81">
        <f>Table21[[#This Row],[Abs Erorr 3]]/Table21[[#This Row],[Adj Close]]</f>
        <v>7.7049523297170108E-3</v>
      </c>
    </row>
    <row r="1187" spans="1:17" x14ac:dyDescent="0.3">
      <c r="A1187" s="79">
        <v>45187</v>
      </c>
      <c r="B1187" s="82">
        <v>94.061899999999994</v>
      </c>
      <c r="C1187" s="4">
        <f t="shared" si="91"/>
        <v>94.8005</v>
      </c>
      <c r="D1187" s="18">
        <f>Table21[[#This Row],[Adj Close]]-Table21[[#This Row],[Naive Trend ]]</f>
        <v>-0.73860000000000525</v>
      </c>
      <c r="E1187" s="5">
        <f t="shared" si="90"/>
        <v>0.54552996000000775</v>
      </c>
      <c r="F1187" s="5">
        <f>ABS(Table21[[#This Row],[Erorr 1]])</f>
        <v>0.73860000000000525</v>
      </c>
      <c r="G1187" s="6">
        <f>Table21[[#This Row],[Abs Erorr 1]]/Table21[[#This Row],[Adj Close]]</f>
        <v>7.8522760012290343E-3</v>
      </c>
      <c r="H1187" s="4">
        <f t="shared" si="93"/>
        <v>95.063133333333326</v>
      </c>
      <c r="I1187" s="7">
        <f>(Table21[[#This Row],[Adj Close]]-Table21[[#This Row],[3-MA]])</f>
        <v>-1.0012333333333316</v>
      </c>
      <c r="J1187" s="3">
        <f t="shared" si="92"/>
        <v>1.0024681877777744</v>
      </c>
      <c r="K1187" s="3">
        <f>ABS(Table21[[#This Row],[Erorr 2]])</f>
        <v>1.0012333333333316</v>
      </c>
      <c r="L1187" s="6">
        <f>Table21[[#This Row],[Abs Erorr 2]]/Table21[[#This Row],[Adj Close]]</f>
        <v>1.0644408983162488E-2</v>
      </c>
      <c r="M1187" s="4">
        <f t="shared" si="94"/>
        <v>95.256816666666666</v>
      </c>
      <c r="N1187" s="9">
        <f>Table21[[#This Row],[Adj Close]]-Table21[[#This Row],[6-MA]]</f>
        <v>-1.1949166666666713</v>
      </c>
      <c r="O1187" s="10">
        <f>(Table21[[#This Row],[Adj Close]]-M1187)^2</f>
        <v>1.4278258402777888</v>
      </c>
      <c r="P1187" s="10">
        <f>ABS(Table21[[#This Row],[Erorr 3]])</f>
        <v>1.1949166666666713</v>
      </c>
      <c r="Q1187" s="81">
        <f>Table21[[#This Row],[Abs Erorr 3]]/Table21[[#This Row],[Adj Close]]</f>
        <v>1.2703514033489344E-2</v>
      </c>
    </row>
    <row r="1188" spans="1:17" x14ac:dyDescent="0.3">
      <c r="A1188" s="79">
        <v>45188</v>
      </c>
      <c r="B1188" s="82">
        <v>93.185299999999998</v>
      </c>
      <c r="C1188" s="4">
        <f t="shared" si="91"/>
        <v>94.061899999999994</v>
      </c>
      <c r="D1188" s="18">
        <f>Table21[[#This Row],[Adj Close]]-Table21[[#This Row],[Naive Trend ]]</f>
        <v>-0.87659999999999627</v>
      </c>
      <c r="E1188" s="5">
        <f t="shared" si="90"/>
        <v>0.76842755999999346</v>
      </c>
      <c r="F1188" s="5">
        <f>ABS(Table21[[#This Row],[Erorr 1]])</f>
        <v>0.87659999999999627</v>
      </c>
      <c r="G1188" s="6">
        <f>Table21[[#This Row],[Abs Erorr 1]]/Table21[[#This Row],[Adj Close]]</f>
        <v>9.4070631312019853E-3</v>
      </c>
      <c r="H1188" s="4">
        <f t="shared" si="93"/>
        <v>94.8596</v>
      </c>
      <c r="I1188" s="7">
        <f>(Table21[[#This Row],[Adj Close]]-Table21[[#This Row],[3-MA]])</f>
        <v>-1.6743000000000023</v>
      </c>
      <c r="J1188" s="3">
        <f t="shared" si="92"/>
        <v>2.8032804900000077</v>
      </c>
      <c r="K1188" s="3">
        <f>ABS(Table21[[#This Row],[Erorr 2]])</f>
        <v>1.6743000000000023</v>
      </c>
      <c r="L1188" s="6">
        <f>Table21[[#This Row],[Abs Erorr 2]]/Table21[[#This Row],[Adj Close]]</f>
        <v>1.7967426192757895E-2</v>
      </c>
      <c r="M1188" s="4">
        <f t="shared" si="94"/>
        <v>94.90228333333333</v>
      </c>
      <c r="N1188" s="9">
        <f>Table21[[#This Row],[Adj Close]]-Table21[[#This Row],[6-MA]]</f>
        <v>-1.7169833333333315</v>
      </c>
      <c r="O1188" s="10">
        <f>(Table21[[#This Row],[Adj Close]]-M1188)^2</f>
        <v>2.9480317669444385</v>
      </c>
      <c r="P1188" s="10">
        <f>ABS(Table21[[#This Row],[Erorr 3]])</f>
        <v>1.7169833333333315</v>
      </c>
      <c r="Q1188" s="81">
        <f>Table21[[#This Row],[Abs Erorr 3]]/Table21[[#This Row],[Adj Close]]</f>
        <v>1.8425474118056513E-2</v>
      </c>
    </row>
    <row r="1189" spans="1:17" x14ac:dyDescent="0.3">
      <c r="A1189" s="79">
        <v>45189</v>
      </c>
      <c r="B1189" s="82">
        <v>92.614199999999997</v>
      </c>
      <c r="C1189" s="4">
        <f t="shared" si="91"/>
        <v>93.185299999999998</v>
      </c>
      <c r="D1189" s="18">
        <f>Table21[[#This Row],[Adj Close]]-Table21[[#This Row],[Naive Trend ]]</f>
        <v>-0.57110000000000127</v>
      </c>
      <c r="E1189" s="5">
        <f t="shared" si="90"/>
        <v>0.32615521000000147</v>
      </c>
      <c r="F1189" s="5">
        <f>ABS(Table21[[#This Row],[Erorr 1]])</f>
        <v>0.57110000000000127</v>
      </c>
      <c r="G1189" s="6">
        <f>Table21[[#This Row],[Abs Erorr 1]]/Table21[[#This Row],[Adj Close]]</f>
        <v>6.1664409993284104E-3</v>
      </c>
      <c r="H1189" s="4">
        <f t="shared" si="93"/>
        <v>94.015899999999988</v>
      </c>
      <c r="I1189" s="7">
        <f>(Table21[[#This Row],[Adj Close]]-Table21[[#This Row],[3-MA]])</f>
        <v>-1.4016999999999911</v>
      </c>
      <c r="J1189" s="3">
        <f t="shared" si="92"/>
        <v>1.9647628899999749</v>
      </c>
      <c r="K1189" s="3">
        <f>ABS(Table21[[#This Row],[Erorr 2]])</f>
        <v>1.4016999999999911</v>
      </c>
      <c r="L1189" s="6">
        <f>Table21[[#This Row],[Abs Erorr 2]]/Table21[[#This Row],[Adj Close]]</f>
        <v>1.5134828136505969E-2</v>
      </c>
      <c r="M1189" s="4">
        <f t="shared" si="94"/>
        <v>94.546083333333328</v>
      </c>
      <c r="N1189" s="9">
        <f>Table21[[#This Row],[Adj Close]]-Table21[[#This Row],[6-MA]]</f>
        <v>-1.9318833333333316</v>
      </c>
      <c r="O1189" s="10">
        <f>(Table21[[#This Row],[Adj Close]]-M1189)^2</f>
        <v>3.7321732136111043</v>
      </c>
      <c r="P1189" s="10">
        <f>ABS(Table21[[#This Row],[Erorr 3]])</f>
        <v>1.9318833333333316</v>
      </c>
      <c r="Q1189" s="81">
        <f>Table21[[#This Row],[Abs Erorr 3]]/Table21[[#This Row],[Adj Close]]</f>
        <v>2.0859472233559558E-2</v>
      </c>
    </row>
    <row r="1190" spans="1:17" x14ac:dyDescent="0.3">
      <c r="A1190" s="79">
        <v>45190</v>
      </c>
      <c r="B1190" s="82">
        <v>90.201300000000003</v>
      </c>
      <c r="C1190" s="4">
        <f t="shared" si="91"/>
        <v>92.614199999999997</v>
      </c>
      <c r="D1190" s="18">
        <f>Table21[[#This Row],[Adj Close]]-Table21[[#This Row],[Naive Trend ]]</f>
        <v>-2.4128999999999934</v>
      </c>
      <c r="E1190" s="5">
        <f t="shared" si="90"/>
        <v>5.8220864099999678</v>
      </c>
      <c r="F1190" s="5">
        <f>ABS(Table21[[#This Row],[Erorr 1]])</f>
        <v>2.4128999999999934</v>
      </c>
      <c r="G1190" s="6">
        <f>Table21[[#This Row],[Abs Erorr 1]]/Table21[[#This Row],[Adj Close]]</f>
        <v>2.6750168789141545E-2</v>
      </c>
      <c r="H1190" s="4">
        <f t="shared" si="93"/>
        <v>93.28713333333333</v>
      </c>
      <c r="I1190" s="7">
        <f>(Table21[[#This Row],[Adj Close]]-Table21[[#This Row],[3-MA]])</f>
        <v>-3.0858333333333263</v>
      </c>
      <c r="J1190" s="3">
        <f t="shared" si="92"/>
        <v>9.5223673611110673</v>
      </c>
      <c r="K1190" s="3">
        <f>ABS(Table21[[#This Row],[Erorr 2]])</f>
        <v>3.0858333333333263</v>
      </c>
      <c r="L1190" s="6">
        <f>Table21[[#This Row],[Abs Erorr 2]]/Table21[[#This Row],[Adj Close]]</f>
        <v>3.4210519508403162E-2</v>
      </c>
      <c r="M1190" s="4">
        <f t="shared" si="94"/>
        <v>94.175133333333335</v>
      </c>
      <c r="N1190" s="9">
        <f>Table21[[#This Row],[Adj Close]]-Table21[[#This Row],[6-MA]]</f>
        <v>-3.9738333333333316</v>
      </c>
      <c r="O1190" s="10">
        <f>(Table21[[#This Row],[Adj Close]]-M1190)^2</f>
        <v>15.791351361111097</v>
      </c>
      <c r="P1190" s="10">
        <f>ABS(Table21[[#This Row],[Erorr 3]])</f>
        <v>3.9738333333333316</v>
      </c>
      <c r="Q1190" s="81">
        <f>Table21[[#This Row],[Abs Erorr 3]]/Table21[[#This Row],[Adj Close]]</f>
        <v>4.4055166980224582E-2</v>
      </c>
    </row>
    <row r="1191" spans="1:17" x14ac:dyDescent="0.3">
      <c r="A1191" s="79">
        <v>45191</v>
      </c>
      <c r="B1191" s="82">
        <v>89.472499999999997</v>
      </c>
      <c r="C1191" s="4">
        <f t="shared" si="91"/>
        <v>90.201300000000003</v>
      </c>
      <c r="D1191" s="18">
        <f>Table21[[#This Row],[Adj Close]]-Table21[[#This Row],[Naive Trend ]]</f>
        <v>-0.72880000000000678</v>
      </c>
      <c r="E1191" s="5">
        <f t="shared" si="90"/>
        <v>0.53114944000000985</v>
      </c>
      <c r="F1191" s="5">
        <f>ABS(Table21[[#This Row],[Erorr 1]])</f>
        <v>0.72880000000000678</v>
      </c>
      <c r="G1191" s="6">
        <f>Table21[[#This Row],[Abs Erorr 1]]/Table21[[#This Row],[Adj Close]]</f>
        <v>8.1455195730532493E-3</v>
      </c>
      <c r="H1191" s="4">
        <f t="shared" si="93"/>
        <v>92.000266666666676</v>
      </c>
      <c r="I1191" s="7">
        <f>(Table21[[#This Row],[Adj Close]]-Table21[[#This Row],[3-MA]])</f>
        <v>-2.5277666666666789</v>
      </c>
      <c r="J1191" s="3">
        <f t="shared" si="92"/>
        <v>6.3896043211111735</v>
      </c>
      <c r="K1191" s="3">
        <f>ABS(Table21[[#This Row],[Erorr 2]])</f>
        <v>2.5277666666666789</v>
      </c>
      <c r="L1191" s="6">
        <f>Table21[[#This Row],[Abs Erorr 2]]/Table21[[#This Row],[Adj Close]]</f>
        <v>2.8251883725912197E-2</v>
      </c>
      <c r="M1191" s="4">
        <f t="shared" si="94"/>
        <v>93.429933333333338</v>
      </c>
      <c r="N1191" s="9">
        <f>Table21[[#This Row],[Adj Close]]-Table21[[#This Row],[6-MA]]</f>
        <v>-3.9574333333333414</v>
      </c>
      <c r="O1191" s="10">
        <f>(Table21[[#This Row],[Adj Close]]-M1191)^2</f>
        <v>15.661278587777842</v>
      </c>
      <c r="P1191" s="10">
        <f>ABS(Table21[[#This Row],[Erorr 3]])</f>
        <v>3.9574333333333414</v>
      </c>
      <c r="Q1191" s="81">
        <f>Table21[[#This Row],[Abs Erorr 3]]/Table21[[#This Row],[Adj Close]]</f>
        <v>4.4230722661525515E-2</v>
      </c>
    </row>
    <row r="1192" spans="1:17" x14ac:dyDescent="0.3">
      <c r="A1192" s="79">
        <v>45194</v>
      </c>
      <c r="B1192" s="82">
        <v>89.226299999999995</v>
      </c>
      <c r="C1192" s="4">
        <f t="shared" si="91"/>
        <v>89.472499999999997</v>
      </c>
      <c r="D1192" s="18">
        <f>Table21[[#This Row],[Adj Close]]-Table21[[#This Row],[Naive Trend ]]</f>
        <v>-0.24620000000000175</v>
      </c>
      <c r="E1192" s="5">
        <f t="shared" si="90"/>
        <v>6.0614440000000859E-2</v>
      </c>
      <c r="F1192" s="5">
        <f>ABS(Table21[[#This Row],[Erorr 1]])</f>
        <v>0.24620000000000175</v>
      </c>
      <c r="G1192" s="6">
        <f>Table21[[#This Row],[Abs Erorr 1]]/Table21[[#This Row],[Adj Close]]</f>
        <v>2.75927613270977E-3</v>
      </c>
      <c r="H1192" s="4">
        <f t="shared" si="93"/>
        <v>90.762666666666675</v>
      </c>
      <c r="I1192" s="7">
        <f>(Table21[[#This Row],[Adj Close]]-Table21[[#This Row],[3-MA]])</f>
        <v>-1.5363666666666802</v>
      </c>
      <c r="J1192" s="3">
        <f t="shared" si="92"/>
        <v>2.3604225344444862</v>
      </c>
      <c r="K1192" s="3">
        <f>ABS(Table21[[#This Row],[Erorr 2]])</f>
        <v>1.5363666666666802</v>
      </c>
      <c r="L1192" s="6">
        <f>Table21[[#This Row],[Abs Erorr 2]]/Table21[[#This Row],[Adj Close]]</f>
        <v>1.7218764721463071E-2</v>
      </c>
      <c r="M1192" s="4">
        <f t="shared" si="94"/>
        <v>92.389283333333324</v>
      </c>
      <c r="N1192" s="9">
        <f>Table21[[#This Row],[Adj Close]]-Table21[[#This Row],[6-MA]]</f>
        <v>-3.1629833333333295</v>
      </c>
      <c r="O1192" s="10">
        <f>(Table21[[#This Row],[Adj Close]]-M1192)^2</f>
        <v>10.00446356694442</v>
      </c>
      <c r="P1192" s="10">
        <f>ABS(Table21[[#This Row],[Erorr 3]])</f>
        <v>3.1629833333333295</v>
      </c>
      <c r="Q1192" s="81">
        <f>Table21[[#This Row],[Abs Erorr 3]]/Table21[[#This Row],[Adj Close]]</f>
        <v>3.5449002517568586E-2</v>
      </c>
    </row>
    <row r="1193" spans="1:17" x14ac:dyDescent="0.3">
      <c r="A1193" s="79">
        <v>45195</v>
      </c>
      <c r="B1193" s="82">
        <v>88.802800000000005</v>
      </c>
      <c r="C1193" s="4">
        <f t="shared" si="91"/>
        <v>89.226299999999995</v>
      </c>
      <c r="D1193" s="18">
        <f>Table21[[#This Row],[Adj Close]]-Table21[[#This Row],[Naive Trend ]]</f>
        <v>-0.42349999999999</v>
      </c>
      <c r="E1193" s="5">
        <f t="shared" si="90"/>
        <v>0.17935224999999153</v>
      </c>
      <c r="F1193" s="5">
        <f>ABS(Table21[[#This Row],[Erorr 1]])</f>
        <v>0.42349999999999</v>
      </c>
      <c r="G1193" s="6">
        <f>Table21[[#This Row],[Abs Erorr 1]]/Table21[[#This Row],[Adj Close]]</f>
        <v>4.7689937704665838E-3</v>
      </c>
      <c r="H1193" s="4">
        <f t="shared" si="93"/>
        <v>89.633366666666674</v>
      </c>
      <c r="I1193" s="7">
        <f>(Table21[[#This Row],[Adj Close]]-Table21[[#This Row],[3-MA]])</f>
        <v>-0.83056666666666956</v>
      </c>
      <c r="J1193" s="3">
        <f t="shared" si="92"/>
        <v>0.68984098777778258</v>
      </c>
      <c r="K1193" s="3">
        <f>ABS(Table21[[#This Row],[Erorr 2]])</f>
        <v>0.83056666666666956</v>
      </c>
      <c r="L1193" s="6">
        <f>Table21[[#This Row],[Abs Erorr 2]]/Table21[[#This Row],[Adj Close]]</f>
        <v>9.3529333159164969E-3</v>
      </c>
      <c r="M1193" s="4">
        <f t="shared" si="94"/>
        <v>91.460250000000016</v>
      </c>
      <c r="N1193" s="9">
        <f>Table21[[#This Row],[Adj Close]]-Table21[[#This Row],[6-MA]]</f>
        <v>-2.6574500000000114</v>
      </c>
      <c r="O1193" s="10">
        <f>(Table21[[#This Row],[Adj Close]]-M1193)^2</f>
        <v>7.0620405025000608</v>
      </c>
      <c r="P1193" s="10">
        <f>ABS(Table21[[#This Row],[Erorr 3]])</f>
        <v>2.6574500000000114</v>
      </c>
      <c r="Q1193" s="81">
        <f>Table21[[#This Row],[Abs Erorr 3]]/Table21[[#This Row],[Adj Close]]</f>
        <v>2.9925295148351305E-2</v>
      </c>
    </row>
    <row r="1194" spans="1:17" x14ac:dyDescent="0.3">
      <c r="A1194" s="79">
        <v>45196</v>
      </c>
      <c r="B1194" s="82">
        <v>88.0642</v>
      </c>
      <c r="C1194" s="4">
        <f t="shared" si="91"/>
        <v>88.802800000000005</v>
      </c>
      <c r="D1194" s="18">
        <f>Table21[[#This Row],[Adj Close]]-Table21[[#This Row],[Naive Trend ]]</f>
        <v>-0.73860000000000525</v>
      </c>
      <c r="E1194" s="5">
        <f t="shared" si="90"/>
        <v>0.54552996000000775</v>
      </c>
      <c r="F1194" s="5">
        <f>ABS(Table21[[#This Row],[Erorr 1]])</f>
        <v>0.73860000000000525</v>
      </c>
      <c r="G1194" s="6">
        <f>Table21[[#This Row],[Abs Erorr 1]]/Table21[[#This Row],[Adj Close]]</f>
        <v>8.3870630744389343E-3</v>
      </c>
      <c r="H1194" s="4">
        <f t="shared" si="93"/>
        <v>89.167199999999994</v>
      </c>
      <c r="I1194" s="7">
        <f>(Table21[[#This Row],[Adj Close]]-Table21[[#This Row],[3-MA]])</f>
        <v>-1.1029999999999944</v>
      </c>
      <c r="J1194" s="3">
        <f t="shared" si="92"/>
        <v>1.2166089999999876</v>
      </c>
      <c r="K1194" s="3">
        <f>ABS(Table21[[#This Row],[Erorr 2]])</f>
        <v>1.1029999999999944</v>
      </c>
      <c r="L1194" s="6">
        <f>Table21[[#This Row],[Abs Erorr 2]]/Table21[[#This Row],[Adj Close]]</f>
        <v>1.2524953386279491E-2</v>
      </c>
      <c r="M1194" s="4">
        <f t="shared" si="94"/>
        <v>90.583733333333328</v>
      </c>
      <c r="N1194" s="9">
        <f>Table21[[#This Row],[Adj Close]]-Table21[[#This Row],[6-MA]]</f>
        <v>-2.5195333333333281</v>
      </c>
      <c r="O1194" s="10">
        <f>(Table21[[#This Row],[Adj Close]]-M1194)^2</f>
        <v>6.3480482177777509</v>
      </c>
      <c r="P1194" s="10">
        <f>ABS(Table21[[#This Row],[Erorr 3]])</f>
        <v>2.5195333333333281</v>
      </c>
      <c r="Q1194" s="81">
        <f>Table21[[#This Row],[Abs Erorr 3]]/Table21[[#This Row],[Adj Close]]</f>
        <v>2.8610188173325005E-2</v>
      </c>
    </row>
    <row r="1195" spans="1:17" x14ac:dyDescent="0.3">
      <c r="A1195" s="79">
        <v>45197</v>
      </c>
      <c r="B1195" s="82">
        <v>88.271000000000001</v>
      </c>
      <c r="C1195" s="4">
        <f t="shared" si="91"/>
        <v>88.0642</v>
      </c>
      <c r="D1195" s="18">
        <f>Table21[[#This Row],[Adj Close]]-Table21[[#This Row],[Naive Trend ]]</f>
        <v>0.20680000000000121</v>
      </c>
      <c r="E1195" s="5">
        <f t="shared" si="90"/>
        <v>4.2766240000000497E-2</v>
      </c>
      <c r="F1195" s="5">
        <f>ABS(Table21[[#This Row],[Erorr 1]])</f>
        <v>0.20680000000000121</v>
      </c>
      <c r="G1195" s="6">
        <f>Table21[[#This Row],[Abs Erorr 1]]/Table21[[#This Row],[Adj Close]]</f>
        <v>2.3427852862208561E-3</v>
      </c>
      <c r="H1195" s="4">
        <f t="shared" si="93"/>
        <v>88.697766666666666</v>
      </c>
      <c r="I1195" s="7">
        <f>(Table21[[#This Row],[Adj Close]]-Table21[[#This Row],[3-MA]])</f>
        <v>-0.42676666666666563</v>
      </c>
      <c r="J1195" s="3">
        <f t="shared" si="92"/>
        <v>0.18212978777777689</v>
      </c>
      <c r="K1195" s="3">
        <f>ABS(Table21[[#This Row],[Erorr 2]])</f>
        <v>0.42676666666666563</v>
      </c>
      <c r="L1195" s="6">
        <f>Table21[[#This Row],[Abs Erorr 2]]/Table21[[#This Row],[Adj Close]]</f>
        <v>4.8347324338306533E-3</v>
      </c>
      <c r="M1195" s="4">
        <f t="shared" si="94"/>
        <v>89.730216666666664</v>
      </c>
      <c r="N1195" s="9">
        <f>Table21[[#This Row],[Adj Close]]-Table21[[#This Row],[6-MA]]</f>
        <v>-1.4592166666666628</v>
      </c>
      <c r="O1195" s="10">
        <f>(Table21[[#This Row],[Adj Close]]-M1195)^2</f>
        <v>2.1293132802777666</v>
      </c>
      <c r="P1195" s="10">
        <f>ABS(Table21[[#This Row],[Erorr 3]])</f>
        <v>1.4592166666666628</v>
      </c>
      <c r="Q1195" s="81">
        <f>Table21[[#This Row],[Abs Erorr 3]]/Table21[[#This Row],[Adj Close]]</f>
        <v>1.6531099304037147E-2</v>
      </c>
    </row>
    <row r="1196" spans="1:17" x14ac:dyDescent="0.3">
      <c r="A1196" s="79">
        <v>45198</v>
      </c>
      <c r="B1196" s="82">
        <v>94.170199999999994</v>
      </c>
      <c r="C1196" s="4">
        <f t="shared" si="91"/>
        <v>88.271000000000001</v>
      </c>
      <c r="D1196" s="18">
        <f>Table21[[#This Row],[Adj Close]]-Table21[[#This Row],[Naive Trend ]]</f>
        <v>5.8991999999999933</v>
      </c>
      <c r="E1196" s="5">
        <f t="shared" si="90"/>
        <v>34.800560639999922</v>
      </c>
      <c r="F1196" s="5">
        <f>ABS(Table21[[#This Row],[Erorr 1]])</f>
        <v>5.8991999999999933</v>
      </c>
      <c r="G1196" s="6">
        <f>Table21[[#This Row],[Abs Erorr 1]]/Table21[[#This Row],[Adj Close]]</f>
        <v>6.2644021144693265E-2</v>
      </c>
      <c r="H1196" s="4">
        <f t="shared" si="93"/>
        <v>88.379333333333349</v>
      </c>
      <c r="I1196" s="7">
        <f>(Table21[[#This Row],[Adj Close]]-Table21[[#This Row],[3-MA]])</f>
        <v>5.7908666666666448</v>
      </c>
      <c r="J1196" s="3">
        <f t="shared" si="92"/>
        <v>33.534136751110857</v>
      </c>
      <c r="K1196" s="3">
        <f>ABS(Table21[[#This Row],[Erorr 2]])</f>
        <v>5.7908666666666448</v>
      </c>
      <c r="L1196" s="6">
        <f>Table21[[#This Row],[Abs Erorr 2]]/Table21[[#This Row],[Adj Close]]</f>
        <v>6.149362183224253E-2</v>
      </c>
      <c r="M1196" s="4">
        <f t="shared" si="94"/>
        <v>89.006349999999998</v>
      </c>
      <c r="N1196" s="9">
        <f>Table21[[#This Row],[Adj Close]]-Table21[[#This Row],[6-MA]]</f>
        <v>5.1638499999999965</v>
      </c>
      <c r="O1196" s="10">
        <f>(Table21[[#This Row],[Adj Close]]-M1196)^2</f>
        <v>26.665346822499963</v>
      </c>
      <c r="P1196" s="10">
        <f>ABS(Table21[[#This Row],[Erorr 3]])</f>
        <v>5.1638499999999965</v>
      </c>
      <c r="Q1196" s="81">
        <f>Table21[[#This Row],[Abs Erorr 3]]/Table21[[#This Row],[Adj Close]]</f>
        <v>5.483528759628839E-2</v>
      </c>
    </row>
    <row r="1197" spans="1:17" x14ac:dyDescent="0.3">
      <c r="A1197" s="79">
        <v>45201</v>
      </c>
      <c r="B1197" s="82">
        <v>93.126300000000001</v>
      </c>
      <c r="C1197" s="4">
        <f t="shared" si="91"/>
        <v>94.170199999999994</v>
      </c>
      <c r="D1197" s="18">
        <f>Table21[[#This Row],[Adj Close]]-Table21[[#This Row],[Naive Trend ]]</f>
        <v>-1.0438999999999936</v>
      </c>
      <c r="E1197" s="5">
        <f t="shared" si="90"/>
        <v>1.0897272099999866</v>
      </c>
      <c r="F1197" s="5">
        <f>ABS(Table21[[#This Row],[Erorr 1]])</f>
        <v>1.0438999999999936</v>
      </c>
      <c r="G1197" s="6">
        <f>Table21[[#This Row],[Abs Erorr 1]]/Table21[[#This Row],[Adj Close]]</f>
        <v>1.1209507947808445E-2</v>
      </c>
      <c r="H1197" s="4">
        <f t="shared" si="93"/>
        <v>90.168466666666674</v>
      </c>
      <c r="I1197" s="7">
        <f>(Table21[[#This Row],[Adj Close]]-Table21[[#This Row],[3-MA]])</f>
        <v>2.9578333333333262</v>
      </c>
      <c r="J1197" s="3">
        <f t="shared" si="92"/>
        <v>8.7487780277777354</v>
      </c>
      <c r="K1197" s="3">
        <f>ABS(Table21[[#This Row],[Erorr 2]])</f>
        <v>2.9578333333333262</v>
      </c>
      <c r="L1197" s="6">
        <f>Table21[[#This Row],[Abs Erorr 2]]/Table21[[#This Row],[Adj Close]]</f>
        <v>3.1761525297722838E-2</v>
      </c>
      <c r="M1197" s="4">
        <f t="shared" si="94"/>
        <v>89.66783333333332</v>
      </c>
      <c r="N1197" s="9">
        <f>Table21[[#This Row],[Adj Close]]-Table21[[#This Row],[6-MA]]</f>
        <v>3.4584666666666806</v>
      </c>
      <c r="O1197" s="10">
        <f>(Table21[[#This Row],[Adj Close]]-M1197)^2</f>
        <v>11.96099168444454</v>
      </c>
      <c r="P1197" s="10">
        <f>ABS(Table21[[#This Row],[Erorr 3]])</f>
        <v>3.4584666666666806</v>
      </c>
      <c r="Q1197" s="81">
        <f>Table21[[#This Row],[Abs Erorr 3]]/Table21[[#This Row],[Adj Close]]</f>
        <v>3.7137378663886361E-2</v>
      </c>
    </row>
    <row r="1198" spans="1:17" x14ac:dyDescent="0.3">
      <c r="A1198" s="79">
        <v>45202</v>
      </c>
      <c r="B1198" s="82">
        <v>93.648200000000003</v>
      </c>
      <c r="C1198" s="4">
        <f t="shared" si="91"/>
        <v>93.126300000000001</v>
      </c>
      <c r="D1198" s="18">
        <f>Table21[[#This Row],[Adj Close]]-Table21[[#This Row],[Naive Trend ]]</f>
        <v>0.52190000000000225</v>
      </c>
      <c r="E1198" s="5">
        <f t="shared" si="90"/>
        <v>0.27237961000000233</v>
      </c>
      <c r="F1198" s="5">
        <f>ABS(Table21[[#This Row],[Erorr 1]])</f>
        <v>0.52190000000000225</v>
      </c>
      <c r="G1198" s="6">
        <f>Table21[[#This Row],[Abs Erorr 1]]/Table21[[#This Row],[Adj Close]]</f>
        <v>5.5729848518177843E-3</v>
      </c>
      <c r="H1198" s="4">
        <f t="shared" si="93"/>
        <v>91.855833333333337</v>
      </c>
      <c r="I1198" s="7">
        <f>(Table21[[#This Row],[Adj Close]]-Table21[[#This Row],[3-MA]])</f>
        <v>1.7923666666666662</v>
      </c>
      <c r="J1198" s="3">
        <f t="shared" si="92"/>
        <v>3.2125782677777761</v>
      </c>
      <c r="K1198" s="3">
        <f>ABS(Table21[[#This Row],[Erorr 2]])</f>
        <v>1.7923666666666662</v>
      </c>
      <c r="L1198" s="6">
        <f>Table21[[#This Row],[Abs Erorr 2]]/Table21[[#This Row],[Adj Close]]</f>
        <v>1.9139360571443616E-2</v>
      </c>
      <c r="M1198" s="4">
        <f t="shared" si="94"/>
        <v>90.276799999999994</v>
      </c>
      <c r="N1198" s="9">
        <f>Table21[[#This Row],[Adj Close]]-Table21[[#This Row],[6-MA]]</f>
        <v>3.3714000000000084</v>
      </c>
      <c r="O1198" s="10">
        <f>(Table21[[#This Row],[Adj Close]]-M1198)^2</f>
        <v>11.366337960000056</v>
      </c>
      <c r="P1198" s="10">
        <f>ABS(Table21[[#This Row],[Erorr 3]])</f>
        <v>3.3714000000000084</v>
      </c>
      <c r="Q1198" s="81">
        <f>Table21[[#This Row],[Abs Erorr 3]]/Table21[[#This Row],[Adj Close]]</f>
        <v>3.6000691951367014E-2</v>
      </c>
    </row>
    <row r="1199" spans="1:17" x14ac:dyDescent="0.3">
      <c r="A1199" s="79">
        <v>45203</v>
      </c>
      <c r="B1199" s="82">
        <v>94.436099999999996</v>
      </c>
      <c r="C1199" s="4">
        <f t="shared" si="91"/>
        <v>93.648200000000003</v>
      </c>
      <c r="D1199" s="18">
        <f>Table21[[#This Row],[Adj Close]]-Table21[[#This Row],[Naive Trend ]]</f>
        <v>0.78789999999999338</v>
      </c>
      <c r="E1199" s="5">
        <f t="shared" si="90"/>
        <v>0.62078640999998957</v>
      </c>
      <c r="F1199" s="5">
        <f>ABS(Table21[[#This Row],[Erorr 1]])</f>
        <v>0.78789999999999338</v>
      </c>
      <c r="G1199" s="6">
        <f>Table21[[#This Row],[Abs Erorr 1]]/Table21[[#This Row],[Adj Close]]</f>
        <v>8.3432077351774728E-3</v>
      </c>
      <c r="H1199" s="4">
        <f t="shared" si="93"/>
        <v>93.648233333333337</v>
      </c>
      <c r="I1199" s="7">
        <f>(Table21[[#This Row],[Adj Close]]-Table21[[#This Row],[3-MA]])</f>
        <v>0.78786666666665894</v>
      </c>
      <c r="J1199" s="3">
        <f t="shared" si="92"/>
        <v>0.62073388444443223</v>
      </c>
      <c r="K1199" s="3">
        <f>ABS(Table21[[#This Row],[Erorr 2]])</f>
        <v>0.78786666666665894</v>
      </c>
      <c r="L1199" s="6">
        <f>Table21[[#This Row],[Abs Erorr 2]]/Table21[[#This Row],[Adj Close]]</f>
        <v>8.3428547628148445E-3</v>
      </c>
      <c r="M1199" s="4">
        <f t="shared" si="94"/>
        <v>91.013783333333336</v>
      </c>
      <c r="N1199" s="9">
        <f>Table21[[#This Row],[Adj Close]]-Table21[[#This Row],[6-MA]]</f>
        <v>3.42231666666666</v>
      </c>
      <c r="O1199" s="10">
        <f>(Table21[[#This Row],[Adj Close]]-M1199)^2</f>
        <v>11.712251366944399</v>
      </c>
      <c r="P1199" s="10">
        <f>ABS(Table21[[#This Row],[Erorr 3]])</f>
        <v>3.42231666666666</v>
      </c>
      <c r="Q1199" s="81">
        <f>Table21[[#This Row],[Abs Erorr 3]]/Table21[[#This Row],[Adj Close]]</f>
        <v>3.62394959837039E-2</v>
      </c>
    </row>
    <row r="1200" spans="1:17" x14ac:dyDescent="0.3">
      <c r="A1200" s="79">
        <v>45204</v>
      </c>
      <c r="B1200" s="82">
        <v>94.337599999999995</v>
      </c>
      <c r="C1200" s="4">
        <f t="shared" si="91"/>
        <v>94.436099999999996</v>
      </c>
      <c r="D1200" s="18">
        <f>Table21[[#This Row],[Adj Close]]-Table21[[#This Row],[Naive Trend ]]</f>
        <v>-9.8500000000001364E-2</v>
      </c>
      <c r="E1200" s="5">
        <f t="shared" si="90"/>
        <v>9.702250000000268E-3</v>
      </c>
      <c r="F1200" s="5">
        <f>ABS(Table21[[#This Row],[Erorr 1]])</f>
        <v>9.8500000000001364E-2</v>
      </c>
      <c r="G1200" s="6">
        <f>Table21[[#This Row],[Abs Erorr 1]]/Table21[[#This Row],[Adj Close]]</f>
        <v>1.04412238598397E-3</v>
      </c>
      <c r="H1200" s="4">
        <f t="shared" si="93"/>
        <v>93.736866666666671</v>
      </c>
      <c r="I1200" s="7">
        <f>(Table21[[#This Row],[Adj Close]]-Table21[[#This Row],[3-MA]])</f>
        <v>0.60073333333332357</v>
      </c>
      <c r="J1200" s="3">
        <f t="shared" si="92"/>
        <v>0.36088053777776608</v>
      </c>
      <c r="K1200" s="3">
        <f>ABS(Table21[[#This Row],[Erorr 2]])</f>
        <v>0.60073333333332357</v>
      </c>
      <c r="L1200" s="6">
        <f>Table21[[#This Row],[Abs Erorr 2]]/Table21[[#This Row],[Adj Close]]</f>
        <v>6.3679098613206569E-3</v>
      </c>
      <c r="M1200" s="4">
        <f t="shared" si="94"/>
        <v>91.952666666666673</v>
      </c>
      <c r="N1200" s="9">
        <f>Table21[[#This Row],[Adj Close]]-Table21[[#This Row],[6-MA]]</f>
        <v>2.384933333333322</v>
      </c>
      <c r="O1200" s="10">
        <f>(Table21[[#This Row],[Adj Close]]-M1200)^2</f>
        <v>5.6879070044443907</v>
      </c>
      <c r="P1200" s="10">
        <f>ABS(Table21[[#This Row],[Erorr 3]])</f>
        <v>2.384933333333322</v>
      </c>
      <c r="Q1200" s="81">
        <f>Table21[[#This Row],[Abs Erorr 3]]/Table21[[#This Row],[Adj Close]]</f>
        <v>2.5280835354443212E-2</v>
      </c>
    </row>
    <row r="1201" spans="1:17" x14ac:dyDescent="0.3">
      <c r="A1201" s="79">
        <v>45205</v>
      </c>
      <c r="B1201" s="82">
        <v>95.637600000000006</v>
      </c>
      <c r="C1201" s="4">
        <f t="shared" si="91"/>
        <v>94.337599999999995</v>
      </c>
      <c r="D1201" s="18">
        <f>Table21[[#This Row],[Adj Close]]-Table21[[#This Row],[Naive Trend ]]</f>
        <v>1.3000000000000114</v>
      </c>
      <c r="E1201" s="5">
        <f t="shared" si="90"/>
        <v>1.6900000000000295</v>
      </c>
      <c r="F1201" s="5">
        <f>ABS(Table21[[#This Row],[Erorr 1]])</f>
        <v>1.3000000000000114</v>
      </c>
      <c r="G1201" s="6">
        <f>Table21[[#This Row],[Abs Erorr 1]]/Table21[[#This Row],[Adj Close]]</f>
        <v>1.3592980166796441E-2</v>
      </c>
      <c r="H1201" s="4">
        <f t="shared" si="93"/>
        <v>94.140633333333327</v>
      </c>
      <c r="I1201" s="7">
        <f>(Table21[[#This Row],[Adj Close]]-Table21[[#This Row],[3-MA]])</f>
        <v>1.4969666666666797</v>
      </c>
      <c r="J1201" s="3">
        <f t="shared" si="92"/>
        <v>2.2409092011111502</v>
      </c>
      <c r="K1201" s="3">
        <f>ABS(Table21[[#This Row],[Erorr 2]])</f>
        <v>1.4969666666666797</v>
      </c>
      <c r="L1201" s="6">
        <f>Table21[[#This Row],[Abs Erorr 2]]/Table21[[#This Row],[Adj Close]]</f>
        <v>1.5652490931042599E-2</v>
      </c>
      <c r="M1201" s="4">
        <f t="shared" si="94"/>
        <v>92.998233333333317</v>
      </c>
      <c r="N1201" s="9">
        <f>Table21[[#This Row],[Adj Close]]-Table21[[#This Row],[6-MA]]</f>
        <v>2.6393666666666888</v>
      </c>
      <c r="O1201" s="10">
        <f>(Table21[[#This Row],[Adj Close]]-M1201)^2</f>
        <v>6.9662564011112282</v>
      </c>
      <c r="P1201" s="10">
        <f>ABS(Table21[[#This Row],[Erorr 3]])</f>
        <v>2.6393666666666888</v>
      </c>
      <c r="Q1201" s="81">
        <f>Table21[[#This Row],[Abs Erorr 3]]/Table21[[#This Row],[Adj Close]]</f>
        <v>2.7597583656079706E-2</v>
      </c>
    </row>
    <row r="1202" spans="1:17" x14ac:dyDescent="0.3">
      <c r="A1202" s="79">
        <v>45208</v>
      </c>
      <c r="B1202" s="82">
        <v>95.411100000000005</v>
      </c>
      <c r="C1202" s="4">
        <f t="shared" si="91"/>
        <v>95.637600000000006</v>
      </c>
      <c r="D1202" s="18">
        <f>Table21[[#This Row],[Adj Close]]-Table21[[#This Row],[Naive Trend ]]</f>
        <v>-0.22650000000000148</v>
      </c>
      <c r="E1202" s="5">
        <f t="shared" si="90"/>
        <v>5.1302250000000667E-2</v>
      </c>
      <c r="F1202" s="5">
        <f>ABS(Table21[[#This Row],[Erorr 1]])</f>
        <v>0.22650000000000148</v>
      </c>
      <c r="G1202" s="6">
        <f>Table21[[#This Row],[Abs Erorr 1]]/Table21[[#This Row],[Adj Close]]</f>
        <v>2.3739376236098469E-3</v>
      </c>
      <c r="H1202" s="4">
        <f t="shared" si="93"/>
        <v>94.803766666666661</v>
      </c>
      <c r="I1202" s="7">
        <f>(Table21[[#This Row],[Adj Close]]-Table21[[#This Row],[3-MA]])</f>
        <v>0.60733333333334372</v>
      </c>
      <c r="J1202" s="3">
        <f t="shared" si="92"/>
        <v>0.36885377777779038</v>
      </c>
      <c r="K1202" s="3">
        <f>ABS(Table21[[#This Row],[Erorr 2]])</f>
        <v>0.60733333333334372</v>
      </c>
      <c r="L1202" s="6">
        <f>Table21[[#This Row],[Abs Erorr 2]]/Table21[[#This Row],[Adj Close]]</f>
        <v>6.3654368656617909E-3</v>
      </c>
      <c r="M1202" s="4">
        <f t="shared" si="94"/>
        <v>94.225999999999999</v>
      </c>
      <c r="N1202" s="9">
        <f>Table21[[#This Row],[Adj Close]]-Table21[[#This Row],[6-MA]]</f>
        <v>1.1851000000000056</v>
      </c>
      <c r="O1202" s="10">
        <f>(Table21[[#This Row],[Adj Close]]-M1202)^2</f>
        <v>1.4044620100000134</v>
      </c>
      <c r="P1202" s="10">
        <f>ABS(Table21[[#This Row],[Erorr 3]])</f>
        <v>1.1851000000000056</v>
      </c>
      <c r="Q1202" s="81">
        <f>Table21[[#This Row],[Abs Erorr 3]]/Table21[[#This Row],[Adj Close]]</f>
        <v>1.2420986656688849E-2</v>
      </c>
    </row>
    <row r="1203" spans="1:17" x14ac:dyDescent="0.3">
      <c r="A1203" s="79">
        <v>45209</v>
      </c>
      <c r="B1203" s="82">
        <v>96.139899999999997</v>
      </c>
      <c r="C1203" s="4">
        <f t="shared" si="91"/>
        <v>95.411100000000005</v>
      </c>
      <c r="D1203" s="18">
        <f>Table21[[#This Row],[Adj Close]]-Table21[[#This Row],[Naive Trend ]]</f>
        <v>0.72879999999999256</v>
      </c>
      <c r="E1203" s="5">
        <f t="shared" si="90"/>
        <v>0.5311494399999892</v>
      </c>
      <c r="F1203" s="5">
        <f>ABS(Table21[[#This Row],[Erorr 1]])</f>
        <v>0.72879999999999256</v>
      </c>
      <c r="G1203" s="6">
        <f>Table21[[#This Row],[Abs Erorr 1]]/Table21[[#This Row],[Adj Close]]</f>
        <v>7.5806194930511947E-3</v>
      </c>
      <c r="H1203" s="4">
        <f t="shared" si="93"/>
        <v>95.128766666666664</v>
      </c>
      <c r="I1203" s="7">
        <f>(Table21[[#This Row],[Adj Close]]-Table21[[#This Row],[3-MA]])</f>
        <v>1.0111333333333334</v>
      </c>
      <c r="J1203" s="3">
        <f t="shared" si="92"/>
        <v>1.022390617777778</v>
      </c>
      <c r="K1203" s="3">
        <f>ABS(Table21[[#This Row],[Erorr 2]])</f>
        <v>1.0111333333333334</v>
      </c>
      <c r="L1203" s="6">
        <f>Table21[[#This Row],[Abs Erorr 2]]/Table21[[#This Row],[Adj Close]]</f>
        <v>1.0517312097613305E-2</v>
      </c>
      <c r="M1203" s="4">
        <f t="shared" si="94"/>
        <v>94.432816666666668</v>
      </c>
      <c r="N1203" s="9">
        <f>Table21[[#This Row],[Adj Close]]-Table21[[#This Row],[6-MA]]</f>
        <v>1.7070833333333297</v>
      </c>
      <c r="O1203" s="10">
        <f>(Table21[[#This Row],[Adj Close]]-M1203)^2</f>
        <v>2.9141335069444323</v>
      </c>
      <c r="P1203" s="10">
        <f>ABS(Table21[[#This Row],[Erorr 3]])</f>
        <v>1.7070833333333297</v>
      </c>
      <c r="Q1203" s="81">
        <f>Table21[[#This Row],[Abs Erorr 3]]/Table21[[#This Row],[Adj Close]]</f>
        <v>1.7756242032010951E-2</v>
      </c>
    </row>
    <row r="1204" spans="1:17" x14ac:dyDescent="0.3">
      <c r="A1204" s="79">
        <v>45210</v>
      </c>
      <c r="B1204" s="82">
        <v>97.154300000000006</v>
      </c>
      <c r="C1204" s="4">
        <f t="shared" si="91"/>
        <v>96.139899999999997</v>
      </c>
      <c r="D1204" s="18">
        <f>Table21[[#This Row],[Adj Close]]-Table21[[#This Row],[Naive Trend ]]</f>
        <v>1.0144000000000091</v>
      </c>
      <c r="E1204" s="5">
        <f t="shared" si="90"/>
        <v>1.0290073600000185</v>
      </c>
      <c r="F1204" s="5">
        <f>ABS(Table21[[#This Row],[Erorr 1]])</f>
        <v>1.0144000000000091</v>
      </c>
      <c r="G1204" s="6">
        <f>Table21[[#This Row],[Abs Erorr 1]]/Table21[[#This Row],[Adj Close]]</f>
        <v>1.0441123038301022E-2</v>
      </c>
      <c r="H1204" s="4">
        <f t="shared" si="93"/>
        <v>95.729533333333336</v>
      </c>
      <c r="I1204" s="7">
        <f>(Table21[[#This Row],[Adj Close]]-Table21[[#This Row],[3-MA]])</f>
        <v>1.4247666666666703</v>
      </c>
      <c r="J1204" s="3">
        <f t="shared" si="92"/>
        <v>2.0299600544444547</v>
      </c>
      <c r="K1204" s="3">
        <f>ABS(Table21[[#This Row],[Erorr 2]])</f>
        <v>1.4247666666666703</v>
      </c>
      <c r="L1204" s="6">
        <f>Table21[[#This Row],[Abs Erorr 2]]/Table21[[#This Row],[Adj Close]]</f>
        <v>1.4664988236924872E-2</v>
      </c>
      <c r="M1204" s="4">
        <f t="shared" si="94"/>
        <v>94.935083333333338</v>
      </c>
      <c r="N1204" s="9">
        <f>Table21[[#This Row],[Adj Close]]-Table21[[#This Row],[6-MA]]</f>
        <v>2.2192166666666679</v>
      </c>
      <c r="O1204" s="10">
        <f>(Table21[[#This Row],[Adj Close]]-M1204)^2</f>
        <v>4.9249226136111171</v>
      </c>
      <c r="P1204" s="10">
        <f>ABS(Table21[[#This Row],[Erorr 3]])</f>
        <v>2.2192166666666679</v>
      </c>
      <c r="Q1204" s="81">
        <f>Table21[[#This Row],[Abs Erorr 3]]/Table21[[#This Row],[Adj Close]]</f>
        <v>2.2842186775744025E-2</v>
      </c>
    </row>
    <row r="1205" spans="1:17" x14ac:dyDescent="0.3">
      <c r="A1205" s="79">
        <v>45211</v>
      </c>
      <c r="B1205" s="82">
        <v>97.745099999999994</v>
      </c>
      <c r="C1205" s="4">
        <f t="shared" si="91"/>
        <v>97.154300000000006</v>
      </c>
      <c r="D1205" s="18">
        <f>Table21[[#This Row],[Adj Close]]-Table21[[#This Row],[Naive Trend ]]</f>
        <v>0.59079999999998734</v>
      </c>
      <c r="E1205" s="5">
        <f t="shared" si="90"/>
        <v>0.34904463999998503</v>
      </c>
      <c r="F1205" s="5">
        <f>ABS(Table21[[#This Row],[Erorr 1]])</f>
        <v>0.59079999999998734</v>
      </c>
      <c r="G1205" s="6">
        <f>Table21[[#This Row],[Abs Erorr 1]]/Table21[[#This Row],[Adj Close]]</f>
        <v>6.0442927573861743E-3</v>
      </c>
      <c r="H1205" s="4">
        <f t="shared" si="93"/>
        <v>96.235099999999989</v>
      </c>
      <c r="I1205" s="7">
        <f>(Table21[[#This Row],[Adj Close]]-Table21[[#This Row],[3-MA]])</f>
        <v>1.5100000000000051</v>
      </c>
      <c r="J1205" s="3">
        <f t="shared" si="92"/>
        <v>2.2801000000000156</v>
      </c>
      <c r="K1205" s="3">
        <f>ABS(Table21[[#This Row],[Erorr 2]])</f>
        <v>1.5100000000000051</v>
      </c>
      <c r="L1205" s="6">
        <f>Table21[[#This Row],[Abs Erorr 2]]/Table21[[#This Row],[Adj Close]]</f>
        <v>1.5448344725208785E-2</v>
      </c>
      <c r="M1205" s="4">
        <f t="shared" si="94"/>
        <v>95.519433333333339</v>
      </c>
      <c r="N1205" s="9">
        <f>Table21[[#This Row],[Adj Close]]-Table21[[#This Row],[6-MA]]</f>
        <v>2.2256666666666547</v>
      </c>
      <c r="O1205" s="10">
        <f>(Table21[[#This Row],[Adj Close]]-M1205)^2</f>
        <v>4.9535921111110577</v>
      </c>
      <c r="P1205" s="10">
        <f>ABS(Table21[[#This Row],[Erorr 3]])</f>
        <v>2.2256666666666547</v>
      </c>
      <c r="Q1205" s="81">
        <f>Table21[[#This Row],[Abs Erorr 3]]/Table21[[#This Row],[Adj Close]]</f>
        <v>2.2770109874220342E-2</v>
      </c>
    </row>
    <row r="1206" spans="1:17" x14ac:dyDescent="0.3">
      <c r="A1206" s="79">
        <v>45212</v>
      </c>
      <c r="B1206" s="82">
        <v>98.395099999999999</v>
      </c>
      <c r="C1206" s="4">
        <f t="shared" si="91"/>
        <v>97.745099999999994</v>
      </c>
      <c r="D1206" s="18">
        <f>Table21[[#This Row],[Adj Close]]-Table21[[#This Row],[Naive Trend ]]</f>
        <v>0.65000000000000568</v>
      </c>
      <c r="E1206" s="5">
        <f t="shared" si="90"/>
        <v>0.42250000000000737</v>
      </c>
      <c r="F1206" s="5">
        <f>ABS(Table21[[#This Row],[Erorr 1]])</f>
        <v>0.65000000000000568</v>
      </c>
      <c r="G1206" s="6">
        <f>Table21[[#This Row],[Abs Erorr 1]]/Table21[[#This Row],[Adj Close]]</f>
        <v>6.6060200152243936E-3</v>
      </c>
      <c r="H1206" s="4">
        <f t="shared" si="93"/>
        <v>97.013099999999994</v>
      </c>
      <c r="I1206" s="7">
        <f>(Table21[[#This Row],[Adj Close]]-Table21[[#This Row],[3-MA]])</f>
        <v>1.382000000000005</v>
      </c>
      <c r="J1206" s="3">
        <f t="shared" si="92"/>
        <v>1.9099240000000137</v>
      </c>
      <c r="K1206" s="3">
        <f>ABS(Table21[[#This Row],[Erorr 2]])</f>
        <v>1.382000000000005</v>
      </c>
      <c r="L1206" s="6">
        <f>Table21[[#This Row],[Abs Erorr 2]]/Table21[[#This Row],[Adj Close]]</f>
        <v>1.4045414863138561E-2</v>
      </c>
      <c r="M1206" s="4">
        <f t="shared" si="94"/>
        <v>96.070933333333343</v>
      </c>
      <c r="N1206" s="9">
        <f>Table21[[#This Row],[Adj Close]]-Table21[[#This Row],[6-MA]]</f>
        <v>2.3241666666666561</v>
      </c>
      <c r="O1206" s="10">
        <f>(Table21[[#This Row],[Adj Close]]-M1206)^2</f>
        <v>5.4017506944443952</v>
      </c>
      <c r="P1206" s="10">
        <f>ABS(Table21[[#This Row],[Erorr 3]])</f>
        <v>2.3241666666666561</v>
      </c>
      <c r="Q1206" s="81">
        <f>Table21[[#This Row],[Abs Erorr 3]]/Table21[[#This Row],[Adj Close]]</f>
        <v>2.362075618264178E-2</v>
      </c>
    </row>
    <row r="1207" spans="1:17" x14ac:dyDescent="0.3">
      <c r="A1207" s="79">
        <v>45215</v>
      </c>
      <c r="B1207" s="82">
        <v>100.49290000000001</v>
      </c>
      <c r="C1207" s="4">
        <f t="shared" si="91"/>
        <v>98.395099999999999</v>
      </c>
      <c r="D1207" s="18">
        <f>Table21[[#This Row],[Adj Close]]-Table21[[#This Row],[Naive Trend ]]</f>
        <v>2.0978000000000065</v>
      </c>
      <c r="E1207" s="5">
        <f t="shared" si="90"/>
        <v>4.4007648400000274</v>
      </c>
      <c r="F1207" s="5">
        <f>ABS(Table21[[#This Row],[Erorr 1]])</f>
        <v>2.0978000000000065</v>
      </c>
      <c r="G1207" s="6">
        <f>Table21[[#This Row],[Abs Erorr 1]]/Table21[[#This Row],[Adj Close]]</f>
        <v>2.0875106599570779E-2</v>
      </c>
      <c r="H1207" s="4">
        <f t="shared" si="93"/>
        <v>97.764833333333343</v>
      </c>
      <c r="I1207" s="7">
        <f>(Table21[[#This Row],[Adj Close]]-Table21[[#This Row],[3-MA]])</f>
        <v>2.7280666666666633</v>
      </c>
      <c r="J1207" s="3">
        <f t="shared" si="92"/>
        <v>7.4423477377777596</v>
      </c>
      <c r="K1207" s="3">
        <f>ABS(Table21[[#This Row],[Erorr 2]])</f>
        <v>2.7280666666666633</v>
      </c>
      <c r="L1207" s="6">
        <f>Table21[[#This Row],[Abs Erorr 2]]/Table21[[#This Row],[Adj Close]]</f>
        <v>2.7146859794738368E-2</v>
      </c>
      <c r="M1207" s="4">
        <f t="shared" si="94"/>
        <v>96.747183333333325</v>
      </c>
      <c r="N1207" s="9">
        <f>Table21[[#This Row],[Adj Close]]-Table21[[#This Row],[6-MA]]</f>
        <v>3.7457166666666808</v>
      </c>
      <c r="O1207" s="10">
        <f>(Table21[[#This Row],[Adj Close]]-M1207)^2</f>
        <v>14.03039334694455</v>
      </c>
      <c r="P1207" s="10">
        <f>ABS(Table21[[#This Row],[Erorr 3]])</f>
        <v>3.7457166666666808</v>
      </c>
      <c r="Q1207" s="81">
        <f>Table21[[#This Row],[Abs Erorr 3]]/Table21[[#This Row],[Adj Close]]</f>
        <v>3.7273445852061993E-2</v>
      </c>
    </row>
    <row r="1208" spans="1:17" x14ac:dyDescent="0.3">
      <c r="A1208" s="79">
        <v>45216</v>
      </c>
      <c r="B1208" s="82">
        <v>101.4481</v>
      </c>
      <c r="C1208" s="4">
        <f t="shared" si="91"/>
        <v>100.49290000000001</v>
      </c>
      <c r="D1208" s="18">
        <f>Table21[[#This Row],[Adj Close]]-Table21[[#This Row],[Naive Trend ]]</f>
        <v>0.95519999999999072</v>
      </c>
      <c r="E1208" s="5">
        <f t="shared" si="90"/>
        <v>0.91240703999998229</v>
      </c>
      <c r="F1208" s="5">
        <f>ABS(Table21[[#This Row],[Erorr 1]])</f>
        <v>0.95519999999999072</v>
      </c>
      <c r="G1208" s="6">
        <f>Table21[[#This Row],[Abs Erorr 1]]/Table21[[#This Row],[Adj Close]]</f>
        <v>9.4156519441960049E-3</v>
      </c>
      <c r="H1208" s="4">
        <f t="shared" si="93"/>
        <v>98.877700000000004</v>
      </c>
      <c r="I1208" s="7">
        <f>(Table21[[#This Row],[Adj Close]]-Table21[[#This Row],[3-MA]])</f>
        <v>2.5703999999999922</v>
      </c>
      <c r="J1208" s="3">
        <f t="shared" si="92"/>
        <v>6.6069561599999602</v>
      </c>
      <c r="K1208" s="3">
        <f>ABS(Table21[[#This Row],[Erorr 2]])</f>
        <v>2.5703999999999922</v>
      </c>
      <c r="L1208" s="6">
        <f>Table21[[#This Row],[Abs Erorr 2]]/Table21[[#This Row],[Adj Close]]</f>
        <v>2.5337093548326604E-2</v>
      </c>
      <c r="M1208" s="4">
        <f t="shared" si="94"/>
        <v>97.556399999999996</v>
      </c>
      <c r="N1208" s="9">
        <f>Table21[[#This Row],[Adj Close]]-Table21[[#This Row],[6-MA]]</f>
        <v>3.8917000000000002</v>
      </c>
      <c r="O1208" s="10">
        <f>(Table21[[#This Row],[Adj Close]]-M1208)^2</f>
        <v>15.145328890000002</v>
      </c>
      <c r="P1208" s="10">
        <f>ABS(Table21[[#This Row],[Erorr 3]])</f>
        <v>3.8917000000000002</v>
      </c>
      <c r="Q1208" s="81">
        <f>Table21[[#This Row],[Abs Erorr 3]]/Table21[[#This Row],[Adj Close]]</f>
        <v>3.836148730237432E-2</v>
      </c>
    </row>
    <row r="1209" spans="1:17" x14ac:dyDescent="0.3">
      <c r="A1209" s="79">
        <v>45217</v>
      </c>
      <c r="B1209" s="82">
        <v>102.1966</v>
      </c>
      <c r="C1209" s="4">
        <f t="shared" si="91"/>
        <v>101.4481</v>
      </c>
      <c r="D1209" s="18">
        <f>Table21[[#This Row],[Adj Close]]-Table21[[#This Row],[Naive Trend ]]</f>
        <v>0.74850000000000705</v>
      </c>
      <c r="E1209" s="5">
        <f t="shared" si="90"/>
        <v>0.56025225000001055</v>
      </c>
      <c r="F1209" s="5">
        <f>ABS(Table21[[#This Row],[Erorr 1]])</f>
        <v>0.74850000000000705</v>
      </c>
      <c r="G1209" s="6">
        <f>Table21[[#This Row],[Abs Erorr 1]]/Table21[[#This Row],[Adj Close]]</f>
        <v>7.3241184148984118E-3</v>
      </c>
      <c r="H1209" s="4">
        <f t="shared" si="93"/>
        <v>100.11203333333333</v>
      </c>
      <c r="I1209" s="7">
        <f>(Table21[[#This Row],[Adj Close]]-Table21[[#This Row],[3-MA]])</f>
        <v>2.0845666666666745</v>
      </c>
      <c r="J1209" s="3">
        <f t="shared" si="92"/>
        <v>4.3454181877778106</v>
      </c>
      <c r="K1209" s="3">
        <f>ABS(Table21[[#This Row],[Erorr 2]])</f>
        <v>2.0845666666666745</v>
      </c>
      <c r="L1209" s="6">
        <f>Table21[[#This Row],[Abs Erorr 2]]/Table21[[#This Row],[Adj Close]]</f>
        <v>2.0397612705967464E-2</v>
      </c>
      <c r="M1209" s="4">
        <f t="shared" si="94"/>
        <v>98.562566666666669</v>
      </c>
      <c r="N1209" s="9">
        <f>Table21[[#This Row],[Adj Close]]-Table21[[#This Row],[6-MA]]</f>
        <v>3.6340333333333348</v>
      </c>
      <c r="O1209" s="10">
        <f>(Table21[[#This Row],[Adj Close]]-M1209)^2</f>
        <v>13.206198267777788</v>
      </c>
      <c r="P1209" s="10">
        <f>ABS(Table21[[#This Row],[Erorr 3]])</f>
        <v>3.6340333333333348</v>
      </c>
      <c r="Q1209" s="81">
        <f>Table21[[#This Row],[Abs Erorr 3]]/Table21[[#This Row],[Adj Close]]</f>
        <v>3.5559239087536519E-2</v>
      </c>
    </row>
    <row r="1210" spans="1:17" x14ac:dyDescent="0.3">
      <c r="A1210" s="79">
        <v>45218</v>
      </c>
      <c r="B1210" s="82">
        <v>101.4875</v>
      </c>
      <c r="C1210" s="4">
        <f t="shared" si="91"/>
        <v>102.1966</v>
      </c>
      <c r="D1210" s="18">
        <f>Table21[[#This Row],[Adj Close]]-Table21[[#This Row],[Naive Trend ]]</f>
        <v>-0.7091000000000065</v>
      </c>
      <c r="E1210" s="5">
        <f t="shared" si="90"/>
        <v>0.50282281000000917</v>
      </c>
      <c r="F1210" s="5">
        <f>ABS(Table21[[#This Row],[Erorr 1]])</f>
        <v>0.7091000000000065</v>
      </c>
      <c r="G1210" s="6">
        <f>Table21[[#This Row],[Abs Erorr 1]]/Table21[[#This Row],[Adj Close]]</f>
        <v>6.9870673728292306E-3</v>
      </c>
      <c r="H1210" s="4">
        <f t="shared" si="93"/>
        <v>101.37920000000001</v>
      </c>
      <c r="I1210" s="7">
        <f>(Table21[[#This Row],[Adj Close]]-Table21[[#This Row],[3-MA]])</f>
        <v>0.10829999999998563</v>
      </c>
      <c r="J1210" s="3">
        <f t="shared" si="92"/>
        <v>1.1728889999996887E-2</v>
      </c>
      <c r="K1210" s="3">
        <f>ABS(Table21[[#This Row],[Erorr 2]])</f>
        <v>0.10829999999998563</v>
      </c>
      <c r="L1210" s="6">
        <f>Table21[[#This Row],[Abs Erorr 2]]/Table21[[#This Row],[Adj Close]]</f>
        <v>1.0671264934103771E-3</v>
      </c>
      <c r="M1210" s="4">
        <f t="shared" si="94"/>
        <v>99.572016666666684</v>
      </c>
      <c r="N1210" s="9">
        <f>Table21[[#This Row],[Adj Close]]-Table21[[#This Row],[6-MA]]</f>
        <v>1.915483333333313</v>
      </c>
      <c r="O1210" s="10">
        <f>(Table21[[#This Row],[Adj Close]]-M1210)^2</f>
        <v>3.6690764002776999</v>
      </c>
      <c r="P1210" s="10">
        <f>ABS(Table21[[#This Row],[Erorr 3]])</f>
        <v>1.915483333333313</v>
      </c>
      <c r="Q1210" s="81">
        <f>Table21[[#This Row],[Abs Erorr 3]]/Table21[[#This Row],[Adj Close]]</f>
        <v>1.8874081372911078E-2</v>
      </c>
    </row>
    <row r="1211" spans="1:17" x14ac:dyDescent="0.3">
      <c r="A1211" s="79">
        <v>45219</v>
      </c>
      <c r="B1211" s="82">
        <v>101.1133</v>
      </c>
      <c r="C1211" s="4">
        <f t="shared" si="91"/>
        <v>101.4875</v>
      </c>
      <c r="D1211" s="18">
        <f>Table21[[#This Row],[Adj Close]]-Table21[[#This Row],[Naive Trend ]]</f>
        <v>-0.37420000000000186</v>
      </c>
      <c r="E1211" s="5">
        <f t="shared" si="90"/>
        <v>0.14002564000000139</v>
      </c>
      <c r="F1211" s="5">
        <f>ABS(Table21[[#This Row],[Erorr 1]])</f>
        <v>0.37420000000000186</v>
      </c>
      <c r="G1211" s="6">
        <f>Table21[[#This Row],[Abs Erorr 1]]/Table21[[#This Row],[Adj Close]]</f>
        <v>3.7007990046809061E-3</v>
      </c>
      <c r="H1211" s="4">
        <f t="shared" si="93"/>
        <v>101.71073333333334</v>
      </c>
      <c r="I1211" s="7">
        <f>(Table21[[#This Row],[Adj Close]]-Table21[[#This Row],[3-MA]])</f>
        <v>-0.59743333333334192</v>
      </c>
      <c r="J1211" s="3">
        <f t="shared" si="92"/>
        <v>0.35692658777778802</v>
      </c>
      <c r="K1211" s="3">
        <f>ABS(Table21[[#This Row],[Erorr 2]])</f>
        <v>0.59743333333334192</v>
      </c>
      <c r="L1211" s="6">
        <f>Table21[[#This Row],[Abs Erorr 2]]/Table21[[#This Row],[Adj Close]]</f>
        <v>5.9085534082394895E-3</v>
      </c>
      <c r="M1211" s="4">
        <f t="shared" si="94"/>
        <v>100.29421666666667</v>
      </c>
      <c r="N1211" s="9">
        <f>Table21[[#This Row],[Adj Close]]-Table21[[#This Row],[6-MA]]</f>
        <v>0.8190833333333245</v>
      </c>
      <c r="O1211" s="10">
        <f>(Table21[[#This Row],[Adj Close]]-M1211)^2</f>
        <v>0.67089750694442996</v>
      </c>
      <c r="P1211" s="10">
        <f>ABS(Table21[[#This Row],[Erorr 3]])</f>
        <v>0.8190833333333245</v>
      </c>
      <c r="Q1211" s="81">
        <f>Table21[[#This Row],[Abs Erorr 3]]/Table21[[#This Row],[Adj Close]]</f>
        <v>8.1006488101300674E-3</v>
      </c>
    </row>
    <row r="1212" spans="1:17" x14ac:dyDescent="0.3">
      <c r="A1212" s="79">
        <v>45222</v>
      </c>
      <c r="B1212" s="82">
        <v>101.2512</v>
      </c>
      <c r="C1212" s="4">
        <f t="shared" si="91"/>
        <v>101.1133</v>
      </c>
      <c r="D1212" s="18">
        <f>Table21[[#This Row],[Adj Close]]-Table21[[#This Row],[Naive Trend ]]</f>
        <v>0.13790000000000191</v>
      </c>
      <c r="E1212" s="5">
        <f t="shared" si="90"/>
        <v>1.9016410000000528E-2</v>
      </c>
      <c r="F1212" s="5">
        <f>ABS(Table21[[#This Row],[Erorr 1]])</f>
        <v>0.13790000000000191</v>
      </c>
      <c r="G1212" s="6">
        <f>Table21[[#This Row],[Abs Erorr 1]]/Table21[[#This Row],[Adj Close]]</f>
        <v>1.3619591669037198E-3</v>
      </c>
      <c r="H1212" s="4">
        <f t="shared" si="93"/>
        <v>101.59913333333333</v>
      </c>
      <c r="I1212" s="7">
        <f>(Table21[[#This Row],[Adj Close]]-Table21[[#This Row],[3-MA]])</f>
        <v>-0.3479333333333301</v>
      </c>
      <c r="J1212" s="3">
        <f t="shared" si="92"/>
        <v>0.12105760444444219</v>
      </c>
      <c r="K1212" s="3">
        <f>ABS(Table21[[#This Row],[Erorr 2]])</f>
        <v>0.3479333333333301</v>
      </c>
      <c r="L1212" s="6">
        <f>Table21[[#This Row],[Abs Erorr 2]]/Table21[[#This Row],[Adj Close]]</f>
        <v>3.4363378738556196E-3</v>
      </c>
      <c r="M1212" s="4">
        <f t="shared" si="94"/>
        <v>100.85558333333334</v>
      </c>
      <c r="N1212" s="9">
        <f>Table21[[#This Row],[Adj Close]]-Table21[[#This Row],[6-MA]]</f>
        <v>0.39561666666665474</v>
      </c>
      <c r="O1212" s="10">
        <f>(Table21[[#This Row],[Adj Close]]-M1212)^2</f>
        <v>0.156512546944435</v>
      </c>
      <c r="P1212" s="10">
        <f>ABS(Table21[[#This Row],[Erorr 3]])</f>
        <v>0.39561666666665474</v>
      </c>
      <c r="Q1212" s="81">
        <f>Table21[[#This Row],[Abs Erorr 3]]/Table21[[#This Row],[Adj Close]]</f>
        <v>3.9072787943911259E-3</v>
      </c>
    </row>
    <row r="1213" spans="1:17" x14ac:dyDescent="0.3">
      <c r="A1213" s="79">
        <v>45223</v>
      </c>
      <c r="B1213" s="82">
        <v>103.5852</v>
      </c>
      <c r="C1213" s="4">
        <f t="shared" si="91"/>
        <v>101.2512</v>
      </c>
      <c r="D1213" s="18">
        <f>Table21[[#This Row],[Adj Close]]-Table21[[#This Row],[Naive Trend ]]</f>
        <v>2.3340000000000032</v>
      </c>
      <c r="E1213" s="5">
        <f t="shared" si="90"/>
        <v>5.4475560000000147</v>
      </c>
      <c r="F1213" s="5">
        <f>ABS(Table21[[#This Row],[Erorr 1]])</f>
        <v>2.3340000000000032</v>
      </c>
      <c r="G1213" s="6">
        <f>Table21[[#This Row],[Abs Erorr 1]]/Table21[[#This Row],[Adj Close]]</f>
        <v>2.2532176411302032E-2</v>
      </c>
      <c r="H1213" s="4">
        <f t="shared" si="93"/>
        <v>101.28399999999999</v>
      </c>
      <c r="I1213" s="7">
        <f>(Table21[[#This Row],[Adj Close]]-Table21[[#This Row],[3-MA]])</f>
        <v>2.3012000000000086</v>
      </c>
      <c r="J1213" s="3">
        <f t="shared" si="92"/>
        <v>5.2955214400000399</v>
      </c>
      <c r="K1213" s="3">
        <f>ABS(Table21[[#This Row],[Erorr 2]])</f>
        <v>2.3012000000000086</v>
      </c>
      <c r="L1213" s="6">
        <f>Table21[[#This Row],[Abs Erorr 2]]/Table21[[#This Row],[Adj Close]]</f>
        <v>2.2215528859335198E-2</v>
      </c>
      <c r="M1213" s="4">
        <f t="shared" si="94"/>
        <v>101.33159999999999</v>
      </c>
      <c r="N1213" s="9">
        <f>Table21[[#This Row],[Adj Close]]-Table21[[#This Row],[6-MA]]</f>
        <v>2.2536000000000058</v>
      </c>
      <c r="O1213" s="10">
        <f>(Table21[[#This Row],[Adj Close]]-M1213)^2</f>
        <v>5.0787129600000265</v>
      </c>
      <c r="P1213" s="10">
        <f>ABS(Table21[[#This Row],[Erorr 3]])</f>
        <v>2.2536000000000058</v>
      </c>
      <c r="Q1213" s="81">
        <f>Table21[[#This Row],[Abs Erorr 3]]/Table21[[#This Row],[Adj Close]]</f>
        <v>2.1756003753432014E-2</v>
      </c>
    </row>
    <row r="1214" spans="1:17" x14ac:dyDescent="0.3">
      <c r="A1214" s="79">
        <v>45224</v>
      </c>
      <c r="B1214" s="82">
        <v>101.9701</v>
      </c>
      <c r="C1214" s="4">
        <f t="shared" si="91"/>
        <v>103.5852</v>
      </c>
      <c r="D1214" s="18">
        <f>Table21[[#This Row],[Adj Close]]-Table21[[#This Row],[Naive Trend ]]</f>
        <v>-1.6150999999999982</v>
      </c>
      <c r="E1214" s="5">
        <f t="shared" si="90"/>
        <v>2.608548009999994</v>
      </c>
      <c r="F1214" s="5">
        <f>ABS(Table21[[#This Row],[Erorr 1]])</f>
        <v>1.6150999999999982</v>
      </c>
      <c r="G1214" s="6">
        <f>Table21[[#This Row],[Abs Erorr 1]]/Table21[[#This Row],[Adj Close]]</f>
        <v>1.5838956713781768E-2</v>
      </c>
      <c r="H1214" s="4">
        <f t="shared" si="93"/>
        <v>101.98323333333333</v>
      </c>
      <c r="I1214" s="7">
        <f>(Table21[[#This Row],[Adj Close]]-Table21[[#This Row],[3-MA]])</f>
        <v>-1.3133333333328778E-2</v>
      </c>
      <c r="J1214" s="3">
        <f t="shared" si="92"/>
        <v>1.7248444444432481E-4</v>
      </c>
      <c r="K1214" s="3">
        <f>ABS(Table21[[#This Row],[Erorr 2]])</f>
        <v>1.3133333333328778E-2</v>
      </c>
      <c r="L1214" s="6">
        <f>Table21[[#This Row],[Abs Erorr 2]]/Table21[[#This Row],[Adj Close]]</f>
        <v>1.287959248184397E-4</v>
      </c>
      <c r="M1214" s="4">
        <f t="shared" si="94"/>
        <v>101.84698333333334</v>
      </c>
      <c r="N1214" s="9">
        <f>Table21[[#This Row],[Adj Close]]-Table21[[#This Row],[6-MA]]</f>
        <v>0.12311666666666099</v>
      </c>
      <c r="O1214" s="10">
        <f>(Table21[[#This Row],[Adj Close]]-M1214)^2</f>
        <v>1.5157713611109713E-2</v>
      </c>
      <c r="P1214" s="10">
        <f>ABS(Table21[[#This Row],[Erorr 3]])</f>
        <v>0.12311666666666099</v>
      </c>
      <c r="Q1214" s="81">
        <f>Table21[[#This Row],[Abs Erorr 3]]/Table21[[#This Row],[Adj Close]]</f>
        <v>1.2073800718706855E-3</v>
      </c>
    </row>
    <row r="1215" spans="1:17" x14ac:dyDescent="0.3">
      <c r="A1215" s="79">
        <v>45225</v>
      </c>
      <c r="B1215" s="82">
        <v>98.503500000000003</v>
      </c>
      <c r="C1215" s="4">
        <f t="shared" si="91"/>
        <v>101.9701</v>
      </c>
      <c r="D1215" s="18">
        <f>Table21[[#This Row],[Adj Close]]-Table21[[#This Row],[Naive Trend ]]</f>
        <v>-3.4665999999999997</v>
      </c>
      <c r="E1215" s="5">
        <f t="shared" si="90"/>
        <v>12.017315559999998</v>
      </c>
      <c r="F1215" s="5">
        <f>ABS(Table21[[#This Row],[Erorr 1]])</f>
        <v>3.4665999999999997</v>
      </c>
      <c r="G1215" s="6">
        <f>Table21[[#This Row],[Abs Erorr 1]]/Table21[[#This Row],[Adj Close]]</f>
        <v>3.519265812889897E-2</v>
      </c>
      <c r="H1215" s="4">
        <f t="shared" si="93"/>
        <v>102.26883333333335</v>
      </c>
      <c r="I1215" s="7">
        <f>(Table21[[#This Row],[Adj Close]]-Table21[[#This Row],[3-MA]])</f>
        <v>-3.765333333333345</v>
      </c>
      <c r="J1215" s="3">
        <f t="shared" si="92"/>
        <v>14.177735111111199</v>
      </c>
      <c r="K1215" s="3">
        <f>ABS(Table21[[#This Row],[Erorr 2]])</f>
        <v>3.765333333333345</v>
      </c>
      <c r="L1215" s="6">
        <f>Table21[[#This Row],[Abs Erorr 2]]/Table21[[#This Row],[Adj Close]]</f>
        <v>3.8225376086467436E-2</v>
      </c>
      <c r="M1215" s="4">
        <f t="shared" si="94"/>
        <v>101.93398333333333</v>
      </c>
      <c r="N1215" s="9">
        <f>Table21[[#This Row],[Adj Close]]-Table21[[#This Row],[6-MA]]</f>
        <v>-3.4304833333333278</v>
      </c>
      <c r="O1215" s="10">
        <f>(Table21[[#This Row],[Adj Close]]-M1215)^2</f>
        <v>11.76821590027774</v>
      </c>
      <c r="P1215" s="10">
        <f>ABS(Table21[[#This Row],[Erorr 3]])</f>
        <v>3.4304833333333278</v>
      </c>
      <c r="Q1215" s="81">
        <f>Table21[[#This Row],[Abs Erorr 3]]/Table21[[#This Row],[Adj Close]]</f>
        <v>3.4826004490534121E-2</v>
      </c>
    </row>
    <row r="1216" spans="1:17" x14ac:dyDescent="0.3">
      <c r="A1216" s="79">
        <v>45226</v>
      </c>
      <c r="B1216" s="82">
        <v>96.494399999999999</v>
      </c>
      <c r="C1216" s="4">
        <f t="shared" si="91"/>
        <v>98.503500000000003</v>
      </c>
      <c r="D1216" s="18">
        <f>Table21[[#This Row],[Adj Close]]-Table21[[#This Row],[Naive Trend ]]</f>
        <v>-2.0091000000000037</v>
      </c>
      <c r="E1216" s="5">
        <f t="shared" si="90"/>
        <v>4.036482810000015</v>
      </c>
      <c r="F1216" s="5">
        <f>ABS(Table21[[#This Row],[Erorr 1]])</f>
        <v>2.0091000000000037</v>
      </c>
      <c r="G1216" s="6">
        <f>Table21[[#This Row],[Abs Erorr 1]]/Table21[[#This Row],[Adj Close]]</f>
        <v>2.082089737850076E-2</v>
      </c>
      <c r="H1216" s="4">
        <f t="shared" si="93"/>
        <v>101.35293333333334</v>
      </c>
      <c r="I1216" s="7">
        <f>(Table21[[#This Row],[Adj Close]]-Table21[[#This Row],[3-MA]])</f>
        <v>-4.8585333333333409</v>
      </c>
      <c r="J1216" s="3">
        <f t="shared" si="92"/>
        <v>23.605346151111185</v>
      </c>
      <c r="K1216" s="3">
        <f>ABS(Table21[[#This Row],[Erorr 2]])</f>
        <v>4.8585333333333409</v>
      </c>
      <c r="L1216" s="6">
        <f>Table21[[#This Row],[Abs Erorr 2]]/Table21[[#This Row],[Adj Close]]</f>
        <v>5.0350417571727903E-2</v>
      </c>
      <c r="M1216" s="4">
        <f t="shared" si="94"/>
        <v>101.31846666666667</v>
      </c>
      <c r="N1216" s="9">
        <f>Table21[[#This Row],[Adj Close]]-Table21[[#This Row],[6-MA]]</f>
        <v>-4.8240666666666669</v>
      </c>
      <c r="O1216" s="10">
        <f>(Table21[[#This Row],[Adj Close]]-M1216)^2</f>
        <v>23.271619204444448</v>
      </c>
      <c r="P1216" s="10">
        <f>ABS(Table21[[#This Row],[Erorr 3]])</f>
        <v>4.8240666666666669</v>
      </c>
      <c r="Q1216" s="81">
        <f>Table21[[#This Row],[Abs Erorr 3]]/Table21[[#This Row],[Adj Close]]</f>
        <v>4.9993229313480027E-2</v>
      </c>
    </row>
    <row r="1217" spans="1:17" x14ac:dyDescent="0.3">
      <c r="A1217" s="79">
        <v>45229</v>
      </c>
      <c r="B1217" s="82">
        <v>100.2565</v>
      </c>
      <c r="C1217" s="4">
        <f t="shared" si="91"/>
        <v>96.494399999999999</v>
      </c>
      <c r="D1217" s="18">
        <f>Table21[[#This Row],[Adj Close]]-Table21[[#This Row],[Naive Trend ]]</f>
        <v>3.7621000000000038</v>
      </c>
      <c r="E1217" s="5">
        <f t="shared" si="90"/>
        <v>14.153396410000028</v>
      </c>
      <c r="F1217" s="5">
        <f>ABS(Table21[[#This Row],[Erorr 1]])</f>
        <v>3.7621000000000038</v>
      </c>
      <c r="G1217" s="6">
        <f>Table21[[#This Row],[Abs Erorr 1]]/Table21[[#This Row],[Adj Close]]</f>
        <v>3.7524749018766901E-2</v>
      </c>
      <c r="H1217" s="4">
        <f t="shared" si="93"/>
        <v>98.989333333333335</v>
      </c>
      <c r="I1217" s="7">
        <f>(Table21[[#This Row],[Adj Close]]-Table21[[#This Row],[3-MA]])</f>
        <v>1.2671666666666681</v>
      </c>
      <c r="J1217" s="3">
        <f t="shared" si="92"/>
        <v>1.6057113611111147</v>
      </c>
      <c r="K1217" s="3">
        <f>ABS(Table21[[#This Row],[Erorr 2]])</f>
        <v>1.2671666666666681</v>
      </c>
      <c r="L1217" s="6">
        <f>Table21[[#This Row],[Abs Erorr 2]]/Table21[[#This Row],[Adj Close]]</f>
        <v>1.2639246998116511E-2</v>
      </c>
      <c r="M1217" s="4">
        <f t="shared" si="94"/>
        <v>100.48628333333335</v>
      </c>
      <c r="N1217" s="9">
        <f>Table21[[#This Row],[Adj Close]]-Table21[[#This Row],[6-MA]]</f>
        <v>-0.22978333333334433</v>
      </c>
      <c r="O1217" s="10">
        <f>(Table21[[#This Row],[Adj Close]]-M1217)^2</f>
        <v>5.2800380277782832E-2</v>
      </c>
      <c r="P1217" s="10">
        <f>ABS(Table21[[#This Row],[Erorr 3]])</f>
        <v>0.22978333333334433</v>
      </c>
      <c r="Q1217" s="81">
        <f>Table21[[#This Row],[Abs Erorr 3]]/Table21[[#This Row],[Adj Close]]</f>
        <v>2.2919544701175917E-3</v>
      </c>
    </row>
    <row r="1218" spans="1:17" x14ac:dyDescent="0.3">
      <c r="A1218" s="79">
        <v>45230</v>
      </c>
      <c r="B1218" s="82">
        <v>101.2118</v>
      </c>
      <c r="C1218" s="4">
        <f t="shared" si="91"/>
        <v>100.2565</v>
      </c>
      <c r="D1218" s="18">
        <f>Table21[[#This Row],[Adj Close]]-Table21[[#This Row],[Naive Trend ]]</f>
        <v>0.95529999999999404</v>
      </c>
      <c r="E1218" s="5">
        <f t="shared" si="90"/>
        <v>0.91259808999998859</v>
      </c>
      <c r="F1218" s="5">
        <f>ABS(Table21[[#This Row],[Erorr 1]])</f>
        <v>0.95529999999999404</v>
      </c>
      <c r="G1218" s="6">
        <f>Table21[[#This Row],[Abs Erorr 1]]/Table21[[#This Row],[Adj Close]]</f>
        <v>9.4386227692817848E-3</v>
      </c>
      <c r="H1218" s="4">
        <f t="shared" si="93"/>
        <v>98.418133333333344</v>
      </c>
      <c r="I1218" s="7">
        <f>(Table21[[#This Row],[Adj Close]]-Table21[[#This Row],[3-MA]])</f>
        <v>2.7936666666666525</v>
      </c>
      <c r="J1218" s="3">
        <f t="shared" si="92"/>
        <v>7.8045734444443653</v>
      </c>
      <c r="K1218" s="3">
        <f>ABS(Table21[[#This Row],[Erorr 2]])</f>
        <v>2.7936666666666525</v>
      </c>
      <c r="L1218" s="6">
        <f>Table21[[#This Row],[Abs Erorr 2]]/Table21[[#This Row],[Adj Close]]</f>
        <v>2.7602183408126844E-2</v>
      </c>
      <c r="M1218" s="4">
        <f t="shared" si="94"/>
        <v>100.34348333333334</v>
      </c>
      <c r="N1218" s="9">
        <f>Table21[[#This Row],[Adj Close]]-Table21[[#This Row],[6-MA]]</f>
        <v>0.86831666666665797</v>
      </c>
      <c r="O1218" s="10">
        <f>(Table21[[#This Row],[Adj Close]]-M1218)^2</f>
        <v>0.75397383361109604</v>
      </c>
      <c r="P1218" s="10">
        <f>ABS(Table21[[#This Row],[Erorr 3]])</f>
        <v>0.86831666666665797</v>
      </c>
      <c r="Q1218" s="81">
        <f>Table21[[#This Row],[Abs Erorr 3]]/Table21[[#This Row],[Adj Close]]</f>
        <v>8.5792038741199939E-3</v>
      </c>
    </row>
    <row r="1219" spans="1:17" x14ac:dyDescent="0.3">
      <c r="A1219" s="79">
        <v>45231</v>
      </c>
      <c r="B1219" s="82">
        <v>99.350399999999993</v>
      </c>
      <c r="C1219" s="4">
        <f t="shared" si="91"/>
        <v>101.2118</v>
      </c>
      <c r="D1219" s="18">
        <f>Table21[[#This Row],[Adj Close]]-Table21[[#This Row],[Naive Trend ]]</f>
        <v>-1.8614000000000033</v>
      </c>
      <c r="E1219" s="5">
        <f t="shared" ref="E1219:E1282" si="95">(B1219-C1219)^2</f>
        <v>3.4648099600000122</v>
      </c>
      <c r="F1219" s="5">
        <f>ABS(Table21[[#This Row],[Erorr 1]])</f>
        <v>1.8614000000000033</v>
      </c>
      <c r="G1219" s="6">
        <f>Table21[[#This Row],[Abs Erorr 1]]/Table21[[#This Row],[Adj Close]]</f>
        <v>1.8735707153670275E-2</v>
      </c>
      <c r="H1219" s="4">
        <f t="shared" si="93"/>
        <v>99.320899999999995</v>
      </c>
      <c r="I1219" s="7">
        <f>(Table21[[#This Row],[Adj Close]]-Table21[[#This Row],[3-MA]])</f>
        <v>2.9499999999998749E-2</v>
      </c>
      <c r="J1219" s="3">
        <f t="shared" si="92"/>
        <v>8.702499999999262E-4</v>
      </c>
      <c r="K1219" s="3">
        <f>ABS(Table21[[#This Row],[Erorr 2]])</f>
        <v>2.9499999999998749E-2</v>
      </c>
      <c r="L1219" s="6">
        <f>Table21[[#This Row],[Abs Erorr 2]]/Table21[[#This Row],[Adj Close]]</f>
        <v>2.9692884980834252E-4</v>
      </c>
      <c r="M1219" s="4">
        <f t="shared" si="94"/>
        <v>100.33691666666668</v>
      </c>
      <c r="N1219" s="9">
        <f>Table21[[#This Row],[Adj Close]]-Table21[[#This Row],[6-MA]]</f>
        <v>-0.98651666666668802</v>
      </c>
      <c r="O1219" s="10">
        <f>(Table21[[#This Row],[Adj Close]]-M1219)^2</f>
        <v>0.9732151336111533</v>
      </c>
      <c r="P1219" s="10">
        <f>ABS(Table21[[#This Row],[Erorr 3]])</f>
        <v>0.98651666666668802</v>
      </c>
      <c r="Q1219" s="81">
        <f>Table21[[#This Row],[Abs Erorr 3]]/Table21[[#This Row],[Adj Close]]</f>
        <v>9.9296698016987164E-3</v>
      </c>
    </row>
    <row r="1220" spans="1:17" x14ac:dyDescent="0.3">
      <c r="A1220" s="79">
        <v>45232</v>
      </c>
      <c r="B1220" s="82">
        <v>103.4868</v>
      </c>
      <c r="C1220" s="4">
        <f t="shared" ref="C1220:C1283" si="96">B1219</f>
        <v>99.350399999999993</v>
      </c>
      <c r="D1220" s="18">
        <f>Table21[[#This Row],[Adj Close]]-Table21[[#This Row],[Naive Trend ]]</f>
        <v>4.136400000000009</v>
      </c>
      <c r="E1220" s="5">
        <f t="shared" si="95"/>
        <v>17.109804960000073</v>
      </c>
      <c r="F1220" s="5">
        <f>ABS(Table21[[#This Row],[Erorr 1]])</f>
        <v>4.136400000000009</v>
      </c>
      <c r="G1220" s="6">
        <f>Table21[[#This Row],[Abs Erorr 1]]/Table21[[#This Row],[Adj Close]]</f>
        <v>3.9970315054673723E-2</v>
      </c>
      <c r="H1220" s="4">
        <f t="shared" si="93"/>
        <v>100.27289999999999</v>
      </c>
      <c r="I1220" s="7">
        <f>(Table21[[#This Row],[Adj Close]]-Table21[[#This Row],[3-MA]])</f>
        <v>3.2139000000000095</v>
      </c>
      <c r="J1220" s="3">
        <f t="shared" si="92"/>
        <v>10.329153210000062</v>
      </c>
      <c r="K1220" s="3">
        <f>ABS(Table21[[#This Row],[Erorr 2]])</f>
        <v>3.2139000000000095</v>
      </c>
      <c r="L1220" s="6">
        <f>Table21[[#This Row],[Abs Erorr 2]]/Table21[[#This Row],[Adj Close]]</f>
        <v>3.1056134695439511E-2</v>
      </c>
      <c r="M1220" s="4">
        <f t="shared" si="94"/>
        <v>99.631116666666671</v>
      </c>
      <c r="N1220" s="9">
        <f>Table21[[#This Row],[Adj Close]]-Table21[[#This Row],[6-MA]]</f>
        <v>3.8556833333333316</v>
      </c>
      <c r="O1220" s="10">
        <f>(Table21[[#This Row],[Adj Close]]-M1220)^2</f>
        <v>14.866293966944431</v>
      </c>
      <c r="P1220" s="10">
        <f>ABS(Table21[[#This Row],[Erorr 3]])</f>
        <v>3.8556833333333316</v>
      </c>
      <c r="Q1220" s="81">
        <f>Table21[[#This Row],[Abs Erorr 3]]/Table21[[#This Row],[Adj Close]]</f>
        <v>3.7257730776614324E-2</v>
      </c>
    </row>
    <row r="1221" spans="1:17" x14ac:dyDescent="0.3">
      <c r="A1221" s="79">
        <v>45233</v>
      </c>
      <c r="B1221" s="82">
        <v>105.4367</v>
      </c>
      <c r="C1221" s="4">
        <f t="shared" si="96"/>
        <v>103.4868</v>
      </c>
      <c r="D1221" s="18">
        <f>Table21[[#This Row],[Adj Close]]-Table21[[#This Row],[Naive Trend ]]</f>
        <v>1.9498999999999995</v>
      </c>
      <c r="E1221" s="5">
        <f t="shared" si="95"/>
        <v>3.802110009999998</v>
      </c>
      <c r="F1221" s="5">
        <f>ABS(Table21[[#This Row],[Erorr 1]])</f>
        <v>1.9498999999999995</v>
      </c>
      <c r="G1221" s="6">
        <f>Table21[[#This Row],[Abs Erorr 1]]/Table21[[#This Row],[Adj Close]]</f>
        <v>1.8493560591331098E-2</v>
      </c>
      <c r="H1221" s="4">
        <f t="shared" si="93"/>
        <v>101.34966666666666</v>
      </c>
      <c r="I1221" s="7">
        <f>(Table21[[#This Row],[Adj Close]]-Table21[[#This Row],[3-MA]])</f>
        <v>4.0870333333333377</v>
      </c>
      <c r="J1221" s="3">
        <f t="shared" ref="J1221:J1284" si="97">(B1221-H1221)^2</f>
        <v>16.703841467777814</v>
      </c>
      <c r="K1221" s="3">
        <f>ABS(Table21[[#This Row],[Erorr 2]])</f>
        <v>4.0870333333333377</v>
      </c>
      <c r="L1221" s="6">
        <f>Table21[[#This Row],[Abs Erorr 2]]/Table21[[#This Row],[Adj Close]]</f>
        <v>3.876291019477409E-2</v>
      </c>
      <c r="M1221" s="4">
        <f t="shared" si="94"/>
        <v>99.883899999999997</v>
      </c>
      <c r="N1221" s="9">
        <f>Table21[[#This Row],[Adj Close]]-Table21[[#This Row],[6-MA]]</f>
        <v>5.5528000000000048</v>
      </c>
      <c r="O1221" s="10">
        <f>(Table21[[#This Row],[Adj Close]]-M1221)^2</f>
        <v>30.833587840000053</v>
      </c>
      <c r="P1221" s="10">
        <f>ABS(Table21[[#This Row],[Erorr 3]])</f>
        <v>5.5528000000000048</v>
      </c>
      <c r="Q1221" s="81">
        <f>Table21[[#This Row],[Abs Erorr 3]]/Table21[[#This Row],[Adj Close]]</f>
        <v>5.2664774219982273E-2</v>
      </c>
    </row>
    <row r="1222" spans="1:17" x14ac:dyDescent="0.3">
      <c r="A1222" s="79">
        <v>45236</v>
      </c>
      <c r="B1222" s="82">
        <v>105.62390000000001</v>
      </c>
      <c r="C1222" s="4">
        <f t="shared" si="96"/>
        <v>105.4367</v>
      </c>
      <c r="D1222" s="18">
        <f>Table21[[#This Row],[Adj Close]]-Table21[[#This Row],[Naive Trend ]]</f>
        <v>0.18720000000000425</v>
      </c>
      <c r="E1222" s="5">
        <f t="shared" si="95"/>
        <v>3.5043840000001589E-2</v>
      </c>
      <c r="F1222" s="5">
        <f>ABS(Table21[[#This Row],[Erorr 1]])</f>
        <v>0.18720000000000425</v>
      </c>
      <c r="G1222" s="6">
        <f>Table21[[#This Row],[Abs Erorr 1]]/Table21[[#This Row],[Adj Close]]</f>
        <v>1.7723261496688178E-3</v>
      </c>
      <c r="H1222" s="4">
        <f t="shared" ref="H1222:H1285" si="98">AVERAGE(B1219:B1221)</f>
        <v>102.75796666666668</v>
      </c>
      <c r="I1222" s="7">
        <f>(Table21[[#This Row],[Adj Close]]-Table21[[#This Row],[3-MA]])</f>
        <v>2.8659333333333308</v>
      </c>
      <c r="J1222" s="3">
        <f t="shared" si="97"/>
        <v>8.2135738711110964</v>
      </c>
      <c r="K1222" s="3">
        <f>ABS(Table21[[#This Row],[Erorr 2]])</f>
        <v>2.8659333333333308</v>
      </c>
      <c r="L1222" s="6">
        <f>Table21[[#This Row],[Abs Erorr 2]]/Table21[[#This Row],[Adj Close]]</f>
        <v>2.7133379219412751E-2</v>
      </c>
      <c r="M1222" s="4">
        <f t="shared" si="94"/>
        <v>101.03943333333332</v>
      </c>
      <c r="N1222" s="9">
        <f>Table21[[#This Row],[Adj Close]]-Table21[[#This Row],[6-MA]]</f>
        <v>4.5844666666666853</v>
      </c>
      <c r="O1222" s="10">
        <f>(Table21[[#This Row],[Adj Close]]-M1222)^2</f>
        <v>21.017334617777948</v>
      </c>
      <c r="P1222" s="10">
        <f>ABS(Table21[[#This Row],[Erorr 3]])</f>
        <v>4.5844666666666853</v>
      </c>
      <c r="Q1222" s="81">
        <f>Table21[[#This Row],[Abs Erorr 3]]/Table21[[#This Row],[Adj Close]]</f>
        <v>4.3403686728729816E-2</v>
      </c>
    </row>
    <row r="1223" spans="1:17" x14ac:dyDescent="0.3">
      <c r="A1223" s="79">
        <v>45237</v>
      </c>
      <c r="B1223" s="82">
        <v>107.70189999999999</v>
      </c>
      <c r="C1223" s="4">
        <f t="shared" si="96"/>
        <v>105.62390000000001</v>
      </c>
      <c r="D1223" s="18">
        <f>Table21[[#This Row],[Adj Close]]-Table21[[#This Row],[Naive Trend ]]</f>
        <v>2.0779999999999887</v>
      </c>
      <c r="E1223" s="5">
        <f t="shared" si="95"/>
        <v>4.3180839999999536</v>
      </c>
      <c r="F1223" s="5">
        <f>ABS(Table21[[#This Row],[Erorr 1]])</f>
        <v>2.0779999999999887</v>
      </c>
      <c r="G1223" s="6">
        <f>Table21[[#This Row],[Abs Erorr 1]]/Table21[[#This Row],[Adj Close]]</f>
        <v>1.9293995741950596E-2</v>
      </c>
      <c r="H1223" s="4">
        <f t="shared" si="98"/>
        <v>104.84913333333333</v>
      </c>
      <c r="I1223" s="7">
        <f>(Table21[[#This Row],[Adj Close]]-Table21[[#This Row],[3-MA]])</f>
        <v>2.8527666666666676</v>
      </c>
      <c r="J1223" s="3">
        <f t="shared" si="97"/>
        <v>8.1382776544444493</v>
      </c>
      <c r="K1223" s="3">
        <f>ABS(Table21[[#This Row],[Erorr 2]])</f>
        <v>2.8527666666666676</v>
      </c>
      <c r="L1223" s="6">
        <f>Table21[[#This Row],[Abs Erorr 2]]/Table21[[#This Row],[Adj Close]]</f>
        <v>2.648761690059941E-2</v>
      </c>
      <c r="M1223" s="4">
        <f t="shared" si="94"/>
        <v>102.56101666666667</v>
      </c>
      <c r="N1223" s="9">
        <f>Table21[[#This Row],[Adj Close]]-Table21[[#This Row],[6-MA]]</f>
        <v>5.1408833333333206</v>
      </c>
      <c r="O1223" s="10">
        <f>(Table21[[#This Row],[Adj Close]]-M1223)^2</f>
        <v>26.428681446944314</v>
      </c>
      <c r="P1223" s="10">
        <f>ABS(Table21[[#This Row],[Erorr 3]])</f>
        <v>5.1408833333333206</v>
      </c>
      <c r="Q1223" s="81">
        <f>Table21[[#This Row],[Abs Erorr 3]]/Table21[[#This Row],[Adj Close]]</f>
        <v>4.7732522205581523E-2</v>
      </c>
    </row>
    <row r="1224" spans="1:17" x14ac:dyDescent="0.3">
      <c r="A1224" s="79">
        <v>45238</v>
      </c>
      <c r="B1224" s="82">
        <v>107.73139999999999</v>
      </c>
      <c r="C1224" s="4">
        <f t="shared" si="96"/>
        <v>107.70189999999999</v>
      </c>
      <c r="D1224" s="18">
        <f>Table21[[#This Row],[Adj Close]]-Table21[[#This Row],[Naive Trend ]]</f>
        <v>2.9499999999998749E-2</v>
      </c>
      <c r="E1224" s="5">
        <f t="shared" si="95"/>
        <v>8.702499999999262E-4</v>
      </c>
      <c r="F1224" s="5">
        <f>ABS(Table21[[#This Row],[Erorr 1]])</f>
        <v>2.9499999999998749E-2</v>
      </c>
      <c r="G1224" s="6">
        <f>Table21[[#This Row],[Abs Erorr 1]]/Table21[[#This Row],[Adj Close]]</f>
        <v>2.7382917143932737E-4</v>
      </c>
      <c r="H1224" s="4">
        <f t="shared" si="98"/>
        <v>106.25416666666668</v>
      </c>
      <c r="I1224" s="7">
        <f>(Table21[[#This Row],[Adj Close]]-Table21[[#This Row],[3-MA]])</f>
        <v>1.4772333333333165</v>
      </c>
      <c r="J1224" s="3">
        <f t="shared" si="97"/>
        <v>2.1822183211110615</v>
      </c>
      <c r="K1224" s="3">
        <f>ABS(Table21[[#This Row],[Erorr 2]])</f>
        <v>1.4772333333333165</v>
      </c>
      <c r="L1224" s="6">
        <f>Table21[[#This Row],[Abs Erorr 2]]/Table21[[#This Row],[Adj Close]]</f>
        <v>1.3712189142007962E-2</v>
      </c>
      <c r="M1224" s="4">
        <f t="shared" si="94"/>
        <v>103.80191666666667</v>
      </c>
      <c r="N1224" s="9">
        <f>Table21[[#This Row],[Adj Close]]-Table21[[#This Row],[6-MA]]</f>
        <v>3.929483333333323</v>
      </c>
      <c r="O1224" s="10">
        <f>(Table21[[#This Row],[Adj Close]]-M1224)^2</f>
        <v>15.440839266944364</v>
      </c>
      <c r="P1224" s="10">
        <f>ABS(Table21[[#This Row],[Erorr 3]])</f>
        <v>3.929483333333323</v>
      </c>
      <c r="Q1224" s="81">
        <f>Table21[[#This Row],[Abs Erorr 3]]/Table21[[#This Row],[Adj Close]]</f>
        <v>3.6474819164452735E-2</v>
      </c>
    </row>
    <row r="1225" spans="1:17" x14ac:dyDescent="0.3">
      <c r="A1225" s="79">
        <v>45239</v>
      </c>
      <c r="B1225" s="82">
        <v>105.3776</v>
      </c>
      <c r="C1225" s="4">
        <f t="shared" si="96"/>
        <v>107.73139999999999</v>
      </c>
      <c r="D1225" s="18">
        <f>Table21[[#This Row],[Adj Close]]-Table21[[#This Row],[Naive Trend ]]</f>
        <v>-2.3537999999999926</v>
      </c>
      <c r="E1225" s="5">
        <f t="shared" si="95"/>
        <v>5.5403744399999653</v>
      </c>
      <c r="F1225" s="5">
        <f>ABS(Table21[[#This Row],[Erorr 1]])</f>
        <v>2.3537999999999926</v>
      </c>
      <c r="G1225" s="6">
        <f>Table21[[#This Row],[Abs Erorr 1]]/Table21[[#This Row],[Adj Close]]</f>
        <v>2.2336815414281522E-2</v>
      </c>
      <c r="H1225" s="4">
        <f t="shared" si="98"/>
        <v>107.01906666666667</v>
      </c>
      <c r="I1225" s="7">
        <f>(Table21[[#This Row],[Adj Close]]-Table21[[#This Row],[3-MA]])</f>
        <v>-1.6414666666666733</v>
      </c>
      <c r="J1225" s="3">
        <f t="shared" si="97"/>
        <v>2.6944128177777995</v>
      </c>
      <c r="K1225" s="3">
        <f>ABS(Table21[[#This Row],[Erorr 2]])</f>
        <v>1.6414666666666733</v>
      </c>
      <c r="L1225" s="6">
        <f>Table21[[#This Row],[Abs Erorr 2]]/Table21[[#This Row],[Adj Close]]</f>
        <v>1.5576998021084873E-2</v>
      </c>
      <c r="M1225" s="4">
        <f t="shared" ref="M1225:M1288" si="99">AVERAGE(B1219:B1224)</f>
        <v>104.88851666666666</v>
      </c>
      <c r="N1225" s="9">
        <f>Table21[[#This Row],[Adj Close]]-Table21[[#This Row],[6-MA]]</f>
        <v>0.48908333333334042</v>
      </c>
      <c r="O1225" s="10">
        <f>(Table21[[#This Row],[Adj Close]]-M1225)^2</f>
        <v>0.23920250694445139</v>
      </c>
      <c r="P1225" s="10">
        <f>ABS(Table21[[#This Row],[Erorr 3]])</f>
        <v>0.48908333333334042</v>
      </c>
      <c r="Q1225" s="81">
        <f>Table21[[#This Row],[Abs Erorr 3]]/Table21[[#This Row],[Adj Close]]</f>
        <v>4.6412457043369789E-3</v>
      </c>
    </row>
    <row r="1226" spans="1:17" x14ac:dyDescent="0.3">
      <c r="A1226" s="79">
        <v>45240</v>
      </c>
      <c r="B1226" s="82">
        <v>104.50109999999999</v>
      </c>
      <c r="C1226" s="4">
        <f t="shared" si="96"/>
        <v>105.3776</v>
      </c>
      <c r="D1226" s="18">
        <f>Table21[[#This Row],[Adj Close]]-Table21[[#This Row],[Naive Trend ]]</f>
        <v>-0.87650000000000716</v>
      </c>
      <c r="E1226" s="5">
        <f t="shared" si="95"/>
        <v>0.76825225000001252</v>
      </c>
      <c r="F1226" s="5">
        <f>ABS(Table21[[#This Row],[Erorr 1]])</f>
        <v>0.87650000000000716</v>
      </c>
      <c r="G1226" s="6">
        <f>Table21[[#This Row],[Abs Erorr 1]]/Table21[[#This Row],[Adj Close]]</f>
        <v>8.3874715194386211E-3</v>
      </c>
      <c r="H1226" s="4">
        <f t="shared" si="98"/>
        <v>106.93696666666665</v>
      </c>
      <c r="I1226" s="7">
        <f>(Table21[[#This Row],[Adj Close]]-Table21[[#This Row],[3-MA]])</f>
        <v>-2.4358666666666551</v>
      </c>
      <c r="J1226" s="3">
        <f t="shared" si="97"/>
        <v>5.9334464177777217</v>
      </c>
      <c r="K1226" s="3">
        <f>ABS(Table21[[#This Row],[Erorr 2]])</f>
        <v>2.4358666666666551</v>
      </c>
      <c r="L1226" s="6">
        <f>Table21[[#This Row],[Abs Erorr 2]]/Table21[[#This Row],[Adj Close]]</f>
        <v>2.3309483504639236E-2</v>
      </c>
      <c r="M1226" s="4">
        <f t="shared" si="99"/>
        <v>105.89305</v>
      </c>
      <c r="N1226" s="9">
        <f>Table21[[#This Row],[Adj Close]]-Table21[[#This Row],[6-MA]]</f>
        <v>-1.3919500000000085</v>
      </c>
      <c r="O1226" s="10">
        <f>(Table21[[#This Row],[Adj Close]]-M1226)^2</f>
        <v>1.9375248025000236</v>
      </c>
      <c r="P1226" s="10">
        <f>ABS(Table21[[#This Row],[Erorr 3]])</f>
        <v>1.3919500000000085</v>
      </c>
      <c r="Q1226" s="81">
        <f>Table21[[#This Row],[Abs Erorr 3]]/Table21[[#This Row],[Adj Close]]</f>
        <v>1.3319955483722263E-2</v>
      </c>
    </row>
    <row r="1227" spans="1:17" x14ac:dyDescent="0.3">
      <c r="A1227" s="79">
        <v>45243</v>
      </c>
      <c r="B1227" s="82">
        <v>102.62009999999999</v>
      </c>
      <c r="C1227" s="4">
        <f t="shared" si="96"/>
        <v>104.50109999999999</v>
      </c>
      <c r="D1227" s="18">
        <f>Table21[[#This Row],[Adj Close]]-Table21[[#This Row],[Naive Trend ]]</f>
        <v>-1.8810000000000002</v>
      </c>
      <c r="E1227" s="5">
        <f t="shared" si="95"/>
        <v>3.538161000000001</v>
      </c>
      <c r="F1227" s="5">
        <f>ABS(Table21[[#This Row],[Erorr 1]])</f>
        <v>1.8810000000000002</v>
      </c>
      <c r="G1227" s="6">
        <f>Table21[[#This Row],[Abs Erorr 1]]/Table21[[#This Row],[Adj Close]]</f>
        <v>1.8329742418882855E-2</v>
      </c>
      <c r="H1227" s="4">
        <f t="shared" si="98"/>
        <v>105.87003333333332</v>
      </c>
      <c r="I1227" s="7">
        <f>(Table21[[#This Row],[Adj Close]]-Table21[[#This Row],[3-MA]])</f>
        <v>-3.2499333333333311</v>
      </c>
      <c r="J1227" s="3">
        <f t="shared" si="97"/>
        <v>10.562066671111097</v>
      </c>
      <c r="K1227" s="3">
        <f>ABS(Table21[[#This Row],[Erorr 2]])</f>
        <v>3.2499333333333311</v>
      </c>
      <c r="L1227" s="6">
        <f>Table21[[#This Row],[Abs Erorr 2]]/Table21[[#This Row],[Adj Close]]</f>
        <v>3.1669559212408986E-2</v>
      </c>
      <c r="M1227" s="4">
        <f t="shared" si="99"/>
        <v>106.0621</v>
      </c>
      <c r="N1227" s="9">
        <f>Table21[[#This Row],[Adj Close]]-Table21[[#This Row],[6-MA]]</f>
        <v>-3.4420000000000073</v>
      </c>
      <c r="O1227" s="10">
        <f>(Table21[[#This Row],[Adj Close]]-M1227)^2</f>
        <v>11.84736400000005</v>
      </c>
      <c r="P1227" s="10">
        <f>ABS(Table21[[#This Row],[Erorr 3]])</f>
        <v>3.4420000000000073</v>
      </c>
      <c r="Q1227" s="81">
        <f>Table21[[#This Row],[Abs Erorr 3]]/Table21[[#This Row],[Adj Close]]</f>
        <v>3.3541187350236527E-2</v>
      </c>
    </row>
    <row r="1228" spans="1:17" x14ac:dyDescent="0.3">
      <c r="A1228" s="79">
        <v>45244</v>
      </c>
      <c r="B1228" s="82">
        <v>104.14660000000001</v>
      </c>
      <c r="C1228" s="4">
        <f t="shared" si="96"/>
        <v>102.62009999999999</v>
      </c>
      <c r="D1228" s="18">
        <f>Table21[[#This Row],[Adj Close]]-Table21[[#This Row],[Naive Trend ]]</f>
        <v>1.5265000000000128</v>
      </c>
      <c r="E1228" s="5">
        <f t="shared" si="95"/>
        <v>2.3302022500000392</v>
      </c>
      <c r="F1228" s="5">
        <f>ABS(Table21[[#This Row],[Erorr 1]])</f>
        <v>1.5265000000000128</v>
      </c>
      <c r="G1228" s="6">
        <f>Table21[[#This Row],[Abs Erorr 1]]/Table21[[#This Row],[Adj Close]]</f>
        <v>1.4657223567548176E-2</v>
      </c>
      <c r="H1228" s="4">
        <f t="shared" si="98"/>
        <v>104.16626666666666</v>
      </c>
      <c r="I1228" s="7">
        <f>(Table21[[#This Row],[Adj Close]]-Table21[[#This Row],[3-MA]])</f>
        <v>-1.9666666666651622E-2</v>
      </c>
      <c r="J1228" s="3">
        <f t="shared" si="97"/>
        <v>3.8677777777718601E-4</v>
      </c>
      <c r="K1228" s="3">
        <f>ABS(Table21[[#This Row],[Erorr 2]])</f>
        <v>1.9666666666651622E-2</v>
      </c>
      <c r="L1228" s="6">
        <f>Table21[[#This Row],[Abs Erorr 2]]/Table21[[#This Row],[Adj Close]]</f>
        <v>1.8883637743960554E-4</v>
      </c>
      <c r="M1228" s="4">
        <f t="shared" si="99"/>
        <v>105.59266666666666</v>
      </c>
      <c r="N1228" s="9">
        <f>Table21[[#This Row],[Adj Close]]-Table21[[#This Row],[6-MA]]</f>
        <v>-1.4460666666666526</v>
      </c>
      <c r="O1228" s="10">
        <f>(Table21[[#This Row],[Adj Close]]-M1228)^2</f>
        <v>2.0911088044444037</v>
      </c>
      <c r="P1228" s="10">
        <f>ABS(Table21[[#This Row],[Erorr 3]])</f>
        <v>1.4460666666666526</v>
      </c>
      <c r="Q1228" s="81">
        <f>Table21[[#This Row],[Abs Erorr 3]]/Table21[[#This Row],[Adj Close]]</f>
        <v>1.3884914789985006E-2</v>
      </c>
    </row>
    <row r="1229" spans="1:17" x14ac:dyDescent="0.3">
      <c r="A1229" s="79">
        <v>45245</v>
      </c>
      <c r="B1229" s="82">
        <v>106.18519999999999</v>
      </c>
      <c r="C1229" s="4">
        <f t="shared" si="96"/>
        <v>104.14660000000001</v>
      </c>
      <c r="D1229" s="18">
        <f>Table21[[#This Row],[Adj Close]]-Table21[[#This Row],[Naive Trend ]]</f>
        <v>2.0385999999999882</v>
      </c>
      <c r="E1229" s="5">
        <f t="shared" si="95"/>
        <v>4.1558899599999517</v>
      </c>
      <c r="F1229" s="5">
        <f>ABS(Table21[[#This Row],[Erorr 1]])</f>
        <v>2.0385999999999882</v>
      </c>
      <c r="G1229" s="6">
        <f>Table21[[#This Row],[Abs Erorr 1]]/Table21[[#This Row],[Adj Close]]</f>
        <v>1.9198532375509846E-2</v>
      </c>
      <c r="H1229" s="4">
        <f t="shared" si="98"/>
        <v>103.75593333333332</v>
      </c>
      <c r="I1229" s="7">
        <f>(Table21[[#This Row],[Adj Close]]-Table21[[#This Row],[3-MA]])</f>
        <v>2.4292666666666776</v>
      </c>
      <c r="J1229" s="3">
        <f t="shared" si="97"/>
        <v>5.9013365377778308</v>
      </c>
      <c r="K1229" s="3">
        <f>ABS(Table21[[#This Row],[Erorr 2]])</f>
        <v>2.4292666666666776</v>
      </c>
      <c r="L1229" s="6">
        <f>Table21[[#This Row],[Abs Erorr 2]]/Table21[[#This Row],[Adj Close]]</f>
        <v>2.2877638942778066E-2</v>
      </c>
      <c r="M1229" s="4">
        <f t="shared" si="99"/>
        <v>105.34645</v>
      </c>
      <c r="N1229" s="9">
        <f>Table21[[#This Row],[Adj Close]]-Table21[[#This Row],[6-MA]]</f>
        <v>0.83874999999999034</v>
      </c>
      <c r="O1229" s="10">
        <f>(Table21[[#This Row],[Adj Close]]-M1229)^2</f>
        <v>0.70350156249998375</v>
      </c>
      <c r="P1229" s="10">
        <f>ABS(Table21[[#This Row],[Erorr 3]])</f>
        <v>0.83874999999999034</v>
      </c>
      <c r="Q1229" s="81">
        <f>Table21[[#This Row],[Abs Erorr 3]]/Table21[[#This Row],[Adj Close]]</f>
        <v>7.898935068163835E-3</v>
      </c>
    </row>
    <row r="1230" spans="1:17" x14ac:dyDescent="0.3">
      <c r="A1230" s="79">
        <v>45246</v>
      </c>
      <c r="B1230" s="82">
        <v>105.97839999999999</v>
      </c>
      <c r="C1230" s="4">
        <f t="shared" si="96"/>
        <v>106.18519999999999</v>
      </c>
      <c r="D1230" s="18">
        <f>Table21[[#This Row],[Adj Close]]-Table21[[#This Row],[Naive Trend ]]</f>
        <v>-0.20680000000000121</v>
      </c>
      <c r="E1230" s="5">
        <f t="shared" si="95"/>
        <v>4.2766240000000497E-2</v>
      </c>
      <c r="F1230" s="5">
        <f>ABS(Table21[[#This Row],[Erorr 1]])</f>
        <v>0.20680000000000121</v>
      </c>
      <c r="G1230" s="6">
        <f>Table21[[#This Row],[Abs Erorr 1]]/Table21[[#This Row],[Adj Close]]</f>
        <v>1.9513410279830721E-3</v>
      </c>
      <c r="H1230" s="4">
        <f t="shared" si="98"/>
        <v>104.3173</v>
      </c>
      <c r="I1230" s="7">
        <f>(Table21[[#This Row],[Adj Close]]-Table21[[#This Row],[3-MA]])</f>
        <v>1.6610999999999905</v>
      </c>
      <c r="J1230" s="3">
        <f t="shared" si="97"/>
        <v>2.7592532099999683</v>
      </c>
      <c r="K1230" s="3">
        <f>ABS(Table21[[#This Row],[Erorr 2]])</f>
        <v>1.6610999999999905</v>
      </c>
      <c r="L1230" s="6">
        <f>Table21[[#This Row],[Abs Erorr 2]]/Table21[[#This Row],[Adj Close]]</f>
        <v>1.5673948653687833E-2</v>
      </c>
      <c r="M1230" s="4">
        <f t="shared" si="99"/>
        <v>105.09366666666666</v>
      </c>
      <c r="N1230" s="9">
        <f>Table21[[#This Row],[Adj Close]]-Table21[[#This Row],[6-MA]]</f>
        <v>0.8847333333333296</v>
      </c>
      <c r="O1230" s="10">
        <f>(Table21[[#This Row],[Adj Close]]-M1230)^2</f>
        <v>0.78275307111110448</v>
      </c>
      <c r="P1230" s="10">
        <f>ABS(Table21[[#This Row],[Erorr 3]])</f>
        <v>0.8847333333333296</v>
      </c>
      <c r="Q1230" s="81">
        <f>Table21[[#This Row],[Abs Erorr 3]]/Table21[[#This Row],[Adj Close]]</f>
        <v>8.3482420317095712E-3</v>
      </c>
    </row>
    <row r="1231" spans="1:17" x14ac:dyDescent="0.3">
      <c r="A1231" s="79">
        <v>45247</v>
      </c>
      <c r="B1231" s="82">
        <v>104.35339999999999</v>
      </c>
      <c r="C1231" s="4">
        <f t="shared" si="96"/>
        <v>105.97839999999999</v>
      </c>
      <c r="D1231" s="18">
        <f>Table21[[#This Row],[Adj Close]]-Table21[[#This Row],[Naive Trend ]]</f>
        <v>-1.625</v>
      </c>
      <c r="E1231" s="5">
        <f t="shared" si="95"/>
        <v>2.640625</v>
      </c>
      <c r="F1231" s="5">
        <f>ABS(Table21[[#This Row],[Erorr 1]])</f>
        <v>1.625</v>
      </c>
      <c r="G1231" s="6">
        <f>Table21[[#This Row],[Abs Erorr 1]]/Table21[[#This Row],[Adj Close]]</f>
        <v>1.5572084857800513E-2</v>
      </c>
      <c r="H1231" s="4">
        <f t="shared" si="98"/>
        <v>105.43673333333334</v>
      </c>
      <c r="I1231" s="7">
        <f>(Table21[[#This Row],[Adj Close]]-Table21[[#This Row],[3-MA]])</f>
        <v>-1.0833333333333428</v>
      </c>
      <c r="J1231" s="3">
        <f t="shared" si="97"/>
        <v>1.1736111111111316</v>
      </c>
      <c r="K1231" s="3">
        <f>ABS(Table21[[#This Row],[Erorr 2]])</f>
        <v>1.0833333333333428</v>
      </c>
      <c r="L1231" s="6">
        <f>Table21[[#This Row],[Abs Erorr 2]]/Table21[[#This Row],[Adj Close]]</f>
        <v>1.0381389905200433E-2</v>
      </c>
      <c r="M1231" s="4">
        <f t="shared" si="99"/>
        <v>104.80149999999999</v>
      </c>
      <c r="N1231" s="9">
        <f>Table21[[#This Row],[Adj Close]]-Table21[[#This Row],[6-MA]]</f>
        <v>-0.44809999999999661</v>
      </c>
      <c r="O1231" s="10">
        <f>(Table21[[#This Row],[Adj Close]]-M1231)^2</f>
        <v>0.20079360999999696</v>
      </c>
      <c r="P1231" s="10">
        <f>ABS(Table21[[#This Row],[Erorr 3]])</f>
        <v>0.44809999999999661</v>
      </c>
      <c r="Q1231" s="81">
        <f>Table21[[#This Row],[Abs Erorr 3]]/Table21[[#This Row],[Adj Close]]</f>
        <v>4.2940622921725279E-3</v>
      </c>
    </row>
    <row r="1232" spans="1:17" x14ac:dyDescent="0.3">
      <c r="A1232" s="79">
        <v>45250</v>
      </c>
      <c r="B1232" s="82">
        <v>104.708</v>
      </c>
      <c r="C1232" s="4">
        <f t="shared" si="96"/>
        <v>104.35339999999999</v>
      </c>
      <c r="D1232" s="18">
        <f>Table21[[#This Row],[Adj Close]]-Table21[[#This Row],[Naive Trend ]]</f>
        <v>0.35460000000000491</v>
      </c>
      <c r="E1232" s="5">
        <f t="shared" si="95"/>
        <v>0.12574116000000349</v>
      </c>
      <c r="F1232" s="5">
        <f>ABS(Table21[[#This Row],[Erorr 1]])</f>
        <v>0.35460000000000491</v>
      </c>
      <c r="G1232" s="6">
        <f>Table21[[#This Row],[Abs Erorr 1]]/Table21[[#This Row],[Adj Close]]</f>
        <v>3.3865607212438869E-3</v>
      </c>
      <c r="H1232" s="4">
        <f t="shared" si="98"/>
        <v>105.50566666666664</v>
      </c>
      <c r="I1232" s="7">
        <f>(Table21[[#This Row],[Adj Close]]-Table21[[#This Row],[3-MA]])</f>
        <v>-0.79766666666664321</v>
      </c>
      <c r="J1232" s="3">
        <f t="shared" si="97"/>
        <v>0.63627211111107373</v>
      </c>
      <c r="K1232" s="3">
        <f>ABS(Table21[[#This Row],[Erorr 2]])</f>
        <v>0.79766666666664321</v>
      </c>
      <c r="L1232" s="6">
        <f>Table21[[#This Row],[Abs Erorr 2]]/Table21[[#This Row],[Adj Close]]</f>
        <v>7.618010721880307E-3</v>
      </c>
      <c r="M1232" s="4">
        <f t="shared" si="99"/>
        <v>104.63079999999998</v>
      </c>
      <c r="N1232" s="9">
        <f>Table21[[#This Row],[Adj Close]]-Table21[[#This Row],[6-MA]]</f>
        <v>7.7200000000019031E-2</v>
      </c>
      <c r="O1232" s="10">
        <f>(Table21[[#This Row],[Adj Close]]-M1232)^2</f>
        <v>5.9598400000029387E-3</v>
      </c>
      <c r="P1232" s="10">
        <f>ABS(Table21[[#This Row],[Erorr 3]])</f>
        <v>7.7200000000019031E-2</v>
      </c>
      <c r="Q1232" s="81">
        <f>Table21[[#This Row],[Abs Erorr 3]]/Table21[[#This Row],[Adj Close]]</f>
        <v>7.3728845933471209E-4</v>
      </c>
    </row>
    <row r="1233" spans="1:17" x14ac:dyDescent="0.3">
      <c r="A1233" s="79">
        <v>45251</v>
      </c>
      <c r="B1233" s="82">
        <v>104.9345</v>
      </c>
      <c r="C1233" s="4">
        <f t="shared" si="96"/>
        <v>104.708</v>
      </c>
      <c r="D1233" s="18">
        <f>Table21[[#This Row],[Adj Close]]-Table21[[#This Row],[Naive Trend ]]</f>
        <v>0.22650000000000148</v>
      </c>
      <c r="E1233" s="5">
        <f t="shared" si="95"/>
        <v>5.1302250000000667E-2</v>
      </c>
      <c r="F1233" s="5">
        <f>ABS(Table21[[#This Row],[Erorr 1]])</f>
        <v>0.22650000000000148</v>
      </c>
      <c r="G1233" s="6">
        <f>Table21[[#This Row],[Abs Erorr 1]]/Table21[[#This Row],[Adj Close]]</f>
        <v>2.1584893433522958E-3</v>
      </c>
      <c r="H1233" s="4">
        <f t="shared" si="98"/>
        <v>105.01326666666667</v>
      </c>
      <c r="I1233" s="7">
        <f>(Table21[[#This Row],[Adj Close]]-Table21[[#This Row],[3-MA]])</f>
        <v>-7.8766666666666652E-2</v>
      </c>
      <c r="J1233" s="3">
        <f t="shared" si="97"/>
        <v>6.2041877777777752E-3</v>
      </c>
      <c r="K1233" s="3">
        <f>ABS(Table21[[#This Row],[Erorr 2]])</f>
        <v>7.8766666666666652E-2</v>
      </c>
      <c r="L1233" s="6">
        <f>Table21[[#This Row],[Abs Erorr 2]]/Table21[[#This Row],[Adj Close]]</f>
        <v>7.5062697841669467E-4</v>
      </c>
      <c r="M1233" s="4">
        <f t="shared" si="99"/>
        <v>104.66528333333332</v>
      </c>
      <c r="N1233" s="9">
        <f>Table21[[#This Row],[Adj Close]]-Table21[[#This Row],[6-MA]]</f>
        <v>0.26921666666667932</v>
      </c>
      <c r="O1233" s="10">
        <f>(Table21[[#This Row],[Adj Close]]-M1233)^2</f>
        <v>7.2477613611117916E-2</v>
      </c>
      <c r="P1233" s="10">
        <f>ABS(Table21[[#This Row],[Erorr 3]])</f>
        <v>0.26921666666667932</v>
      </c>
      <c r="Q1233" s="81">
        <f>Table21[[#This Row],[Abs Erorr 3]]/Table21[[#This Row],[Adj Close]]</f>
        <v>2.5655686801450365E-3</v>
      </c>
    </row>
    <row r="1234" spans="1:17" x14ac:dyDescent="0.3">
      <c r="A1234" s="79">
        <v>45252</v>
      </c>
      <c r="B1234" s="82">
        <v>106.2837</v>
      </c>
      <c r="C1234" s="4">
        <f t="shared" si="96"/>
        <v>104.9345</v>
      </c>
      <c r="D1234" s="18">
        <f>Table21[[#This Row],[Adj Close]]-Table21[[#This Row],[Naive Trend ]]</f>
        <v>1.3491999999999962</v>
      </c>
      <c r="E1234" s="5">
        <f t="shared" si="95"/>
        <v>1.8203406399999897</v>
      </c>
      <c r="F1234" s="5">
        <f>ABS(Table21[[#This Row],[Erorr 1]])</f>
        <v>1.3491999999999962</v>
      </c>
      <c r="G1234" s="6">
        <f>Table21[[#This Row],[Abs Erorr 1]]/Table21[[#This Row],[Adj Close]]</f>
        <v>1.2694326599469121E-2</v>
      </c>
      <c r="H1234" s="4">
        <f t="shared" si="98"/>
        <v>104.6653</v>
      </c>
      <c r="I1234" s="7">
        <f>(Table21[[#This Row],[Adj Close]]-Table21[[#This Row],[3-MA]])</f>
        <v>1.6183999999999941</v>
      </c>
      <c r="J1234" s="3">
        <f t="shared" si="97"/>
        <v>2.6192185599999807</v>
      </c>
      <c r="K1234" s="3">
        <f>ABS(Table21[[#This Row],[Erorr 2]])</f>
        <v>1.6183999999999941</v>
      </c>
      <c r="L1234" s="6">
        <f>Table21[[#This Row],[Abs Erorr 2]]/Table21[[#This Row],[Adj Close]]</f>
        <v>1.5227170299867187E-2</v>
      </c>
      <c r="M1234" s="4">
        <f t="shared" si="99"/>
        <v>105.05101666666665</v>
      </c>
      <c r="N1234" s="9">
        <f>Table21[[#This Row],[Adj Close]]-Table21[[#This Row],[6-MA]]</f>
        <v>1.2326833333333411</v>
      </c>
      <c r="O1234" s="10">
        <f>(Table21[[#This Row],[Adj Close]]-M1234)^2</f>
        <v>1.5195082002777971</v>
      </c>
      <c r="P1234" s="10">
        <f>ABS(Table21[[#This Row],[Erorr 3]])</f>
        <v>1.2326833333333411</v>
      </c>
      <c r="Q1234" s="81">
        <f>Table21[[#This Row],[Abs Erorr 3]]/Table21[[#This Row],[Adj Close]]</f>
        <v>1.1598046862626547E-2</v>
      </c>
    </row>
    <row r="1235" spans="1:17" x14ac:dyDescent="0.3">
      <c r="A1235" s="79">
        <v>45254</v>
      </c>
      <c r="B1235" s="82">
        <v>106.00790000000001</v>
      </c>
      <c r="C1235" s="4">
        <f t="shared" si="96"/>
        <v>106.2837</v>
      </c>
      <c r="D1235" s="18">
        <f>Table21[[#This Row],[Adj Close]]-Table21[[#This Row],[Naive Trend ]]</f>
        <v>-0.27579999999998961</v>
      </c>
      <c r="E1235" s="5">
        <f t="shared" si="95"/>
        <v>7.6065639999994272E-2</v>
      </c>
      <c r="F1235" s="5">
        <f>ABS(Table21[[#This Row],[Erorr 1]])</f>
        <v>0.27579999999998961</v>
      </c>
      <c r="G1235" s="6">
        <f>Table21[[#This Row],[Abs Erorr 1]]/Table21[[#This Row],[Adj Close]]</f>
        <v>2.6016928926994084E-3</v>
      </c>
      <c r="H1235" s="4">
        <f t="shared" si="98"/>
        <v>105.30873333333334</v>
      </c>
      <c r="I1235" s="7">
        <f>(Table21[[#This Row],[Adj Close]]-Table21[[#This Row],[3-MA]])</f>
        <v>0.69916666666667027</v>
      </c>
      <c r="J1235" s="3">
        <f t="shared" si="97"/>
        <v>0.48883402777778279</v>
      </c>
      <c r="K1235" s="3">
        <f>ABS(Table21[[#This Row],[Erorr 2]])</f>
        <v>0.69916666666667027</v>
      </c>
      <c r="L1235" s="6">
        <f>Table21[[#This Row],[Abs Erorr 2]]/Table21[[#This Row],[Adj Close]]</f>
        <v>6.5954204042026135E-3</v>
      </c>
      <c r="M1235" s="4">
        <f t="shared" si="99"/>
        <v>105.40719999999997</v>
      </c>
      <c r="N1235" s="9">
        <f>Table21[[#This Row],[Adj Close]]-Table21[[#This Row],[6-MA]]</f>
        <v>0.60070000000003176</v>
      </c>
      <c r="O1235" s="10">
        <f>(Table21[[#This Row],[Adj Close]]-M1235)^2</f>
        <v>0.36084049000003815</v>
      </c>
      <c r="P1235" s="10">
        <f>ABS(Table21[[#This Row],[Erorr 3]])</f>
        <v>0.60070000000003176</v>
      </c>
      <c r="Q1235" s="81">
        <f>Table21[[#This Row],[Abs Erorr 3]]/Table21[[#This Row],[Adj Close]]</f>
        <v>5.6665588130698913E-3</v>
      </c>
    </row>
    <row r="1236" spans="1:17" x14ac:dyDescent="0.3">
      <c r="A1236" s="79">
        <v>45257</v>
      </c>
      <c r="B1236" s="82">
        <v>106.3231</v>
      </c>
      <c r="C1236" s="4">
        <f t="shared" si="96"/>
        <v>106.00790000000001</v>
      </c>
      <c r="D1236" s="18">
        <f>Table21[[#This Row],[Adj Close]]-Table21[[#This Row],[Naive Trend ]]</f>
        <v>0.31519999999999015</v>
      </c>
      <c r="E1236" s="5">
        <f t="shared" si="95"/>
        <v>9.9351039999993798E-2</v>
      </c>
      <c r="F1236" s="5">
        <f>ABS(Table21[[#This Row],[Erorr 1]])</f>
        <v>0.31519999999999015</v>
      </c>
      <c r="G1236" s="6">
        <f>Table21[[#This Row],[Abs Erorr 1]]/Table21[[#This Row],[Adj Close]]</f>
        <v>2.9645486258394475E-3</v>
      </c>
      <c r="H1236" s="4">
        <f t="shared" si="98"/>
        <v>105.74203333333332</v>
      </c>
      <c r="I1236" s="7">
        <f>(Table21[[#This Row],[Adj Close]]-Table21[[#This Row],[3-MA]])</f>
        <v>0.58106666666667195</v>
      </c>
      <c r="J1236" s="3">
        <f t="shared" si="97"/>
        <v>0.33763847111111728</v>
      </c>
      <c r="K1236" s="3">
        <f>ABS(Table21[[#This Row],[Erorr 2]])</f>
        <v>0.58106666666667195</v>
      </c>
      <c r="L1236" s="6">
        <f>Table21[[#This Row],[Abs Erorr 2]]/Table21[[#This Row],[Adj Close]]</f>
        <v>5.4651027544030594E-3</v>
      </c>
      <c r="M1236" s="4">
        <f t="shared" si="99"/>
        <v>105.37765000000002</v>
      </c>
      <c r="N1236" s="9">
        <f>Table21[[#This Row],[Adj Close]]-Table21[[#This Row],[6-MA]]</f>
        <v>0.9454499999999797</v>
      </c>
      <c r="O1236" s="10">
        <f>(Table21[[#This Row],[Adj Close]]-M1236)^2</f>
        <v>0.89387570249996162</v>
      </c>
      <c r="P1236" s="10">
        <f>ABS(Table21[[#This Row],[Erorr 3]])</f>
        <v>0.9454499999999797</v>
      </c>
      <c r="Q1236" s="81">
        <f>Table21[[#This Row],[Abs Erorr 3]]/Table21[[#This Row],[Adj Close]]</f>
        <v>8.8922350834388739E-3</v>
      </c>
    </row>
    <row r="1237" spans="1:17" x14ac:dyDescent="0.3">
      <c r="A1237" s="79">
        <v>45258</v>
      </c>
      <c r="B1237" s="82">
        <v>107.1011</v>
      </c>
      <c r="C1237" s="4">
        <f t="shared" si="96"/>
        <v>106.3231</v>
      </c>
      <c r="D1237" s="18">
        <f>Table21[[#This Row],[Adj Close]]-Table21[[#This Row],[Naive Trend ]]</f>
        <v>0.7780000000000058</v>
      </c>
      <c r="E1237" s="5">
        <f t="shared" si="95"/>
        <v>0.60528400000000904</v>
      </c>
      <c r="F1237" s="5">
        <f>ABS(Table21[[#This Row],[Erorr 1]])</f>
        <v>0.7780000000000058</v>
      </c>
      <c r="G1237" s="6">
        <f>Table21[[#This Row],[Abs Erorr 1]]/Table21[[#This Row],[Adj Close]]</f>
        <v>7.2641644203468103E-3</v>
      </c>
      <c r="H1237" s="4">
        <f t="shared" si="98"/>
        <v>106.20490000000001</v>
      </c>
      <c r="I1237" s="7">
        <f>(Table21[[#This Row],[Adj Close]]-Table21[[#This Row],[3-MA]])</f>
        <v>0.89619999999999322</v>
      </c>
      <c r="J1237" s="3">
        <f t="shared" si="97"/>
        <v>0.80317443999998783</v>
      </c>
      <c r="K1237" s="3">
        <f>ABS(Table21[[#This Row],[Erorr 2]])</f>
        <v>0.89619999999999322</v>
      </c>
      <c r="L1237" s="6">
        <f>Table21[[#This Row],[Abs Erorr 2]]/Table21[[#This Row],[Adj Close]]</f>
        <v>8.3677945417926919E-3</v>
      </c>
      <c r="M1237" s="4">
        <f t="shared" si="99"/>
        <v>105.43509999999999</v>
      </c>
      <c r="N1237" s="9">
        <f>Table21[[#This Row],[Adj Close]]-Table21[[#This Row],[6-MA]]</f>
        <v>1.666000000000011</v>
      </c>
      <c r="O1237" s="10">
        <f>(Table21[[#This Row],[Adj Close]]-M1237)^2</f>
        <v>2.7755560000000368</v>
      </c>
      <c r="P1237" s="10">
        <f>ABS(Table21[[#This Row],[Erorr 3]])</f>
        <v>1.666000000000011</v>
      </c>
      <c r="Q1237" s="81">
        <f>Table21[[#This Row],[Abs Erorr 3]]/Table21[[#This Row],[Adj Close]]</f>
        <v>1.555539578958583E-2</v>
      </c>
    </row>
    <row r="1238" spans="1:17" x14ac:dyDescent="0.3">
      <c r="A1238" s="79">
        <v>45259</v>
      </c>
      <c r="B1238" s="82">
        <v>108.6965</v>
      </c>
      <c r="C1238" s="4">
        <f t="shared" si="96"/>
        <v>107.1011</v>
      </c>
      <c r="D1238" s="18">
        <f>Table21[[#This Row],[Adj Close]]-Table21[[#This Row],[Naive Trend ]]</f>
        <v>1.5953999999999979</v>
      </c>
      <c r="E1238" s="5">
        <f t="shared" si="95"/>
        <v>2.5453011599999935</v>
      </c>
      <c r="F1238" s="5">
        <f>ABS(Table21[[#This Row],[Erorr 1]])</f>
        <v>1.5953999999999979</v>
      </c>
      <c r="G1238" s="6">
        <f>Table21[[#This Row],[Abs Erorr 1]]/Table21[[#This Row],[Adj Close]]</f>
        <v>1.4677565514988965E-2</v>
      </c>
      <c r="H1238" s="4">
        <f t="shared" si="98"/>
        <v>106.47736666666667</v>
      </c>
      <c r="I1238" s="7">
        <f>(Table21[[#This Row],[Adj Close]]-Table21[[#This Row],[3-MA]])</f>
        <v>2.2191333333333318</v>
      </c>
      <c r="J1238" s="3">
        <f t="shared" si="97"/>
        <v>4.9245527511111042</v>
      </c>
      <c r="K1238" s="3">
        <f>ABS(Table21[[#This Row],[Erorr 2]])</f>
        <v>2.2191333333333318</v>
      </c>
      <c r="L1238" s="6">
        <f>Table21[[#This Row],[Abs Erorr 2]]/Table21[[#This Row],[Adj Close]]</f>
        <v>2.0415867422900753E-2</v>
      </c>
      <c r="M1238" s="4">
        <f t="shared" si="99"/>
        <v>105.89305</v>
      </c>
      <c r="N1238" s="9">
        <f>Table21[[#This Row],[Adj Close]]-Table21[[#This Row],[6-MA]]</f>
        <v>2.803449999999998</v>
      </c>
      <c r="O1238" s="10">
        <f>(Table21[[#This Row],[Adj Close]]-M1238)^2</f>
        <v>7.8593319024999886</v>
      </c>
      <c r="P1238" s="10">
        <f>ABS(Table21[[#This Row],[Erorr 3]])</f>
        <v>2.803449999999998</v>
      </c>
      <c r="Q1238" s="81">
        <f>Table21[[#This Row],[Abs Erorr 3]]/Table21[[#This Row],[Adj Close]]</f>
        <v>2.5791538825997138E-2</v>
      </c>
    </row>
    <row r="1239" spans="1:17" x14ac:dyDescent="0.3">
      <c r="A1239" s="79">
        <v>45260</v>
      </c>
      <c r="B1239" s="82">
        <v>108.5981</v>
      </c>
      <c r="C1239" s="4">
        <f t="shared" si="96"/>
        <v>108.6965</v>
      </c>
      <c r="D1239" s="18">
        <f>Table21[[#This Row],[Adj Close]]-Table21[[#This Row],[Naive Trend ]]</f>
        <v>-9.8399999999998045E-2</v>
      </c>
      <c r="E1239" s="5">
        <f t="shared" si="95"/>
        <v>9.6825599999996147E-3</v>
      </c>
      <c r="F1239" s="5">
        <f>ABS(Table21[[#This Row],[Erorr 1]])</f>
        <v>9.8399999999998045E-2</v>
      </c>
      <c r="G1239" s="6">
        <f>Table21[[#This Row],[Abs Erorr 1]]/Table21[[#This Row],[Adj Close]]</f>
        <v>9.0609320052558969E-4</v>
      </c>
      <c r="H1239" s="4">
        <f t="shared" si="98"/>
        <v>107.37356666666666</v>
      </c>
      <c r="I1239" s="7">
        <f>(Table21[[#This Row],[Adj Close]]-Table21[[#This Row],[3-MA]])</f>
        <v>1.2245333333333406</v>
      </c>
      <c r="J1239" s="3">
        <f t="shared" si="97"/>
        <v>1.4994818844444622</v>
      </c>
      <c r="K1239" s="3">
        <f>ABS(Table21[[#This Row],[Erorr 2]])</f>
        <v>1.2245333333333406</v>
      </c>
      <c r="L1239" s="6">
        <f>Table21[[#This Row],[Abs Erorr 2]]/Table21[[#This Row],[Adj Close]]</f>
        <v>1.1275826495429851E-2</v>
      </c>
      <c r="M1239" s="4">
        <f t="shared" si="99"/>
        <v>106.5578</v>
      </c>
      <c r="N1239" s="9">
        <f>Table21[[#This Row],[Adj Close]]-Table21[[#This Row],[6-MA]]</f>
        <v>2.040300000000002</v>
      </c>
      <c r="O1239" s="10">
        <f>(Table21[[#This Row],[Adj Close]]-M1239)^2</f>
        <v>4.162824090000008</v>
      </c>
      <c r="P1239" s="10">
        <f>ABS(Table21[[#This Row],[Erorr 3]])</f>
        <v>2.040300000000002</v>
      </c>
      <c r="Q1239" s="81">
        <f>Table21[[#This Row],[Abs Erorr 3]]/Table21[[#This Row],[Adj Close]]</f>
        <v>1.8787621514556901E-2</v>
      </c>
    </row>
    <row r="1240" spans="1:17" x14ac:dyDescent="0.3">
      <c r="A1240" s="79">
        <v>45261</v>
      </c>
      <c r="B1240" s="82">
        <v>112.1357</v>
      </c>
      <c r="C1240" s="4">
        <f t="shared" si="96"/>
        <v>108.5981</v>
      </c>
      <c r="D1240" s="18">
        <f>Table21[[#This Row],[Adj Close]]-Table21[[#This Row],[Naive Trend ]]</f>
        <v>3.5375999999999976</v>
      </c>
      <c r="E1240" s="5">
        <f t="shared" si="95"/>
        <v>12.514613759999984</v>
      </c>
      <c r="F1240" s="5">
        <f>ABS(Table21[[#This Row],[Erorr 1]])</f>
        <v>3.5375999999999976</v>
      </c>
      <c r="G1240" s="6">
        <f>Table21[[#This Row],[Abs Erorr 1]]/Table21[[#This Row],[Adj Close]]</f>
        <v>3.1547491120133886E-2</v>
      </c>
      <c r="H1240" s="4">
        <f t="shared" si="98"/>
        <v>108.13189999999999</v>
      </c>
      <c r="I1240" s="7">
        <f>(Table21[[#This Row],[Adj Close]]-Table21[[#This Row],[3-MA]])</f>
        <v>4.0038000000000125</v>
      </c>
      <c r="J1240" s="3">
        <f t="shared" si="97"/>
        <v>16.030414440000101</v>
      </c>
      <c r="K1240" s="3">
        <f>ABS(Table21[[#This Row],[Erorr 2]])</f>
        <v>4.0038000000000125</v>
      </c>
      <c r="L1240" s="6">
        <f>Table21[[#This Row],[Abs Erorr 2]]/Table21[[#This Row],[Adj Close]]</f>
        <v>3.5704953908523442E-2</v>
      </c>
      <c r="M1240" s="4">
        <f t="shared" si="99"/>
        <v>107.16840000000002</v>
      </c>
      <c r="N1240" s="9">
        <f>Table21[[#This Row],[Adj Close]]-Table21[[#This Row],[6-MA]]</f>
        <v>4.9672999999999803</v>
      </c>
      <c r="O1240" s="10">
        <f>(Table21[[#This Row],[Adj Close]]-M1240)^2</f>
        <v>24.674069289999803</v>
      </c>
      <c r="P1240" s="10">
        <f>ABS(Table21[[#This Row],[Erorr 3]])</f>
        <v>4.9672999999999803</v>
      </c>
      <c r="Q1240" s="81">
        <f>Table21[[#This Row],[Abs Erorr 3]]/Table21[[#This Row],[Adj Close]]</f>
        <v>4.4297222026526611E-2</v>
      </c>
    </row>
    <row r="1241" spans="1:17" x14ac:dyDescent="0.3">
      <c r="A1241" s="79">
        <v>45264</v>
      </c>
      <c r="B1241" s="82">
        <v>113.7859</v>
      </c>
      <c r="C1241" s="4">
        <f t="shared" si="96"/>
        <v>112.1357</v>
      </c>
      <c r="D1241" s="18">
        <f>Table21[[#This Row],[Adj Close]]-Table21[[#This Row],[Naive Trend ]]</f>
        <v>1.6501999999999981</v>
      </c>
      <c r="E1241" s="5">
        <f t="shared" si="95"/>
        <v>2.7231600399999936</v>
      </c>
      <c r="F1241" s="5">
        <f>ABS(Table21[[#This Row],[Erorr 1]])</f>
        <v>1.6501999999999981</v>
      </c>
      <c r="G1241" s="6">
        <f>Table21[[#This Row],[Abs Erorr 1]]/Table21[[#This Row],[Adj Close]]</f>
        <v>1.4502675639073015E-2</v>
      </c>
      <c r="H1241" s="4">
        <f t="shared" si="98"/>
        <v>109.81009999999999</v>
      </c>
      <c r="I1241" s="7">
        <f>(Table21[[#This Row],[Adj Close]]-Table21[[#This Row],[3-MA]])</f>
        <v>3.9758000000000067</v>
      </c>
      <c r="J1241" s="3">
        <f t="shared" si="97"/>
        <v>15.806985640000052</v>
      </c>
      <c r="K1241" s="3">
        <f>ABS(Table21[[#This Row],[Erorr 2]])</f>
        <v>3.9758000000000067</v>
      </c>
      <c r="L1241" s="6">
        <f>Table21[[#This Row],[Abs Erorr 2]]/Table21[[#This Row],[Adj Close]]</f>
        <v>3.4941060359851325E-2</v>
      </c>
      <c r="M1241" s="4">
        <f t="shared" si="99"/>
        <v>108.14373333333334</v>
      </c>
      <c r="N1241" s="9">
        <f>Table21[[#This Row],[Adj Close]]-Table21[[#This Row],[6-MA]]</f>
        <v>5.6421666666666539</v>
      </c>
      <c r="O1241" s="10">
        <f>(Table21[[#This Row],[Adj Close]]-M1241)^2</f>
        <v>31.834044694444302</v>
      </c>
      <c r="P1241" s="10">
        <f>ABS(Table21[[#This Row],[Erorr 3]])</f>
        <v>5.6421666666666539</v>
      </c>
      <c r="Q1241" s="81">
        <f>Table21[[#This Row],[Abs Erorr 3]]/Table21[[#This Row],[Adj Close]]</f>
        <v>4.9585815700070521E-2</v>
      </c>
    </row>
    <row r="1242" spans="1:17" x14ac:dyDescent="0.3">
      <c r="A1242" s="79">
        <v>45265</v>
      </c>
      <c r="B1242" s="82">
        <v>114.0428</v>
      </c>
      <c r="C1242" s="4">
        <f t="shared" si="96"/>
        <v>113.7859</v>
      </c>
      <c r="D1242" s="18">
        <f>Table21[[#This Row],[Adj Close]]-Table21[[#This Row],[Naive Trend ]]</f>
        <v>0.25690000000000168</v>
      </c>
      <c r="E1242" s="5">
        <f t="shared" si="95"/>
        <v>6.5997610000000859E-2</v>
      </c>
      <c r="F1242" s="5">
        <f>ABS(Table21[[#This Row],[Erorr 1]])</f>
        <v>0.25690000000000168</v>
      </c>
      <c r="G1242" s="6">
        <f>Table21[[#This Row],[Abs Erorr 1]]/Table21[[#This Row],[Adj Close]]</f>
        <v>2.2526630352815054E-3</v>
      </c>
      <c r="H1242" s="4">
        <f t="shared" si="98"/>
        <v>111.50656666666667</v>
      </c>
      <c r="I1242" s="7">
        <f>(Table21[[#This Row],[Adj Close]]-Table21[[#This Row],[3-MA]])</f>
        <v>2.5362333333333282</v>
      </c>
      <c r="J1242" s="3">
        <f t="shared" si="97"/>
        <v>6.4324795211110857</v>
      </c>
      <c r="K1242" s="3">
        <f>ABS(Table21[[#This Row],[Erorr 2]])</f>
        <v>2.5362333333333282</v>
      </c>
      <c r="L1242" s="6">
        <f>Table21[[#This Row],[Abs Erorr 2]]/Table21[[#This Row],[Adj Close]]</f>
        <v>2.2239311322883412E-2</v>
      </c>
      <c r="M1242" s="4">
        <f t="shared" si="99"/>
        <v>109.44006666666667</v>
      </c>
      <c r="N1242" s="9">
        <f>Table21[[#This Row],[Adj Close]]-Table21[[#This Row],[6-MA]]</f>
        <v>4.6027333333333331</v>
      </c>
      <c r="O1242" s="10">
        <f>(Table21[[#This Row],[Adj Close]]-M1242)^2</f>
        <v>21.185154137777776</v>
      </c>
      <c r="P1242" s="10">
        <f>ABS(Table21[[#This Row],[Erorr 3]])</f>
        <v>4.6027333333333331</v>
      </c>
      <c r="Q1242" s="81">
        <f>Table21[[#This Row],[Abs Erorr 3]]/Table21[[#This Row],[Adj Close]]</f>
        <v>4.0359701211591902E-2</v>
      </c>
    </row>
    <row r="1243" spans="1:17" x14ac:dyDescent="0.3">
      <c r="A1243" s="79">
        <v>45266</v>
      </c>
      <c r="B1243" s="82">
        <v>114.7345</v>
      </c>
      <c r="C1243" s="4">
        <f t="shared" si="96"/>
        <v>114.0428</v>
      </c>
      <c r="D1243" s="18">
        <f>Table21[[#This Row],[Adj Close]]-Table21[[#This Row],[Naive Trend ]]</f>
        <v>0.69169999999999732</v>
      </c>
      <c r="E1243" s="5">
        <f t="shared" si="95"/>
        <v>0.4784488899999963</v>
      </c>
      <c r="F1243" s="5">
        <f>ABS(Table21[[#This Row],[Erorr 1]])</f>
        <v>0.69169999999999732</v>
      </c>
      <c r="G1243" s="6">
        <f>Table21[[#This Row],[Abs Erorr 1]]/Table21[[#This Row],[Adj Close]]</f>
        <v>6.0287010445855202E-3</v>
      </c>
      <c r="H1243" s="4">
        <f t="shared" si="98"/>
        <v>113.32146666666667</v>
      </c>
      <c r="I1243" s="7">
        <f>(Table21[[#This Row],[Adj Close]]-Table21[[#This Row],[3-MA]])</f>
        <v>1.4130333333333311</v>
      </c>
      <c r="J1243" s="3">
        <f t="shared" si="97"/>
        <v>1.996663201111105</v>
      </c>
      <c r="K1243" s="3">
        <f>ABS(Table21[[#This Row],[Erorr 2]])</f>
        <v>1.4130333333333311</v>
      </c>
      <c r="L1243" s="6">
        <f>Table21[[#This Row],[Abs Erorr 2]]/Table21[[#This Row],[Adj Close]]</f>
        <v>1.2315679532602061E-2</v>
      </c>
      <c r="M1243" s="4">
        <f t="shared" si="99"/>
        <v>110.72668333333331</v>
      </c>
      <c r="N1243" s="9">
        <f>Table21[[#This Row],[Adj Close]]-Table21[[#This Row],[6-MA]]</f>
        <v>4.0078166666666846</v>
      </c>
      <c r="O1243" s="10">
        <f>(Table21[[#This Row],[Adj Close]]-M1243)^2</f>
        <v>16.062594433611256</v>
      </c>
      <c r="P1243" s="10">
        <f>ABS(Table21[[#This Row],[Erorr 3]])</f>
        <v>4.0078166666666846</v>
      </c>
      <c r="Q1243" s="81">
        <f>Table21[[#This Row],[Abs Erorr 3]]/Table21[[#This Row],[Adj Close]]</f>
        <v>3.4931225278069668E-2</v>
      </c>
    </row>
    <row r="1244" spans="1:17" x14ac:dyDescent="0.3">
      <c r="A1244" s="79">
        <v>45267</v>
      </c>
      <c r="B1244" s="82">
        <v>113.4499</v>
      </c>
      <c r="C1244" s="4">
        <f t="shared" si="96"/>
        <v>114.7345</v>
      </c>
      <c r="D1244" s="18">
        <f>Table21[[#This Row],[Adj Close]]-Table21[[#This Row],[Naive Trend ]]</f>
        <v>-1.2845999999999975</v>
      </c>
      <c r="E1244" s="5">
        <f t="shared" si="95"/>
        <v>1.6501971599999936</v>
      </c>
      <c r="F1244" s="5">
        <f>ABS(Table21[[#This Row],[Erorr 1]])</f>
        <v>1.2845999999999975</v>
      </c>
      <c r="G1244" s="6">
        <f>Table21[[#This Row],[Abs Erorr 1]]/Table21[[#This Row],[Adj Close]]</f>
        <v>1.1323059782335616E-2</v>
      </c>
      <c r="H1244" s="4">
        <f t="shared" si="98"/>
        <v>114.18773333333333</v>
      </c>
      <c r="I1244" s="7">
        <f>(Table21[[#This Row],[Adj Close]]-Table21[[#This Row],[3-MA]])</f>
        <v>-0.73783333333332735</v>
      </c>
      <c r="J1244" s="3">
        <f t="shared" si="97"/>
        <v>0.54439802777776891</v>
      </c>
      <c r="K1244" s="3">
        <f>ABS(Table21[[#This Row],[Erorr 2]])</f>
        <v>0.73783333333332735</v>
      </c>
      <c r="L1244" s="6">
        <f>Table21[[#This Row],[Abs Erorr 2]]/Table21[[#This Row],[Adj Close]]</f>
        <v>6.5036049686542459E-3</v>
      </c>
      <c r="M1244" s="4">
        <f t="shared" si="99"/>
        <v>111.99891666666667</v>
      </c>
      <c r="N1244" s="9">
        <f>Table21[[#This Row],[Adj Close]]-Table21[[#This Row],[6-MA]]</f>
        <v>1.4509833333333262</v>
      </c>
      <c r="O1244" s="10">
        <f>(Table21[[#This Row],[Adj Close]]-M1244)^2</f>
        <v>2.1053526336110902</v>
      </c>
      <c r="P1244" s="10">
        <f>ABS(Table21[[#This Row],[Erorr 3]])</f>
        <v>1.4509833333333262</v>
      </c>
      <c r="Q1244" s="81">
        <f>Table21[[#This Row],[Abs Erorr 3]]/Table21[[#This Row],[Adj Close]]</f>
        <v>1.278963959715545E-2</v>
      </c>
    </row>
    <row r="1245" spans="1:17" x14ac:dyDescent="0.3">
      <c r="A1245" s="79">
        <v>45268</v>
      </c>
      <c r="B1245" s="82">
        <v>114.5369</v>
      </c>
      <c r="C1245" s="4">
        <f t="shared" si="96"/>
        <v>113.4499</v>
      </c>
      <c r="D1245" s="18">
        <f>Table21[[#This Row],[Adj Close]]-Table21[[#This Row],[Naive Trend ]]</f>
        <v>1.0870000000000033</v>
      </c>
      <c r="E1245" s="5">
        <f t="shared" si="95"/>
        <v>1.1815690000000072</v>
      </c>
      <c r="F1245" s="5">
        <f>ABS(Table21[[#This Row],[Erorr 1]])</f>
        <v>1.0870000000000033</v>
      </c>
      <c r="G1245" s="6">
        <f>Table21[[#This Row],[Abs Erorr 1]]/Table21[[#This Row],[Adj Close]]</f>
        <v>9.4903913062078966E-3</v>
      </c>
      <c r="H1245" s="4">
        <f t="shared" si="98"/>
        <v>114.07573333333333</v>
      </c>
      <c r="I1245" s="7">
        <f>(Table21[[#This Row],[Adj Close]]-Table21[[#This Row],[3-MA]])</f>
        <v>0.46116666666667072</v>
      </c>
      <c r="J1245" s="3">
        <f t="shared" si="97"/>
        <v>0.2126746944444482</v>
      </c>
      <c r="K1245" s="3">
        <f>ABS(Table21[[#This Row],[Erorr 2]])</f>
        <v>0.46116666666667072</v>
      </c>
      <c r="L1245" s="6">
        <f>Table21[[#This Row],[Abs Erorr 2]]/Table21[[#This Row],[Adj Close]]</f>
        <v>4.0263588997665441E-3</v>
      </c>
      <c r="M1245" s="4">
        <f t="shared" si="99"/>
        <v>112.79115</v>
      </c>
      <c r="N1245" s="9">
        <f>Table21[[#This Row],[Adj Close]]-Table21[[#This Row],[6-MA]]</f>
        <v>1.745750000000001</v>
      </c>
      <c r="O1245" s="10">
        <f>(Table21[[#This Row],[Adj Close]]-M1245)^2</f>
        <v>3.0476430625000037</v>
      </c>
      <c r="P1245" s="10">
        <f>ABS(Table21[[#This Row],[Erorr 3]])</f>
        <v>1.745750000000001</v>
      </c>
      <c r="Q1245" s="81">
        <f>Table21[[#This Row],[Abs Erorr 3]]/Table21[[#This Row],[Adj Close]]</f>
        <v>1.5241812900471385E-2</v>
      </c>
    </row>
    <row r="1246" spans="1:17" x14ac:dyDescent="0.3">
      <c r="A1246" s="79">
        <v>45271</v>
      </c>
      <c r="B1246" s="82">
        <v>117.20489999999999</v>
      </c>
      <c r="C1246" s="4">
        <f t="shared" si="96"/>
        <v>114.5369</v>
      </c>
      <c r="D1246" s="18">
        <f>Table21[[#This Row],[Adj Close]]-Table21[[#This Row],[Naive Trend ]]</f>
        <v>2.6679999999999922</v>
      </c>
      <c r="E1246" s="5">
        <f t="shared" si="95"/>
        <v>7.1182239999999579</v>
      </c>
      <c r="F1246" s="5">
        <f>ABS(Table21[[#This Row],[Erorr 1]])</f>
        <v>2.6679999999999922</v>
      </c>
      <c r="G1246" s="6">
        <f>Table21[[#This Row],[Abs Erorr 1]]/Table21[[#This Row],[Adj Close]]</f>
        <v>2.27635534009243E-2</v>
      </c>
      <c r="H1246" s="4">
        <f t="shared" si="98"/>
        <v>114.24043333333333</v>
      </c>
      <c r="I1246" s="7">
        <f>(Table21[[#This Row],[Adj Close]]-Table21[[#This Row],[3-MA]])</f>
        <v>2.9644666666666666</v>
      </c>
      <c r="J1246" s="3">
        <f t="shared" si="97"/>
        <v>8.7880626177777774</v>
      </c>
      <c r="K1246" s="3">
        <f>ABS(Table21[[#This Row],[Erorr 2]])</f>
        <v>2.9644666666666666</v>
      </c>
      <c r="L1246" s="6">
        <f>Table21[[#This Row],[Abs Erorr 2]]/Table21[[#This Row],[Adj Close]]</f>
        <v>2.5293026713615784E-2</v>
      </c>
      <c r="M1246" s="4">
        <f t="shared" si="99"/>
        <v>113.78095</v>
      </c>
      <c r="N1246" s="9">
        <f>Table21[[#This Row],[Adj Close]]-Table21[[#This Row],[6-MA]]</f>
        <v>3.4239499999999907</v>
      </c>
      <c r="O1246" s="10">
        <f>(Table21[[#This Row],[Adj Close]]-M1246)^2</f>
        <v>11.723433602499936</v>
      </c>
      <c r="P1246" s="10">
        <f>ABS(Table21[[#This Row],[Erorr 3]])</f>
        <v>3.4239499999999907</v>
      </c>
      <c r="Q1246" s="81">
        <f>Table21[[#This Row],[Abs Erorr 3]]/Table21[[#This Row],[Adj Close]]</f>
        <v>2.9213369065627725E-2</v>
      </c>
    </row>
    <row r="1247" spans="1:17" x14ac:dyDescent="0.3">
      <c r="A1247" s="79">
        <v>45272</v>
      </c>
      <c r="B1247" s="82">
        <v>118.2227</v>
      </c>
      <c r="C1247" s="4">
        <f t="shared" si="96"/>
        <v>117.20489999999999</v>
      </c>
      <c r="D1247" s="18">
        <f>Table21[[#This Row],[Adj Close]]-Table21[[#This Row],[Naive Trend ]]</f>
        <v>1.0178000000000083</v>
      </c>
      <c r="E1247" s="5">
        <f t="shared" si="95"/>
        <v>1.0359168400000167</v>
      </c>
      <c r="F1247" s="5">
        <f>ABS(Table21[[#This Row],[Erorr 1]])</f>
        <v>1.0178000000000083</v>
      </c>
      <c r="G1247" s="6">
        <f>Table21[[#This Row],[Abs Erorr 1]]/Table21[[#This Row],[Adj Close]]</f>
        <v>8.6091757335943798E-3</v>
      </c>
      <c r="H1247" s="4">
        <f t="shared" si="98"/>
        <v>115.0639</v>
      </c>
      <c r="I1247" s="7">
        <f>(Table21[[#This Row],[Adj Close]]-Table21[[#This Row],[3-MA]])</f>
        <v>3.1587999999999994</v>
      </c>
      <c r="J1247" s="3">
        <f t="shared" si="97"/>
        <v>9.9780174399999968</v>
      </c>
      <c r="K1247" s="3">
        <f>ABS(Table21[[#This Row],[Erorr 2]])</f>
        <v>3.1587999999999994</v>
      </c>
      <c r="L1247" s="6">
        <f>Table21[[#This Row],[Abs Erorr 2]]/Table21[[#This Row],[Adj Close]]</f>
        <v>2.671906495114728E-2</v>
      </c>
      <c r="M1247" s="4">
        <f t="shared" si="99"/>
        <v>114.62581666666665</v>
      </c>
      <c r="N1247" s="9">
        <f>Table21[[#This Row],[Adj Close]]-Table21[[#This Row],[6-MA]]</f>
        <v>3.5968833333333521</v>
      </c>
      <c r="O1247" s="10">
        <f>(Table21[[#This Row],[Adj Close]]-M1247)^2</f>
        <v>12.937569713611246</v>
      </c>
      <c r="P1247" s="10">
        <f>ABS(Table21[[#This Row],[Erorr 3]])</f>
        <v>3.5968833333333521</v>
      </c>
      <c r="Q1247" s="81">
        <f>Table21[[#This Row],[Abs Erorr 3]]/Table21[[#This Row],[Adj Close]]</f>
        <v>3.0424642080863928E-2</v>
      </c>
    </row>
    <row r="1248" spans="1:17" x14ac:dyDescent="0.3">
      <c r="A1248" s="79">
        <v>45273</v>
      </c>
      <c r="B1248" s="82">
        <v>119.7346</v>
      </c>
      <c r="C1248" s="4">
        <f t="shared" si="96"/>
        <v>118.2227</v>
      </c>
      <c r="D1248" s="18">
        <f>Table21[[#This Row],[Adj Close]]-Table21[[#This Row],[Naive Trend ]]</f>
        <v>1.5118999999999971</v>
      </c>
      <c r="E1248" s="5">
        <f t="shared" si="95"/>
        <v>2.2858416099999914</v>
      </c>
      <c r="F1248" s="5">
        <f>ABS(Table21[[#This Row],[Erorr 1]])</f>
        <v>1.5118999999999971</v>
      </c>
      <c r="G1248" s="6">
        <f>Table21[[#This Row],[Abs Erorr 1]]/Table21[[#This Row],[Adj Close]]</f>
        <v>1.2627093588653548E-2</v>
      </c>
      <c r="H1248" s="4">
        <f t="shared" si="98"/>
        <v>116.65483333333334</v>
      </c>
      <c r="I1248" s="7">
        <f>(Table21[[#This Row],[Adj Close]]-Table21[[#This Row],[3-MA]])</f>
        <v>3.0797666666666572</v>
      </c>
      <c r="J1248" s="3">
        <f t="shared" si="97"/>
        <v>9.484962721111053</v>
      </c>
      <c r="K1248" s="3">
        <f>ABS(Table21[[#This Row],[Erorr 2]])</f>
        <v>3.0797666666666572</v>
      </c>
      <c r="L1248" s="6">
        <f>Table21[[#This Row],[Abs Erorr 2]]/Table21[[#This Row],[Adj Close]]</f>
        <v>2.5721609849338932E-2</v>
      </c>
      <c r="M1248" s="4">
        <f t="shared" si="99"/>
        <v>115.36528333333332</v>
      </c>
      <c r="N1248" s="9">
        <f>Table21[[#This Row],[Adj Close]]-Table21[[#This Row],[6-MA]]</f>
        <v>4.369316666666677</v>
      </c>
      <c r="O1248" s="10">
        <f>(Table21[[#This Row],[Adj Close]]-M1248)^2</f>
        <v>19.0909281336112</v>
      </c>
      <c r="P1248" s="10">
        <f>ABS(Table21[[#This Row],[Erorr 3]])</f>
        <v>4.369316666666677</v>
      </c>
      <c r="Q1248" s="81">
        <f>Table21[[#This Row],[Abs Erorr 3]]/Table21[[#This Row],[Adj Close]]</f>
        <v>3.6491679653723123E-2</v>
      </c>
    </row>
    <row r="1249" spans="1:17" x14ac:dyDescent="0.3">
      <c r="A1249" s="79">
        <v>45274</v>
      </c>
      <c r="B1249" s="82">
        <v>119.58629999999999</v>
      </c>
      <c r="C1249" s="4">
        <f t="shared" si="96"/>
        <v>119.7346</v>
      </c>
      <c r="D1249" s="18">
        <f>Table21[[#This Row],[Adj Close]]-Table21[[#This Row],[Naive Trend ]]</f>
        <v>-0.14830000000000609</v>
      </c>
      <c r="E1249" s="5">
        <f t="shared" si="95"/>
        <v>2.1992890000001809E-2</v>
      </c>
      <c r="F1249" s="5">
        <f>ABS(Table21[[#This Row],[Erorr 1]])</f>
        <v>0.14830000000000609</v>
      </c>
      <c r="G1249" s="6">
        <f>Table21[[#This Row],[Abs Erorr 1]]/Table21[[#This Row],[Adj Close]]</f>
        <v>1.240108607758632E-3</v>
      </c>
      <c r="H1249" s="4">
        <f t="shared" si="98"/>
        <v>118.3874</v>
      </c>
      <c r="I1249" s="7">
        <f>(Table21[[#This Row],[Adj Close]]-Table21[[#This Row],[3-MA]])</f>
        <v>1.1988999999999947</v>
      </c>
      <c r="J1249" s="3">
        <f t="shared" si="97"/>
        <v>1.4373612099999875</v>
      </c>
      <c r="K1249" s="3">
        <f>ABS(Table21[[#This Row],[Erorr 2]])</f>
        <v>1.1988999999999947</v>
      </c>
      <c r="L1249" s="6">
        <f>Table21[[#This Row],[Abs Erorr 2]]/Table21[[#This Row],[Adj Close]]</f>
        <v>1.0025395885649066E-2</v>
      </c>
      <c r="M1249" s="4">
        <f t="shared" si="99"/>
        <v>116.31391666666667</v>
      </c>
      <c r="N1249" s="9">
        <f>Table21[[#This Row],[Adj Close]]-Table21[[#This Row],[6-MA]]</f>
        <v>3.2723833333333232</v>
      </c>
      <c r="O1249" s="10">
        <f>(Table21[[#This Row],[Adj Close]]-M1249)^2</f>
        <v>10.708492680277711</v>
      </c>
      <c r="P1249" s="10">
        <f>ABS(Table21[[#This Row],[Erorr 3]])</f>
        <v>3.2723833333333232</v>
      </c>
      <c r="Q1249" s="81">
        <f>Table21[[#This Row],[Abs Erorr 3]]/Table21[[#This Row],[Adj Close]]</f>
        <v>2.7364199187811005E-2</v>
      </c>
    </row>
    <row r="1250" spans="1:17" x14ac:dyDescent="0.3">
      <c r="A1250" s="79">
        <v>45275</v>
      </c>
      <c r="B1250" s="82">
        <v>120.1101</v>
      </c>
      <c r="C1250" s="4">
        <f t="shared" si="96"/>
        <v>119.58629999999999</v>
      </c>
      <c r="D1250" s="18">
        <f>Table21[[#This Row],[Adj Close]]-Table21[[#This Row],[Naive Trend ]]</f>
        <v>0.52380000000000848</v>
      </c>
      <c r="E1250" s="5">
        <f t="shared" si="95"/>
        <v>0.27436644000000887</v>
      </c>
      <c r="F1250" s="5">
        <f>ABS(Table21[[#This Row],[Erorr 1]])</f>
        <v>0.52380000000000848</v>
      </c>
      <c r="G1250" s="6">
        <f>Table21[[#This Row],[Abs Erorr 1]]/Table21[[#This Row],[Adj Close]]</f>
        <v>4.360998783616103E-3</v>
      </c>
      <c r="H1250" s="4">
        <f t="shared" si="98"/>
        <v>119.18119999999999</v>
      </c>
      <c r="I1250" s="7">
        <f>(Table21[[#This Row],[Adj Close]]-Table21[[#This Row],[3-MA]])</f>
        <v>0.92890000000001294</v>
      </c>
      <c r="J1250" s="3">
        <f t="shared" si="97"/>
        <v>0.86285521000002408</v>
      </c>
      <c r="K1250" s="3">
        <f>ABS(Table21[[#This Row],[Erorr 2]])</f>
        <v>0.92890000000001294</v>
      </c>
      <c r="L1250" s="6">
        <f>Table21[[#This Row],[Abs Erorr 2]]/Table21[[#This Row],[Adj Close]]</f>
        <v>7.73373762905878E-3</v>
      </c>
      <c r="M1250" s="4">
        <f t="shared" si="99"/>
        <v>117.12255</v>
      </c>
      <c r="N1250" s="9">
        <f>Table21[[#This Row],[Adj Close]]-Table21[[#This Row],[6-MA]]</f>
        <v>2.9875499999999988</v>
      </c>
      <c r="O1250" s="10">
        <f>(Table21[[#This Row],[Adj Close]]-M1250)^2</f>
        <v>8.9254550024999926</v>
      </c>
      <c r="P1250" s="10">
        <f>ABS(Table21[[#This Row],[Erorr 3]])</f>
        <v>2.9875499999999988</v>
      </c>
      <c r="Q1250" s="81">
        <f>Table21[[#This Row],[Abs Erorr 3]]/Table21[[#This Row],[Adj Close]]</f>
        <v>2.4873428629232669E-2</v>
      </c>
    </row>
    <row r="1251" spans="1:17" x14ac:dyDescent="0.3">
      <c r="A1251" s="79">
        <v>45278</v>
      </c>
      <c r="B1251" s="82">
        <v>119.70489999999999</v>
      </c>
      <c r="C1251" s="4">
        <f t="shared" si="96"/>
        <v>120.1101</v>
      </c>
      <c r="D1251" s="18">
        <f>Table21[[#This Row],[Adj Close]]-Table21[[#This Row],[Naive Trend ]]</f>
        <v>-0.40520000000000778</v>
      </c>
      <c r="E1251" s="5">
        <f t="shared" si="95"/>
        <v>0.16418704000000631</v>
      </c>
      <c r="F1251" s="5">
        <f>ABS(Table21[[#This Row],[Erorr 1]])</f>
        <v>0.40520000000000778</v>
      </c>
      <c r="G1251" s="6">
        <f>Table21[[#This Row],[Abs Erorr 1]]/Table21[[#This Row],[Adj Close]]</f>
        <v>3.3849909235128036E-3</v>
      </c>
      <c r="H1251" s="4">
        <f t="shared" si="98"/>
        <v>119.81033333333333</v>
      </c>
      <c r="I1251" s="7">
        <f>(Table21[[#This Row],[Adj Close]]-Table21[[#This Row],[3-MA]])</f>
        <v>-0.10543333333333749</v>
      </c>
      <c r="J1251" s="3">
        <f t="shared" si="97"/>
        <v>1.1116187777778654E-2</v>
      </c>
      <c r="K1251" s="3">
        <f>ABS(Table21[[#This Row],[Erorr 2]])</f>
        <v>0.10543333333333749</v>
      </c>
      <c r="L1251" s="6">
        <f>Table21[[#This Row],[Abs Erorr 2]]/Table21[[#This Row],[Adj Close]]</f>
        <v>8.8077708876860923E-4</v>
      </c>
      <c r="M1251" s="4">
        <f t="shared" si="99"/>
        <v>118.23258333333332</v>
      </c>
      <c r="N1251" s="9">
        <f>Table21[[#This Row],[Adj Close]]-Table21[[#This Row],[6-MA]]</f>
        <v>1.4723166666666714</v>
      </c>
      <c r="O1251" s="10">
        <f>(Table21[[#This Row],[Adj Close]]-M1251)^2</f>
        <v>2.1677163669444584</v>
      </c>
      <c r="P1251" s="10">
        <f>ABS(Table21[[#This Row],[Erorr 3]])</f>
        <v>1.4723166666666714</v>
      </c>
      <c r="Q1251" s="81">
        <f>Table21[[#This Row],[Abs Erorr 3]]/Table21[[#This Row],[Adj Close]]</f>
        <v>1.2299552204351463E-2</v>
      </c>
    </row>
    <row r="1252" spans="1:17" x14ac:dyDescent="0.3">
      <c r="A1252" s="79">
        <v>45279</v>
      </c>
      <c r="B1252" s="82">
        <v>121.1871</v>
      </c>
      <c r="C1252" s="4">
        <f t="shared" si="96"/>
        <v>119.70489999999999</v>
      </c>
      <c r="D1252" s="18">
        <f>Table21[[#This Row],[Adj Close]]-Table21[[#This Row],[Naive Trend ]]</f>
        <v>1.482200000000006</v>
      </c>
      <c r="E1252" s="5">
        <f t="shared" si="95"/>
        <v>2.1969168400000179</v>
      </c>
      <c r="F1252" s="5">
        <f>ABS(Table21[[#This Row],[Erorr 1]])</f>
        <v>1.482200000000006</v>
      </c>
      <c r="G1252" s="6">
        <f>Table21[[#This Row],[Abs Erorr 1]]/Table21[[#This Row],[Adj Close]]</f>
        <v>1.2230674717028512E-2</v>
      </c>
      <c r="H1252" s="4">
        <f t="shared" si="98"/>
        <v>119.80043333333333</v>
      </c>
      <c r="I1252" s="7">
        <f>(Table21[[#This Row],[Adj Close]]-Table21[[#This Row],[3-MA]])</f>
        <v>1.3866666666666703</v>
      </c>
      <c r="J1252" s="3">
        <f t="shared" si="97"/>
        <v>1.9228444444444543</v>
      </c>
      <c r="K1252" s="3">
        <f>ABS(Table21[[#This Row],[Erorr 2]])</f>
        <v>1.3866666666666703</v>
      </c>
      <c r="L1252" s="6">
        <f>Table21[[#This Row],[Abs Erorr 2]]/Table21[[#This Row],[Adj Close]]</f>
        <v>1.1442361989573727E-2</v>
      </c>
      <c r="M1252" s="4">
        <f t="shared" si="99"/>
        <v>119.09391666666666</v>
      </c>
      <c r="N1252" s="9">
        <f>Table21[[#This Row],[Adj Close]]-Table21[[#This Row],[6-MA]]</f>
        <v>2.0931833333333429</v>
      </c>
      <c r="O1252" s="10">
        <f>(Table21[[#This Row],[Adj Close]]-M1252)^2</f>
        <v>4.3814164669444846</v>
      </c>
      <c r="P1252" s="10">
        <f>ABS(Table21[[#This Row],[Erorr 3]])</f>
        <v>2.0931833333333429</v>
      </c>
      <c r="Q1252" s="81">
        <f>Table21[[#This Row],[Abs Erorr 3]]/Table21[[#This Row],[Adj Close]]</f>
        <v>1.7272327940295155E-2</v>
      </c>
    </row>
    <row r="1253" spans="1:17" x14ac:dyDescent="0.3">
      <c r="A1253" s="79">
        <v>45280</v>
      </c>
      <c r="B1253" s="82">
        <v>119.9915</v>
      </c>
      <c r="C1253" s="4">
        <f t="shared" si="96"/>
        <v>121.1871</v>
      </c>
      <c r="D1253" s="18">
        <f>Table21[[#This Row],[Adj Close]]-Table21[[#This Row],[Naive Trend ]]</f>
        <v>-1.1955999999999989</v>
      </c>
      <c r="E1253" s="5">
        <f t="shared" si="95"/>
        <v>1.4294593599999974</v>
      </c>
      <c r="F1253" s="5">
        <f>ABS(Table21[[#This Row],[Erorr 1]])</f>
        <v>1.1955999999999989</v>
      </c>
      <c r="G1253" s="6">
        <f>Table21[[#This Row],[Abs Erorr 1]]/Table21[[#This Row],[Adj Close]]</f>
        <v>9.964039119437617E-3</v>
      </c>
      <c r="H1253" s="4">
        <f t="shared" si="98"/>
        <v>120.33403333333332</v>
      </c>
      <c r="I1253" s="7">
        <f>(Table21[[#This Row],[Adj Close]]-Table21[[#This Row],[3-MA]])</f>
        <v>-0.34253333333332137</v>
      </c>
      <c r="J1253" s="3">
        <f t="shared" si="97"/>
        <v>0.11732908444443625</v>
      </c>
      <c r="K1253" s="3">
        <f>ABS(Table21[[#This Row],[Erorr 2]])</f>
        <v>0.34253333333332137</v>
      </c>
      <c r="L1253" s="6">
        <f>Table21[[#This Row],[Abs Erorr 2]]/Table21[[#This Row],[Adj Close]]</f>
        <v>2.8546466485819526E-3</v>
      </c>
      <c r="M1253" s="4">
        <f t="shared" si="99"/>
        <v>119.75761666666665</v>
      </c>
      <c r="N1253" s="9">
        <f>Table21[[#This Row],[Adj Close]]-Table21[[#This Row],[6-MA]]</f>
        <v>0.23388333333335254</v>
      </c>
      <c r="O1253" s="10">
        <f>(Table21[[#This Row],[Adj Close]]-M1253)^2</f>
        <v>5.4701413611120096E-2</v>
      </c>
      <c r="P1253" s="10">
        <f>ABS(Table21[[#This Row],[Erorr 3]])</f>
        <v>0.23388333333335254</v>
      </c>
      <c r="Q1253" s="81">
        <f>Table21[[#This Row],[Abs Erorr 3]]/Table21[[#This Row],[Adj Close]]</f>
        <v>1.949165843691866E-3</v>
      </c>
    </row>
    <row r="1254" spans="1:17" x14ac:dyDescent="0.3">
      <c r="A1254" s="79">
        <v>45281</v>
      </c>
      <c r="B1254" s="82">
        <v>121.0784</v>
      </c>
      <c r="C1254" s="4">
        <f t="shared" si="96"/>
        <v>119.9915</v>
      </c>
      <c r="D1254" s="18">
        <f>Table21[[#This Row],[Adj Close]]-Table21[[#This Row],[Naive Trend ]]</f>
        <v>1.0869</v>
      </c>
      <c r="E1254" s="5">
        <f t="shared" si="95"/>
        <v>1.1813516099999999</v>
      </c>
      <c r="F1254" s="5">
        <f>ABS(Table21[[#This Row],[Erorr 1]])</f>
        <v>1.0869</v>
      </c>
      <c r="G1254" s="6">
        <f>Table21[[#This Row],[Abs Erorr 1]]/Table21[[#This Row],[Adj Close]]</f>
        <v>8.9768282369109605E-3</v>
      </c>
      <c r="H1254" s="4">
        <f t="shared" si="98"/>
        <v>120.29450000000001</v>
      </c>
      <c r="I1254" s="7">
        <f>(Table21[[#This Row],[Adj Close]]-Table21[[#This Row],[3-MA]])</f>
        <v>0.78389999999998849</v>
      </c>
      <c r="J1254" s="3">
        <f t="shared" si="97"/>
        <v>0.61449920999998198</v>
      </c>
      <c r="K1254" s="3">
        <f>ABS(Table21[[#This Row],[Erorr 2]])</f>
        <v>0.78389999999998849</v>
      </c>
      <c r="L1254" s="6">
        <f>Table21[[#This Row],[Abs Erorr 2]]/Table21[[#This Row],[Adj Close]]</f>
        <v>6.4743174670295316E-3</v>
      </c>
      <c r="M1254" s="4">
        <f t="shared" si="99"/>
        <v>120.05241666666666</v>
      </c>
      <c r="N1254" s="9">
        <f>Table21[[#This Row],[Adj Close]]-Table21[[#This Row],[6-MA]]</f>
        <v>1.0259833333333432</v>
      </c>
      <c r="O1254" s="10">
        <f>(Table21[[#This Row],[Adj Close]]-M1254)^2</f>
        <v>1.0526418002777982</v>
      </c>
      <c r="P1254" s="10">
        <f>ABS(Table21[[#This Row],[Erorr 3]])</f>
        <v>1.0259833333333432</v>
      </c>
      <c r="Q1254" s="81">
        <f>Table21[[#This Row],[Abs Erorr 3]]/Table21[[#This Row],[Adj Close]]</f>
        <v>8.4737106976417193E-3</v>
      </c>
    </row>
    <row r="1255" spans="1:17" x14ac:dyDescent="0.3">
      <c r="A1255" s="79">
        <v>45282</v>
      </c>
      <c r="B1255" s="82">
        <v>106.76009999999999</v>
      </c>
      <c r="C1255" s="4">
        <f t="shared" si="96"/>
        <v>121.0784</v>
      </c>
      <c r="D1255" s="18">
        <f>Table21[[#This Row],[Adj Close]]-Table21[[#This Row],[Naive Trend ]]</f>
        <v>-14.318300000000008</v>
      </c>
      <c r="E1255" s="5">
        <f t="shared" si="95"/>
        <v>205.01371489000022</v>
      </c>
      <c r="F1255" s="5">
        <f>ABS(Table21[[#This Row],[Erorr 1]])</f>
        <v>14.318300000000008</v>
      </c>
      <c r="G1255" s="6">
        <f>Table21[[#This Row],[Abs Erorr 1]]/Table21[[#This Row],[Adj Close]]</f>
        <v>0.13411658475404209</v>
      </c>
      <c r="H1255" s="4">
        <f t="shared" si="98"/>
        <v>120.75233333333334</v>
      </c>
      <c r="I1255" s="7">
        <f>(Table21[[#This Row],[Adj Close]]-Table21[[#This Row],[3-MA]])</f>
        <v>-13.992233333333346</v>
      </c>
      <c r="J1255" s="3">
        <f t="shared" si="97"/>
        <v>195.78259365444478</v>
      </c>
      <c r="K1255" s="3">
        <f>ABS(Table21[[#This Row],[Erorr 2]])</f>
        <v>13.992233333333346</v>
      </c>
      <c r="L1255" s="6">
        <f>Table21[[#This Row],[Abs Erorr 2]]/Table21[[#This Row],[Adj Close]]</f>
        <v>0.1310623850421023</v>
      </c>
      <c r="M1255" s="4">
        <f t="shared" si="99"/>
        <v>120.27638333333333</v>
      </c>
      <c r="N1255" s="9">
        <f>Table21[[#This Row],[Adj Close]]-Table21[[#This Row],[6-MA]]</f>
        <v>-13.516283333333334</v>
      </c>
      <c r="O1255" s="10">
        <f>(Table21[[#This Row],[Adj Close]]-M1255)^2</f>
        <v>182.68991514694446</v>
      </c>
      <c r="P1255" s="10">
        <f>ABS(Table21[[#This Row],[Erorr 3]])</f>
        <v>13.516283333333334</v>
      </c>
      <c r="Q1255" s="81">
        <f>Table21[[#This Row],[Abs Erorr 3]]/Table21[[#This Row],[Adj Close]]</f>
        <v>0.12660425883202933</v>
      </c>
    </row>
    <row r="1256" spans="1:17" x14ac:dyDescent="0.3">
      <c r="A1256" s="79">
        <v>45286</v>
      </c>
      <c r="B1256" s="82">
        <v>106.7403</v>
      </c>
      <c r="C1256" s="4">
        <f t="shared" si="96"/>
        <v>106.76009999999999</v>
      </c>
      <c r="D1256" s="18">
        <f>Table21[[#This Row],[Adj Close]]-Table21[[#This Row],[Naive Trend ]]</f>
        <v>-1.9799999999989382E-2</v>
      </c>
      <c r="E1256" s="5">
        <f t="shared" si="95"/>
        <v>3.9203999999957951E-4</v>
      </c>
      <c r="F1256" s="5">
        <f>ABS(Table21[[#This Row],[Erorr 1]])</f>
        <v>1.9799999999989382E-2</v>
      </c>
      <c r="G1256" s="6">
        <f>Table21[[#This Row],[Abs Erorr 1]]/Table21[[#This Row],[Adj Close]]</f>
        <v>1.8549694913719917E-4</v>
      </c>
      <c r="H1256" s="4">
        <f t="shared" si="98"/>
        <v>115.94333333333334</v>
      </c>
      <c r="I1256" s="7">
        <f>(Table21[[#This Row],[Adj Close]]-Table21[[#This Row],[3-MA]])</f>
        <v>-9.2030333333333374</v>
      </c>
      <c r="J1256" s="3">
        <f t="shared" si="97"/>
        <v>84.695822534444517</v>
      </c>
      <c r="K1256" s="3">
        <f>ABS(Table21[[#This Row],[Erorr 2]])</f>
        <v>9.2030333333333374</v>
      </c>
      <c r="L1256" s="6">
        <f>Table21[[#This Row],[Abs Erorr 2]]/Table21[[#This Row],[Adj Close]]</f>
        <v>8.6218919502131217E-2</v>
      </c>
      <c r="M1256" s="4">
        <f t="shared" si="99"/>
        <v>118.13868333333333</v>
      </c>
      <c r="N1256" s="9">
        <f>Table21[[#This Row],[Adj Close]]-Table21[[#This Row],[6-MA]]</f>
        <v>-11.398383333333328</v>
      </c>
      <c r="O1256" s="10">
        <f>(Table21[[#This Row],[Adj Close]]-M1256)^2</f>
        <v>129.92314261361099</v>
      </c>
      <c r="P1256" s="10">
        <f>ABS(Table21[[#This Row],[Erorr 3]])</f>
        <v>11.398383333333328</v>
      </c>
      <c r="Q1256" s="81">
        <f>Table21[[#This Row],[Abs Erorr 3]]/Table21[[#This Row],[Adj Close]]</f>
        <v>0.10678612795104873</v>
      </c>
    </row>
    <row r="1257" spans="1:17" x14ac:dyDescent="0.3">
      <c r="A1257" s="79">
        <v>45287</v>
      </c>
      <c r="B1257" s="82">
        <v>105.8609</v>
      </c>
      <c r="C1257" s="4">
        <f t="shared" si="96"/>
        <v>106.7403</v>
      </c>
      <c r="D1257" s="18">
        <f>Table21[[#This Row],[Adj Close]]-Table21[[#This Row],[Naive Trend ]]</f>
        <v>-0.87940000000000396</v>
      </c>
      <c r="E1257" s="5">
        <f t="shared" si="95"/>
        <v>0.77334436000000695</v>
      </c>
      <c r="F1257" s="5">
        <f>ABS(Table21[[#This Row],[Erorr 1]])</f>
        <v>0.87940000000000396</v>
      </c>
      <c r="G1257" s="6">
        <f>Table21[[#This Row],[Abs Erorr 1]]/Table21[[#This Row],[Adj Close]]</f>
        <v>8.3071275607897142E-3</v>
      </c>
      <c r="H1257" s="4">
        <f t="shared" si="98"/>
        <v>111.52626666666667</v>
      </c>
      <c r="I1257" s="7">
        <f>(Table21[[#This Row],[Adj Close]]-Table21[[#This Row],[3-MA]])</f>
        <v>-5.6653666666666709</v>
      </c>
      <c r="J1257" s="3">
        <f t="shared" si="97"/>
        <v>32.096379467777822</v>
      </c>
      <c r="K1257" s="3">
        <f>ABS(Table21[[#This Row],[Erorr 2]])</f>
        <v>5.6653666666666709</v>
      </c>
      <c r="L1257" s="6">
        <f>Table21[[#This Row],[Abs Erorr 2]]/Table21[[#This Row],[Adj Close]]</f>
        <v>5.351708389657249E-2</v>
      </c>
      <c r="M1257" s="4">
        <f t="shared" si="99"/>
        <v>115.91038333333334</v>
      </c>
      <c r="N1257" s="9">
        <f>Table21[[#This Row],[Adj Close]]-Table21[[#This Row],[6-MA]]</f>
        <v>-10.049483333333342</v>
      </c>
      <c r="O1257" s="10">
        <f>(Table21[[#This Row],[Adj Close]]-M1257)^2</f>
        <v>100.99211526694461</v>
      </c>
      <c r="P1257" s="10">
        <f>ABS(Table21[[#This Row],[Erorr 3]])</f>
        <v>10.049483333333342</v>
      </c>
      <c r="Q1257" s="81">
        <f>Table21[[#This Row],[Abs Erorr 3]]/Table21[[#This Row],[Adj Close]]</f>
        <v>9.4931021116704484E-2</v>
      </c>
    </row>
    <row r="1258" spans="1:17" x14ac:dyDescent="0.3">
      <c r="A1258" s="79">
        <v>45288</v>
      </c>
      <c r="B1258" s="82">
        <v>107.5309</v>
      </c>
      <c r="C1258" s="4">
        <f t="shared" si="96"/>
        <v>105.8609</v>
      </c>
      <c r="D1258" s="18">
        <f>Table21[[#This Row],[Adj Close]]-Table21[[#This Row],[Naive Trend ]]</f>
        <v>1.6700000000000017</v>
      </c>
      <c r="E1258" s="5">
        <f t="shared" si="95"/>
        <v>2.7889000000000057</v>
      </c>
      <c r="F1258" s="5">
        <f>ABS(Table21[[#This Row],[Erorr 1]])</f>
        <v>1.6700000000000017</v>
      </c>
      <c r="G1258" s="6">
        <f>Table21[[#This Row],[Abs Erorr 1]]/Table21[[#This Row],[Adj Close]]</f>
        <v>1.5530419628218509E-2</v>
      </c>
      <c r="H1258" s="4">
        <f t="shared" si="98"/>
        <v>106.45376666666668</v>
      </c>
      <c r="I1258" s="7">
        <f>(Table21[[#This Row],[Adj Close]]-Table21[[#This Row],[3-MA]])</f>
        <v>1.0771333333333217</v>
      </c>
      <c r="J1258" s="3">
        <f t="shared" si="97"/>
        <v>1.1602162177777529</v>
      </c>
      <c r="K1258" s="3">
        <f>ABS(Table21[[#This Row],[Erorr 2]])</f>
        <v>1.0771333333333217</v>
      </c>
      <c r="L1258" s="6">
        <f>Table21[[#This Row],[Abs Erorr 2]]/Table21[[#This Row],[Adj Close]]</f>
        <v>1.0016965665992954E-2</v>
      </c>
      <c r="M1258" s="4">
        <f t="shared" si="99"/>
        <v>113.60305000000001</v>
      </c>
      <c r="N1258" s="9">
        <f>Table21[[#This Row],[Adj Close]]-Table21[[#This Row],[6-MA]]</f>
        <v>-6.0721500000000077</v>
      </c>
      <c r="O1258" s="10">
        <f>(Table21[[#This Row],[Adj Close]]-M1258)^2</f>
        <v>36.871005622500093</v>
      </c>
      <c r="P1258" s="10">
        <f>ABS(Table21[[#This Row],[Erorr 3]])</f>
        <v>6.0721500000000077</v>
      </c>
      <c r="Q1258" s="81">
        <f>Table21[[#This Row],[Abs Erorr 3]]/Table21[[#This Row],[Adj Close]]</f>
        <v>5.6468884757776672E-2</v>
      </c>
    </row>
    <row r="1259" spans="1:17" x14ac:dyDescent="0.3">
      <c r="A1259" s="79">
        <v>45289</v>
      </c>
      <c r="B1259" s="82">
        <v>107.2838</v>
      </c>
      <c r="C1259" s="4">
        <f t="shared" si="96"/>
        <v>107.5309</v>
      </c>
      <c r="D1259" s="18">
        <f>Table21[[#This Row],[Adj Close]]-Table21[[#This Row],[Naive Trend ]]</f>
        <v>-0.24710000000000321</v>
      </c>
      <c r="E1259" s="5">
        <f t="shared" si="95"/>
        <v>6.1058410000001583E-2</v>
      </c>
      <c r="F1259" s="5">
        <f>ABS(Table21[[#This Row],[Erorr 1]])</f>
        <v>0.24710000000000321</v>
      </c>
      <c r="G1259" s="6">
        <f>Table21[[#This Row],[Abs Erorr 1]]/Table21[[#This Row],[Adj Close]]</f>
        <v>2.3032368353843096E-3</v>
      </c>
      <c r="H1259" s="4">
        <f t="shared" si="98"/>
        <v>106.71070000000002</v>
      </c>
      <c r="I1259" s="7">
        <f>(Table21[[#This Row],[Adj Close]]-Table21[[#This Row],[3-MA]])</f>
        <v>0.5730999999999824</v>
      </c>
      <c r="J1259" s="3">
        <f t="shared" si="97"/>
        <v>0.32844360999997985</v>
      </c>
      <c r="K1259" s="3">
        <f>ABS(Table21[[#This Row],[Erorr 2]])</f>
        <v>0.5730999999999824</v>
      </c>
      <c r="L1259" s="6">
        <f>Table21[[#This Row],[Abs Erorr 2]]/Table21[[#This Row],[Adj Close]]</f>
        <v>5.3419062337462173E-3</v>
      </c>
      <c r="M1259" s="4">
        <f t="shared" si="99"/>
        <v>111.32701666666667</v>
      </c>
      <c r="N1259" s="9">
        <f>Table21[[#This Row],[Adj Close]]-Table21[[#This Row],[6-MA]]</f>
        <v>-4.043216666666666</v>
      </c>
      <c r="O1259" s="10">
        <f>(Table21[[#This Row],[Adj Close]]-M1259)^2</f>
        <v>16.347601013611104</v>
      </c>
      <c r="P1259" s="10">
        <f>ABS(Table21[[#This Row],[Erorr 3]])</f>
        <v>4.043216666666666</v>
      </c>
      <c r="Q1259" s="81">
        <f>Table21[[#This Row],[Abs Erorr 3]]/Table21[[#This Row],[Adj Close]]</f>
        <v>3.7687112748305579E-2</v>
      </c>
    </row>
    <row r="1260" spans="1:17" x14ac:dyDescent="0.3">
      <c r="A1260" s="79">
        <v>45293</v>
      </c>
      <c r="B1260" s="82">
        <v>105.2878</v>
      </c>
      <c r="C1260" s="4">
        <f t="shared" si="96"/>
        <v>107.2838</v>
      </c>
      <c r="D1260" s="18">
        <f>Table21[[#This Row],[Adj Close]]-Table21[[#This Row],[Naive Trend ]]</f>
        <v>-1.9959999999999951</v>
      </c>
      <c r="E1260" s="5">
        <f t="shared" si="95"/>
        <v>3.9840159999999805</v>
      </c>
      <c r="F1260" s="5">
        <f>ABS(Table21[[#This Row],[Erorr 1]])</f>
        <v>1.9959999999999951</v>
      </c>
      <c r="G1260" s="6">
        <f>Table21[[#This Row],[Abs Erorr 1]]/Table21[[#This Row],[Adj Close]]</f>
        <v>1.8957562034727624E-2</v>
      </c>
      <c r="H1260" s="4">
        <f t="shared" si="98"/>
        <v>106.89186666666666</v>
      </c>
      <c r="I1260" s="7">
        <f>(Table21[[#This Row],[Adj Close]]-Table21[[#This Row],[3-MA]])</f>
        <v>-1.6040666666666539</v>
      </c>
      <c r="J1260" s="3">
        <f t="shared" si="97"/>
        <v>2.57302987111107</v>
      </c>
      <c r="K1260" s="3">
        <f>ABS(Table21[[#This Row],[Erorr 2]])</f>
        <v>1.6040666666666539</v>
      </c>
      <c r="L1260" s="6">
        <f>Table21[[#This Row],[Abs Erorr 2]]/Table21[[#This Row],[Adj Close]]</f>
        <v>1.5235066804194348E-2</v>
      </c>
      <c r="M1260" s="4">
        <f t="shared" si="99"/>
        <v>109.20906666666667</v>
      </c>
      <c r="N1260" s="9">
        <f>Table21[[#This Row],[Adj Close]]-Table21[[#This Row],[6-MA]]</f>
        <v>-3.9212666666666678</v>
      </c>
      <c r="O1260" s="10">
        <f>(Table21[[#This Row],[Adj Close]]-M1260)^2</f>
        <v>15.376332271111121</v>
      </c>
      <c r="P1260" s="10">
        <f>ABS(Table21[[#This Row],[Erorr 3]])</f>
        <v>3.9212666666666678</v>
      </c>
      <c r="Q1260" s="81">
        <f>Table21[[#This Row],[Abs Erorr 3]]/Table21[[#This Row],[Adj Close]]</f>
        <v>3.7243314673368305E-2</v>
      </c>
    </row>
    <row r="1261" spans="1:17" x14ac:dyDescent="0.3">
      <c r="A1261" s="79">
        <v>45294</v>
      </c>
      <c r="B1261" s="82">
        <v>102.8075</v>
      </c>
      <c r="C1261" s="4">
        <f t="shared" si="96"/>
        <v>105.2878</v>
      </c>
      <c r="D1261" s="18">
        <f>Table21[[#This Row],[Adj Close]]-Table21[[#This Row],[Naive Trend ]]</f>
        <v>-2.4802999999999997</v>
      </c>
      <c r="E1261" s="5">
        <f t="shared" si="95"/>
        <v>6.151888089999999</v>
      </c>
      <c r="F1261" s="5">
        <f>ABS(Table21[[#This Row],[Erorr 1]])</f>
        <v>2.4802999999999997</v>
      </c>
      <c r="G1261" s="6">
        <f>Table21[[#This Row],[Abs Erorr 1]]/Table21[[#This Row],[Adj Close]]</f>
        <v>2.4125671765192223E-2</v>
      </c>
      <c r="H1261" s="4">
        <f t="shared" si="98"/>
        <v>106.70083333333334</v>
      </c>
      <c r="I1261" s="7">
        <f>(Table21[[#This Row],[Adj Close]]-Table21[[#This Row],[3-MA]])</f>
        <v>-3.8933333333333309</v>
      </c>
      <c r="J1261" s="3">
        <f t="shared" si="97"/>
        <v>15.158044444444425</v>
      </c>
      <c r="K1261" s="3">
        <f>ABS(Table21[[#This Row],[Erorr 2]])</f>
        <v>3.8933333333333309</v>
      </c>
      <c r="L1261" s="6">
        <f>Table21[[#This Row],[Abs Erorr 2]]/Table21[[#This Row],[Adj Close]]</f>
        <v>3.7870129449051194E-2</v>
      </c>
      <c r="M1261" s="4">
        <f t="shared" si="99"/>
        <v>106.57729999999999</v>
      </c>
      <c r="N1261" s="9">
        <f>Table21[[#This Row],[Adj Close]]-Table21[[#This Row],[6-MA]]</f>
        <v>-3.7697999999999894</v>
      </c>
      <c r="O1261" s="10">
        <f>(Table21[[#This Row],[Adj Close]]-M1261)^2</f>
        <v>14.21139203999992</v>
      </c>
      <c r="P1261" s="10">
        <f>ABS(Table21[[#This Row],[Erorr 3]])</f>
        <v>3.7697999999999894</v>
      </c>
      <c r="Q1261" s="81">
        <f>Table21[[#This Row],[Abs Erorr 3]]/Table21[[#This Row],[Adj Close]]</f>
        <v>3.6668530992388586E-2</v>
      </c>
    </row>
    <row r="1262" spans="1:17" x14ac:dyDescent="0.3">
      <c r="A1262" s="79">
        <v>45295</v>
      </c>
      <c r="B1262" s="82">
        <v>101.0881</v>
      </c>
      <c r="C1262" s="4">
        <f t="shared" si="96"/>
        <v>102.8075</v>
      </c>
      <c r="D1262" s="18">
        <f>Table21[[#This Row],[Adj Close]]-Table21[[#This Row],[Naive Trend ]]</f>
        <v>-1.7194000000000074</v>
      </c>
      <c r="E1262" s="5">
        <f t="shared" si="95"/>
        <v>2.9563363600000252</v>
      </c>
      <c r="F1262" s="5">
        <f>ABS(Table21[[#This Row],[Erorr 1]])</f>
        <v>1.7194000000000074</v>
      </c>
      <c r="G1262" s="6">
        <f>Table21[[#This Row],[Abs Erorr 1]]/Table21[[#This Row],[Adj Close]]</f>
        <v>1.7008925877526705E-2</v>
      </c>
      <c r="H1262" s="4">
        <f t="shared" si="98"/>
        <v>105.12636666666667</v>
      </c>
      <c r="I1262" s="7">
        <f>(Table21[[#This Row],[Adj Close]]-Table21[[#This Row],[3-MA]])</f>
        <v>-4.0382666666666722</v>
      </c>
      <c r="J1262" s="3">
        <f t="shared" si="97"/>
        <v>16.307597671111157</v>
      </c>
      <c r="K1262" s="3">
        <f>ABS(Table21[[#This Row],[Erorr 2]])</f>
        <v>4.0382666666666722</v>
      </c>
      <c r="L1262" s="6">
        <f>Table21[[#This Row],[Abs Erorr 2]]/Table21[[#This Row],[Adj Close]]</f>
        <v>3.9947992559625438E-2</v>
      </c>
      <c r="M1262" s="4">
        <f t="shared" si="99"/>
        <v>105.91853333333334</v>
      </c>
      <c r="N1262" s="9">
        <f>Table21[[#This Row],[Adj Close]]-Table21[[#This Row],[6-MA]]</f>
        <v>-4.830433333333346</v>
      </c>
      <c r="O1262" s="10">
        <f>(Table21[[#This Row],[Adj Close]]-M1262)^2</f>
        <v>23.333086187777901</v>
      </c>
      <c r="P1262" s="10">
        <f>ABS(Table21[[#This Row],[Erorr 3]])</f>
        <v>4.830433333333346</v>
      </c>
      <c r="Q1262" s="81">
        <f>Table21[[#This Row],[Abs Erorr 3]]/Table21[[#This Row],[Adj Close]]</f>
        <v>4.7784391370827489E-2</v>
      </c>
    </row>
    <row r="1263" spans="1:17" x14ac:dyDescent="0.3">
      <c r="A1263" s="79">
        <v>45296</v>
      </c>
      <c r="B1263" s="82">
        <v>100.8707</v>
      </c>
      <c r="C1263" s="4">
        <f t="shared" si="96"/>
        <v>101.0881</v>
      </c>
      <c r="D1263" s="18">
        <f>Table21[[#This Row],[Adj Close]]-Table21[[#This Row],[Naive Trend ]]</f>
        <v>-0.21739999999999782</v>
      </c>
      <c r="E1263" s="5">
        <f t="shared" si="95"/>
        <v>4.726275999999905E-2</v>
      </c>
      <c r="F1263" s="5">
        <f>ABS(Table21[[#This Row],[Erorr 1]])</f>
        <v>0.21739999999999782</v>
      </c>
      <c r="G1263" s="6">
        <f>Table21[[#This Row],[Abs Erorr 1]]/Table21[[#This Row],[Adj Close]]</f>
        <v>2.1552343743029227E-3</v>
      </c>
      <c r="H1263" s="4">
        <f t="shared" si="98"/>
        <v>103.06113333333333</v>
      </c>
      <c r="I1263" s="7">
        <f>(Table21[[#This Row],[Adj Close]]-Table21[[#This Row],[3-MA]])</f>
        <v>-2.1904333333333312</v>
      </c>
      <c r="J1263" s="3">
        <f t="shared" si="97"/>
        <v>4.7979981877777682</v>
      </c>
      <c r="K1263" s="3">
        <f>ABS(Table21[[#This Row],[Erorr 2]])</f>
        <v>2.1904333333333312</v>
      </c>
      <c r="L1263" s="6">
        <f>Table21[[#This Row],[Abs Erorr 2]]/Table21[[#This Row],[Adj Close]]</f>
        <v>2.1715258576904206E-2</v>
      </c>
      <c r="M1263" s="4">
        <f t="shared" si="99"/>
        <v>104.97649999999999</v>
      </c>
      <c r="N1263" s="9">
        <f>Table21[[#This Row],[Adj Close]]-Table21[[#This Row],[6-MA]]</f>
        <v>-4.1057999999999879</v>
      </c>
      <c r="O1263" s="10">
        <f>(Table21[[#This Row],[Adj Close]]-M1263)^2</f>
        <v>16.857593639999902</v>
      </c>
      <c r="P1263" s="10">
        <f>ABS(Table21[[#This Row],[Erorr 3]])</f>
        <v>4.1057999999999879</v>
      </c>
      <c r="Q1263" s="81">
        <f>Table21[[#This Row],[Abs Erorr 3]]/Table21[[#This Row],[Adj Close]]</f>
        <v>4.0703593808707465E-2</v>
      </c>
    </row>
    <row r="1264" spans="1:17" x14ac:dyDescent="0.3">
      <c r="A1264" s="79">
        <v>45299</v>
      </c>
      <c r="B1264" s="82">
        <v>102.3925</v>
      </c>
      <c r="C1264" s="4">
        <f t="shared" si="96"/>
        <v>100.8707</v>
      </c>
      <c r="D1264" s="18">
        <f>Table21[[#This Row],[Adj Close]]-Table21[[#This Row],[Naive Trend ]]</f>
        <v>1.5217999999999989</v>
      </c>
      <c r="E1264" s="5">
        <f t="shared" si="95"/>
        <v>2.3158752399999969</v>
      </c>
      <c r="F1264" s="5">
        <f>ABS(Table21[[#This Row],[Erorr 1]])</f>
        <v>1.5217999999999989</v>
      </c>
      <c r="G1264" s="6">
        <f>Table21[[#This Row],[Abs Erorr 1]]/Table21[[#This Row],[Adj Close]]</f>
        <v>1.4862416680909237E-2</v>
      </c>
      <c r="H1264" s="4">
        <f t="shared" si="98"/>
        <v>101.58876666666667</v>
      </c>
      <c r="I1264" s="7">
        <f>(Table21[[#This Row],[Adj Close]]-Table21[[#This Row],[3-MA]])</f>
        <v>0.80373333333332653</v>
      </c>
      <c r="J1264" s="3">
        <f t="shared" si="97"/>
        <v>0.64598727111110021</v>
      </c>
      <c r="K1264" s="3">
        <f>ABS(Table21[[#This Row],[Erorr 2]])</f>
        <v>0.80373333333332653</v>
      </c>
      <c r="L1264" s="6">
        <f>Table21[[#This Row],[Abs Erorr 2]]/Table21[[#This Row],[Adj Close]]</f>
        <v>7.8495332503193752E-3</v>
      </c>
      <c r="M1264" s="4">
        <f t="shared" si="99"/>
        <v>104.14479999999999</v>
      </c>
      <c r="N1264" s="9">
        <f>Table21[[#This Row],[Adj Close]]-Table21[[#This Row],[6-MA]]</f>
        <v>-1.7522999999999911</v>
      </c>
      <c r="O1264" s="10">
        <f>(Table21[[#This Row],[Adj Close]]-M1264)^2</f>
        <v>3.0705552899999686</v>
      </c>
      <c r="P1264" s="10">
        <f>ABS(Table21[[#This Row],[Erorr 3]])</f>
        <v>1.7522999999999911</v>
      </c>
      <c r="Q1264" s="81">
        <f>Table21[[#This Row],[Abs Erorr 3]]/Table21[[#This Row],[Adj Close]]</f>
        <v>1.7113558121932673E-2</v>
      </c>
    </row>
    <row r="1265" spans="1:17" x14ac:dyDescent="0.3">
      <c r="A1265" s="79">
        <v>45300</v>
      </c>
      <c r="B1265" s="82">
        <v>101.52290000000001</v>
      </c>
      <c r="C1265" s="4">
        <f t="shared" si="96"/>
        <v>102.3925</v>
      </c>
      <c r="D1265" s="18">
        <f>Table21[[#This Row],[Adj Close]]-Table21[[#This Row],[Naive Trend ]]</f>
        <v>-0.86959999999999127</v>
      </c>
      <c r="E1265" s="5">
        <f t="shared" si="95"/>
        <v>0.7562041599999848</v>
      </c>
      <c r="F1265" s="5">
        <f>ABS(Table21[[#This Row],[Erorr 1]])</f>
        <v>0.86959999999999127</v>
      </c>
      <c r="G1265" s="6">
        <f>Table21[[#This Row],[Abs Erorr 1]]/Table21[[#This Row],[Adj Close]]</f>
        <v>8.5655551604612475E-3</v>
      </c>
      <c r="H1265" s="4">
        <f t="shared" si="98"/>
        <v>101.45043333333332</v>
      </c>
      <c r="I1265" s="7">
        <f>(Table21[[#This Row],[Adj Close]]-Table21[[#This Row],[3-MA]])</f>
        <v>7.2466666666684887E-2</v>
      </c>
      <c r="J1265" s="3">
        <f t="shared" si="97"/>
        <v>5.2514177777804186E-3</v>
      </c>
      <c r="K1265" s="3">
        <f>ABS(Table21[[#This Row],[Erorr 2]])</f>
        <v>7.2466666666684887E-2</v>
      </c>
      <c r="L1265" s="6">
        <f>Table21[[#This Row],[Abs Erorr 2]]/Table21[[#This Row],[Adj Close]]</f>
        <v>7.1379626337195732E-4</v>
      </c>
      <c r="M1265" s="4">
        <f t="shared" si="99"/>
        <v>103.28840000000001</v>
      </c>
      <c r="N1265" s="9">
        <f>Table21[[#This Row],[Adj Close]]-Table21[[#This Row],[6-MA]]</f>
        <v>-1.765500000000003</v>
      </c>
      <c r="O1265" s="10">
        <f>(Table21[[#This Row],[Adj Close]]-M1265)^2</f>
        <v>3.1169902500000104</v>
      </c>
      <c r="P1265" s="10">
        <f>ABS(Table21[[#This Row],[Erorr 3]])</f>
        <v>1.765500000000003</v>
      </c>
      <c r="Q1265" s="81">
        <f>Table21[[#This Row],[Abs Erorr 3]]/Table21[[#This Row],[Adj Close]]</f>
        <v>1.7390165174556705E-2</v>
      </c>
    </row>
    <row r="1266" spans="1:17" x14ac:dyDescent="0.3">
      <c r="A1266" s="79">
        <v>45301</v>
      </c>
      <c r="B1266" s="82">
        <v>102.5407</v>
      </c>
      <c r="C1266" s="4">
        <f t="shared" si="96"/>
        <v>101.52290000000001</v>
      </c>
      <c r="D1266" s="18">
        <f>Table21[[#This Row],[Adj Close]]-Table21[[#This Row],[Naive Trend ]]</f>
        <v>1.017799999999994</v>
      </c>
      <c r="E1266" s="5">
        <f t="shared" si="95"/>
        <v>1.0359168399999878</v>
      </c>
      <c r="F1266" s="5">
        <f>ABS(Table21[[#This Row],[Erorr 1]])</f>
        <v>1.017799999999994</v>
      </c>
      <c r="G1266" s="6">
        <f>Table21[[#This Row],[Abs Erorr 1]]/Table21[[#This Row],[Adj Close]]</f>
        <v>9.9258148227971341E-3</v>
      </c>
      <c r="H1266" s="4">
        <f t="shared" si="98"/>
        <v>101.59536666666666</v>
      </c>
      <c r="I1266" s="7">
        <f>(Table21[[#This Row],[Adj Close]]-Table21[[#This Row],[3-MA]])</f>
        <v>0.94533333333333758</v>
      </c>
      <c r="J1266" s="3">
        <f t="shared" si="97"/>
        <v>0.89365511111111917</v>
      </c>
      <c r="K1266" s="3">
        <f>ABS(Table21[[#This Row],[Erorr 2]])</f>
        <v>0.94533333333333758</v>
      </c>
      <c r="L1266" s="6">
        <f>Table21[[#This Row],[Abs Erorr 2]]/Table21[[#This Row],[Adj Close]]</f>
        <v>9.2191035689568879E-3</v>
      </c>
      <c r="M1266" s="4">
        <f t="shared" si="99"/>
        <v>102.32825000000001</v>
      </c>
      <c r="N1266" s="9">
        <f>Table21[[#This Row],[Adj Close]]-Table21[[#This Row],[6-MA]]</f>
        <v>0.21244999999998981</v>
      </c>
      <c r="O1266" s="10">
        <f>(Table21[[#This Row],[Adj Close]]-M1266)^2</f>
        <v>4.513500249999567E-2</v>
      </c>
      <c r="P1266" s="10">
        <f>ABS(Table21[[#This Row],[Erorr 3]])</f>
        <v>0.21244999999998981</v>
      </c>
      <c r="Q1266" s="81">
        <f>Table21[[#This Row],[Abs Erorr 3]]/Table21[[#This Row],[Adj Close]]</f>
        <v>2.0718602467116941E-3</v>
      </c>
    </row>
    <row r="1267" spans="1:17" x14ac:dyDescent="0.3">
      <c r="A1267" s="79">
        <v>45302</v>
      </c>
      <c r="B1267" s="82">
        <v>104.6454</v>
      </c>
      <c r="C1267" s="4">
        <f t="shared" si="96"/>
        <v>102.5407</v>
      </c>
      <c r="D1267" s="18">
        <f>Table21[[#This Row],[Adj Close]]-Table21[[#This Row],[Naive Trend ]]</f>
        <v>2.104699999999994</v>
      </c>
      <c r="E1267" s="5">
        <f t="shared" si="95"/>
        <v>4.4297620899999748</v>
      </c>
      <c r="F1267" s="5">
        <f>ABS(Table21[[#This Row],[Erorr 1]])</f>
        <v>2.104699999999994</v>
      </c>
      <c r="G1267" s="6">
        <f>Table21[[#This Row],[Abs Erorr 1]]/Table21[[#This Row],[Adj Close]]</f>
        <v>2.0112685316315805E-2</v>
      </c>
      <c r="H1267" s="4">
        <f t="shared" si="98"/>
        <v>102.15203333333334</v>
      </c>
      <c r="I1267" s="7">
        <f>(Table21[[#This Row],[Adj Close]]-Table21[[#This Row],[3-MA]])</f>
        <v>2.4933666666666596</v>
      </c>
      <c r="J1267" s="3">
        <f t="shared" si="97"/>
        <v>6.2168773344444093</v>
      </c>
      <c r="K1267" s="3">
        <f>ABS(Table21[[#This Row],[Erorr 2]])</f>
        <v>2.4933666666666596</v>
      </c>
      <c r="L1267" s="6">
        <f>Table21[[#This Row],[Abs Erorr 2]]/Table21[[#This Row],[Adj Close]]</f>
        <v>2.3826815767025208E-2</v>
      </c>
      <c r="M1267" s="4">
        <f t="shared" si="99"/>
        <v>101.8704</v>
      </c>
      <c r="N1267" s="9">
        <f>Table21[[#This Row],[Adj Close]]-Table21[[#This Row],[6-MA]]</f>
        <v>2.7749999999999915</v>
      </c>
      <c r="O1267" s="10">
        <f>(Table21[[#This Row],[Adj Close]]-M1267)^2</f>
        <v>7.7006249999999525</v>
      </c>
      <c r="P1267" s="10">
        <f>ABS(Table21[[#This Row],[Erorr 3]])</f>
        <v>2.7749999999999915</v>
      </c>
      <c r="Q1267" s="81">
        <f>Table21[[#This Row],[Abs Erorr 3]]/Table21[[#This Row],[Adj Close]]</f>
        <v>2.6518126931522949E-2</v>
      </c>
    </row>
    <row r="1268" spans="1:17" x14ac:dyDescent="0.3">
      <c r="A1268" s="79">
        <v>45303</v>
      </c>
      <c r="B1268" s="82">
        <v>103.8154</v>
      </c>
      <c r="C1268" s="4">
        <f t="shared" si="96"/>
        <v>104.6454</v>
      </c>
      <c r="D1268" s="18">
        <f>Table21[[#This Row],[Adj Close]]-Table21[[#This Row],[Naive Trend ]]</f>
        <v>-0.82999999999999829</v>
      </c>
      <c r="E1268" s="5">
        <f t="shared" si="95"/>
        <v>0.68889999999999718</v>
      </c>
      <c r="F1268" s="5">
        <f>ABS(Table21[[#This Row],[Erorr 1]])</f>
        <v>0.82999999999999829</v>
      </c>
      <c r="G1268" s="6">
        <f>Table21[[#This Row],[Abs Erorr 1]]/Table21[[#This Row],[Adj Close]]</f>
        <v>7.9949602852755781E-3</v>
      </c>
      <c r="H1268" s="4">
        <f t="shared" si="98"/>
        <v>102.90300000000001</v>
      </c>
      <c r="I1268" s="7">
        <f>(Table21[[#This Row],[Adj Close]]-Table21[[#This Row],[3-MA]])</f>
        <v>0.912399999999991</v>
      </c>
      <c r="J1268" s="3">
        <f t="shared" si="97"/>
        <v>0.83247375999998352</v>
      </c>
      <c r="K1268" s="3">
        <f>ABS(Table21[[#This Row],[Erorr 2]])</f>
        <v>0.912399999999991</v>
      </c>
      <c r="L1268" s="6">
        <f>Table21[[#This Row],[Abs Erorr 2]]/Table21[[#This Row],[Adj Close]]</f>
        <v>8.788676824440218E-3</v>
      </c>
      <c r="M1268" s="4">
        <f t="shared" si="99"/>
        <v>102.17671666666666</v>
      </c>
      <c r="N1268" s="9">
        <f>Table21[[#This Row],[Adj Close]]-Table21[[#This Row],[6-MA]]</f>
        <v>1.6386833333333328</v>
      </c>
      <c r="O1268" s="10">
        <f>(Table21[[#This Row],[Adj Close]]-M1268)^2</f>
        <v>2.685283066944443</v>
      </c>
      <c r="P1268" s="10">
        <f>ABS(Table21[[#This Row],[Erorr 3]])</f>
        <v>1.6386833333333328</v>
      </c>
      <c r="Q1268" s="81">
        <f>Table21[[#This Row],[Abs Erorr 3]]/Table21[[#This Row],[Adj Close]]</f>
        <v>1.5784588156798826E-2</v>
      </c>
    </row>
    <row r="1269" spans="1:17" x14ac:dyDescent="0.3">
      <c r="A1269" s="79">
        <v>45307</v>
      </c>
      <c r="B1269" s="82">
        <v>100.515</v>
      </c>
      <c r="C1269" s="4">
        <f t="shared" si="96"/>
        <v>103.8154</v>
      </c>
      <c r="D1269" s="18">
        <f>Table21[[#This Row],[Adj Close]]-Table21[[#This Row],[Naive Trend ]]</f>
        <v>-3.3003999999999962</v>
      </c>
      <c r="E1269" s="5">
        <f t="shared" si="95"/>
        <v>10.892640159999974</v>
      </c>
      <c r="F1269" s="5">
        <f>ABS(Table21[[#This Row],[Erorr 1]])</f>
        <v>3.3003999999999962</v>
      </c>
      <c r="G1269" s="6">
        <f>Table21[[#This Row],[Abs Erorr 1]]/Table21[[#This Row],[Adj Close]]</f>
        <v>3.2834900263642205E-2</v>
      </c>
      <c r="H1269" s="4">
        <f t="shared" si="98"/>
        <v>103.66716666666667</v>
      </c>
      <c r="I1269" s="7">
        <f>(Table21[[#This Row],[Adj Close]]-Table21[[#This Row],[3-MA]])</f>
        <v>-3.1521666666666732</v>
      </c>
      <c r="J1269" s="3">
        <f t="shared" si="97"/>
        <v>9.9361546944444861</v>
      </c>
      <c r="K1269" s="3">
        <f>ABS(Table21[[#This Row],[Erorr 2]])</f>
        <v>3.1521666666666732</v>
      </c>
      <c r="L1269" s="6">
        <f>Table21[[#This Row],[Abs Erorr 2]]/Table21[[#This Row],[Adj Close]]</f>
        <v>3.1360161833225618E-2</v>
      </c>
      <c r="M1269" s="4">
        <f t="shared" si="99"/>
        <v>102.63126666666666</v>
      </c>
      <c r="N1269" s="9">
        <f>Table21[[#This Row],[Adj Close]]-Table21[[#This Row],[6-MA]]</f>
        <v>-2.116266666666661</v>
      </c>
      <c r="O1269" s="10">
        <f>(Table21[[#This Row],[Adj Close]]-M1269)^2</f>
        <v>4.4785846044444204</v>
      </c>
      <c r="P1269" s="10">
        <f>ABS(Table21[[#This Row],[Erorr 3]])</f>
        <v>2.116266666666661</v>
      </c>
      <c r="Q1269" s="81">
        <f>Table21[[#This Row],[Abs Erorr 3]]/Table21[[#This Row],[Adj Close]]</f>
        <v>2.1054237344343241E-2</v>
      </c>
    </row>
    <row r="1270" spans="1:17" x14ac:dyDescent="0.3">
      <c r="A1270" s="79">
        <v>45308</v>
      </c>
      <c r="B1270" s="82">
        <v>99.625600000000006</v>
      </c>
      <c r="C1270" s="4">
        <f t="shared" si="96"/>
        <v>100.515</v>
      </c>
      <c r="D1270" s="18">
        <f>Table21[[#This Row],[Adj Close]]-Table21[[#This Row],[Naive Trend ]]</f>
        <v>-0.88939999999999486</v>
      </c>
      <c r="E1270" s="5">
        <f t="shared" si="95"/>
        <v>0.79103235999999089</v>
      </c>
      <c r="F1270" s="5">
        <f>ABS(Table21[[#This Row],[Erorr 1]])</f>
        <v>0.88939999999999486</v>
      </c>
      <c r="G1270" s="6">
        <f>Table21[[#This Row],[Abs Erorr 1]]/Table21[[#This Row],[Adj Close]]</f>
        <v>8.9274242764911301E-3</v>
      </c>
      <c r="H1270" s="4">
        <f t="shared" si="98"/>
        <v>102.99193333333334</v>
      </c>
      <c r="I1270" s="7">
        <f>(Table21[[#This Row],[Adj Close]]-Table21[[#This Row],[3-MA]])</f>
        <v>-3.3663333333333298</v>
      </c>
      <c r="J1270" s="3">
        <f t="shared" si="97"/>
        <v>11.332200111111087</v>
      </c>
      <c r="K1270" s="3">
        <f>ABS(Table21[[#This Row],[Erorr 2]])</f>
        <v>3.3663333333333298</v>
      </c>
      <c r="L1270" s="6">
        <f>Table21[[#This Row],[Abs Erorr 2]]/Table21[[#This Row],[Adj Close]]</f>
        <v>3.3789842503667025E-2</v>
      </c>
      <c r="M1270" s="4">
        <f t="shared" si="99"/>
        <v>102.57198333333332</v>
      </c>
      <c r="N1270" s="9">
        <f>Table21[[#This Row],[Adj Close]]-Table21[[#This Row],[6-MA]]</f>
        <v>-2.9463833333333156</v>
      </c>
      <c r="O1270" s="10">
        <f>(Table21[[#This Row],[Adj Close]]-M1270)^2</f>
        <v>8.6811747469443397</v>
      </c>
      <c r="P1270" s="10">
        <f>ABS(Table21[[#This Row],[Erorr 3]])</f>
        <v>2.9463833333333156</v>
      </c>
      <c r="Q1270" s="81">
        <f>Table21[[#This Row],[Abs Erorr 3]]/Table21[[#This Row],[Adj Close]]</f>
        <v>2.9574560487799474E-2</v>
      </c>
    </row>
    <row r="1271" spans="1:17" x14ac:dyDescent="0.3">
      <c r="A1271" s="79">
        <v>45309</v>
      </c>
      <c r="B1271" s="82">
        <v>99.744200000000006</v>
      </c>
      <c r="C1271" s="4">
        <f t="shared" si="96"/>
        <v>99.625600000000006</v>
      </c>
      <c r="D1271" s="18">
        <f>Table21[[#This Row],[Adj Close]]-Table21[[#This Row],[Naive Trend ]]</f>
        <v>0.1186000000000007</v>
      </c>
      <c r="E1271" s="5">
        <f t="shared" si="95"/>
        <v>1.4065960000000167E-2</v>
      </c>
      <c r="F1271" s="5">
        <f>ABS(Table21[[#This Row],[Erorr 1]])</f>
        <v>0.1186000000000007</v>
      </c>
      <c r="G1271" s="6">
        <f>Table21[[#This Row],[Abs Erorr 1]]/Table21[[#This Row],[Adj Close]]</f>
        <v>1.1890415683317996E-3</v>
      </c>
      <c r="H1271" s="4">
        <f t="shared" si="98"/>
        <v>101.31866666666667</v>
      </c>
      <c r="I1271" s="7">
        <f>(Table21[[#This Row],[Adj Close]]-Table21[[#This Row],[3-MA]])</f>
        <v>-1.574466666666666</v>
      </c>
      <c r="J1271" s="3">
        <f t="shared" si="97"/>
        <v>2.4789452844444422</v>
      </c>
      <c r="K1271" s="3">
        <f>ABS(Table21[[#This Row],[Erorr 2]])</f>
        <v>1.574466666666666</v>
      </c>
      <c r="L1271" s="6">
        <f>Table21[[#This Row],[Abs Erorr 2]]/Table21[[#This Row],[Adj Close]]</f>
        <v>1.578504481129395E-2</v>
      </c>
      <c r="M1271" s="4">
        <f t="shared" si="99"/>
        <v>102.11083333333333</v>
      </c>
      <c r="N1271" s="9">
        <f>Table21[[#This Row],[Adj Close]]-Table21[[#This Row],[6-MA]]</f>
        <v>-2.3666333333333256</v>
      </c>
      <c r="O1271" s="10">
        <f>(Table21[[#This Row],[Adj Close]]-M1271)^2</f>
        <v>5.6009533344444078</v>
      </c>
      <c r="P1271" s="10">
        <f>ABS(Table21[[#This Row],[Erorr 3]])</f>
        <v>2.3666333333333256</v>
      </c>
      <c r="Q1271" s="81">
        <f>Table21[[#This Row],[Abs Erorr 3]]/Table21[[#This Row],[Adj Close]]</f>
        <v>2.3727027068574668E-2</v>
      </c>
    </row>
    <row r="1272" spans="1:17" x14ac:dyDescent="0.3">
      <c r="A1272" s="79">
        <v>45310</v>
      </c>
      <c r="B1272" s="82">
        <v>100.57429999999999</v>
      </c>
      <c r="C1272" s="4">
        <f t="shared" si="96"/>
        <v>99.744200000000006</v>
      </c>
      <c r="D1272" s="18">
        <f>Table21[[#This Row],[Adj Close]]-Table21[[#This Row],[Naive Trend ]]</f>
        <v>0.8300999999999874</v>
      </c>
      <c r="E1272" s="5">
        <f t="shared" si="95"/>
        <v>0.68906600999997913</v>
      </c>
      <c r="F1272" s="5">
        <f>ABS(Table21[[#This Row],[Erorr 1]])</f>
        <v>0.8300999999999874</v>
      </c>
      <c r="G1272" s="6">
        <f>Table21[[#This Row],[Abs Erorr 1]]/Table21[[#This Row],[Adj Close]]</f>
        <v>8.253599577625571E-3</v>
      </c>
      <c r="H1272" s="4">
        <f t="shared" si="98"/>
        <v>99.961600000000018</v>
      </c>
      <c r="I1272" s="7">
        <f>(Table21[[#This Row],[Adj Close]]-Table21[[#This Row],[3-MA]])</f>
        <v>0.61269999999997538</v>
      </c>
      <c r="J1272" s="3">
        <f t="shared" si="97"/>
        <v>0.3754012899999698</v>
      </c>
      <c r="K1272" s="3">
        <f>ABS(Table21[[#This Row],[Erorr 2]])</f>
        <v>0.61269999999997538</v>
      </c>
      <c r="L1272" s="6">
        <f>Table21[[#This Row],[Abs Erorr 2]]/Table21[[#This Row],[Adj Close]]</f>
        <v>6.0920135660897006E-3</v>
      </c>
      <c r="M1272" s="4">
        <f t="shared" si="99"/>
        <v>101.81438333333334</v>
      </c>
      <c r="N1272" s="9">
        <f>Table21[[#This Row],[Adj Close]]-Table21[[#This Row],[6-MA]]</f>
        <v>-1.2400833333333452</v>
      </c>
      <c r="O1272" s="10">
        <f>(Table21[[#This Row],[Adj Close]]-M1272)^2</f>
        <v>1.5378066736111404</v>
      </c>
      <c r="P1272" s="10">
        <f>ABS(Table21[[#This Row],[Erorr 3]])</f>
        <v>1.2400833333333452</v>
      </c>
      <c r="Q1272" s="81">
        <f>Table21[[#This Row],[Abs Erorr 3]]/Table21[[#This Row],[Adj Close]]</f>
        <v>1.233002201689045E-2</v>
      </c>
    </row>
    <row r="1273" spans="1:17" x14ac:dyDescent="0.3">
      <c r="A1273" s="79">
        <v>45313</v>
      </c>
      <c r="B1273" s="82">
        <v>99.368700000000004</v>
      </c>
      <c r="C1273" s="4">
        <f t="shared" si="96"/>
        <v>100.57429999999999</v>
      </c>
      <c r="D1273" s="18">
        <f>Table21[[#This Row],[Adj Close]]-Table21[[#This Row],[Naive Trend ]]</f>
        <v>-1.2055999999999898</v>
      </c>
      <c r="E1273" s="5">
        <f t="shared" si="95"/>
        <v>1.4534713599999753</v>
      </c>
      <c r="F1273" s="5">
        <f>ABS(Table21[[#This Row],[Erorr 1]])</f>
        <v>1.2055999999999898</v>
      </c>
      <c r="G1273" s="6">
        <f>Table21[[#This Row],[Abs Erorr 1]]/Table21[[#This Row],[Adj Close]]</f>
        <v>1.2132593059987599E-2</v>
      </c>
      <c r="H1273" s="4">
        <f t="shared" si="98"/>
        <v>99.981366666666659</v>
      </c>
      <c r="I1273" s="7">
        <f>(Table21[[#This Row],[Adj Close]]-Table21[[#This Row],[3-MA]])</f>
        <v>-0.61266666666665515</v>
      </c>
      <c r="J1273" s="3">
        <f t="shared" si="97"/>
        <v>0.37536044444443034</v>
      </c>
      <c r="K1273" s="3">
        <f>ABS(Table21[[#This Row],[Erorr 2]])</f>
        <v>0.61266666666665515</v>
      </c>
      <c r="L1273" s="6">
        <f>Table21[[#This Row],[Abs Erorr 2]]/Table21[[#This Row],[Adj Close]]</f>
        <v>6.1655900365674013E-3</v>
      </c>
      <c r="M1273" s="4">
        <f t="shared" si="99"/>
        <v>101.48665</v>
      </c>
      <c r="N1273" s="9">
        <f>Table21[[#This Row],[Adj Close]]-Table21[[#This Row],[6-MA]]</f>
        <v>-2.1179499999999933</v>
      </c>
      <c r="O1273" s="10">
        <f>(Table21[[#This Row],[Adj Close]]-M1273)^2</f>
        <v>4.4857122024999718</v>
      </c>
      <c r="P1273" s="10">
        <f>ABS(Table21[[#This Row],[Erorr 3]])</f>
        <v>2.1179499999999933</v>
      </c>
      <c r="Q1273" s="81">
        <f>Table21[[#This Row],[Abs Erorr 3]]/Table21[[#This Row],[Adj Close]]</f>
        <v>2.1314055633212401E-2</v>
      </c>
    </row>
    <row r="1274" spans="1:17" x14ac:dyDescent="0.3">
      <c r="A1274" s="79">
        <v>45314</v>
      </c>
      <c r="B1274" s="82">
        <v>100.69280000000001</v>
      </c>
      <c r="C1274" s="4">
        <f t="shared" si="96"/>
        <v>99.368700000000004</v>
      </c>
      <c r="D1274" s="18">
        <f>Table21[[#This Row],[Adj Close]]-Table21[[#This Row],[Naive Trend ]]</f>
        <v>1.3241000000000014</v>
      </c>
      <c r="E1274" s="5">
        <f t="shared" si="95"/>
        <v>1.7532408100000036</v>
      </c>
      <c r="F1274" s="5">
        <f>ABS(Table21[[#This Row],[Erorr 1]])</f>
        <v>1.3241000000000014</v>
      </c>
      <c r="G1274" s="6">
        <f>Table21[[#This Row],[Abs Erorr 1]]/Table21[[#This Row],[Adj Close]]</f>
        <v>1.3149897510050385E-2</v>
      </c>
      <c r="H1274" s="4">
        <f t="shared" si="98"/>
        <v>99.895733333333339</v>
      </c>
      <c r="I1274" s="7">
        <f>(Table21[[#This Row],[Adj Close]]-Table21[[#This Row],[3-MA]])</f>
        <v>0.79706666666666592</v>
      </c>
      <c r="J1274" s="3">
        <f t="shared" si="97"/>
        <v>0.63531527111110997</v>
      </c>
      <c r="K1274" s="3">
        <f>ABS(Table21[[#This Row],[Erorr 2]])</f>
        <v>0.79706666666666592</v>
      </c>
      <c r="L1274" s="6">
        <f>Table21[[#This Row],[Abs Erorr 2]]/Table21[[#This Row],[Adj Close]]</f>
        <v>7.9158258253486432E-3</v>
      </c>
      <c r="M1274" s="4">
        <f t="shared" si="99"/>
        <v>100.60719999999999</v>
      </c>
      <c r="N1274" s="9">
        <f>Table21[[#This Row],[Adj Close]]-Table21[[#This Row],[6-MA]]</f>
        <v>8.5600000000013665E-2</v>
      </c>
      <c r="O1274" s="10">
        <f>(Table21[[#This Row],[Adj Close]]-M1274)^2</f>
        <v>7.3273600000023391E-3</v>
      </c>
      <c r="P1274" s="10">
        <f>ABS(Table21[[#This Row],[Erorr 3]])</f>
        <v>8.5600000000013665E-2</v>
      </c>
      <c r="Q1274" s="81">
        <f>Table21[[#This Row],[Abs Erorr 3]]/Table21[[#This Row],[Adj Close]]</f>
        <v>8.5011043490710019E-4</v>
      </c>
    </row>
    <row r="1275" spans="1:17" x14ac:dyDescent="0.3">
      <c r="A1275" s="79">
        <v>45315</v>
      </c>
      <c r="B1275" s="82">
        <v>99.566299999999998</v>
      </c>
      <c r="C1275" s="4">
        <f t="shared" si="96"/>
        <v>100.69280000000001</v>
      </c>
      <c r="D1275" s="18">
        <f>Table21[[#This Row],[Adj Close]]-Table21[[#This Row],[Naive Trend ]]</f>
        <v>-1.1265000000000072</v>
      </c>
      <c r="E1275" s="5">
        <f t="shared" si="95"/>
        <v>1.2690022500000162</v>
      </c>
      <c r="F1275" s="5">
        <f>ABS(Table21[[#This Row],[Erorr 1]])</f>
        <v>1.1265000000000072</v>
      </c>
      <c r="G1275" s="6">
        <f>Table21[[#This Row],[Abs Erorr 1]]/Table21[[#This Row],[Adj Close]]</f>
        <v>1.1314069117763814E-2</v>
      </c>
      <c r="H1275" s="4">
        <f t="shared" si="98"/>
        <v>100.21193333333333</v>
      </c>
      <c r="I1275" s="7">
        <f>(Table21[[#This Row],[Adj Close]]-Table21[[#This Row],[3-MA]])</f>
        <v>-0.64563333333333617</v>
      </c>
      <c r="J1275" s="3">
        <f t="shared" si="97"/>
        <v>0.41684240111111476</v>
      </c>
      <c r="K1275" s="3">
        <f>ABS(Table21[[#This Row],[Erorr 2]])</f>
        <v>0.64563333333333617</v>
      </c>
      <c r="L1275" s="6">
        <f>Table21[[#This Row],[Abs Erorr 2]]/Table21[[#This Row],[Adj Close]]</f>
        <v>6.4844564208305037E-3</v>
      </c>
      <c r="M1275" s="4">
        <f t="shared" si="99"/>
        <v>100.08676666666668</v>
      </c>
      <c r="N1275" s="9">
        <f>Table21[[#This Row],[Adj Close]]-Table21[[#This Row],[6-MA]]</f>
        <v>-0.52046666666667818</v>
      </c>
      <c r="O1275" s="10">
        <f>(Table21[[#This Row],[Adj Close]]-M1275)^2</f>
        <v>0.27088555111112311</v>
      </c>
      <c r="P1275" s="10">
        <f>ABS(Table21[[#This Row],[Erorr 3]])</f>
        <v>0.52046666666667818</v>
      </c>
      <c r="Q1275" s="81">
        <f>Table21[[#This Row],[Abs Erorr 3]]/Table21[[#This Row],[Adj Close]]</f>
        <v>5.2273376299679531E-3</v>
      </c>
    </row>
    <row r="1276" spans="1:17" x14ac:dyDescent="0.3">
      <c r="A1276" s="79">
        <v>45316</v>
      </c>
      <c r="B1276" s="82">
        <v>99.5762</v>
      </c>
      <c r="C1276" s="4">
        <f t="shared" si="96"/>
        <v>99.566299999999998</v>
      </c>
      <c r="D1276" s="18">
        <f>Table21[[#This Row],[Adj Close]]-Table21[[#This Row],[Naive Trend ]]</f>
        <v>9.9000000000017963E-3</v>
      </c>
      <c r="E1276" s="5">
        <f t="shared" si="95"/>
        <v>9.8010000000035567E-5</v>
      </c>
      <c r="F1276" s="5">
        <f>ABS(Table21[[#This Row],[Erorr 1]])</f>
        <v>9.9000000000017963E-3</v>
      </c>
      <c r="G1276" s="6">
        <f>Table21[[#This Row],[Abs Erorr 1]]/Table21[[#This Row],[Adj Close]]</f>
        <v>9.9421347671449568E-5</v>
      </c>
      <c r="H1276" s="4">
        <f t="shared" si="98"/>
        <v>99.87593333333335</v>
      </c>
      <c r="I1276" s="7">
        <f>(Table21[[#This Row],[Adj Close]]-Table21[[#This Row],[3-MA]])</f>
        <v>-0.29973333333335006</v>
      </c>
      <c r="J1276" s="3">
        <f t="shared" si="97"/>
        <v>8.9840071111121134E-2</v>
      </c>
      <c r="K1276" s="3">
        <f>ABS(Table21[[#This Row],[Erorr 2]])</f>
        <v>0.29973333333335006</v>
      </c>
      <c r="L1276" s="6">
        <f>Table21[[#This Row],[Abs Erorr 2]]/Table21[[#This Row],[Adj Close]]</f>
        <v>3.0100900951567748E-3</v>
      </c>
      <c r="M1276" s="4">
        <f t="shared" si="99"/>
        <v>99.92864999999999</v>
      </c>
      <c r="N1276" s="9">
        <f>Table21[[#This Row],[Adj Close]]-Table21[[#This Row],[6-MA]]</f>
        <v>-0.35244999999999038</v>
      </c>
      <c r="O1276" s="10">
        <f>(Table21[[#This Row],[Adj Close]]-M1276)^2</f>
        <v>0.12422100249999322</v>
      </c>
      <c r="P1276" s="10">
        <f>ABS(Table21[[#This Row],[Erorr 3]])</f>
        <v>0.35244999999999038</v>
      </c>
      <c r="Q1276" s="81">
        <f>Table21[[#This Row],[Abs Erorr 3]]/Table21[[#This Row],[Adj Close]]</f>
        <v>3.5395004027065744E-3</v>
      </c>
    </row>
    <row r="1277" spans="1:17" x14ac:dyDescent="0.3">
      <c r="A1277" s="79">
        <v>45317</v>
      </c>
      <c r="B1277" s="82">
        <v>101.53279999999999</v>
      </c>
      <c r="C1277" s="4">
        <f t="shared" si="96"/>
        <v>99.5762</v>
      </c>
      <c r="D1277" s="18">
        <f>Table21[[#This Row],[Adj Close]]-Table21[[#This Row],[Naive Trend ]]</f>
        <v>1.9565999999999946</v>
      </c>
      <c r="E1277" s="5">
        <f t="shared" si="95"/>
        <v>3.8282835599999787</v>
      </c>
      <c r="F1277" s="5">
        <f>ABS(Table21[[#This Row],[Erorr 1]])</f>
        <v>1.9565999999999946</v>
      </c>
      <c r="G1277" s="6">
        <f>Table21[[#This Row],[Abs Erorr 1]]/Table21[[#This Row],[Adj Close]]</f>
        <v>1.9270619937596468E-2</v>
      </c>
      <c r="H1277" s="4">
        <f t="shared" si="98"/>
        <v>99.945099999999982</v>
      </c>
      <c r="I1277" s="7">
        <f>(Table21[[#This Row],[Adj Close]]-Table21[[#This Row],[3-MA]])</f>
        <v>1.5877000000000123</v>
      </c>
      <c r="J1277" s="3">
        <f t="shared" si="97"/>
        <v>2.5207912900000391</v>
      </c>
      <c r="K1277" s="3">
        <f>ABS(Table21[[#This Row],[Erorr 2]])</f>
        <v>1.5877000000000123</v>
      </c>
      <c r="L1277" s="6">
        <f>Table21[[#This Row],[Abs Erorr 2]]/Table21[[#This Row],[Adj Close]]</f>
        <v>1.5637311292508553E-2</v>
      </c>
      <c r="M1277" s="4">
        <f t="shared" si="99"/>
        <v>99.920416666666668</v>
      </c>
      <c r="N1277" s="9">
        <f>Table21[[#This Row],[Adj Close]]-Table21[[#This Row],[6-MA]]</f>
        <v>1.6123833333333266</v>
      </c>
      <c r="O1277" s="10">
        <f>(Table21[[#This Row],[Adj Close]]-M1277)^2</f>
        <v>2.5997800136110896</v>
      </c>
      <c r="P1277" s="10">
        <f>ABS(Table21[[#This Row],[Erorr 3]])</f>
        <v>1.6123833333333266</v>
      </c>
      <c r="Q1277" s="81">
        <f>Table21[[#This Row],[Abs Erorr 3]]/Table21[[#This Row],[Adj Close]]</f>
        <v>1.5880418281908178E-2</v>
      </c>
    </row>
    <row r="1278" spans="1:17" x14ac:dyDescent="0.3">
      <c r="A1278" s="79">
        <v>45320</v>
      </c>
      <c r="B1278" s="82">
        <v>102.6494</v>
      </c>
      <c r="C1278" s="4">
        <f t="shared" si="96"/>
        <v>101.53279999999999</v>
      </c>
      <c r="D1278" s="18">
        <f>Table21[[#This Row],[Adj Close]]-Table21[[#This Row],[Naive Trend ]]</f>
        <v>1.1166000000000054</v>
      </c>
      <c r="E1278" s="5">
        <f t="shared" si="95"/>
        <v>1.246795560000012</v>
      </c>
      <c r="F1278" s="5">
        <f>ABS(Table21[[#This Row],[Erorr 1]])</f>
        <v>1.1166000000000054</v>
      </c>
      <c r="G1278" s="6">
        <f>Table21[[#This Row],[Abs Erorr 1]]/Table21[[#This Row],[Adj Close]]</f>
        <v>1.0877803474740285E-2</v>
      </c>
      <c r="H1278" s="4">
        <f t="shared" si="98"/>
        <v>100.2251</v>
      </c>
      <c r="I1278" s="7">
        <f>(Table21[[#This Row],[Adj Close]]-Table21[[#This Row],[3-MA]])</f>
        <v>2.4243000000000023</v>
      </c>
      <c r="J1278" s="3">
        <f t="shared" si="97"/>
        <v>5.8772304900000112</v>
      </c>
      <c r="K1278" s="3">
        <f>ABS(Table21[[#This Row],[Erorr 2]])</f>
        <v>2.4243000000000023</v>
      </c>
      <c r="L1278" s="6">
        <f>Table21[[#This Row],[Abs Erorr 2]]/Table21[[#This Row],[Adj Close]]</f>
        <v>2.3617283686022544E-2</v>
      </c>
      <c r="M1278" s="4">
        <f t="shared" si="99"/>
        <v>100.21851666666667</v>
      </c>
      <c r="N1278" s="9">
        <f>Table21[[#This Row],[Adj Close]]-Table21[[#This Row],[6-MA]]</f>
        <v>2.4308833333333268</v>
      </c>
      <c r="O1278" s="10">
        <f>(Table21[[#This Row],[Adj Close]]-M1278)^2</f>
        <v>5.9091937802777466</v>
      </c>
      <c r="P1278" s="10">
        <f>ABS(Table21[[#This Row],[Erorr 3]])</f>
        <v>2.4308833333333268</v>
      </c>
      <c r="Q1278" s="81">
        <f>Table21[[#This Row],[Abs Erorr 3]]/Table21[[#This Row],[Adj Close]]</f>
        <v>2.3681417848845945E-2</v>
      </c>
    </row>
    <row r="1279" spans="1:17" x14ac:dyDescent="0.3">
      <c r="A1279" s="79">
        <v>45321</v>
      </c>
      <c r="B1279" s="82">
        <v>102.94580000000001</v>
      </c>
      <c r="C1279" s="4">
        <f t="shared" si="96"/>
        <v>102.6494</v>
      </c>
      <c r="D1279" s="18">
        <f>Table21[[#This Row],[Adj Close]]-Table21[[#This Row],[Naive Trend ]]</f>
        <v>0.29640000000000555</v>
      </c>
      <c r="E1279" s="5">
        <f t="shared" si="95"/>
        <v>8.7852960000003283E-2</v>
      </c>
      <c r="F1279" s="5">
        <f>ABS(Table21[[#This Row],[Erorr 1]])</f>
        <v>0.29640000000000555</v>
      </c>
      <c r="G1279" s="6">
        <f>Table21[[#This Row],[Abs Erorr 1]]/Table21[[#This Row],[Adj Close]]</f>
        <v>2.8791849691780095E-3</v>
      </c>
      <c r="H1279" s="4">
        <f t="shared" si="98"/>
        <v>101.25279999999999</v>
      </c>
      <c r="I1279" s="7">
        <f>(Table21[[#This Row],[Adj Close]]-Table21[[#This Row],[3-MA]])</f>
        <v>1.6930000000000121</v>
      </c>
      <c r="J1279" s="3">
        <f t="shared" si="97"/>
        <v>2.8662490000000407</v>
      </c>
      <c r="K1279" s="3">
        <f>ABS(Table21[[#This Row],[Erorr 2]])</f>
        <v>1.6930000000000121</v>
      </c>
      <c r="L1279" s="6">
        <f>Table21[[#This Row],[Abs Erorr 2]]/Table21[[#This Row],[Adj Close]]</f>
        <v>1.6445547074285808E-2</v>
      </c>
      <c r="M1279" s="4">
        <f t="shared" si="99"/>
        <v>100.56436666666667</v>
      </c>
      <c r="N1279" s="9">
        <f>Table21[[#This Row],[Adj Close]]-Table21[[#This Row],[6-MA]]</f>
        <v>2.3814333333333337</v>
      </c>
      <c r="O1279" s="10">
        <f>(Table21[[#This Row],[Adj Close]]-M1279)^2</f>
        <v>5.6712247211111126</v>
      </c>
      <c r="P1279" s="10">
        <f>ABS(Table21[[#This Row],[Erorr 3]])</f>
        <v>2.3814333333333337</v>
      </c>
      <c r="Q1279" s="81">
        <f>Table21[[#This Row],[Abs Erorr 3]]/Table21[[#This Row],[Adj Close]]</f>
        <v>2.3132884812525945E-2</v>
      </c>
    </row>
    <row r="1280" spans="1:17" x14ac:dyDescent="0.3">
      <c r="A1280" s="79">
        <v>45322</v>
      </c>
      <c r="B1280" s="82">
        <v>100.3272</v>
      </c>
      <c r="C1280" s="4">
        <f t="shared" si="96"/>
        <v>102.94580000000001</v>
      </c>
      <c r="D1280" s="18">
        <f>Table21[[#This Row],[Adj Close]]-Table21[[#This Row],[Naive Trend ]]</f>
        <v>-2.6186000000000007</v>
      </c>
      <c r="E1280" s="5">
        <f t="shared" si="95"/>
        <v>6.8570659600000035</v>
      </c>
      <c r="F1280" s="5">
        <f>ABS(Table21[[#This Row],[Erorr 1]])</f>
        <v>2.6186000000000007</v>
      </c>
      <c r="G1280" s="6">
        <f>Table21[[#This Row],[Abs Erorr 1]]/Table21[[#This Row],[Adj Close]]</f>
        <v>2.6100598840593583E-2</v>
      </c>
      <c r="H1280" s="4">
        <f t="shared" si="98"/>
        <v>102.37599999999999</v>
      </c>
      <c r="I1280" s="7">
        <f>(Table21[[#This Row],[Adj Close]]-Table21[[#This Row],[3-MA]])</f>
        <v>-2.0487999999999857</v>
      </c>
      <c r="J1280" s="3">
        <f t="shared" si="97"/>
        <v>4.1975814399999418</v>
      </c>
      <c r="K1280" s="3">
        <f>ABS(Table21[[#This Row],[Erorr 2]])</f>
        <v>2.0487999999999857</v>
      </c>
      <c r="L1280" s="6">
        <f>Table21[[#This Row],[Abs Erorr 2]]/Table21[[#This Row],[Adj Close]]</f>
        <v>2.0421181892846463E-2</v>
      </c>
      <c r="M1280" s="4">
        <f t="shared" si="99"/>
        <v>101.16055</v>
      </c>
      <c r="N1280" s="9">
        <f>Table21[[#This Row],[Adj Close]]-Table21[[#This Row],[6-MA]]</f>
        <v>-0.83334999999999582</v>
      </c>
      <c r="O1280" s="10">
        <f>(Table21[[#This Row],[Adj Close]]-M1280)^2</f>
        <v>0.69447222249999307</v>
      </c>
      <c r="P1280" s="10">
        <f>ABS(Table21[[#This Row],[Erorr 3]])</f>
        <v>0.83334999999999582</v>
      </c>
      <c r="Q1280" s="81">
        <f>Table21[[#This Row],[Abs Erorr 3]]/Table21[[#This Row],[Adj Close]]</f>
        <v>8.3063217153473406E-3</v>
      </c>
    </row>
    <row r="1281" spans="1:17" x14ac:dyDescent="0.3">
      <c r="A1281" s="79">
        <v>45323</v>
      </c>
      <c r="B1281" s="82">
        <v>100.5545</v>
      </c>
      <c r="C1281" s="4">
        <f t="shared" si="96"/>
        <v>100.3272</v>
      </c>
      <c r="D1281" s="18">
        <f>Table21[[#This Row],[Adj Close]]-Table21[[#This Row],[Naive Trend ]]</f>
        <v>0.22729999999999961</v>
      </c>
      <c r="E1281" s="5">
        <f t="shared" si="95"/>
        <v>5.1665289999999822E-2</v>
      </c>
      <c r="F1281" s="5">
        <f>ABS(Table21[[#This Row],[Erorr 1]])</f>
        <v>0.22729999999999961</v>
      </c>
      <c r="G1281" s="6">
        <f>Table21[[#This Row],[Abs Erorr 1]]/Table21[[#This Row],[Adj Close]]</f>
        <v>2.2604657175959268E-3</v>
      </c>
      <c r="H1281" s="4">
        <f t="shared" si="98"/>
        <v>101.97413333333334</v>
      </c>
      <c r="I1281" s="7">
        <f>(Table21[[#This Row],[Adj Close]]-Table21[[#This Row],[3-MA]])</f>
        <v>-1.4196333333333371</v>
      </c>
      <c r="J1281" s="3">
        <f t="shared" si="97"/>
        <v>2.0153588011111219</v>
      </c>
      <c r="K1281" s="3">
        <f>ABS(Table21[[#This Row],[Erorr 2]])</f>
        <v>1.4196333333333371</v>
      </c>
      <c r="L1281" s="6">
        <f>Table21[[#This Row],[Abs Erorr 2]]/Table21[[#This Row],[Adj Close]]</f>
        <v>1.4118048752997997E-2</v>
      </c>
      <c r="M1281" s="4">
        <f t="shared" si="99"/>
        <v>101.09961666666668</v>
      </c>
      <c r="N1281" s="9">
        <f>Table21[[#This Row],[Adj Close]]-Table21[[#This Row],[6-MA]]</f>
        <v>-0.54511666666667224</v>
      </c>
      <c r="O1281" s="10">
        <f>(Table21[[#This Row],[Adj Close]]-M1281)^2</f>
        <v>0.29715218027778384</v>
      </c>
      <c r="P1281" s="10">
        <f>ABS(Table21[[#This Row],[Erorr 3]])</f>
        <v>0.54511666666667224</v>
      </c>
      <c r="Q1281" s="81">
        <f>Table21[[#This Row],[Abs Erorr 3]]/Table21[[#This Row],[Adj Close]]</f>
        <v>5.4211066304011481E-3</v>
      </c>
    </row>
    <row r="1282" spans="1:17" x14ac:dyDescent="0.3">
      <c r="A1282" s="79">
        <v>45324</v>
      </c>
      <c r="B1282" s="82">
        <v>99.516900000000007</v>
      </c>
      <c r="C1282" s="4">
        <f t="shared" si="96"/>
        <v>100.5545</v>
      </c>
      <c r="D1282" s="18">
        <f>Table21[[#This Row],[Adj Close]]-Table21[[#This Row],[Naive Trend ]]</f>
        <v>-1.0375999999999976</v>
      </c>
      <c r="E1282" s="5">
        <f t="shared" si="95"/>
        <v>1.0766137599999952</v>
      </c>
      <c r="F1282" s="5">
        <f>ABS(Table21[[#This Row],[Erorr 1]])</f>
        <v>1.0375999999999976</v>
      </c>
      <c r="G1282" s="6">
        <f>Table21[[#This Row],[Abs Erorr 1]]/Table21[[#This Row],[Adj Close]]</f>
        <v>1.0426369792467386E-2</v>
      </c>
      <c r="H1282" s="4">
        <f t="shared" si="98"/>
        <v>101.27583333333335</v>
      </c>
      <c r="I1282" s="7">
        <f>(Table21[[#This Row],[Adj Close]]-Table21[[#This Row],[3-MA]])</f>
        <v>-1.7589333333333457</v>
      </c>
      <c r="J1282" s="3">
        <f t="shared" si="97"/>
        <v>3.0938464711111546</v>
      </c>
      <c r="K1282" s="3">
        <f>ABS(Table21[[#This Row],[Erorr 2]])</f>
        <v>1.7589333333333457</v>
      </c>
      <c r="L1282" s="6">
        <f>Table21[[#This Row],[Abs Erorr 2]]/Table21[[#This Row],[Adj Close]]</f>
        <v>1.7674719905195455E-2</v>
      </c>
      <c r="M1282" s="4">
        <f t="shared" si="99"/>
        <v>101.26431666666667</v>
      </c>
      <c r="N1282" s="9">
        <f>Table21[[#This Row],[Adj Close]]-Table21[[#This Row],[6-MA]]</f>
        <v>-1.7474166666666662</v>
      </c>
      <c r="O1282" s="10">
        <f>(Table21[[#This Row],[Adj Close]]-M1282)^2</f>
        <v>3.0534650069444429</v>
      </c>
      <c r="P1282" s="10">
        <f>ABS(Table21[[#This Row],[Erorr 3]])</f>
        <v>1.7474166666666662</v>
      </c>
      <c r="Q1282" s="81">
        <f>Table21[[#This Row],[Abs Erorr 3]]/Table21[[#This Row],[Adj Close]]</f>
        <v>1.7558994167489805E-2</v>
      </c>
    </row>
    <row r="1283" spans="1:17" x14ac:dyDescent="0.3">
      <c r="A1283" s="79">
        <v>45327</v>
      </c>
      <c r="B1283" s="82">
        <v>98.499099999999999</v>
      </c>
      <c r="C1283" s="4">
        <f t="shared" si="96"/>
        <v>99.516900000000007</v>
      </c>
      <c r="D1283" s="18">
        <f>Table21[[#This Row],[Adj Close]]-Table21[[#This Row],[Naive Trend ]]</f>
        <v>-1.0178000000000083</v>
      </c>
      <c r="E1283" s="5">
        <f t="shared" ref="E1283:E1346" si="100">(B1283-C1283)^2</f>
        <v>1.0359168400000167</v>
      </c>
      <c r="F1283" s="5">
        <f>ABS(Table21[[#This Row],[Erorr 1]])</f>
        <v>1.0178000000000083</v>
      </c>
      <c r="G1283" s="6">
        <f>Table21[[#This Row],[Abs Erorr 1]]/Table21[[#This Row],[Adj Close]]</f>
        <v>1.0333089337872206E-2</v>
      </c>
      <c r="H1283" s="4">
        <f t="shared" si="98"/>
        <v>100.13286666666669</v>
      </c>
      <c r="I1283" s="7">
        <f>(Table21[[#This Row],[Adj Close]]-Table21[[#This Row],[3-MA]])</f>
        <v>-1.6337666666666877</v>
      </c>
      <c r="J1283" s="3">
        <f t="shared" si="97"/>
        <v>2.6691935211111799</v>
      </c>
      <c r="K1283" s="3">
        <f>ABS(Table21[[#This Row],[Erorr 2]])</f>
        <v>1.6337666666666877</v>
      </c>
      <c r="L1283" s="6">
        <f>Table21[[#This Row],[Abs Erorr 2]]/Table21[[#This Row],[Adj Close]]</f>
        <v>1.65866151738106E-2</v>
      </c>
      <c r="M1283" s="4">
        <f t="shared" si="99"/>
        <v>101.25443333333334</v>
      </c>
      <c r="N1283" s="9">
        <f>Table21[[#This Row],[Adj Close]]-Table21[[#This Row],[6-MA]]</f>
        <v>-2.7553333333333399</v>
      </c>
      <c r="O1283" s="10">
        <f>(Table21[[#This Row],[Adj Close]]-M1283)^2</f>
        <v>7.5918617777778135</v>
      </c>
      <c r="P1283" s="10">
        <f>ABS(Table21[[#This Row],[Erorr 3]])</f>
        <v>2.7553333333333399</v>
      </c>
      <c r="Q1283" s="81">
        <f>Table21[[#This Row],[Abs Erorr 3]]/Table21[[#This Row],[Adj Close]]</f>
        <v>2.7973182834496353E-2</v>
      </c>
    </row>
    <row r="1284" spans="1:17" x14ac:dyDescent="0.3">
      <c r="A1284" s="79">
        <v>45328</v>
      </c>
      <c r="B1284" s="82">
        <v>101.3944</v>
      </c>
      <c r="C1284" s="4">
        <f t="shared" ref="C1284:C1347" si="101">B1283</f>
        <v>98.499099999999999</v>
      </c>
      <c r="D1284" s="18">
        <f>Table21[[#This Row],[Adj Close]]-Table21[[#This Row],[Naive Trend ]]</f>
        <v>2.895300000000006</v>
      </c>
      <c r="E1284" s="5">
        <f t="shared" si="100"/>
        <v>8.3827620900000355</v>
      </c>
      <c r="F1284" s="5">
        <f>ABS(Table21[[#This Row],[Erorr 1]])</f>
        <v>2.895300000000006</v>
      </c>
      <c r="G1284" s="6">
        <f>Table21[[#This Row],[Abs Erorr 1]]/Table21[[#This Row],[Adj Close]]</f>
        <v>2.8554831430532709E-2</v>
      </c>
      <c r="H1284" s="4">
        <f t="shared" si="98"/>
        <v>99.523500000000013</v>
      </c>
      <c r="I1284" s="7">
        <f>(Table21[[#This Row],[Adj Close]]-Table21[[#This Row],[3-MA]])</f>
        <v>1.8708999999999918</v>
      </c>
      <c r="J1284" s="3">
        <f t="shared" si="97"/>
        <v>3.5002668099999692</v>
      </c>
      <c r="K1284" s="3">
        <f>ABS(Table21[[#This Row],[Erorr 2]])</f>
        <v>1.8708999999999918</v>
      </c>
      <c r="L1284" s="6">
        <f>Table21[[#This Row],[Abs Erorr 2]]/Table21[[#This Row],[Adj Close]]</f>
        <v>1.8451709364619661E-2</v>
      </c>
      <c r="M1284" s="4">
        <f t="shared" si="99"/>
        <v>100.74881666666668</v>
      </c>
      <c r="N1284" s="9">
        <f>Table21[[#This Row],[Adj Close]]-Table21[[#This Row],[6-MA]]</f>
        <v>0.6455833333333203</v>
      </c>
      <c r="O1284" s="10">
        <f>(Table21[[#This Row],[Adj Close]]-M1284)^2</f>
        <v>0.41677784027776094</v>
      </c>
      <c r="P1284" s="10">
        <f>ABS(Table21[[#This Row],[Erorr 3]])</f>
        <v>0.6455833333333203</v>
      </c>
      <c r="Q1284" s="81">
        <f>Table21[[#This Row],[Abs Erorr 3]]/Table21[[#This Row],[Adj Close]]</f>
        <v>6.3670511717937115E-3</v>
      </c>
    </row>
    <row r="1285" spans="1:17" x14ac:dyDescent="0.3">
      <c r="A1285" s="79">
        <v>45329</v>
      </c>
      <c r="B1285" s="82">
        <v>102.5604</v>
      </c>
      <c r="C1285" s="4">
        <f t="shared" si="101"/>
        <v>101.3944</v>
      </c>
      <c r="D1285" s="18">
        <f>Table21[[#This Row],[Adj Close]]-Table21[[#This Row],[Naive Trend ]]</f>
        <v>1.1659999999999968</v>
      </c>
      <c r="E1285" s="5">
        <f t="shared" si="100"/>
        <v>1.3595559999999927</v>
      </c>
      <c r="F1285" s="5">
        <f>ABS(Table21[[#This Row],[Erorr 1]])</f>
        <v>1.1659999999999968</v>
      </c>
      <c r="G1285" s="6">
        <f>Table21[[#This Row],[Abs Erorr 1]]/Table21[[#This Row],[Adj Close]]</f>
        <v>1.1368910417666047E-2</v>
      </c>
      <c r="H1285" s="4">
        <f t="shared" si="98"/>
        <v>99.803466666666679</v>
      </c>
      <c r="I1285" s="7">
        <f>(Table21[[#This Row],[Adj Close]]-Table21[[#This Row],[3-MA]])</f>
        <v>2.7569333333333219</v>
      </c>
      <c r="J1285" s="3">
        <f t="shared" ref="J1285:J1348" si="102">(B1285-H1285)^2</f>
        <v>7.6006814044443818</v>
      </c>
      <c r="K1285" s="3">
        <f>ABS(Table21[[#This Row],[Erorr 2]])</f>
        <v>2.7569333333333219</v>
      </c>
      <c r="L1285" s="6">
        <f>Table21[[#This Row],[Abs Erorr 2]]/Table21[[#This Row],[Adj Close]]</f>
        <v>2.6881070406641568E-2</v>
      </c>
      <c r="M1285" s="4">
        <f t="shared" si="99"/>
        <v>100.53965000000001</v>
      </c>
      <c r="N1285" s="9">
        <f>Table21[[#This Row],[Adj Close]]-Table21[[#This Row],[6-MA]]</f>
        <v>2.0207499999999925</v>
      </c>
      <c r="O1285" s="10">
        <f>(Table21[[#This Row],[Adj Close]]-M1285)^2</f>
        <v>4.0834305624999701</v>
      </c>
      <c r="P1285" s="10">
        <f>ABS(Table21[[#This Row],[Erorr 3]])</f>
        <v>2.0207499999999925</v>
      </c>
      <c r="Q1285" s="81">
        <f>Table21[[#This Row],[Abs Erorr 3]]/Table21[[#This Row],[Adj Close]]</f>
        <v>1.9703023779158352E-2</v>
      </c>
    </row>
    <row r="1286" spans="1:17" x14ac:dyDescent="0.3">
      <c r="A1286" s="79">
        <v>45330</v>
      </c>
      <c r="B1286" s="82">
        <v>102.5407</v>
      </c>
      <c r="C1286" s="4">
        <f t="shared" si="101"/>
        <v>102.5604</v>
      </c>
      <c r="D1286" s="18">
        <f>Table21[[#This Row],[Adj Close]]-Table21[[#This Row],[Naive Trend ]]</f>
        <v>-1.9700000000000273E-2</v>
      </c>
      <c r="E1286" s="5">
        <f t="shared" si="100"/>
        <v>3.8809000000001074E-4</v>
      </c>
      <c r="F1286" s="5">
        <f>ABS(Table21[[#This Row],[Erorr 1]])</f>
        <v>1.9700000000000273E-2</v>
      </c>
      <c r="G1286" s="6">
        <f>Table21[[#This Row],[Abs Erorr 1]]/Table21[[#This Row],[Adj Close]]</f>
        <v>1.9211883671557022E-4</v>
      </c>
      <c r="H1286" s="4">
        <f t="shared" ref="H1286:H1349" si="103">AVERAGE(B1283:B1285)</f>
        <v>100.81796666666668</v>
      </c>
      <c r="I1286" s="7">
        <f>(Table21[[#This Row],[Adj Close]]-Table21[[#This Row],[3-MA]])</f>
        <v>1.7227333333333235</v>
      </c>
      <c r="J1286" s="3">
        <f t="shared" si="102"/>
        <v>2.9678101377777439</v>
      </c>
      <c r="K1286" s="3">
        <f>ABS(Table21[[#This Row],[Erorr 2]])</f>
        <v>1.7227333333333235</v>
      </c>
      <c r="L1286" s="6">
        <f>Table21[[#This Row],[Abs Erorr 2]]/Table21[[#This Row],[Adj Close]]</f>
        <v>1.6800483450311179E-2</v>
      </c>
      <c r="M1286" s="4">
        <f t="shared" si="99"/>
        <v>100.47541666666667</v>
      </c>
      <c r="N1286" s="9">
        <f>Table21[[#This Row],[Adj Close]]-Table21[[#This Row],[6-MA]]</f>
        <v>2.0652833333333263</v>
      </c>
      <c r="O1286" s="10">
        <f>(Table21[[#This Row],[Adj Close]]-M1286)^2</f>
        <v>4.265395246944415</v>
      </c>
      <c r="P1286" s="10">
        <f>ABS(Table21[[#This Row],[Erorr 3]])</f>
        <v>2.0652833333333263</v>
      </c>
      <c r="Q1286" s="81">
        <f>Table21[[#This Row],[Abs Erorr 3]]/Table21[[#This Row],[Adj Close]]</f>
        <v>2.0141108197362863E-2</v>
      </c>
    </row>
    <row r="1287" spans="1:17" x14ac:dyDescent="0.3">
      <c r="A1287" s="79">
        <v>45331</v>
      </c>
      <c r="B1287" s="82">
        <v>103.262</v>
      </c>
      <c r="C1287" s="4">
        <f t="shared" si="101"/>
        <v>102.5407</v>
      </c>
      <c r="D1287" s="18">
        <f>Table21[[#This Row],[Adj Close]]-Table21[[#This Row],[Naive Trend ]]</f>
        <v>0.72129999999999939</v>
      </c>
      <c r="E1287" s="5">
        <f t="shared" si="100"/>
        <v>0.52027368999999912</v>
      </c>
      <c r="F1287" s="5">
        <f>ABS(Table21[[#This Row],[Erorr 1]])</f>
        <v>0.72129999999999939</v>
      </c>
      <c r="G1287" s="6">
        <f>Table21[[#This Row],[Abs Erorr 1]]/Table21[[#This Row],[Adj Close]]</f>
        <v>6.9851445836803415E-3</v>
      </c>
      <c r="H1287" s="4">
        <f t="shared" si="103"/>
        <v>102.16516666666666</v>
      </c>
      <c r="I1287" s="7">
        <f>(Table21[[#This Row],[Adj Close]]-Table21[[#This Row],[3-MA]])</f>
        <v>1.0968333333333362</v>
      </c>
      <c r="J1287" s="3">
        <f t="shared" si="102"/>
        <v>1.2030433611111175</v>
      </c>
      <c r="K1287" s="3">
        <f>ABS(Table21[[#This Row],[Erorr 2]])</f>
        <v>1.0968333333333362</v>
      </c>
      <c r="L1287" s="6">
        <f>Table21[[#This Row],[Abs Erorr 2]]/Table21[[#This Row],[Adj Close]]</f>
        <v>1.0621848630990454E-2</v>
      </c>
      <c r="M1287" s="4">
        <f t="shared" si="99"/>
        <v>100.84433333333334</v>
      </c>
      <c r="N1287" s="9">
        <f>Table21[[#This Row],[Adj Close]]-Table21[[#This Row],[6-MA]]</f>
        <v>2.417666666666662</v>
      </c>
      <c r="O1287" s="10">
        <f>(Table21[[#This Row],[Adj Close]]-M1287)^2</f>
        <v>5.8451121111110886</v>
      </c>
      <c r="P1287" s="10">
        <f>ABS(Table21[[#This Row],[Erorr 3]])</f>
        <v>2.417666666666662</v>
      </c>
      <c r="Q1287" s="81">
        <f>Table21[[#This Row],[Abs Erorr 3]]/Table21[[#This Row],[Adj Close]]</f>
        <v>2.3412936672412524E-2</v>
      </c>
    </row>
    <row r="1288" spans="1:17" x14ac:dyDescent="0.3">
      <c r="A1288" s="79">
        <v>45334</v>
      </c>
      <c r="B1288" s="82">
        <v>105.91030000000001</v>
      </c>
      <c r="C1288" s="4">
        <f t="shared" si="101"/>
        <v>103.262</v>
      </c>
      <c r="D1288" s="18">
        <f>Table21[[#This Row],[Adj Close]]-Table21[[#This Row],[Naive Trend ]]</f>
        <v>2.6483000000000061</v>
      </c>
      <c r="E1288" s="5">
        <f t="shared" si="100"/>
        <v>7.0134928900000322</v>
      </c>
      <c r="F1288" s="5">
        <f>ABS(Table21[[#This Row],[Erorr 1]])</f>
        <v>2.6483000000000061</v>
      </c>
      <c r="G1288" s="6">
        <f>Table21[[#This Row],[Abs Erorr 1]]/Table21[[#This Row],[Adj Close]]</f>
        <v>2.5005122259119328E-2</v>
      </c>
      <c r="H1288" s="4">
        <f t="shared" si="103"/>
        <v>102.78770000000002</v>
      </c>
      <c r="I1288" s="7">
        <f>(Table21[[#This Row],[Adj Close]]-Table21[[#This Row],[3-MA]])</f>
        <v>3.1225999999999914</v>
      </c>
      <c r="J1288" s="3">
        <f t="shared" si="102"/>
        <v>9.7506307599999467</v>
      </c>
      <c r="K1288" s="3">
        <f>ABS(Table21[[#This Row],[Erorr 2]])</f>
        <v>3.1225999999999914</v>
      </c>
      <c r="L1288" s="6">
        <f>Table21[[#This Row],[Abs Erorr 2]]/Table21[[#This Row],[Adj Close]]</f>
        <v>2.9483440231969801E-2</v>
      </c>
      <c r="M1288" s="4">
        <f t="shared" si="99"/>
        <v>101.29558333333334</v>
      </c>
      <c r="N1288" s="9">
        <f>Table21[[#This Row],[Adj Close]]-Table21[[#This Row],[6-MA]]</f>
        <v>4.6147166666666664</v>
      </c>
      <c r="O1288" s="10">
        <f>(Table21[[#This Row],[Adj Close]]-M1288)^2</f>
        <v>21.295609913611109</v>
      </c>
      <c r="P1288" s="10">
        <f>ABS(Table21[[#This Row],[Erorr 3]])</f>
        <v>4.6147166666666664</v>
      </c>
      <c r="Q1288" s="81">
        <f>Table21[[#This Row],[Abs Erorr 3]]/Table21[[#This Row],[Adj Close]]</f>
        <v>4.3571934615109824E-2</v>
      </c>
    </row>
    <row r="1289" spans="1:17" x14ac:dyDescent="0.3">
      <c r="A1289" s="79">
        <v>45335</v>
      </c>
      <c r="B1289" s="82">
        <v>103.7561</v>
      </c>
      <c r="C1289" s="4">
        <f t="shared" si="101"/>
        <v>105.91030000000001</v>
      </c>
      <c r="D1289" s="18">
        <f>Table21[[#This Row],[Adj Close]]-Table21[[#This Row],[Naive Trend ]]</f>
        <v>-2.154200000000003</v>
      </c>
      <c r="E1289" s="5">
        <f t="shared" si="100"/>
        <v>4.6405776400000125</v>
      </c>
      <c r="F1289" s="5">
        <f>ABS(Table21[[#This Row],[Erorr 1]])</f>
        <v>2.154200000000003</v>
      </c>
      <c r="G1289" s="6">
        <f>Table21[[#This Row],[Abs Erorr 1]]/Table21[[#This Row],[Adj Close]]</f>
        <v>2.0762152779451069E-2</v>
      </c>
      <c r="H1289" s="4">
        <f t="shared" si="103"/>
        <v>103.90433333333334</v>
      </c>
      <c r="I1289" s="7">
        <f>(Table21[[#This Row],[Adj Close]]-Table21[[#This Row],[3-MA]])</f>
        <v>-0.14823333333333721</v>
      </c>
      <c r="J1289" s="3">
        <f t="shared" si="102"/>
        <v>2.197312111111226E-2</v>
      </c>
      <c r="K1289" s="3">
        <f>ABS(Table21[[#This Row],[Erorr 2]])</f>
        <v>0.14823333333333721</v>
      </c>
      <c r="L1289" s="6">
        <f>Table21[[#This Row],[Abs Erorr 2]]/Table21[[#This Row],[Adj Close]]</f>
        <v>1.428671021109479E-3</v>
      </c>
      <c r="M1289" s="4">
        <f t="shared" ref="M1289:M1352" si="104">AVERAGE(B1283:B1288)</f>
        <v>102.36115000000001</v>
      </c>
      <c r="N1289" s="9">
        <f>Table21[[#This Row],[Adj Close]]-Table21[[#This Row],[6-MA]]</f>
        <v>1.3949499999999944</v>
      </c>
      <c r="O1289" s="10">
        <f>(Table21[[#This Row],[Adj Close]]-M1289)^2</f>
        <v>1.9458855024999844</v>
      </c>
      <c r="P1289" s="10">
        <f>ABS(Table21[[#This Row],[Erorr 3]])</f>
        <v>1.3949499999999944</v>
      </c>
      <c r="Q1289" s="81">
        <f>Table21[[#This Row],[Abs Erorr 3]]/Table21[[#This Row],[Adj Close]]</f>
        <v>1.344451073238098E-2</v>
      </c>
    </row>
    <row r="1290" spans="1:17" x14ac:dyDescent="0.3">
      <c r="A1290" s="79">
        <v>45336</v>
      </c>
      <c r="B1290" s="82">
        <v>105.07040000000001</v>
      </c>
      <c r="C1290" s="4">
        <f t="shared" si="101"/>
        <v>103.7561</v>
      </c>
      <c r="D1290" s="18">
        <f>Table21[[#This Row],[Adj Close]]-Table21[[#This Row],[Naive Trend ]]</f>
        <v>1.3143000000000029</v>
      </c>
      <c r="E1290" s="5">
        <f t="shared" si="100"/>
        <v>1.7273844900000077</v>
      </c>
      <c r="F1290" s="5">
        <f>ABS(Table21[[#This Row],[Erorr 1]])</f>
        <v>1.3143000000000029</v>
      </c>
      <c r="G1290" s="6">
        <f>Table21[[#This Row],[Abs Erorr 1]]/Table21[[#This Row],[Adj Close]]</f>
        <v>1.2508756034049578E-2</v>
      </c>
      <c r="H1290" s="4">
        <f t="shared" si="103"/>
        <v>104.30946666666667</v>
      </c>
      <c r="I1290" s="7">
        <f>(Table21[[#This Row],[Adj Close]]-Table21[[#This Row],[3-MA]])</f>
        <v>0.76093333333334101</v>
      </c>
      <c r="J1290" s="3">
        <f t="shared" si="102"/>
        <v>0.57901953777778947</v>
      </c>
      <c r="K1290" s="3">
        <f>ABS(Table21[[#This Row],[Erorr 2]])</f>
        <v>0.76093333333334101</v>
      </c>
      <c r="L1290" s="6">
        <f>Table21[[#This Row],[Abs Erorr 2]]/Table21[[#This Row],[Adj Close]]</f>
        <v>7.2421284522885699E-3</v>
      </c>
      <c r="M1290" s="4">
        <f t="shared" si="104"/>
        <v>103.23731666666667</v>
      </c>
      <c r="N1290" s="9">
        <f>Table21[[#This Row],[Adj Close]]-Table21[[#This Row],[6-MA]]</f>
        <v>1.8330833333333345</v>
      </c>
      <c r="O1290" s="10">
        <f>(Table21[[#This Row],[Adj Close]]-M1290)^2</f>
        <v>3.3601945069444485</v>
      </c>
      <c r="P1290" s="10">
        <f>ABS(Table21[[#This Row],[Erorr 3]])</f>
        <v>1.8330833333333345</v>
      </c>
      <c r="Q1290" s="81">
        <f>Table21[[#This Row],[Abs Erorr 3]]/Table21[[#This Row],[Adj Close]]</f>
        <v>1.7446239219926205E-2</v>
      </c>
    </row>
    <row r="1291" spans="1:17" x14ac:dyDescent="0.3">
      <c r="A1291" s="79">
        <v>45337</v>
      </c>
      <c r="B1291" s="82">
        <v>104.7937</v>
      </c>
      <c r="C1291" s="4">
        <f t="shared" si="101"/>
        <v>105.07040000000001</v>
      </c>
      <c r="D1291" s="18">
        <f>Table21[[#This Row],[Adj Close]]-Table21[[#This Row],[Naive Trend ]]</f>
        <v>-0.27670000000000528</v>
      </c>
      <c r="E1291" s="5">
        <f t="shared" si="100"/>
        <v>7.6562890000002923E-2</v>
      </c>
      <c r="F1291" s="5">
        <f>ABS(Table21[[#This Row],[Erorr 1]])</f>
        <v>0.27670000000000528</v>
      </c>
      <c r="G1291" s="6">
        <f>Table21[[#This Row],[Abs Erorr 1]]/Table21[[#This Row],[Adj Close]]</f>
        <v>2.6404259034656214E-3</v>
      </c>
      <c r="H1291" s="4">
        <f t="shared" si="103"/>
        <v>104.91226666666667</v>
      </c>
      <c r="I1291" s="7">
        <f>(Table21[[#This Row],[Adj Close]]-Table21[[#This Row],[3-MA]])</f>
        <v>-0.11856666666666626</v>
      </c>
      <c r="J1291" s="3">
        <f t="shared" si="102"/>
        <v>1.405805444444435E-2</v>
      </c>
      <c r="K1291" s="3">
        <f>ABS(Table21[[#This Row],[Erorr 2]])</f>
        <v>0.11856666666666626</v>
      </c>
      <c r="L1291" s="6">
        <f>Table21[[#This Row],[Abs Erorr 2]]/Table21[[#This Row],[Adj Close]]</f>
        <v>1.1314293384684982E-3</v>
      </c>
      <c r="M1291" s="4">
        <f t="shared" si="104"/>
        <v>103.84998333333336</v>
      </c>
      <c r="N1291" s="9">
        <f>Table21[[#This Row],[Adj Close]]-Table21[[#This Row],[6-MA]]</f>
        <v>0.94371666666664566</v>
      </c>
      <c r="O1291" s="10">
        <f>(Table21[[#This Row],[Adj Close]]-M1291)^2</f>
        <v>0.89060114694440484</v>
      </c>
      <c r="P1291" s="10">
        <f>ABS(Table21[[#This Row],[Erorr 3]])</f>
        <v>0.94371666666664566</v>
      </c>
      <c r="Q1291" s="81">
        <f>Table21[[#This Row],[Abs Erorr 3]]/Table21[[#This Row],[Adj Close]]</f>
        <v>9.0054713848890314E-3</v>
      </c>
    </row>
    <row r="1292" spans="1:17" x14ac:dyDescent="0.3">
      <c r="A1292" s="79">
        <v>45338</v>
      </c>
      <c r="B1292" s="82">
        <v>102.2838</v>
      </c>
      <c r="C1292" s="4">
        <f t="shared" si="101"/>
        <v>104.7937</v>
      </c>
      <c r="D1292" s="18">
        <f>Table21[[#This Row],[Adj Close]]-Table21[[#This Row],[Naive Trend ]]</f>
        <v>-2.5099000000000018</v>
      </c>
      <c r="E1292" s="5">
        <f t="shared" si="100"/>
        <v>6.2995980100000093</v>
      </c>
      <c r="F1292" s="5">
        <f>ABS(Table21[[#This Row],[Erorr 1]])</f>
        <v>2.5099000000000018</v>
      </c>
      <c r="G1292" s="6">
        <f>Table21[[#This Row],[Abs Erorr 1]]/Table21[[#This Row],[Adj Close]]</f>
        <v>2.4538587733345864E-2</v>
      </c>
      <c r="H1292" s="4">
        <f t="shared" si="103"/>
        <v>104.54006666666668</v>
      </c>
      <c r="I1292" s="7">
        <f>(Table21[[#This Row],[Adj Close]]-Table21[[#This Row],[3-MA]])</f>
        <v>-2.2562666666666757</v>
      </c>
      <c r="J1292" s="3">
        <f t="shared" si="102"/>
        <v>5.0907392711111523</v>
      </c>
      <c r="K1292" s="3">
        <f>ABS(Table21[[#This Row],[Erorr 2]])</f>
        <v>2.2562666666666757</v>
      </c>
      <c r="L1292" s="6">
        <f>Table21[[#This Row],[Abs Erorr 2]]/Table21[[#This Row],[Adj Close]]</f>
        <v>2.2058885832034747E-2</v>
      </c>
      <c r="M1292" s="4">
        <f t="shared" si="104"/>
        <v>104.2222</v>
      </c>
      <c r="N1292" s="9">
        <f>Table21[[#This Row],[Adj Close]]-Table21[[#This Row],[6-MA]]</f>
        <v>-1.9384000000000015</v>
      </c>
      <c r="O1292" s="10">
        <f>(Table21[[#This Row],[Adj Close]]-M1292)^2</f>
        <v>3.7573945600000056</v>
      </c>
      <c r="P1292" s="10">
        <f>ABS(Table21[[#This Row],[Erorr 3]])</f>
        <v>1.9384000000000015</v>
      </c>
      <c r="Q1292" s="81">
        <f>Table21[[#This Row],[Abs Erorr 3]]/Table21[[#This Row],[Adj Close]]</f>
        <v>1.8951192661985587E-2</v>
      </c>
    </row>
    <row r="1293" spans="1:17" x14ac:dyDescent="0.3">
      <c r="A1293" s="79">
        <v>45342</v>
      </c>
      <c r="B1293" s="82">
        <v>102.0763</v>
      </c>
      <c r="C1293" s="4">
        <f t="shared" si="101"/>
        <v>102.2838</v>
      </c>
      <c r="D1293" s="18">
        <f>Table21[[#This Row],[Adj Close]]-Table21[[#This Row],[Naive Trend ]]</f>
        <v>-0.20749999999999602</v>
      </c>
      <c r="E1293" s="5">
        <f t="shared" si="100"/>
        <v>4.3056249999998346E-2</v>
      </c>
      <c r="F1293" s="5">
        <f>ABS(Table21[[#This Row],[Erorr 1]])</f>
        <v>0.20749999999999602</v>
      </c>
      <c r="G1293" s="6">
        <f>Table21[[#This Row],[Abs Erorr 1]]/Table21[[#This Row],[Adj Close]]</f>
        <v>2.0327931165216215E-3</v>
      </c>
      <c r="H1293" s="4">
        <f t="shared" si="103"/>
        <v>104.0493</v>
      </c>
      <c r="I1293" s="7">
        <f>(Table21[[#This Row],[Adj Close]]-Table21[[#This Row],[3-MA]])</f>
        <v>-1.972999999999999</v>
      </c>
      <c r="J1293" s="3">
        <f t="shared" si="102"/>
        <v>3.8927289999999961</v>
      </c>
      <c r="K1293" s="3">
        <f>ABS(Table21[[#This Row],[Erorr 2]])</f>
        <v>1.972999999999999</v>
      </c>
      <c r="L1293" s="6">
        <f>Table21[[#This Row],[Abs Erorr 2]]/Table21[[#This Row],[Adj Close]]</f>
        <v>1.9328678645287877E-2</v>
      </c>
      <c r="M1293" s="4">
        <f t="shared" si="104"/>
        <v>104.17938333333335</v>
      </c>
      <c r="N1293" s="9">
        <f>Table21[[#This Row],[Adj Close]]-Table21[[#This Row],[6-MA]]</f>
        <v>-2.1030833333333447</v>
      </c>
      <c r="O1293" s="10">
        <f>(Table21[[#This Row],[Adj Close]]-M1293)^2</f>
        <v>4.4229595069444922</v>
      </c>
      <c r="P1293" s="10">
        <f>ABS(Table21[[#This Row],[Erorr 3]])</f>
        <v>2.1030833333333447</v>
      </c>
      <c r="Q1293" s="81">
        <f>Table21[[#This Row],[Abs Erorr 3]]/Table21[[#This Row],[Adj Close]]</f>
        <v>2.0603052161308203E-2</v>
      </c>
    </row>
    <row r="1294" spans="1:17" x14ac:dyDescent="0.3">
      <c r="A1294" s="79">
        <v>45343</v>
      </c>
      <c r="B1294" s="82">
        <v>104.02290000000001</v>
      </c>
      <c r="C1294" s="4">
        <f t="shared" si="101"/>
        <v>102.0763</v>
      </c>
      <c r="D1294" s="18">
        <f>Table21[[#This Row],[Adj Close]]-Table21[[#This Row],[Naive Trend ]]</f>
        <v>1.9466000000000037</v>
      </c>
      <c r="E1294" s="5">
        <f t="shared" si="100"/>
        <v>3.7892515600000141</v>
      </c>
      <c r="F1294" s="5">
        <f>ABS(Table21[[#This Row],[Erorr 1]])</f>
        <v>1.9466000000000037</v>
      </c>
      <c r="G1294" s="6">
        <f>Table21[[#This Row],[Abs Erorr 1]]/Table21[[#This Row],[Adj Close]]</f>
        <v>1.8713187192435546E-2</v>
      </c>
      <c r="H1294" s="4">
        <f t="shared" si="103"/>
        <v>103.05126666666666</v>
      </c>
      <c r="I1294" s="7">
        <f>(Table21[[#This Row],[Adj Close]]-Table21[[#This Row],[3-MA]])</f>
        <v>0.97163333333334378</v>
      </c>
      <c r="J1294" s="3">
        <f t="shared" si="102"/>
        <v>0.94407133444446478</v>
      </c>
      <c r="K1294" s="3">
        <f>ABS(Table21[[#This Row],[Erorr 2]])</f>
        <v>0.97163333333334378</v>
      </c>
      <c r="L1294" s="6">
        <f>Table21[[#This Row],[Abs Erorr 2]]/Table21[[#This Row],[Adj Close]]</f>
        <v>9.3405714831382679E-3</v>
      </c>
      <c r="M1294" s="4">
        <f t="shared" si="104"/>
        <v>103.98176666666666</v>
      </c>
      <c r="N1294" s="9">
        <f>Table21[[#This Row],[Adj Close]]-Table21[[#This Row],[6-MA]]</f>
        <v>4.1133333333348787E-2</v>
      </c>
      <c r="O1294" s="10">
        <f>(Table21[[#This Row],[Adj Close]]-M1294)^2</f>
        <v>1.6919511111123824E-3</v>
      </c>
      <c r="P1294" s="10">
        <f>ABS(Table21[[#This Row],[Erorr 3]])</f>
        <v>4.1133333333348787E-2</v>
      </c>
      <c r="Q1294" s="81">
        <f>Table21[[#This Row],[Abs Erorr 3]]/Table21[[#This Row],[Adj Close]]</f>
        <v>3.954257508043785E-4</v>
      </c>
    </row>
    <row r="1295" spans="1:17" x14ac:dyDescent="0.3">
      <c r="A1295" s="79">
        <v>45344</v>
      </c>
      <c r="B1295" s="82">
        <v>103.8352</v>
      </c>
      <c r="C1295" s="4">
        <f t="shared" si="101"/>
        <v>104.02290000000001</v>
      </c>
      <c r="D1295" s="18">
        <f>Table21[[#This Row],[Adj Close]]-Table21[[#This Row],[Naive Trend ]]</f>
        <v>-0.18770000000000664</v>
      </c>
      <c r="E1295" s="5">
        <f t="shared" si="100"/>
        <v>3.523129000000249E-2</v>
      </c>
      <c r="F1295" s="5">
        <f>ABS(Table21[[#This Row],[Erorr 1]])</f>
        <v>0.18770000000000664</v>
      </c>
      <c r="G1295" s="6">
        <f>Table21[[#This Row],[Abs Erorr 1]]/Table21[[#This Row],[Adj Close]]</f>
        <v>1.8076721574187427E-3</v>
      </c>
      <c r="H1295" s="4">
        <f t="shared" si="103"/>
        <v>102.79433333333333</v>
      </c>
      <c r="I1295" s="7">
        <f>(Table21[[#This Row],[Adj Close]]-Table21[[#This Row],[3-MA]])</f>
        <v>1.0408666666666733</v>
      </c>
      <c r="J1295" s="3">
        <f t="shared" si="102"/>
        <v>1.0834034177777916</v>
      </c>
      <c r="K1295" s="3">
        <f>ABS(Table21[[#This Row],[Erorr 2]])</f>
        <v>1.0408666666666733</v>
      </c>
      <c r="L1295" s="6">
        <f>Table21[[#This Row],[Abs Erorr 2]]/Table21[[#This Row],[Adj Close]]</f>
        <v>1.0024217863178125E-2</v>
      </c>
      <c r="M1295" s="4">
        <f t="shared" si="104"/>
        <v>103.66719999999999</v>
      </c>
      <c r="N1295" s="9">
        <f>Table21[[#This Row],[Adj Close]]-Table21[[#This Row],[6-MA]]</f>
        <v>0.16800000000000637</v>
      </c>
      <c r="O1295" s="10">
        <f>(Table21[[#This Row],[Adj Close]]-M1295)^2</f>
        <v>2.822400000000214E-2</v>
      </c>
      <c r="P1295" s="10">
        <f>ABS(Table21[[#This Row],[Erorr 3]])</f>
        <v>0.16800000000000637</v>
      </c>
      <c r="Q1295" s="81">
        <f>Table21[[#This Row],[Abs Erorr 3]]/Table21[[#This Row],[Adj Close]]</f>
        <v>1.6179484413763961E-3</v>
      </c>
    </row>
    <row r="1296" spans="1:17" x14ac:dyDescent="0.3">
      <c r="A1296" s="79">
        <v>45345</v>
      </c>
      <c r="B1296" s="82">
        <v>104.37860000000001</v>
      </c>
      <c r="C1296" s="4">
        <f t="shared" si="101"/>
        <v>103.8352</v>
      </c>
      <c r="D1296" s="18">
        <f>Table21[[#This Row],[Adj Close]]-Table21[[#This Row],[Naive Trend ]]</f>
        <v>0.54340000000000543</v>
      </c>
      <c r="E1296" s="5">
        <f t="shared" si="100"/>
        <v>0.29528356000000588</v>
      </c>
      <c r="F1296" s="5">
        <f>ABS(Table21[[#This Row],[Erorr 1]])</f>
        <v>0.54340000000000543</v>
      </c>
      <c r="G1296" s="6">
        <f>Table21[[#This Row],[Abs Erorr 1]]/Table21[[#This Row],[Adj Close]]</f>
        <v>5.2060479830157271E-3</v>
      </c>
      <c r="H1296" s="4">
        <f t="shared" si="103"/>
        <v>103.31146666666666</v>
      </c>
      <c r="I1296" s="7">
        <f>(Table21[[#This Row],[Adj Close]]-Table21[[#This Row],[3-MA]])</f>
        <v>1.067133333333345</v>
      </c>
      <c r="J1296" s="3">
        <f t="shared" si="102"/>
        <v>1.1387735511111361</v>
      </c>
      <c r="K1296" s="3">
        <f>ABS(Table21[[#This Row],[Erorr 2]])</f>
        <v>1.067133333333345</v>
      </c>
      <c r="L1296" s="6">
        <f>Table21[[#This Row],[Abs Erorr 2]]/Table21[[#This Row],[Adj Close]]</f>
        <v>1.0223679311021082E-2</v>
      </c>
      <c r="M1296" s="4">
        <f t="shared" si="104"/>
        <v>103.68038333333334</v>
      </c>
      <c r="N1296" s="9">
        <f>Table21[[#This Row],[Adj Close]]-Table21[[#This Row],[6-MA]]</f>
        <v>0.69821666666666715</v>
      </c>
      <c r="O1296" s="10">
        <f>(Table21[[#This Row],[Adj Close]]-M1296)^2</f>
        <v>0.4875065136111118</v>
      </c>
      <c r="P1296" s="10">
        <f>ABS(Table21[[#This Row],[Erorr 3]])</f>
        <v>0.69821666666666715</v>
      </c>
      <c r="Q1296" s="81">
        <f>Table21[[#This Row],[Abs Erorr 3]]/Table21[[#This Row],[Adj Close]]</f>
        <v>6.6892702782626618E-3</v>
      </c>
    </row>
    <row r="1297" spans="1:17" x14ac:dyDescent="0.3">
      <c r="A1297" s="79">
        <v>45348</v>
      </c>
      <c r="B1297" s="82">
        <v>103.30159999999999</v>
      </c>
      <c r="C1297" s="4">
        <f t="shared" si="101"/>
        <v>104.37860000000001</v>
      </c>
      <c r="D1297" s="18">
        <f>Table21[[#This Row],[Adj Close]]-Table21[[#This Row],[Naive Trend ]]</f>
        <v>-1.0770000000000124</v>
      </c>
      <c r="E1297" s="5">
        <f t="shared" si="100"/>
        <v>1.1599290000000266</v>
      </c>
      <c r="F1297" s="5">
        <f>ABS(Table21[[#This Row],[Erorr 1]])</f>
        <v>1.0770000000000124</v>
      </c>
      <c r="G1297" s="6">
        <f>Table21[[#This Row],[Abs Erorr 1]]/Table21[[#This Row],[Adj Close]]</f>
        <v>1.0425782369295465E-2</v>
      </c>
      <c r="H1297" s="4">
        <f t="shared" si="103"/>
        <v>104.07890000000002</v>
      </c>
      <c r="I1297" s="7">
        <f>(Table21[[#This Row],[Adj Close]]-Table21[[#This Row],[3-MA]])</f>
        <v>-0.77730000000002519</v>
      </c>
      <c r="J1297" s="3">
        <f t="shared" si="102"/>
        <v>0.60419529000003913</v>
      </c>
      <c r="K1297" s="3">
        <f>ABS(Table21[[#This Row],[Erorr 2]])</f>
        <v>0.77730000000002519</v>
      </c>
      <c r="L1297" s="6">
        <f>Table21[[#This Row],[Abs Erorr 2]]/Table21[[#This Row],[Adj Close]]</f>
        <v>7.5245688353329015E-3</v>
      </c>
      <c r="M1297" s="4">
        <f t="shared" si="104"/>
        <v>103.56508333333333</v>
      </c>
      <c r="N1297" s="9">
        <f>Table21[[#This Row],[Adj Close]]-Table21[[#This Row],[6-MA]]</f>
        <v>-0.2634833333333404</v>
      </c>
      <c r="O1297" s="10">
        <f>(Table21[[#This Row],[Adj Close]]-M1297)^2</f>
        <v>6.9423466944448162E-2</v>
      </c>
      <c r="P1297" s="10">
        <f>ABS(Table21[[#This Row],[Erorr 3]])</f>
        <v>0.2634833333333404</v>
      </c>
      <c r="Q1297" s="81">
        <f>Table21[[#This Row],[Abs Erorr 3]]/Table21[[#This Row],[Adj Close]]</f>
        <v>2.5506219974650965E-3</v>
      </c>
    </row>
    <row r="1298" spans="1:17" x14ac:dyDescent="0.3">
      <c r="A1298" s="79">
        <v>45349</v>
      </c>
      <c r="B1298" s="82">
        <v>103.90430000000001</v>
      </c>
      <c r="C1298" s="4">
        <f t="shared" si="101"/>
        <v>103.30159999999999</v>
      </c>
      <c r="D1298" s="18">
        <f>Table21[[#This Row],[Adj Close]]-Table21[[#This Row],[Naive Trend ]]</f>
        <v>0.60270000000001289</v>
      </c>
      <c r="E1298" s="5">
        <f t="shared" si="100"/>
        <v>0.36324729000001554</v>
      </c>
      <c r="F1298" s="5">
        <f>ABS(Table21[[#This Row],[Erorr 1]])</f>
        <v>0.60270000000001289</v>
      </c>
      <c r="G1298" s="6">
        <f>Table21[[#This Row],[Abs Erorr 1]]/Table21[[#This Row],[Adj Close]]</f>
        <v>5.8005299106967936E-3</v>
      </c>
      <c r="H1298" s="4">
        <f t="shared" si="103"/>
        <v>103.83846666666666</v>
      </c>
      <c r="I1298" s="7">
        <f>(Table21[[#This Row],[Adj Close]]-Table21[[#This Row],[3-MA]])</f>
        <v>6.5833333333344513E-2</v>
      </c>
      <c r="J1298" s="3">
        <f t="shared" si="102"/>
        <v>4.3340277777792497E-3</v>
      </c>
      <c r="K1298" s="3">
        <f>ABS(Table21[[#This Row],[Erorr 2]])</f>
        <v>6.5833333333344513E-2</v>
      </c>
      <c r="L1298" s="6">
        <f>Table21[[#This Row],[Abs Erorr 2]]/Table21[[#This Row],[Adj Close]]</f>
        <v>6.3359585054078139E-4</v>
      </c>
      <c r="M1298" s="4">
        <f t="shared" si="104"/>
        <v>103.3164</v>
      </c>
      <c r="N1298" s="9">
        <f>Table21[[#This Row],[Adj Close]]-Table21[[#This Row],[6-MA]]</f>
        <v>0.58790000000000475</v>
      </c>
      <c r="O1298" s="10">
        <f>(Table21[[#This Row],[Adj Close]]-M1298)^2</f>
        <v>0.3456264100000056</v>
      </c>
      <c r="P1298" s="10">
        <f>ABS(Table21[[#This Row],[Erorr 3]])</f>
        <v>0.58790000000000475</v>
      </c>
      <c r="Q1298" s="81">
        <f>Table21[[#This Row],[Abs Erorr 3]]/Table21[[#This Row],[Adj Close]]</f>
        <v>5.6580911473346597E-3</v>
      </c>
    </row>
    <row r="1299" spans="1:17" x14ac:dyDescent="0.3">
      <c r="A1299" s="79">
        <v>45350</v>
      </c>
      <c r="B1299" s="82">
        <v>103.1138</v>
      </c>
      <c r="C1299" s="4">
        <f t="shared" si="101"/>
        <v>103.90430000000001</v>
      </c>
      <c r="D1299" s="18">
        <f>Table21[[#This Row],[Adj Close]]-Table21[[#This Row],[Naive Trend ]]</f>
        <v>-0.79050000000000864</v>
      </c>
      <c r="E1299" s="5">
        <f t="shared" si="100"/>
        <v>0.62489025000001364</v>
      </c>
      <c r="F1299" s="5">
        <f>ABS(Table21[[#This Row],[Erorr 1]])</f>
        <v>0.79050000000000864</v>
      </c>
      <c r="G1299" s="6">
        <f>Table21[[#This Row],[Abs Erorr 1]]/Table21[[#This Row],[Adj Close]]</f>
        <v>7.6662871507015423E-3</v>
      </c>
      <c r="H1299" s="4">
        <f t="shared" si="103"/>
        <v>103.86150000000002</v>
      </c>
      <c r="I1299" s="7">
        <f>(Table21[[#This Row],[Adj Close]]-Table21[[#This Row],[3-MA]])</f>
        <v>-0.74770000000002312</v>
      </c>
      <c r="J1299" s="3">
        <f t="shared" si="102"/>
        <v>0.55905529000003462</v>
      </c>
      <c r="K1299" s="3">
        <f>ABS(Table21[[#This Row],[Erorr 2]])</f>
        <v>0.74770000000002312</v>
      </c>
      <c r="L1299" s="6">
        <f>Table21[[#This Row],[Abs Erorr 2]]/Table21[[#This Row],[Adj Close]]</f>
        <v>7.2512117679692061E-3</v>
      </c>
      <c r="M1299" s="4">
        <f t="shared" si="104"/>
        <v>103.58648333333333</v>
      </c>
      <c r="N1299" s="9">
        <f>Table21[[#This Row],[Adj Close]]-Table21[[#This Row],[6-MA]]</f>
        <v>-0.47268333333333601</v>
      </c>
      <c r="O1299" s="10">
        <f>(Table21[[#This Row],[Adj Close]]-M1299)^2</f>
        <v>0.22342953361111365</v>
      </c>
      <c r="P1299" s="10">
        <f>ABS(Table21[[#This Row],[Erorr 3]])</f>
        <v>0.47268333333333601</v>
      </c>
      <c r="Q1299" s="81">
        <f>Table21[[#This Row],[Abs Erorr 3]]/Table21[[#This Row],[Adj Close]]</f>
        <v>4.5840938199672209E-3</v>
      </c>
    </row>
    <row r="1300" spans="1:17" x14ac:dyDescent="0.3">
      <c r="A1300" s="79">
        <v>45351</v>
      </c>
      <c r="B1300" s="82">
        <v>102.69880000000001</v>
      </c>
      <c r="C1300" s="4">
        <f t="shared" si="101"/>
        <v>103.1138</v>
      </c>
      <c r="D1300" s="18">
        <f>Table21[[#This Row],[Adj Close]]-Table21[[#This Row],[Naive Trend ]]</f>
        <v>-0.41499999999999204</v>
      </c>
      <c r="E1300" s="5">
        <f t="shared" si="100"/>
        <v>0.17222499999999338</v>
      </c>
      <c r="F1300" s="5">
        <f>ABS(Table21[[#This Row],[Erorr 1]])</f>
        <v>0.41499999999999204</v>
      </c>
      <c r="G1300" s="6">
        <f>Table21[[#This Row],[Abs Erorr 1]]/Table21[[#This Row],[Adj Close]]</f>
        <v>4.0409430295192542E-3</v>
      </c>
      <c r="H1300" s="4">
        <f t="shared" si="103"/>
        <v>103.43990000000001</v>
      </c>
      <c r="I1300" s="7">
        <f>(Table21[[#This Row],[Adj Close]]-Table21[[#This Row],[3-MA]])</f>
        <v>-0.74110000000000298</v>
      </c>
      <c r="J1300" s="3">
        <f t="shared" si="102"/>
        <v>0.54922921000000446</v>
      </c>
      <c r="K1300" s="3">
        <f>ABS(Table21[[#This Row],[Erorr 2]])</f>
        <v>0.74110000000000298</v>
      </c>
      <c r="L1300" s="6">
        <f>Table21[[#This Row],[Abs Erorr 2]]/Table21[[#This Row],[Adj Close]]</f>
        <v>7.2162479016308172E-3</v>
      </c>
      <c r="M1300" s="4">
        <f t="shared" si="104"/>
        <v>103.75940000000001</v>
      </c>
      <c r="N1300" s="9">
        <f>Table21[[#This Row],[Adj Close]]-Table21[[#This Row],[6-MA]]</f>
        <v>-1.060600000000008</v>
      </c>
      <c r="O1300" s="10">
        <f>(Table21[[#This Row],[Adj Close]]-M1300)^2</f>
        <v>1.124872360000017</v>
      </c>
      <c r="P1300" s="10">
        <f>ABS(Table21[[#This Row],[Erorr 3]])</f>
        <v>1.060600000000008</v>
      </c>
      <c r="Q1300" s="81">
        <f>Table21[[#This Row],[Abs Erorr 3]]/Table21[[#This Row],[Adj Close]]</f>
        <v>1.0327287173754786E-2</v>
      </c>
    </row>
    <row r="1301" spans="1:17" x14ac:dyDescent="0.3">
      <c r="A1301" s="79">
        <v>45352</v>
      </c>
      <c r="B1301" s="82">
        <v>101.03279999999999</v>
      </c>
      <c r="C1301" s="4">
        <f t="shared" si="101"/>
        <v>102.69880000000001</v>
      </c>
      <c r="D1301" s="18">
        <f>Table21[[#This Row],[Adj Close]]-Table21[[#This Row],[Naive Trend ]]</f>
        <v>-1.666000000000011</v>
      </c>
      <c r="E1301" s="5">
        <f t="shared" si="100"/>
        <v>2.7755560000000368</v>
      </c>
      <c r="F1301" s="5">
        <f>ABS(Table21[[#This Row],[Erorr 1]])</f>
        <v>1.666000000000011</v>
      </c>
      <c r="G1301" s="6">
        <f>Table21[[#This Row],[Abs Erorr 1]]/Table21[[#This Row],[Adj Close]]</f>
        <v>1.6489694435866481E-2</v>
      </c>
      <c r="H1301" s="4">
        <f t="shared" si="103"/>
        <v>103.23896666666667</v>
      </c>
      <c r="I1301" s="7">
        <f>(Table21[[#This Row],[Adj Close]]-Table21[[#This Row],[3-MA]])</f>
        <v>-2.2061666666666753</v>
      </c>
      <c r="J1301" s="3">
        <f t="shared" si="102"/>
        <v>4.8671713611111489</v>
      </c>
      <c r="K1301" s="3">
        <f>ABS(Table21[[#This Row],[Erorr 2]])</f>
        <v>2.2061666666666753</v>
      </c>
      <c r="L1301" s="6">
        <f>Table21[[#This Row],[Abs Erorr 2]]/Table21[[#This Row],[Adj Close]]</f>
        <v>2.1836142981949181E-2</v>
      </c>
      <c r="M1301" s="4">
        <f t="shared" si="104"/>
        <v>103.53871666666667</v>
      </c>
      <c r="N1301" s="9">
        <f>Table21[[#This Row],[Adj Close]]-Table21[[#This Row],[6-MA]]</f>
        <v>-2.5059166666666783</v>
      </c>
      <c r="O1301" s="10">
        <f>(Table21[[#This Row],[Adj Close]]-M1301)^2</f>
        <v>6.2796183402778363</v>
      </c>
      <c r="P1301" s="10">
        <f>ABS(Table21[[#This Row],[Erorr 3]])</f>
        <v>2.5059166666666783</v>
      </c>
      <c r="Q1301" s="81">
        <f>Table21[[#This Row],[Abs Erorr 3]]/Table21[[#This Row],[Adj Close]]</f>
        <v>2.4803001269554821E-2</v>
      </c>
    </row>
    <row r="1302" spans="1:17" x14ac:dyDescent="0.3">
      <c r="A1302" s="79">
        <v>45355</v>
      </c>
      <c r="B1302" s="82">
        <v>98.712199999999996</v>
      </c>
      <c r="C1302" s="4">
        <f t="shared" si="101"/>
        <v>101.03279999999999</v>
      </c>
      <c r="D1302" s="18">
        <f>Table21[[#This Row],[Adj Close]]-Table21[[#This Row],[Naive Trend ]]</f>
        <v>-2.3205999999999989</v>
      </c>
      <c r="E1302" s="5">
        <f t="shared" si="100"/>
        <v>5.3851843599999949</v>
      </c>
      <c r="F1302" s="5">
        <f>ABS(Table21[[#This Row],[Erorr 1]])</f>
        <v>2.3205999999999989</v>
      </c>
      <c r="G1302" s="6">
        <f>Table21[[#This Row],[Abs Erorr 1]]/Table21[[#This Row],[Adj Close]]</f>
        <v>2.3508745626173857E-2</v>
      </c>
      <c r="H1302" s="4">
        <f t="shared" si="103"/>
        <v>102.28179999999999</v>
      </c>
      <c r="I1302" s="7">
        <f>(Table21[[#This Row],[Adj Close]]-Table21[[#This Row],[3-MA]])</f>
        <v>-3.5695999999999941</v>
      </c>
      <c r="J1302" s="3">
        <f t="shared" si="102"/>
        <v>12.742044159999958</v>
      </c>
      <c r="K1302" s="3">
        <f>ABS(Table21[[#This Row],[Erorr 2]])</f>
        <v>3.5695999999999941</v>
      </c>
      <c r="L1302" s="6">
        <f>Table21[[#This Row],[Abs Erorr 2]]/Table21[[#This Row],[Adj Close]]</f>
        <v>3.6161690247000819E-2</v>
      </c>
      <c r="M1302" s="4">
        <f t="shared" si="104"/>
        <v>103.07164999999999</v>
      </c>
      <c r="N1302" s="9">
        <f>Table21[[#This Row],[Adj Close]]-Table21[[#This Row],[6-MA]]</f>
        <v>-4.3594499999999954</v>
      </c>
      <c r="O1302" s="10">
        <f>(Table21[[#This Row],[Adj Close]]-M1302)^2</f>
        <v>19.004804302499959</v>
      </c>
      <c r="P1302" s="10">
        <f>ABS(Table21[[#This Row],[Erorr 3]])</f>
        <v>4.3594499999999954</v>
      </c>
      <c r="Q1302" s="81">
        <f>Table21[[#This Row],[Abs Erorr 3]]/Table21[[#This Row],[Adj Close]]</f>
        <v>4.4163234129114694E-2</v>
      </c>
    </row>
    <row r="1303" spans="1:17" x14ac:dyDescent="0.3">
      <c r="A1303" s="79">
        <v>45356</v>
      </c>
      <c r="B1303" s="82">
        <v>97.492400000000004</v>
      </c>
      <c r="C1303" s="4">
        <f t="shared" si="101"/>
        <v>98.712199999999996</v>
      </c>
      <c r="D1303" s="18">
        <f>Table21[[#This Row],[Adj Close]]-Table21[[#This Row],[Naive Trend ]]</f>
        <v>-1.2197999999999922</v>
      </c>
      <c r="E1303" s="5">
        <f t="shared" si="100"/>
        <v>1.487912039999981</v>
      </c>
      <c r="F1303" s="5">
        <f>ABS(Table21[[#This Row],[Erorr 1]])</f>
        <v>1.2197999999999922</v>
      </c>
      <c r="G1303" s="6">
        <f>Table21[[#This Row],[Abs Erorr 1]]/Table21[[#This Row],[Adj Close]]</f>
        <v>1.2511744505212634E-2</v>
      </c>
      <c r="H1303" s="4">
        <f t="shared" si="103"/>
        <v>100.8146</v>
      </c>
      <c r="I1303" s="7">
        <f>(Table21[[#This Row],[Adj Close]]-Table21[[#This Row],[3-MA]])</f>
        <v>-3.3221999999999952</v>
      </c>
      <c r="J1303" s="3">
        <f t="shared" si="102"/>
        <v>11.037012839999967</v>
      </c>
      <c r="K1303" s="3">
        <f>ABS(Table21[[#This Row],[Erorr 2]])</f>
        <v>3.3221999999999952</v>
      </c>
      <c r="L1303" s="6">
        <f>Table21[[#This Row],[Abs Erorr 2]]/Table21[[#This Row],[Adj Close]]</f>
        <v>3.4076502373518294E-2</v>
      </c>
      <c r="M1303" s="4">
        <f t="shared" si="104"/>
        <v>102.12725</v>
      </c>
      <c r="N1303" s="9">
        <f>Table21[[#This Row],[Adj Close]]-Table21[[#This Row],[6-MA]]</f>
        <v>-4.6348500000000001</v>
      </c>
      <c r="O1303" s="10">
        <f>(Table21[[#This Row],[Adj Close]]-M1303)^2</f>
        <v>21.481834522500002</v>
      </c>
      <c r="P1303" s="10">
        <f>ABS(Table21[[#This Row],[Erorr 3]])</f>
        <v>4.6348500000000001</v>
      </c>
      <c r="Q1303" s="81">
        <f>Table21[[#This Row],[Abs Erorr 3]]/Table21[[#This Row],[Adj Close]]</f>
        <v>4.7540628807989135E-2</v>
      </c>
    </row>
    <row r="1304" spans="1:17" x14ac:dyDescent="0.3">
      <c r="A1304" s="79">
        <v>45357</v>
      </c>
      <c r="B1304" s="82">
        <v>96.818100000000001</v>
      </c>
      <c r="C1304" s="4">
        <f t="shared" si="101"/>
        <v>97.492400000000004</v>
      </c>
      <c r="D1304" s="18">
        <f>Table21[[#This Row],[Adj Close]]-Table21[[#This Row],[Naive Trend ]]</f>
        <v>-0.67430000000000234</v>
      </c>
      <c r="E1304" s="5">
        <f t="shared" si="100"/>
        <v>0.45468049000000316</v>
      </c>
      <c r="F1304" s="5">
        <f>ABS(Table21[[#This Row],[Erorr 1]])</f>
        <v>0.67430000000000234</v>
      </c>
      <c r="G1304" s="6">
        <f>Table21[[#This Row],[Abs Erorr 1]]/Table21[[#This Row],[Adj Close]]</f>
        <v>6.9646068245503923E-3</v>
      </c>
      <c r="H1304" s="4">
        <f t="shared" si="103"/>
        <v>99.079133333333331</v>
      </c>
      <c r="I1304" s="7">
        <f>(Table21[[#This Row],[Adj Close]]-Table21[[#This Row],[3-MA]])</f>
        <v>-2.2610333333333301</v>
      </c>
      <c r="J1304" s="3">
        <f t="shared" si="102"/>
        <v>5.1122717344444295</v>
      </c>
      <c r="K1304" s="3">
        <f>ABS(Table21[[#This Row],[Erorr 2]])</f>
        <v>2.2610333333333301</v>
      </c>
      <c r="L1304" s="6">
        <f>Table21[[#This Row],[Abs Erorr 2]]/Table21[[#This Row],[Adj Close]]</f>
        <v>2.3353415666423221E-2</v>
      </c>
      <c r="M1304" s="4">
        <f t="shared" si="104"/>
        <v>101.15904999999999</v>
      </c>
      <c r="N1304" s="9">
        <f>Table21[[#This Row],[Adj Close]]-Table21[[#This Row],[6-MA]]</f>
        <v>-4.3409499999999923</v>
      </c>
      <c r="O1304" s="10">
        <f>(Table21[[#This Row],[Adj Close]]-M1304)^2</f>
        <v>18.843846902499934</v>
      </c>
      <c r="P1304" s="10">
        <f>ABS(Table21[[#This Row],[Erorr 3]])</f>
        <v>4.3409499999999923</v>
      </c>
      <c r="Q1304" s="81">
        <f>Table21[[#This Row],[Abs Erorr 3]]/Table21[[#This Row],[Adj Close]]</f>
        <v>4.4836141176081666E-2</v>
      </c>
    </row>
    <row r="1305" spans="1:17" x14ac:dyDescent="0.3">
      <c r="A1305" s="79">
        <v>45358</v>
      </c>
      <c r="B1305" s="82">
        <v>97.373500000000007</v>
      </c>
      <c r="C1305" s="4">
        <f t="shared" si="101"/>
        <v>96.818100000000001</v>
      </c>
      <c r="D1305" s="18">
        <f>Table21[[#This Row],[Adj Close]]-Table21[[#This Row],[Naive Trend ]]</f>
        <v>0.55540000000000589</v>
      </c>
      <c r="E1305" s="5">
        <f t="shared" si="100"/>
        <v>0.30846916000000651</v>
      </c>
      <c r="F1305" s="5">
        <f>ABS(Table21[[#This Row],[Erorr 1]])</f>
        <v>0.55540000000000589</v>
      </c>
      <c r="G1305" s="6">
        <f>Table21[[#This Row],[Abs Erorr 1]]/Table21[[#This Row],[Adj Close]]</f>
        <v>5.7038105850154902E-3</v>
      </c>
      <c r="H1305" s="4">
        <f t="shared" si="103"/>
        <v>97.674233333333333</v>
      </c>
      <c r="I1305" s="7">
        <f>(Table21[[#This Row],[Adj Close]]-Table21[[#This Row],[3-MA]])</f>
        <v>-0.30073333333332641</v>
      </c>
      <c r="J1305" s="3">
        <f t="shared" si="102"/>
        <v>9.0440537777773611E-2</v>
      </c>
      <c r="K1305" s="3">
        <f>ABS(Table21[[#This Row],[Erorr 2]])</f>
        <v>0.30073333333332641</v>
      </c>
      <c r="L1305" s="6">
        <f>Table21[[#This Row],[Abs Erorr 2]]/Table21[[#This Row],[Adj Close]]</f>
        <v>3.0884515123039266E-3</v>
      </c>
      <c r="M1305" s="4">
        <f t="shared" si="104"/>
        <v>99.978016666666647</v>
      </c>
      <c r="N1305" s="9">
        <f>Table21[[#This Row],[Adj Close]]-Table21[[#This Row],[6-MA]]</f>
        <v>-2.6045166666666404</v>
      </c>
      <c r="O1305" s="10">
        <f>(Table21[[#This Row],[Adj Close]]-M1305)^2</f>
        <v>6.7835070669443072</v>
      </c>
      <c r="P1305" s="10">
        <f>ABS(Table21[[#This Row],[Erorr 3]])</f>
        <v>2.6045166666666404</v>
      </c>
      <c r="Q1305" s="81">
        <f>Table21[[#This Row],[Abs Erorr 3]]/Table21[[#This Row],[Adj Close]]</f>
        <v>2.6747694872492414E-2</v>
      </c>
    </row>
    <row r="1306" spans="1:17" x14ac:dyDescent="0.3">
      <c r="A1306" s="79">
        <v>45359</v>
      </c>
      <c r="B1306" s="82">
        <v>98.335400000000007</v>
      </c>
      <c r="C1306" s="4">
        <f t="shared" si="101"/>
        <v>97.373500000000007</v>
      </c>
      <c r="D1306" s="18">
        <f>Table21[[#This Row],[Adj Close]]-Table21[[#This Row],[Naive Trend ]]</f>
        <v>0.96189999999999998</v>
      </c>
      <c r="E1306" s="5">
        <f t="shared" si="100"/>
        <v>0.92525161</v>
      </c>
      <c r="F1306" s="5">
        <f>ABS(Table21[[#This Row],[Erorr 1]])</f>
        <v>0.96189999999999998</v>
      </c>
      <c r="G1306" s="6">
        <f>Table21[[#This Row],[Abs Erorr 1]]/Table21[[#This Row],[Adj Close]]</f>
        <v>9.7818283141167875E-3</v>
      </c>
      <c r="H1306" s="4">
        <f t="shared" si="103"/>
        <v>97.227999999999994</v>
      </c>
      <c r="I1306" s="7">
        <f>(Table21[[#This Row],[Adj Close]]-Table21[[#This Row],[3-MA]])</f>
        <v>1.1074000000000126</v>
      </c>
      <c r="J1306" s="3">
        <f t="shared" si="102"/>
        <v>1.2263347600000278</v>
      </c>
      <c r="K1306" s="3">
        <f>ABS(Table21[[#This Row],[Erorr 2]])</f>
        <v>1.1074000000000126</v>
      </c>
      <c r="L1306" s="6">
        <f>Table21[[#This Row],[Abs Erorr 2]]/Table21[[#This Row],[Adj Close]]</f>
        <v>1.1261458233759283E-2</v>
      </c>
      <c r="M1306" s="4">
        <f t="shared" si="104"/>
        <v>99.021299999999997</v>
      </c>
      <c r="N1306" s="9">
        <f>Table21[[#This Row],[Adj Close]]-Table21[[#This Row],[6-MA]]</f>
        <v>-0.68589999999998952</v>
      </c>
      <c r="O1306" s="10">
        <f>(Table21[[#This Row],[Adj Close]]-M1306)^2</f>
        <v>0.47045880999998563</v>
      </c>
      <c r="P1306" s="10">
        <f>ABS(Table21[[#This Row],[Erorr 3]])</f>
        <v>0.68589999999998952</v>
      </c>
      <c r="Q1306" s="81">
        <f>Table21[[#This Row],[Abs Erorr 3]]/Table21[[#This Row],[Adj Close]]</f>
        <v>6.975107641805387E-3</v>
      </c>
    </row>
    <row r="1307" spans="1:17" x14ac:dyDescent="0.3">
      <c r="A1307" s="79">
        <v>45362</v>
      </c>
      <c r="B1307" s="82">
        <v>100.2394</v>
      </c>
      <c r="C1307" s="4">
        <f t="shared" si="101"/>
        <v>98.335400000000007</v>
      </c>
      <c r="D1307" s="18">
        <f>Table21[[#This Row],[Adj Close]]-Table21[[#This Row],[Naive Trend ]]</f>
        <v>1.9039999999999964</v>
      </c>
      <c r="E1307" s="5">
        <f t="shared" si="100"/>
        <v>3.6252159999999862</v>
      </c>
      <c r="F1307" s="5">
        <f>ABS(Table21[[#This Row],[Erorr 1]])</f>
        <v>1.9039999999999964</v>
      </c>
      <c r="G1307" s="6">
        <f>Table21[[#This Row],[Abs Erorr 1]]/Table21[[#This Row],[Adj Close]]</f>
        <v>1.8994527102117492E-2</v>
      </c>
      <c r="H1307" s="4">
        <f t="shared" si="103"/>
        <v>97.509</v>
      </c>
      <c r="I1307" s="7">
        <f>(Table21[[#This Row],[Adj Close]]-Table21[[#This Row],[3-MA]])</f>
        <v>2.730400000000003</v>
      </c>
      <c r="J1307" s="3">
        <f t="shared" si="102"/>
        <v>7.4550841600000171</v>
      </c>
      <c r="K1307" s="3">
        <f>ABS(Table21[[#This Row],[Erorr 2]])</f>
        <v>2.730400000000003</v>
      </c>
      <c r="L1307" s="6">
        <f>Table21[[#This Row],[Abs Erorr 2]]/Table21[[#This Row],[Adj Close]]</f>
        <v>2.7238790335935799E-2</v>
      </c>
      <c r="M1307" s="4">
        <f t="shared" si="104"/>
        <v>98.294066666666666</v>
      </c>
      <c r="N1307" s="9">
        <f>Table21[[#This Row],[Adj Close]]-Table21[[#This Row],[6-MA]]</f>
        <v>1.9453333333333376</v>
      </c>
      <c r="O1307" s="10">
        <f>(Table21[[#This Row],[Adj Close]]-M1307)^2</f>
        <v>3.7843217777777944</v>
      </c>
      <c r="P1307" s="10">
        <f>ABS(Table21[[#This Row],[Erorr 3]])</f>
        <v>1.9453333333333376</v>
      </c>
      <c r="Q1307" s="81">
        <f>Table21[[#This Row],[Abs Erorr 3]]/Table21[[#This Row],[Adj Close]]</f>
        <v>1.9406873278704159E-2</v>
      </c>
    </row>
    <row r="1308" spans="1:17" x14ac:dyDescent="0.3">
      <c r="A1308" s="79">
        <v>45363</v>
      </c>
      <c r="B1308" s="82">
        <v>99.346900000000005</v>
      </c>
      <c r="C1308" s="4">
        <f t="shared" si="101"/>
        <v>100.2394</v>
      </c>
      <c r="D1308" s="18">
        <f>Table21[[#This Row],[Adj Close]]-Table21[[#This Row],[Naive Trend ]]</f>
        <v>-0.89249999999999829</v>
      </c>
      <c r="E1308" s="5">
        <f t="shared" si="100"/>
        <v>0.79655624999999697</v>
      </c>
      <c r="F1308" s="5">
        <f>ABS(Table21[[#This Row],[Erorr 1]])</f>
        <v>0.89249999999999829</v>
      </c>
      <c r="G1308" s="6">
        <f>Table21[[#This Row],[Abs Erorr 1]]/Table21[[#This Row],[Adj Close]]</f>
        <v>8.9836723642106424E-3</v>
      </c>
      <c r="H1308" s="4">
        <f t="shared" si="103"/>
        <v>98.649433333333334</v>
      </c>
      <c r="I1308" s="7">
        <f>(Table21[[#This Row],[Adj Close]]-Table21[[#This Row],[3-MA]])</f>
        <v>0.69746666666667068</v>
      </c>
      <c r="J1308" s="3">
        <f t="shared" si="102"/>
        <v>0.48645975111111672</v>
      </c>
      <c r="K1308" s="3">
        <f>ABS(Table21[[#This Row],[Erorr 2]])</f>
        <v>0.69746666666667068</v>
      </c>
      <c r="L1308" s="6">
        <f>Table21[[#This Row],[Abs Erorr 2]]/Table21[[#This Row],[Adj Close]]</f>
        <v>7.0205176675534981E-3</v>
      </c>
      <c r="M1308" s="4">
        <f t="shared" si="104"/>
        <v>98.161833333333334</v>
      </c>
      <c r="N1308" s="9">
        <f>Table21[[#This Row],[Adj Close]]-Table21[[#This Row],[6-MA]]</f>
        <v>1.1850666666666712</v>
      </c>
      <c r="O1308" s="10">
        <f>(Table21[[#This Row],[Adj Close]]-M1308)^2</f>
        <v>1.4043830044444552</v>
      </c>
      <c r="P1308" s="10">
        <f>ABS(Table21[[#This Row],[Erorr 3]])</f>
        <v>1.1850666666666712</v>
      </c>
      <c r="Q1308" s="81">
        <f>Table21[[#This Row],[Abs Erorr 3]]/Table21[[#This Row],[Adj Close]]</f>
        <v>1.1928572171518902E-2</v>
      </c>
    </row>
    <row r="1309" spans="1:17" x14ac:dyDescent="0.3">
      <c r="A1309" s="79">
        <v>45364</v>
      </c>
      <c r="B1309" s="82">
        <v>100.5171</v>
      </c>
      <c r="C1309" s="4">
        <f t="shared" si="101"/>
        <v>99.346900000000005</v>
      </c>
      <c r="D1309" s="18">
        <f>Table21[[#This Row],[Adj Close]]-Table21[[#This Row],[Naive Trend ]]</f>
        <v>1.1701999999999941</v>
      </c>
      <c r="E1309" s="5">
        <f t="shared" si="100"/>
        <v>1.3693680399999864</v>
      </c>
      <c r="F1309" s="5">
        <f>ABS(Table21[[#This Row],[Erorr 1]])</f>
        <v>1.1701999999999941</v>
      </c>
      <c r="G1309" s="6">
        <f>Table21[[#This Row],[Abs Erorr 1]]/Table21[[#This Row],[Adj Close]]</f>
        <v>1.1641800250902525E-2</v>
      </c>
      <c r="H1309" s="4">
        <f t="shared" si="103"/>
        <v>99.307233333333329</v>
      </c>
      <c r="I1309" s="7">
        <f>(Table21[[#This Row],[Adj Close]]-Table21[[#This Row],[3-MA]])</f>
        <v>1.2098666666666702</v>
      </c>
      <c r="J1309" s="3">
        <f t="shared" si="102"/>
        <v>1.4637773511111196</v>
      </c>
      <c r="K1309" s="3">
        <f>ABS(Table21[[#This Row],[Erorr 2]])</f>
        <v>1.2098666666666702</v>
      </c>
      <c r="L1309" s="6">
        <f>Table21[[#This Row],[Abs Erorr 2]]/Table21[[#This Row],[Adj Close]]</f>
        <v>1.203642630623715E-2</v>
      </c>
      <c r="M1309" s="4">
        <f t="shared" si="104"/>
        <v>98.267616666666655</v>
      </c>
      <c r="N1309" s="9">
        <f>Table21[[#This Row],[Adj Close]]-Table21[[#This Row],[6-MA]]</f>
        <v>2.2494833333333446</v>
      </c>
      <c r="O1309" s="10">
        <f>(Table21[[#This Row],[Adj Close]]-M1309)^2</f>
        <v>5.060175266944495</v>
      </c>
      <c r="P1309" s="10">
        <f>ABS(Table21[[#This Row],[Erorr 3]])</f>
        <v>2.2494833333333446</v>
      </c>
      <c r="Q1309" s="81">
        <f>Table21[[#This Row],[Abs Erorr 3]]/Table21[[#This Row],[Adj Close]]</f>
        <v>2.2379110950607854E-2</v>
      </c>
    </row>
    <row r="1310" spans="1:17" x14ac:dyDescent="0.3">
      <c r="A1310" s="79">
        <v>45365</v>
      </c>
      <c r="B1310" s="82">
        <v>99.426199999999994</v>
      </c>
      <c r="C1310" s="4">
        <f t="shared" si="101"/>
        <v>100.5171</v>
      </c>
      <c r="D1310" s="18">
        <f>Table21[[#This Row],[Adj Close]]-Table21[[#This Row],[Naive Trend ]]</f>
        <v>-1.0909000000000049</v>
      </c>
      <c r="E1310" s="5">
        <f t="shared" si="100"/>
        <v>1.1900628100000106</v>
      </c>
      <c r="F1310" s="5">
        <f>ABS(Table21[[#This Row],[Erorr 1]])</f>
        <v>1.0909000000000049</v>
      </c>
      <c r="G1310" s="6">
        <f>Table21[[#This Row],[Abs Erorr 1]]/Table21[[#This Row],[Adj Close]]</f>
        <v>1.0971957089781215E-2</v>
      </c>
      <c r="H1310" s="4">
        <f t="shared" si="103"/>
        <v>100.03446666666666</v>
      </c>
      <c r="I1310" s="7">
        <f>(Table21[[#This Row],[Adj Close]]-Table21[[#This Row],[3-MA]])</f>
        <v>-0.6082666666666654</v>
      </c>
      <c r="J1310" s="3">
        <f t="shared" si="102"/>
        <v>0.36998833777777623</v>
      </c>
      <c r="K1310" s="3">
        <f>ABS(Table21[[#This Row],[Erorr 2]])</f>
        <v>0.6082666666666654</v>
      </c>
      <c r="L1310" s="6">
        <f>Table21[[#This Row],[Abs Erorr 2]]/Table21[[#This Row],[Adj Close]]</f>
        <v>6.1177704334135817E-3</v>
      </c>
      <c r="M1310" s="4">
        <f t="shared" si="104"/>
        <v>98.77173333333333</v>
      </c>
      <c r="N1310" s="9">
        <f>Table21[[#This Row],[Adj Close]]-Table21[[#This Row],[6-MA]]</f>
        <v>0.65446666666666431</v>
      </c>
      <c r="O1310" s="10">
        <f>(Table21[[#This Row],[Adj Close]]-M1310)^2</f>
        <v>0.4283266177777747</v>
      </c>
      <c r="P1310" s="10">
        <f>ABS(Table21[[#This Row],[Erorr 3]])</f>
        <v>0.65446666666666431</v>
      </c>
      <c r="Q1310" s="81">
        <f>Table21[[#This Row],[Abs Erorr 3]]/Table21[[#This Row],[Adj Close]]</f>
        <v>6.5824366883845947E-3</v>
      </c>
    </row>
    <row r="1311" spans="1:17" x14ac:dyDescent="0.3">
      <c r="A1311" s="79">
        <v>45366</v>
      </c>
      <c r="B1311" s="82">
        <v>98.811400000000006</v>
      </c>
      <c r="C1311" s="4">
        <f t="shared" si="101"/>
        <v>99.426199999999994</v>
      </c>
      <c r="D1311" s="18">
        <f>Table21[[#This Row],[Adj Close]]-Table21[[#This Row],[Naive Trend ]]</f>
        <v>-0.61479999999998824</v>
      </c>
      <c r="E1311" s="5">
        <f t="shared" si="100"/>
        <v>0.37797903999998556</v>
      </c>
      <c r="F1311" s="5">
        <f>ABS(Table21[[#This Row],[Erorr 1]])</f>
        <v>0.61479999999998824</v>
      </c>
      <c r="G1311" s="6">
        <f>Table21[[#This Row],[Abs Erorr 1]]/Table21[[#This Row],[Adj Close]]</f>
        <v>6.2219541469910175E-3</v>
      </c>
      <c r="H1311" s="4">
        <f t="shared" si="103"/>
        <v>99.763400000000004</v>
      </c>
      <c r="I1311" s="7">
        <f>(Table21[[#This Row],[Adj Close]]-Table21[[#This Row],[3-MA]])</f>
        <v>-0.95199999999999818</v>
      </c>
      <c r="J1311" s="3">
        <f t="shared" si="102"/>
        <v>0.90630399999999656</v>
      </c>
      <c r="K1311" s="3">
        <f>ABS(Table21[[#This Row],[Erorr 2]])</f>
        <v>0.95199999999999818</v>
      </c>
      <c r="L1311" s="6">
        <f>Table21[[#This Row],[Abs Erorr 2]]/Table21[[#This Row],[Adj Close]]</f>
        <v>9.6345158554579542E-3</v>
      </c>
      <c r="M1311" s="4">
        <f t="shared" si="104"/>
        <v>99.206416666666669</v>
      </c>
      <c r="N1311" s="9">
        <f>Table21[[#This Row],[Adj Close]]-Table21[[#This Row],[6-MA]]</f>
        <v>-0.39501666666666324</v>
      </c>
      <c r="O1311" s="10">
        <f>(Table21[[#This Row],[Adj Close]]-M1311)^2</f>
        <v>0.15603816694444173</v>
      </c>
      <c r="P1311" s="10">
        <f>ABS(Table21[[#This Row],[Erorr 3]])</f>
        <v>0.39501666666666324</v>
      </c>
      <c r="Q1311" s="81">
        <f>Table21[[#This Row],[Abs Erorr 3]]/Table21[[#This Row],[Adj Close]]</f>
        <v>3.9976831283299622E-3</v>
      </c>
    </row>
    <row r="1312" spans="1:17" x14ac:dyDescent="0.3">
      <c r="A1312" s="79">
        <v>45369</v>
      </c>
      <c r="B1312" s="82">
        <v>97.918899999999994</v>
      </c>
      <c r="C1312" s="4">
        <f t="shared" si="101"/>
        <v>98.811400000000006</v>
      </c>
      <c r="D1312" s="18">
        <f>Table21[[#This Row],[Adj Close]]-Table21[[#This Row],[Naive Trend ]]</f>
        <v>-0.89250000000001251</v>
      </c>
      <c r="E1312" s="5">
        <f t="shared" si="100"/>
        <v>0.79655625000002228</v>
      </c>
      <c r="F1312" s="5">
        <f>ABS(Table21[[#This Row],[Erorr 1]])</f>
        <v>0.89250000000001251</v>
      </c>
      <c r="G1312" s="6">
        <f>Table21[[#This Row],[Abs Erorr 1]]/Table21[[#This Row],[Adj Close]]</f>
        <v>9.114685724615091E-3</v>
      </c>
      <c r="H1312" s="4">
        <f t="shared" si="103"/>
        <v>99.584900000000005</v>
      </c>
      <c r="I1312" s="7">
        <f>(Table21[[#This Row],[Adj Close]]-Table21[[#This Row],[3-MA]])</f>
        <v>-1.666000000000011</v>
      </c>
      <c r="J1312" s="3">
        <f t="shared" si="102"/>
        <v>2.7755560000000368</v>
      </c>
      <c r="K1312" s="3">
        <f>ABS(Table21[[#This Row],[Erorr 2]])</f>
        <v>1.666000000000011</v>
      </c>
      <c r="L1312" s="6">
        <f>Table21[[#This Row],[Abs Erorr 2]]/Table21[[#This Row],[Adj Close]]</f>
        <v>1.7014080019281376E-2</v>
      </c>
      <c r="M1312" s="4">
        <f t="shared" si="104"/>
        <v>99.446066666666681</v>
      </c>
      <c r="N1312" s="9">
        <f>Table21[[#This Row],[Adj Close]]-Table21[[#This Row],[6-MA]]</f>
        <v>-1.5271666666666874</v>
      </c>
      <c r="O1312" s="10">
        <f>(Table21[[#This Row],[Adj Close]]-M1312)^2</f>
        <v>2.3322380277778412</v>
      </c>
      <c r="P1312" s="10">
        <f>ABS(Table21[[#This Row],[Erorr 3]])</f>
        <v>1.5271666666666874</v>
      </c>
      <c r="Q1312" s="81">
        <f>Table21[[#This Row],[Abs Erorr 3]]/Table21[[#This Row],[Adj Close]]</f>
        <v>1.5596240017674703E-2</v>
      </c>
    </row>
    <row r="1313" spans="1:17" x14ac:dyDescent="0.3">
      <c r="A1313" s="79">
        <v>45370</v>
      </c>
      <c r="B1313" s="82">
        <v>99.128699999999995</v>
      </c>
      <c r="C1313" s="4">
        <f t="shared" si="101"/>
        <v>97.918899999999994</v>
      </c>
      <c r="D1313" s="18">
        <f>Table21[[#This Row],[Adj Close]]-Table21[[#This Row],[Naive Trend ]]</f>
        <v>1.2098000000000013</v>
      </c>
      <c r="E1313" s="5">
        <f t="shared" si="100"/>
        <v>1.4636160400000031</v>
      </c>
      <c r="F1313" s="5">
        <f>ABS(Table21[[#This Row],[Erorr 1]])</f>
        <v>1.2098000000000013</v>
      </c>
      <c r="G1313" s="6">
        <f>Table21[[#This Row],[Abs Erorr 1]]/Table21[[#This Row],[Adj Close]]</f>
        <v>1.2204336382904258E-2</v>
      </c>
      <c r="H1313" s="4">
        <f t="shared" si="103"/>
        <v>98.718833333333336</v>
      </c>
      <c r="I1313" s="7">
        <f>(Table21[[#This Row],[Adj Close]]-Table21[[#This Row],[3-MA]])</f>
        <v>0.40986666666665883</v>
      </c>
      <c r="J1313" s="3">
        <f t="shared" si="102"/>
        <v>0.16799068444443802</v>
      </c>
      <c r="K1313" s="3">
        <f>ABS(Table21[[#This Row],[Erorr 2]])</f>
        <v>0.40986666666665883</v>
      </c>
      <c r="L1313" s="6">
        <f>Table21[[#This Row],[Abs Erorr 2]]/Table21[[#This Row],[Adj Close]]</f>
        <v>4.1346922401550596E-3</v>
      </c>
      <c r="M1313" s="4">
        <f t="shared" si="104"/>
        <v>99.376649999999984</v>
      </c>
      <c r="N1313" s="9">
        <f>Table21[[#This Row],[Adj Close]]-Table21[[#This Row],[6-MA]]</f>
        <v>-0.24794999999998879</v>
      </c>
      <c r="O1313" s="10">
        <f>(Table21[[#This Row],[Adj Close]]-M1313)^2</f>
        <v>6.1479202499994438E-2</v>
      </c>
      <c r="P1313" s="10">
        <f>ABS(Table21[[#This Row],[Erorr 3]])</f>
        <v>0.24794999999998879</v>
      </c>
      <c r="Q1313" s="81">
        <f>Table21[[#This Row],[Abs Erorr 3]]/Table21[[#This Row],[Adj Close]]</f>
        <v>2.5012937726409082E-3</v>
      </c>
    </row>
    <row r="1314" spans="1:17" x14ac:dyDescent="0.3">
      <c r="A1314" s="79">
        <v>45371</v>
      </c>
      <c r="B1314" s="82">
        <v>99.436099999999996</v>
      </c>
      <c r="C1314" s="4">
        <f t="shared" si="101"/>
        <v>99.128699999999995</v>
      </c>
      <c r="D1314" s="18">
        <f>Table21[[#This Row],[Adj Close]]-Table21[[#This Row],[Naive Trend ]]</f>
        <v>0.30740000000000123</v>
      </c>
      <c r="E1314" s="5">
        <f t="shared" si="100"/>
        <v>9.449476000000076E-2</v>
      </c>
      <c r="F1314" s="5">
        <f>ABS(Table21[[#This Row],[Erorr 1]])</f>
        <v>0.30740000000000123</v>
      </c>
      <c r="G1314" s="6">
        <f>Table21[[#This Row],[Abs Erorr 1]]/Table21[[#This Row],[Adj Close]]</f>
        <v>3.0914325883658073E-3</v>
      </c>
      <c r="H1314" s="4">
        <f t="shared" si="103"/>
        <v>98.61966666666666</v>
      </c>
      <c r="I1314" s="7">
        <f>(Table21[[#This Row],[Adj Close]]-Table21[[#This Row],[3-MA]])</f>
        <v>0.81643333333333601</v>
      </c>
      <c r="J1314" s="3">
        <f t="shared" si="102"/>
        <v>0.66656338777778212</v>
      </c>
      <c r="K1314" s="3">
        <f>ABS(Table21[[#This Row],[Erorr 2]])</f>
        <v>0.81643333333333601</v>
      </c>
      <c r="L1314" s="6">
        <f>Table21[[#This Row],[Abs Erorr 2]]/Table21[[#This Row],[Adj Close]]</f>
        <v>8.210633093346742E-3</v>
      </c>
      <c r="M1314" s="4">
        <f t="shared" si="104"/>
        <v>99.191533333333339</v>
      </c>
      <c r="N1314" s="9">
        <f>Table21[[#This Row],[Adj Close]]-Table21[[#This Row],[6-MA]]</f>
        <v>0.24456666666665683</v>
      </c>
      <c r="O1314" s="10">
        <f>(Table21[[#This Row],[Adj Close]]-M1314)^2</f>
        <v>5.981285444443963E-2</v>
      </c>
      <c r="P1314" s="10">
        <f>ABS(Table21[[#This Row],[Erorr 3]])</f>
        <v>0.24456666666665683</v>
      </c>
      <c r="Q1314" s="81">
        <f>Table21[[#This Row],[Abs Erorr 3]]/Table21[[#This Row],[Adj Close]]</f>
        <v>2.4595359901148257E-3</v>
      </c>
    </row>
    <row r="1315" spans="1:17" x14ac:dyDescent="0.3">
      <c r="A1315" s="79">
        <v>45372</v>
      </c>
      <c r="B1315" s="82">
        <v>99.9816</v>
      </c>
      <c r="C1315" s="4">
        <f t="shared" si="101"/>
        <v>99.436099999999996</v>
      </c>
      <c r="D1315" s="18">
        <f>Table21[[#This Row],[Adj Close]]-Table21[[#This Row],[Naive Trend ]]</f>
        <v>0.54550000000000409</v>
      </c>
      <c r="E1315" s="5">
        <f t="shared" si="100"/>
        <v>0.29757025000000448</v>
      </c>
      <c r="F1315" s="5">
        <f>ABS(Table21[[#This Row],[Erorr 1]])</f>
        <v>0.54550000000000409</v>
      </c>
      <c r="G1315" s="6">
        <f>Table21[[#This Row],[Abs Erorr 1]]/Table21[[#This Row],[Adj Close]]</f>
        <v>5.4560039047185094E-3</v>
      </c>
      <c r="H1315" s="4">
        <f t="shared" si="103"/>
        <v>98.8279</v>
      </c>
      <c r="I1315" s="7">
        <f>(Table21[[#This Row],[Adj Close]]-Table21[[#This Row],[3-MA]])</f>
        <v>1.1537000000000006</v>
      </c>
      <c r="J1315" s="3">
        <f t="shared" si="102"/>
        <v>1.3310236900000014</v>
      </c>
      <c r="K1315" s="3">
        <f>ABS(Table21[[#This Row],[Erorr 2]])</f>
        <v>1.1537000000000006</v>
      </c>
      <c r="L1315" s="6">
        <f>Table21[[#This Row],[Abs Erorr 2]]/Table21[[#This Row],[Adj Close]]</f>
        <v>1.1539123198668561E-2</v>
      </c>
      <c r="M1315" s="4">
        <f t="shared" si="104"/>
        <v>99.206399999999988</v>
      </c>
      <c r="N1315" s="9">
        <f>Table21[[#This Row],[Adj Close]]-Table21[[#This Row],[6-MA]]</f>
        <v>0.77520000000001232</v>
      </c>
      <c r="O1315" s="10">
        <f>(Table21[[#This Row],[Adj Close]]-M1315)^2</f>
        <v>0.60093504000001907</v>
      </c>
      <c r="P1315" s="10">
        <f>ABS(Table21[[#This Row],[Erorr 3]])</f>
        <v>0.77520000000001232</v>
      </c>
      <c r="Q1315" s="81">
        <f>Table21[[#This Row],[Abs Erorr 3]]/Table21[[#This Row],[Adj Close]]</f>
        <v>7.7534266305001355E-3</v>
      </c>
    </row>
    <row r="1316" spans="1:17" x14ac:dyDescent="0.3">
      <c r="A1316" s="79">
        <v>45373</v>
      </c>
      <c r="B1316" s="82">
        <v>93.079499999999996</v>
      </c>
      <c r="C1316" s="4">
        <f t="shared" si="101"/>
        <v>99.9816</v>
      </c>
      <c r="D1316" s="18">
        <f>Table21[[#This Row],[Adj Close]]-Table21[[#This Row],[Naive Trend ]]</f>
        <v>-6.9021000000000043</v>
      </c>
      <c r="E1316" s="5">
        <f t="shared" si="100"/>
        <v>47.638984410000063</v>
      </c>
      <c r="F1316" s="5">
        <f>ABS(Table21[[#This Row],[Erorr 1]])</f>
        <v>6.9021000000000043</v>
      </c>
      <c r="G1316" s="6">
        <f>Table21[[#This Row],[Abs Erorr 1]]/Table21[[#This Row],[Adj Close]]</f>
        <v>7.4152740399336101E-2</v>
      </c>
      <c r="H1316" s="4">
        <f t="shared" si="103"/>
        <v>99.515466666666669</v>
      </c>
      <c r="I1316" s="7">
        <f>(Table21[[#This Row],[Adj Close]]-Table21[[#This Row],[3-MA]])</f>
        <v>-6.4359666666666726</v>
      </c>
      <c r="J1316" s="3">
        <f t="shared" si="102"/>
        <v>41.421666934444524</v>
      </c>
      <c r="K1316" s="3">
        <f>ABS(Table21[[#This Row],[Erorr 2]])</f>
        <v>6.4359666666666726</v>
      </c>
      <c r="L1316" s="6">
        <f>Table21[[#This Row],[Abs Erorr 2]]/Table21[[#This Row],[Adj Close]]</f>
        <v>6.9144834970822494E-2</v>
      </c>
      <c r="M1316" s="4">
        <f t="shared" si="104"/>
        <v>99.117149999999995</v>
      </c>
      <c r="N1316" s="9">
        <f>Table21[[#This Row],[Adj Close]]-Table21[[#This Row],[6-MA]]</f>
        <v>-6.0376499999999993</v>
      </c>
      <c r="O1316" s="10">
        <f>(Table21[[#This Row],[Adj Close]]-M1316)^2</f>
        <v>36.45321752249999</v>
      </c>
      <c r="P1316" s="10">
        <f>ABS(Table21[[#This Row],[Erorr 3]])</f>
        <v>6.0376499999999993</v>
      </c>
      <c r="Q1316" s="81">
        <f>Table21[[#This Row],[Abs Erorr 3]]/Table21[[#This Row],[Adj Close]]</f>
        <v>6.4865518186066742E-2</v>
      </c>
    </row>
    <row r="1317" spans="1:17" x14ac:dyDescent="0.3">
      <c r="A1317" s="79">
        <v>45376</v>
      </c>
      <c r="B1317" s="82">
        <v>92.970399999999998</v>
      </c>
      <c r="C1317" s="4">
        <f t="shared" si="101"/>
        <v>93.079499999999996</v>
      </c>
      <c r="D1317" s="18">
        <f>Table21[[#This Row],[Adj Close]]-Table21[[#This Row],[Naive Trend ]]</f>
        <v>-0.10909999999999798</v>
      </c>
      <c r="E1317" s="5">
        <f t="shared" si="100"/>
        <v>1.1902809999999559E-2</v>
      </c>
      <c r="F1317" s="5">
        <f>ABS(Table21[[#This Row],[Erorr 1]])</f>
        <v>0.10909999999999798</v>
      </c>
      <c r="G1317" s="6">
        <f>Table21[[#This Row],[Abs Erorr 1]]/Table21[[#This Row],[Adj Close]]</f>
        <v>1.1734917780282538E-3</v>
      </c>
      <c r="H1317" s="4">
        <f t="shared" si="103"/>
        <v>97.499066666666678</v>
      </c>
      <c r="I1317" s="7">
        <f>(Table21[[#This Row],[Adj Close]]-Table21[[#This Row],[3-MA]])</f>
        <v>-4.5286666666666804</v>
      </c>
      <c r="J1317" s="3">
        <f t="shared" si="102"/>
        <v>20.508821777777904</v>
      </c>
      <c r="K1317" s="3">
        <f>ABS(Table21[[#This Row],[Erorr 2]])</f>
        <v>4.5286666666666804</v>
      </c>
      <c r="L1317" s="6">
        <f>Table21[[#This Row],[Abs Erorr 2]]/Table21[[#This Row],[Adj Close]]</f>
        <v>4.8710844168323254E-2</v>
      </c>
      <c r="M1317" s="4">
        <f t="shared" si="104"/>
        <v>98.059366666666662</v>
      </c>
      <c r="N1317" s="9">
        <f>Table21[[#This Row],[Adj Close]]-Table21[[#This Row],[6-MA]]</f>
        <v>-5.0889666666666642</v>
      </c>
      <c r="O1317" s="10">
        <f>(Table21[[#This Row],[Adj Close]]-M1317)^2</f>
        <v>25.897581734444419</v>
      </c>
      <c r="P1317" s="10">
        <f>ABS(Table21[[#This Row],[Erorr 3]])</f>
        <v>5.0889666666666642</v>
      </c>
      <c r="Q1317" s="81">
        <f>Table21[[#This Row],[Abs Erorr 3]]/Table21[[#This Row],[Adj Close]]</f>
        <v>5.4737493510479296E-2</v>
      </c>
    </row>
    <row r="1318" spans="1:17" x14ac:dyDescent="0.3">
      <c r="A1318" s="79">
        <v>45377</v>
      </c>
      <c r="B1318" s="82">
        <v>91.810100000000006</v>
      </c>
      <c r="C1318" s="4">
        <f t="shared" si="101"/>
        <v>92.970399999999998</v>
      </c>
      <c r="D1318" s="18">
        <f>Table21[[#This Row],[Adj Close]]-Table21[[#This Row],[Naive Trend ]]</f>
        <v>-1.1602999999999923</v>
      </c>
      <c r="E1318" s="5">
        <f t="shared" si="100"/>
        <v>1.3462960899999823</v>
      </c>
      <c r="F1318" s="5">
        <f>ABS(Table21[[#This Row],[Erorr 1]])</f>
        <v>1.1602999999999923</v>
      </c>
      <c r="G1318" s="6">
        <f>Table21[[#This Row],[Abs Erorr 1]]/Table21[[#This Row],[Adj Close]]</f>
        <v>1.263804309111952E-2</v>
      </c>
      <c r="H1318" s="4">
        <f t="shared" si="103"/>
        <v>95.343833333333336</v>
      </c>
      <c r="I1318" s="7">
        <f>(Table21[[#This Row],[Adj Close]]-Table21[[#This Row],[3-MA]])</f>
        <v>-3.5337333333333305</v>
      </c>
      <c r="J1318" s="3">
        <f t="shared" si="102"/>
        <v>12.487271271111091</v>
      </c>
      <c r="K1318" s="3">
        <f>ABS(Table21[[#This Row],[Erorr 2]])</f>
        <v>3.5337333333333305</v>
      </c>
      <c r="L1318" s="6">
        <f>Table21[[#This Row],[Abs Erorr 2]]/Table21[[#This Row],[Adj Close]]</f>
        <v>3.8489592466769237E-2</v>
      </c>
      <c r="M1318" s="4">
        <f t="shared" si="104"/>
        <v>97.085866666666675</v>
      </c>
      <c r="N1318" s="9">
        <f>Table21[[#This Row],[Adj Close]]-Table21[[#This Row],[6-MA]]</f>
        <v>-5.2757666666666694</v>
      </c>
      <c r="O1318" s="10">
        <f>(Table21[[#This Row],[Adj Close]]-M1318)^2</f>
        <v>27.833713921111141</v>
      </c>
      <c r="P1318" s="10">
        <f>ABS(Table21[[#This Row],[Erorr 3]])</f>
        <v>5.2757666666666694</v>
      </c>
      <c r="Q1318" s="81">
        <f>Table21[[#This Row],[Abs Erorr 3]]/Table21[[#This Row],[Adj Close]]</f>
        <v>5.7463902845837973E-2</v>
      </c>
    </row>
    <row r="1319" spans="1:17" x14ac:dyDescent="0.3">
      <c r="A1319" s="79">
        <v>45378</v>
      </c>
      <c r="B1319" s="82">
        <v>93.347200000000001</v>
      </c>
      <c r="C1319" s="4">
        <f t="shared" si="101"/>
        <v>91.810100000000006</v>
      </c>
      <c r="D1319" s="18">
        <f>Table21[[#This Row],[Adj Close]]-Table21[[#This Row],[Naive Trend ]]</f>
        <v>1.5370999999999952</v>
      </c>
      <c r="E1319" s="5">
        <f t="shared" si="100"/>
        <v>2.3626764099999855</v>
      </c>
      <c r="F1319" s="5">
        <f>ABS(Table21[[#This Row],[Erorr 1]])</f>
        <v>1.5370999999999952</v>
      </c>
      <c r="G1319" s="6">
        <f>Table21[[#This Row],[Abs Erorr 1]]/Table21[[#This Row],[Adj Close]]</f>
        <v>1.6466482122656011E-2</v>
      </c>
      <c r="H1319" s="4">
        <f t="shared" si="103"/>
        <v>92.62</v>
      </c>
      <c r="I1319" s="7">
        <f>(Table21[[#This Row],[Adj Close]]-Table21[[#This Row],[3-MA]])</f>
        <v>0.72719999999999629</v>
      </c>
      <c r="J1319" s="3">
        <f t="shared" si="102"/>
        <v>0.5288198399999946</v>
      </c>
      <c r="K1319" s="3">
        <f>ABS(Table21[[#This Row],[Erorr 2]])</f>
        <v>0.72719999999999629</v>
      </c>
      <c r="L1319" s="6">
        <f>Table21[[#This Row],[Abs Erorr 2]]/Table21[[#This Row],[Adj Close]]</f>
        <v>7.7902711597133741E-3</v>
      </c>
      <c r="M1319" s="4">
        <f t="shared" si="104"/>
        <v>96.067733333333322</v>
      </c>
      <c r="N1319" s="9">
        <f>Table21[[#This Row],[Adj Close]]-Table21[[#This Row],[6-MA]]</f>
        <v>-2.7205333333333215</v>
      </c>
      <c r="O1319" s="10">
        <f>(Table21[[#This Row],[Adj Close]]-M1319)^2</f>
        <v>7.4013016177777136</v>
      </c>
      <c r="P1319" s="10">
        <f>ABS(Table21[[#This Row],[Erorr 3]])</f>
        <v>2.7205333333333215</v>
      </c>
      <c r="Q1319" s="81">
        <f>Table21[[#This Row],[Abs Erorr 3]]/Table21[[#This Row],[Adj Close]]</f>
        <v>2.9144241426987863E-2</v>
      </c>
    </row>
    <row r="1320" spans="1:17" x14ac:dyDescent="0.3">
      <c r="A1320" s="79">
        <v>45379</v>
      </c>
      <c r="B1320" s="82">
        <v>93.198499999999996</v>
      </c>
      <c r="C1320" s="4">
        <f t="shared" si="101"/>
        <v>93.347200000000001</v>
      </c>
      <c r="D1320" s="18">
        <f>Table21[[#This Row],[Adj Close]]-Table21[[#This Row],[Naive Trend ]]</f>
        <v>-0.14870000000000516</v>
      </c>
      <c r="E1320" s="5">
        <f t="shared" si="100"/>
        <v>2.2111690000001533E-2</v>
      </c>
      <c r="F1320" s="5">
        <f>ABS(Table21[[#This Row],[Erorr 1]])</f>
        <v>0.14870000000000516</v>
      </c>
      <c r="G1320" s="6">
        <f>Table21[[#This Row],[Abs Erorr 1]]/Table21[[#This Row],[Adj Close]]</f>
        <v>1.5955192411895595E-3</v>
      </c>
      <c r="H1320" s="4">
        <f t="shared" si="103"/>
        <v>92.70923333333333</v>
      </c>
      <c r="I1320" s="7">
        <f>(Table21[[#This Row],[Adj Close]]-Table21[[#This Row],[3-MA]])</f>
        <v>0.48926666666666563</v>
      </c>
      <c r="J1320" s="3">
        <f t="shared" si="102"/>
        <v>0.23938187111111009</v>
      </c>
      <c r="K1320" s="3">
        <f>ABS(Table21[[#This Row],[Erorr 2]])</f>
        <v>0.48926666666666563</v>
      </c>
      <c r="L1320" s="6">
        <f>Table21[[#This Row],[Abs Erorr 2]]/Table21[[#This Row],[Adj Close]]</f>
        <v>5.249726837520622E-3</v>
      </c>
      <c r="M1320" s="4">
        <f t="shared" si="104"/>
        <v>95.104150000000004</v>
      </c>
      <c r="N1320" s="9">
        <f>Table21[[#This Row],[Adj Close]]-Table21[[#This Row],[6-MA]]</f>
        <v>-1.9056500000000085</v>
      </c>
      <c r="O1320" s="10">
        <f>(Table21[[#This Row],[Adj Close]]-M1320)^2</f>
        <v>3.6315019225000325</v>
      </c>
      <c r="P1320" s="10">
        <f>ABS(Table21[[#This Row],[Erorr 3]])</f>
        <v>1.9056500000000085</v>
      </c>
      <c r="Q1320" s="81">
        <f>Table21[[#This Row],[Abs Erorr 3]]/Table21[[#This Row],[Adj Close]]</f>
        <v>2.0447217498135793E-2</v>
      </c>
    </row>
    <row r="1321" spans="1:17" x14ac:dyDescent="0.3">
      <c r="A1321" s="79">
        <v>45383</v>
      </c>
      <c r="B1321" s="82">
        <v>91.790300000000002</v>
      </c>
      <c r="C1321" s="4">
        <f t="shared" si="101"/>
        <v>93.198499999999996</v>
      </c>
      <c r="D1321" s="18">
        <f>Table21[[#This Row],[Adj Close]]-Table21[[#This Row],[Naive Trend ]]</f>
        <v>-1.4081999999999937</v>
      </c>
      <c r="E1321" s="5">
        <f t="shared" si="100"/>
        <v>1.9830272399999822</v>
      </c>
      <c r="F1321" s="5">
        <f>ABS(Table21[[#This Row],[Erorr 1]])</f>
        <v>1.4081999999999937</v>
      </c>
      <c r="G1321" s="6">
        <f>Table21[[#This Row],[Abs Erorr 1]]/Table21[[#This Row],[Adj Close]]</f>
        <v>1.5341490331767012E-2</v>
      </c>
      <c r="H1321" s="4">
        <f t="shared" si="103"/>
        <v>92.785266666666686</v>
      </c>
      <c r="I1321" s="7">
        <f>(Table21[[#This Row],[Adj Close]]-Table21[[#This Row],[3-MA]])</f>
        <v>-0.99496666666668432</v>
      </c>
      <c r="J1321" s="3">
        <f t="shared" si="102"/>
        <v>0.98995866777781294</v>
      </c>
      <c r="K1321" s="3">
        <f>ABS(Table21[[#This Row],[Erorr 2]])</f>
        <v>0.99496666666668432</v>
      </c>
      <c r="L1321" s="6">
        <f>Table21[[#This Row],[Abs Erorr 2]]/Table21[[#This Row],[Adj Close]]</f>
        <v>1.0839562205011687E-2</v>
      </c>
      <c r="M1321" s="4">
        <f t="shared" si="104"/>
        <v>94.064549999999997</v>
      </c>
      <c r="N1321" s="9">
        <f>Table21[[#This Row],[Adj Close]]-Table21[[#This Row],[6-MA]]</f>
        <v>-2.274249999999995</v>
      </c>
      <c r="O1321" s="10">
        <f>(Table21[[#This Row],[Adj Close]]-M1321)^2</f>
        <v>5.1722130624999769</v>
      </c>
      <c r="P1321" s="10">
        <f>ABS(Table21[[#This Row],[Erorr 3]])</f>
        <v>2.274249999999995</v>
      </c>
      <c r="Q1321" s="81">
        <f>Table21[[#This Row],[Abs Erorr 3]]/Table21[[#This Row],[Adj Close]]</f>
        <v>2.4776583146585152E-2</v>
      </c>
    </row>
    <row r="1322" spans="1:17" x14ac:dyDescent="0.3">
      <c r="A1322" s="79">
        <v>45384</v>
      </c>
      <c r="B1322" s="82">
        <v>90.193600000000004</v>
      </c>
      <c r="C1322" s="4">
        <f t="shared" si="101"/>
        <v>91.790300000000002</v>
      </c>
      <c r="D1322" s="18">
        <f>Table21[[#This Row],[Adj Close]]-Table21[[#This Row],[Naive Trend ]]</f>
        <v>-1.5966999999999985</v>
      </c>
      <c r="E1322" s="5">
        <f t="shared" si="100"/>
        <v>2.5494508899999953</v>
      </c>
      <c r="F1322" s="5">
        <f>ABS(Table21[[#This Row],[Erorr 1]])</f>
        <v>1.5966999999999985</v>
      </c>
      <c r="G1322" s="6">
        <f>Table21[[#This Row],[Abs Erorr 1]]/Table21[[#This Row],[Adj Close]]</f>
        <v>1.7703029926735361E-2</v>
      </c>
      <c r="H1322" s="4">
        <f t="shared" si="103"/>
        <v>92.778666666666666</v>
      </c>
      <c r="I1322" s="7">
        <f>(Table21[[#This Row],[Adj Close]]-Table21[[#This Row],[3-MA]])</f>
        <v>-2.5850666666666626</v>
      </c>
      <c r="J1322" s="3">
        <f t="shared" si="102"/>
        <v>6.6825696711110902</v>
      </c>
      <c r="K1322" s="3">
        <f>ABS(Table21[[#This Row],[Erorr 2]])</f>
        <v>2.5850666666666626</v>
      </c>
      <c r="L1322" s="6">
        <f>Table21[[#This Row],[Abs Erorr 2]]/Table21[[#This Row],[Adj Close]]</f>
        <v>2.8661309302064255E-2</v>
      </c>
      <c r="M1322" s="4">
        <f t="shared" si="104"/>
        <v>92.699333333333342</v>
      </c>
      <c r="N1322" s="9">
        <f>Table21[[#This Row],[Adj Close]]-Table21[[#This Row],[6-MA]]</f>
        <v>-2.5057333333333389</v>
      </c>
      <c r="O1322" s="10">
        <f>(Table21[[#This Row],[Adj Close]]-M1322)^2</f>
        <v>6.2786995377778059</v>
      </c>
      <c r="P1322" s="10">
        <f>ABS(Table21[[#This Row],[Erorr 3]])</f>
        <v>2.5057333333333389</v>
      </c>
      <c r="Q1322" s="81">
        <f>Table21[[#This Row],[Abs Erorr 3]]/Table21[[#This Row],[Adj Close]]</f>
        <v>2.7781719915086423E-2</v>
      </c>
    </row>
    <row r="1323" spans="1:17" x14ac:dyDescent="0.3">
      <c r="A1323" s="79">
        <v>45385</v>
      </c>
      <c r="B1323" s="82">
        <v>89.578800000000001</v>
      </c>
      <c r="C1323" s="4">
        <f t="shared" si="101"/>
        <v>90.193600000000004</v>
      </c>
      <c r="D1323" s="18">
        <f>Table21[[#This Row],[Adj Close]]-Table21[[#This Row],[Naive Trend ]]</f>
        <v>-0.61480000000000246</v>
      </c>
      <c r="E1323" s="5">
        <f t="shared" si="100"/>
        <v>0.37797904000000304</v>
      </c>
      <c r="F1323" s="5">
        <f>ABS(Table21[[#This Row],[Erorr 1]])</f>
        <v>0.61480000000000246</v>
      </c>
      <c r="G1323" s="6">
        <f>Table21[[#This Row],[Abs Erorr 1]]/Table21[[#This Row],[Adj Close]]</f>
        <v>6.8632310323425011E-3</v>
      </c>
      <c r="H1323" s="4">
        <f t="shared" si="103"/>
        <v>91.727466666666672</v>
      </c>
      <c r="I1323" s="7">
        <f>(Table21[[#This Row],[Adj Close]]-Table21[[#This Row],[3-MA]])</f>
        <v>-2.1486666666666707</v>
      </c>
      <c r="J1323" s="3">
        <f t="shared" si="102"/>
        <v>4.6167684444444621</v>
      </c>
      <c r="K1323" s="3">
        <f>ABS(Table21[[#This Row],[Erorr 2]])</f>
        <v>2.1486666666666707</v>
      </c>
      <c r="L1323" s="6">
        <f>Table21[[#This Row],[Abs Erorr 2]]/Table21[[#This Row],[Adj Close]]</f>
        <v>2.3986330098937143E-2</v>
      </c>
      <c r="M1323" s="4">
        <f t="shared" si="104"/>
        <v>92.218349999999987</v>
      </c>
      <c r="N1323" s="9">
        <f>Table21[[#This Row],[Adj Close]]-Table21[[#This Row],[6-MA]]</f>
        <v>-2.6395499999999856</v>
      </c>
      <c r="O1323" s="10">
        <f>(Table21[[#This Row],[Adj Close]]-M1323)^2</f>
        <v>6.9672242024999242</v>
      </c>
      <c r="P1323" s="10">
        <f>ABS(Table21[[#This Row],[Erorr 3]])</f>
        <v>2.6395499999999856</v>
      </c>
      <c r="Q1323" s="81">
        <f>Table21[[#This Row],[Abs Erorr 3]]/Table21[[#This Row],[Adj Close]]</f>
        <v>2.9466235314605526E-2</v>
      </c>
    </row>
    <row r="1324" spans="1:17" x14ac:dyDescent="0.3">
      <c r="A1324" s="79">
        <v>45386</v>
      </c>
      <c r="B1324" s="82">
        <v>88.329300000000003</v>
      </c>
      <c r="C1324" s="4">
        <f t="shared" si="101"/>
        <v>89.578800000000001</v>
      </c>
      <c r="D1324" s="18">
        <f>Table21[[#This Row],[Adj Close]]-Table21[[#This Row],[Naive Trend ]]</f>
        <v>-1.2494999999999976</v>
      </c>
      <c r="E1324" s="5">
        <f t="shared" si="100"/>
        <v>1.5612502499999941</v>
      </c>
      <c r="F1324" s="5">
        <f>ABS(Table21[[#This Row],[Erorr 1]])</f>
        <v>1.2494999999999976</v>
      </c>
      <c r="G1324" s="6">
        <f>Table21[[#This Row],[Abs Erorr 1]]/Table21[[#This Row],[Adj Close]]</f>
        <v>1.4145928927320806E-2</v>
      </c>
      <c r="H1324" s="4">
        <f t="shared" si="103"/>
        <v>90.520899999999997</v>
      </c>
      <c r="I1324" s="7">
        <f>(Table21[[#This Row],[Adj Close]]-Table21[[#This Row],[3-MA]])</f>
        <v>-2.191599999999994</v>
      </c>
      <c r="J1324" s="3">
        <f t="shared" si="102"/>
        <v>4.8031105599999737</v>
      </c>
      <c r="K1324" s="3">
        <f>ABS(Table21[[#This Row],[Erorr 2]])</f>
        <v>2.191599999999994</v>
      </c>
      <c r="L1324" s="6">
        <f>Table21[[#This Row],[Abs Erorr 2]]/Table21[[#This Row],[Adj Close]]</f>
        <v>2.4811698949272709E-2</v>
      </c>
      <c r="M1324" s="4">
        <f t="shared" si="104"/>
        <v>91.653083333333328</v>
      </c>
      <c r="N1324" s="9">
        <f>Table21[[#This Row],[Adj Close]]-Table21[[#This Row],[6-MA]]</f>
        <v>-3.3237833333333242</v>
      </c>
      <c r="O1324" s="10">
        <f>(Table21[[#This Row],[Adj Close]]-M1324)^2</f>
        <v>11.047535646944384</v>
      </c>
      <c r="P1324" s="10">
        <f>ABS(Table21[[#This Row],[Erorr 3]])</f>
        <v>3.3237833333333242</v>
      </c>
      <c r="Q1324" s="81">
        <f>Table21[[#This Row],[Abs Erorr 3]]/Table21[[#This Row],[Adj Close]]</f>
        <v>3.7629454024127033E-2</v>
      </c>
    </row>
    <row r="1325" spans="1:17" x14ac:dyDescent="0.3">
      <c r="A1325" s="79">
        <v>45387</v>
      </c>
      <c r="B1325" s="82">
        <v>88.101200000000006</v>
      </c>
      <c r="C1325" s="4">
        <f t="shared" si="101"/>
        <v>88.329300000000003</v>
      </c>
      <c r="D1325" s="18">
        <f>Table21[[#This Row],[Adj Close]]-Table21[[#This Row],[Naive Trend ]]</f>
        <v>-0.22809999999999775</v>
      </c>
      <c r="E1325" s="5">
        <f t="shared" si="100"/>
        <v>5.202960999999897E-2</v>
      </c>
      <c r="F1325" s="5">
        <f>ABS(Table21[[#This Row],[Erorr 1]])</f>
        <v>0.22809999999999775</v>
      </c>
      <c r="G1325" s="6">
        <f>Table21[[#This Row],[Abs Erorr 1]]/Table21[[#This Row],[Adj Close]]</f>
        <v>2.5890680263151666E-3</v>
      </c>
      <c r="H1325" s="4">
        <f t="shared" si="103"/>
        <v>89.367233333333331</v>
      </c>
      <c r="I1325" s="7">
        <f>(Table21[[#This Row],[Adj Close]]-Table21[[#This Row],[3-MA]])</f>
        <v>-1.2660333333333256</v>
      </c>
      <c r="J1325" s="3">
        <f t="shared" si="102"/>
        <v>1.6028404011110915</v>
      </c>
      <c r="K1325" s="3">
        <f>ABS(Table21[[#This Row],[Erorr 2]])</f>
        <v>1.2660333333333256</v>
      </c>
      <c r="L1325" s="6">
        <f>Table21[[#This Row],[Abs Erorr 2]]/Table21[[#This Row],[Adj Close]]</f>
        <v>1.437021667506601E-2</v>
      </c>
      <c r="M1325" s="4">
        <f t="shared" si="104"/>
        <v>91.072950000000006</v>
      </c>
      <c r="N1325" s="9">
        <f>Table21[[#This Row],[Adj Close]]-Table21[[#This Row],[6-MA]]</f>
        <v>-2.9717500000000001</v>
      </c>
      <c r="O1325" s="10">
        <f>(Table21[[#This Row],[Adj Close]]-M1325)^2</f>
        <v>8.8312980625000002</v>
      </c>
      <c r="P1325" s="10">
        <f>ABS(Table21[[#This Row],[Erorr 3]])</f>
        <v>2.9717500000000001</v>
      </c>
      <c r="Q1325" s="81">
        <f>Table21[[#This Row],[Abs Erorr 3]]/Table21[[#This Row],[Adj Close]]</f>
        <v>3.373109560369212E-2</v>
      </c>
    </row>
    <row r="1326" spans="1:17" x14ac:dyDescent="0.3">
      <c r="A1326" s="79">
        <v>45390</v>
      </c>
      <c r="B1326" s="82">
        <v>89.251499999999993</v>
      </c>
      <c r="C1326" s="4">
        <f t="shared" si="101"/>
        <v>88.101200000000006</v>
      </c>
      <c r="D1326" s="18">
        <f>Table21[[#This Row],[Adj Close]]-Table21[[#This Row],[Naive Trend ]]</f>
        <v>1.1502999999999872</v>
      </c>
      <c r="E1326" s="5">
        <f t="shared" si="100"/>
        <v>1.3231900899999707</v>
      </c>
      <c r="F1326" s="5">
        <f>ABS(Table21[[#This Row],[Erorr 1]])</f>
        <v>1.1502999999999872</v>
      </c>
      <c r="G1326" s="6">
        <f>Table21[[#This Row],[Abs Erorr 1]]/Table21[[#This Row],[Adj Close]]</f>
        <v>1.2888298796098523E-2</v>
      </c>
      <c r="H1326" s="4">
        <f t="shared" si="103"/>
        <v>88.669766666666661</v>
      </c>
      <c r="I1326" s="7">
        <f>(Table21[[#This Row],[Adj Close]]-Table21[[#This Row],[3-MA]])</f>
        <v>0.58173333333333233</v>
      </c>
      <c r="J1326" s="3">
        <f t="shared" si="102"/>
        <v>0.33841367111110993</v>
      </c>
      <c r="K1326" s="3">
        <f>ABS(Table21[[#This Row],[Erorr 2]])</f>
        <v>0.58173333333333233</v>
      </c>
      <c r="L1326" s="6">
        <f>Table21[[#This Row],[Abs Erorr 2]]/Table21[[#This Row],[Adj Close]]</f>
        <v>6.5179109968273065E-3</v>
      </c>
      <c r="M1326" s="4">
        <f t="shared" si="104"/>
        <v>90.19861666666668</v>
      </c>
      <c r="N1326" s="9">
        <f>Table21[[#This Row],[Adj Close]]-Table21[[#This Row],[6-MA]]</f>
        <v>-0.94711666666668748</v>
      </c>
      <c r="O1326" s="10">
        <f>(Table21[[#This Row],[Adj Close]]-M1326)^2</f>
        <v>0.89702998027781722</v>
      </c>
      <c r="P1326" s="10">
        <f>ABS(Table21[[#This Row],[Erorr 3]])</f>
        <v>0.94711666666668748</v>
      </c>
      <c r="Q1326" s="81">
        <f>Table21[[#This Row],[Abs Erorr 3]]/Table21[[#This Row],[Adj Close]]</f>
        <v>1.06117730981181E-2</v>
      </c>
    </row>
    <row r="1327" spans="1:17" x14ac:dyDescent="0.3">
      <c r="A1327" s="79">
        <v>45391</v>
      </c>
      <c r="B1327" s="82">
        <v>90.243200000000002</v>
      </c>
      <c r="C1327" s="4">
        <f t="shared" si="101"/>
        <v>89.251499999999993</v>
      </c>
      <c r="D1327" s="18">
        <f>Table21[[#This Row],[Adj Close]]-Table21[[#This Row],[Naive Trend ]]</f>
        <v>0.99170000000000869</v>
      </c>
      <c r="E1327" s="5">
        <f t="shared" si="100"/>
        <v>0.98346889000001725</v>
      </c>
      <c r="F1327" s="5">
        <f>ABS(Table21[[#This Row],[Erorr 1]])</f>
        <v>0.99170000000000869</v>
      </c>
      <c r="G1327" s="6">
        <f>Table21[[#This Row],[Abs Erorr 1]]/Table21[[#This Row],[Adj Close]]</f>
        <v>1.09891936456155E-2</v>
      </c>
      <c r="H1327" s="4">
        <f t="shared" si="103"/>
        <v>88.560666666666677</v>
      </c>
      <c r="I1327" s="7">
        <f>(Table21[[#This Row],[Adj Close]]-Table21[[#This Row],[3-MA]])</f>
        <v>1.6825333333333248</v>
      </c>
      <c r="J1327" s="3">
        <f t="shared" si="102"/>
        <v>2.8309184177777489</v>
      </c>
      <c r="K1327" s="3">
        <f>ABS(Table21[[#This Row],[Erorr 2]])</f>
        <v>1.6825333333333248</v>
      </c>
      <c r="L1327" s="6">
        <f>Table21[[#This Row],[Abs Erorr 2]]/Table21[[#This Row],[Adj Close]]</f>
        <v>1.8644433412526647E-2</v>
      </c>
      <c r="M1327" s="4">
        <f t="shared" si="104"/>
        <v>89.540783333333323</v>
      </c>
      <c r="N1327" s="9">
        <f>Table21[[#This Row],[Adj Close]]-Table21[[#This Row],[6-MA]]</f>
        <v>0.70241666666667868</v>
      </c>
      <c r="O1327" s="10">
        <f>(Table21[[#This Row],[Adj Close]]-M1327)^2</f>
        <v>0.493389173611128</v>
      </c>
      <c r="P1327" s="10">
        <f>ABS(Table21[[#This Row],[Erorr 3]])</f>
        <v>0.70241666666667868</v>
      </c>
      <c r="Q1327" s="81">
        <f>Table21[[#This Row],[Abs Erorr 3]]/Table21[[#This Row],[Adj Close]]</f>
        <v>7.7835966218693341E-3</v>
      </c>
    </row>
    <row r="1328" spans="1:17" x14ac:dyDescent="0.3">
      <c r="A1328" s="79">
        <v>45392</v>
      </c>
      <c r="B1328" s="82">
        <v>88.259900000000002</v>
      </c>
      <c r="C1328" s="4">
        <f t="shared" si="101"/>
        <v>90.243200000000002</v>
      </c>
      <c r="D1328" s="18">
        <f>Table21[[#This Row],[Adj Close]]-Table21[[#This Row],[Naive Trend ]]</f>
        <v>-1.9832999999999998</v>
      </c>
      <c r="E1328" s="5">
        <f t="shared" si="100"/>
        <v>3.9334788899999995</v>
      </c>
      <c r="F1328" s="5">
        <f>ABS(Table21[[#This Row],[Erorr 1]])</f>
        <v>1.9832999999999998</v>
      </c>
      <c r="G1328" s="6">
        <f>Table21[[#This Row],[Abs Erorr 1]]/Table21[[#This Row],[Adj Close]]</f>
        <v>2.2471133549890717E-2</v>
      </c>
      <c r="H1328" s="4">
        <f t="shared" si="103"/>
        <v>89.198633333333348</v>
      </c>
      <c r="I1328" s="7">
        <f>(Table21[[#This Row],[Adj Close]]-Table21[[#This Row],[3-MA]])</f>
        <v>-0.93873333333334585</v>
      </c>
      <c r="J1328" s="3">
        <f t="shared" si="102"/>
        <v>0.88122027111113466</v>
      </c>
      <c r="K1328" s="3">
        <f>ABS(Table21[[#This Row],[Erorr 2]])</f>
        <v>0.93873333333334585</v>
      </c>
      <c r="L1328" s="6">
        <f>Table21[[#This Row],[Abs Erorr 2]]/Table21[[#This Row],[Adj Close]]</f>
        <v>1.063601174863495E-2</v>
      </c>
      <c r="M1328" s="4">
        <f t="shared" si="104"/>
        <v>89.282933333333332</v>
      </c>
      <c r="N1328" s="9">
        <f>Table21[[#This Row],[Adj Close]]-Table21[[#This Row],[6-MA]]</f>
        <v>-1.0230333333333306</v>
      </c>
      <c r="O1328" s="10">
        <f>(Table21[[#This Row],[Adj Close]]-M1328)^2</f>
        <v>1.0465972011111055</v>
      </c>
      <c r="P1328" s="10">
        <f>ABS(Table21[[#This Row],[Erorr 3]])</f>
        <v>1.0230333333333306</v>
      </c>
      <c r="Q1328" s="81">
        <f>Table21[[#This Row],[Abs Erorr 3]]/Table21[[#This Row],[Adj Close]]</f>
        <v>1.1591145393698956E-2</v>
      </c>
    </row>
    <row r="1329" spans="1:17" x14ac:dyDescent="0.3">
      <c r="A1329" s="79">
        <v>45393</v>
      </c>
      <c r="B1329" s="82">
        <v>91.234899999999996</v>
      </c>
      <c r="C1329" s="4">
        <f t="shared" si="101"/>
        <v>88.259900000000002</v>
      </c>
      <c r="D1329" s="18">
        <f>Table21[[#This Row],[Adj Close]]-Table21[[#This Row],[Naive Trend ]]</f>
        <v>2.9749999999999943</v>
      </c>
      <c r="E1329" s="5">
        <f t="shared" si="100"/>
        <v>8.8506249999999653</v>
      </c>
      <c r="F1329" s="5">
        <f>ABS(Table21[[#This Row],[Erorr 1]])</f>
        <v>2.9749999999999943</v>
      </c>
      <c r="G1329" s="6">
        <f>Table21[[#This Row],[Abs Erorr 1]]/Table21[[#This Row],[Adj Close]]</f>
        <v>3.2608135702455909E-2</v>
      </c>
      <c r="H1329" s="4">
        <f t="shared" si="103"/>
        <v>89.251533333333327</v>
      </c>
      <c r="I1329" s="7">
        <f>(Table21[[#This Row],[Adj Close]]-Table21[[#This Row],[3-MA]])</f>
        <v>1.9833666666666687</v>
      </c>
      <c r="J1329" s="3">
        <f t="shared" si="102"/>
        <v>3.9337433344444528</v>
      </c>
      <c r="K1329" s="3">
        <f>ABS(Table21[[#This Row],[Erorr 2]])</f>
        <v>1.9833666666666687</v>
      </c>
      <c r="L1329" s="6">
        <f>Table21[[#This Row],[Abs Erorr 2]]/Table21[[#This Row],[Adj Close]]</f>
        <v>2.1739122492233441E-2</v>
      </c>
      <c r="M1329" s="4">
        <f t="shared" si="104"/>
        <v>88.960650000000001</v>
      </c>
      <c r="N1329" s="9">
        <f>Table21[[#This Row],[Adj Close]]-Table21[[#This Row],[6-MA]]</f>
        <v>2.274249999999995</v>
      </c>
      <c r="O1329" s="10">
        <f>(Table21[[#This Row],[Adj Close]]-M1329)^2</f>
        <v>5.1722130624999769</v>
      </c>
      <c r="P1329" s="10">
        <f>ABS(Table21[[#This Row],[Erorr 3]])</f>
        <v>2.274249999999995</v>
      </c>
      <c r="Q1329" s="81">
        <f>Table21[[#This Row],[Abs Erorr 3]]/Table21[[#This Row],[Adj Close]]</f>
        <v>2.4927412645818596E-2</v>
      </c>
    </row>
    <row r="1330" spans="1:17" x14ac:dyDescent="0.3">
      <c r="A1330" s="79">
        <v>45394</v>
      </c>
      <c r="B1330" s="82">
        <v>91.234899999999996</v>
      </c>
      <c r="C1330" s="4">
        <f t="shared" si="101"/>
        <v>91.234899999999996</v>
      </c>
      <c r="D1330" s="18">
        <f>Table21[[#This Row],[Adj Close]]-Table21[[#This Row],[Naive Trend ]]</f>
        <v>0</v>
      </c>
      <c r="E1330" s="5">
        <f t="shared" si="100"/>
        <v>0</v>
      </c>
      <c r="F1330" s="5">
        <f>ABS(Table21[[#This Row],[Erorr 1]])</f>
        <v>0</v>
      </c>
      <c r="G1330" s="6">
        <f>Table21[[#This Row],[Abs Erorr 1]]/Table21[[#This Row],[Adj Close]]</f>
        <v>0</v>
      </c>
      <c r="H1330" s="4">
        <f t="shared" si="103"/>
        <v>89.912666666666667</v>
      </c>
      <c r="I1330" s="7">
        <f>(Table21[[#This Row],[Adj Close]]-Table21[[#This Row],[3-MA]])</f>
        <v>1.3222333333333296</v>
      </c>
      <c r="J1330" s="3">
        <f t="shared" si="102"/>
        <v>1.748300987777768</v>
      </c>
      <c r="K1330" s="3">
        <f>ABS(Table21[[#This Row],[Erorr 2]])</f>
        <v>1.3222333333333296</v>
      </c>
      <c r="L1330" s="6">
        <f>Table21[[#This Row],[Abs Erorr 2]]/Table21[[#This Row],[Adj Close]]</f>
        <v>1.4492626542401315E-2</v>
      </c>
      <c r="M1330" s="4">
        <f t="shared" si="104"/>
        <v>89.236666666666679</v>
      </c>
      <c r="N1330" s="9">
        <f>Table21[[#This Row],[Adj Close]]-Table21[[#This Row],[6-MA]]</f>
        <v>1.9982333333333173</v>
      </c>
      <c r="O1330" s="10">
        <f>(Table21[[#This Row],[Adj Close]]-M1330)^2</f>
        <v>3.9929364544443806</v>
      </c>
      <c r="P1330" s="10">
        <f>ABS(Table21[[#This Row],[Erorr 3]])</f>
        <v>1.9982333333333173</v>
      </c>
      <c r="Q1330" s="81">
        <f>Table21[[#This Row],[Abs Erorr 3]]/Table21[[#This Row],[Adj Close]]</f>
        <v>2.190207183142983E-2</v>
      </c>
    </row>
    <row r="1331" spans="1:17" x14ac:dyDescent="0.3">
      <c r="A1331" s="79">
        <v>45397</v>
      </c>
      <c r="B1331" s="82">
        <v>92.325800000000001</v>
      </c>
      <c r="C1331" s="4">
        <f t="shared" si="101"/>
        <v>91.234899999999996</v>
      </c>
      <c r="D1331" s="18">
        <f>Table21[[#This Row],[Adj Close]]-Table21[[#This Row],[Naive Trend ]]</f>
        <v>1.0909000000000049</v>
      </c>
      <c r="E1331" s="5">
        <f t="shared" si="100"/>
        <v>1.1900628100000106</v>
      </c>
      <c r="F1331" s="5">
        <f>ABS(Table21[[#This Row],[Erorr 1]])</f>
        <v>1.0909000000000049</v>
      </c>
      <c r="G1331" s="6">
        <f>Table21[[#This Row],[Abs Erorr 1]]/Table21[[#This Row],[Adj Close]]</f>
        <v>1.1815765474006234E-2</v>
      </c>
      <c r="H1331" s="4">
        <f t="shared" si="103"/>
        <v>90.243233333333322</v>
      </c>
      <c r="I1331" s="7">
        <f>(Table21[[#This Row],[Adj Close]]-Table21[[#This Row],[3-MA]])</f>
        <v>2.0825666666666791</v>
      </c>
      <c r="J1331" s="3">
        <f t="shared" si="102"/>
        <v>4.3370839211111631</v>
      </c>
      <c r="K1331" s="3">
        <f>ABS(Table21[[#This Row],[Erorr 2]])</f>
        <v>2.0825666666666791</v>
      </c>
      <c r="L1331" s="6">
        <f>Table21[[#This Row],[Abs Erorr 2]]/Table21[[#This Row],[Adj Close]]</f>
        <v>2.2556714013490044E-2</v>
      </c>
      <c r="M1331" s="4">
        <f t="shared" si="104"/>
        <v>89.720933333333335</v>
      </c>
      <c r="N1331" s="9">
        <f>Table21[[#This Row],[Adj Close]]-Table21[[#This Row],[6-MA]]</f>
        <v>2.6048666666666662</v>
      </c>
      <c r="O1331" s="10">
        <f>(Table21[[#This Row],[Adj Close]]-M1331)^2</f>
        <v>6.7853303511111092</v>
      </c>
      <c r="P1331" s="10">
        <f>ABS(Table21[[#This Row],[Erorr 3]])</f>
        <v>2.6048666666666662</v>
      </c>
      <c r="Q1331" s="81">
        <f>Table21[[#This Row],[Abs Erorr 3]]/Table21[[#This Row],[Adj Close]]</f>
        <v>2.8213854271142695E-2</v>
      </c>
    </row>
    <row r="1332" spans="1:17" x14ac:dyDescent="0.3">
      <c r="A1332" s="79">
        <v>45398</v>
      </c>
      <c r="B1332" s="82">
        <v>92.613399999999999</v>
      </c>
      <c r="C1332" s="4">
        <f t="shared" si="101"/>
        <v>92.325800000000001</v>
      </c>
      <c r="D1332" s="18">
        <f>Table21[[#This Row],[Adj Close]]-Table21[[#This Row],[Naive Trend ]]</f>
        <v>0.28759999999999764</v>
      </c>
      <c r="E1332" s="5">
        <f t="shared" si="100"/>
        <v>8.2713759999998637E-2</v>
      </c>
      <c r="F1332" s="5">
        <f>ABS(Table21[[#This Row],[Erorr 1]])</f>
        <v>0.28759999999999764</v>
      </c>
      <c r="G1332" s="6">
        <f>Table21[[#This Row],[Abs Erorr 1]]/Table21[[#This Row],[Adj Close]]</f>
        <v>3.1053821585213118E-3</v>
      </c>
      <c r="H1332" s="4">
        <f t="shared" si="103"/>
        <v>91.598533333333322</v>
      </c>
      <c r="I1332" s="7">
        <f>(Table21[[#This Row],[Adj Close]]-Table21[[#This Row],[3-MA]])</f>
        <v>1.014866666666677</v>
      </c>
      <c r="J1332" s="3">
        <f t="shared" si="102"/>
        <v>1.0299543511111322</v>
      </c>
      <c r="K1332" s="3">
        <f>ABS(Table21[[#This Row],[Erorr 2]])</f>
        <v>1.014866666666677</v>
      </c>
      <c r="L1332" s="6">
        <f>Table21[[#This Row],[Abs Erorr 2]]/Table21[[#This Row],[Adj Close]]</f>
        <v>1.0958097496330737E-2</v>
      </c>
      <c r="M1332" s="4">
        <f t="shared" si="104"/>
        <v>90.425033333333317</v>
      </c>
      <c r="N1332" s="9">
        <f>Table21[[#This Row],[Adj Close]]-Table21[[#This Row],[6-MA]]</f>
        <v>2.1883666666666812</v>
      </c>
      <c r="O1332" s="10">
        <f>(Table21[[#This Row],[Adj Close]]-M1332)^2</f>
        <v>4.7889486677778415</v>
      </c>
      <c r="P1332" s="10">
        <f>ABS(Table21[[#This Row],[Erorr 3]])</f>
        <v>2.1883666666666812</v>
      </c>
      <c r="Q1332" s="81">
        <f>Table21[[#This Row],[Abs Erorr 3]]/Table21[[#This Row],[Adj Close]]</f>
        <v>2.362905007986621E-2</v>
      </c>
    </row>
    <row r="1333" spans="1:17" x14ac:dyDescent="0.3">
      <c r="A1333" s="79">
        <v>45399</v>
      </c>
      <c r="B1333" s="82">
        <v>94.051299999999998</v>
      </c>
      <c r="C1333" s="4">
        <f t="shared" si="101"/>
        <v>92.613399999999999</v>
      </c>
      <c r="D1333" s="18">
        <f>Table21[[#This Row],[Adj Close]]-Table21[[#This Row],[Naive Trend ]]</f>
        <v>1.4378999999999991</v>
      </c>
      <c r="E1333" s="5">
        <f t="shared" si="100"/>
        <v>2.0675564099999972</v>
      </c>
      <c r="F1333" s="5">
        <f>ABS(Table21[[#This Row],[Erorr 1]])</f>
        <v>1.4378999999999991</v>
      </c>
      <c r="G1333" s="6">
        <f>Table21[[#This Row],[Abs Erorr 1]]/Table21[[#This Row],[Adj Close]]</f>
        <v>1.5288464912234059E-2</v>
      </c>
      <c r="H1333" s="4">
        <f t="shared" si="103"/>
        <v>92.058033333333341</v>
      </c>
      <c r="I1333" s="7">
        <f>(Table21[[#This Row],[Adj Close]]-Table21[[#This Row],[3-MA]])</f>
        <v>1.9932666666666563</v>
      </c>
      <c r="J1333" s="3">
        <f t="shared" si="102"/>
        <v>3.973112004444403</v>
      </c>
      <c r="K1333" s="3">
        <f>ABS(Table21[[#This Row],[Erorr 2]])</f>
        <v>1.9932666666666563</v>
      </c>
      <c r="L1333" s="6">
        <f>Table21[[#This Row],[Abs Erorr 2]]/Table21[[#This Row],[Adj Close]]</f>
        <v>2.1193398354585811E-2</v>
      </c>
      <c r="M1333" s="4">
        <f t="shared" si="104"/>
        <v>90.985349999999997</v>
      </c>
      <c r="N1333" s="9">
        <f>Table21[[#This Row],[Adj Close]]-Table21[[#This Row],[6-MA]]</f>
        <v>3.0659500000000008</v>
      </c>
      <c r="O1333" s="10">
        <f>(Table21[[#This Row],[Adj Close]]-M1333)^2</f>
        <v>9.4000494025000059</v>
      </c>
      <c r="P1333" s="10">
        <f>ABS(Table21[[#This Row],[Erorr 3]])</f>
        <v>3.0659500000000008</v>
      </c>
      <c r="Q1333" s="81">
        <f>Table21[[#This Row],[Abs Erorr 3]]/Table21[[#This Row],[Adj Close]]</f>
        <v>3.2598698795231973E-2</v>
      </c>
    </row>
    <row r="1334" spans="1:17" x14ac:dyDescent="0.3">
      <c r="A1334" s="79">
        <v>45400</v>
      </c>
      <c r="B1334" s="82">
        <v>94.943799999999996</v>
      </c>
      <c r="C1334" s="4">
        <f t="shared" si="101"/>
        <v>94.051299999999998</v>
      </c>
      <c r="D1334" s="18">
        <f>Table21[[#This Row],[Adj Close]]-Table21[[#This Row],[Naive Trend ]]</f>
        <v>0.89249999999999829</v>
      </c>
      <c r="E1334" s="5">
        <f t="shared" si="100"/>
        <v>0.79655624999999697</v>
      </c>
      <c r="F1334" s="5">
        <f>ABS(Table21[[#This Row],[Erorr 1]])</f>
        <v>0.89249999999999829</v>
      </c>
      <c r="G1334" s="6">
        <f>Table21[[#This Row],[Abs Erorr 1]]/Table21[[#This Row],[Adj Close]]</f>
        <v>9.4002978604184623E-3</v>
      </c>
      <c r="H1334" s="4">
        <f t="shared" si="103"/>
        <v>92.996833333333328</v>
      </c>
      <c r="I1334" s="7">
        <f>(Table21[[#This Row],[Adj Close]]-Table21[[#This Row],[3-MA]])</f>
        <v>1.9469666666666683</v>
      </c>
      <c r="J1334" s="3">
        <f t="shared" si="102"/>
        <v>3.7906792011111174</v>
      </c>
      <c r="K1334" s="3">
        <f>ABS(Table21[[#This Row],[Erorr 2]])</f>
        <v>1.9469666666666683</v>
      </c>
      <c r="L1334" s="6">
        <f>Table21[[#This Row],[Abs Erorr 2]]/Table21[[#This Row],[Adj Close]]</f>
        <v>2.0506517188765019E-2</v>
      </c>
      <c r="M1334" s="4">
        <f t="shared" si="104"/>
        <v>91.620033333333325</v>
      </c>
      <c r="N1334" s="9">
        <f>Table21[[#This Row],[Adj Close]]-Table21[[#This Row],[6-MA]]</f>
        <v>3.3237666666666712</v>
      </c>
      <c r="O1334" s="10">
        <f>(Table21[[#This Row],[Adj Close]]-M1334)^2</f>
        <v>11.047424854444474</v>
      </c>
      <c r="P1334" s="10">
        <f>ABS(Table21[[#This Row],[Erorr 3]])</f>
        <v>3.3237666666666712</v>
      </c>
      <c r="Q1334" s="81">
        <f>Table21[[#This Row],[Abs Erorr 3]]/Table21[[#This Row],[Adj Close]]</f>
        <v>3.5007727378371954E-2</v>
      </c>
    </row>
    <row r="1335" spans="1:17" x14ac:dyDescent="0.3">
      <c r="A1335" s="79">
        <v>45401</v>
      </c>
      <c r="B1335" s="82">
        <v>93.743899999999996</v>
      </c>
      <c r="C1335" s="4">
        <f t="shared" si="101"/>
        <v>94.943799999999996</v>
      </c>
      <c r="D1335" s="18">
        <f>Table21[[#This Row],[Adj Close]]-Table21[[#This Row],[Naive Trend ]]</f>
        <v>-1.1998999999999995</v>
      </c>
      <c r="E1335" s="5">
        <f t="shared" si="100"/>
        <v>1.4397600099999988</v>
      </c>
      <c r="F1335" s="5">
        <f>ABS(Table21[[#This Row],[Erorr 1]])</f>
        <v>1.1998999999999995</v>
      </c>
      <c r="G1335" s="6">
        <f>Table21[[#This Row],[Abs Erorr 1]]/Table21[[#This Row],[Adj Close]]</f>
        <v>1.2799766171452218E-2</v>
      </c>
      <c r="H1335" s="4">
        <f t="shared" si="103"/>
        <v>93.869500000000002</v>
      </c>
      <c r="I1335" s="7">
        <f>(Table21[[#This Row],[Adj Close]]-Table21[[#This Row],[3-MA]])</f>
        <v>-0.12560000000000571</v>
      </c>
      <c r="J1335" s="3">
        <f t="shared" si="102"/>
        <v>1.5775360000001435E-2</v>
      </c>
      <c r="K1335" s="3">
        <f>ABS(Table21[[#This Row],[Erorr 2]])</f>
        <v>0.12560000000000571</v>
      </c>
      <c r="L1335" s="6">
        <f>Table21[[#This Row],[Abs Erorr 2]]/Table21[[#This Row],[Adj Close]]</f>
        <v>1.3398205109879759E-3</v>
      </c>
      <c r="M1335" s="4">
        <f t="shared" si="104"/>
        <v>92.734016666666662</v>
      </c>
      <c r="N1335" s="9">
        <f>Table21[[#This Row],[Adj Close]]-Table21[[#This Row],[6-MA]]</f>
        <v>1.0098833333333346</v>
      </c>
      <c r="O1335" s="10">
        <f>(Table21[[#This Row],[Adj Close]]-M1335)^2</f>
        <v>1.0198643469444471</v>
      </c>
      <c r="P1335" s="10">
        <f>ABS(Table21[[#This Row],[Erorr 3]])</f>
        <v>1.0098833333333346</v>
      </c>
      <c r="Q1335" s="81">
        <f>Table21[[#This Row],[Abs Erorr 3]]/Table21[[#This Row],[Adj Close]]</f>
        <v>1.0772789838414388E-2</v>
      </c>
    </row>
    <row r="1336" spans="1:17" x14ac:dyDescent="0.3">
      <c r="A1336" s="79">
        <v>45404</v>
      </c>
      <c r="B1336" s="82">
        <v>93.406700000000001</v>
      </c>
      <c r="C1336" s="4">
        <f t="shared" si="101"/>
        <v>93.743899999999996</v>
      </c>
      <c r="D1336" s="18">
        <f>Table21[[#This Row],[Adj Close]]-Table21[[#This Row],[Naive Trend ]]</f>
        <v>-0.33719999999999573</v>
      </c>
      <c r="E1336" s="5">
        <f t="shared" si="100"/>
        <v>0.11370383999999711</v>
      </c>
      <c r="F1336" s="5">
        <f>ABS(Table21[[#This Row],[Erorr 1]])</f>
        <v>0.33719999999999573</v>
      </c>
      <c r="G1336" s="6">
        <f>Table21[[#This Row],[Abs Erorr 1]]/Table21[[#This Row],[Adj Close]]</f>
        <v>3.6100194097425102E-3</v>
      </c>
      <c r="H1336" s="4">
        <f t="shared" si="103"/>
        <v>94.246333333333325</v>
      </c>
      <c r="I1336" s="7">
        <f>(Table21[[#This Row],[Adj Close]]-Table21[[#This Row],[3-MA]])</f>
        <v>-0.83963333333332457</v>
      </c>
      <c r="J1336" s="3">
        <f t="shared" si="102"/>
        <v>0.70498413444442976</v>
      </c>
      <c r="K1336" s="3">
        <f>ABS(Table21[[#This Row],[Erorr 2]])</f>
        <v>0.83963333333332457</v>
      </c>
      <c r="L1336" s="6">
        <f>Table21[[#This Row],[Abs Erorr 2]]/Table21[[#This Row],[Adj Close]]</f>
        <v>8.9890054282329278E-3</v>
      </c>
      <c r="M1336" s="4">
        <f t="shared" si="104"/>
        <v>93.152183333333326</v>
      </c>
      <c r="N1336" s="9">
        <f>Table21[[#This Row],[Adj Close]]-Table21[[#This Row],[6-MA]]</f>
        <v>0.2545166666666745</v>
      </c>
      <c r="O1336" s="10">
        <f>(Table21[[#This Row],[Adj Close]]-M1336)^2</f>
        <v>6.4778733611115094E-2</v>
      </c>
      <c r="P1336" s="10">
        <f>ABS(Table21[[#This Row],[Erorr 3]])</f>
        <v>0.2545166666666745</v>
      </c>
      <c r="Q1336" s="81">
        <f>Table21[[#This Row],[Abs Erorr 3]]/Table21[[#This Row],[Adj Close]]</f>
        <v>2.724822380692975E-3</v>
      </c>
    </row>
    <row r="1337" spans="1:17" x14ac:dyDescent="0.3">
      <c r="A1337" s="79">
        <v>45405</v>
      </c>
      <c r="B1337" s="82">
        <v>93.238100000000003</v>
      </c>
      <c r="C1337" s="4">
        <f t="shared" si="101"/>
        <v>93.406700000000001</v>
      </c>
      <c r="D1337" s="18">
        <f>Table21[[#This Row],[Adj Close]]-Table21[[#This Row],[Naive Trend ]]</f>
        <v>-0.16859999999999786</v>
      </c>
      <c r="E1337" s="5">
        <f t="shared" si="100"/>
        <v>2.8425959999999278E-2</v>
      </c>
      <c r="F1337" s="5">
        <f>ABS(Table21[[#This Row],[Erorr 1]])</f>
        <v>0.16859999999999786</v>
      </c>
      <c r="G1337" s="6">
        <f>Table21[[#This Row],[Abs Erorr 1]]/Table21[[#This Row],[Adj Close]]</f>
        <v>1.8082736563700662E-3</v>
      </c>
      <c r="H1337" s="4">
        <f t="shared" si="103"/>
        <v>94.031466666666674</v>
      </c>
      <c r="I1337" s="7">
        <f>(Table21[[#This Row],[Adj Close]]-Table21[[#This Row],[3-MA]])</f>
        <v>-0.79336666666667099</v>
      </c>
      <c r="J1337" s="3">
        <f t="shared" si="102"/>
        <v>0.62943066777778467</v>
      </c>
      <c r="K1337" s="3">
        <f>ABS(Table21[[#This Row],[Erorr 2]])</f>
        <v>0.79336666666667099</v>
      </c>
      <c r="L1337" s="6">
        <f>Table21[[#This Row],[Abs Erorr 2]]/Table21[[#This Row],[Adj Close]]</f>
        <v>8.5090394019898628E-3</v>
      </c>
      <c r="M1337" s="4">
        <f t="shared" si="104"/>
        <v>93.514150000000015</v>
      </c>
      <c r="N1337" s="9">
        <f>Table21[[#This Row],[Adj Close]]-Table21[[#This Row],[6-MA]]</f>
        <v>-0.27605000000001212</v>
      </c>
      <c r="O1337" s="10">
        <f>(Table21[[#This Row],[Adj Close]]-M1337)^2</f>
        <v>7.6203602500006684E-2</v>
      </c>
      <c r="P1337" s="10">
        <f>ABS(Table21[[#This Row],[Erorr 3]])</f>
        <v>0.27605000000001212</v>
      </c>
      <c r="Q1337" s="81">
        <f>Table21[[#This Row],[Abs Erorr 3]]/Table21[[#This Row],[Adj Close]]</f>
        <v>2.9606995423545964E-3</v>
      </c>
    </row>
    <row r="1338" spans="1:17" x14ac:dyDescent="0.3">
      <c r="A1338" s="79">
        <v>45406</v>
      </c>
      <c r="B1338" s="82">
        <v>93.852999999999994</v>
      </c>
      <c r="C1338" s="4">
        <f t="shared" si="101"/>
        <v>93.238100000000003</v>
      </c>
      <c r="D1338" s="18">
        <f>Table21[[#This Row],[Adj Close]]-Table21[[#This Row],[Naive Trend ]]</f>
        <v>0.61489999999999156</v>
      </c>
      <c r="E1338" s="5">
        <f t="shared" si="100"/>
        <v>0.37810200999998961</v>
      </c>
      <c r="F1338" s="5">
        <f>ABS(Table21[[#This Row],[Erorr 1]])</f>
        <v>0.61489999999999156</v>
      </c>
      <c r="G1338" s="6">
        <f>Table21[[#This Row],[Abs Erorr 1]]/Table21[[#This Row],[Adj Close]]</f>
        <v>6.5517351603037897E-3</v>
      </c>
      <c r="H1338" s="4">
        <f t="shared" si="103"/>
        <v>93.462899999999991</v>
      </c>
      <c r="I1338" s="7">
        <f>(Table21[[#This Row],[Adj Close]]-Table21[[#This Row],[3-MA]])</f>
        <v>0.39010000000000389</v>
      </c>
      <c r="J1338" s="3">
        <f t="shared" si="102"/>
        <v>0.15217801000000303</v>
      </c>
      <c r="K1338" s="3">
        <f>ABS(Table21[[#This Row],[Erorr 2]])</f>
        <v>0.39010000000000389</v>
      </c>
      <c r="L1338" s="6">
        <f>Table21[[#This Row],[Abs Erorr 2]]/Table21[[#This Row],[Adj Close]]</f>
        <v>4.156500058602324E-3</v>
      </c>
      <c r="M1338" s="4">
        <f t="shared" si="104"/>
        <v>93.666200000000003</v>
      </c>
      <c r="N1338" s="9">
        <f>Table21[[#This Row],[Adj Close]]-Table21[[#This Row],[6-MA]]</f>
        <v>0.18679999999999097</v>
      </c>
      <c r="O1338" s="10">
        <f>(Table21[[#This Row],[Adj Close]]-M1338)^2</f>
        <v>3.4894239999996628E-2</v>
      </c>
      <c r="P1338" s="10">
        <f>ABS(Table21[[#This Row],[Erorr 3]])</f>
        <v>0.18679999999999097</v>
      </c>
      <c r="Q1338" s="81">
        <f>Table21[[#This Row],[Abs Erorr 3]]/Table21[[#This Row],[Adj Close]]</f>
        <v>1.9903466058622632E-3</v>
      </c>
    </row>
    <row r="1339" spans="1:17" x14ac:dyDescent="0.3">
      <c r="A1339" s="79">
        <v>45407</v>
      </c>
      <c r="B1339" s="82">
        <v>93.158799999999999</v>
      </c>
      <c r="C1339" s="4">
        <f t="shared" si="101"/>
        <v>93.852999999999994</v>
      </c>
      <c r="D1339" s="18">
        <f>Table21[[#This Row],[Adj Close]]-Table21[[#This Row],[Naive Trend ]]</f>
        <v>-0.69419999999999504</v>
      </c>
      <c r="E1339" s="5">
        <f t="shared" si="100"/>
        <v>0.48191363999999309</v>
      </c>
      <c r="F1339" s="5">
        <f>ABS(Table21[[#This Row],[Erorr 1]])</f>
        <v>0.69419999999999504</v>
      </c>
      <c r="G1339" s="6">
        <f>Table21[[#This Row],[Abs Erorr 1]]/Table21[[#This Row],[Adj Close]]</f>
        <v>7.4517919938856562E-3</v>
      </c>
      <c r="H1339" s="4">
        <f t="shared" si="103"/>
        <v>93.499266666666657</v>
      </c>
      <c r="I1339" s="7">
        <f>(Table21[[#This Row],[Adj Close]]-Table21[[#This Row],[3-MA]])</f>
        <v>-0.34046666666665715</v>
      </c>
      <c r="J1339" s="3">
        <f t="shared" si="102"/>
        <v>0.11591755111110463</v>
      </c>
      <c r="K1339" s="3">
        <f>ABS(Table21[[#This Row],[Erorr 2]])</f>
        <v>0.34046666666665715</v>
      </c>
      <c r="L1339" s="6">
        <f>Table21[[#This Row],[Abs Erorr 2]]/Table21[[#This Row],[Adj Close]]</f>
        <v>3.6546914158045955E-3</v>
      </c>
      <c r="M1339" s="4">
        <f t="shared" si="104"/>
        <v>93.872799999999984</v>
      </c>
      <c r="N1339" s="9">
        <f>Table21[[#This Row],[Adj Close]]-Table21[[#This Row],[6-MA]]</f>
        <v>-0.71399999999998442</v>
      </c>
      <c r="O1339" s="10">
        <f>(Table21[[#This Row],[Adj Close]]-M1339)^2</f>
        <v>0.50979599999997771</v>
      </c>
      <c r="P1339" s="10">
        <f>ABS(Table21[[#This Row],[Erorr 3]])</f>
        <v>0.71399999999998442</v>
      </c>
      <c r="Q1339" s="81">
        <f>Table21[[#This Row],[Abs Erorr 3]]/Table21[[#This Row],[Adj Close]]</f>
        <v>7.664332301403458E-3</v>
      </c>
    </row>
    <row r="1340" spans="1:17" x14ac:dyDescent="0.3">
      <c r="A1340" s="79">
        <v>45408</v>
      </c>
      <c r="B1340" s="82">
        <v>93.337299999999999</v>
      </c>
      <c r="C1340" s="4">
        <f t="shared" si="101"/>
        <v>93.158799999999999</v>
      </c>
      <c r="D1340" s="18">
        <f>Table21[[#This Row],[Adj Close]]-Table21[[#This Row],[Naive Trend ]]</f>
        <v>0.17849999999999966</v>
      </c>
      <c r="E1340" s="5">
        <f t="shared" si="100"/>
        <v>3.1862249999999877E-2</v>
      </c>
      <c r="F1340" s="5">
        <f>ABS(Table21[[#This Row],[Erorr 1]])</f>
        <v>0.17849999999999966</v>
      </c>
      <c r="G1340" s="6">
        <f>Table21[[#This Row],[Abs Erorr 1]]/Table21[[#This Row],[Adj Close]]</f>
        <v>1.9124187222043026E-3</v>
      </c>
      <c r="H1340" s="4">
        <f t="shared" si="103"/>
        <v>93.416633333333323</v>
      </c>
      <c r="I1340" s="7">
        <f>(Table21[[#This Row],[Adj Close]]-Table21[[#This Row],[3-MA]])</f>
        <v>-7.9333333333323708E-2</v>
      </c>
      <c r="J1340" s="3">
        <f t="shared" si="102"/>
        <v>6.2937777777762509E-3</v>
      </c>
      <c r="K1340" s="3">
        <f>ABS(Table21[[#This Row],[Erorr 2]])</f>
        <v>7.9333333333323708E-2</v>
      </c>
      <c r="L1340" s="6">
        <f>Table21[[#This Row],[Abs Erorr 2]]/Table21[[#This Row],[Adj Close]]</f>
        <v>8.4996387653514418E-4</v>
      </c>
      <c r="M1340" s="4">
        <f t="shared" si="104"/>
        <v>93.724049999999991</v>
      </c>
      <c r="N1340" s="9">
        <f>Table21[[#This Row],[Adj Close]]-Table21[[#This Row],[6-MA]]</f>
        <v>-0.38674999999999216</v>
      </c>
      <c r="O1340" s="10">
        <f>(Table21[[#This Row],[Adj Close]]-M1340)^2</f>
        <v>0.14957556249999393</v>
      </c>
      <c r="P1340" s="10">
        <f>ABS(Table21[[#This Row],[Erorr 3]])</f>
        <v>0.38674999999999216</v>
      </c>
      <c r="Q1340" s="81">
        <f>Table21[[#This Row],[Abs Erorr 3]]/Table21[[#This Row],[Adj Close]]</f>
        <v>4.143573898109246E-3</v>
      </c>
    </row>
    <row r="1341" spans="1:17" x14ac:dyDescent="0.3">
      <c r="A1341" s="79">
        <v>45411</v>
      </c>
      <c r="B1341" s="82">
        <v>93.277799999999999</v>
      </c>
      <c r="C1341" s="4">
        <f t="shared" si="101"/>
        <v>93.337299999999999</v>
      </c>
      <c r="D1341" s="18">
        <f>Table21[[#This Row],[Adj Close]]-Table21[[#This Row],[Naive Trend ]]</f>
        <v>-5.9499999999999886E-2</v>
      </c>
      <c r="E1341" s="5">
        <f t="shared" si="100"/>
        <v>3.5402499999999866E-3</v>
      </c>
      <c r="F1341" s="5">
        <f>ABS(Table21[[#This Row],[Erorr 1]])</f>
        <v>5.9499999999999886E-2</v>
      </c>
      <c r="G1341" s="6">
        <f>Table21[[#This Row],[Abs Erorr 1]]/Table21[[#This Row],[Adj Close]]</f>
        <v>6.3787953832530235E-4</v>
      </c>
      <c r="H1341" s="4">
        <f t="shared" si="103"/>
        <v>93.449700000000007</v>
      </c>
      <c r="I1341" s="7">
        <f>(Table21[[#This Row],[Adj Close]]-Table21[[#This Row],[3-MA]])</f>
        <v>-0.17190000000000794</v>
      </c>
      <c r="J1341" s="3">
        <f t="shared" si="102"/>
        <v>2.9549610000002727E-2</v>
      </c>
      <c r="K1341" s="3">
        <f>ABS(Table21[[#This Row],[Erorr 2]])</f>
        <v>0.17190000000000794</v>
      </c>
      <c r="L1341" s="6">
        <f>Table21[[#This Row],[Abs Erorr 2]]/Table21[[#This Row],[Adj Close]]</f>
        <v>1.8428822292121806E-3</v>
      </c>
      <c r="M1341" s="4">
        <f t="shared" si="104"/>
        <v>93.456299999999999</v>
      </c>
      <c r="N1341" s="9">
        <f>Table21[[#This Row],[Adj Close]]-Table21[[#This Row],[6-MA]]</f>
        <v>-0.17849999999999966</v>
      </c>
      <c r="O1341" s="10">
        <f>(Table21[[#This Row],[Adj Close]]-M1341)^2</f>
        <v>3.1862249999999877E-2</v>
      </c>
      <c r="P1341" s="10">
        <f>ABS(Table21[[#This Row],[Erorr 3]])</f>
        <v>0.17849999999999966</v>
      </c>
      <c r="Q1341" s="81">
        <f>Table21[[#This Row],[Abs Erorr 3]]/Table21[[#This Row],[Adj Close]]</f>
        <v>1.9136386149759071E-3</v>
      </c>
    </row>
    <row r="1342" spans="1:17" x14ac:dyDescent="0.3">
      <c r="A1342" s="79">
        <v>45412</v>
      </c>
      <c r="B1342" s="82">
        <v>91.492800000000003</v>
      </c>
      <c r="C1342" s="4">
        <f t="shared" si="101"/>
        <v>93.277799999999999</v>
      </c>
      <c r="D1342" s="18">
        <f>Table21[[#This Row],[Adj Close]]-Table21[[#This Row],[Naive Trend ]]</f>
        <v>-1.7849999999999966</v>
      </c>
      <c r="E1342" s="5">
        <f t="shared" si="100"/>
        <v>3.1862249999999879</v>
      </c>
      <c r="F1342" s="5">
        <f>ABS(Table21[[#This Row],[Erorr 1]])</f>
        <v>1.7849999999999966</v>
      </c>
      <c r="G1342" s="6">
        <f>Table21[[#This Row],[Abs Erorr 1]]/Table21[[#This Row],[Adj Close]]</f>
        <v>1.9509731913330847E-2</v>
      </c>
      <c r="H1342" s="4">
        <f t="shared" si="103"/>
        <v>93.257966666666675</v>
      </c>
      <c r="I1342" s="7">
        <f>(Table21[[#This Row],[Adj Close]]-Table21[[#This Row],[3-MA]])</f>
        <v>-1.7651666666666728</v>
      </c>
      <c r="J1342" s="3">
        <f t="shared" si="102"/>
        <v>3.1158133611111327</v>
      </c>
      <c r="K1342" s="3">
        <f>ABS(Table21[[#This Row],[Erorr 2]])</f>
        <v>1.7651666666666728</v>
      </c>
      <c r="L1342" s="6">
        <f>Table21[[#This Row],[Abs Erorr 2]]/Table21[[#This Row],[Adj Close]]</f>
        <v>1.9292957114293942E-2</v>
      </c>
      <c r="M1342" s="4">
        <f t="shared" si="104"/>
        <v>93.378616666666645</v>
      </c>
      <c r="N1342" s="9">
        <f>Table21[[#This Row],[Adj Close]]-Table21[[#This Row],[6-MA]]</f>
        <v>-1.885816666666642</v>
      </c>
      <c r="O1342" s="10">
        <f>(Table21[[#This Row],[Adj Close]]-M1342)^2</f>
        <v>3.556304500277685</v>
      </c>
      <c r="P1342" s="10">
        <f>ABS(Table21[[#This Row],[Erorr 3]])</f>
        <v>1.885816666666642</v>
      </c>
      <c r="Q1342" s="81">
        <f>Table21[[#This Row],[Abs Erorr 3]]/Table21[[#This Row],[Adj Close]]</f>
        <v>2.061164011448597E-2</v>
      </c>
    </row>
    <row r="1343" spans="1:17" x14ac:dyDescent="0.3">
      <c r="A1343" s="79">
        <v>45413</v>
      </c>
      <c r="B1343" s="82">
        <v>89.588700000000003</v>
      </c>
      <c r="C1343" s="4">
        <f t="shared" si="101"/>
        <v>91.492800000000003</v>
      </c>
      <c r="D1343" s="18">
        <f>Table21[[#This Row],[Adj Close]]-Table21[[#This Row],[Naive Trend ]]</f>
        <v>-1.9040999999999997</v>
      </c>
      <c r="E1343" s="5">
        <f t="shared" si="100"/>
        <v>3.6255968099999989</v>
      </c>
      <c r="F1343" s="5">
        <f>ABS(Table21[[#This Row],[Erorr 1]])</f>
        <v>1.9040999999999997</v>
      </c>
      <c r="G1343" s="6">
        <f>Table21[[#This Row],[Abs Erorr 1]]/Table21[[#This Row],[Adj Close]]</f>
        <v>2.1253796516748202E-2</v>
      </c>
      <c r="H1343" s="4">
        <f t="shared" si="103"/>
        <v>92.702633333333324</v>
      </c>
      <c r="I1343" s="7">
        <f>(Table21[[#This Row],[Adj Close]]-Table21[[#This Row],[3-MA]])</f>
        <v>-3.1139333333333212</v>
      </c>
      <c r="J1343" s="3">
        <f t="shared" si="102"/>
        <v>9.6965808044443698</v>
      </c>
      <c r="K1343" s="3">
        <f>ABS(Table21[[#This Row],[Erorr 2]])</f>
        <v>3.1139333333333212</v>
      </c>
      <c r="L1343" s="6">
        <f>Table21[[#This Row],[Abs Erorr 2]]/Table21[[#This Row],[Adj Close]]</f>
        <v>3.4758103793595854E-2</v>
      </c>
      <c r="M1343" s="4">
        <f t="shared" si="104"/>
        <v>93.059633333333338</v>
      </c>
      <c r="N1343" s="9">
        <f>Table21[[#This Row],[Adj Close]]-Table21[[#This Row],[6-MA]]</f>
        <v>-3.4709333333333348</v>
      </c>
      <c r="O1343" s="10">
        <f>(Table21[[#This Row],[Adj Close]]-M1343)^2</f>
        <v>12.047378204444454</v>
      </c>
      <c r="P1343" s="10">
        <f>ABS(Table21[[#This Row],[Erorr 3]])</f>
        <v>3.4709333333333348</v>
      </c>
      <c r="Q1343" s="81">
        <f>Table21[[#This Row],[Abs Erorr 3]]/Table21[[#This Row],[Adj Close]]</f>
        <v>3.8742981350698633E-2</v>
      </c>
    </row>
    <row r="1344" spans="1:17" x14ac:dyDescent="0.3">
      <c r="A1344" s="79">
        <v>45414</v>
      </c>
      <c r="B1344" s="82">
        <v>91.641499999999994</v>
      </c>
      <c r="C1344" s="4">
        <f t="shared" si="101"/>
        <v>89.588700000000003</v>
      </c>
      <c r="D1344" s="18">
        <f>Table21[[#This Row],[Adj Close]]-Table21[[#This Row],[Naive Trend ]]</f>
        <v>2.0527999999999906</v>
      </c>
      <c r="E1344" s="5">
        <f t="shared" si="100"/>
        <v>4.2139878399999615</v>
      </c>
      <c r="F1344" s="5">
        <f>ABS(Table21[[#This Row],[Erorr 1]])</f>
        <v>2.0527999999999906</v>
      </c>
      <c r="G1344" s="6">
        <f>Table21[[#This Row],[Abs Erorr 1]]/Table21[[#This Row],[Adj Close]]</f>
        <v>2.2400331727437797E-2</v>
      </c>
      <c r="H1344" s="4">
        <f t="shared" si="103"/>
        <v>91.453100000000006</v>
      </c>
      <c r="I1344" s="7">
        <f>(Table21[[#This Row],[Adj Close]]-Table21[[#This Row],[3-MA]])</f>
        <v>0.18839999999998724</v>
      </c>
      <c r="J1344" s="3">
        <f t="shared" si="102"/>
        <v>3.5494559999995193E-2</v>
      </c>
      <c r="K1344" s="3">
        <f>ABS(Table21[[#This Row],[Erorr 2]])</f>
        <v>0.18839999999998724</v>
      </c>
      <c r="L1344" s="6">
        <f>Table21[[#This Row],[Abs Erorr 2]]/Table21[[#This Row],[Adj Close]]</f>
        <v>2.0558371480168618E-3</v>
      </c>
      <c r="M1344" s="4">
        <f t="shared" si="104"/>
        <v>92.451399999999992</v>
      </c>
      <c r="N1344" s="9">
        <f>Table21[[#This Row],[Adj Close]]-Table21[[#This Row],[6-MA]]</f>
        <v>-0.80989999999999895</v>
      </c>
      <c r="O1344" s="10">
        <f>(Table21[[#This Row],[Adj Close]]-M1344)^2</f>
        <v>0.65593800999999829</v>
      </c>
      <c r="P1344" s="10">
        <f>ABS(Table21[[#This Row],[Erorr 3]])</f>
        <v>0.80989999999999895</v>
      </c>
      <c r="Q1344" s="81">
        <f>Table21[[#This Row],[Abs Erorr 3]]/Table21[[#This Row],[Adj Close]]</f>
        <v>8.8376990773830523E-3</v>
      </c>
    </row>
    <row r="1345" spans="1:17" x14ac:dyDescent="0.3">
      <c r="A1345" s="79">
        <v>45415</v>
      </c>
      <c r="B1345" s="82">
        <v>91.383700000000005</v>
      </c>
      <c r="C1345" s="4">
        <f t="shared" si="101"/>
        <v>91.641499999999994</v>
      </c>
      <c r="D1345" s="18">
        <f>Table21[[#This Row],[Adj Close]]-Table21[[#This Row],[Naive Trend ]]</f>
        <v>-0.25779999999998893</v>
      </c>
      <c r="E1345" s="5">
        <f t="shared" si="100"/>
        <v>6.6460839999994289E-2</v>
      </c>
      <c r="F1345" s="5">
        <f>ABS(Table21[[#This Row],[Erorr 1]])</f>
        <v>0.25779999999998893</v>
      </c>
      <c r="G1345" s="6">
        <f>Table21[[#This Row],[Abs Erorr 1]]/Table21[[#This Row],[Adj Close]]</f>
        <v>2.8210720292567372E-3</v>
      </c>
      <c r="H1345" s="4">
        <f t="shared" si="103"/>
        <v>90.907666666666671</v>
      </c>
      <c r="I1345" s="7">
        <f>(Table21[[#This Row],[Adj Close]]-Table21[[#This Row],[3-MA]])</f>
        <v>0.47603333333333353</v>
      </c>
      <c r="J1345" s="3">
        <f t="shared" si="102"/>
        <v>0.22660773444444463</v>
      </c>
      <c r="K1345" s="3">
        <f>ABS(Table21[[#This Row],[Erorr 2]])</f>
        <v>0.47603333333333353</v>
      </c>
      <c r="L1345" s="6">
        <f>Table21[[#This Row],[Abs Erorr 2]]/Table21[[#This Row],[Adj Close]]</f>
        <v>5.2091711468602551E-3</v>
      </c>
      <c r="M1345" s="4">
        <f t="shared" si="104"/>
        <v>92.082816666666659</v>
      </c>
      <c r="N1345" s="9">
        <f>Table21[[#This Row],[Adj Close]]-Table21[[#This Row],[6-MA]]</f>
        <v>-0.6991166666666544</v>
      </c>
      <c r="O1345" s="10">
        <f>(Table21[[#This Row],[Adj Close]]-M1345)^2</f>
        <v>0.48876411361109395</v>
      </c>
      <c r="P1345" s="10">
        <f>ABS(Table21[[#This Row],[Erorr 3]])</f>
        <v>0.6991166666666544</v>
      </c>
      <c r="Q1345" s="81">
        <f>Table21[[#This Row],[Abs Erorr 3]]/Table21[[#This Row],[Adj Close]]</f>
        <v>7.6503431866586091E-3</v>
      </c>
    </row>
    <row r="1346" spans="1:17" x14ac:dyDescent="0.3">
      <c r="A1346" s="79">
        <v>45418</v>
      </c>
      <c r="B1346" s="82">
        <v>92.583600000000004</v>
      </c>
      <c r="C1346" s="4">
        <f t="shared" si="101"/>
        <v>91.383700000000005</v>
      </c>
      <c r="D1346" s="18">
        <f>Table21[[#This Row],[Adj Close]]-Table21[[#This Row],[Naive Trend ]]</f>
        <v>1.1998999999999995</v>
      </c>
      <c r="E1346" s="5">
        <f t="shared" si="100"/>
        <v>1.4397600099999988</v>
      </c>
      <c r="F1346" s="5">
        <f>ABS(Table21[[#This Row],[Erorr 1]])</f>
        <v>1.1998999999999995</v>
      </c>
      <c r="G1346" s="6">
        <f>Table21[[#This Row],[Abs Erorr 1]]/Table21[[#This Row],[Adj Close]]</f>
        <v>1.2960178692554615E-2</v>
      </c>
      <c r="H1346" s="4">
        <f t="shared" si="103"/>
        <v>90.871300000000005</v>
      </c>
      <c r="I1346" s="7">
        <f>(Table21[[#This Row],[Adj Close]]-Table21[[#This Row],[3-MA]])</f>
        <v>1.712299999999999</v>
      </c>
      <c r="J1346" s="3">
        <f t="shared" si="102"/>
        <v>2.9319712899999968</v>
      </c>
      <c r="K1346" s="3">
        <f>ABS(Table21[[#This Row],[Erorr 2]])</f>
        <v>1.712299999999999</v>
      </c>
      <c r="L1346" s="6">
        <f>Table21[[#This Row],[Abs Erorr 2]]/Table21[[#This Row],[Adj Close]]</f>
        <v>1.8494636199067643E-2</v>
      </c>
      <c r="M1346" s="4">
        <f t="shared" si="104"/>
        <v>91.786966666666672</v>
      </c>
      <c r="N1346" s="9">
        <f>Table21[[#This Row],[Adj Close]]-Table21[[#This Row],[6-MA]]</f>
        <v>0.79663333333333242</v>
      </c>
      <c r="O1346" s="10">
        <f>(Table21[[#This Row],[Adj Close]]-M1346)^2</f>
        <v>0.63462466777777626</v>
      </c>
      <c r="P1346" s="10">
        <f>ABS(Table21[[#This Row],[Erorr 3]])</f>
        <v>0.79663333333333242</v>
      </c>
      <c r="Q1346" s="81">
        <f>Table21[[#This Row],[Abs Erorr 3]]/Table21[[#This Row],[Adj Close]]</f>
        <v>8.6044756666767367E-3</v>
      </c>
    </row>
    <row r="1347" spans="1:17" x14ac:dyDescent="0.3">
      <c r="A1347" s="79">
        <v>45419</v>
      </c>
      <c r="B1347" s="82">
        <v>93.000100000000003</v>
      </c>
      <c r="C1347" s="4">
        <f t="shared" si="101"/>
        <v>92.583600000000004</v>
      </c>
      <c r="D1347" s="18">
        <f>Table21[[#This Row],[Adj Close]]-Table21[[#This Row],[Naive Trend ]]</f>
        <v>0.4164999999999992</v>
      </c>
      <c r="E1347" s="5">
        <f t="shared" ref="E1347:E1410" si="105">(B1347-C1347)^2</f>
        <v>0.17347224999999933</v>
      </c>
      <c r="F1347" s="5">
        <f>ABS(Table21[[#This Row],[Erorr 1]])</f>
        <v>0.4164999999999992</v>
      </c>
      <c r="G1347" s="6">
        <f>Table21[[#This Row],[Abs Erorr 1]]/Table21[[#This Row],[Adj Close]]</f>
        <v>4.4784898080754663E-3</v>
      </c>
      <c r="H1347" s="4">
        <f t="shared" si="103"/>
        <v>91.869599999999991</v>
      </c>
      <c r="I1347" s="7">
        <f>(Table21[[#This Row],[Adj Close]]-Table21[[#This Row],[3-MA]])</f>
        <v>1.1305000000000121</v>
      </c>
      <c r="J1347" s="3">
        <f t="shared" si="102"/>
        <v>1.2780302500000273</v>
      </c>
      <c r="K1347" s="3">
        <f>ABS(Table21[[#This Row],[Erorr 2]])</f>
        <v>1.1305000000000121</v>
      </c>
      <c r="L1347" s="6">
        <f>Table21[[#This Row],[Abs Erorr 2]]/Table21[[#This Row],[Adj Close]]</f>
        <v>1.2155900907633561E-2</v>
      </c>
      <c r="M1347" s="4">
        <f t="shared" si="104"/>
        <v>91.661350000000013</v>
      </c>
      <c r="N1347" s="9">
        <f>Table21[[#This Row],[Adj Close]]-Table21[[#This Row],[6-MA]]</f>
        <v>1.3387499999999903</v>
      </c>
      <c r="O1347" s="10">
        <f>(Table21[[#This Row],[Adj Close]]-M1347)^2</f>
        <v>1.7922515624999742</v>
      </c>
      <c r="P1347" s="10">
        <f>ABS(Table21[[#This Row],[Erorr 3]])</f>
        <v>1.3387499999999903</v>
      </c>
      <c r="Q1347" s="81">
        <f>Table21[[#This Row],[Abs Erorr 3]]/Table21[[#This Row],[Adj Close]]</f>
        <v>1.4395145811671065E-2</v>
      </c>
    </row>
    <row r="1348" spans="1:17" x14ac:dyDescent="0.3">
      <c r="A1348" s="79">
        <v>45420</v>
      </c>
      <c r="B1348" s="82">
        <v>92.811700000000002</v>
      </c>
      <c r="C1348" s="4">
        <f t="shared" ref="C1348:C1411" si="106">B1347</f>
        <v>93.000100000000003</v>
      </c>
      <c r="D1348" s="18">
        <f>Table21[[#This Row],[Adj Close]]-Table21[[#This Row],[Naive Trend ]]</f>
        <v>-0.18840000000000146</v>
      </c>
      <c r="E1348" s="5">
        <f t="shared" si="105"/>
        <v>3.549456000000055E-2</v>
      </c>
      <c r="F1348" s="5">
        <f>ABS(Table21[[#This Row],[Erorr 1]])</f>
        <v>0.18840000000000146</v>
      </c>
      <c r="G1348" s="6">
        <f>Table21[[#This Row],[Abs Erorr 1]]/Table21[[#This Row],[Adj Close]]</f>
        <v>2.0299164868222588E-3</v>
      </c>
      <c r="H1348" s="4">
        <f t="shared" si="103"/>
        <v>92.322466666666671</v>
      </c>
      <c r="I1348" s="7">
        <f>(Table21[[#This Row],[Adj Close]]-Table21[[#This Row],[3-MA]])</f>
        <v>0.48923333333333119</v>
      </c>
      <c r="J1348" s="3">
        <f t="shared" si="102"/>
        <v>0.23934925444444236</v>
      </c>
      <c r="K1348" s="3">
        <f>ABS(Table21[[#This Row],[Erorr 2]])</f>
        <v>0.48923333333333119</v>
      </c>
      <c r="L1348" s="6">
        <f>Table21[[#This Row],[Abs Erorr 2]]/Table21[[#This Row],[Adj Close]]</f>
        <v>5.271246333526174E-3</v>
      </c>
      <c r="M1348" s="4">
        <f t="shared" si="104"/>
        <v>91.615066666666678</v>
      </c>
      <c r="N1348" s="9">
        <f>Table21[[#This Row],[Adj Close]]-Table21[[#This Row],[6-MA]]</f>
        <v>1.1966333333333239</v>
      </c>
      <c r="O1348" s="10">
        <f>(Table21[[#This Row],[Adj Close]]-M1348)^2</f>
        <v>1.4319313344444218</v>
      </c>
      <c r="P1348" s="10">
        <f>ABS(Table21[[#This Row],[Erorr 3]])</f>
        <v>1.1966333333333239</v>
      </c>
      <c r="Q1348" s="81">
        <f>Table21[[#This Row],[Abs Erorr 3]]/Table21[[#This Row],[Adj Close]]</f>
        <v>1.2893130212390505E-2</v>
      </c>
    </row>
    <row r="1349" spans="1:17" x14ac:dyDescent="0.3">
      <c r="A1349" s="79">
        <v>45421</v>
      </c>
      <c r="B1349" s="82">
        <v>92.613399999999999</v>
      </c>
      <c r="C1349" s="4">
        <f t="shared" si="106"/>
        <v>92.811700000000002</v>
      </c>
      <c r="D1349" s="18">
        <f>Table21[[#This Row],[Adj Close]]-Table21[[#This Row],[Naive Trend ]]</f>
        <v>-0.19830000000000325</v>
      </c>
      <c r="E1349" s="5">
        <f t="shared" si="105"/>
        <v>3.932289000000129E-2</v>
      </c>
      <c r="F1349" s="5">
        <f>ABS(Table21[[#This Row],[Erorr 1]])</f>
        <v>0.19830000000000325</v>
      </c>
      <c r="G1349" s="6">
        <f>Table21[[#This Row],[Abs Erorr 1]]/Table21[[#This Row],[Adj Close]]</f>
        <v>2.1411588387857832E-3</v>
      </c>
      <c r="H1349" s="4">
        <f t="shared" si="103"/>
        <v>92.79846666666667</v>
      </c>
      <c r="I1349" s="7">
        <f>(Table21[[#This Row],[Adj Close]]-Table21[[#This Row],[3-MA]])</f>
        <v>-0.18506666666667115</v>
      </c>
      <c r="J1349" s="3">
        <f t="shared" ref="J1349:J1412" si="107">(B1349-H1349)^2</f>
        <v>3.4249671111112774E-2</v>
      </c>
      <c r="K1349" s="3">
        <f>ABS(Table21[[#This Row],[Erorr 2]])</f>
        <v>0.18506666666667115</v>
      </c>
      <c r="L1349" s="6">
        <f>Table21[[#This Row],[Abs Erorr 2]]/Table21[[#This Row],[Adj Close]]</f>
        <v>1.9982709485524899E-3</v>
      </c>
      <c r="M1349" s="4">
        <f t="shared" si="104"/>
        <v>91.834883333333323</v>
      </c>
      <c r="N1349" s="9">
        <f>Table21[[#This Row],[Adj Close]]-Table21[[#This Row],[6-MA]]</f>
        <v>0.77851666666667541</v>
      </c>
      <c r="O1349" s="10">
        <f>(Table21[[#This Row],[Adj Close]]-M1349)^2</f>
        <v>0.60608820027779142</v>
      </c>
      <c r="P1349" s="10">
        <f>ABS(Table21[[#This Row],[Erorr 3]])</f>
        <v>0.77851666666667541</v>
      </c>
      <c r="Q1349" s="81">
        <f>Table21[[#This Row],[Abs Erorr 3]]/Table21[[#This Row],[Adj Close]]</f>
        <v>8.4060909832343426E-3</v>
      </c>
    </row>
    <row r="1350" spans="1:17" x14ac:dyDescent="0.3">
      <c r="A1350" s="79">
        <v>45422</v>
      </c>
      <c r="B1350" s="82">
        <v>90.183700000000002</v>
      </c>
      <c r="C1350" s="4">
        <f t="shared" si="106"/>
        <v>92.613399999999999</v>
      </c>
      <c r="D1350" s="18">
        <f>Table21[[#This Row],[Adj Close]]-Table21[[#This Row],[Naive Trend ]]</f>
        <v>-2.4296999999999969</v>
      </c>
      <c r="E1350" s="5">
        <f t="shared" si="105"/>
        <v>5.9034420899999844</v>
      </c>
      <c r="F1350" s="5">
        <f>ABS(Table21[[#This Row],[Erorr 1]])</f>
        <v>2.4296999999999969</v>
      </c>
      <c r="G1350" s="6">
        <f>Table21[[#This Row],[Abs Erorr 1]]/Table21[[#This Row],[Adj Close]]</f>
        <v>2.6941675713016842E-2</v>
      </c>
      <c r="H1350" s="4">
        <f t="shared" ref="H1350:H1413" si="108">AVERAGE(B1347:B1349)</f>
        <v>92.808400000000006</v>
      </c>
      <c r="I1350" s="7">
        <f>(Table21[[#This Row],[Adj Close]]-Table21[[#This Row],[3-MA]])</f>
        <v>-2.6247000000000043</v>
      </c>
      <c r="J1350" s="3">
        <f t="shared" si="107"/>
        <v>6.8890500900000227</v>
      </c>
      <c r="K1350" s="3">
        <f>ABS(Table21[[#This Row],[Erorr 2]])</f>
        <v>2.6247000000000043</v>
      </c>
      <c r="L1350" s="6">
        <f>Table21[[#This Row],[Abs Erorr 2]]/Table21[[#This Row],[Adj Close]]</f>
        <v>2.9103928980514265E-2</v>
      </c>
      <c r="M1350" s="4">
        <f t="shared" si="104"/>
        <v>92.338999999999984</v>
      </c>
      <c r="N1350" s="9">
        <f>Table21[[#This Row],[Adj Close]]-Table21[[#This Row],[6-MA]]</f>
        <v>-2.1552999999999827</v>
      </c>
      <c r="O1350" s="10">
        <f>(Table21[[#This Row],[Adj Close]]-M1350)^2</f>
        <v>4.6453180899999253</v>
      </c>
      <c r="P1350" s="10">
        <f>ABS(Table21[[#This Row],[Erorr 3]])</f>
        <v>2.1552999999999827</v>
      </c>
      <c r="Q1350" s="81">
        <f>Table21[[#This Row],[Abs Erorr 3]]/Table21[[#This Row],[Adj Close]]</f>
        <v>2.3898997268907603E-2</v>
      </c>
    </row>
    <row r="1351" spans="1:17" x14ac:dyDescent="0.3">
      <c r="A1351" s="79">
        <v>45425</v>
      </c>
      <c r="B1351" s="82">
        <v>91.948899999999995</v>
      </c>
      <c r="C1351" s="4">
        <f t="shared" si="106"/>
        <v>90.183700000000002</v>
      </c>
      <c r="D1351" s="18">
        <f>Table21[[#This Row],[Adj Close]]-Table21[[#This Row],[Naive Trend ]]</f>
        <v>1.765199999999993</v>
      </c>
      <c r="E1351" s="5">
        <f t="shared" si="105"/>
        <v>3.1159310399999751</v>
      </c>
      <c r="F1351" s="5">
        <f>ABS(Table21[[#This Row],[Erorr 1]])</f>
        <v>1.765199999999993</v>
      </c>
      <c r="G1351" s="6">
        <f>Table21[[#This Row],[Abs Erorr 1]]/Table21[[#This Row],[Adj Close]]</f>
        <v>1.9197619547378957E-2</v>
      </c>
      <c r="H1351" s="4">
        <f t="shared" si="108"/>
        <v>91.869599999999991</v>
      </c>
      <c r="I1351" s="7">
        <f>(Table21[[#This Row],[Adj Close]]-Table21[[#This Row],[3-MA]])</f>
        <v>7.9300000000003479E-2</v>
      </c>
      <c r="J1351" s="3">
        <f t="shared" si="107"/>
        <v>6.2884900000005515E-3</v>
      </c>
      <c r="K1351" s="3">
        <f>ABS(Table21[[#This Row],[Erorr 2]])</f>
        <v>7.9300000000003479E-2</v>
      </c>
      <c r="L1351" s="6">
        <f>Table21[[#This Row],[Abs Erorr 2]]/Table21[[#This Row],[Adj Close]]</f>
        <v>8.6243554844053034E-4</v>
      </c>
      <c r="M1351" s="4">
        <f t="shared" si="104"/>
        <v>92.096033333333324</v>
      </c>
      <c r="N1351" s="9">
        <f>Table21[[#This Row],[Adj Close]]-Table21[[#This Row],[6-MA]]</f>
        <v>-0.14713333333332912</v>
      </c>
      <c r="O1351" s="10">
        <f>(Table21[[#This Row],[Adj Close]]-M1351)^2</f>
        <v>2.1648217777776538E-2</v>
      </c>
      <c r="P1351" s="10">
        <f>ABS(Table21[[#This Row],[Erorr 3]])</f>
        <v>0.14713333333332912</v>
      </c>
      <c r="Q1351" s="81">
        <f>Table21[[#This Row],[Abs Erorr 3]]/Table21[[#This Row],[Adj Close]]</f>
        <v>1.6001641491451134E-3</v>
      </c>
    </row>
    <row r="1352" spans="1:17" x14ac:dyDescent="0.3">
      <c r="A1352" s="79">
        <v>45426</v>
      </c>
      <c r="B1352" s="82">
        <v>92.018299999999996</v>
      </c>
      <c r="C1352" s="4">
        <f t="shared" si="106"/>
        <v>91.948899999999995</v>
      </c>
      <c r="D1352" s="18">
        <f>Table21[[#This Row],[Adj Close]]-Table21[[#This Row],[Naive Trend ]]</f>
        <v>6.9400000000001683E-2</v>
      </c>
      <c r="E1352" s="5">
        <f t="shared" si="105"/>
        <v>4.8163600000002338E-3</v>
      </c>
      <c r="F1352" s="5">
        <f>ABS(Table21[[#This Row],[Erorr 1]])</f>
        <v>6.9400000000001683E-2</v>
      </c>
      <c r="G1352" s="6">
        <f>Table21[[#This Row],[Abs Erorr 1]]/Table21[[#This Row],[Adj Close]]</f>
        <v>7.5419780630593789E-4</v>
      </c>
      <c r="H1352" s="4">
        <f t="shared" si="108"/>
        <v>91.581999999999994</v>
      </c>
      <c r="I1352" s="7">
        <f>(Table21[[#This Row],[Adj Close]]-Table21[[#This Row],[3-MA]])</f>
        <v>0.4363000000000028</v>
      </c>
      <c r="J1352" s="3">
        <f t="shared" si="107"/>
        <v>0.19035769000000244</v>
      </c>
      <c r="K1352" s="3">
        <f>ABS(Table21[[#This Row],[Erorr 2]])</f>
        <v>0.4363000000000028</v>
      </c>
      <c r="L1352" s="6">
        <f>Table21[[#This Row],[Abs Erorr 2]]/Table21[[#This Row],[Adj Close]]</f>
        <v>4.7414481684621736E-3</v>
      </c>
      <c r="M1352" s="4">
        <f t="shared" si="104"/>
        <v>92.190233333333325</v>
      </c>
      <c r="N1352" s="9">
        <f>Table21[[#This Row],[Adj Close]]-Table21[[#This Row],[6-MA]]</f>
        <v>-0.17193333333332816</v>
      </c>
      <c r="O1352" s="10">
        <f>(Table21[[#This Row],[Adj Close]]-M1352)^2</f>
        <v>2.9561071111109335E-2</v>
      </c>
      <c r="P1352" s="10">
        <f>ABS(Table21[[#This Row],[Erorr 3]])</f>
        <v>0.17193333333332816</v>
      </c>
      <c r="Q1352" s="81">
        <f>Table21[[#This Row],[Abs Erorr 3]]/Table21[[#This Row],[Adj Close]]</f>
        <v>1.8684689168711895E-3</v>
      </c>
    </row>
    <row r="1353" spans="1:17" x14ac:dyDescent="0.3">
      <c r="A1353" s="79">
        <v>45427</v>
      </c>
      <c r="B1353" s="82">
        <v>90.907700000000006</v>
      </c>
      <c r="C1353" s="4">
        <f t="shared" si="106"/>
        <v>92.018299999999996</v>
      </c>
      <c r="D1353" s="18">
        <f>Table21[[#This Row],[Adj Close]]-Table21[[#This Row],[Naive Trend ]]</f>
        <v>-1.1105999999999909</v>
      </c>
      <c r="E1353" s="5">
        <f t="shared" si="105"/>
        <v>1.2334323599999799</v>
      </c>
      <c r="F1353" s="5">
        <f>ABS(Table21[[#This Row],[Erorr 1]])</f>
        <v>1.1105999999999909</v>
      </c>
      <c r="G1353" s="6">
        <f>Table21[[#This Row],[Abs Erorr 1]]/Table21[[#This Row],[Adj Close]]</f>
        <v>1.2216786916839728E-2</v>
      </c>
      <c r="H1353" s="4">
        <f t="shared" si="108"/>
        <v>91.383633333333322</v>
      </c>
      <c r="I1353" s="7">
        <f>(Table21[[#This Row],[Adj Close]]-Table21[[#This Row],[3-MA]])</f>
        <v>-0.475933333333316</v>
      </c>
      <c r="J1353" s="3">
        <f t="shared" si="107"/>
        <v>0.22651253777776129</v>
      </c>
      <c r="K1353" s="3">
        <f>ABS(Table21[[#This Row],[Erorr 2]])</f>
        <v>0.475933333333316</v>
      </c>
      <c r="L1353" s="6">
        <f>Table21[[#This Row],[Abs Erorr 2]]/Table21[[#This Row],[Adj Close]]</f>
        <v>5.2353467674720183E-3</v>
      </c>
      <c r="M1353" s="4">
        <f t="shared" ref="M1353:M1416" si="109">AVERAGE(B1347:B1352)</f>
        <v>92.096016666666671</v>
      </c>
      <c r="N1353" s="9">
        <f>Table21[[#This Row],[Adj Close]]-Table21[[#This Row],[6-MA]]</f>
        <v>-1.1883166666666654</v>
      </c>
      <c r="O1353" s="10">
        <f>(Table21[[#This Row],[Adj Close]]-M1353)^2</f>
        <v>1.4120965002777746</v>
      </c>
      <c r="P1353" s="10">
        <f>ABS(Table21[[#This Row],[Erorr 3]])</f>
        <v>1.1883166666666654</v>
      </c>
      <c r="Q1353" s="81">
        <f>Table21[[#This Row],[Abs Erorr 3]]/Table21[[#This Row],[Adj Close]]</f>
        <v>1.3071683330088268E-2</v>
      </c>
    </row>
    <row r="1354" spans="1:17" x14ac:dyDescent="0.3">
      <c r="A1354" s="79">
        <v>45428</v>
      </c>
      <c r="B1354" s="82">
        <v>91.006799999999998</v>
      </c>
      <c r="C1354" s="4">
        <f t="shared" si="106"/>
        <v>90.907700000000006</v>
      </c>
      <c r="D1354" s="18">
        <f>Table21[[#This Row],[Adj Close]]-Table21[[#This Row],[Naive Trend ]]</f>
        <v>9.909999999999286E-2</v>
      </c>
      <c r="E1354" s="5">
        <f t="shared" si="105"/>
        <v>9.8208099999985855E-3</v>
      </c>
      <c r="F1354" s="5">
        <f>ABS(Table21[[#This Row],[Erorr 1]])</f>
        <v>9.909999999999286E-2</v>
      </c>
      <c r="G1354" s="6">
        <f>Table21[[#This Row],[Abs Erorr 1]]/Table21[[#This Row],[Adj Close]]</f>
        <v>1.0889296184460157E-3</v>
      </c>
      <c r="H1354" s="4">
        <f t="shared" si="108"/>
        <v>91.62496666666668</v>
      </c>
      <c r="I1354" s="7">
        <f>(Table21[[#This Row],[Adj Close]]-Table21[[#This Row],[3-MA]])</f>
        <v>-0.61816666666668141</v>
      </c>
      <c r="J1354" s="3">
        <f t="shared" si="107"/>
        <v>0.38213002777779598</v>
      </c>
      <c r="K1354" s="3">
        <f>ABS(Table21[[#This Row],[Erorr 2]])</f>
        <v>0.61816666666668141</v>
      </c>
      <c r="L1354" s="6">
        <f>Table21[[#This Row],[Abs Erorr 2]]/Table21[[#This Row],[Adj Close]]</f>
        <v>6.7925327191669348E-3</v>
      </c>
      <c r="M1354" s="4">
        <f t="shared" si="109"/>
        <v>91.747283333333328</v>
      </c>
      <c r="N1354" s="9">
        <f>Table21[[#This Row],[Adj Close]]-Table21[[#This Row],[6-MA]]</f>
        <v>-0.74048333333333005</v>
      </c>
      <c r="O1354" s="10">
        <f>(Table21[[#This Row],[Adj Close]]-M1354)^2</f>
        <v>0.54831556694443961</v>
      </c>
      <c r="P1354" s="10">
        <f>ABS(Table21[[#This Row],[Erorr 3]])</f>
        <v>0.74048333333333005</v>
      </c>
      <c r="Q1354" s="81">
        <f>Table21[[#This Row],[Abs Erorr 3]]/Table21[[#This Row],[Adj Close]]</f>
        <v>8.136571479640314E-3</v>
      </c>
    </row>
    <row r="1355" spans="1:17" x14ac:dyDescent="0.3">
      <c r="A1355" s="79">
        <v>45429</v>
      </c>
      <c r="B1355" s="82">
        <v>91.413399999999996</v>
      </c>
      <c r="C1355" s="4">
        <f t="shared" si="106"/>
        <v>91.006799999999998</v>
      </c>
      <c r="D1355" s="18">
        <f>Table21[[#This Row],[Adj Close]]-Table21[[#This Row],[Naive Trend ]]</f>
        <v>0.40659999999999741</v>
      </c>
      <c r="E1355" s="5">
        <f t="shared" si="105"/>
        <v>0.1653235599999979</v>
      </c>
      <c r="F1355" s="5">
        <f>ABS(Table21[[#This Row],[Erorr 1]])</f>
        <v>0.40659999999999741</v>
      </c>
      <c r="G1355" s="6">
        <f>Table21[[#This Row],[Abs Erorr 1]]/Table21[[#This Row],[Adj Close]]</f>
        <v>4.4479255776505135E-3</v>
      </c>
      <c r="H1355" s="4">
        <f t="shared" si="108"/>
        <v>91.310933333333324</v>
      </c>
      <c r="I1355" s="7">
        <f>(Table21[[#This Row],[Adj Close]]-Table21[[#This Row],[3-MA]])</f>
        <v>0.10246666666667181</v>
      </c>
      <c r="J1355" s="3">
        <f t="shared" si="107"/>
        <v>1.0499417777778833E-2</v>
      </c>
      <c r="K1355" s="3">
        <f>ABS(Table21[[#This Row],[Erorr 2]])</f>
        <v>0.10246666666667181</v>
      </c>
      <c r="L1355" s="6">
        <f>Table21[[#This Row],[Abs Erorr 2]]/Table21[[#This Row],[Adj Close]]</f>
        <v>1.1209151685275004E-3</v>
      </c>
      <c r="M1355" s="4">
        <f t="shared" si="109"/>
        <v>91.446466666666666</v>
      </c>
      <c r="N1355" s="9">
        <f>Table21[[#This Row],[Adj Close]]-Table21[[#This Row],[6-MA]]</f>
        <v>-3.306666666667013E-2</v>
      </c>
      <c r="O1355" s="10">
        <f>(Table21[[#This Row],[Adj Close]]-M1355)^2</f>
        <v>1.0934044444446734E-3</v>
      </c>
      <c r="P1355" s="10">
        <f>ABS(Table21[[#This Row],[Erorr 3]])</f>
        <v>3.306666666667013E-2</v>
      </c>
      <c r="Q1355" s="81">
        <f>Table21[[#This Row],[Abs Erorr 3]]/Table21[[#This Row],[Adj Close]]</f>
        <v>3.6172669068944085E-4</v>
      </c>
    </row>
    <row r="1356" spans="1:17" x14ac:dyDescent="0.3">
      <c r="A1356" s="79">
        <v>45432</v>
      </c>
      <c r="B1356" s="82">
        <v>91.006799999999998</v>
      </c>
      <c r="C1356" s="4">
        <f t="shared" si="106"/>
        <v>91.413399999999996</v>
      </c>
      <c r="D1356" s="18">
        <f>Table21[[#This Row],[Adj Close]]-Table21[[#This Row],[Naive Trend ]]</f>
        <v>-0.40659999999999741</v>
      </c>
      <c r="E1356" s="5">
        <f t="shared" si="105"/>
        <v>0.1653235599999979</v>
      </c>
      <c r="F1356" s="5">
        <f>ABS(Table21[[#This Row],[Erorr 1]])</f>
        <v>0.40659999999999741</v>
      </c>
      <c r="G1356" s="6">
        <f>Table21[[#This Row],[Abs Erorr 1]]/Table21[[#This Row],[Adj Close]]</f>
        <v>4.4677980106980729E-3</v>
      </c>
      <c r="H1356" s="4">
        <f t="shared" si="108"/>
        <v>91.109300000000005</v>
      </c>
      <c r="I1356" s="7">
        <f>(Table21[[#This Row],[Adj Close]]-Table21[[#This Row],[3-MA]])</f>
        <v>-0.10250000000000625</v>
      </c>
      <c r="J1356" s="3">
        <f t="shared" si="107"/>
        <v>1.0506250000001282E-2</v>
      </c>
      <c r="K1356" s="3">
        <f>ABS(Table21[[#This Row],[Erorr 2]])</f>
        <v>0.10250000000000625</v>
      </c>
      <c r="L1356" s="6">
        <f>Table21[[#This Row],[Abs Erorr 2]]/Table21[[#This Row],[Adj Close]]</f>
        <v>1.1262894640840712E-3</v>
      </c>
      <c r="M1356" s="4">
        <f t="shared" si="109"/>
        <v>91.246466666666663</v>
      </c>
      <c r="N1356" s="9">
        <f>Table21[[#This Row],[Adj Close]]-Table21[[#This Row],[6-MA]]</f>
        <v>-0.2396666666666647</v>
      </c>
      <c r="O1356" s="10">
        <f>(Table21[[#This Row],[Adj Close]]-M1356)^2</f>
        <v>5.7440111111110165E-2</v>
      </c>
      <c r="P1356" s="10">
        <f>ABS(Table21[[#This Row],[Erorr 3]])</f>
        <v>0.2396666666666647</v>
      </c>
      <c r="Q1356" s="81">
        <f>Table21[[#This Row],[Abs Erorr 3]]/Table21[[#This Row],[Adj Close]]</f>
        <v>2.6335028444760687E-3</v>
      </c>
    </row>
    <row r="1357" spans="1:17" x14ac:dyDescent="0.3">
      <c r="A1357" s="79">
        <v>45433</v>
      </c>
      <c r="B1357" s="82">
        <v>92.048100000000005</v>
      </c>
      <c r="C1357" s="4">
        <f t="shared" si="106"/>
        <v>91.006799999999998</v>
      </c>
      <c r="D1357" s="18">
        <f>Table21[[#This Row],[Adj Close]]-Table21[[#This Row],[Naive Trend ]]</f>
        <v>1.0413000000000068</v>
      </c>
      <c r="E1357" s="5">
        <f t="shared" si="105"/>
        <v>1.0843056900000141</v>
      </c>
      <c r="F1357" s="5">
        <f>ABS(Table21[[#This Row],[Erorr 1]])</f>
        <v>1.0413000000000068</v>
      </c>
      <c r="G1357" s="6">
        <f>Table21[[#This Row],[Abs Erorr 1]]/Table21[[#This Row],[Adj Close]]</f>
        <v>1.1312563757426897E-2</v>
      </c>
      <c r="H1357" s="4">
        <f t="shared" si="108"/>
        <v>91.14233333333334</v>
      </c>
      <c r="I1357" s="7">
        <f>(Table21[[#This Row],[Adj Close]]-Table21[[#This Row],[3-MA]])</f>
        <v>0.90576666666666483</v>
      </c>
      <c r="J1357" s="3">
        <f t="shared" si="107"/>
        <v>0.82041325444444113</v>
      </c>
      <c r="K1357" s="3">
        <f>ABS(Table21[[#This Row],[Erorr 2]])</f>
        <v>0.90576666666666483</v>
      </c>
      <c r="L1357" s="6">
        <f>Table21[[#This Row],[Abs Erorr 2]]/Table21[[#This Row],[Adj Close]]</f>
        <v>9.8401451704778781E-3</v>
      </c>
      <c r="M1357" s="4">
        <f t="shared" si="109"/>
        <v>91.383650000000003</v>
      </c>
      <c r="N1357" s="9">
        <f>Table21[[#This Row],[Adj Close]]-Table21[[#This Row],[6-MA]]</f>
        <v>0.66445000000000221</v>
      </c>
      <c r="O1357" s="10">
        <f>(Table21[[#This Row],[Adj Close]]-M1357)^2</f>
        <v>0.44149380250000292</v>
      </c>
      <c r="P1357" s="10">
        <f>ABS(Table21[[#This Row],[Erorr 3]])</f>
        <v>0.66445000000000221</v>
      </c>
      <c r="Q1357" s="81">
        <f>Table21[[#This Row],[Abs Erorr 3]]/Table21[[#This Row],[Adj Close]]</f>
        <v>7.218508584098989E-3</v>
      </c>
    </row>
    <row r="1358" spans="1:17" x14ac:dyDescent="0.3">
      <c r="A1358" s="79">
        <v>45434</v>
      </c>
      <c r="B1358" s="82">
        <v>91.730800000000002</v>
      </c>
      <c r="C1358" s="4">
        <f t="shared" si="106"/>
        <v>92.048100000000005</v>
      </c>
      <c r="D1358" s="18">
        <f>Table21[[#This Row],[Adj Close]]-Table21[[#This Row],[Naive Trend ]]</f>
        <v>-0.31730000000000302</v>
      </c>
      <c r="E1358" s="5">
        <f t="shared" si="105"/>
        <v>0.10067929000000192</v>
      </c>
      <c r="F1358" s="5">
        <f>ABS(Table21[[#This Row],[Erorr 1]])</f>
        <v>0.31730000000000302</v>
      </c>
      <c r="G1358" s="6">
        <f>Table21[[#This Row],[Abs Erorr 1]]/Table21[[#This Row],[Adj Close]]</f>
        <v>3.4590344791498931E-3</v>
      </c>
      <c r="H1358" s="4">
        <f t="shared" si="108"/>
        <v>91.489433333333338</v>
      </c>
      <c r="I1358" s="7">
        <f>(Table21[[#This Row],[Adj Close]]-Table21[[#This Row],[3-MA]])</f>
        <v>0.24136666666666429</v>
      </c>
      <c r="J1358" s="3">
        <f t="shared" si="107"/>
        <v>5.8257867777776626E-2</v>
      </c>
      <c r="K1358" s="3">
        <f>ABS(Table21[[#This Row],[Erorr 2]])</f>
        <v>0.24136666666666429</v>
      </c>
      <c r="L1358" s="6">
        <f>Table21[[#This Row],[Abs Erorr 2]]/Table21[[#This Row],[Adj Close]]</f>
        <v>2.6312499909154209E-3</v>
      </c>
      <c r="M1358" s="4">
        <f t="shared" si="109"/>
        <v>91.400183333333317</v>
      </c>
      <c r="N1358" s="9">
        <f>Table21[[#This Row],[Adj Close]]-Table21[[#This Row],[6-MA]]</f>
        <v>0.33061666666668543</v>
      </c>
      <c r="O1358" s="10">
        <f>(Table21[[#This Row],[Adj Close]]-M1358)^2</f>
        <v>0.10930738027779019</v>
      </c>
      <c r="P1358" s="10">
        <f>ABS(Table21[[#This Row],[Erorr 3]])</f>
        <v>0.33061666666668543</v>
      </c>
      <c r="Q1358" s="81">
        <f>Table21[[#This Row],[Abs Erorr 3]]/Table21[[#This Row],[Adj Close]]</f>
        <v>3.6042056394001297E-3</v>
      </c>
    </row>
    <row r="1359" spans="1:17" x14ac:dyDescent="0.3">
      <c r="A1359" s="79">
        <v>45435</v>
      </c>
      <c r="B1359" s="82">
        <v>90.639899999999997</v>
      </c>
      <c r="C1359" s="4">
        <f t="shared" si="106"/>
        <v>91.730800000000002</v>
      </c>
      <c r="D1359" s="18">
        <f>Table21[[#This Row],[Adj Close]]-Table21[[#This Row],[Naive Trend ]]</f>
        <v>-1.0909000000000049</v>
      </c>
      <c r="E1359" s="5">
        <f t="shared" si="105"/>
        <v>1.1900628100000106</v>
      </c>
      <c r="F1359" s="5">
        <f>ABS(Table21[[#This Row],[Erorr 1]])</f>
        <v>1.0909000000000049</v>
      </c>
      <c r="G1359" s="6">
        <f>Table21[[#This Row],[Abs Erorr 1]]/Table21[[#This Row],[Adj Close]]</f>
        <v>1.2035538432853576E-2</v>
      </c>
      <c r="H1359" s="4">
        <f t="shared" si="108"/>
        <v>91.59523333333334</v>
      </c>
      <c r="I1359" s="7">
        <f>(Table21[[#This Row],[Adj Close]]-Table21[[#This Row],[3-MA]])</f>
        <v>-0.95533333333334269</v>
      </c>
      <c r="J1359" s="3">
        <f t="shared" si="107"/>
        <v>0.91266177777779567</v>
      </c>
      <c r="K1359" s="3">
        <f>ABS(Table21[[#This Row],[Erorr 2]])</f>
        <v>0.95533333333334269</v>
      </c>
      <c r="L1359" s="6">
        <f>Table21[[#This Row],[Abs Erorr 2]]/Table21[[#This Row],[Adj Close]]</f>
        <v>1.0539876294362005E-2</v>
      </c>
      <c r="M1359" s="4">
        <f t="shared" si="109"/>
        <v>91.352266666666665</v>
      </c>
      <c r="N1359" s="9">
        <f>Table21[[#This Row],[Adj Close]]-Table21[[#This Row],[6-MA]]</f>
        <v>-0.71236666666666792</v>
      </c>
      <c r="O1359" s="10">
        <f>(Table21[[#This Row],[Adj Close]]-M1359)^2</f>
        <v>0.50746626777777959</v>
      </c>
      <c r="P1359" s="10">
        <f>ABS(Table21[[#This Row],[Erorr 3]])</f>
        <v>0.71236666666666792</v>
      </c>
      <c r="Q1359" s="81">
        <f>Table21[[#This Row],[Abs Erorr 3]]/Table21[[#This Row],[Adj Close]]</f>
        <v>7.8593055229172586E-3</v>
      </c>
    </row>
    <row r="1360" spans="1:17" x14ac:dyDescent="0.3">
      <c r="A1360" s="79">
        <v>45436</v>
      </c>
      <c r="B1360" s="82">
        <v>90.986999999999995</v>
      </c>
      <c r="C1360" s="4">
        <f t="shared" si="106"/>
        <v>90.639899999999997</v>
      </c>
      <c r="D1360" s="18">
        <f>Table21[[#This Row],[Adj Close]]-Table21[[#This Row],[Naive Trend ]]</f>
        <v>0.34709999999999752</v>
      </c>
      <c r="E1360" s="5">
        <f t="shared" si="105"/>
        <v>0.12047840999999827</v>
      </c>
      <c r="F1360" s="5">
        <f>ABS(Table21[[#This Row],[Erorr 1]])</f>
        <v>0.34709999999999752</v>
      </c>
      <c r="G1360" s="6">
        <f>Table21[[#This Row],[Abs Erorr 1]]/Table21[[#This Row],[Adj Close]]</f>
        <v>3.8148306900985586E-3</v>
      </c>
      <c r="H1360" s="4">
        <f t="shared" si="108"/>
        <v>91.472933333333344</v>
      </c>
      <c r="I1360" s="7">
        <f>(Table21[[#This Row],[Adj Close]]-Table21[[#This Row],[3-MA]])</f>
        <v>-0.48593333333334954</v>
      </c>
      <c r="J1360" s="3">
        <f t="shared" si="107"/>
        <v>0.2361312044444602</v>
      </c>
      <c r="K1360" s="3">
        <f>ABS(Table21[[#This Row],[Erorr 2]])</f>
        <v>0.48593333333334954</v>
      </c>
      <c r="L1360" s="6">
        <f>Table21[[#This Row],[Abs Erorr 2]]/Table21[[#This Row],[Adj Close]]</f>
        <v>5.3406896955977183E-3</v>
      </c>
      <c r="M1360" s="4">
        <f t="shared" si="109"/>
        <v>91.307633333333328</v>
      </c>
      <c r="N1360" s="9">
        <f>Table21[[#This Row],[Adj Close]]-Table21[[#This Row],[6-MA]]</f>
        <v>-0.32063333333333333</v>
      </c>
      <c r="O1360" s="10">
        <f>(Table21[[#This Row],[Adj Close]]-M1360)^2</f>
        <v>0.10280573444444444</v>
      </c>
      <c r="P1360" s="10">
        <f>ABS(Table21[[#This Row],[Erorr 3]])</f>
        <v>0.32063333333333333</v>
      </c>
      <c r="Q1360" s="81">
        <f>Table21[[#This Row],[Abs Erorr 3]]/Table21[[#This Row],[Adj Close]]</f>
        <v>3.5239466443924227E-3</v>
      </c>
    </row>
    <row r="1361" spans="1:17" x14ac:dyDescent="0.3">
      <c r="A1361" s="79">
        <v>45440</v>
      </c>
      <c r="B1361" s="82">
        <v>91.234899999999996</v>
      </c>
      <c r="C1361" s="4">
        <f t="shared" si="106"/>
        <v>90.986999999999995</v>
      </c>
      <c r="D1361" s="18">
        <f>Table21[[#This Row],[Adj Close]]-Table21[[#This Row],[Naive Trend ]]</f>
        <v>0.24790000000000134</v>
      </c>
      <c r="E1361" s="5">
        <f t="shared" si="105"/>
        <v>6.1454410000000667E-2</v>
      </c>
      <c r="F1361" s="5">
        <f>ABS(Table21[[#This Row],[Erorr 1]])</f>
        <v>0.24790000000000134</v>
      </c>
      <c r="G1361" s="6">
        <f>Table21[[#This Row],[Abs Erorr 1]]/Table21[[#This Row],[Adj Close]]</f>
        <v>2.7171619632399592E-3</v>
      </c>
      <c r="H1361" s="4">
        <f t="shared" si="108"/>
        <v>91.119233333333341</v>
      </c>
      <c r="I1361" s="7">
        <f>(Table21[[#This Row],[Adj Close]]-Table21[[#This Row],[3-MA]])</f>
        <v>0.11566666666665526</v>
      </c>
      <c r="J1361" s="3">
        <f t="shared" si="107"/>
        <v>1.3378777777775139E-2</v>
      </c>
      <c r="K1361" s="3">
        <f>ABS(Table21[[#This Row],[Erorr 2]])</f>
        <v>0.11566666666665526</v>
      </c>
      <c r="L1361" s="6">
        <f>Table21[[#This Row],[Abs Erorr 2]]/Table21[[#This Row],[Adj Close]]</f>
        <v>1.2677897018208522E-3</v>
      </c>
      <c r="M1361" s="4">
        <f t="shared" si="109"/>
        <v>91.304333333333332</v>
      </c>
      <c r="N1361" s="9">
        <f>Table21[[#This Row],[Adj Close]]-Table21[[#This Row],[6-MA]]</f>
        <v>-6.9433333333336122E-2</v>
      </c>
      <c r="O1361" s="10">
        <f>(Table21[[#This Row],[Adj Close]]-M1361)^2</f>
        <v>4.8209877777781653E-3</v>
      </c>
      <c r="P1361" s="10">
        <f>ABS(Table21[[#This Row],[Erorr 3]])</f>
        <v>6.9433333333336122E-2</v>
      </c>
      <c r="Q1361" s="81">
        <f>Table21[[#This Row],[Abs Erorr 3]]/Table21[[#This Row],[Adj Close]]</f>
        <v>7.6103917835538951E-4</v>
      </c>
    </row>
    <row r="1362" spans="1:17" x14ac:dyDescent="0.3">
      <c r="A1362" s="79">
        <v>45441</v>
      </c>
      <c r="B1362" s="82">
        <v>90.907700000000006</v>
      </c>
      <c r="C1362" s="4">
        <f t="shared" si="106"/>
        <v>91.234899999999996</v>
      </c>
      <c r="D1362" s="18">
        <f>Table21[[#This Row],[Adj Close]]-Table21[[#This Row],[Naive Trend ]]</f>
        <v>-0.32719999999999061</v>
      </c>
      <c r="E1362" s="5">
        <f t="shared" si="105"/>
        <v>0.10705983999999386</v>
      </c>
      <c r="F1362" s="5">
        <f>ABS(Table21[[#This Row],[Erorr 1]])</f>
        <v>0.32719999999999061</v>
      </c>
      <c r="G1362" s="6">
        <f>Table21[[#This Row],[Abs Erorr 1]]/Table21[[#This Row],[Adj Close]]</f>
        <v>3.5992550686024462E-3</v>
      </c>
      <c r="H1362" s="4">
        <f t="shared" si="108"/>
        <v>90.953933333333325</v>
      </c>
      <c r="I1362" s="7">
        <f>(Table21[[#This Row],[Adj Close]]-Table21[[#This Row],[3-MA]])</f>
        <v>-4.6233333333319138E-2</v>
      </c>
      <c r="J1362" s="3">
        <f t="shared" si="107"/>
        <v>2.1375211111097983E-3</v>
      </c>
      <c r="K1362" s="3">
        <f>ABS(Table21[[#This Row],[Erorr 2]])</f>
        <v>4.6233333333319138E-2</v>
      </c>
      <c r="L1362" s="6">
        <f>Table21[[#This Row],[Abs Erorr 2]]/Table21[[#This Row],[Adj Close]]</f>
        <v>5.0857444785556267E-4</v>
      </c>
      <c r="M1362" s="4">
        <f t="shared" si="109"/>
        <v>91.274583333333339</v>
      </c>
      <c r="N1362" s="9">
        <f>Table21[[#This Row],[Adj Close]]-Table21[[#This Row],[6-MA]]</f>
        <v>-0.36688333333333389</v>
      </c>
      <c r="O1362" s="10">
        <f>(Table21[[#This Row],[Adj Close]]-M1362)^2</f>
        <v>0.13460338027777818</v>
      </c>
      <c r="P1362" s="10">
        <f>ABS(Table21[[#This Row],[Erorr 3]])</f>
        <v>0.36688333333333389</v>
      </c>
      <c r="Q1362" s="81">
        <f>Table21[[#This Row],[Abs Erorr 3]]/Table21[[#This Row],[Adj Close]]</f>
        <v>4.035778414076408E-3</v>
      </c>
    </row>
    <row r="1363" spans="1:17" x14ac:dyDescent="0.3">
      <c r="A1363" s="79">
        <v>45442</v>
      </c>
      <c r="B1363" s="82">
        <v>92.672899999999998</v>
      </c>
      <c r="C1363" s="4">
        <f t="shared" si="106"/>
        <v>90.907700000000006</v>
      </c>
      <c r="D1363" s="18">
        <f>Table21[[#This Row],[Adj Close]]-Table21[[#This Row],[Naive Trend ]]</f>
        <v>1.765199999999993</v>
      </c>
      <c r="E1363" s="5">
        <f t="shared" si="105"/>
        <v>3.1159310399999751</v>
      </c>
      <c r="F1363" s="5">
        <f>ABS(Table21[[#This Row],[Erorr 1]])</f>
        <v>1.765199999999993</v>
      </c>
      <c r="G1363" s="6">
        <f>Table21[[#This Row],[Abs Erorr 1]]/Table21[[#This Row],[Adj Close]]</f>
        <v>1.9047639601220995E-2</v>
      </c>
      <c r="H1363" s="4">
        <f t="shared" si="108"/>
        <v>91.043199999999999</v>
      </c>
      <c r="I1363" s="7">
        <f>(Table21[[#This Row],[Adj Close]]-Table21[[#This Row],[3-MA]])</f>
        <v>1.6296999999999997</v>
      </c>
      <c r="J1363" s="3">
        <f t="shared" si="107"/>
        <v>2.6559220899999989</v>
      </c>
      <c r="K1363" s="3">
        <f>ABS(Table21[[#This Row],[Erorr 2]])</f>
        <v>1.6296999999999997</v>
      </c>
      <c r="L1363" s="6">
        <f>Table21[[#This Row],[Abs Erorr 2]]/Table21[[#This Row],[Adj Close]]</f>
        <v>1.758550773742917E-2</v>
      </c>
      <c r="M1363" s="4">
        <f t="shared" si="109"/>
        <v>91.258066666666664</v>
      </c>
      <c r="N1363" s="9">
        <f>Table21[[#This Row],[Adj Close]]-Table21[[#This Row],[6-MA]]</f>
        <v>1.4148333333333341</v>
      </c>
      <c r="O1363" s="10">
        <f>(Table21[[#This Row],[Adj Close]]-M1363)^2</f>
        <v>2.0017533611111133</v>
      </c>
      <c r="P1363" s="10">
        <f>ABS(Table21[[#This Row],[Erorr 3]])</f>
        <v>1.4148333333333341</v>
      </c>
      <c r="Q1363" s="81">
        <f>Table21[[#This Row],[Abs Erorr 3]]/Table21[[#This Row],[Adj Close]]</f>
        <v>1.5266958661413791E-2</v>
      </c>
    </row>
    <row r="1364" spans="1:17" x14ac:dyDescent="0.3">
      <c r="A1364" s="79">
        <v>45443</v>
      </c>
      <c r="B1364" s="82">
        <v>94.259600000000006</v>
      </c>
      <c r="C1364" s="4">
        <f t="shared" si="106"/>
        <v>92.672899999999998</v>
      </c>
      <c r="D1364" s="18">
        <f>Table21[[#This Row],[Adj Close]]-Table21[[#This Row],[Naive Trend ]]</f>
        <v>1.5867000000000075</v>
      </c>
      <c r="E1364" s="5">
        <f t="shared" si="105"/>
        <v>2.5176168900000238</v>
      </c>
      <c r="F1364" s="5">
        <f>ABS(Table21[[#This Row],[Erorr 1]])</f>
        <v>1.5867000000000075</v>
      </c>
      <c r="G1364" s="6">
        <f>Table21[[#This Row],[Abs Erorr 1]]/Table21[[#This Row],[Adj Close]]</f>
        <v>1.6833298677270087E-2</v>
      </c>
      <c r="H1364" s="4">
        <f t="shared" si="108"/>
        <v>91.605166666666676</v>
      </c>
      <c r="I1364" s="7">
        <f>(Table21[[#This Row],[Adj Close]]-Table21[[#This Row],[3-MA]])</f>
        <v>2.6544333333333299</v>
      </c>
      <c r="J1364" s="3">
        <f t="shared" si="107"/>
        <v>7.0460163211110931</v>
      </c>
      <c r="K1364" s="3">
        <f>ABS(Table21[[#This Row],[Erorr 2]])</f>
        <v>2.6544333333333299</v>
      </c>
      <c r="L1364" s="6">
        <f>Table21[[#This Row],[Abs Erorr 2]]/Table21[[#This Row],[Adj Close]]</f>
        <v>2.8160880518624413E-2</v>
      </c>
      <c r="M1364" s="4">
        <f t="shared" si="109"/>
        <v>91.362200000000016</v>
      </c>
      <c r="N1364" s="9">
        <f>Table21[[#This Row],[Adj Close]]-Table21[[#This Row],[6-MA]]</f>
        <v>2.8973999999999904</v>
      </c>
      <c r="O1364" s="10">
        <f>(Table21[[#This Row],[Adj Close]]-M1364)^2</f>
        <v>8.3949267599999438</v>
      </c>
      <c r="P1364" s="10">
        <f>ABS(Table21[[#This Row],[Erorr 3]])</f>
        <v>2.8973999999999904</v>
      </c>
      <c r="Q1364" s="81">
        <f>Table21[[#This Row],[Abs Erorr 3]]/Table21[[#This Row],[Adj Close]]</f>
        <v>3.0738513636807182E-2</v>
      </c>
    </row>
    <row r="1365" spans="1:17" x14ac:dyDescent="0.3">
      <c r="A1365" s="79">
        <v>45446</v>
      </c>
      <c r="B1365" s="82">
        <v>93.980800000000002</v>
      </c>
      <c r="C1365" s="4">
        <f t="shared" si="106"/>
        <v>94.259600000000006</v>
      </c>
      <c r="D1365" s="18">
        <f>Table21[[#This Row],[Adj Close]]-Table21[[#This Row],[Naive Trend ]]</f>
        <v>-0.27880000000000393</v>
      </c>
      <c r="E1365" s="5">
        <f t="shared" si="105"/>
        <v>7.772944000000219E-2</v>
      </c>
      <c r="F1365" s="5">
        <f>ABS(Table21[[#This Row],[Erorr 1]])</f>
        <v>0.27880000000000393</v>
      </c>
      <c r="G1365" s="6">
        <f>Table21[[#This Row],[Abs Erorr 1]]/Table21[[#This Row],[Adj Close]]</f>
        <v>2.9665633831591552E-3</v>
      </c>
      <c r="H1365" s="4">
        <f t="shared" si="108"/>
        <v>92.613399999999999</v>
      </c>
      <c r="I1365" s="7">
        <f>(Table21[[#This Row],[Adj Close]]-Table21[[#This Row],[3-MA]])</f>
        <v>1.3674000000000035</v>
      </c>
      <c r="J1365" s="3">
        <f t="shared" si="107"/>
        <v>1.8697827600000096</v>
      </c>
      <c r="K1365" s="3">
        <f>ABS(Table21[[#This Row],[Erorr 2]])</f>
        <v>1.3674000000000035</v>
      </c>
      <c r="L1365" s="6">
        <f>Table21[[#This Row],[Abs Erorr 2]]/Table21[[#This Row],[Adj Close]]</f>
        <v>1.4549780380673536E-2</v>
      </c>
      <c r="M1365" s="4">
        <f t="shared" si="109"/>
        <v>91.783666666666662</v>
      </c>
      <c r="N1365" s="9">
        <f>Table21[[#This Row],[Adj Close]]-Table21[[#This Row],[6-MA]]</f>
        <v>2.1971333333333405</v>
      </c>
      <c r="O1365" s="10">
        <f>(Table21[[#This Row],[Adj Close]]-M1365)^2</f>
        <v>4.8273948844444758</v>
      </c>
      <c r="P1365" s="10">
        <f>ABS(Table21[[#This Row],[Erorr 3]])</f>
        <v>2.1971333333333405</v>
      </c>
      <c r="Q1365" s="81">
        <f>Table21[[#This Row],[Abs Erorr 3]]/Table21[[#This Row],[Adj Close]]</f>
        <v>2.3378534055182979E-2</v>
      </c>
    </row>
    <row r="1366" spans="1:17" x14ac:dyDescent="0.3">
      <c r="A1366" s="79">
        <v>45447</v>
      </c>
      <c r="B1366" s="82">
        <v>94.319299999999998</v>
      </c>
      <c r="C1366" s="4">
        <f t="shared" si="106"/>
        <v>93.980800000000002</v>
      </c>
      <c r="D1366" s="18">
        <f>Table21[[#This Row],[Adj Close]]-Table21[[#This Row],[Naive Trend ]]</f>
        <v>0.33849999999999625</v>
      </c>
      <c r="E1366" s="5">
        <f t="shared" si="105"/>
        <v>0.11458224999999746</v>
      </c>
      <c r="F1366" s="5">
        <f>ABS(Table21[[#This Row],[Erorr 1]])</f>
        <v>0.33849999999999625</v>
      </c>
      <c r="G1366" s="6">
        <f>Table21[[#This Row],[Abs Erorr 1]]/Table21[[#This Row],[Adj Close]]</f>
        <v>3.5888731150464036E-3</v>
      </c>
      <c r="H1366" s="4">
        <f t="shared" si="108"/>
        <v>93.637766666666664</v>
      </c>
      <c r="I1366" s="7">
        <f>(Table21[[#This Row],[Adj Close]]-Table21[[#This Row],[3-MA]])</f>
        <v>0.68153333333333421</v>
      </c>
      <c r="J1366" s="3">
        <f t="shared" si="107"/>
        <v>0.46448768444444566</v>
      </c>
      <c r="K1366" s="3">
        <f>ABS(Table21[[#This Row],[Erorr 2]])</f>
        <v>0.68153333333333421</v>
      </c>
      <c r="L1366" s="6">
        <f>Table21[[#This Row],[Abs Erorr 2]]/Table21[[#This Row],[Adj Close]]</f>
        <v>7.2258099173057285E-3</v>
      </c>
      <c r="M1366" s="4">
        <f t="shared" si="109"/>
        <v>92.340483333333339</v>
      </c>
      <c r="N1366" s="9">
        <f>Table21[[#This Row],[Adj Close]]-Table21[[#This Row],[6-MA]]</f>
        <v>1.9788166666666598</v>
      </c>
      <c r="O1366" s="10">
        <f>(Table21[[#This Row],[Adj Close]]-M1366)^2</f>
        <v>3.9157154002777506</v>
      </c>
      <c r="P1366" s="10">
        <f>ABS(Table21[[#This Row],[Erorr 3]])</f>
        <v>1.9788166666666598</v>
      </c>
      <c r="Q1366" s="81">
        <f>Table21[[#This Row],[Abs Erorr 3]]/Table21[[#This Row],[Adj Close]]</f>
        <v>2.097997617313381E-2</v>
      </c>
    </row>
    <row r="1367" spans="1:17" x14ac:dyDescent="0.3">
      <c r="A1367" s="79">
        <v>45448</v>
      </c>
      <c r="B1367" s="82">
        <v>93.901200000000003</v>
      </c>
      <c r="C1367" s="4">
        <f t="shared" si="106"/>
        <v>94.319299999999998</v>
      </c>
      <c r="D1367" s="18">
        <f>Table21[[#This Row],[Adj Close]]-Table21[[#This Row],[Naive Trend ]]</f>
        <v>-0.41809999999999548</v>
      </c>
      <c r="E1367" s="5">
        <f t="shared" si="105"/>
        <v>0.17480760999999623</v>
      </c>
      <c r="F1367" s="5">
        <f>ABS(Table21[[#This Row],[Erorr 1]])</f>
        <v>0.41809999999999548</v>
      </c>
      <c r="G1367" s="6">
        <f>Table21[[#This Row],[Abs Erorr 1]]/Table21[[#This Row],[Adj Close]]</f>
        <v>4.4525522570531099E-3</v>
      </c>
      <c r="H1367" s="4">
        <f t="shared" si="108"/>
        <v>94.186566666666678</v>
      </c>
      <c r="I1367" s="7">
        <f>(Table21[[#This Row],[Adj Close]]-Table21[[#This Row],[3-MA]])</f>
        <v>-0.28536666666667543</v>
      </c>
      <c r="J1367" s="3">
        <f t="shared" si="107"/>
        <v>8.1434134444449441E-2</v>
      </c>
      <c r="K1367" s="3">
        <f>ABS(Table21[[#This Row],[Erorr 2]])</f>
        <v>0.28536666666667543</v>
      </c>
      <c r="L1367" s="6">
        <f>Table21[[#This Row],[Abs Erorr 2]]/Table21[[#This Row],[Adj Close]]</f>
        <v>3.0390097961120349E-3</v>
      </c>
      <c r="M1367" s="4">
        <f t="shared" si="109"/>
        <v>92.895866666666663</v>
      </c>
      <c r="N1367" s="9">
        <f>Table21[[#This Row],[Adj Close]]-Table21[[#This Row],[6-MA]]</f>
        <v>1.0053333333333399</v>
      </c>
      <c r="O1367" s="10">
        <f>(Table21[[#This Row],[Adj Close]]-M1367)^2</f>
        <v>1.0106951111111242</v>
      </c>
      <c r="P1367" s="10">
        <f>ABS(Table21[[#This Row],[Erorr 3]])</f>
        <v>1.0053333333333399</v>
      </c>
      <c r="Q1367" s="81">
        <f>Table21[[#This Row],[Abs Erorr 3]]/Table21[[#This Row],[Adj Close]]</f>
        <v>1.0706288453537759E-2</v>
      </c>
    </row>
    <row r="1368" spans="1:17" x14ac:dyDescent="0.3">
      <c r="A1368" s="79">
        <v>45449</v>
      </c>
      <c r="B1368" s="82">
        <v>95.294899999999998</v>
      </c>
      <c r="C1368" s="4">
        <f t="shared" si="106"/>
        <v>93.901200000000003</v>
      </c>
      <c r="D1368" s="18">
        <f>Table21[[#This Row],[Adj Close]]-Table21[[#This Row],[Naive Trend ]]</f>
        <v>1.3936999999999955</v>
      </c>
      <c r="E1368" s="5">
        <f t="shared" si="105"/>
        <v>1.9423996899999874</v>
      </c>
      <c r="F1368" s="5">
        <f>ABS(Table21[[#This Row],[Erorr 1]])</f>
        <v>1.3936999999999955</v>
      </c>
      <c r="G1368" s="6">
        <f>Table21[[#This Row],[Abs Erorr 1]]/Table21[[#This Row],[Adj Close]]</f>
        <v>1.462512684309439E-2</v>
      </c>
      <c r="H1368" s="4">
        <f t="shared" si="108"/>
        <v>94.067099999999996</v>
      </c>
      <c r="I1368" s="7">
        <f>(Table21[[#This Row],[Adj Close]]-Table21[[#This Row],[3-MA]])</f>
        <v>1.227800000000002</v>
      </c>
      <c r="J1368" s="3">
        <f t="shared" si="107"/>
        <v>1.5074928400000049</v>
      </c>
      <c r="K1368" s="3">
        <f>ABS(Table21[[#This Row],[Erorr 2]])</f>
        <v>1.227800000000002</v>
      </c>
      <c r="L1368" s="6">
        <f>Table21[[#This Row],[Abs Erorr 2]]/Table21[[#This Row],[Adj Close]]</f>
        <v>1.2884215209838113E-2</v>
      </c>
      <c r="M1368" s="4">
        <f t="shared" si="109"/>
        <v>93.340249999999983</v>
      </c>
      <c r="N1368" s="9">
        <f>Table21[[#This Row],[Adj Close]]-Table21[[#This Row],[6-MA]]</f>
        <v>1.9546500000000151</v>
      </c>
      <c r="O1368" s="10">
        <f>(Table21[[#This Row],[Adj Close]]-M1368)^2</f>
        <v>3.8206566225000591</v>
      </c>
      <c r="P1368" s="10">
        <f>ABS(Table21[[#This Row],[Erorr 3]])</f>
        <v>1.9546500000000151</v>
      </c>
      <c r="Q1368" s="81">
        <f>Table21[[#This Row],[Abs Erorr 3]]/Table21[[#This Row],[Adj Close]]</f>
        <v>2.0511590861630739E-2</v>
      </c>
    </row>
    <row r="1369" spans="1:17" x14ac:dyDescent="0.3">
      <c r="A1369" s="79">
        <v>45450</v>
      </c>
      <c r="B1369" s="82">
        <v>96.121300000000005</v>
      </c>
      <c r="C1369" s="4">
        <f t="shared" si="106"/>
        <v>95.294899999999998</v>
      </c>
      <c r="D1369" s="18">
        <f>Table21[[#This Row],[Adj Close]]-Table21[[#This Row],[Naive Trend ]]</f>
        <v>0.82640000000000668</v>
      </c>
      <c r="E1369" s="5">
        <f t="shared" si="105"/>
        <v>0.68293696000001103</v>
      </c>
      <c r="F1369" s="5">
        <f>ABS(Table21[[#This Row],[Erorr 1]])</f>
        <v>0.82640000000000668</v>
      </c>
      <c r="G1369" s="6">
        <f>Table21[[#This Row],[Abs Erorr 1]]/Table21[[#This Row],[Adj Close]]</f>
        <v>8.5974700716699281E-3</v>
      </c>
      <c r="H1369" s="4">
        <f t="shared" si="108"/>
        <v>94.505133333333333</v>
      </c>
      <c r="I1369" s="7">
        <f>(Table21[[#This Row],[Adj Close]]-Table21[[#This Row],[3-MA]])</f>
        <v>1.6161666666666719</v>
      </c>
      <c r="J1369" s="3">
        <f t="shared" si="107"/>
        <v>2.6119946944444612</v>
      </c>
      <c r="K1369" s="3">
        <f>ABS(Table21[[#This Row],[Erorr 2]])</f>
        <v>1.6161666666666719</v>
      </c>
      <c r="L1369" s="6">
        <f>Table21[[#This Row],[Abs Erorr 2]]/Table21[[#This Row],[Adj Close]]</f>
        <v>1.6813824476642241E-2</v>
      </c>
      <c r="M1369" s="4">
        <f t="shared" si="109"/>
        <v>94.071450000000013</v>
      </c>
      <c r="N1369" s="9">
        <f>Table21[[#This Row],[Adj Close]]-Table21[[#This Row],[6-MA]]</f>
        <v>2.0498499999999922</v>
      </c>
      <c r="O1369" s="10">
        <f>(Table21[[#This Row],[Adj Close]]-M1369)^2</f>
        <v>4.201885022499968</v>
      </c>
      <c r="P1369" s="10">
        <f>ABS(Table21[[#This Row],[Erorr 3]])</f>
        <v>2.0498499999999922</v>
      </c>
      <c r="Q1369" s="81">
        <f>Table21[[#This Row],[Abs Erorr 3]]/Table21[[#This Row],[Adj Close]]</f>
        <v>2.132565830882429E-2</v>
      </c>
    </row>
    <row r="1370" spans="1:17" x14ac:dyDescent="0.3">
      <c r="A1370" s="79">
        <v>45453</v>
      </c>
      <c r="B1370" s="82">
        <v>95.573700000000002</v>
      </c>
      <c r="C1370" s="4">
        <f t="shared" si="106"/>
        <v>96.121300000000005</v>
      </c>
      <c r="D1370" s="18">
        <f>Table21[[#This Row],[Adj Close]]-Table21[[#This Row],[Naive Trend ]]</f>
        <v>-0.54760000000000275</v>
      </c>
      <c r="E1370" s="5">
        <f t="shared" si="105"/>
        <v>0.29986576000000303</v>
      </c>
      <c r="F1370" s="5">
        <f>ABS(Table21[[#This Row],[Erorr 1]])</f>
        <v>0.54760000000000275</v>
      </c>
      <c r="G1370" s="6">
        <f>Table21[[#This Row],[Abs Erorr 1]]/Table21[[#This Row],[Adj Close]]</f>
        <v>5.7296097148065075E-3</v>
      </c>
      <c r="H1370" s="4">
        <f t="shared" si="108"/>
        <v>95.105800000000002</v>
      </c>
      <c r="I1370" s="7">
        <f>(Table21[[#This Row],[Adj Close]]-Table21[[#This Row],[3-MA]])</f>
        <v>0.4679000000000002</v>
      </c>
      <c r="J1370" s="3">
        <f t="shared" si="107"/>
        <v>0.21893041000000019</v>
      </c>
      <c r="K1370" s="3">
        <f>ABS(Table21[[#This Row],[Erorr 2]])</f>
        <v>0.4679000000000002</v>
      </c>
      <c r="L1370" s="6">
        <f>Table21[[#This Row],[Abs Erorr 2]]/Table21[[#This Row],[Adj Close]]</f>
        <v>4.8956982935682118E-3</v>
      </c>
      <c r="M1370" s="4">
        <f t="shared" si="109"/>
        <v>94.64618333333334</v>
      </c>
      <c r="N1370" s="9">
        <f>Table21[[#This Row],[Adj Close]]-Table21[[#This Row],[6-MA]]</f>
        <v>0.9275166666666621</v>
      </c>
      <c r="O1370" s="10">
        <f>(Table21[[#This Row],[Adj Close]]-M1370)^2</f>
        <v>0.86028716694443597</v>
      </c>
      <c r="P1370" s="10">
        <f>ABS(Table21[[#This Row],[Erorr 3]])</f>
        <v>0.9275166666666621</v>
      </c>
      <c r="Q1370" s="81">
        <f>Table21[[#This Row],[Abs Erorr 3]]/Table21[[#This Row],[Adj Close]]</f>
        <v>9.7047269977688644E-3</v>
      </c>
    </row>
    <row r="1371" spans="1:17" x14ac:dyDescent="0.3">
      <c r="A1371" s="79">
        <v>45454</v>
      </c>
      <c r="B1371" s="82">
        <v>95.444299999999998</v>
      </c>
      <c r="C1371" s="4">
        <f t="shared" si="106"/>
        <v>95.573700000000002</v>
      </c>
      <c r="D1371" s="18">
        <f>Table21[[#This Row],[Adj Close]]-Table21[[#This Row],[Naive Trend ]]</f>
        <v>-0.12940000000000396</v>
      </c>
      <c r="E1371" s="5">
        <f t="shared" si="105"/>
        <v>1.6744360000001023E-2</v>
      </c>
      <c r="F1371" s="5">
        <f>ABS(Table21[[#This Row],[Erorr 1]])</f>
        <v>0.12940000000000396</v>
      </c>
      <c r="G1371" s="6">
        <f>Table21[[#This Row],[Abs Erorr 1]]/Table21[[#This Row],[Adj Close]]</f>
        <v>1.3557645663492106E-3</v>
      </c>
      <c r="H1371" s="4">
        <f t="shared" si="108"/>
        <v>95.663300000000007</v>
      </c>
      <c r="I1371" s="7">
        <f>(Table21[[#This Row],[Adj Close]]-Table21[[#This Row],[3-MA]])</f>
        <v>-0.2190000000000083</v>
      </c>
      <c r="J1371" s="3">
        <f t="shared" si="107"/>
        <v>4.7961000000003633E-2</v>
      </c>
      <c r="K1371" s="3">
        <f>ABS(Table21[[#This Row],[Erorr 2]])</f>
        <v>0.2190000000000083</v>
      </c>
      <c r="L1371" s="6">
        <f>Table21[[#This Row],[Abs Erorr 2]]/Table21[[#This Row],[Adj Close]]</f>
        <v>2.294531994053163E-3</v>
      </c>
      <c r="M1371" s="4">
        <f t="shared" si="109"/>
        <v>94.865200000000002</v>
      </c>
      <c r="N1371" s="9">
        <f>Table21[[#This Row],[Adj Close]]-Table21[[#This Row],[6-MA]]</f>
        <v>0.57909999999999684</v>
      </c>
      <c r="O1371" s="10">
        <f>(Table21[[#This Row],[Adj Close]]-M1371)^2</f>
        <v>0.33535680999999634</v>
      </c>
      <c r="P1371" s="10">
        <f>ABS(Table21[[#This Row],[Erorr 3]])</f>
        <v>0.57909999999999684</v>
      </c>
      <c r="Q1371" s="81">
        <f>Table21[[#This Row],[Abs Erorr 3]]/Table21[[#This Row],[Adj Close]]</f>
        <v>6.0674131404389459E-3</v>
      </c>
    </row>
    <row r="1372" spans="1:17" x14ac:dyDescent="0.3">
      <c r="A1372" s="79">
        <v>45455</v>
      </c>
      <c r="B1372" s="82">
        <v>93.263999999999996</v>
      </c>
      <c r="C1372" s="4">
        <f t="shared" si="106"/>
        <v>95.444299999999998</v>
      </c>
      <c r="D1372" s="18">
        <f>Table21[[#This Row],[Adj Close]]-Table21[[#This Row],[Naive Trend ]]</f>
        <v>-2.1803000000000026</v>
      </c>
      <c r="E1372" s="5">
        <f t="shared" si="105"/>
        <v>4.7537080900000115</v>
      </c>
      <c r="F1372" s="5">
        <f>ABS(Table21[[#This Row],[Erorr 1]])</f>
        <v>2.1803000000000026</v>
      </c>
      <c r="G1372" s="6">
        <f>Table21[[#This Row],[Abs Erorr 1]]/Table21[[#This Row],[Adj Close]]</f>
        <v>2.3377723451707012E-2</v>
      </c>
      <c r="H1372" s="4">
        <f t="shared" si="108"/>
        <v>95.713099999999997</v>
      </c>
      <c r="I1372" s="7">
        <f>(Table21[[#This Row],[Adj Close]]-Table21[[#This Row],[3-MA]])</f>
        <v>-2.4491000000000014</v>
      </c>
      <c r="J1372" s="3">
        <f t="shared" si="107"/>
        <v>5.998090810000007</v>
      </c>
      <c r="K1372" s="3">
        <f>ABS(Table21[[#This Row],[Erorr 2]])</f>
        <v>2.4491000000000014</v>
      </c>
      <c r="L1372" s="6">
        <f>Table21[[#This Row],[Abs Erorr 2]]/Table21[[#This Row],[Adj Close]]</f>
        <v>2.6259864470749714E-2</v>
      </c>
      <c r="M1372" s="4">
        <f t="shared" si="109"/>
        <v>95.109116666666679</v>
      </c>
      <c r="N1372" s="9">
        <f>Table21[[#This Row],[Adj Close]]-Table21[[#This Row],[6-MA]]</f>
        <v>-1.8451166666666836</v>
      </c>
      <c r="O1372" s="10">
        <f>(Table21[[#This Row],[Adj Close]]-M1372)^2</f>
        <v>3.4044555136111736</v>
      </c>
      <c r="P1372" s="10">
        <f>ABS(Table21[[#This Row],[Erorr 3]])</f>
        <v>1.8451166666666836</v>
      </c>
      <c r="Q1372" s="81">
        <f>Table21[[#This Row],[Abs Erorr 3]]/Table21[[#This Row],[Adj Close]]</f>
        <v>1.9783803682735929E-2</v>
      </c>
    </row>
    <row r="1373" spans="1:17" x14ac:dyDescent="0.3">
      <c r="A1373" s="79">
        <v>45456</v>
      </c>
      <c r="B1373" s="82">
        <v>93.761799999999994</v>
      </c>
      <c r="C1373" s="4">
        <f t="shared" si="106"/>
        <v>93.263999999999996</v>
      </c>
      <c r="D1373" s="18">
        <f>Table21[[#This Row],[Adj Close]]-Table21[[#This Row],[Naive Trend ]]</f>
        <v>0.49779999999999802</v>
      </c>
      <c r="E1373" s="5">
        <f t="shared" si="105"/>
        <v>0.24780483999999803</v>
      </c>
      <c r="F1373" s="5">
        <f>ABS(Table21[[#This Row],[Erorr 1]])</f>
        <v>0.49779999999999802</v>
      </c>
      <c r="G1373" s="6">
        <f>Table21[[#This Row],[Abs Erorr 1]]/Table21[[#This Row],[Adj Close]]</f>
        <v>5.3091984155594074E-3</v>
      </c>
      <c r="H1373" s="4">
        <f t="shared" si="108"/>
        <v>94.760666666666665</v>
      </c>
      <c r="I1373" s="7">
        <f>(Table21[[#This Row],[Adj Close]]-Table21[[#This Row],[3-MA]])</f>
        <v>-0.99886666666667168</v>
      </c>
      <c r="J1373" s="3">
        <f t="shared" si="107"/>
        <v>0.99773461777778782</v>
      </c>
      <c r="K1373" s="3">
        <f>ABS(Table21[[#This Row],[Erorr 2]])</f>
        <v>0.99886666666667168</v>
      </c>
      <c r="L1373" s="6">
        <f>Table21[[#This Row],[Abs Erorr 2]]/Table21[[#This Row],[Adj Close]]</f>
        <v>1.0653236890361233E-2</v>
      </c>
      <c r="M1373" s="4">
        <f t="shared" si="109"/>
        <v>94.933233333333348</v>
      </c>
      <c r="N1373" s="9">
        <f>Table21[[#This Row],[Adj Close]]-Table21[[#This Row],[6-MA]]</f>
        <v>-1.1714333333333542</v>
      </c>
      <c r="O1373" s="10">
        <f>(Table21[[#This Row],[Adj Close]]-M1373)^2</f>
        <v>1.3722560544444933</v>
      </c>
      <c r="P1373" s="10">
        <f>ABS(Table21[[#This Row],[Erorr 3]])</f>
        <v>1.1714333333333542</v>
      </c>
      <c r="Q1373" s="81">
        <f>Table21[[#This Row],[Abs Erorr 3]]/Table21[[#This Row],[Adj Close]]</f>
        <v>1.2493716346458305E-2</v>
      </c>
    </row>
    <row r="1374" spans="1:17" x14ac:dyDescent="0.3">
      <c r="A1374" s="79">
        <v>45457</v>
      </c>
      <c r="B1374" s="82">
        <v>92.975300000000004</v>
      </c>
      <c r="C1374" s="4">
        <f t="shared" si="106"/>
        <v>93.761799999999994</v>
      </c>
      <c r="D1374" s="18">
        <f>Table21[[#This Row],[Adj Close]]-Table21[[#This Row],[Naive Trend ]]</f>
        <v>-0.78649999999998954</v>
      </c>
      <c r="E1374" s="5">
        <f t="shared" si="105"/>
        <v>0.61858224999998357</v>
      </c>
      <c r="F1374" s="5">
        <f>ABS(Table21[[#This Row],[Erorr 1]])</f>
        <v>0.78649999999998954</v>
      </c>
      <c r="G1374" s="6">
        <f>Table21[[#This Row],[Abs Erorr 1]]/Table21[[#This Row],[Adj Close]]</f>
        <v>8.4592359476117797E-3</v>
      </c>
      <c r="H1374" s="4">
        <f t="shared" si="108"/>
        <v>94.156700000000001</v>
      </c>
      <c r="I1374" s="7">
        <f>(Table21[[#This Row],[Adj Close]]-Table21[[#This Row],[3-MA]])</f>
        <v>-1.1813999999999965</v>
      </c>
      <c r="J1374" s="3">
        <f t="shared" si="107"/>
        <v>1.3957059599999917</v>
      </c>
      <c r="K1374" s="3">
        <f>ABS(Table21[[#This Row],[Erorr 2]])</f>
        <v>1.1813999999999965</v>
      </c>
      <c r="L1374" s="6">
        <f>Table21[[#This Row],[Abs Erorr 2]]/Table21[[#This Row],[Adj Close]]</f>
        <v>1.2706600570258944E-2</v>
      </c>
      <c r="M1374" s="4">
        <f t="shared" si="109"/>
        <v>94.910000000000011</v>
      </c>
      <c r="N1374" s="9">
        <f>Table21[[#This Row],[Adj Close]]-Table21[[#This Row],[6-MA]]</f>
        <v>-1.9347000000000065</v>
      </c>
      <c r="O1374" s="10">
        <f>(Table21[[#This Row],[Adj Close]]-M1374)^2</f>
        <v>3.7430640900000252</v>
      </c>
      <c r="P1374" s="10">
        <f>ABS(Table21[[#This Row],[Erorr 3]])</f>
        <v>1.9347000000000065</v>
      </c>
      <c r="Q1374" s="81">
        <f>Table21[[#This Row],[Abs Erorr 3]]/Table21[[#This Row],[Adj Close]]</f>
        <v>2.0808752432097625E-2</v>
      </c>
    </row>
    <row r="1375" spans="1:17" x14ac:dyDescent="0.3">
      <c r="A1375" s="79">
        <v>45460</v>
      </c>
      <c r="B1375" s="82">
        <v>94.578100000000006</v>
      </c>
      <c r="C1375" s="4">
        <f t="shared" si="106"/>
        <v>92.975300000000004</v>
      </c>
      <c r="D1375" s="18">
        <f>Table21[[#This Row],[Adj Close]]-Table21[[#This Row],[Naive Trend ]]</f>
        <v>1.602800000000002</v>
      </c>
      <c r="E1375" s="5">
        <f t="shared" si="105"/>
        <v>2.5689678400000062</v>
      </c>
      <c r="F1375" s="5">
        <f>ABS(Table21[[#This Row],[Erorr 1]])</f>
        <v>1.602800000000002</v>
      </c>
      <c r="G1375" s="6">
        <f>Table21[[#This Row],[Abs Erorr 1]]/Table21[[#This Row],[Adj Close]]</f>
        <v>1.6946840759118675E-2</v>
      </c>
      <c r="H1375" s="4">
        <f t="shared" si="108"/>
        <v>93.333700000000007</v>
      </c>
      <c r="I1375" s="7">
        <f>(Table21[[#This Row],[Adj Close]]-Table21[[#This Row],[3-MA]])</f>
        <v>1.2443999999999988</v>
      </c>
      <c r="J1375" s="3">
        <f t="shared" si="107"/>
        <v>1.548531359999997</v>
      </c>
      <c r="K1375" s="3">
        <f>ABS(Table21[[#This Row],[Erorr 2]])</f>
        <v>1.2443999999999988</v>
      </c>
      <c r="L1375" s="6">
        <f>Table21[[#This Row],[Abs Erorr 2]]/Table21[[#This Row],[Adj Close]]</f>
        <v>1.3157379985430017E-2</v>
      </c>
      <c r="M1375" s="4">
        <f t="shared" si="109"/>
        <v>94.523399999999995</v>
      </c>
      <c r="N1375" s="9">
        <f>Table21[[#This Row],[Adj Close]]-Table21[[#This Row],[6-MA]]</f>
        <v>5.4700000000011073E-2</v>
      </c>
      <c r="O1375" s="10">
        <f>(Table21[[#This Row],[Adj Close]]-M1375)^2</f>
        <v>2.9920900000012115E-3</v>
      </c>
      <c r="P1375" s="10">
        <f>ABS(Table21[[#This Row],[Erorr 3]])</f>
        <v>5.4700000000011073E-2</v>
      </c>
      <c r="Q1375" s="81">
        <f>Table21[[#This Row],[Abs Erorr 3]]/Table21[[#This Row],[Adj Close]]</f>
        <v>5.7835799196654476E-4</v>
      </c>
    </row>
    <row r="1376" spans="1:17" x14ac:dyDescent="0.3">
      <c r="A1376" s="79">
        <v>45461</v>
      </c>
      <c r="B1376" s="82">
        <v>94.359099999999998</v>
      </c>
      <c r="C1376" s="4">
        <f t="shared" si="106"/>
        <v>94.578100000000006</v>
      </c>
      <c r="D1376" s="18">
        <f>Table21[[#This Row],[Adj Close]]-Table21[[#This Row],[Naive Trend ]]</f>
        <v>-0.2190000000000083</v>
      </c>
      <c r="E1376" s="5">
        <f t="shared" si="105"/>
        <v>4.7961000000003633E-2</v>
      </c>
      <c r="F1376" s="5">
        <f>ABS(Table21[[#This Row],[Erorr 1]])</f>
        <v>0.2190000000000083</v>
      </c>
      <c r="G1376" s="6">
        <f>Table21[[#This Row],[Abs Erorr 1]]/Table21[[#This Row],[Adj Close]]</f>
        <v>2.3209208226870359E-3</v>
      </c>
      <c r="H1376" s="4">
        <f t="shared" si="108"/>
        <v>93.77173333333333</v>
      </c>
      <c r="I1376" s="7">
        <f>(Table21[[#This Row],[Adj Close]]-Table21[[#This Row],[3-MA]])</f>
        <v>0.58736666666666792</v>
      </c>
      <c r="J1376" s="3">
        <f t="shared" si="107"/>
        <v>0.34499960111111261</v>
      </c>
      <c r="K1376" s="3">
        <f>ABS(Table21[[#This Row],[Erorr 2]])</f>
        <v>0.58736666666666792</v>
      </c>
      <c r="L1376" s="6">
        <f>Table21[[#This Row],[Abs Erorr 2]]/Table21[[#This Row],[Adj Close]]</f>
        <v>6.2248014941501976E-3</v>
      </c>
      <c r="M1376" s="4">
        <f t="shared" si="109"/>
        <v>94.266199999999984</v>
      </c>
      <c r="N1376" s="9">
        <f>Table21[[#This Row],[Adj Close]]-Table21[[#This Row],[6-MA]]</f>
        <v>9.2900000000014415E-2</v>
      </c>
      <c r="O1376" s="10">
        <f>(Table21[[#This Row],[Adj Close]]-M1376)^2</f>
        <v>8.6304100000026782E-3</v>
      </c>
      <c r="P1376" s="10">
        <f>ABS(Table21[[#This Row],[Erorr 3]])</f>
        <v>9.2900000000014415E-2</v>
      </c>
      <c r="Q1376" s="81">
        <f>Table21[[#This Row],[Abs Erorr 3]]/Table21[[#This Row],[Adj Close]]</f>
        <v>9.8453673254635132E-4</v>
      </c>
    </row>
    <row r="1377" spans="1:17" x14ac:dyDescent="0.3">
      <c r="A1377" s="79">
        <v>45463</v>
      </c>
      <c r="B1377" s="82">
        <v>95.145600000000002</v>
      </c>
      <c r="C1377" s="4">
        <f t="shared" si="106"/>
        <v>94.359099999999998</v>
      </c>
      <c r="D1377" s="18">
        <f>Table21[[#This Row],[Adj Close]]-Table21[[#This Row],[Naive Trend ]]</f>
        <v>0.78650000000000375</v>
      </c>
      <c r="E1377" s="5">
        <f t="shared" si="105"/>
        <v>0.61858225000000588</v>
      </c>
      <c r="F1377" s="5">
        <f>ABS(Table21[[#This Row],[Erorr 1]])</f>
        <v>0.78650000000000375</v>
      </c>
      <c r="G1377" s="6">
        <f>Table21[[#This Row],[Abs Erorr 1]]/Table21[[#This Row],[Adj Close]]</f>
        <v>8.2662782093970051E-3</v>
      </c>
      <c r="H1377" s="4">
        <f t="shared" si="108"/>
        <v>93.970833333333346</v>
      </c>
      <c r="I1377" s="7">
        <f>(Table21[[#This Row],[Adj Close]]-Table21[[#This Row],[3-MA]])</f>
        <v>1.1747666666666561</v>
      </c>
      <c r="J1377" s="3">
        <f t="shared" si="107"/>
        <v>1.3800767211110863</v>
      </c>
      <c r="K1377" s="3">
        <f>ABS(Table21[[#This Row],[Erorr 2]])</f>
        <v>1.1747666666666561</v>
      </c>
      <c r="L1377" s="6">
        <f>Table21[[#This Row],[Abs Erorr 2]]/Table21[[#This Row],[Adj Close]]</f>
        <v>1.2347041446652877E-2</v>
      </c>
      <c r="M1377" s="4">
        <f t="shared" si="109"/>
        <v>94.063766666666666</v>
      </c>
      <c r="N1377" s="9">
        <f>Table21[[#This Row],[Adj Close]]-Table21[[#This Row],[6-MA]]</f>
        <v>1.0818333333333356</v>
      </c>
      <c r="O1377" s="10">
        <f>(Table21[[#This Row],[Adj Close]]-M1377)^2</f>
        <v>1.1703633611111162</v>
      </c>
      <c r="P1377" s="10">
        <f>ABS(Table21[[#This Row],[Erorr 3]])</f>
        <v>1.0818333333333356</v>
      </c>
      <c r="Q1377" s="81">
        <f>Table21[[#This Row],[Abs Erorr 3]]/Table21[[#This Row],[Adj Close]]</f>
        <v>1.1370292828394961E-2</v>
      </c>
    </row>
    <row r="1378" spans="1:17" x14ac:dyDescent="0.3">
      <c r="A1378" s="79">
        <v>45464</v>
      </c>
      <c r="B1378" s="82">
        <v>96.748500000000007</v>
      </c>
      <c r="C1378" s="4">
        <f t="shared" si="106"/>
        <v>95.145600000000002</v>
      </c>
      <c r="D1378" s="18">
        <f>Table21[[#This Row],[Adj Close]]-Table21[[#This Row],[Naive Trend ]]</f>
        <v>1.6029000000000053</v>
      </c>
      <c r="E1378" s="5">
        <f t="shared" si="105"/>
        <v>2.5692884100000168</v>
      </c>
      <c r="F1378" s="5">
        <f>ABS(Table21[[#This Row],[Erorr 1]])</f>
        <v>1.6029000000000053</v>
      </c>
      <c r="G1378" s="6">
        <f>Table21[[#This Row],[Abs Erorr 1]]/Table21[[#This Row],[Adj Close]]</f>
        <v>1.656769872401128E-2</v>
      </c>
      <c r="H1378" s="4">
        <f t="shared" si="108"/>
        <v>94.694266666666678</v>
      </c>
      <c r="I1378" s="7">
        <f>(Table21[[#This Row],[Adj Close]]-Table21[[#This Row],[3-MA]])</f>
        <v>2.0542333333333289</v>
      </c>
      <c r="J1378" s="3">
        <f t="shared" si="107"/>
        <v>4.2198745877777597</v>
      </c>
      <c r="K1378" s="3">
        <f>ABS(Table21[[#This Row],[Erorr 2]])</f>
        <v>2.0542333333333289</v>
      </c>
      <c r="L1378" s="6">
        <f>Table21[[#This Row],[Abs Erorr 2]]/Table21[[#This Row],[Adj Close]]</f>
        <v>2.1232715063627124E-2</v>
      </c>
      <c r="M1378" s="4">
        <f t="shared" si="109"/>
        <v>94.013983333333343</v>
      </c>
      <c r="N1378" s="9">
        <f>Table21[[#This Row],[Adj Close]]-Table21[[#This Row],[6-MA]]</f>
        <v>2.7345166666666643</v>
      </c>
      <c r="O1378" s="10">
        <f>(Table21[[#This Row],[Adj Close]]-M1378)^2</f>
        <v>7.4775814002777645</v>
      </c>
      <c r="P1378" s="10">
        <f>ABS(Table21[[#This Row],[Erorr 3]])</f>
        <v>2.7345166666666643</v>
      </c>
      <c r="Q1378" s="81">
        <f>Table21[[#This Row],[Abs Erorr 3]]/Table21[[#This Row],[Adj Close]]</f>
        <v>2.8264176361046053E-2</v>
      </c>
    </row>
    <row r="1379" spans="1:17" x14ac:dyDescent="0.3">
      <c r="A1379" s="79">
        <v>45467</v>
      </c>
      <c r="B1379" s="82">
        <v>96.738500000000002</v>
      </c>
      <c r="C1379" s="4">
        <f t="shared" si="106"/>
        <v>96.748500000000007</v>
      </c>
      <c r="D1379" s="18">
        <f>Table21[[#This Row],[Adj Close]]-Table21[[#This Row],[Naive Trend ]]</f>
        <v>-1.0000000000005116E-2</v>
      </c>
      <c r="E1379" s="5">
        <f t="shared" si="105"/>
        <v>1.0000000000010231E-4</v>
      </c>
      <c r="F1379" s="5">
        <f>ABS(Table21[[#This Row],[Erorr 1]])</f>
        <v>1.0000000000005116E-2</v>
      </c>
      <c r="G1379" s="6">
        <f>Table21[[#This Row],[Abs Erorr 1]]/Table21[[#This Row],[Adj Close]]</f>
        <v>1.0337146017361357E-4</v>
      </c>
      <c r="H1379" s="4">
        <f t="shared" si="108"/>
        <v>95.417733333333331</v>
      </c>
      <c r="I1379" s="7">
        <f>(Table21[[#This Row],[Adj Close]]-Table21[[#This Row],[3-MA]])</f>
        <v>1.3207666666666711</v>
      </c>
      <c r="J1379" s="3">
        <f t="shared" si="107"/>
        <v>1.7444245877777895</v>
      </c>
      <c r="K1379" s="3">
        <f>ABS(Table21[[#This Row],[Erorr 2]])</f>
        <v>1.3207666666666711</v>
      </c>
      <c r="L1379" s="6">
        <f>Table21[[#This Row],[Abs Erorr 2]]/Table21[[#This Row],[Adj Close]]</f>
        <v>1.3652957888190029E-2</v>
      </c>
      <c r="M1379" s="4">
        <f t="shared" si="109"/>
        <v>94.594733333333338</v>
      </c>
      <c r="N1379" s="9">
        <f>Table21[[#This Row],[Adj Close]]-Table21[[#This Row],[6-MA]]</f>
        <v>2.1437666666666644</v>
      </c>
      <c r="O1379" s="10">
        <f>(Table21[[#This Row],[Adj Close]]-M1379)^2</f>
        <v>4.5957355211111013</v>
      </c>
      <c r="P1379" s="10">
        <f>ABS(Table21[[#This Row],[Erorr 3]])</f>
        <v>2.1437666666666644</v>
      </c>
      <c r="Q1379" s="81">
        <f>Table21[[#This Row],[Abs Erorr 3]]/Table21[[#This Row],[Adj Close]]</f>
        <v>2.2160429060474003E-2</v>
      </c>
    </row>
    <row r="1380" spans="1:17" x14ac:dyDescent="0.3">
      <c r="A1380" s="79">
        <v>45468</v>
      </c>
      <c r="B1380" s="82">
        <v>94.3292</v>
      </c>
      <c r="C1380" s="4">
        <f t="shared" si="106"/>
        <v>96.738500000000002</v>
      </c>
      <c r="D1380" s="18">
        <f>Table21[[#This Row],[Adj Close]]-Table21[[#This Row],[Naive Trend ]]</f>
        <v>-2.4093000000000018</v>
      </c>
      <c r="E1380" s="5">
        <f t="shared" si="105"/>
        <v>5.8047264900000082</v>
      </c>
      <c r="F1380" s="5">
        <f>ABS(Table21[[#This Row],[Erorr 1]])</f>
        <v>2.4093000000000018</v>
      </c>
      <c r="G1380" s="6">
        <f>Table21[[#This Row],[Abs Erorr 1]]/Table21[[#This Row],[Adj Close]]</f>
        <v>2.5541401814072436E-2</v>
      </c>
      <c r="H1380" s="4">
        <f t="shared" si="108"/>
        <v>96.210866666666675</v>
      </c>
      <c r="I1380" s="7">
        <f>(Table21[[#This Row],[Adj Close]]-Table21[[#This Row],[3-MA]])</f>
        <v>-1.8816666666666748</v>
      </c>
      <c r="J1380" s="3">
        <f t="shared" si="107"/>
        <v>3.5406694444444753</v>
      </c>
      <c r="K1380" s="3">
        <f>ABS(Table21[[#This Row],[Erorr 2]])</f>
        <v>1.8816666666666748</v>
      </c>
      <c r="L1380" s="6">
        <f>Table21[[#This Row],[Abs Erorr 2]]/Table21[[#This Row],[Adj Close]]</f>
        <v>1.9947870507400409E-2</v>
      </c>
      <c r="M1380" s="4">
        <f t="shared" si="109"/>
        <v>95.090850000000003</v>
      </c>
      <c r="N1380" s="9">
        <f>Table21[[#This Row],[Adj Close]]-Table21[[#This Row],[6-MA]]</f>
        <v>-0.76165000000000305</v>
      </c>
      <c r="O1380" s="10">
        <f>(Table21[[#This Row],[Adj Close]]-M1380)^2</f>
        <v>0.58011072250000462</v>
      </c>
      <c r="P1380" s="10">
        <f>ABS(Table21[[#This Row],[Erorr 3]])</f>
        <v>0.76165000000000305</v>
      </c>
      <c r="Q1380" s="81">
        <f>Table21[[#This Row],[Abs Erorr 3]]/Table21[[#This Row],[Adj Close]]</f>
        <v>8.0743820577297704E-3</v>
      </c>
    </row>
    <row r="1381" spans="1:17" x14ac:dyDescent="0.3">
      <c r="A1381" s="79">
        <v>45469</v>
      </c>
      <c r="B1381" s="82">
        <v>93.642300000000006</v>
      </c>
      <c r="C1381" s="4">
        <f t="shared" si="106"/>
        <v>94.3292</v>
      </c>
      <c r="D1381" s="18">
        <f>Table21[[#This Row],[Adj Close]]-Table21[[#This Row],[Naive Trend ]]</f>
        <v>-0.68689999999999429</v>
      </c>
      <c r="E1381" s="5">
        <f t="shared" si="105"/>
        <v>0.47183160999999219</v>
      </c>
      <c r="F1381" s="5">
        <f>ABS(Table21[[#This Row],[Erorr 1]])</f>
        <v>0.68689999999999429</v>
      </c>
      <c r="G1381" s="6">
        <f>Table21[[#This Row],[Abs Erorr 1]]/Table21[[#This Row],[Adj Close]]</f>
        <v>7.3353601951254323E-3</v>
      </c>
      <c r="H1381" s="4">
        <f t="shared" si="108"/>
        <v>95.938733333333346</v>
      </c>
      <c r="I1381" s="7">
        <f>(Table21[[#This Row],[Adj Close]]-Table21[[#This Row],[3-MA]])</f>
        <v>-2.29643333333334</v>
      </c>
      <c r="J1381" s="3">
        <f t="shared" si="107"/>
        <v>5.2736060544444747</v>
      </c>
      <c r="K1381" s="3">
        <f>ABS(Table21[[#This Row],[Erorr 2]])</f>
        <v>2.29643333333334</v>
      </c>
      <c r="L1381" s="6">
        <f>Table21[[#This Row],[Abs Erorr 2]]/Table21[[#This Row],[Adj Close]]</f>
        <v>2.4523461441392832E-2</v>
      </c>
      <c r="M1381" s="4">
        <f t="shared" si="109"/>
        <v>95.316500000000005</v>
      </c>
      <c r="N1381" s="9">
        <f>Table21[[#This Row],[Adj Close]]-Table21[[#This Row],[6-MA]]</f>
        <v>-1.674199999999999</v>
      </c>
      <c r="O1381" s="10">
        <f>(Table21[[#This Row],[Adj Close]]-M1381)^2</f>
        <v>2.8029456399999968</v>
      </c>
      <c r="P1381" s="10">
        <f>ABS(Table21[[#This Row],[Erorr 3]])</f>
        <v>1.674199999999999</v>
      </c>
      <c r="Q1381" s="81">
        <f>Table21[[#This Row],[Abs Erorr 3]]/Table21[[#This Row],[Adj Close]]</f>
        <v>1.7878672352131451E-2</v>
      </c>
    </row>
    <row r="1382" spans="1:17" x14ac:dyDescent="0.3">
      <c r="A1382" s="79">
        <v>45470</v>
      </c>
      <c r="B1382" s="82">
        <v>93.771699999999996</v>
      </c>
      <c r="C1382" s="4">
        <f t="shared" si="106"/>
        <v>93.642300000000006</v>
      </c>
      <c r="D1382" s="18">
        <f>Table21[[#This Row],[Adj Close]]-Table21[[#This Row],[Naive Trend ]]</f>
        <v>0.12939999999998975</v>
      </c>
      <c r="E1382" s="5">
        <f t="shared" si="105"/>
        <v>1.6744359999997346E-2</v>
      </c>
      <c r="F1382" s="5">
        <f>ABS(Table21[[#This Row],[Erorr 1]])</f>
        <v>0.12939999999998975</v>
      </c>
      <c r="G1382" s="6">
        <f>Table21[[#This Row],[Abs Erorr 1]]/Table21[[#This Row],[Adj Close]]</f>
        <v>1.3799472548752956E-3</v>
      </c>
      <c r="H1382" s="4">
        <f t="shared" si="108"/>
        <v>94.90333333333335</v>
      </c>
      <c r="I1382" s="7">
        <f>(Table21[[#This Row],[Adj Close]]-Table21[[#This Row],[3-MA]])</f>
        <v>-1.1316333333333546</v>
      </c>
      <c r="J1382" s="3">
        <f t="shared" si="107"/>
        <v>1.2805940011111592</v>
      </c>
      <c r="K1382" s="3">
        <f>ABS(Table21[[#This Row],[Erorr 2]])</f>
        <v>1.1316333333333546</v>
      </c>
      <c r="L1382" s="6">
        <f>Table21[[#This Row],[Abs Erorr 2]]/Table21[[#This Row],[Adj Close]]</f>
        <v>1.2067962224566204E-2</v>
      </c>
      <c r="M1382" s="4">
        <f t="shared" si="109"/>
        <v>95.160533333333333</v>
      </c>
      <c r="N1382" s="9">
        <f>Table21[[#This Row],[Adj Close]]-Table21[[#This Row],[6-MA]]</f>
        <v>-1.3888333333333378</v>
      </c>
      <c r="O1382" s="10">
        <f>(Table21[[#This Row],[Adj Close]]-M1382)^2</f>
        <v>1.9288580277777903</v>
      </c>
      <c r="P1382" s="10">
        <f>ABS(Table21[[#This Row],[Erorr 3]])</f>
        <v>1.3888333333333378</v>
      </c>
      <c r="Q1382" s="81">
        <f>Table21[[#This Row],[Abs Erorr 3]]/Table21[[#This Row],[Adj Close]]</f>
        <v>1.4810794017100446E-2</v>
      </c>
    </row>
    <row r="1383" spans="1:17" x14ac:dyDescent="0.3">
      <c r="A1383" s="79">
        <v>45471</v>
      </c>
      <c r="B1383" s="82">
        <v>75.035300000000007</v>
      </c>
      <c r="C1383" s="4">
        <f t="shared" si="106"/>
        <v>93.771699999999996</v>
      </c>
      <c r="D1383" s="18">
        <f>Table21[[#This Row],[Adj Close]]-Table21[[#This Row],[Naive Trend ]]</f>
        <v>-18.736399999999989</v>
      </c>
      <c r="E1383" s="5">
        <f t="shared" si="105"/>
        <v>351.05268495999957</v>
      </c>
      <c r="F1383" s="5">
        <f>ABS(Table21[[#This Row],[Erorr 1]])</f>
        <v>18.736399999999989</v>
      </c>
      <c r="G1383" s="6">
        <f>Table21[[#This Row],[Abs Erorr 1]]/Table21[[#This Row],[Adj Close]]</f>
        <v>0.24970114066312771</v>
      </c>
      <c r="H1383" s="4">
        <f t="shared" si="108"/>
        <v>93.914400000000001</v>
      </c>
      <c r="I1383" s="7">
        <f>(Table21[[#This Row],[Adj Close]]-Table21[[#This Row],[3-MA]])</f>
        <v>-18.879099999999994</v>
      </c>
      <c r="J1383" s="3">
        <f t="shared" si="107"/>
        <v>356.42041680999978</v>
      </c>
      <c r="K1383" s="3">
        <f>ABS(Table21[[#This Row],[Erorr 2]])</f>
        <v>18.879099999999994</v>
      </c>
      <c r="L1383" s="6">
        <f>Table21[[#This Row],[Abs Erorr 2]]/Table21[[#This Row],[Adj Close]]</f>
        <v>0.25160291222931064</v>
      </c>
      <c r="M1383" s="4">
        <f t="shared" si="109"/>
        <v>95.062633333333338</v>
      </c>
      <c r="N1383" s="9">
        <f>Table21[[#This Row],[Adj Close]]-Table21[[#This Row],[6-MA]]</f>
        <v>-20.027333333333331</v>
      </c>
      <c r="O1383" s="10">
        <f>(Table21[[#This Row],[Adj Close]]-M1383)^2</f>
        <v>401.09408044444439</v>
      </c>
      <c r="P1383" s="10">
        <f>ABS(Table21[[#This Row],[Erorr 3]])</f>
        <v>20.027333333333331</v>
      </c>
      <c r="Q1383" s="81">
        <f>Table21[[#This Row],[Abs Erorr 3]]/Table21[[#This Row],[Adj Close]]</f>
        <v>0.2669054875949497</v>
      </c>
    </row>
    <row r="1384" spans="1:17" x14ac:dyDescent="0.3">
      <c r="A1384" s="79">
        <v>45474</v>
      </c>
      <c r="B1384" s="82">
        <v>76.488799999999998</v>
      </c>
      <c r="C1384" s="4">
        <f t="shared" si="106"/>
        <v>75.035300000000007</v>
      </c>
      <c r="D1384" s="18">
        <f>Table21[[#This Row],[Adj Close]]-Table21[[#This Row],[Naive Trend ]]</f>
        <v>1.4534999999999911</v>
      </c>
      <c r="E1384" s="5">
        <f t="shared" si="105"/>
        <v>2.1126622499999743</v>
      </c>
      <c r="F1384" s="5">
        <f>ABS(Table21[[#This Row],[Erorr 1]])</f>
        <v>1.4534999999999911</v>
      </c>
      <c r="G1384" s="6">
        <f>Table21[[#This Row],[Abs Erorr 1]]/Table21[[#This Row],[Adj Close]]</f>
        <v>1.9002782106661252E-2</v>
      </c>
      <c r="H1384" s="4">
        <f t="shared" si="108"/>
        <v>87.483099999999993</v>
      </c>
      <c r="I1384" s="7">
        <f>(Table21[[#This Row],[Adj Close]]-Table21[[#This Row],[3-MA]])</f>
        <v>-10.994299999999996</v>
      </c>
      <c r="J1384" s="3">
        <f t="shared" si="107"/>
        <v>120.8746324899999</v>
      </c>
      <c r="K1384" s="3">
        <f>ABS(Table21[[#This Row],[Erorr 2]])</f>
        <v>10.994299999999996</v>
      </c>
      <c r="L1384" s="6">
        <f>Table21[[#This Row],[Abs Erorr 2]]/Table21[[#This Row],[Adj Close]]</f>
        <v>0.14373738377383349</v>
      </c>
      <c r="M1384" s="4">
        <f t="shared" si="109"/>
        <v>91.710916666666677</v>
      </c>
      <c r="N1384" s="9">
        <f>Table21[[#This Row],[Adj Close]]-Table21[[#This Row],[6-MA]]</f>
        <v>-15.222116666666679</v>
      </c>
      <c r="O1384" s="10">
        <f>(Table21[[#This Row],[Adj Close]]-M1384)^2</f>
        <v>231.71283581361149</v>
      </c>
      <c r="P1384" s="10">
        <f>ABS(Table21[[#This Row],[Erorr 3]])</f>
        <v>15.222116666666679</v>
      </c>
      <c r="Q1384" s="81">
        <f>Table21[[#This Row],[Abs Erorr 3]]/Table21[[#This Row],[Adj Close]]</f>
        <v>0.19901105347013784</v>
      </c>
    </row>
    <row r="1385" spans="1:17" x14ac:dyDescent="0.3">
      <c r="A1385" s="79">
        <v>45475</v>
      </c>
      <c r="B1385" s="82">
        <v>75.702299999999994</v>
      </c>
      <c r="C1385" s="4">
        <f t="shared" si="106"/>
        <v>76.488799999999998</v>
      </c>
      <c r="D1385" s="18">
        <f>Table21[[#This Row],[Adj Close]]-Table21[[#This Row],[Naive Trend ]]</f>
        <v>-0.78650000000000375</v>
      </c>
      <c r="E1385" s="5">
        <f t="shared" si="105"/>
        <v>0.61858225000000588</v>
      </c>
      <c r="F1385" s="5">
        <f>ABS(Table21[[#This Row],[Erorr 1]])</f>
        <v>0.78650000000000375</v>
      </c>
      <c r="G1385" s="6">
        <f>Table21[[#This Row],[Abs Erorr 1]]/Table21[[#This Row],[Adj Close]]</f>
        <v>1.0389380507593611E-2</v>
      </c>
      <c r="H1385" s="4">
        <f t="shared" si="108"/>
        <v>81.765266666666676</v>
      </c>
      <c r="I1385" s="7">
        <f>(Table21[[#This Row],[Adj Close]]-Table21[[#This Row],[3-MA]])</f>
        <v>-6.0629666666666822</v>
      </c>
      <c r="J1385" s="3">
        <f t="shared" si="107"/>
        <v>36.759564801111296</v>
      </c>
      <c r="K1385" s="3">
        <f>ABS(Table21[[#This Row],[Erorr 2]])</f>
        <v>6.0629666666666822</v>
      </c>
      <c r="L1385" s="6">
        <f>Table21[[#This Row],[Abs Erorr 2]]/Table21[[#This Row],[Adj Close]]</f>
        <v>8.008959657324391E-2</v>
      </c>
      <c r="M1385" s="4">
        <f t="shared" si="109"/>
        <v>88.334299999999999</v>
      </c>
      <c r="N1385" s="9">
        <f>Table21[[#This Row],[Adj Close]]-Table21[[#This Row],[6-MA]]</f>
        <v>-12.632000000000005</v>
      </c>
      <c r="O1385" s="10">
        <f>(Table21[[#This Row],[Adj Close]]-M1385)^2</f>
        <v>159.56742400000013</v>
      </c>
      <c r="P1385" s="10">
        <f>ABS(Table21[[#This Row],[Erorr 3]])</f>
        <v>12.632000000000005</v>
      </c>
      <c r="Q1385" s="81">
        <f>Table21[[#This Row],[Abs Erorr 3]]/Table21[[#This Row],[Adj Close]]</f>
        <v>0.16686415075895986</v>
      </c>
    </row>
    <row r="1386" spans="1:17" x14ac:dyDescent="0.3">
      <c r="A1386" s="79">
        <v>45476</v>
      </c>
      <c r="B1386" s="82">
        <v>74.905900000000003</v>
      </c>
      <c r="C1386" s="4">
        <f t="shared" si="106"/>
        <v>75.702299999999994</v>
      </c>
      <c r="D1386" s="18">
        <f>Table21[[#This Row],[Adj Close]]-Table21[[#This Row],[Naive Trend ]]</f>
        <v>-0.79639999999999134</v>
      </c>
      <c r="E1386" s="5">
        <f t="shared" si="105"/>
        <v>0.63425295999998621</v>
      </c>
      <c r="F1386" s="5">
        <f>ABS(Table21[[#This Row],[Erorr 1]])</f>
        <v>0.79639999999999134</v>
      </c>
      <c r="G1386" s="6">
        <f>Table21[[#This Row],[Abs Erorr 1]]/Table21[[#This Row],[Adj Close]]</f>
        <v>1.0632006290559106E-2</v>
      </c>
      <c r="H1386" s="4">
        <f t="shared" si="108"/>
        <v>75.742133333333342</v>
      </c>
      <c r="I1386" s="7">
        <f>(Table21[[#This Row],[Adj Close]]-Table21[[#This Row],[3-MA]])</f>
        <v>-0.8362333333333396</v>
      </c>
      <c r="J1386" s="3">
        <f t="shared" si="107"/>
        <v>0.69928618777778828</v>
      </c>
      <c r="K1386" s="3">
        <f>ABS(Table21[[#This Row],[Erorr 2]])</f>
        <v>0.8362333333333396</v>
      </c>
      <c r="L1386" s="6">
        <f>Table21[[#This Row],[Abs Erorr 2]]/Table21[[#This Row],[Adj Close]]</f>
        <v>1.1163784606197102E-2</v>
      </c>
      <c r="M1386" s="4">
        <f t="shared" si="109"/>
        <v>84.828266666666664</v>
      </c>
      <c r="N1386" s="9">
        <f>Table21[[#This Row],[Adj Close]]-Table21[[#This Row],[6-MA]]</f>
        <v>-9.9223666666666617</v>
      </c>
      <c r="O1386" s="10">
        <f>(Table21[[#This Row],[Adj Close]]-M1386)^2</f>
        <v>98.453360267777683</v>
      </c>
      <c r="P1386" s="10">
        <f>ABS(Table21[[#This Row],[Erorr 3]])</f>
        <v>9.9223666666666617</v>
      </c>
      <c r="Q1386" s="81">
        <f>Table21[[#This Row],[Abs Erorr 3]]/Table21[[#This Row],[Adj Close]]</f>
        <v>0.13246442091566435</v>
      </c>
    </row>
    <row r="1387" spans="1:17" x14ac:dyDescent="0.3">
      <c r="A1387" s="79">
        <v>45478</v>
      </c>
      <c r="B1387" s="82">
        <v>75.094999999999999</v>
      </c>
      <c r="C1387" s="4">
        <f t="shared" si="106"/>
        <v>74.905900000000003</v>
      </c>
      <c r="D1387" s="18">
        <f>Table21[[#This Row],[Adj Close]]-Table21[[#This Row],[Naive Trend ]]</f>
        <v>0.18909999999999627</v>
      </c>
      <c r="E1387" s="5">
        <f t="shared" si="105"/>
        <v>3.5758809999998586E-2</v>
      </c>
      <c r="F1387" s="5">
        <f>ABS(Table21[[#This Row],[Erorr 1]])</f>
        <v>0.18909999999999627</v>
      </c>
      <c r="G1387" s="6">
        <f>Table21[[#This Row],[Abs Erorr 1]]/Table21[[#This Row],[Adj Close]]</f>
        <v>2.51814368466604E-3</v>
      </c>
      <c r="H1387" s="4">
        <f t="shared" si="108"/>
        <v>75.698999999999998</v>
      </c>
      <c r="I1387" s="7">
        <f>(Table21[[#This Row],[Adj Close]]-Table21[[#This Row],[3-MA]])</f>
        <v>-0.6039999999999992</v>
      </c>
      <c r="J1387" s="3">
        <f t="shared" si="107"/>
        <v>0.36481599999999903</v>
      </c>
      <c r="K1387" s="3">
        <f>ABS(Table21[[#This Row],[Erorr 2]])</f>
        <v>0.6039999999999992</v>
      </c>
      <c r="L1387" s="6">
        <f>Table21[[#This Row],[Abs Erorr 2]]/Table21[[#This Row],[Adj Close]]</f>
        <v>8.0431453492243055E-3</v>
      </c>
      <c r="M1387" s="4">
        <f t="shared" si="109"/>
        <v>81.591049999999996</v>
      </c>
      <c r="N1387" s="9">
        <f>Table21[[#This Row],[Adj Close]]-Table21[[#This Row],[6-MA]]</f>
        <v>-6.4960499999999968</v>
      </c>
      <c r="O1387" s="10">
        <f>(Table21[[#This Row],[Adj Close]]-M1387)^2</f>
        <v>42.198665602499958</v>
      </c>
      <c r="P1387" s="10">
        <f>ABS(Table21[[#This Row],[Erorr 3]])</f>
        <v>6.4960499999999968</v>
      </c>
      <c r="Q1387" s="81">
        <f>Table21[[#This Row],[Abs Erorr 3]]/Table21[[#This Row],[Adj Close]]</f>
        <v>8.6504427724881774E-2</v>
      </c>
    </row>
    <row r="1388" spans="1:17" x14ac:dyDescent="0.3">
      <c r="A1388" s="79">
        <v>45481</v>
      </c>
      <c r="B1388" s="82">
        <v>72.7256</v>
      </c>
      <c r="C1388" s="4">
        <f t="shared" si="106"/>
        <v>75.094999999999999</v>
      </c>
      <c r="D1388" s="18">
        <f>Table21[[#This Row],[Adj Close]]-Table21[[#This Row],[Naive Trend ]]</f>
        <v>-2.3693999999999988</v>
      </c>
      <c r="E1388" s="5">
        <f t="shared" si="105"/>
        <v>5.6140563599999949</v>
      </c>
      <c r="F1388" s="5">
        <f>ABS(Table21[[#This Row],[Erorr 1]])</f>
        <v>2.3693999999999988</v>
      </c>
      <c r="G1388" s="6">
        <f>Table21[[#This Row],[Abs Erorr 1]]/Table21[[#This Row],[Adj Close]]</f>
        <v>3.2579999339984803E-2</v>
      </c>
      <c r="H1388" s="4">
        <f t="shared" si="108"/>
        <v>75.234400000000008</v>
      </c>
      <c r="I1388" s="7">
        <f>(Table21[[#This Row],[Adj Close]]-Table21[[#This Row],[3-MA]])</f>
        <v>-2.5088000000000079</v>
      </c>
      <c r="J1388" s="3">
        <f t="shared" si="107"/>
        <v>6.2940774400000397</v>
      </c>
      <c r="K1388" s="3">
        <f>ABS(Table21[[#This Row],[Erorr 2]])</f>
        <v>2.5088000000000079</v>
      </c>
      <c r="L1388" s="6">
        <f>Table21[[#This Row],[Abs Erorr 2]]/Table21[[#This Row],[Adj Close]]</f>
        <v>3.4496793426248916E-2</v>
      </c>
      <c r="M1388" s="4">
        <f t="shared" si="109"/>
        <v>78.499833333333342</v>
      </c>
      <c r="N1388" s="9">
        <f>Table21[[#This Row],[Adj Close]]-Table21[[#This Row],[6-MA]]</f>
        <v>-5.774233333333342</v>
      </c>
      <c r="O1388" s="10">
        <f>(Table21[[#This Row],[Adj Close]]-M1388)^2</f>
        <v>33.34177058777788</v>
      </c>
      <c r="P1388" s="10">
        <f>ABS(Table21[[#This Row],[Erorr 3]])</f>
        <v>5.774233333333342</v>
      </c>
      <c r="Q1388" s="81">
        <f>Table21[[#This Row],[Abs Erorr 3]]/Table21[[#This Row],[Adj Close]]</f>
        <v>7.9397534476626411E-2</v>
      </c>
    </row>
    <row r="1389" spans="1:17" x14ac:dyDescent="0.3">
      <c r="A1389" s="79">
        <v>45482</v>
      </c>
      <c r="B1389" s="82">
        <v>72.138199999999998</v>
      </c>
      <c r="C1389" s="4">
        <f t="shared" si="106"/>
        <v>72.7256</v>
      </c>
      <c r="D1389" s="18">
        <f>Table21[[#This Row],[Adj Close]]-Table21[[#This Row],[Naive Trend ]]</f>
        <v>-0.58740000000000236</v>
      </c>
      <c r="E1389" s="5">
        <f t="shared" si="105"/>
        <v>0.34503876000000278</v>
      </c>
      <c r="F1389" s="5">
        <f>ABS(Table21[[#This Row],[Erorr 1]])</f>
        <v>0.58740000000000236</v>
      </c>
      <c r="G1389" s="6">
        <f>Table21[[#This Row],[Abs Erorr 1]]/Table21[[#This Row],[Adj Close]]</f>
        <v>8.1427038656357153E-3</v>
      </c>
      <c r="H1389" s="4">
        <f t="shared" si="108"/>
        <v>74.242166666666662</v>
      </c>
      <c r="I1389" s="7">
        <f>(Table21[[#This Row],[Adj Close]]-Table21[[#This Row],[3-MA]])</f>
        <v>-2.1039666666666648</v>
      </c>
      <c r="J1389" s="3">
        <f t="shared" si="107"/>
        <v>4.4266757344444363</v>
      </c>
      <c r="K1389" s="3">
        <f>ABS(Table21[[#This Row],[Erorr 2]])</f>
        <v>2.1039666666666648</v>
      </c>
      <c r="L1389" s="6">
        <f>Table21[[#This Row],[Abs Erorr 2]]/Table21[[#This Row],[Adj Close]]</f>
        <v>2.9165777170301794E-2</v>
      </c>
      <c r="M1389" s="4">
        <f t="shared" si="109"/>
        <v>74.992149999999995</v>
      </c>
      <c r="N1389" s="9">
        <f>Table21[[#This Row],[Adj Close]]-Table21[[#This Row],[6-MA]]</f>
        <v>-2.8539499999999975</v>
      </c>
      <c r="O1389" s="10">
        <f>(Table21[[#This Row],[Adj Close]]-M1389)^2</f>
        <v>8.1450306024999861</v>
      </c>
      <c r="P1389" s="10">
        <f>ABS(Table21[[#This Row],[Erorr 3]])</f>
        <v>2.8539499999999975</v>
      </c>
      <c r="Q1389" s="81">
        <f>Table21[[#This Row],[Abs Erorr 3]]/Table21[[#This Row],[Adj Close]]</f>
        <v>3.9562256890246741E-2</v>
      </c>
    </row>
    <row r="1390" spans="1:17" x14ac:dyDescent="0.3">
      <c r="A1390" s="79">
        <v>45483</v>
      </c>
      <c r="B1390" s="82">
        <v>72.2179</v>
      </c>
      <c r="C1390" s="4">
        <f t="shared" si="106"/>
        <v>72.138199999999998</v>
      </c>
      <c r="D1390" s="18">
        <f>Table21[[#This Row],[Adj Close]]-Table21[[#This Row],[Naive Trend ]]</f>
        <v>7.9700000000002547E-2</v>
      </c>
      <c r="E1390" s="5">
        <f t="shared" si="105"/>
        <v>6.3520900000004063E-3</v>
      </c>
      <c r="F1390" s="5">
        <f>ABS(Table21[[#This Row],[Erorr 1]])</f>
        <v>7.9700000000002547E-2</v>
      </c>
      <c r="G1390" s="6">
        <f>Table21[[#This Row],[Abs Erorr 1]]/Table21[[#This Row],[Adj Close]]</f>
        <v>1.1036045080236694E-3</v>
      </c>
      <c r="H1390" s="4">
        <f t="shared" si="108"/>
        <v>73.319599999999994</v>
      </c>
      <c r="I1390" s="7">
        <f>(Table21[[#This Row],[Adj Close]]-Table21[[#This Row],[3-MA]])</f>
        <v>-1.1016999999999939</v>
      </c>
      <c r="J1390" s="3">
        <f t="shared" si="107"/>
        <v>1.2137428899999865</v>
      </c>
      <c r="K1390" s="3">
        <f>ABS(Table21[[#This Row],[Erorr 2]])</f>
        <v>1.1016999999999939</v>
      </c>
      <c r="L1390" s="6">
        <f>Table21[[#This Row],[Abs Erorr 2]]/Table21[[#This Row],[Adj Close]]</f>
        <v>1.5255220658590099E-2</v>
      </c>
      <c r="M1390" s="4">
        <f t="shared" si="109"/>
        <v>74.509299999999996</v>
      </c>
      <c r="N1390" s="9">
        <f>Table21[[#This Row],[Adj Close]]-Table21[[#This Row],[6-MA]]</f>
        <v>-2.2913999999999959</v>
      </c>
      <c r="O1390" s="10">
        <f>(Table21[[#This Row],[Adj Close]]-M1390)^2</f>
        <v>5.2505139599999815</v>
      </c>
      <c r="P1390" s="10">
        <f>ABS(Table21[[#This Row],[Erorr 3]])</f>
        <v>2.2913999999999959</v>
      </c>
      <c r="Q1390" s="81">
        <f>Table21[[#This Row],[Abs Erorr 3]]/Table21[[#This Row],[Adj Close]]</f>
        <v>3.1728975780242794E-2</v>
      </c>
    </row>
    <row r="1391" spans="1:17" x14ac:dyDescent="0.3">
      <c r="A1391" s="79">
        <v>45484</v>
      </c>
      <c r="B1391" s="82">
        <v>73.064099999999996</v>
      </c>
      <c r="C1391" s="4">
        <f t="shared" si="106"/>
        <v>72.2179</v>
      </c>
      <c r="D1391" s="18">
        <f>Table21[[#This Row],[Adj Close]]-Table21[[#This Row],[Naive Trend ]]</f>
        <v>0.84619999999999607</v>
      </c>
      <c r="E1391" s="5">
        <f t="shared" si="105"/>
        <v>0.7160544399999933</v>
      </c>
      <c r="F1391" s="5">
        <f>ABS(Table21[[#This Row],[Erorr 1]])</f>
        <v>0.84619999999999607</v>
      </c>
      <c r="G1391" s="6">
        <f>Table21[[#This Row],[Abs Erorr 1]]/Table21[[#This Row],[Adj Close]]</f>
        <v>1.158161121535742E-2</v>
      </c>
      <c r="H1391" s="4">
        <f t="shared" si="108"/>
        <v>72.360566666666671</v>
      </c>
      <c r="I1391" s="7">
        <f>(Table21[[#This Row],[Adj Close]]-Table21[[#This Row],[3-MA]])</f>
        <v>0.70353333333332557</v>
      </c>
      <c r="J1391" s="3">
        <f t="shared" si="107"/>
        <v>0.49495915111110017</v>
      </c>
      <c r="K1391" s="3">
        <f>ABS(Table21[[#This Row],[Erorr 2]])</f>
        <v>0.70353333333332557</v>
      </c>
      <c r="L1391" s="6">
        <f>Table21[[#This Row],[Abs Erorr 2]]/Table21[[#This Row],[Adj Close]]</f>
        <v>9.6289878795923801E-3</v>
      </c>
      <c r="M1391" s="4">
        <f t="shared" si="109"/>
        <v>73.797483333333332</v>
      </c>
      <c r="N1391" s="9">
        <f>Table21[[#This Row],[Adj Close]]-Table21[[#This Row],[6-MA]]</f>
        <v>-0.73338333333333594</v>
      </c>
      <c r="O1391" s="10">
        <f>(Table21[[#This Row],[Adj Close]]-M1391)^2</f>
        <v>0.53785111361111493</v>
      </c>
      <c r="P1391" s="10">
        <f>ABS(Table21[[#This Row],[Erorr 3]])</f>
        <v>0.73338333333333594</v>
      </c>
      <c r="Q1391" s="81">
        <f>Table21[[#This Row],[Abs Erorr 3]]/Table21[[#This Row],[Adj Close]]</f>
        <v>1.0037533252764847E-2</v>
      </c>
    </row>
    <row r="1392" spans="1:17" x14ac:dyDescent="0.3">
      <c r="A1392" s="79">
        <v>45485</v>
      </c>
      <c r="B1392" s="82">
        <v>73.093999999999994</v>
      </c>
      <c r="C1392" s="4">
        <f t="shared" si="106"/>
        <v>73.064099999999996</v>
      </c>
      <c r="D1392" s="18">
        <f>Table21[[#This Row],[Adj Close]]-Table21[[#This Row],[Naive Trend ]]</f>
        <v>2.9899999999997817E-2</v>
      </c>
      <c r="E1392" s="5">
        <f t="shared" si="105"/>
        <v>8.9400999999986945E-4</v>
      </c>
      <c r="F1392" s="5">
        <f>ABS(Table21[[#This Row],[Erorr 1]])</f>
        <v>2.9899999999997817E-2</v>
      </c>
      <c r="G1392" s="6">
        <f>Table21[[#This Row],[Abs Erorr 1]]/Table21[[#This Row],[Adj Close]]</f>
        <v>4.0906230333540125E-4</v>
      </c>
      <c r="H1392" s="4">
        <f t="shared" si="108"/>
        <v>72.473399999999998</v>
      </c>
      <c r="I1392" s="7">
        <f>(Table21[[#This Row],[Adj Close]]-Table21[[#This Row],[3-MA]])</f>
        <v>0.62059999999999604</v>
      </c>
      <c r="J1392" s="3">
        <f t="shared" si="107"/>
        <v>0.38514435999999508</v>
      </c>
      <c r="K1392" s="3">
        <f>ABS(Table21[[#This Row],[Erorr 2]])</f>
        <v>0.62059999999999604</v>
      </c>
      <c r="L1392" s="6">
        <f>Table21[[#This Row],[Abs Erorr 2]]/Table21[[#This Row],[Adj Close]]</f>
        <v>8.4904369715708E-3</v>
      </c>
      <c r="M1392" s="4">
        <f t="shared" si="109"/>
        <v>73.35778333333333</v>
      </c>
      <c r="N1392" s="9">
        <f>Table21[[#This Row],[Adj Close]]-Table21[[#This Row],[6-MA]]</f>
        <v>-0.26378333333333615</v>
      </c>
      <c r="O1392" s="10">
        <f>(Table21[[#This Row],[Adj Close]]-M1392)^2</f>
        <v>6.9581646944445921E-2</v>
      </c>
      <c r="P1392" s="10">
        <f>ABS(Table21[[#This Row],[Erorr 3]])</f>
        <v>0.26378333333333615</v>
      </c>
      <c r="Q1392" s="81">
        <f>Table21[[#This Row],[Abs Erorr 3]]/Table21[[#This Row],[Adj Close]]</f>
        <v>3.6088233416331867E-3</v>
      </c>
    </row>
    <row r="1393" spans="1:17" x14ac:dyDescent="0.3">
      <c r="A1393" s="79">
        <v>45488</v>
      </c>
      <c r="B1393" s="82">
        <v>70.993300000000005</v>
      </c>
      <c r="C1393" s="4">
        <f t="shared" si="106"/>
        <v>73.093999999999994</v>
      </c>
      <c r="D1393" s="18">
        <f>Table21[[#This Row],[Adj Close]]-Table21[[#This Row],[Naive Trend ]]</f>
        <v>-2.1006999999999891</v>
      </c>
      <c r="E1393" s="5">
        <f t="shared" si="105"/>
        <v>4.4129404899999543</v>
      </c>
      <c r="F1393" s="5">
        <f>ABS(Table21[[#This Row],[Erorr 1]])</f>
        <v>2.1006999999999891</v>
      </c>
      <c r="G1393" s="6">
        <f>Table21[[#This Row],[Abs Erorr 1]]/Table21[[#This Row],[Adj Close]]</f>
        <v>2.9590116250406574E-2</v>
      </c>
      <c r="H1393" s="4">
        <f t="shared" si="108"/>
        <v>72.791999999999987</v>
      </c>
      <c r="I1393" s="7">
        <f>(Table21[[#This Row],[Adj Close]]-Table21[[#This Row],[3-MA]])</f>
        <v>-1.7986999999999824</v>
      </c>
      <c r="J1393" s="3">
        <f t="shared" si="107"/>
        <v>3.2353216899999366</v>
      </c>
      <c r="K1393" s="3">
        <f>ABS(Table21[[#This Row],[Erorr 2]])</f>
        <v>1.7986999999999824</v>
      </c>
      <c r="L1393" s="6">
        <f>Table21[[#This Row],[Abs Erorr 2]]/Table21[[#This Row],[Adj Close]]</f>
        <v>2.5336193697151455E-2</v>
      </c>
      <c r="M1393" s="4">
        <f t="shared" si="109"/>
        <v>73.055799999999991</v>
      </c>
      <c r="N1393" s="9">
        <f>Table21[[#This Row],[Adj Close]]-Table21[[#This Row],[6-MA]]</f>
        <v>-2.0624999999999858</v>
      </c>
      <c r="O1393" s="10">
        <f>(Table21[[#This Row],[Adj Close]]-M1393)^2</f>
        <v>4.2539062499999414</v>
      </c>
      <c r="P1393" s="10">
        <f>ABS(Table21[[#This Row],[Erorr 3]])</f>
        <v>2.0624999999999858</v>
      </c>
      <c r="Q1393" s="81">
        <f>Table21[[#This Row],[Abs Erorr 3]]/Table21[[#This Row],[Adj Close]]</f>
        <v>2.9052037304928571E-2</v>
      </c>
    </row>
    <row r="1394" spans="1:17" x14ac:dyDescent="0.3">
      <c r="A1394" s="79">
        <v>45489</v>
      </c>
      <c r="B1394" s="82">
        <v>72.486699999999999</v>
      </c>
      <c r="C1394" s="4">
        <f t="shared" si="106"/>
        <v>70.993300000000005</v>
      </c>
      <c r="D1394" s="18">
        <f>Table21[[#This Row],[Adj Close]]-Table21[[#This Row],[Naive Trend ]]</f>
        <v>1.4933999999999941</v>
      </c>
      <c r="E1394" s="5">
        <f t="shared" si="105"/>
        <v>2.2302435599999821</v>
      </c>
      <c r="F1394" s="5">
        <f>ABS(Table21[[#This Row],[Erorr 1]])</f>
        <v>1.4933999999999941</v>
      </c>
      <c r="G1394" s="6">
        <f>Table21[[#This Row],[Abs Erorr 1]]/Table21[[#This Row],[Adj Close]]</f>
        <v>2.0602400164443879E-2</v>
      </c>
      <c r="H1394" s="4">
        <f t="shared" si="108"/>
        <v>72.383799999999994</v>
      </c>
      <c r="I1394" s="7">
        <f>(Table21[[#This Row],[Adj Close]]-Table21[[#This Row],[3-MA]])</f>
        <v>0.10290000000000532</v>
      </c>
      <c r="J1394" s="3">
        <f t="shared" si="107"/>
        <v>1.0588410000001096E-2</v>
      </c>
      <c r="K1394" s="3">
        <f>ABS(Table21[[#This Row],[Erorr 2]])</f>
        <v>0.10290000000000532</v>
      </c>
      <c r="L1394" s="6">
        <f>Table21[[#This Row],[Abs Erorr 2]]/Table21[[#This Row],[Adj Close]]</f>
        <v>1.4195707626365294E-3</v>
      </c>
      <c r="M1394" s="4">
        <f t="shared" si="109"/>
        <v>72.372183333333339</v>
      </c>
      <c r="N1394" s="9">
        <f>Table21[[#This Row],[Adj Close]]-Table21[[#This Row],[6-MA]]</f>
        <v>0.11451666666665972</v>
      </c>
      <c r="O1394" s="10">
        <f>(Table21[[#This Row],[Adj Close]]-M1394)^2</f>
        <v>1.3114066944442853E-2</v>
      </c>
      <c r="P1394" s="10">
        <f>ABS(Table21[[#This Row],[Erorr 3]])</f>
        <v>0.11451666666665972</v>
      </c>
      <c r="Q1394" s="81">
        <f>Table21[[#This Row],[Abs Erorr 3]]/Table21[[#This Row],[Adj Close]]</f>
        <v>1.5798300469832358E-3</v>
      </c>
    </row>
    <row r="1395" spans="1:17" x14ac:dyDescent="0.3">
      <c r="A1395" s="79">
        <v>45490</v>
      </c>
      <c r="B1395" s="82">
        <v>72.745500000000007</v>
      </c>
      <c r="C1395" s="4">
        <f t="shared" si="106"/>
        <v>72.486699999999999</v>
      </c>
      <c r="D1395" s="18">
        <f>Table21[[#This Row],[Adj Close]]-Table21[[#This Row],[Naive Trend ]]</f>
        <v>0.25880000000000791</v>
      </c>
      <c r="E1395" s="5">
        <f t="shared" si="105"/>
        <v>6.6977440000004093E-2</v>
      </c>
      <c r="F1395" s="5">
        <f>ABS(Table21[[#This Row],[Erorr 1]])</f>
        <v>0.25880000000000791</v>
      </c>
      <c r="G1395" s="6">
        <f>Table21[[#This Row],[Abs Erorr 1]]/Table21[[#This Row],[Adj Close]]</f>
        <v>3.5576083744012742E-3</v>
      </c>
      <c r="H1395" s="4">
        <f t="shared" si="108"/>
        <v>72.191333333333333</v>
      </c>
      <c r="I1395" s="7">
        <f>(Table21[[#This Row],[Adj Close]]-Table21[[#This Row],[3-MA]])</f>
        <v>0.55416666666667425</v>
      </c>
      <c r="J1395" s="3">
        <f t="shared" si="107"/>
        <v>0.30710069444445287</v>
      </c>
      <c r="K1395" s="3">
        <f>ABS(Table21[[#This Row],[Erorr 2]])</f>
        <v>0.55416666666667425</v>
      </c>
      <c r="L1395" s="6">
        <f>Table21[[#This Row],[Abs Erorr 2]]/Table21[[#This Row],[Adj Close]]</f>
        <v>7.6178824348815278E-3</v>
      </c>
      <c r="M1395" s="4">
        <f t="shared" si="109"/>
        <v>72.332366666666658</v>
      </c>
      <c r="N1395" s="9">
        <f>Table21[[#This Row],[Adj Close]]-Table21[[#This Row],[6-MA]]</f>
        <v>0.41313333333334867</v>
      </c>
      <c r="O1395" s="10">
        <f>(Table21[[#This Row],[Adj Close]]-M1395)^2</f>
        <v>0.17067915111112378</v>
      </c>
      <c r="P1395" s="10">
        <f>ABS(Table21[[#This Row],[Erorr 3]])</f>
        <v>0.41313333333334867</v>
      </c>
      <c r="Q1395" s="81">
        <f>Table21[[#This Row],[Abs Erorr 3]]/Table21[[#This Row],[Adj Close]]</f>
        <v>5.6791599938600824E-3</v>
      </c>
    </row>
    <row r="1396" spans="1:17" x14ac:dyDescent="0.3">
      <c r="A1396" s="79">
        <v>45491</v>
      </c>
      <c r="B1396" s="82">
        <v>72.058599999999998</v>
      </c>
      <c r="C1396" s="4">
        <f t="shared" si="106"/>
        <v>72.745500000000007</v>
      </c>
      <c r="D1396" s="18">
        <f>Table21[[#This Row],[Adj Close]]-Table21[[#This Row],[Naive Trend ]]</f>
        <v>-0.6869000000000085</v>
      </c>
      <c r="E1396" s="5">
        <f t="shared" si="105"/>
        <v>0.47183161000001167</v>
      </c>
      <c r="F1396" s="5">
        <f>ABS(Table21[[#This Row],[Erorr 1]])</f>
        <v>0.6869000000000085</v>
      </c>
      <c r="G1396" s="6">
        <f>Table21[[#This Row],[Abs Erorr 1]]/Table21[[#This Row],[Adj Close]]</f>
        <v>9.5325193661826412E-3</v>
      </c>
      <c r="H1396" s="4">
        <f t="shared" si="108"/>
        <v>72.075166666666675</v>
      </c>
      <c r="I1396" s="7">
        <f>(Table21[[#This Row],[Adj Close]]-Table21[[#This Row],[3-MA]])</f>
        <v>-1.656666666667661E-2</v>
      </c>
      <c r="J1396" s="3">
        <f t="shared" si="107"/>
        <v>2.7445444444477394E-4</v>
      </c>
      <c r="K1396" s="3">
        <f>ABS(Table21[[#This Row],[Erorr 2]])</f>
        <v>1.656666666667661E-2</v>
      </c>
      <c r="L1396" s="6">
        <f>Table21[[#This Row],[Abs Erorr 2]]/Table21[[#This Row],[Adj Close]]</f>
        <v>2.2990547508106751E-4</v>
      </c>
      <c r="M1396" s="4">
        <f t="shared" si="109"/>
        <v>72.433583333333317</v>
      </c>
      <c r="N1396" s="9">
        <f>Table21[[#This Row],[Adj Close]]-Table21[[#This Row],[6-MA]]</f>
        <v>-0.37498333333331857</v>
      </c>
      <c r="O1396" s="10">
        <f>(Table21[[#This Row],[Adj Close]]-M1396)^2</f>
        <v>0.1406125002777667</v>
      </c>
      <c r="P1396" s="10">
        <f>ABS(Table21[[#This Row],[Erorr 3]])</f>
        <v>0.37498333333331857</v>
      </c>
      <c r="Q1396" s="81">
        <f>Table21[[#This Row],[Abs Erorr 3]]/Table21[[#This Row],[Adj Close]]</f>
        <v>5.2038664827420821E-3</v>
      </c>
    </row>
    <row r="1397" spans="1:17" x14ac:dyDescent="0.3">
      <c r="A1397" s="79">
        <v>45492</v>
      </c>
      <c r="B1397" s="82">
        <v>72.377200000000002</v>
      </c>
      <c r="C1397" s="4">
        <f t="shared" si="106"/>
        <v>72.058599999999998</v>
      </c>
      <c r="D1397" s="18">
        <f>Table21[[#This Row],[Adj Close]]-Table21[[#This Row],[Naive Trend ]]</f>
        <v>0.31860000000000355</v>
      </c>
      <c r="E1397" s="5">
        <f t="shared" si="105"/>
        <v>0.10150596000000225</v>
      </c>
      <c r="F1397" s="5">
        <f>ABS(Table21[[#This Row],[Erorr 1]])</f>
        <v>0.31860000000000355</v>
      </c>
      <c r="G1397" s="6">
        <f>Table21[[#This Row],[Abs Erorr 1]]/Table21[[#This Row],[Adj Close]]</f>
        <v>4.4019387320869494E-3</v>
      </c>
      <c r="H1397" s="4">
        <f t="shared" si="108"/>
        <v>72.430266666666668</v>
      </c>
      <c r="I1397" s="7">
        <f>(Table21[[#This Row],[Adj Close]]-Table21[[#This Row],[3-MA]])</f>
        <v>-5.3066666666666151E-2</v>
      </c>
      <c r="J1397" s="3">
        <f t="shared" si="107"/>
        <v>2.8160711111110564E-3</v>
      </c>
      <c r="K1397" s="3">
        <f>ABS(Table21[[#This Row],[Erorr 2]])</f>
        <v>5.3066666666666151E-2</v>
      </c>
      <c r="L1397" s="6">
        <f>Table21[[#This Row],[Abs Erorr 2]]/Table21[[#This Row],[Adj Close]]</f>
        <v>7.3319590515612861E-4</v>
      </c>
      <c r="M1397" s="4">
        <f t="shared" si="109"/>
        <v>72.407033333333331</v>
      </c>
      <c r="N1397" s="9">
        <f>Table21[[#This Row],[Adj Close]]-Table21[[#This Row],[6-MA]]</f>
        <v>-2.9833333333328937E-2</v>
      </c>
      <c r="O1397" s="10">
        <f>(Table21[[#This Row],[Adj Close]]-M1397)^2</f>
        <v>8.9002777777751551E-4</v>
      </c>
      <c r="P1397" s="10">
        <f>ABS(Table21[[#This Row],[Erorr 3]])</f>
        <v>2.9833333333328937E-2</v>
      </c>
      <c r="Q1397" s="81">
        <f>Table21[[#This Row],[Abs Erorr 3]]/Table21[[#This Row],[Adj Close]]</f>
        <v>4.1219242155442513E-4</v>
      </c>
    </row>
    <row r="1398" spans="1:17" x14ac:dyDescent="0.3">
      <c r="A1398" s="79">
        <v>45495</v>
      </c>
      <c r="B1398" s="82">
        <v>74.527600000000007</v>
      </c>
      <c r="C1398" s="4">
        <f t="shared" si="106"/>
        <v>72.377200000000002</v>
      </c>
      <c r="D1398" s="18">
        <f>Table21[[#This Row],[Adj Close]]-Table21[[#This Row],[Naive Trend ]]</f>
        <v>2.1504000000000048</v>
      </c>
      <c r="E1398" s="5">
        <f t="shared" si="105"/>
        <v>4.6242201600000206</v>
      </c>
      <c r="F1398" s="5">
        <f>ABS(Table21[[#This Row],[Erorr 1]])</f>
        <v>2.1504000000000048</v>
      </c>
      <c r="G1398" s="6">
        <f>Table21[[#This Row],[Abs Erorr 1]]/Table21[[#This Row],[Adj Close]]</f>
        <v>2.88537400909194E-2</v>
      </c>
      <c r="H1398" s="4">
        <f t="shared" si="108"/>
        <v>72.393766666666679</v>
      </c>
      <c r="I1398" s="7">
        <f>(Table21[[#This Row],[Adj Close]]-Table21[[#This Row],[3-MA]])</f>
        <v>2.1338333333333281</v>
      </c>
      <c r="J1398" s="3">
        <f t="shared" si="107"/>
        <v>4.5532446944444223</v>
      </c>
      <c r="K1398" s="3">
        <f>ABS(Table21[[#This Row],[Erorr 2]])</f>
        <v>2.1338333333333281</v>
      </c>
      <c r="L1398" s="6">
        <f>Table21[[#This Row],[Abs Erorr 2]]/Table21[[#This Row],[Adj Close]]</f>
        <v>2.8631451077632018E-2</v>
      </c>
      <c r="M1398" s="4">
        <f t="shared" si="109"/>
        <v>72.292550000000006</v>
      </c>
      <c r="N1398" s="9">
        <f>Table21[[#This Row],[Adj Close]]-Table21[[#This Row],[6-MA]]</f>
        <v>2.2350500000000011</v>
      </c>
      <c r="O1398" s="10">
        <f>(Table21[[#This Row],[Adj Close]]-M1398)^2</f>
        <v>4.9954485025000048</v>
      </c>
      <c r="P1398" s="10">
        <f>ABS(Table21[[#This Row],[Erorr 3]])</f>
        <v>2.2350500000000011</v>
      </c>
      <c r="Q1398" s="81">
        <f>Table21[[#This Row],[Abs Erorr 3]]/Table21[[#This Row],[Adj Close]]</f>
        <v>2.9989560914345837E-2</v>
      </c>
    </row>
    <row r="1399" spans="1:17" x14ac:dyDescent="0.3">
      <c r="A1399" s="79">
        <v>45496</v>
      </c>
      <c r="B1399" s="82">
        <v>73.074100000000001</v>
      </c>
      <c r="C1399" s="4">
        <f t="shared" si="106"/>
        <v>74.527600000000007</v>
      </c>
      <c r="D1399" s="18">
        <f>Table21[[#This Row],[Adj Close]]-Table21[[#This Row],[Naive Trend ]]</f>
        <v>-1.4535000000000053</v>
      </c>
      <c r="E1399" s="5">
        <f t="shared" si="105"/>
        <v>2.1126622500000156</v>
      </c>
      <c r="F1399" s="5">
        <f>ABS(Table21[[#This Row],[Erorr 1]])</f>
        <v>1.4535000000000053</v>
      </c>
      <c r="G1399" s="6">
        <f>Table21[[#This Row],[Abs Erorr 1]]/Table21[[#This Row],[Adj Close]]</f>
        <v>1.9890768411790296E-2</v>
      </c>
      <c r="H1399" s="4">
        <f t="shared" si="108"/>
        <v>72.987800000000007</v>
      </c>
      <c r="I1399" s="7">
        <f>(Table21[[#This Row],[Adj Close]]-Table21[[#This Row],[3-MA]])</f>
        <v>8.629999999999427E-2</v>
      </c>
      <c r="J1399" s="3">
        <f t="shared" si="107"/>
        <v>7.4476899999990111E-3</v>
      </c>
      <c r="K1399" s="3">
        <f>ABS(Table21[[#This Row],[Erorr 2]])</f>
        <v>8.629999999999427E-2</v>
      </c>
      <c r="L1399" s="6">
        <f>Table21[[#This Row],[Abs Erorr 2]]/Table21[[#This Row],[Adj Close]]</f>
        <v>1.1809929920449827E-3</v>
      </c>
      <c r="M1399" s="4">
        <f t="shared" si="109"/>
        <v>72.531483333333341</v>
      </c>
      <c r="N1399" s="9">
        <f>Table21[[#This Row],[Adj Close]]-Table21[[#This Row],[6-MA]]</f>
        <v>0.54261666666666031</v>
      </c>
      <c r="O1399" s="10">
        <f>(Table21[[#This Row],[Adj Close]]-M1399)^2</f>
        <v>0.29443284694443755</v>
      </c>
      <c r="P1399" s="10">
        <f>ABS(Table21[[#This Row],[Erorr 3]])</f>
        <v>0.54261666666666031</v>
      </c>
      <c r="Q1399" s="81">
        <f>Table21[[#This Row],[Abs Erorr 3]]/Table21[[#This Row],[Adj Close]]</f>
        <v>7.425567563153844E-3</v>
      </c>
    </row>
    <row r="1400" spans="1:17" x14ac:dyDescent="0.3">
      <c r="A1400" s="79">
        <v>45497</v>
      </c>
      <c r="B1400" s="82">
        <v>70.774299999999997</v>
      </c>
      <c r="C1400" s="4">
        <f t="shared" si="106"/>
        <v>73.074100000000001</v>
      </c>
      <c r="D1400" s="18">
        <f>Table21[[#This Row],[Adj Close]]-Table21[[#This Row],[Naive Trend ]]</f>
        <v>-2.2998000000000047</v>
      </c>
      <c r="E1400" s="5">
        <f t="shared" si="105"/>
        <v>5.2890800400000222</v>
      </c>
      <c r="F1400" s="5">
        <f>ABS(Table21[[#This Row],[Erorr 1]])</f>
        <v>2.2998000000000047</v>
      </c>
      <c r="G1400" s="6">
        <f>Table21[[#This Row],[Abs Erorr 1]]/Table21[[#This Row],[Adj Close]]</f>
        <v>3.2494846293075377E-2</v>
      </c>
      <c r="H1400" s="4">
        <f t="shared" si="108"/>
        <v>73.326300000000003</v>
      </c>
      <c r="I1400" s="7">
        <f>(Table21[[#This Row],[Adj Close]]-Table21[[#This Row],[3-MA]])</f>
        <v>-2.5520000000000067</v>
      </c>
      <c r="J1400" s="3">
        <f t="shared" si="107"/>
        <v>6.512704000000034</v>
      </c>
      <c r="K1400" s="3">
        <f>ABS(Table21[[#This Row],[Erorr 2]])</f>
        <v>2.5520000000000067</v>
      </c>
      <c r="L1400" s="6">
        <f>Table21[[#This Row],[Abs Erorr 2]]/Table21[[#This Row],[Adj Close]]</f>
        <v>3.6058286694464051E-2</v>
      </c>
      <c r="M1400" s="4">
        <f t="shared" si="109"/>
        <v>72.878283333333329</v>
      </c>
      <c r="N1400" s="9">
        <f>Table21[[#This Row],[Adj Close]]-Table21[[#This Row],[6-MA]]</f>
        <v>-2.103983333333332</v>
      </c>
      <c r="O1400" s="10">
        <f>(Table21[[#This Row],[Adj Close]]-M1400)^2</f>
        <v>4.4267458669444384</v>
      </c>
      <c r="P1400" s="10">
        <f>ABS(Table21[[#This Row],[Erorr 3]])</f>
        <v>2.103983333333332</v>
      </c>
      <c r="Q1400" s="81">
        <f>Table21[[#This Row],[Abs Erorr 3]]/Table21[[#This Row],[Adj Close]]</f>
        <v>2.9728069840794357E-2</v>
      </c>
    </row>
    <row r="1401" spans="1:17" x14ac:dyDescent="0.3">
      <c r="A1401" s="79">
        <v>45498</v>
      </c>
      <c r="B1401" s="82">
        <v>71.0929</v>
      </c>
      <c r="C1401" s="4">
        <f t="shared" si="106"/>
        <v>70.774299999999997</v>
      </c>
      <c r="D1401" s="18">
        <f>Table21[[#This Row],[Adj Close]]-Table21[[#This Row],[Naive Trend ]]</f>
        <v>0.31860000000000355</v>
      </c>
      <c r="E1401" s="5">
        <f t="shared" si="105"/>
        <v>0.10150596000000225</v>
      </c>
      <c r="F1401" s="5">
        <f>ABS(Table21[[#This Row],[Erorr 1]])</f>
        <v>0.31860000000000355</v>
      </c>
      <c r="G1401" s="6">
        <f>Table21[[#This Row],[Abs Erorr 1]]/Table21[[#This Row],[Adj Close]]</f>
        <v>4.4814601739414702E-3</v>
      </c>
      <c r="H1401" s="4">
        <f t="shared" si="108"/>
        <v>72.791999999999987</v>
      </c>
      <c r="I1401" s="7">
        <f>(Table21[[#This Row],[Adj Close]]-Table21[[#This Row],[3-MA]])</f>
        <v>-1.6990999999999872</v>
      </c>
      <c r="J1401" s="3">
        <f t="shared" si="107"/>
        <v>2.8869408099999565</v>
      </c>
      <c r="K1401" s="3">
        <f>ABS(Table21[[#This Row],[Erorr 2]])</f>
        <v>1.6990999999999872</v>
      </c>
      <c r="L1401" s="6">
        <f>Table21[[#This Row],[Abs Erorr 2]]/Table21[[#This Row],[Adj Close]]</f>
        <v>2.3899714317463308E-2</v>
      </c>
      <c r="M1401" s="4">
        <f t="shared" si="109"/>
        <v>72.592883333333333</v>
      </c>
      <c r="N1401" s="9">
        <f>Table21[[#This Row],[Adj Close]]-Table21[[#This Row],[6-MA]]</f>
        <v>-1.4999833333333328</v>
      </c>
      <c r="O1401" s="10">
        <f>(Table21[[#This Row],[Adj Close]]-M1401)^2</f>
        <v>2.2499500002777761</v>
      </c>
      <c r="P1401" s="10">
        <f>ABS(Table21[[#This Row],[Erorr 3]])</f>
        <v>1.4999833333333328</v>
      </c>
      <c r="Q1401" s="81">
        <f>Table21[[#This Row],[Abs Erorr 3]]/Table21[[#This Row],[Adj Close]]</f>
        <v>2.1098918926268768E-2</v>
      </c>
    </row>
    <row r="1402" spans="1:17" x14ac:dyDescent="0.3">
      <c r="A1402" s="79">
        <v>45499</v>
      </c>
      <c r="B1402" s="82">
        <v>72.237799999999993</v>
      </c>
      <c r="C1402" s="4">
        <f t="shared" si="106"/>
        <v>71.0929</v>
      </c>
      <c r="D1402" s="18">
        <f>Table21[[#This Row],[Adj Close]]-Table21[[#This Row],[Naive Trend ]]</f>
        <v>1.1448999999999927</v>
      </c>
      <c r="E1402" s="5">
        <f t="shared" si="105"/>
        <v>1.3107960099999834</v>
      </c>
      <c r="F1402" s="5">
        <f>ABS(Table21[[#This Row],[Erorr 1]])</f>
        <v>1.1448999999999927</v>
      </c>
      <c r="G1402" s="6">
        <f>Table21[[#This Row],[Abs Erorr 1]]/Table21[[#This Row],[Adj Close]]</f>
        <v>1.5849043021797352E-2</v>
      </c>
      <c r="H1402" s="4">
        <f t="shared" si="108"/>
        <v>71.647100000000009</v>
      </c>
      <c r="I1402" s="7">
        <f>(Table21[[#This Row],[Adj Close]]-Table21[[#This Row],[3-MA]])</f>
        <v>0.59069999999998402</v>
      </c>
      <c r="J1402" s="3">
        <f t="shared" si="107"/>
        <v>0.3489264899999811</v>
      </c>
      <c r="K1402" s="3">
        <f>ABS(Table21[[#This Row],[Erorr 2]])</f>
        <v>0.59069999999998402</v>
      </c>
      <c r="L1402" s="6">
        <f>Table21[[#This Row],[Abs Erorr 2]]/Table21[[#This Row],[Adj Close]]</f>
        <v>8.1771593265573435E-3</v>
      </c>
      <c r="M1402" s="4">
        <f t="shared" si="109"/>
        <v>72.317449999999994</v>
      </c>
      <c r="N1402" s="9">
        <f>Table21[[#This Row],[Adj Close]]-Table21[[#This Row],[6-MA]]</f>
        <v>-7.9650000000000887E-2</v>
      </c>
      <c r="O1402" s="10">
        <f>(Table21[[#This Row],[Adj Close]]-M1402)^2</f>
        <v>6.3441225000001409E-3</v>
      </c>
      <c r="P1402" s="10">
        <f>ABS(Table21[[#This Row],[Erorr 3]])</f>
        <v>7.9650000000000887E-2</v>
      </c>
      <c r="Q1402" s="81">
        <f>Table21[[#This Row],[Abs Erorr 3]]/Table21[[#This Row],[Adj Close]]</f>
        <v>1.1026083297110501E-3</v>
      </c>
    </row>
    <row r="1403" spans="1:17" x14ac:dyDescent="0.3">
      <c r="A1403" s="79">
        <v>45502</v>
      </c>
      <c r="B1403" s="82">
        <v>73.223399999999998</v>
      </c>
      <c r="C1403" s="4">
        <f t="shared" si="106"/>
        <v>72.237799999999993</v>
      </c>
      <c r="D1403" s="18">
        <f>Table21[[#This Row],[Adj Close]]-Table21[[#This Row],[Naive Trend ]]</f>
        <v>0.98560000000000514</v>
      </c>
      <c r="E1403" s="5">
        <f t="shared" si="105"/>
        <v>0.97140736000001016</v>
      </c>
      <c r="F1403" s="5">
        <f>ABS(Table21[[#This Row],[Erorr 1]])</f>
        <v>0.98560000000000514</v>
      </c>
      <c r="G1403" s="6">
        <f>Table21[[#This Row],[Abs Erorr 1]]/Table21[[#This Row],[Adj Close]]</f>
        <v>1.3460178030520369E-2</v>
      </c>
      <c r="H1403" s="4">
        <f t="shared" si="108"/>
        <v>71.368333333333325</v>
      </c>
      <c r="I1403" s="7">
        <f>(Table21[[#This Row],[Adj Close]]-Table21[[#This Row],[3-MA]])</f>
        <v>1.8550666666666729</v>
      </c>
      <c r="J1403" s="3">
        <f t="shared" si="107"/>
        <v>3.4412723377778009</v>
      </c>
      <c r="K1403" s="3">
        <f>ABS(Table21[[#This Row],[Erorr 2]])</f>
        <v>1.8550666666666729</v>
      </c>
      <c r="L1403" s="6">
        <f>Table21[[#This Row],[Abs Erorr 2]]/Table21[[#This Row],[Adj Close]]</f>
        <v>2.5334342118321095E-2</v>
      </c>
      <c r="M1403" s="4">
        <f t="shared" si="109"/>
        <v>72.347316666666657</v>
      </c>
      <c r="N1403" s="9">
        <f>Table21[[#This Row],[Adj Close]]-Table21[[#This Row],[6-MA]]</f>
        <v>0.87608333333334087</v>
      </c>
      <c r="O1403" s="10">
        <f>(Table21[[#This Row],[Adj Close]]-M1403)^2</f>
        <v>0.76752200694445771</v>
      </c>
      <c r="P1403" s="10">
        <f>ABS(Table21[[#This Row],[Erorr 3]])</f>
        <v>0.87608333333334087</v>
      </c>
      <c r="Q1403" s="81">
        <f>Table21[[#This Row],[Abs Erorr 3]]/Table21[[#This Row],[Adj Close]]</f>
        <v>1.1964526822482169E-2</v>
      </c>
    </row>
    <row r="1404" spans="1:17" x14ac:dyDescent="0.3">
      <c r="A1404" s="79">
        <v>45503</v>
      </c>
      <c r="B1404" s="82">
        <v>73.989999999999995</v>
      </c>
      <c r="C1404" s="4">
        <f t="shared" si="106"/>
        <v>73.223399999999998</v>
      </c>
      <c r="D1404" s="18">
        <f>Table21[[#This Row],[Adj Close]]-Table21[[#This Row],[Naive Trend ]]</f>
        <v>0.76659999999999684</v>
      </c>
      <c r="E1404" s="5">
        <f t="shared" si="105"/>
        <v>0.5876755599999951</v>
      </c>
      <c r="F1404" s="5">
        <f>ABS(Table21[[#This Row],[Erorr 1]])</f>
        <v>0.76659999999999684</v>
      </c>
      <c r="G1404" s="6">
        <f>Table21[[#This Row],[Abs Erorr 1]]/Table21[[#This Row],[Adj Close]]</f>
        <v>1.0360859575618284E-2</v>
      </c>
      <c r="H1404" s="4">
        <f t="shared" si="108"/>
        <v>72.184699999999992</v>
      </c>
      <c r="I1404" s="7">
        <f>(Table21[[#This Row],[Adj Close]]-Table21[[#This Row],[3-MA]])</f>
        <v>1.8053000000000026</v>
      </c>
      <c r="J1404" s="3">
        <f t="shared" si="107"/>
        <v>3.2591080900000091</v>
      </c>
      <c r="K1404" s="3">
        <f>ABS(Table21[[#This Row],[Erorr 2]])</f>
        <v>1.8053000000000026</v>
      </c>
      <c r="L1404" s="6">
        <f>Table21[[#This Row],[Abs Erorr 2]]/Table21[[#This Row],[Adj Close]]</f>
        <v>2.4399243140965032E-2</v>
      </c>
      <c r="M1404" s="4">
        <f t="shared" si="109"/>
        <v>72.488349999999983</v>
      </c>
      <c r="N1404" s="9">
        <f>Table21[[#This Row],[Adj Close]]-Table21[[#This Row],[6-MA]]</f>
        <v>1.5016500000000121</v>
      </c>
      <c r="O1404" s="10">
        <f>(Table21[[#This Row],[Adj Close]]-M1404)^2</f>
        <v>2.2549527225000365</v>
      </c>
      <c r="P1404" s="10">
        <f>ABS(Table21[[#This Row],[Erorr 3]])</f>
        <v>1.5016500000000121</v>
      </c>
      <c r="Q1404" s="81">
        <f>Table21[[#This Row],[Abs Erorr 3]]/Table21[[#This Row],[Adj Close]]</f>
        <v>2.0295310177051117E-2</v>
      </c>
    </row>
    <row r="1405" spans="1:17" x14ac:dyDescent="0.3">
      <c r="A1405" s="79">
        <v>45504</v>
      </c>
      <c r="B1405" s="82">
        <v>74.527600000000007</v>
      </c>
      <c r="C1405" s="4">
        <f t="shared" si="106"/>
        <v>73.989999999999995</v>
      </c>
      <c r="D1405" s="18">
        <f>Table21[[#This Row],[Adj Close]]-Table21[[#This Row],[Naive Trend ]]</f>
        <v>0.53760000000001185</v>
      </c>
      <c r="E1405" s="5">
        <f t="shared" si="105"/>
        <v>0.28901376000001272</v>
      </c>
      <c r="F1405" s="5">
        <f>ABS(Table21[[#This Row],[Erorr 1]])</f>
        <v>0.53760000000001185</v>
      </c>
      <c r="G1405" s="6">
        <f>Table21[[#This Row],[Abs Erorr 1]]/Table21[[#This Row],[Adj Close]]</f>
        <v>7.213435022729993E-3</v>
      </c>
      <c r="H1405" s="4">
        <f t="shared" si="108"/>
        <v>73.150399999999991</v>
      </c>
      <c r="I1405" s="7">
        <f>(Table21[[#This Row],[Adj Close]]-Table21[[#This Row],[3-MA]])</f>
        <v>1.3772000000000162</v>
      </c>
      <c r="J1405" s="3">
        <f t="shared" si="107"/>
        <v>1.8966798400000446</v>
      </c>
      <c r="K1405" s="3">
        <f>ABS(Table21[[#This Row],[Erorr 2]])</f>
        <v>1.3772000000000162</v>
      </c>
      <c r="L1405" s="6">
        <f>Table21[[#This Row],[Abs Erorr 2]]/Table21[[#This Row],[Adj Close]]</f>
        <v>1.8479060106591599E-2</v>
      </c>
      <c r="M1405" s="4">
        <f t="shared" si="109"/>
        <v>72.398750000000007</v>
      </c>
      <c r="N1405" s="9">
        <f>Table21[[#This Row],[Adj Close]]-Table21[[#This Row],[6-MA]]</f>
        <v>2.1288499999999999</v>
      </c>
      <c r="O1405" s="10">
        <f>(Table21[[#This Row],[Adj Close]]-M1405)^2</f>
        <v>4.5320023224999995</v>
      </c>
      <c r="P1405" s="10">
        <f>ABS(Table21[[#This Row],[Erorr 3]])</f>
        <v>2.1288499999999999</v>
      </c>
      <c r="Q1405" s="81">
        <f>Table21[[#This Row],[Abs Erorr 3]]/Table21[[#This Row],[Adj Close]]</f>
        <v>2.8564585469007451E-2</v>
      </c>
    </row>
    <row r="1406" spans="1:17" x14ac:dyDescent="0.3">
      <c r="A1406" s="79">
        <v>45505</v>
      </c>
      <c r="B1406" s="82">
        <v>73.522000000000006</v>
      </c>
      <c r="C1406" s="4">
        <f t="shared" si="106"/>
        <v>74.527600000000007</v>
      </c>
      <c r="D1406" s="18">
        <f>Table21[[#This Row],[Adj Close]]-Table21[[#This Row],[Naive Trend ]]</f>
        <v>-1.0056000000000012</v>
      </c>
      <c r="E1406" s="5">
        <f t="shared" si="105"/>
        <v>1.0112313600000022</v>
      </c>
      <c r="F1406" s="5">
        <f>ABS(Table21[[#This Row],[Erorr 1]])</f>
        <v>1.0056000000000012</v>
      </c>
      <c r="G1406" s="6">
        <f>Table21[[#This Row],[Abs Erorr 1]]/Table21[[#This Row],[Adj Close]]</f>
        <v>1.3677538695900562E-2</v>
      </c>
      <c r="H1406" s="4">
        <f t="shared" si="108"/>
        <v>73.913666666666657</v>
      </c>
      <c r="I1406" s="7">
        <f>(Table21[[#This Row],[Adj Close]]-Table21[[#This Row],[3-MA]])</f>
        <v>-0.39166666666665151</v>
      </c>
      <c r="J1406" s="3">
        <f t="shared" si="107"/>
        <v>0.1534027777777659</v>
      </c>
      <c r="K1406" s="3">
        <f>ABS(Table21[[#This Row],[Erorr 2]])</f>
        <v>0.39166666666665151</v>
      </c>
      <c r="L1406" s="6">
        <f>Table21[[#This Row],[Abs Erorr 2]]/Table21[[#This Row],[Adj Close]]</f>
        <v>5.3272036487942587E-3</v>
      </c>
      <c r="M1406" s="4">
        <f t="shared" si="109"/>
        <v>72.641000000000005</v>
      </c>
      <c r="N1406" s="9">
        <f>Table21[[#This Row],[Adj Close]]-Table21[[#This Row],[6-MA]]</f>
        <v>0.88100000000000023</v>
      </c>
      <c r="O1406" s="10">
        <f>(Table21[[#This Row],[Adj Close]]-M1406)^2</f>
        <v>0.77616100000000043</v>
      </c>
      <c r="P1406" s="10">
        <f>ABS(Table21[[#This Row],[Erorr 3]])</f>
        <v>0.88100000000000023</v>
      </c>
      <c r="Q1406" s="81">
        <f>Table21[[#This Row],[Abs Erorr 3]]/Table21[[#This Row],[Adj Close]]</f>
        <v>1.1982807867032999E-2</v>
      </c>
    </row>
    <row r="1407" spans="1:17" x14ac:dyDescent="0.3">
      <c r="A1407" s="79">
        <v>45506</v>
      </c>
      <c r="B1407" s="82">
        <v>73.681299999999993</v>
      </c>
      <c r="C1407" s="4">
        <f t="shared" si="106"/>
        <v>73.522000000000006</v>
      </c>
      <c r="D1407" s="18">
        <f>Table21[[#This Row],[Adj Close]]-Table21[[#This Row],[Naive Trend ]]</f>
        <v>0.15929999999998756</v>
      </c>
      <c r="E1407" s="5">
        <f t="shared" si="105"/>
        <v>2.5376489999996036E-2</v>
      </c>
      <c r="F1407" s="5">
        <f>ABS(Table21[[#This Row],[Erorr 1]])</f>
        <v>0.15929999999998756</v>
      </c>
      <c r="G1407" s="6">
        <f>Table21[[#This Row],[Abs Erorr 1]]/Table21[[#This Row],[Adj Close]]</f>
        <v>2.1620139709802567E-3</v>
      </c>
      <c r="H1407" s="4">
        <f t="shared" si="108"/>
        <v>74.013199999999998</v>
      </c>
      <c r="I1407" s="7">
        <f>(Table21[[#This Row],[Adj Close]]-Table21[[#This Row],[3-MA]])</f>
        <v>-0.33190000000000452</v>
      </c>
      <c r="J1407" s="3">
        <f t="shared" si="107"/>
        <v>0.110157610000003</v>
      </c>
      <c r="K1407" s="3">
        <f>ABS(Table21[[#This Row],[Erorr 2]])</f>
        <v>0.33190000000000452</v>
      </c>
      <c r="L1407" s="6">
        <f>Table21[[#This Row],[Abs Erorr 2]]/Table21[[#This Row],[Adj Close]]</f>
        <v>4.5045350719925487E-3</v>
      </c>
      <c r="M1407" s="4">
        <f t="shared" si="109"/>
        <v>73.098949999999988</v>
      </c>
      <c r="N1407" s="9">
        <f>Table21[[#This Row],[Adj Close]]-Table21[[#This Row],[6-MA]]</f>
        <v>0.58235000000000525</v>
      </c>
      <c r="O1407" s="10">
        <f>(Table21[[#This Row],[Adj Close]]-M1407)^2</f>
        <v>0.33913152250000611</v>
      </c>
      <c r="P1407" s="10">
        <f>ABS(Table21[[#This Row],[Erorr 3]])</f>
        <v>0.58235000000000525</v>
      </c>
      <c r="Q1407" s="81">
        <f>Table21[[#This Row],[Abs Erorr 3]]/Table21[[#This Row],[Adj Close]]</f>
        <v>7.9036336220995734E-3</v>
      </c>
    </row>
    <row r="1408" spans="1:17" x14ac:dyDescent="0.3">
      <c r="A1408" s="79">
        <v>45509</v>
      </c>
      <c r="B1408" s="82">
        <v>71.102800000000002</v>
      </c>
      <c r="C1408" s="4">
        <f t="shared" si="106"/>
        <v>73.681299999999993</v>
      </c>
      <c r="D1408" s="18">
        <f>Table21[[#This Row],[Adj Close]]-Table21[[#This Row],[Naive Trend ]]</f>
        <v>-2.5784999999999911</v>
      </c>
      <c r="E1408" s="5">
        <f t="shared" si="105"/>
        <v>6.6486622499999539</v>
      </c>
      <c r="F1408" s="5">
        <f>ABS(Table21[[#This Row],[Erorr 1]])</f>
        <v>2.5784999999999911</v>
      </c>
      <c r="G1408" s="6">
        <f>Table21[[#This Row],[Abs Erorr 1]]/Table21[[#This Row],[Adj Close]]</f>
        <v>3.6264394651124722E-2</v>
      </c>
      <c r="H1408" s="4">
        <f t="shared" si="108"/>
        <v>73.910299999999992</v>
      </c>
      <c r="I1408" s="7">
        <f>(Table21[[#This Row],[Adj Close]]-Table21[[#This Row],[3-MA]])</f>
        <v>-2.8074999999999903</v>
      </c>
      <c r="J1408" s="3">
        <f t="shared" si="107"/>
        <v>7.8820562499999456</v>
      </c>
      <c r="K1408" s="3">
        <f>ABS(Table21[[#This Row],[Erorr 2]])</f>
        <v>2.8074999999999903</v>
      </c>
      <c r="L1408" s="6">
        <f>Table21[[#This Row],[Abs Erorr 2]]/Table21[[#This Row],[Adj Close]]</f>
        <v>3.9485083569142009E-2</v>
      </c>
      <c r="M1408" s="4">
        <f t="shared" si="109"/>
        <v>73.530349999999999</v>
      </c>
      <c r="N1408" s="9">
        <f>Table21[[#This Row],[Adj Close]]-Table21[[#This Row],[6-MA]]</f>
        <v>-2.4275499999999965</v>
      </c>
      <c r="O1408" s="10">
        <f>(Table21[[#This Row],[Adj Close]]-M1408)^2</f>
        <v>5.892999002499983</v>
      </c>
      <c r="P1408" s="10">
        <f>ABS(Table21[[#This Row],[Erorr 3]])</f>
        <v>2.4275499999999965</v>
      </c>
      <c r="Q1408" s="81">
        <f>Table21[[#This Row],[Abs Erorr 3]]/Table21[[#This Row],[Adj Close]]</f>
        <v>3.4141412152545278E-2</v>
      </c>
    </row>
    <row r="1409" spans="1:17" x14ac:dyDescent="0.3">
      <c r="A1409" s="79">
        <v>45510</v>
      </c>
      <c r="B1409" s="82">
        <v>72.177999999999997</v>
      </c>
      <c r="C1409" s="4">
        <f t="shared" si="106"/>
        <v>71.102800000000002</v>
      </c>
      <c r="D1409" s="18">
        <f>Table21[[#This Row],[Adj Close]]-Table21[[#This Row],[Naive Trend ]]</f>
        <v>1.0751999999999953</v>
      </c>
      <c r="E1409" s="5">
        <f t="shared" si="105"/>
        <v>1.1560550399999898</v>
      </c>
      <c r="F1409" s="5">
        <f>ABS(Table21[[#This Row],[Erorr 1]])</f>
        <v>1.0751999999999953</v>
      </c>
      <c r="G1409" s="6">
        <f>Table21[[#This Row],[Abs Erorr 1]]/Table21[[#This Row],[Adj Close]]</f>
        <v>1.4896505860511448E-2</v>
      </c>
      <c r="H1409" s="4">
        <f t="shared" si="108"/>
        <v>72.76870000000001</v>
      </c>
      <c r="I1409" s="7">
        <f>(Table21[[#This Row],[Adj Close]]-Table21[[#This Row],[3-MA]])</f>
        <v>-0.59070000000001244</v>
      </c>
      <c r="J1409" s="3">
        <f t="shared" si="107"/>
        <v>0.34892649000001469</v>
      </c>
      <c r="K1409" s="3">
        <f>ABS(Table21[[#This Row],[Erorr 2]])</f>
        <v>0.59070000000001244</v>
      </c>
      <c r="L1409" s="6">
        <f>Table21[[#This Row],[Abs Erorr 2]]/Table21[[#This Row],[Adj Close]]</f>
        <v>8.1839341627644498E-3</v>
      </c>
      <c r="M1409" s="4">
        <f t="shared" si="109"/>
        <v>73.341183333333333</v>
      </c>
      <c r="N1409" s="9">
        <f>Table21[[#This Row],[Adj Close]]-Table21[[#This Row],[6-MA]]</f>
        <v>-1.1631833333333361</v>
      </c>
      <c r="O1409" s="10">
        <f>(Table21[[#This Row],[Adj Close]]-M1409)^2</f>
        <v>1.3529954669444508</v>
      </c>
      <c r="P1409" s="10">
        <f>ABS(Table21[[#This Row],[Erorr 3]])</f>
        <v>1.1631833333333361</v>
      </c>
      <c r="Q1409" s="81">
        <f>Table21[[#This Row],[Abs Erorr 3]]/Table21[[#This Row],[Adj Close]]</f>
        <v>1.6115483018833109E-2</v>
      </c>
    </row>
    <row r="1410" spans="1:17" x14ac:dyDescent="0.3">
      <c r="A1410" s="79">
        <v>45511</v>
      </c>
      <c r="B1410" s="82">
        <v>72.297499999999999</v>
      </c>
      <c r="C1410" s="4">
        <f t="shared" si="106"/>
        <v>72.177999999999997</v>
      </c>
      <c r="D1410" s="18">
        <f>Table21[[#This Row],[Adj Close]]-Table21[[#This Row],[Naive Trend ]]</f>
        <v>0.11950000000000216</v>
      </c>
      <c r="E1410" s="5">
        <f t="shared" si="105"/>
        <v>1.4280250000000516E-2</v>
      </c>
      <c r="F1410" s="5">
        <f>ABS(Table21[[#This Row],[Erorr 1]])</f>
        <v>0.11950000000000216</v>
      </c>
      <c r="G1410" s="6">
        <f>Table21[[#This Row],[Abs Erorr 1]]/Table21[[#This Row],[Adj Close]]</f>
        <v>1.652892561983501E-3</v>
      </c>
      <c r="H1410" s="4">
        <f t="shared" si="108"/>
        <v>72.320700000000002</v>
      </c>
      <c r="I1410" s="7">
        <f>(Table21[[#This Row],[Adj Close]]-Table21[[#This Row],[3-MA]])</f>
        <v>-2.3200000000002774E-2</v>
      </c>
      <c r="J1410" s="3">
        <f t="shared" si="107"/>
        <v>5.3824000000012875E-4</v>
      </c>
      <c r="K1410" s="3">
        <f>ABS(Table21[[#This Row],[Erorr 2]])</f>
        <v>2.3200000000002774E-2</v>
      </c>
      <c r="L1410" s="6">
        <f>Table21[[#This Row],[Abs Erorr 2]]/Table21[[#This Row],[Adj Close]]</f>
        <v>3.2089629655247793E-4</v>
      </c>
      <c r="M1410" s="4">
        <f t="shared" si="109"/>
        <v>73.16695</v>
      </c>
      <c r="N1410" s="9">
        <f>Table21[[#This Row],[Adj Close]]-Table21[[#This Row],[6-MA]]</f>
        <v>-0.8694500000000005</v>
      </c>
      <c r="O1410" s="10">
        <f>(Table21[[#This Row],[Adj Close]]-M1410)^2</f>
        <v>0.75594330250000086</v>
      </c>
      <c r="P1410" s="10">
        <f>ABS(Table21[[#This Row],[Erorr 3]])</f>
        <v>0.8694500000000005</v>
      </c>
      <c r="Q1410" s="81">
        <f>Table21[[#This Row],[Abs Erorr 3]]/Table21[[#This Row],[Adj Close]]</f>
        <v>1.2026003665410291E-2</v>
      </c>
    </row>
    <row r="1411" spans="1:17" x14ac:dyDescent="0.3">
      <c r="A1411" s="79">
        <v>45512</v>
      </c>
      <c r="B1411" s="82">
        <v>73.860500000000002</v>
      </c>
      <c r="C1411" s="4">
        <f t="shared" si="106"/>
        <v>72.297499999999999</v>
      </c>
      <c r="D1411" s="18">
        <f>Table21[[#This Row],[Adj Close]]-Table21[[#This Row],[Naive Trend ]]</f>
        <v>1.5630000000000024</v>
      </c>
      <c r="E1411" s="5">
        <f t="shared" ref="E1411:E1470" si="110">(B1411-C1411)^2</f>
        <v>2.4429690000000073</v>
      </c>
      <c r="F1411" s="5">
        <f>ABS(Table21[[#This Row],[Erorr 1]])</f>
        <v>1.5630000000000024</v>
      </c>
      <c r="G1411" s="6">
        <f>Table21[[#This Row],[Abs Erorr 1]]/Table21[[#This Row],[Adj Close]]</f>
        <v>2.1161513935053274E-2</v>
      </c>
      <c r="H1411" s="4">
        <f t="shared" si="108"/>
        <v>71.859433333333342</v>
      </c>
      <c r="I1411" s="7">
        <f>(Table21[[#This Row],[Adj Close]]-Table21[[#This Row],[3-MA]])</f>
        <v>2.0010666666666594</v>
      </c>
      <c r="J1411" s="3">
        <f t="shared" si="107"/>
        <v>4.0042678044444155</v>
      </c>
      <c r="K1411" s="3">
        <f>ABS(Table21[[#This Row],[Erorr 2]])</f>
        <v>2.0010666666666594</v>
      </c>
      <c r="L1411" s="6">
        <f>Table21[[#This Row],[Abs Erorr 2]]/Table21[[#This Row],[Adj Close]]</f>
        <v>2.7092514492410142E-2</v>
      </c>
      <c r="M1411" s="4">
        <f t="shared" si="109"/>
        <v>72.884866666666667</v>
      </c>
      <c r="N1411" s="9">
        <f>Table21[[#This Row],[Adj Close]]-Table21[[#This Row],[6-MA]]</f>
        <v>0.97563333333333446</v>
      </c>
      <c r="O1411" s="10">
        <f>(Table21[[#This Row],[Adj Close]]-M1411)^2</f>
        <v>0.95186040111111336</v>
      </c>
      <c r="P1411" s="10">
        <f>ABS(Table21[[#This Row],[Erorr 3]])</f>
        <v>0.97563333333333446</v>
      </c>
      <c r="Q1411" s="81">
        <f>Table21[[#This Row],[Abs Erorr 3]]/Table21[[#This Row],[Adj Close]]</f>
        <v>1.3209135239178375E-2</v>
      </c>
    </row>
    <row r="1412" spans="1:17" x14ac:dyDescent="0.3">
      <c r="A1412" s="79">
        <v>45513</v>
      </c>
      <c r="B1412" s="82">
        <v>74.009900000000002</v>
      </c>
      <c r="C1412" s="4">
        <f t="shared" ref="C1412:C1470" si="111">B1411</f>
        <v>73.860500000000002</v>
      </c>
      <c r="D1412" s="18">
        <f>Table21[[#This Row],[Adj Close]]-Table21[[#This Row],[Naive Trend ]]</f>
        <v>0.14939999999999998</v>
      </c>
      <c r="E1412" s="5">
        <f t="shared" si="110"/>
        <v>2.2320359999999994E-2</v>
      </c>
      <c r="F1412" s="5">
        <f>ABS(Table21[[#This Row],[Erorr 1]])</f>
        <v>0.14939999999999998</v>
      </c>
      <c r="G1412" s="6">
        <f>Table21[[#This Row],[Abs Erorr 1]]/Table21[[#This Row],[Adj Close]]</f>
        <v>2.0186488564367736E-3</v>
      </c>
      <c r="H1412" s="4">
        <f t="shared" si="108"/>
        <v>72.778666666666666</v>
      </c>
      <c r="I1412" s="7">
        <f>(Table21[[#This Row],[Adj Close]]-Table21[[#This Row],[3-MA]])</f>
        <v>1.2312333333333356</v>
      </c>
      <c r="J1412" s="3">
        <f t="shared" si="107"/>
        <v>1.5159355211111167</v>
      </c>
      <c r="K1412" s="3">
        <f>ABS(Table21[[#This Row],[Erorr 2]])</f>
        <v>1.2312333333333356</v>
      </c>
      <c r="L1412" s="6">
        <f>Table21[[#This Row],[Abs Erorr 2]]/Table21[[#This Row],[Adj Close]]</f>
        <v>1.6636062652879351E-2</v>
      </c>
      <c r="M1412" s="4">
        <f t="shared" si="109"/>
        <v>72.773683333333338</v>
      </c>
      <c r="N1412" s="9">
        <f>Table21[[#This Row],[Adj Close]]-Table21[[#This Row],[6-MA]]</f>
        <v>1.2362166666666639</v>
      </c>
      <c r="O1412" s="10">
        <f>(Table21[[#This Row],[Adj Close]]-M1412)^2</f>
        <v>1.5282316469444375</v>
      </c>
      <c r="P1412" s="10">
        <f>ABS(Table21[[#This Row],[Erorr 3]])</f>
        <v>1.2362166666666639</v>
      </c>
      <c r="Q1412" s="81">
        <f>Table21[[#This Row],[Abs Erorr 3]]/Table21[[#This Row],[Adj Close]]</f>
        <v>1.6703395987113397E-2</v>
      </c>
    </row>
    <row r="1413" spans="1:17" x14ac:dyDescent="0.3">
      <c r="A1413" s="79">
        <v>45516</v>
      </c>
      <c r="B1413" s="82">
        <v>74.308499999999995</v>
      </c>
      <c r="C1413" s="4">
        <f t="shared" si="111"/>
        <v>74.009900000000002</v>
      </c>
      <c r="D1413" s="18">
        <f>Table21[[#This Row],[Adj Close]]-Table21[[#This Row],[Naive Trend ]]</f>
        <v>0.29859999999999332</v>
      </c>
      <c r="E1413" s="5">
        <f t="shared" si="110"/>
        <v>8.9161959999996002E-2</v>
      </c>
      <c r="F1413" s="5">
        <f>ABS(Table21[[#This Row],[Erorr 1]])</f>
        <v>0.29859999999999332</v>
      </c>
      <c r="G1413" s="6">
        <f>Table21[[#This Row],[Abs Erorr 1]]/Table21[[#This Row],[Adj Close]]</f>
        <v>4.0183828229609442E-3</v>
      </c>
      <c r="H1413" s="4">
        <f t="shared" si="108"/>
        <v>73.389300000000006</v>
      </c>
      <c r="I1413" s="7">
        <f>(Table21[[#This Row],[Adj Close]]-Table21[[#This Row],[3-MA]])</f>
        <v>0.91919999999998936</v>
      </c>
      <c r="J1413" s="3">
        <f t="shared" ref="J1413:J1473" si="112">(B1413-H1413)^2</f>
        <v>0.84492863999998047</v>
      </c>
      <c r="K1413" s="3">
        <f>ABS(Table21[[#This Row],[Erorr 2]])</f>
        <v>0.91919999999998936</v>
      </c>
      <c r="L1413" s="6">
        <f>Table21[[#This Row],[Abs Erorr 2]]/Table21[[#This Row],[Adj Close]]</f>
        <v>1.237005187831795E-2</v>
      </c>
      <c r="M1413" s="4">
        <f t="shared" si="109"/>
        <v>72.855000000000004</v>
      </c>
      <c r="N1413" s="9">
        <f>Table21[[#This Row],[Adj Close]]-Table21[[#This Row],[6-MA]]</f>
        <v>1.4534999999999911</v>
      </c>
      <c r="O1413" s="10">
        <f>(Table21[[#This Row],[Adj Close]]-M1413)^2</f>
        <v>2.1126622499999743</v>
      </c>
      <c r="P1413" s="10">
        <f>ABS(Table21[[#This Row],[Erorr 3]])</f>
        <v>1.4534999999999911</v>
      </c>
      <c r="Q1413" s="81">
        <f>Table21[[#This Row],[Abs Erorr 3]]/Table21[[#This Row],[Adj Close]]</f>
        <v>1.9560346393750261E-2</v>
      </c>
    </row>
    <row r="1414" spans="1:17" x14ac:dyDescent="0.3">
      <c r="A1414" s="79">
        <v>45517</v>
      </c>
      <c r="B1414" s="82">
        <v>78.151399999999995</v>
      </c>
      <c r="C1414" s="4">
        <f t="shared" si="111"/>
        <v>74.308499999999995</v>
      </c>
      <c r="D1414" s="18">
        <f>Table21[[#This Row],[Adj Close]]-Table21[[#This Row],[Naive Trend ]]</f>
        <v>3.8429000000000002</v>
      </c>
      <c r="E1414" s="5">
        <f t="shared" si="110"/>
        <v>14.767880410000002</v>
      </c>
      <c r="F1414" s="5">
        <f>ABS(Table21[[#This Row],[Erorr 1]])</f>
        <v>3.8429000000000002</v>
      </c>
      <c r="G1414" s="6">
        <f>Table21[[#This Row],[Abs Erorr 1]]/Table21[[#This Row],[Adj Close]]</f>
        <v>4.9172503627574173E-2</v>
      </c>
      <c r="H1414" s="4">
        <f t="shared" ref="H1414:H1473" si="113">AVERAGE(B1411:B1413)</f>
        <v>74.059633333333338</v>
      </c>
      <c r="I1414" s="7">
        <f>(Table21[[#This Row],[Adj Close]]-Table21[[#This Row],[3-MA]])</f>
        <v>4.0917666666666577</v>
      </c>
      <c r="J1414" s="3">
        <f t="shared" si="112"/>
        <v>16.74255445444437</v>
      </c>
      <c r="K1414" s="3">
        <f>ABS(Table21[[#This Row],[Erorr 2]])</f>
        <v>4.0917666666666577</v>
      </c>
      <c r="L1414" s="6">
        <f>Table21[[#This Row],[Abs Erorr 2]]/Table21[[#This Row],[Adj Close]]</f>
        <v>5.2356920882628562E-2</v>
      </c>
      <c r="M1414" s="4">
        <f t="shared" si="109"/>
        <v>72.95953333333334</v>
      </c>
      <c r="N1414" s="9">
        <f>Table21[[#This Row],[Adj Close]]-Table21[[#This Row],[6-MA]]</f>
        <v>5.1918666666666553</v>
      </c>
      <c r="O1414" s="10">
        <f>(Table21[[#This Row],[Adj Close]]-M1414)^2</f>
        <v>26.955479484444325</v>
      </c>
      <c r="P1414" s="10">
        <f>ABS(Table21[[#This Row],[Erorr 3]])</f>
        <v>5.1918666666666553</v>
      </c>
      <c r="Q1414" s="81">
        <f>Table21[[#This Row],[Abs Erorr 3]]/Table21[[#This Row],[Adj Close]]</f>
        <v>6.643344414388809E-2</v>
      </c>
    </row>
    <row r="1415" spans="1:17" x14ac:dyDescent="0.3">
      <c r="A1415" s="79">
        <v>45518</v>
      </c>
      <c r="B1415" s="82">
        <v>78.171300000000002</v>
      </c>
      <c r="C1415" s="4">
        <f t="shared" si="111"/>
        <v>78.151399999999995</v>
      </c>
      <c r="D1415" s="18">
        <f>Table21[[#This Row],[Adj Close]]-Table21[[#This Row],[Naive Trend ]]</f>
        <v>1.9900000000006912E-2</v>
      </c>
      <c r="E1415" s="5">
        <f t="shared" si="110"/>
        <v>3.9601000000027509E-4</v>
      </c>
      <c r="F1415" s="5">
        <f>ABS(Table21[[#This Row],[Erorr 1]])</f>
        <v>1.9900000000006912E-2</v>
      </c>
      <c r="G1415" s="6">
        <f>Table21[[#This Row],[Abs Erorr 1]]/Table21[[#This Row],[Adj Close]]</f>
        <v>2.545691321496113E-4</v>
      </c>
      <c r="H1415" s="4">
        <f t="shared" si="113"/>
        <v>75.489933333333326</v>
      </c>
      <c r="I1415" s="7">
        <f>(Table21[[#This Row],[Adj Close]]-Table21[[#This Row],[3-MA]])</f>
        <v>2.6813666666666762</v>
      </c>
      <c r="J1415" s="3">
        <f t="shared" si="112"/>
        <v>7.1897272011111619</v>
      </c>
      <c r="K1415" s="3">
        <f>ABS(Table21[[#This Row],[Erorr 2]])</f>
        <v>2.6813666666666762</v>
      </c>
      <c r="L1415" s="6">
        <f>Table21[[#This Row],[Abs Erorr 2]]/Table21[[#This Row],[Adj Close]]</f>
        <v>3.4301165090854013E-2</v>
      </c>
      <c r="M1415" s="4">
        <f t="shared" si="109"/>
        <v>74.134299999999996</v>
      </c>
      <c r="N1415" s="9">
        <f>Table21[[#This Row],[Adj Close]]-Table21[[#This Row],[6-MA]]</f>
        <v>4.0370000000000061</v>
      </c>
      <c r="O1415" s="10">
        <f>(Table21[[#This Row],[Adj Close]]-M1415)^2</f>
        <v>16.29736900000005</v>
      </c>
      <c r="P1415" s="10">
        <f>ABS(Table21[[#This Row],[Erorr 3]])</f>
        <v>4.0370000000000061</v>
      </c>
      <c r="Q1415" s="81">
        <f>Table21[[#This Row],[Abs Erorr 3]]/Table21[[#This Row],[Adj Close]]</f>
        <v>5.1642994295860577E-2</v>
      </c>
    </row>
    <row r="1416" spans="1:17" x14ac:dyDescent="0.3">
      <c r="A1416" s="79">
        <v>45519</v>
      </c>
      <c r="B1416" s="82">
        <v>82.133600000000001</v>
      </c>
      <c r="C1416" s="4">
        <f t="shared" si="111"/>
        <v>78.171300000000002</v>
      </c>
      <c r="D1416" s="18">
        <f>Table21[[#This Row],[Adj Close]]-Table21[[#This Row],[Naive Trend ]]</f>
        <v>3.962299999999999</v>
      </c>
      <c r="E1416" s="5">
        <f t="shared" si="110"/>
        <v>15.699821289999992</v>
      </c>
      <c r="F1416" s="5">
        <f>ABS(Table21[[#This Row],[Erorr 1]])</f>
        <v>3.962299999999999</v>
      </c>
      <c r="G1416" s="6">
        <f>Table21[[#This Row],[Abs Erorr 1]]/Table21[[#This Row],[Adj Close]]</f>
        <v>4.8242132330739172E-2</v>
      </c>
      <c r="H1416" s="4">
        <f t="shared" si="113"/>
        <v>76.877066666666664</v>
      </c>
      <c r="I1416" s="7">
        <f>(Table21[[#This Row],[Adj Close]]-Table21[[#This Row],[3-MA]])</f>
        <v>5.2565333333333371</v>
      </c>
      <c r="J1416" s="3">
        <f t="shared" si="112"/>
        <v>27.631142684444484</v>
      </c>
      <c r="K1416" s="3">
        <f>ABS(Table21[[#This Row],[Erorr 2]])</f>
        <v>5.2565333333333371</v>
      </c>
      <c r="L1416" s="6">
        <f>Table21[[#This Row],[Abs Erorr 2]]/Table21[[#This Row],[Adj Close]]</f>
        <v>6.3999792208466896E-2</v>
      </c>
      <c r="M1416" s="4">
        <f t="shared" si="109"/>
        <v>75.133183333333321</v>
      </c>
      <c r="N1416" s="9">
        <f>Table21[[#This Row],[Adj Close]]-Table21[[#This Row],[6-MA]]</f>
        <v>7.0004166666666805</v>
      </c>
      <c r="O1416" s="10">
        <f>(Table21[[#This Row],[Adj Close]]-M1416)^2</f>
        <v>49.00583350694464</v>
      </c>
      <c r="P1416" s="10">
        <f>ABS(Table21[[#This Row],[Erorr 3]])</f>
        <v>7.0004166666666805</v>
      </c>
      <c r="Q1416" s="81">
        <f>Table21[[#This Row],[Abs Erorr 3]]/Table21[[#This Row],[Adj Close]]</f>
        <v>8.5232069051724021E-2</v>
      </c>
    </row>
    <row r="1417" spans="1:17" x14ac:dyDescent="0.3">
      <c r="A1417" s="79">
        <v>45520</v>
      </c>
      <c r="B1417" s="82">
        <v>82.860399999999998</v>
      </c>
      <c r="C1417" s="4">
        <f t="shared" si="111"/>
        <v>82.133600000000001</v>
      </c>
      <c r="D1417" s="18">
        <f>Table21[[#This Row],[Adj Close]]-Table21[[#This Row],[Naive Trend ]]</f>
        <v>0.72679999999999723</v>
      </c>
      <c r="E1417" s="5">
        <f t="shared" si="110"/>
        <v>0.52823823999999597</v>
      </c>
      <c r="F1417" s="5">
        <f>ABS(Table21[[#This Row],[Erorr 1]])</f>
        <v>0.72679999999999723</v>
      </c>
      <c r="G1417" s="6">
        <f>Table21[[#This Row],[Abs Erorr 1]]/Table21[[#This Row],[Adj Close]]</f>
        <v>8.7713793319848469E-3</v>
      </c>
      <c r="H1417" s="4">
        <f t="shared" si="113"/>
        <v>79.485433333333333</v>
      </c>
      <c r="I1417" s="7">
        <f>(Table21[[#This Row],[Adj Close]]-Table21[[#This Row],[3-MA]])</f>
        <v>3.3749666666666656</v>
      </c>
      <c r="J1417" s="3">
        <f t="shared" si="112"/>
        <v>11.390400001111104</v>
      </c>
      <c r="K1417" s="3">
        <f>ABS(Table21[[#This Row],[Erorr 2]])</f>
        <v>3.3749666666666656</v>
      </c>
      <c r="L1417" s="6">
        <f>Table21[[#This Row],[Abs Erorr 2]]/Table21[[#This Row],[Adj Close]]</f>
        <v>4.0730755181807785E-2</v>
      </c>
      <c r="M1417" s="4">
        <f t="shared" ref="M1417:M1476" si="114">AVERAGE(B1411:B1416)</f>
        <v>76.772533333333328</v>
      </c>
      <c r="N1417" s="9">
        <f>Table21[[#This Row],[Adj Close]]-Table21[[#This Row],[6-MA]]</f>
        <v>6.0878666666666703</v>
      </c>
      <c r="O1417" s="10">
        <f>(Table21[[#This Row],[Adj Close]]-M1417)^2</f>
        <v>37.062120551111157</v>
      </c>
      <c r="P1417" s="10">
        <f>ABS(Table21[[#This Row],[Erorr 3]])</f>
        <v>6.0878666666666703</v>
      </c>
      <c r="Q1417" s="81">
        <f>Table21[[#This Row],[Abs Erorr 3]]/Table21[[#This Row],[Adj Close]]</f>
        <v>7.3471364688882393E-2</v>
      </c>
    </row>
    <row r="1418" spans="1:17" x14ac:dyDescent="0.3">
      <c r="A1418" s="79">
        <v>45523</v>
      </c>
      <c r="B1418" s="82">
        <v>82.910200000000003</v>
      </c>
      <c r="C1418" s="4">
        <f t="shared" si="111"/>
        <v>82.860399999999998</v>
      </c>
      <c r="D1418" s="18">
        <f>Table21[[#This Row],[Adj Close]]-Table21[[#This Row],[Naive Trend ]]</f>
        <v>4.9800000000004729E-2</v>
      </c>
      <c r="E1418" s="5">
        <f t="shared" si="110"/>
        <v>2.4800400000004712E-3</v>
      </c>
      <c r="F1418" s="5">
        <f>ABS(Table21[[#This Row],[Erorr 1]])</f>
        <v>4.9800000000004729E-2</v>
      </c>
      <c r="G1418" s="6">
        <f>Table21[[#This Row],[Abs Erorr 1]]/Table21[[#This Row],[Adj Close]]</f>
        <v>6.0064985972781062E-4</v>
      </c>
      <c r="H1418" s="4">
        <f t="shared" si="113"/>
        <v>81.055099999999996</v>
      </c>
      <c r="I1418" s="7">
        <f>(Table21[[#This Row],[Adj Close]]-Table21[[#This Row],[3-MA]])</f>
        <v>1.8551000000000073</v>
      </c>
      <c r="J1418" s="3">
        <f t="shared" si="112"/>
        <v>3.4413960100000272</v>
      </c>
      <c r="K1418" s="3">
        <f>ABS(Table21[[#This Row],[Erorr 2]])</f>
        <v>1.8551000000000073</v>
      </c>
      <c r="L1418" s="6">
        <f>Table21[[#This Row],[Abs Erorr 2]]/Table21[[#This Row],[Adj Close]]</f>
        <v>2.2374810336967071E-2</v>
      </c>
      <c r="M1418" s="4">
        <f t="shared" si="114"/>
        <v>78.272516666666661</v>
      </c>
      <c r="N1418" s="9">
        <f>Table21[[#This Row],[Adj Close]]-Table21[[#This Row],[6-MA]]</f>
        <v>4.6376833333333423</v>
      </c>
      <c r="O1418" s="10">
        <f>(Table21[[#This Row],[Adj Close]]-M1418)^2</f>
        <v>21.50810670027786</v>
      </c>
      <c r="P1418" s="10">
        <f>ABS(Table21[[#This Row],[Erorr 3]])</f>
        <v>4.6376833333333423</v>
      </c>
      <c r="Q1418" s="81">
        <f>Table21[[#This Row],[Abs Erorr 3]]/Table21[[#This Row],[Adj Close]]</f>
        <v>5.5936221759606684E-2</v>
      </c>
    </row>
    <row r="1419" spans="1:17" x14ac:dyDescent="0.3">
      <c r="A1419" s="79">
        <v>45524</v>
      </c>
      <c r="B1419" s="82">
        <v>83.188900000000004</v>
      </c>
      <c r="C1419" s="4">
        <f t="shared" si="111"/>
        <v>82.910200000000003</v>
      </c>
      <c r="D1419" s="18">
        <f>Table21[[#This Row],[Adj Close]]-Table21[[#This Row],[Naive Trend ]]</f>
        <v>0.27870000000000061</v>
      </c>
      <c r="E1419" s="5">
        <f t="shared" si="110"/>
        <v>7.7673690000000337E-2</v>
      </c>
      <c r="F1419" s="5">
        <f>ABS(Table21[[#This Row],[Erorr 1]])</f>
        <v>0.27870000000000061</v>
      </c>
      <c r="G1419" s="6">
        <f>Table21[[#This Row],[Abs Erorr 1]]/Table21[[#This Row],[Adj Close]]</f>
        <v>3.3502065780410678E-3</v>
      </c>
      <c r="H1419" s="4">
        <f t="shared" si="113"/>
        <v>82.63473333333333</v>
      </c>
      <c r="I1419" s="7">
        <f>(Table21[[#This Row],[Adj Close]]-Table21[[#This Row],[3-MA]])</f>
        <v>0.55416666666667425</v>
      </c>
      <c r="J1419" s="3">
        <f t="shared" si="112"/>
        <v>0.30710069444445287</v>
      </c>
      <c r="K1419" s="3">
        <f>ABS(Table21[[#This Row],[Erorr 2]])</f>
        <v>0.55416666666667425</v>
      </c>
      <c r="L1419" s="6">
        <f>Table21[[#This Row],[Abs Erorr 2]]/Table21[[#This Row],[Adj Close]]</f>
        <v>6.6615457911653386E-3</v>
      </c>
      <c r="M1419" s="4">
        <f t="shared" si="114"/>
        <v>79.755900000000011</v>
      </c>
      <c r="N1419" s="9">
        <f>Table21[[#This Row],[Adj Close]]-Table21[[#This Row],[6-MA]]</f>
        <v>3.4329999999999927</v>
      </c>
      <c r="O1419" s="10">
        <f>(Table21[[#This Row],[Adj Close]]-M1419)^2</f>
        <v>11.78548899999995</v>
      </c>
      <c r="P1419" s="10">
        <f>ABS(Table21[[#This Row],[Erorr 3]])</f>
        <v>3.4329999999999927</v>
      </c>
      <c r="Q1419" s="81">
        <f>Table21[[#This Row],[Abs Erorr 3]]/Table21[[#This Row],[Adj Close]]</f>
        <v>4.126752487411172E-2</v>
      </c>
    </row>
    <row r="1420" spans="1:17" x14ac:dyDescent="0.3">
      <c r="A1420" s="79">
        <v>45525</v>
      </c>
      <c r="B1420" s="82">
        <v>83.626999999999995</v>
      </c>
      <c r="C1420" s="4">
        <f t="shared" si="111"/>
        <v>83.188900000000004</v>
      </c>
      <c r="D1420" s="18">
        <f>Table21[[#This Row],[Adj Close]]-Table21[[#This Row],[Naive Trend ]]</f>
        <v>0.4380999999999915</v>
      </c>
      <c r="E1420" s="5">
        <f t="shared" si="110"/>
        <v>0.19193160999999254</v>
      </c>
      <c r="F1420" s="5">
        <f>ABS(Table21[[#This Row],[Erorr 1]])</f>
        <v>0.4380999999999915</v>
      </c>
      <c r="G1420" s="6">
        <f>Table21[[#This Row],[Abs Erorr 1]]/Table21[[#This Row],[Adj Close]]</f>
        <v>5.2387386848744008E-3</v>
      </c>
      <c r="H1420" s="4">
        <f t="shared" si="113"/>
        <v>82.986499999999992</v>
      </c>
      <c r="I1420" s="7">
        <f>(Table21[[#This Row],[Adj Close]]-Table21[[#This Row],[3-MA]])</f>
        <v>0.64050000000000296</v>
      </c>
      <c r="J1420" s="3">
        <f t="shared" si="112"/>
        <v>0.4102402500000038</v>
      </c>
      <c r="K1420" s="3">
        <f>ABS(Table21[[#This Row],[Erorr 2]])</f>
        <v>0.64050000000000296</v>
      </c>
      <c r="L1420" s="6">
        <f>Table21[[#This Row],[Abs Erorr 2]]/Table21[[#This Row],[Adj Close]]</f>
        <v>7.6590096499934588E-3</v>
      </c>
      <c r="M1420" s="4">
        <f t="shared" si="114"/>
        <v>81.23596666666667</v>
      </c>
      <c r="N1420" s="9">
        <f>Table21[[#This Row],[Adj Close]]-Table21[[#This Row],[6-MA]]</f>
        <v>2.3910333333333256</v>
      </c>
      <c r="O1420" s="10">
        <f>(Table21[[#This Row],[Adj Close]]-M1420)^2</f>
        <v>5.717040401111074</v>
      </c>
      <c r="P1420" s="10">
        <f>ABS(Table21[[#This Row],[Erorr 3]])</f>
        <v>2.3910333333333256</v>
      </c>
      <c r="Q1420" s="81">
        <f>Table21[[#This Row],[Abs Erorr 3]]/Table21[[#This Row],[Adj Close]]</f>
        <v>2.859164304989209E-2</v>
      </c>
    </row>
    <row r="1421" spans="1:17" x14ac:dyDescent="0.3">
      <c r="A1421" s="79">
        <v>45526</v>
      </c>
      <c r="B1421" s="82">
        <v>83.039599999999993</v>
      </c>
      <c r="C1421" s="4">
        <f t="shared" si="111"/>
        <v>83.626999999999995</v>
      </c>
      <c r="D1421" s="18">
        <f>Table21[[#This Row],[Adj Close]]-Table21[[#This Row],[Naive Trend ]]</f>
        <v>-0.58740000000000236</v>
      </c>
      <c r="E1421" s="5">
        <f t="shared" si="110"/>
        <v>0.34503876000000278</v>
      </c>
      <c r="F1421" s="5">
        <f>ABS(Table21[[#This Row],[Erorr 1]])</f>
        <v>0.58740000000000236</v>
      </c>
      <c r="G1421" s="6">
        <f>Table21[[#This Row],[Abs Erorr 1]]/Table21[[#This Row],[Adj Close]]</f>
        <v>7.0737334958261167E-3</v>
      </c>
      <c r="H1421" s="4">
        <f t="shared" si="113"/>
        <v>83.242033333333339</v>
      </c>
      <c r="I1421" s="7">
        <f>(Table21[[#This Row],[Adj Close]]-Table21[[#This Row],[3-MA]])</f>
        <v>-0.2024333333333459</v>
      </c>
      <c r="J1421" s="3">
        <f t="shared" si="112"/>
        <v>4.0979254444449532E-2</v>
      </c>
      <c r="K1421" s="3">
        <f>ABS(Table21[[#This Row],[Erorr 2]])</f>
        <v>0.2024333333333459</v>
      </c>
      <c r="L1421" s="6">
        <f>Table21[[#This Row],[Abs Erorr 2]]/Table21[[#This Row],[Adj Close]]</f>
        <v>2.4377927318212748E-3</v>
      </c>
      <c r="M1421" s="4">
        <f t="shared" si="114"/>
        <v>82.148566666666667</v>
      </c>
      <c r="N1421" s="9">
        <f>Table21[[#This Row],[Adj Close]]-Table21[[#This Row],[6-MA]]</f>
        <v>0.89103333333332557</v>
      </c>
      <c r="O1421" s="10">
        <f>(Table21[[#This Row],[Adj Close]]-M1421)^2</f>
        <v>0.79394040111109732</v>
      </c>
      <c r="P1421" s="10">
        <f>ABS(Table21[[#This Row],[Erorr 3]])</f>
        <v>0.89103333333332557</v>
      </c>
      <c r="Q1421" s="81">
        <f>Table21[[#This Row],[Abs Erorr 3]]/Table21[[#This Row],[Adj Close]]</f>
        <v>1.0730221886104048E-2</v>
      </c>
    </row>
    <row r="1422" spans="1:17" x14ac:dyDescent="0.3">
      <c r="A1422" s="79">
        <v>45527</v>
      </c>
      <c r="B1422" s="82">
        <v>83.6768</v>
      </c>
      <c r="C1422" s="4">
        <f t="shared" si="111"/>
        <v>83.039599999999993</v>
      </c>
      <c r="D1422" s="18">
        <f>Table21[[#This Row],[Adj Close]]-Table21[[#This Row],[Naive Trend ]]</f>
        <v>0.63720000000000709</v>
      </c>
      <c r="E1422" s="5">
        <f t="shared" si="110"/>
        <v>0.40602384000000902</v>
      </c>
      <c r="F1422" s="5">
        <f>ABS(Table21[[#This Row],[Erorr 1]])</f>
        <v>0.63720000000000709</v>
      </c>
      <c r="G1422" s="6">
        <f>Table21[[#This Row],[Abs Erorr 1]]/Table21[[#This Row],[Adj Close]]</f>
        <v>7.6150139584688602E-3</v>
      </c>
      <c r="H1422" s="4">
        <f t="shared" si="113"/>
        <v>83.285166666666669</v>
      </c>
      <c r="I1422" s="7">
        <f>(Table21[[#This Row],[Adj Close]]-Table21[[#This Row],[3-MA]])</f>
        <v>0.39163333333333128</v>
      </c>
      <c r="J1422" s="3">
        <f t="shared" si="112"/>
        <v>0.15337666777777617</v>
      </c>
      <c r="K1422" s="3">
        <f>ABS(Table21[[#This Row],[Erorr 2]])</f>
        <v>0.39163333333333128</v>
      </c>
      <c r="L1422" s="6">
        <f>Table21[[#This Row],[Abs Erorr 2]]/Table21[[#This Row],[Adj Close]]</f>
        <v>4.6803096358050411E-3</v>
      </c>
      <c r="M1422" s="4">
        <f t="shared" si="114"/>
        <v>82.959950000000006</v>
      </c>
      <c r="N1422" s="9">
        <f>Table21[[#This Row],[Adj Close]]-Table21[[#This Row],[6-MA]]</f>
        <v>0.71684999999999377</v>
      </c>
      <c r="O1422" s="10">
        <f>(Table21[[#This Row],[Adj Close]]-M1422)^2</f>
        <v>0.51387392249999109</v>
      </c>
      <c r="P1422" s="10">
        <f>ABS(Table21[[#This Row],[Erorr 3]])</f>
        <v>0.71684999999999377</v>
      </c>
      <c r="Q1422" s="81">
        <f>Table21[[#This Row],[Abs Erorr 3]]/Table21[[#This Row],[Adj Close]]</f>
        <v>8.5668907032772981E-3</v>
      </c>
    </row>
    <row r="1423" spans="1:17" x14ac:dyDescent="0.3">
      <c r="A1423" s="79">
        <v>45530</v>
      </c>
      <c r="B1423" s="82">
        <v>83.905699999999996</v>
      </c>
      <c r="C1423" s="4">
        <f t="shared" si="111"/>
        <v>83.6768</v>
      </c>
      <c r="D1423" s="18">
        <f>Table21[[#This Row],[Adj Close]]-Table21[[#This Row],[Naive Trend ]]</f>
        <v>0.22889999999999588</v>
      </c>
      <c r="E1423" s="5">
        <f t="shared" si="110"/>
        <v>5.2395209999998117E-2</v>
      </c>
      <c r="F1423" s="5">
        <f>ABS(Table21[[#This Row],[Erorr 1]])</f>
        <v>0.22889999999999588</v>
      </c>
      <c r="G1423" s="6">
        <f>Table21[[#This Row],[Abs Erorr 1]]/Table21[[#This Row],[Adj Close]]</f>
        <v>2.7280625750097536E-3</v>
      </c>
      <c r="H1423" s="4">
        <f t="shared" si="113"/>
        <v>83.447799999999987</v>
      </c>
      <c r="I1423" s="7">
        <f>(Table21[[#This Row],[Adj Close]]-Table21[[#This Row],[3-MA]])</f>
        <v>0.4579000000000093</v>
      </c>
      <c r="J1423" s="3">
        <f t="shared" si="112"/>
        <v>0.20967241000000852</v>
      </c>
      <c r="K1423" s="3">
        <f>ABS(Table21[[#This Row],[Erorr 2]])</f>
        <v>0.4579000000000093</v>
      </c>
      <c r="L1423" s="6">
        <f>Table21[[#This Row],[Abs Erorr 2]]/Table21[[#This Row],[Adj Close]]</f>
        <v>5.4573169641634516E-3</v>
      </c>
      <c r="M1423" s="4">
        <f t="shared" si="114"/>
        <v>83.217150000000004</v>
      </c>
      <c r="N1423" s="9">
        <f>Table21[[#This Row],[Adj Close]]-Table21[[#This Row],[6-MA]]</f>
        <v>0.68854999999999222</v>
      </c>
      <c r="O1423" s="10">
        <f>(Table21[[#This Row],[Adj Close]]-M1423)^2</f>
        <v>0.47410110249998927</v>
      </c>
      <c r="P1423" s="10">
        <f>ABS(Table21[[#This Row],[Erorr 3]])</f>
        <v>0.68854999999999222</v>
      </c>
      <c r="Q1423" s="81">
        <f>Table21[[#This Row],[Abs Erorr 3]]/Table21[[#This Row],[Adj Close]]</f>
        <v>8.2062362866884165E-3</v>
      </c>
    </row>
    <row r="1424" spans="1:17" x14ac:dyDescent="0.3">
      <c r="A1424" s="79">
        <v>45531</v>
      </c>
      <c r="B1424" s="82">
        <v>84.911299999999997</v>
      </c>
      <c r="C1424" s="4">
        <f t="shared" si="111"/>
        <v>83.905699999999996</v>
      </c>
      <c r="D1424" s="18">
        <f>Table21[[#This Row],[Adj Close]]-Table21[[#This Row],[Naive Trend ]]</f>
        <v>1.0056000000000012</v>
      </c>
      <c r="E1424" s="5">
        <f t="shared" si="110"/>
        <v>1.0112313600000022</v>
      </c>
      <c r="F1424" s="5">
        <f>ABS(Table21[[#This Row],[Erorr 1]])</f>
        <v>1.0056000000000012</v>
      </c>
      <c r="G1424" s="6">
        <f>Table21[[#This Row],[Abs Erorr 1]]/Table21[[#This Row],[Adj Close]]</f>
        <v>1.1842946698495975E-2</v>
      </c>
      <c r="H1424" s="4">
        <f t="shared" si="113"/>
        <v>83.540700000000001</v>
      </c>
      <c r="I1424" s="7">
        <f>(Table21[[#This Row],[Adj Close]]-Table21[[#This Row],[3-MA]])</f>
        <v>1.370599999999996</v>
      </c>
      <c r="J1424" s="3">
        <f t="shared" si="112"/>
        <v>1.8785443599999891</v>
      </c>
      <c r="K1424" s="3">
        <f>ABS(Table21[[#This Row],[Erorr 2]])</f>
        <v>1.370599999999996</v>
      </c>
      <c r="L1424" s="6">
        <f>Table21[[#This Row],[Abs Erorr 2]]/Table21[[#This Row],[Adj Close]]</f>
        <v>1.6141550064596773E-2</v>
      </c>
      <c r="M1424" s="4">
        <f t="shared" si="114"/>
        <v>83.39136666666667</v>
      </c>
      <c r="N1424" s="9">
        <f>Table21[[#This Row],[Adj Close]]-Table21[[#This Row],[6-MA]]</f>
        <v>1.5199333333333271</v>
      </c>
      <c r="O1424" s="10">
        <f>(Table21[[#This Row],[Adj Close]]-M1424)^2</f>
        <v>2.3101973377777592</v>
      </c>
      <c r="P1424" s="10">
        <f>ABS(Table21[[#This Row],[Erorr 3]])</f>
        <v>1.5199333333333271</v>
      </c>
      <c r="Q1424" s="81">
        <f>Table21[[#This Row],[Abs Erorr 3]]/Table21[[#This Row],[Adj Close]]</f>
        <v>1.7900248062782304E-2</v>
      </c>
    </row>
    <row r="1425" spans="1:17" x14ac:dyDescent="0.3">
      <c r="A1425" s="79">
        <v>45532</v>
      </c>
      <c r="B1425" s="82">
        <v>82.422399999999996</v>
      </c>
      <c r="C1425" s="4">
        <f t="shared" si="111"/>
        <v>84.911299999999997</v>
      </c>
      <c r="D1425" s="18">
        <f>Table21[[#This Row],[Adj Close]]-Table21[[#This Row],[Naive Trend ]]</f>
        <v>-2.488900000000001</v>
      </c>
      <c r="E1425" s="5">
        <f t="shared" si="110"/>
        <v>6.1946232100000049</v>
      </c>
      <c r="F1425" s="5">
        <f>ABS(Table21[[#This Row],[Erorr 1]])</f>
        <v>2.488900000000001</v>
      </c>
      <c r="G1425" s="6">
        <f>Table21[[#This Row],[Abs Erorr 1]]/Table21[[#This Row],[Adj Close]]</f>
        <v>3.0196888224560327E-2</v>
      </c>
      <c r="H1425" s="4">
        <f t="shared" si="113"/>
        <v>84.164599999999993</v>
      </c>
      <c r="I1425" s="7">
        <f>(Table21[[#This Row],[Adj Close]]-Table21[[#This Row],[3-MA]])</f>
        <v>-1.7421999999999969</v>
      </c>
      <c r="J1425" s="3">
        <f t="shared" si="112"/>
        <v>3.0352608399999892</v>
      </c>
      <c r="K1425" s="3">
        <f>ABS(Table21[[#This Row],[Erorr 2]])</f>
        <v>1.7421999999999969</v>
      </c>
      <c r="L1425" s="6">
        <f>Table21[[#This Row],[Abs Erorr 2]]/Table21[[#This Row],[Adj Close]]</f>
        <v>2.1137457778467952E-2</v>
      </c>
      <c r="M1425" s="4">
        <f t="shared" si="114"/>
        <v>83.724883333333324</v>
      </c>
      <c r="N1425" s="9">
        <f>Table21[[#This Row],[Adj Close]]-Table21[[#This Row],[6-MA]]</f>
        <v>-1.3024833333333277</v>
      </c>
      <c r="O1425" s="10">
        <f>(Table21[[#This Row],[Adj Close]]-M1425)^2</f>
        <v>1.6964628336110963</v>
      </c>
      <c r="P1425" s="10">
        <f>ABS(Table21[[#This Row],[Erorr 3]])</f>
        <v>1.3024833333333277</v>
      </c>
      <c r="Q1425" s="81">
        <f>Table21[[#This Row],[Abs Erorr 3]]/Table21[[#This Row],[Adj Close]]</f>
        <v>1.5802540733263381E-2</v>
      </c>
    </row>
    <row r="1426" spans="1:17" x14ac:dyDescent="0.3">
      <c r="A1426" s="79">
        <v>45533</v>
      </c>
      <c r="B1426" s="82">
        <v>82.890299999999996</v>
      </c>
      <c r="C1426" s="4">
        <f t="shared" si="111"/>
        <v>82.422399999999996</v>
      </c>
      <c r="D1426" s="18">
        <f>Table21[[#This Row],[Adj Close]]-Table21[[#This Row],[Naive Trend ]]</f>
        <v>0.4679000000000002</v>
      </c>
      <c r="E1426" s="5">
        <f t="shared" si="110"/>
        <v>0.21893041000000019</v>
      </c>
      <c r="F1426" s="5">
        <f>ABS(Table21[[#This Row],[Erorr 1]])</f>
        <v>0.4679000000000002</v>
      </c>
      <c r="G1426" s="6">
        <f>Table21[[#This Row],[Abs Erorr 1]]/Table21[[#This Row],[Adj Close]]</f>
        <v>5.6448100682468302E-3</v>
      </c>
      <c r="H1426" s="4">
        <f t="shared" si="113"/>
        <v>83.746466666666663</v>
      </c>
      <c r="I1426" s="7">
        <f>(Table21[[#This Row],[Adj Close]]-Table21[[#This Row],[3-MA]])</f>
        <v>-0.85616666666666674</v>
      </c>
      <c r="J1426" s="3">
        <f t="shared" si="112"/>
        <v>0.73302136111111127</v>
      </c>
      <c r="K1426" s="3">
        <f>ABS(Table21[[#This Row],[Erorr 2]])</f>
        <v>0.85616666666666674</v>
      </c>
      <c r="L1426" s="6">
        <f>Table21[[#This Row],[Abs Erorr 2]]/Table21[[#This Row],[Adj Close]]</f>
        <v>1.0328912631112045E-2</v>
      </c>
      <c r="M1426" s="4">
        <f t="shared" si="114"/>
        <v>83.597133333333332</v>
      </c>
      <c r="N1426" s="9">
        <f>Table21[[#This Row],[Adj Close]]-Table21[[#This Row],[6-MA]]</f>
        <v>-0.70683333333333564</v>
      </c>
      <c r="O1426" s="10">
        <f>(Table21[[#This Row],[Adj Close]]-M1426)^2</f>
        <v>0.49961336111111437</v>
      </c>
      <c r="P1426" s="10">
        <f>ABS(Table21[[#This Row],[Erorr 3]])</f>
        <v>0.70683333333333564</v>
      </c>
      <c r="Q1426" s="81">
        <f>Table21[[#This Row],[Abs Erorr 3]]/Table21[[#This Row],[Adj Close]]</f>
        <v>8.5273347223177587E-3</v>
      </c>
    </row>
    <row r="1427" spans="1:17" x14ac:dyDescent="0.3">
      <c r="A1427" s="79">
        <v>45534</v>
      </c>
      <c r="B1427" s="82">
        <v>82.95</v>
      </c>
      <c r="C1427" s="4">
        <f t="shared" si="111"/>
        <v>82.890299999999996</v>
      </c>
      <c r="D1427" s="18">
        <f>Table21[[#This Row],[Adj Close]]-Table21[[#This Row],[Naive Trend ]]</f>
        <v>5.9700000000006526E-2</v>
      </c>
      <c r="E1427" s="5">
        <f t="shared" si="110"/>
        <v>3.5640900000007791E-3</v>
      </c>
      <c r="F1427" s="5">
        <f>ABS(Table21[[#This Row],[Erorr 1]])</f>
        <v>5.9700000000006526E-2</v>
      </c>
      <c r="G1427" s="6">
        <f>Table21[[#This Row],[Abs Erorr 1]]/Table21[[#This Row],[Adj Close]]</f>
        <v>7.1971066907783635E-4</v>
      </c>
      <c r="H1427" s="4">
        <f t="shared" si="113"/>
        <v>83.408000000000001</v>
      </c>
      <c r="I1427" s="7">
        <f>(Table21[[#This Row],[Adj Close]]-Table21[[#This Row],[3-MA]])</f>
        <v>-0.45799999999999841</v>
      </c>
      <c r="J1427" s="3">
        <f t="shared" si="112"/>
        <v>0.20976399999999853</v>
      </c>
      <c r="K1427" s="3">
        <f>ABS(Table21[[#This Row],[Erorr 2]])</f>
        <v>0.45799999999999841</v>
      </c>
      <c r="L1427" s="6">
        <f>Table21[[#This Row],[Abs Erorr 2]]/Table21[[#This Row],[Adj Close]]</f>
        <v>5.5213984327908182E-3</v>
      </c>
      <c r="M1427" s="4">
        <f t="shared" si="114"/>
        <v>83.474350000000001</v>
      </c>
      <c r="N1427" s="9">
        <f>Table21[[#This Row],[Adj Close]]-Table21[[#This Row],[6-MA]]</f>
        <v>-0.52434999999999832</v>
      </c>
      <c r="O1427" s="10">
        <f>(Table21[[#This Row],[Adj Close]]-M1427)^2</f>
        <v>0.27494292249999824</v>
      </c>
      <c r="P1427" s="10">
        <f>ABS(Table21[[#This Row],[Erorr 3]])</f>
        <v>0.52434999999999832</v>
      </c>
      <c r="Q1427" s="81">
        <f>Table21[[#This Row],[Abs Erorr 3]]/Table21[[#This Row],[Adj Close]]</f>
        <v>6.3212778782398829E-3</v>
      </c>
    </row>
    <row r="1428" spans="1:17" x14ac:dyDescent="0.3">
      <c r="A1428" s="79">
        <v>45538</v>
      </c>
      <c r="B1428" s="82">
        <v>81.319999999999993</v>
      </c>
      <c r="C1428" s="4">
        <f t="shared" si="111"/>
        <v>82.95</v>
      </c>
      <c r="D1428" s="18">
        <f>Table21[[#This Row],[Adj Close]]-Table21[[#This Row],[Naive Trend ]]</f>
        <v>-1.6300000000000097</v>
      </c>
      <c r="E1428" s="5">
        <f t="shared" si="110"/>
        <v>2.6569000000000313</v>
      </c>
      <c r="F1428" s="5">
        <f>ABS(Table21[[#This Row],[Erorr 1]])</f>
        <v>1.6300000000000097</v>
      </c>
      <c r="G1428" s="6">
        <f>Table21[[#This Row],[Abs Erorr 1]]/Table21[[#This Row],[Adj Close]]</f>
        <v>2.0044269552385759E-2</v>
      </c>
      <c r="H1428" s="4">
        <f t="shared" si="113"/>
        <v>82.754233333333332</v>
      </c>
      <c r="I1428" s="7">
        <f>(Table21[[#This Row],[Adj Close]]-Table21[[#This Row],[3-MA]])</f>
        <v>-1.4342333333333386</v>
      </c>
      <c r="J1428" s="3">
        <f t="shared" si="112"/>
        <v>2.0570252544444596</v>
      </c>
      <c r="K1428" s="3">
        <f>ABS(Table21[[#This Row],[Erorr 2]])</f>
        <v>1.4342333333333386</v>
      </c>
      <c r="L1428" s="6">
        <f>Table21[[#This Row],[Abs Erorr 2]]/Table21[[#This Row],[Adj Close]]</f>
        <v>1.7636907689785278E-2</v>
      </c>
      <c r="M1428" s="4">
        <f t="shared" si="114"/>
        <v>83.459416666666655</v>
      </c>
      <c r="N1428" s="9">
        <f>Table21[[#This Row],[Adj Close]]-Table21[[#This Row],[6-MA]]</f>
        <v>-2.1394166666666621</v>
      </c>
      <c r="O1428" s="10">
        <f>(Table21[[#This Row],[Adj Close]]-M1428)^2</f>
        <v>4.5771036736110915</v>
      </c>
      <c r="P1428" s="10">
        <f>ABS(Table21[[#This Row],[Erorr 3]])</f>
        <v>2.1394166666666621</v>
      </c>
      <c r="Q1428" s="81">
        <f>Table21[[#This Row],[Abs Erorr 3]]/Table21[[#This Row],[Adj Close]]</f>
        <v>2.6308616166584631E-2</v>
      </c>
    </row>
    <row r="1429" spans="1:17" x14ac:dyDescent="0.3">
      <c r="A1429" s="79">
        <v>45539</v>
      </c>
      <c r="B1429" s="82">
        <v>81.02</v>
      </c>
      <c r="C1429" s="4">
        <f t="shared" si="111"/>
        <v>81.319999999999993</v>
      </c>
      <c r="D1429" s="18">
        <f>Table21[[#This Row],[Adj Close]]-Table21[[#This Row],[Naive Trend ]]</f>
        <v>-0.29999999999999716</v>
      </c>
      <c r="E1429" s="5">
        <f t="shared" si="110"/>
        <v>8.999999999999829E-2</v>
      </c>
      <c r="F1429" s="5">
        <f>ABS(Table21[[#This Row],[Erorr 1]])</f>
        <v>0.29999999999999716</v>
      </c>
      <c r="G1429" s="6">
        <f>Table21[[#This Row],[Abs Erorr 1]]/Table21[[#This Row],[Adj Close]]</f>
        <v>3.7027894347074447E-3</v>
      </c>
      <c r="H1429" s="4">
        <f t="shared" si="113"/>
        <v>82.386766666666674</v>
      </c>
      <c r="I1429" s="7">
        <f>(Table21[[#This Row],[Adj Close]]-Table21[[#This Row],[3-MA]])</f>
        <v>-1.3667666666666776</v>
      </c>
      <c r="J1429" s="3">
        <f t="shared" si="112"/>
        <v>1.8680511211111408</v>
      </c>
      <c r="K1429" s="3">
        <f>ABS(Table21[[#This Row],[Erorr 2]])</f>
        <v>1.3667666666666776</v>
      </c>
      <c r="L1429" s="6">
        <f>Table21[[#This Row],[Abs Erorr 2]]/Table21[[#This Row],[Adj Close]]</f>
        <v>1.6869497243479113E-2</v>
      </c>
      <c r="M1429" s="4">
        <f t="shared" si="114"/>
        <v>83.066616666666661</v>
      </c>
      <c r="N1429" s="9">
        <f>Table21[[#This Row],[Adj Close]]-Table21[[#This Row],[6-MA]]</f>
        <v>-2.0466166666666652</v>
      </c>
      <c r="O1429" s="10">
        <f>(Table21[[#This Row],[Adj Close]]-M1429)^2</f>
        <v>4.1886397802777715</v>
      </c>
      <c r="P1429" s="10">
        <f>ABS(Table21[[#This Row],[Erorr 3]])</f>
        <v>2.0466166666666652</v>
      </c>
      <c r="Q1429" s="81">
        <f>Table21[[#This Row],[Abs Erorr 3]]/Table21[[#This Row],[Adj Close]]</f>
        <v>2.526063523409856E-2</v>
      </c>
    </row>
    <row r="1430" spans="1:17" x14ac:dyDescent="0.3">
      <c r="A1430" s="79">
        <v>45540</v>
      </c>
      <c r="B1430" s="82">
        <v>80.83</v>
      </c>
      <c r="C1430" s="4">
        <f t="shared" si="111"/>
        <v>81.02</v>
      </c>
      <c r="D1430" s="18">
        <f>Table21[[#This Row],[Adj Close]]-Table21[[#This Row],[Naive Trend ]]</f>
        <v>-0.18999999999999773</v>
      </c>
      <c r="E1430" s="5">
        <f t="shared" si="110"/>
        <v>3.6099999999999133E-2</v>
      </c>
      <c r="F1430" s="5">
        <f>ABS(Table21[[#This Row],[Erorr 1]])</f>
        <v>0.18999999999999773</v>
      </c>
      <c r="G1430" s="6">
        <f>Table21[[#This Row],[Abs Erorr 1]]/Table21[[#This Row],[Adj Close]]</f>
        <v>2.3506123963874517E-3</v>
      </c>
      <c r="H1430" s="4">
        <f t="shared" si="113"/>
        <v>81.763333333333321</v>
      </c>
      <c r="I1430" s="7">
        <f>(Table21[[#This Row],[Adj Close]]-Table21[[#This Row],[3-MA]])</f>
        <v>-0.93333333333332291</v>
      </c>
      <c r="J1430" s="3">
        <f t="shared" si="112"/>
        <v>0.87111111111109163</v>
      </c>
      <c r="K1430" s="3">
        <f>ABS(Table21[[#This Row],[Erorr 2]])</f>
        <v>0.93333333333332291</v>
      </c>
      <c r="L1430" s="6">
        <f>Table21[[#This Row],[Abs Erorr 2]]/Table21[[#This Row],[Adj Close]]</f>
        <v>1.154686791207872E-2</v>
      </c>
      <c r="M1430" s="4">
        <f t="shared" si="114"/>
        <v>82.585666666666654</v>
      </c>
      <c r="N1430" s="9">
        <f>Table21[[#This Row],[Adj Close]]-Table21[[#This Row],[6-MA]]</f>
        <v>-1.7556666666666558</v>
      </c>
      <c r="O1430" s="10">
        <f>(Table21[[#This Row],[Adj Close]]-M1430)^2</f>
        <v>3.0823654444444064</v>
      </c>
      <c r="P1430" s="10">
        <f>ABS(Table21[[#This Row],[Erorr 3]])</f>
        <v>1.7556666666666558</v>
      </c>
      <c r="Q1430" s="81">
        <f>Table21[[#This Row],[Abs Erorr 3]]/Table21[[#This Row],[Adj Close]]</f>
        <v>2.1720483318899614E-2</v>
      </c>
    </row>
    <row r="1431" spans="1:17" x14ac:dyDescent="0.3">
      <c r="A1431" s="79">
        <v>45541</v>
      </c>
      <c r="B1431" s="82">
        <v>80.63</v>
      </c>
      <c r="C1431" s="4">
        <f t="shared" si="111"/>
        <v>80.83</v>
      </c>
      <c r="D1431" s="18">
        <f>Table21[[#This Row],[Adj Close]]-Table21[[#This Row],[Naive Trend ]]</f>
        <v>-0.20000000000000284</v>
      </c>
      <c r="E1431" s="5">
        <f t="shared" si="110"/>
        <v>4.0000000000001139E-2</v>
      </c>
      <c r="F1431" s="5">
        <f>ABS(Table21[[#This Row],[Erorr 1]])</f>
        <v>0.20000000000000284</v>
      </c>
      <c r="G1431" s="6">
        <f>Table21[[#This Row],[Abs Erorr 1]]/Table21[[#This Row],[Adj Close]]</f>
        <v>2.4804663276696373E-3</v>
      </c>
      <c r="H1431" s="4">
        <f t="shared" si="113"/>
        <v>81.056666666666658</v>
      </c>
      <c r="I1431" s="7">
        <f>(Table21[[#This Row],[Adj Close]]-Table21[[#This Row],[3-MA]])</f>
        <v>-0.42666666666666231</v>
      </c>
      <c r="J1431" s="3">
        <f t="shared" si="112"/>
        <v>0.18204444444444073</v>
      </c>
      <c r="K1431" s="3">
        <f>ABS(Table21[[#This Row],[Erorr 2]])</f>
        <v>0.42666666666666231</v>
      </c>
      <c r="L1431" s="6">
        <f>Table21[[#This Row],[Abs Erorr 2]]/Table21[[#This Row],[Adj Close]]</f>
        <v>5.2916614990284301E-3</v>
      </c>
      <c r="M1431" s="4">
        <f t="shared" si="114"/>
        <v>81.905449999999988</v>
      </c>
      <c r="N1431" s="9">
        <f>Table21[[#This Row],[Adj Close]]-Table21[[#This Row],[6-MA]]</f>
        <v>-1.2754499999999922</v>
      </c>
      <c r="O1431" s="10">
        <f>(Table21[[#This Row],[Adj Close]]-M1431)^2</f>
        <v>1.6267727024999801</v>
      </c>
      <c r="P1431" s="10">
        <f>ABS(Table21[[#This Row],[Erorr 3]])</f>
        <v>1.2754499999999922</v>
      </c>
      <c r="Q1431" s="81">
        <f>Table21[[#This Row],[Abs Erorr 3]]/Table21[[#This Row],[Adj Close]]</f>
        <v>1.5818553888130873E-2</v>
      </c>
    </row>
    <row r="1432" spans="1:17" x14ac:dyDescent="0.3">
      <c r="A1432" s="79">
        <v>45544</v>
      </c>
      <c r="B1432" s="82">
        <v>79.489999999999995</v>
      </c>
      <c r="C1432" s="4">
        <f t="shared" si="111"/>
        <v>80.63</v>
      </c>
      <c r="D1432" s="18">
        <f>Table21[[#This Row],[Adj Close]]-Table21[[#This Row],[Naive Trend ]]</f>
        <v>-1.1400000000000006</v>
      </c>
      <c r="E1432" s="5">
        <f t="shared" si="110"/>
        <v>1.2996000000000012</v>
      </c>
      <c r="F1432" s="5">
        <f>ABS(Table21[[#This Row],[Erorr 1]])</f>
        <v>1.1400000000000006</v>
      </c>
      <c r="G1432" s="6">
        <f>Table21[[#This Row],[Abs Erorr 1]]/Table21[[#This Row],[Adj Close]]</f>
        <v>1.4341426594540203E-2</v>
      </c>
      <c r="H1432" s="4">
        <f t="shared" si="113"/>
        <v>80.826666666666668</v>
      </c>
      <c r="I1432" s="7">
        <f>(Table21[[#This Row],[Adj Close]]-Table21[[#This Row],[3-MA]])</f>
        <v>-1.3366666666666731</v>
      </c>
      <c r="J1432" s="3">
        <f t="shared" si="112"/>
        <v>1.7866777777777949</v>
      </c>
      <c r="K1432" s="3">
        <f>ABS(Table21[[#This Row],[Erorr 2]])</f>
        <v>1.3366666666666731</v>
      </c>
      <c r="L1432" s="6">
        <f>Table21[[#This Row],[Abs Erorr 2]]/Table21[[#This Row],[Adj Close]]</f>
        <v>1.6815532352077913E-2</v>
      </c>
      <c r="M1432" s="4">
        <f t="shared" si="114"/>
        <v>81.606716666666657</v>
      </c>
      <c r="N1432" s="9">
        <f>Table21[[#This Row],[Adj Close]]-Table21[[#This Row],[6-MA]]</f>
        <v>-2.1167166666666617</v>
      </c>
      <c r="O1432" s="10">
        <f>(Table21[[#This Row],[Adj Close]]-M1432)^2</f>
        <v>4.4804894469444232</v>
      </c>
      <c r="P1432" s="10">
        <f>ABS(Table21[[#This Row],[Erorr 3]])</f>
        <v>2.1167166666666617</v>
      </c>
      <c r="Q1432" s="81">
        <f>Table21[[#This Row],[Abs Erorr 3]]/Table21[[#This Row],[Adj Close]]</f>
        <v>2.6628716400385732E-2</v>
      </c>
    </row>
    <row r="1433" spans="1:17" x14ac:dyDescent="0.3">
      <c r="A1433" s="79">
        <v>45545</v>
      </c>
      <c r="B1433" s="82">
        <v>78.09</v>
      </c>
      <c r="C1433" s="4">
        <f t="shared" si="111"/>
        <v>79.489999999999995</v>
      </c>
      <c r="D1433" s="18">
        <f>Table21[[#This Row],[Adj Close]]-Table21[[#This Row],[Naive Trend ]]</f>
        <v>-1.3999999999999915</v>
      </c>
      <c r="E1433" s="5">
        <f t="shared" si="110"/>
        <v>1.9599999999999762</v>
      </c>
      <c r="F1433" s="5">
        <f>ABS(Table21[[#This Row],[Erorr 1]])</f>
        <v>1.3999999999999915</v>
      </c>
      <c r="G1433" s="6">
        <f>Table21[[#This Row],[Abs Erorr 1]]/Table21[[#This Row],[Adj Close]]</f>
        <v>1.7928031758227575E-2</v>
      </c>
      <c r="H1433" s="4">
        <f t="shared" si="113"/>
        <v>80.316666666666663</v>
      </c>
      <c r="I1433" s="7">
        <f>(Table21[[#This Row],[Adj Close]]-Table21[[#This Row],[3-MA]])</f>
        <v>-2.2266666666666595</v>
      </c>
      <c r="J1433" s="3">
        <f t="shared" si="112"/>
        <v>4.9580444444444121</v>
      </c>
      <c r="K1433" s="3">
        <f>ABS(Table21[[#This Row],[Erorr 2]])</f>
        <v>2.2266666666666595</v>
      </c>
      <c r="L1433" s="6">
        <f>Table21[[#This Row],[Abs Erorr 2]]/Table21[[#This Row],[Adj Close]]</f>
        <v>2.8514107653562035E-2</v>
      </c>
      <c r="M1433" s="4">
        <f t="shared" si="114"/>
        <v>81.039999999999992</v>
      </c>
      <c r="N1433" s="9">
        <f>Table21[[#This Row],[Adj Close]]-Table21[[#This Row],[6-MA]]</f>
        <v>-2.9499999999999886</v>
      </c>
      <c r="O1433" s="10">
        <f>(Table21[[#This Row],[Adj Close]]-M1433)^2</f>
        <v>8.7024999999999331</v>
      </c>
      <c r="P1433" s="10">
        <f>ABS(Table21[[#This Row],[Erorr 3]])</f>
        <v>2.9499999999999886</v>
      </c>
      <c r="Q1433" s="81">
        <f>Table21[[#This Row],[Abs Erorr 3]]/Table21[[#This Row],[Adj Close]]</f>
        <v>3.7776924061979619E-2</v>
      </c>
    </row>
    <row r="1434" spans="1:17" x14ac:dyDescent="0.3">
      <c r="A1434" s="79">
        <v>45546</v>
      </c>
      <c r="B1434" s="82">
        <v>78.400000000000006</v>
      </c>
      <c r="C1434" s="4">
        <f t="shared" si="111"/>
        <v>78.09</v>
      </c>
      <c r="D1434" s="18">
        <f>Table21[[#This Row],[Adj Close]]-Table21[[#This Row],[Naive Trend ]]</f>
        <v>0.31000000000000227</v>
      </c>
      <c r="E1434" s="5">
        <f t="shared" si="110"/>
        <v>9.6100000000001407E-2</v>
      </c>
      <c r="F1434" s="5">
        <f>ABS(Table21[[#This Row],[Erorr 1]])</f>
        <v>0.31000000000000227</v>
      </c>
      <c r="G1434" s="6">
        <f>Table21[[#This Row],[Abs Erorr 1]]/Table21[[#This Row],[Adj Close]]</f>
        <v>3.9540816326530896E-3</v>
      </c>
      <c r="H1434" s="4">
        <f t="shared" si="113"/>
        <v>79.403333333333336</v>
      </c>
      <c r="I1434" s="7">
        <f>(Table21[[#This Row],[Adj Close]]-Table21[[#This Row],[3-MA]])</f>
        <v>-1.0033333333333303</v>
      </c>
      <c r="J1434" s="3">
        <f t="shared" si="112"/>
        <v>1.0066777777777718</v>
      </c>
      <c r="K1434" s="3">
        <f>ABS(Table21[[#This Row],[Erorr 2]])</f>
        <v>1.0033333333333303</v>
      </c>
      <c r="L1434" s="6">
        <f>Table21[[#This Row],[Abs Erorr 2]]/Table21[[#This Row],[Adj Close]]</f>
        <v>1.2797619047619007E-2</v>
      </c>
      <c r="M1434" s="4">
        <f t="shared" si="114"/>
        <v>80.23</v>
      </c>
      <c r="N1434" s="9">
        <f>Table21[[#This Row],[Adj Close]]-Table21[[#This Row],[6-MA]]</f>
        <v>-1.8299999999999983</v>
      </c>
      <c r="O1434" s="10">
        <f>(Table21[[#This Row],[Adj Close]]-M1434)^2</f>
        <v>3.3488999999999938</v>
      </c>
      <c r="P1434" s="10">
        <f>ABS(Table21[[#This Row],[Erorr 3]])</f>
        <v>1.8299999999999983</v>
      </c>
      <c r="Q1434" s="81">
        <f>Table21[[#This Row],[Abs Erorr 3]]/Table21[[#This Row],[Adj Close]]</f>
        <v>2.3341836734693856E-2</v>
      </c>
    </row>
    <row r="1435" spans="1:17" x14ac:dyDescent="0.3">
      <c r="A1435" s="79">
        <v>45547</v>
      </c>
      <c r="B1435" s="82">
        <v>78.400000000000006</v>
      </c>
      <c r="C1435" s="4">
        <f t="shared" si="111"/>
        <v>78.400000000000006</v>
      </c>
      <c r="D1435" s="18">
        <f>Table21[[#This Row],[Adj Close]]-Table21[[#This Row],[Naive Trend ]]</f>
        <v>0</v>
      </c>
      <c r="E1435" s="5">
        <f t="shared" si="110"/>
        <v>0</v>
      </c>
      <c r="F1435" s="5">
        <f>ABS(Table21[[#This Row],[Erorr 1]])</f>
        <v>0</v>
      </c>
      <c r="G1435" s="6">
        <f>Table21[[#This Row],[Abs Erorr 1]]/Table21[[#This Row],[Adj Close]]</f>
        <v>0</v>
      </c>
      <c r="H1435" s="4">
        <f t="shared" si="113"/>
        <v>78.66</v>
      </c>
      <c r="I1435" s="7">
        <f>(Table21[[#This Row],[Adj Close]]-Table21[[#This Row],[3-MA]])</f>
        <v>-0.25999999999999091</v>
      </c>
      <c r="J1435" s="3">
        <f t="shared" si="112"/>
        <v>6.7599999999995275E-2</v>
      </c>
      <c r="K1435" s="3">
        <f>ABS(Table21[[#This Row],[Erorr 2]])</f>
        <v>0.25999999999999091</v>
      </c>
      <c r="L1435" s="6">
        <f>Table21[[#This Row],[Abs Erorr 2]]/Table21[[#This Row],[Adj Close]]</f>
        <v>3.3163265306121285E-3</v>
      </c>
      <c r="M1435" s="4">
        <f t="shared" si="114"/>
        <v>79.743333333333325</v>
      </c>
      <c r="N1435" s="9">
        <f>Table21[[#This Row],[Adj Close]]-Table21[[#This Row],[6-MA]]</f>
        <v>-1.3433333333333195</v>
      </c>
      <c r="O1435" s="10">
        <f>(Table21[[#This Row],[Adj Close]]-M1435)^2</f>
        <v>1.8045444444444072</v>
      </c>
      <c r="P1435" s="10">
        <f>ABS(Table21[[#This Row],[Erorr 3]])</f>
        <v>1.3433333333333195</v>
      </c>
      <c r="Q1435" s="81">
        <f>Table21[[#This Row],[Abs Erorr 3]]/Table21[[#This Row],[Adj Close]]</f>
        <v>1.7134353741496421E-2</v>
      </c>
    </row>
    <row r="1436" spans="1:17" x14ac:dyDescent="0.3">
      <c r="A1436" s="79">
        <v>45548</v>
      </c>
      <c r="B1436" s="82">
        <v>79.010000000000005</v>
      </c>
      <c r="C1436" s="4">
        <f t="shared" si="111"/>
        <v>78.400000000000006</v>
      </c>
      <c r="D1436" s="18">
        <f>Table21[[#This Row],[Adj Close]]-Table21[[#This Row],[Naive Trend ]]</f>
        <v>0.60999999999999943</v>
      </c>
      <c r="E1436" s="5">
        <f t="shared" si="110"/>
        <v>0.37209999999999932</v>
      </c>
      <c r="F1436" s="5">
        <f>ABS(Table21[[#This Row],[Erorr 1]])</f>
        <v>0.60999999999999943</v>
      </c>
      <c r="G1436" s="6">
        <f>Table21[[#This Row],[Abs Erorr 1]]/Table21[[#This Row],[Adj Close]]</f>
        <v>7.720541703581817E-3</v>
      </c>
      <c r="H1436" s="4">
        <f t="shared" si="113"/>
        <v>78.296666666666667</v>
      </c>
      <c r="I1436" s="7">
        <f>(Table21[[#This Row],[Adj Close]]-Table21[[#This Row],[3-MA]])</f>
        <v>0.71333333333333826</v>
      </c>
      <c r="J1436" s="3">
        <f t="shared" si="112"/>
        <v>0.50884444444445143</v>
      </c>
      <c r="K1436" s="3">
        <f>ABS(Table21[[#This Row],[Erorr 2]])</f>
        <v>0.71333333333333826</v>
      </c>
      <c r="L1436" s="6">
        <f>Table21[[#This Row],[Abs Erorr 2]]/Table21[[#This Row],[Adj Close]]</f>
        <v>9.0283930304181515E-3</v>
      </c>
      <c r="M1436" s="4">
        <f t="shared" si="114"/>
        <v>79.306666666666658</v>
      </c>
      <c r="N1436" s="9">
        <f>Table21[[#This Row],[Adj Close]]-Table21[[#This Row],[6-MA]]</f>
        <v>-0.29666666666665265</v>
      </c>
      <c r="O1436" s="10">
        <f>(Table21[[#This Row],[Adj Close]]-M1436)^2</f>
        <v>8.8011111111102797E-2</v>
      </c>
      <c r="P1436" s="10">
        <f>ABS(Table21[[#This Row],[Erorr 3]])</f>
        <v>0.29666666666665265</v>
      </c>
      <c r="Q1436" s="81">
        <f>Table21[[#This Row],[Abs Erorr 3]]/Table21[[#This Row],[Adj Close]]</f>
        <v>3.7547989705942618E-3</v>
      </c>
    </row>
    <row r="1437" spans="1:17" x14ac:dyDescent="0.3">
      <c r="A1437" s="79">
        <v>45551</v>
      </c>
      <c r="B1437" s="82">
        <v>79.8</v>
      </c>
      <c r="C1437" s="4">
        <f t="shared" si="111"/>
        <v>79.010000000000005</v>
      </c>
      <c r="D1437" s="18">
        <f>Table21[[#This Row],[Adj Close]]-Table21[[#This Row],[Naive Trend ]]</f>
        <v>0.78999999999999204</v>
      </c>
      <c r="E1437" s="5">
        <f t="shared" si="110"/>
        <v>0.62409999999998744</v>
      </c>
      <c r="F1437" s="5">
        <f>ABS(Table21[[#This Row],[Erorr 1]])</f>
        <v>0.78999999999999204</v>
      </c>
      <c r="G1437" s="6">
        <f>Table21[[#This Row],[Abs Erorr 1]]/Table21[[#This Row],[Adj Close]]</f>
        <v>9.8997493734334849E-3</v>
      </c>
      <c r="H1437" s="4">
        <f t="shared" si="113"/>
        <v>78.603333333333339</v>
      </c>
      <c r="I1437" s="7">
        <f>(Table21[[#This Row],[Adj Close]]-Table21[[#This Row],[3-MA]])</f>
        <v>1.1966666666666583</v>
      </c>
      <c r="J1437" s="3">
        <f t="shared" si="112"/>
        <v>1.4320111111110911</v>
      </c>
      <c r="K1437" s="3">
        <f>ABS(Table21[[#This Row],[Erorr 2]])</f>
        <v>1.1966666666666583</v>
      </c>
      <c r="L1437" s="6">
        <f>Table21[[#This Row],[Abs Erorr 2]]/Table21[[#This Row],[Adj Close]]</f>
        <v>1.4995822890559628E-2</v>
      </c>
      <c r="M1437" s="4">
        <f t="shared" si="114"/>
        <v>79.00333333333333</v>
      </c>
      <c r="N1437" s="9">
        <f>Table21[[#This Row],[Adj Close]]-Table21[[#This Row],[6-MA]]</f>
        <v>0.79666666666666686</v>
      </c>
      <c r="O1437" s="10">
        <f>(Table21[[#This Row],[Adj Close]]-M1437)^2</f>
        <v>0.63467777777777812</v>
      </c>
      <c r="P1437" s="10">
        <f>ABS(Table21[[#This Row],[Erorr 3]])</f>
        <v>0.79666666666666686</v>
      </c>
      <c r="Q1437" s="81">
        <f>Table21[[#This Row],[Abs Erorr 3]]/Table21[[#This Row],[Adj Close]]</f>
        <v>9.9832915622389325E-3</v>
      </c>
    </row>
    <row r="1438" spans="1:17" x14ac:dyDescent="0.3">
      <c r="A1438" s="79">
        <v>45552</v>
      </c>
      <c r="B1438" s="82">
        <v>80.64</v>
      </c>
      <c r="C1438" s="4">
        <f t="shared" si="111"/>
        <v>79.8</v>
      </c>
      <c r="D1438" s="18">
        <f>Table21[[#This Row],[Adj Close]]-Table21[[#This Row],[Naive Trend ]]</f>
        <v>0.84000000000000341</v>
      </c>
      <c r="E1438" s="5">
        <f t="shared" si="110"/>
        <v>0.70560000000000578</v>
      </c>
      <c r="F1438" s="5">
        <f>ABS(Table21[[#This Row],[Erorr 1]])</f>
        <v>0.84000000000000341</v>
      </c>
      <c r="G1438" s="6">
        <f>Table21[[#This Row],[Abs Erorr 1]]/Table21[[#This Row],[Adj Close]]</f>
        <v>1.0416666666666709E-2</v>
      </c>
      <c r="H1438" s="4">
        <f t="shared" si="113"/>
        <v>79.070000000000007</v>
      </c>
      <c r="I1438" s="7">
        <f>(Table21[[#This Row],[Adj Close]]-Table21[[#This Row],[3-MA]])</f>
        <v>1.5699999999999932</v>
      </c>
      <c r="J1438" s="3">
        <f t="shared" si="112"/>
        <v>2.4648999999999788</v>
      </c>
      <c r="K1438" s="3">
        <f>ABS(Table21[[#This Row],[Erorr 2]])</f>
        <v>1.5699999999999932</v>
      </c>
      <c r="L1438" s="6">
        <f>Table21[[#This Row],[Abs Erorr 2]]/Table21[[#This Row],[Adj Close]]</f>
        <v>1.9469246031745949E-2</v>
      </c>
      <c r="M1438" s="4">
        <f t="shared" si="114"/>
        <v>78.864999999999995</v>
      </c>
      <c r="N1438" s="9">
        <f>Table21[[#This Row],[Adj Close]]-Table21[[#This Row],[6-MA]]</f>
        <v>1.7750000000000057</v>
      </c>
      <c r="O1438" s="10">
        <f>(Table21[[#This Row],[Adj Close]]-M1438)^2</f>
        <v>3.1506250000000202</v>
      </c>
      <c r="P1438" s="10">
        <f>ABS(Table21[[#This Row],[Erorr 3]])</f>
        <v>1.7750000000000057</v>
      </c>
      <c r="Q1438" s="81">
        <f>Table21[[#This Row],[Abs Erorr 3]]/Table21[[#This Row],[Adj Close]]</f>
        <v>2.2011408730158801E-2</v>
      </c>
    </row>
    <row r="1439" spans="1:17" x14ac:dyDescent="0.3">
      <c r="A1439" s="79">
        <v>45553</v>
      </c>
      <c r="B1439" s="82">
        <v>80.900000000000006</v>
      </c>
      <c r="C1439" s="4">
        <f t="shared" si="111"/>
        <v>80.64</v>
      </c>
      <c r="D1439" s="18">
        <f>Table21[[#This Row],[Adj Close]]-Table21[[#This Row],[Naive Trend ]]</f>
        <v>0.26000000000000512</v>
      </c>
      <c r="E1439" s="5">
        <f t="shared" si="110"/>
        <v>6.7600000000002658E-2</v>
      </c>
      <c r="F1439" s="5">
        <f>ABS(Table21[[#This Row],[Erorr 1]])</f>
        <v>0.26000000000000512</v>
      </c>
      <c r="G1439" s="6">
        <f>Table21[[#This Row],[Abs Erorr 1]]/Table21[[#This Row],[Adj Close]]</f>
        <v>3.2138442521632274E-3</v>
      </c>
      <c r="H1439" s="4">
        <f t="shared" si="113"/>
        <v>79.816666666666663</v>
      </c>
      <c r="I1439" s="7">
        <f>(Table21[[#This Row],[Adj Close]]-Table21[[#This Row],[3-MA]])</f>
        <v>1.0833333333333428</v>
      </c>
      <c r="J1439" s="3">
        <f t="shared" si="112"/>
        <v>1.1736111111111316</v>
      </c>
      <c r="K1439" s="3">
        <f>ABS(Table21[[#This Row],[Erorr 2]])</f>
        <v>1.0833333333333428</v>
      </c>
      <c r="L1439" s="6">
        <f>Table21[[#This Row],[Abs Erorr 2]]/Table21[[#This Row],[Adj Close]]</f>
        <v>1.3391017717346635E-2</v>
      </c>
      <c r="M1439" s="4">
        <f t="shared" si="114"/>
        <v>79.056666666666672</v>
      </c>
      <c r="N1439" s="9">
        <f>Table21[[#This Row],[Adj Close]]-Table21[[#This Row],[6-MA]]</f>
        <v>1.8433333333333337</v>
      </c>
      <c r="O1439" s="10">
        <f>(Table21[[#This Row],[Adj Close]]-M1439)^2</f>
        <v>3.3978777777777793</v>
      </c>
      <c r="P1439" s="10">
        <f>ABS(Table21[[#This Row],[Erorr 3]])</f>
        <v>1.8433333333333337</v>
      </c>
      <c r="Q1439" s="81">
        <f>Table21[[#This Row],[Abs Erorr 3]]/Table21[[#This Row],[Adj Close]]</f>
        <v>2.278533168520808E-2</v>
      </c>
    </row>
    <row r="1440" spans="1:17" x14ac:dyDescent="0.3">
      <c r="A1440" s="79">
        <v>45554</v>
      </c>
      <c r="B1440" s="82">
        <v>80.98</v>
      </c>
      <c r="C1440" s="4">
        <f t="shared" si="111"/>
        <v>80.900000000000006</v>
      </c>
      <c r="D1440" s="18">
        <f>Table21[[#This Row],[Adj Close]]-Table21[[#This Row],[Naive Trend ]]</f>
        <v>7.9999999999998295E-2</v>
      </c>
      <c r="E1440" s="5">
        <f t="shared" si="110"/>
        <v>6.3999999999997271E-3</v>
      </c>
      <c r="F1440" s="5">
        <f>ABS(Table21[[#This Row],[Erorr 1]])</f>
        <v>7.9999999999998295E-2</v>
      </c>
      <c r="G1440" s="6">
        <f>Table21[[#This Row],[Abs Erorr 1]]/Table21[[#This Row],[Adj Close]]</f>
        <v>9.8789824648059144E-4</v>
      </c>
      <c r="H1440" s="4">
        <f t="shared" si="113"/>
        <v>80.446666666666673</v>
      </c>
      <c r="I1440" s="7">
        <f>(Table21[[#This Row],[Adj Close]]-Table21[[#This Row],[3-MA]])</f>
        <v>0.53333333333333144</v>
      </c>
      <c r="J1440" s="3">
        <f t="shared" si="112"/>
        <v>0.28444444444444245</v>
      </c>
      <c r="K1440" s="3">
        <f>ABS(Table21[[#This Row],[Erorr 2]])</f>
        <v>0.53333333333333144</v>
      </c>
      <c r="L1440" s="6">
        <f>Table21[[#This Row],[Abs Erorr 2]]/Table21[[#This Row],[Adj Close]]</f>
        <v>6.5859883098707264E-3</v>
      </c>
      <c r="M1440" s="4">
        <f t="shared" si="114"/>
        <v>79.524999999999991</v>
      </c>
      <c r="N1440" s="9">
        <f>Table21[[#This Row],[Adj Close]]-Table21[[#This Row],[6-MA]]</f>
        <v>1.4550000000000125</v>
      </c>
      <c r="O1440" s="10">
        <f>(Table21[[#This Row],[Adj Close]]-M1440)^2</f>
        <v>2.1170250000000363</v>
      </c>
      <c r="P1440" s="10">
        <f>ABS(Table21[[#This Row],[Erorr 3]])</f>
        <v>1.4550000000000125</v>
      </c>
      <c r="Q1440" s="81">
        <f>Table21[[#This Row],[Abs Erorr 3]]/Table21[[#This Row],[Adj Close]]</f>
        <v>1.7967399357866294E-2</v>
      </c>
    </row>
    <row r="1441" spans="1:17" x14ac:dyDescent="0.3">
      <c r="A1441" s="79">
        <v>45555</v>
      </c>
      <c r="B1441" s="82">
        <v>86.52</v>
      </c>
      <c r="C1441" s="4">
        <f t="shared" si="111"/>
        <v>80.98</v>
      </c>
      <c r="D1441" s="18">
        <f>Table21[[#This Row],[Adj Close]]-Table21[[#This Row],[Naive Trend ]]</f>
        <v>5.539999999999992</v>
      </c>
      <c r="E1441" s="5">
        <f t="shared" si="110"/>
        <v>30.691599999999912</v>
      </c>
      <c r="F1441" s="5">
        <f>ABS(Table21[[#This Row],[Erorr 1]])</f>
        <v>5.539999999999992</v>
      </c>
      <c r="G1441" s="6">
        <f>Table21[[#This Row],[Abs Erorr 1]]/Table21[[#This Row],[Adj Close]]</f>
        <v>6.4031437817845496E-2</v>
      </c>
      <c r="H1441" s="4">
        <f t="shared" si="113"/>
        <v>80.840000000000018</v>
      </c>
      <c r="I1441" s="7">
        <f>(Table21[[#This Row],[Adj Close]]-Table21[[#This Row],[3-MA]])</f>
        <v>5.6799999999999784</v>
      </c>
      <c r="J1441" s="3">
        <f t="shared" si="112"/>
        <v>32.262399999999758</v>
      </c>
      <c r="K1441" s="3">
        <f>ABS(Table21[[#This Row],[Erorr 2]])</f>
        <v>5.6799999999999784</v>
      </c>
      <c r="L1441" s="6">
        <f>Table21[[#This Row],[Abs Erorr 2]]/Table21[[#This Row],[Adj Close]]</f>
        <v>6.5649560795191617E-2</v>
      </c>
      <c r="M1441" s="4">
        <f t="shared" si="114"/>
        <v>79.954999999999998</v>
      </c>
      <c r="N1441" s="9">
        <f>Table21[[#This Row],[Adj Close]]-Table21[[#This Row],[6-MA]]</f>
        <v>6.5649999999999977</v>
      </c>
      <c r="O1441" s="10">
        <f>(Table21[[#This Row],[Adj Close]]-M1441)^2</f>
        <v>43.099224999999969</v>
      </c>
      <c r="P1441" s="10">
        <f>ABS(Table21[[#This Row],[Erorr 3]])</f>
        <v>6.5649999999999977</v>
      </c>
      <c r="Q1441" s="81">
        <f>Table21[[#This Row],[Abs Erorr 3]]/Table21[[#This Row],[Adj Close]]</f>
        <v>7.5878409616273665E-2</v>
      </c>
    </row>
    <row r="1442" spans="1:17" x14ac:dyDescent="0.3">
      <c r="A1442" s="79">
        <v>45558</v>
      </c>
      <c r="B1442" s="82">
        <v>86.2</v>
      </c>
      <c r="C1442" s="4">
        <f t="shared" si="111"/>
        <v>86.52</v>
      </c>
      <c r="D1442" s="18">
        <f>Table21[[#This Row],[Adj Close]]-Table21[[#This Row],[Naive Trend ]]</f>
        <v>-0.31999999999999318</v>
      </c>
      <c r="E1442" s="5">
        <f t="shared" si="110"/>
        <v>0.10239999999999563</v>
      </c>
      <c r="F1442" s="5">
        <f>ABS(Table21[[#This Row],[Erorr 1]])</f>
        <v>0.31999999999999318</v>
      </c>
      <c r="G1442" s="6">
        <f>Table21[[#This Row],[Abs Erorr 1]]/Table21[[#This Row],[Adj Close]]</f>
        <v>3.7122969837586214E-3</v>
      </c>
      <c r="H1442" s="4">
        <f t="shared" si="113"/>
        <v>82.8</v>
      </c>
      <c r="I1442" s="7">
        <f>(Table21[[#This Row],[Adj Close]]-Table21[[#This Row],[3-MA]])</f>
        <v>3.4000000000000057</v>
      </c>
      <c r="J1442" s="3">
        <f t="shared" si="112"/>
        <v>11.560000000000038</v>
      </c>
      <c r="K1442" s="3">
        <f>ABS(Table21[[#This Row],[Erorr 2]])</f>
        <v>3.4000000000000057</v>
      </c>
      <c r="L1442" s="6">
        <f>Table21[[#This Row],[Abs Erorr 2]]/Table21[[#This Row],[Adj Close]]</f>
        <v>3.9443155452436263E-2</v>
      </c>
      <c r="M1442" s="4">
        <f t="shared" si="114"/>
        <v>81.308333333333337</v>
      </c>
      <c r="N1442" s="9">
        <f>Table21[[#This Row],[Adj Close]]-Table21[[#This Row],[6-MA]]</f>
        <v>4.8916666666666657</v>
      </c>
      <c r="O1442" s="10">
        <f>(Table21[[#This Row],[Adj Close]]-M1442)^2</f>
        <v>23.928402777777769</v>
      </c>
      <c r="P1442" s="10">
        <f>ABS(Table21[[#This Row],[Erorr 3]])</f>
        <v>4.8916666666666657</v>
      </c>
      <c r="Q1442" s="81">
        <f>Table21[[#This Row],[Abs Erorr 3]]/Table21[[#This Row],[Adj Close]]</f>
        <v>5.6747873163186378E-2</v>
      </c>
    </row>
    <row r="1443" spans="1:17" x14ac:dyDescent="0.3">
      <c r="A1443" s="79">
        <v>45559</v>
      </c>
      <c r="B1443" s="82">
        <v>87.46</v>
      </c>
      <c r="C1443" s="4">
        <f t="shared" si="111"/>
        <v>86.2</v>
      </c>
      <c r="D1443" s="18">
        <f>Table21[[#This Row],[Adj Close]]-Table21[[#This Row],[Naive Trend ]]</f>
        <v>1.2599999999999909</v>
      </c>
      <c r="E1443" s="5">
        <f t="shared" si="110"/>
        <v>1.587599999999977</v>
      </c>
      <c r="F1443" s="5">
        <f>ABS(Table21[[#This Row],[Erorr 1]])</f>
        <v>1.2599999999999909</v>
      </c>
      <c r="G1443" s="6">
        <f>Table21[[#This Row],[Abs Erorr 1]]/Table21[[#This Row],[Adj Close]]</f>
        <v>1.4406585867825188E-2</v>
      </c>
      <c r="H1443" s="4">
        <f t="shared" si="113"/>
        <v>84.566666666666663</v>
      </c>
      <c r="I1443" s="7">
        <f>(Table21[[#This Row],[Adj Close]]-Table21[[#This Row],[3-MA]])</f>
        <v>2.8933333333333309</v>
      </c>
      <c r="J1443" s="3">
        <f t="shared" si="112"/>
        <v>8.3713777777777629</v>
      </c>
      <c r="K1443" s="3">
        <f>ABS(Table21[[#This Row],[Erorr 2]])</f>
        <v>2.8933333333333309</v>
      </c>
      <c r="L1443" s="6">
        <f>Table21[[#This Row],[Abs Erorr 2]]/Table21[[#This Row],[Adj Close]]</f>
        <v>3.3081789770561754E-2</v>
      </c>
      <c r="M1443" s="4">
        <f t="shared" si="114"/>
        <v>82.506666666666661</v>
      </c>
      <c r="N1443" s="9">
        <f>Table21[[#This Row],[Adj Close]]-Table21[[#This Row],[6-MA]]</f>
        <v>4.9533333333333331</v>
      </c>
      <c r="O1443" s="10">
        <f>(Table21[[#This Row],[Adj Close]]-M1443)^2</f>
        <v>24.535511111111109</v>
      </c>
      <c r="P1443" s="10">
        <f>ABS(Table21[[#This Row],[Erorr 3]])</f>
        <v>4.9533333333333331</v>
      </c>
      <c r="Q1443" s="81">
        <f>Table21[[#This Row],[Abs Erorr 3]]/Table21[[#This Row],[Adj Close]]</f>
        <v>5.6635414284625353E-2</v>
      </c>
    </row>
    <row r="1444" spans="1:17" x14ac:dyDescent="0.3">
      <c r="A1444" s="79">
        <v>45560</v>
      </c>
      <c r="B1444" s="82">
        <v>88</v>
      </c>
      <c r="C1444" s="4">
        <f t="shared" si="111"/>
        <v>87.46</v>
      </c>
      <c r="D1444" s="18">
        <f>Table21[[#This Row],[Adj Close]]-Table21[[#This Row],[Naive Trend ]]</f>
        <v>0.54000000000000625</v>
      </c>
      <c r="E1444" s="5">
        <f t="shared" si="110"/>
        <v>0.29160000000000674</v>
      </c>
      <c r="F1444" s="5">
        <f>ABS(Table21[[#This Row],[Erorr 1]])</f>
        <v>0.54000000000000625</v>
      </c>
      <c r="G1444" s="6">
        <f>Table21[[#This Row],[Abs Erorr 1]]/Table21[[#This Row],[Adj Close]]</f>
        <v>6.1363636363637071E-3</v>
      </c>
      <c r="H1444" s="4">
        <f t="shared" si="113"/>
        <v>86.726666666666674</v>
      </c>
      <c r="I1444" s="7">
        <f>(Table21[[#This Row],[Adj Close]]-Table21[[#This Row],[3-MA]])</f>
        <v>1.2733333333333263</v>
      </c>
      <c r="J1444" s="3">
        <f t="shared" si="112"/>
        <v>1.6213777777777598</v>
      </c>
      <c r="K1444" s="3">
        <f>ABS(Table21[[#This Row],[Erorr 2]])</f>
        <v>1.2733333333333263</v>
      </c>
      <c r="L1444" s="6">
        <f>Table21[[#This Row],[Abs Erorr 2]]/Table21[[#This Row],[Adj Close]]</f>
        <v>1.4469696969696889E-2</v>
      </c>
      <c r="M1444" s="4">
        <f t="shared" si="114"/>
        <v>83.783333333333331</v>
      </c>
      <c r="N1444" s="9">
        <f>Table21[[#This Row],[Adj Close]]-Table21[[#This Row],[6-MA]]</f>
        <v>4.2166666666666686</v>
      </c>
      <c r="O1444" s="10">
        <f>(Table21[[#This Row],[Adj Close]]-M1444)^2</f>
        <v>17.780277777777794</v>
      </c>
      <c r="P1444" s="10">
        <f>ABS(Table21[[#This Row],[Erorr 3]])</f>
        <v>4.2166666666666686</v>
      </c>
      <c r="Q1444" s="81">
        <f>Table21[[#This Row],[Abs Erorr 3]]/Table21[[#This Row],[Adj Close]]</f>
        <v>4.7916666666666691E-2</v>
      </c>
    </row>
    <row r="1445" spans="1:17" x14ac:dyDescent="0.3">
      <c r="A1445" s="79">
        <v>45561</v>
      </c>
      <c r="B1445" s="82">
        <v>89.39</v>
      </c>
      <c r="C1445" s="4">
        <f t="shared" si="111"/>
        <v>88</v>
      </c>
      <c r="D1445" s="18">
        <f>Table21[[#This Row],[Adj Close]]-Table21[[#This Row],[Naive Trend ]]</f>
        <v>1.3900000000000006</v>
      </c>
      <c r="E1445" s="5">
        <f t="shared" si="110"/>
        <v>1.9321000000000015</v>
      </c>
      <c r="F1445" s="5">
        <f>ABS(Table21[[#This Row],[Erorr 1]])</f>
        <v>1.3900000000000006</v>
      </c>
      <c r="G1445" s="6">
        <f>Table21[[#This Row],[Abs Erorr 1]]/Table21[[#This Row],[Adj Close]]</f>
        <v>1.5549837789461915E-2</v>
      </c>
      <c r="H1445" s="4">
        <f t="shared" si="113"/>
        <v>87.219999999999985</v>
      </c>
      <c r="I1445" s="7">
        <f>(Table21[[#This Row],[Adj Close]]-Table21[[#This Row],[3-MA]])</f>
        <v>2.1700000000000159</v>
      </c>
      <c r="J1445" s="3">
        <f t="shared" si="112"/>
        <v>4.7089000000000691</v>
      </c>
      <c r="K1445" s="3">
        <f>ABS(Table21[[#This Row],[Erorr 2]])</f>
        <v>2.1700000000000159</v>
      </c>
      <c r="L1445" s="6">
        <f>Table21[[#This Row],[Abs Erorr 2]]/Table21[[#This Row],[Adj Close]]</f>
        <v>2.4275646045419128E-2</v>
      </c>
      <c r="M1445" s="4">
        <f t="shared" si="114"/>
        <v>85.009999999999991</v>
      </c>
      <c r="N1445" s="9">
        <f>Table21[[#This Row],[Adj Close]]-Table21[[#This Row],[6-MA]]</f>
        <v>4.3800000000000097</v>
      </c>
      <c r="O1445" s="10">
        <f>(Table21[[#This Row],[Adj Close]]-M1445)^2</f>
        <v>19.184400000000085</v>
      </c>
      <c r="P1445" s="10">
        <f>ABS(Table21[[#This Row],[Erorr 3]])</f>
        <v>4.3800000000000097</v>
      </c>
      <c r="Q1445" s="81">
        <f>Table21[[#This Row],[Abs Erorr 3]]/Table21[[#This Row],[Adj Close]]</f>
        <v>4.8998769437297342E-2</v>
      </c>
    </row>
    <row r="1446" spans="1:17" x14ac:dyDescent="0.3">
      <c r="A1446" s="79">
        <v>45562</v>
      </c>
      <c r="B1446" s="82">
        <v>89.44</v>
      </c>
      <c r="C1446" s="4">
        <f t="shared" si="111"/>
        <v>89.39</v>
      </c>
      <c r="D1446" s="18">
        <f>Table21[[#This Row],[Adj Close]]-Table21[[#This Row],[Naive Trend ]]</f>
        <v>4.9999999999997158E-2</v>
      </c>
      <c r="E1446" s="5">
        <f t="shared" si="110"/>
        <v>2.499999999999716E-3</v>
      </c>
      <c r="F1446" s="5">
        <f>ABS(Table21[[#This Row],[Erorr 1]])</f>
        <v>4.9999999999997158E-2</v>
      </c>
      <c r="G1446" s="6">
        <f>Table21[[#This Row],[Abs Erorr 1]]/Table21[[#This Row],[Adj Close]]</f>
        <v>5.5903398926651561E-4</v>
      </c>
      <c r="H1446" s="4">
        <f t="shared" si="113"/>
        <v>88.283333333333317</v>
      </c>
      <c r="I1446" s="7">
        <f>(Table21[[#This Row],[Adj Close]]-Table21[[#This Row],[3-MA]])</f>
        <v>1.1566666666666805</v>
      </c>
      <c r="J1446" s="3">
        <f t="shared" si="112"/>
        <v>1.3378777777778097</v>
      </c>
      <c r="K1446" s="3">
        <f>ABS(Table21[[#This Row],[Erorr 2]])</f>
        <v>1.1566666666666805</v>
      </c>
      <c r="L1446" s="6">
        <f>Table21[[#This Row],[Abs Erorr 2]]/Table21[[#This Row],[Adj Close]]</f>
        <v>1.2932319618366285E-2</v>
      </c>
      <c r="M1446" s="4">
        <f t="shared" si="114"/>
        <v>86.424999999999997</v>
      </c>
      <c r="N1446" s="9">
        <f>Table21[[#This Row],[Adj Close]]-Table21[[#This Row],[6-MA]]</f>
        <v>3.0150000000000006</v>
      </c>
      <c r="O1446" s="10">
        <f>(Table21[[#This Row],[Adj Close]]-M1446)^2</f>
        <v>9.0902250000000038</v>
      </c>
      <c r="P1446" s="10">
        <f>ABS(Table21[[#This Row],[Erorr 3]])</f>
        <v>3.0150000000000006</v>
      </c>
      <c r="Q1446" s="81">
        <f>Table21[[#This Row],[Abs Erorr 3]]/Table21[[#This Row],[Adj Close]]</f>
        <v>3.3709749552772818E-2</v>
      </c>
    </row>
    <row r="1447" spans="1:17" x14ac:dyDescent="0.3">
      <c r="A1447" s="79">
        <v>45565</v>
      </c>
      <c r="B1447" s="82">
        <v>88.4</v>
      </c>
      <c r="C1447" s="4">
        <f t="shared" si="111"/>
        <v>89.44</v>
      </c>
      <c r="D1447" s="18">
        <f>Table21[[#This Row],[Adj Close]]-Table21[[#This Row],[Naive Trend ]]</f>
        <v>-1.039999999999992</v>
      </c>
      <c r="E1447" s="5">
        <f t="shared" si="110"/>
        <v>1.0815999999999835</v>
      </c>
      <c r="F1447" s="5">
        <f>ABS(Table21[[#This Row],[Erorr 1]])</f>
        <v>1.039999999999992</v>
      </c>
      <c r="G1447" s="6">
        <f>Table21[[#This Row],[Abs Erorr 1]]/Table21[[#This Row],[Adj Close]]</f>
        <v>1.1764705882352851E-2</v>
      </c>
      <c r="H1447" s="4">
        <f t="shared" si="113"/>
        <v>88.943333333333328</v>
      </c>
      <c r="I1447" s="7">
        <f>(Table21[[#This Row],[Adj Close]]-Table21[[#This Row],[3-MA]])</f>
        <v>-0.54333333333332234</v>
      </c>
      <c r="J1447" s="3">
        <f t="shared" si="112"/>
        <v>0.29521111111109916</v>
      </c>
      <c r="K1447" s="3">
        <f>ABS(Table21[[#This Row],[Erorr 2]])</f>
        <v>0.54333333333332234</v>
      </c>
      <c r="L1447" s="6">
        <f>Table21[[#This Row],[Abs Erorr 2]]/Table21[[#This Row],[Adj Close]]</f>
        <v>6.1463046757163154E-3</v>
      </c>
      <c r="M1447" s="4">
        <f t="shared" si="114"/>
        <v>87.834999999999994</v>
      </c>
      <c r="N1447" s="9">
        <f>Table21[[#This Row],[Adj Close]]-Table21[[#This Row],[6-MA]]</f>
        <v>0.56500000000001194</v>
      </c>
      <c r="O1447" s="10">
        <f>(Table21[[#This Row],[Adj Close]]-M1447)^2</f>
        <v>0.31922500000001347</v>
      </c>
      <c r="P1447" s="10">
        <f>ABS(Table21[[#This Row],[Erorr 3]])</f>
        <v>0.56500000000001194</v>
      </c>
      <c r="Q1447" s="81">
        <f>Table21[[#This Row],[Abs Erorr 3]]/Table21[[#This Row],[Adj Close]]</f>
        <v>6.391402714932261E-3</v>
      </c>
    </row>
    <row r="1448" spans="1:17" x14ac:dyDescent="0.3">
      <c r="A1448" s="79">
        <v>45566</v>
      </c>
      <c r="B1448" s="82">
        <v>89.13</v>
      </c>
      <c r="C1448" s="4">
        <f t="shared" si="111"/>
        <v>88.4</v>
      </c>
      <c r="D1448" s="18">
        <f>Table21[[#This Row],[Adj Close]]-Table21[[#This Row],[Naive Trend ]]</f>
        <v>0.72999999999998977</v>
      </c>
      <c r="E1448" s="5">
        <f t="shared" si="110"/>
        <v>0.53289999999998505</v>
      </c>
      <c r="F1448" s="5">
        <f>ABS(Table21[[#This Row],[Erorr 1]])</f>
        <v>0.72999999999998977</v>
      </c>
      <c r="G1448" s="6">
        <f>Table21[[#This Row],[Abs Erorr 1]]/Table21[[#This Row],[Adj Close]]</f>
        <v>8.1902838550430811E-3</v>
      </c>
      <c r="H1448" s="4">
        <f t="shared" si="113"/>
        <v>89.076666666666668</v>
      </c>
      <c r="I1448" s="7">
        <f>(Table21[[#This Row],[Adj Close]]-Table21[[#This Row],[3-MA]])</f>
        <v>5.333333333332746E-2</v>
      </c>
      <c r="J1448" s="3">
        <f t="shared" si="112"/>
        <v>2.8444444444438179E-3</v>
      </c>
      <c r="K1448" s="3">
        <f>ABS(Table21[[#This Row],[Erorr 2]])</f>
        <v>5.333333333332746E-2</v>
      </c>
      <c r="L1448" s="6">
        <f>Table21[[#This Row],[Abs Erorr 2]]/Table21[[#This Row],[Adj Close]]</f>
        <v>5.9837690265149182E-4</v>
      </c>
      <c r="M1448" s="4">
        <f t="shared" si="114"/>
        <v>88.148333333333326</v>
      </c>
      <c r="N1448" s="9">
        <f>Table21[[#This Row],[Adj Close]]-Table21[[#This Row],[6-MA]]</f>
        <v>0.98166666666666913</v>
      </c>
      <c r="O1448" s="10">
        <f>(Table21[[#This Row],[Adj Close]]-M1448)^2</f>
        <v>0.96366944444444924</v>
      </c>
      <c r="P1448" s="10">
        <f>ABS(Table21[[#This Row],[Erorr 3]])</f>
        <v>0.98166666666666913</v>
      </c>
      <c r="Q1448" s="81">
        <f>Table21[[#This Row],[Abs Erorr 3]]/Table21[[#This Row],[Adj Close]]</f>
        <v>1.1013874864430262E-2</v>
      </c>
    </row>
    <row r="1449" spans="1:17" x14ac:dyDescent="0.3">
      <c r="A1449" s="79">
        <v>45567</v>
      </c>
      <c r="B1449" s="82">
        <v>83.1</v>
      </c>
      <c r="C1449" s="4">
        <f t="shared" si="111"/>
        <v>89.13</v>
      </c>
      <c r="D1449" s="18">
        <f>Table21[[#This Row],[Adj Close]]-Table21[[#This Row],[Naive Trend ]]</f>
        <v>-6.0300000000000011</v>
      </c>
      <c r="E1449" s="5">
        <f t="shared" si="110"/>
        <v>36.360900000000015</v>
      </c>
      <c r="F1449" s="5">
        <f>ABS(Table21[[#This Row],[Erorr 1]])</f>
        <v>6.0300000000000011</v>
      </c>
      <c r="G1449" s="6">
        <f>Table21[[#This Row],[Abs Erorr 1]]/Table21[[#This Row],[Adj Close]]</f>
        <v>7.2563176895306877E-2</v>
      </c>
      <c r="H1449" s="4">
        <f t="shared" si="113"/>
        <v>88.990000000000009</v>
      </c>
      <c r="I1449" s="7">
        <f>(Table21[[#This Row],[Adj Close]]-Table21[[#This Row],[3-MA]])</f>
        <v>-5.8900000000000148</v>
      </c>
      <c r="J1449" s="3">
        <f t="shared" si="112"/>
        <v>34.692100000000174</v>
      </c>
      <c r="K1449" s="3">
        <f>ABS(Table21[[#This Row],[Erorr 2]])</f>
        <v>5.8900000000000148</v>
      </c>
      <c r="L1449" s="6">
        <f>Table21[[#This Row],[Abs Erorr 2]]/Table21[[#This Row],[Adj Close]]</f>
        <v>7.0878459687124126E-2</v>
      </c>
      <c r="M1449" s="4">
        <f t="shared" si="114"/>
        <v>88.636666666666656</v>
      </c>
      <c r="N1449" s="9">
        <f>Table21[[#This Row],[Adj Close]]-Table21[[#This Row],[6-MA]]</f>
        <v>-5.5366666666666617</v>
      </c>
      <c r="O1449" s="10">
        <f>(Table21[[#This Row],[Adj Close]]-M1449)^2</f>
        <v>30.654677777777724</v>
      </c>
      <c r="P1449" s="10">
        <f>ABS(Table21[[#This Row],[Erorr 3]])</f>
        <v>5.5366666666666617</v>
      </c>
      <c r="Q1449" s="81">
        <f>Table21[[#This Row],[Abs Erorr 3]]/Table21[[#This Row],[Adj Close]]</f>
        <v>6.6626554352186063E-2</v>
      </c>
    </row>
    <row r="1450" spans="1:17" x14ac:dyDescent="0.3">
      <c r="A1450" s="79">
        <v>45568</v>
      </c>
      <c r="B1450" s="82">
        <v>82.1</v>
      </c>
      <c r="C1450" s="4">
        <f t="shared" si="111"/>
        <v>83.1</v>
      </c>
      <c r="D1450" s="18">
        <f>Table21[[#This Row],[Adj Close]]-Table21[[#This Row],[Naive Trend ]]</f>
        <v>-1</v>
      </c>
      <c r="E1450" s="5">
        <f t="shared" si="110"/>
        <v>1</v>
      </c>
      <c r="F1450" s="5">
        <f>ABS(Table21[[#This Row],[Erorr 1]])</f>
        <v>1</v>
      </c>
      <c r="G1450" s="6">
        <f>Table21[[#This Row],[Abs Erorr 1]]/Table21[[#This Row],[Adj Close]]</f>
        <v>1.2180267965895251E-2</v>
      </c>
      <c r="H1450" s="4">
        <f t="shared" si="113"/>
        <v>86.876666666666665</v>
      </c>
      <c r="I1450" s="7">
        <f>(Table21[[#This Row],[Adj Close]]-Table21[[#This Row],[3-MA]])</f>
        <v>-4.7766666666666708</v>
      </c>
      <c r="J1450" s="3">
        <f t="shared" si="112"/>
        <v>22.816544444444485</v>
      </c>
      <c r="K1450" s="3">
        <f>ABS(Table21[[#This Row],[Erorr 2]])</f>
        <v>4.7766666666666708</v>
      </c>
      <c r="L1450" s="6">
        <f>Table21[[#This Row],[Abs Erorr 2]]/Table21[[#This Row],[Adj Close]]</f>
        <v>5.8181079983759695E-2</v>
      </c>
      <c r="M1450" s="4">
        <f t="shared" si="114"/>
        <v>87.910000000000011</v>
      </c>
      <c r="N1450" s="9">
        <f>Table21[[#This Row],[Adj Close]]-Table21[[#This Row],[6-MA]]</f>
        <v>-5.8100000000000165</v>
      </c>
      <c r="O1450" s="10">
        <f>(Table21[[#This Row],[Adj Close]]-M1450)^2</f>
        <v>33.756100000000188</v>
      </c>
      <c r="P1450" s="10">
        <f>ABS(Table21[[#This Row],[Erorr 3]])</f>
        <v>5.8100000000000165</v>
      </c>
      <c r="Q1450" s="81">
        <f>Table21[[#This Row],[Abs Erorr 3]]/Table21[[#This Row],[Adj Close]]</f>
        <v>7.0767356881851609E-2</v>
      </c>
    </row>
    <row r="1451" spans="1:17" x14ac:dyDescent="0.3">
      <c r="A1451" s="79">
        <v>45569</v>
      </c>
      <c r="B1451" s="82">
        <v>82.25</v>
      </c>
      <c r="C1451" s="4">
        <f t="shared" si="111"/>
        <v>82.1</v>
      </c>
      <c r="D1451" s="18">
        <f>Table21[[#This Row],[Adj Close]]-Table21[[#This Row],[Naive Trend ]]</f>
        <v>0.15000000000000568</v>
      </c>
      <c r="E1451" s="5">
        <f t="shared" si="110"/>
        <v>2.2500000000001706E-2</v>
      </c>
      <c r="F1451" s="5">
        <f>ABS(Table21[[#This Row],[Erorr 1]])</f>
        <v>0.15000000000000568</v>
      </c>
      <c r="G1451" s="6">
        <f>Table21[[#This Row],[Abs Erorr 1]]/Table21[[#This Row],[Adj Close]]</f>
        <v>1.8237082066869992E-3</v>
      </c>
      <c r="H1451" s="4">
        <f t="shared" si="113"/>
        <v>84.776666666666657</v>
      </c>
      <c r="I1451" s="7">
        <f>(Table21[[#This Row],[Adj Close]]-Table21[[#This Row],[3-MA]])</f>
        <v>-2.5266666666666566</v>
      </c>
      <c r="J1451" s="3">
        <f t="shared" si="112"/>
        <v>6.3840444444443936</v>
      </c>
      <c r="K1451" s="3">
        <f>ABS(Table21[[#This Row],[Erorr 2]])</f>
        <v>2.5266666666666566</v>
      </c>
      <c r="L1451" s="6">
        <f>Table21[[#This Row],[Abs Erorr 2]]/Table21[[#This Row],[Adj Close]]</f>
        <v>3.0719351570415276E-2</v>
      </c>
      <c r="M1451" s="4">
        <f t="shared" si="114"/>
        <v>86.926666666666677</v>
      </c>
      <c r="N1451" s="9">
        <f>Table21[[#This Row],[Adj Close]]-Table21[[#This Row],[6-MA]]</f>
        <v>-4.6766666666666765</v>
      </c>
      <c r="O1451" s="10">
        <f>(Table21[[#This Row],[Adj Close]]-M1451)^2</f>
        <v>21.871211111111204</v>
      </c>
      <c r="P1451" s="10">
        <f>ABS(Table21[[#This Row],[Erorr 3]])</f>
        <v>4.6766666666666765</v>
      </c>
      <c r="Q1451" s="81">
        <f>Table21[[#This Row],[Abs Erorr 3]]/Table21[[#This Row],[Adj Close]]</f>
        <v>5.6859169199594849E-2</v>
      </c>
    </row>
    <row r="1452" spans="1:17" x14ac:dyDescent="0.3">
      <c r="A1452" s="79">
        <v>45572</v>
      </c>
      <c r="B1452" s="82">
        <v>80.83</v>
      </c>
      <c r="C1452" s="4">
        <f t="shared" si="111"/>
        <v>82.25</v>
      </c>
      <c r="D1452" s="18">
        <f>Table21[[#This Row],[Adj Close]]-Table21[[#This Row],[Naive Trend ]]</f>
        <v>-1.4200000000000017</v>
      </c>
      <c r="E1452" s="5">
        <f t="shared" si="110"/>
        <v>2.0164000000000049</v>
      </c>
      <c r="F1452" s="5">
        <f>ABS(Table21[[#This Row],[Erorr 1]])</f>
        <v>1.4200000000000017</v>
      </c>
      <c r="G1452" s="6">
        <f>Table21[[#This Row],[Abs Erorr 1]]/Table21[[#This Row],[Adj Close]]</f>
        <v>1.7567734751948557E-2</v>
      </c>
      <c r="H1452" s="4">
        <f t="shared" si="113"/>
        <v>82.483333333333334</v>
      </c>
      <c r="I1452" s="7">
        <f>(Table21[[#This Row],[Adj Close]]-Table21[[#This Row],[3-MA]])</f>
        <v>-1.653333333333336</v>
      </c>
      <c r="J1452" s="3">
        <f t="shared" si="112"/>
        <v>2.7335111111111199</v>
      </c>
      <c r="K1452" s="3">
        <f>ABS(Table21[[#This Row],[Erorr 2]])</f>
        <v>1.653333333333336</v>
      </c>
      <c r="L1452" s="6">
        <f>Table21[[#This Row],[Abs Erorr 2]]/Table21[[#This Row],[Adj Close]]</f>
        <v>2.0454451729968279E-2</v>
      </c>
      <c r="M1452" s="4">
        <f t="shared" si="114"/>
        <v>85.736666666666679</v>
      </c>
      <c r="N1452" s="9">
        <f>Table21[[#This Row],[Adj Close]]-Table21[[#This Row],[6-MA]]</f>
        <v>-4.9066666666666805</v>
      </c>
      <c r="O1452" s="10">
        <f>(Table21[[#This Row],[Adj Close]]-M1452)^2</f>
        <v>24.075377777777913</v>
      </c>
      <c r="P1452" s="10">
        <f>ABS(Table21[[#This Row],[Erorr 3]])</f>
        <v>4.9066666666666805</v>
      </c>
      <c r="Q1452" s="81">
        <f>Table21[[#This Row],[Abs Erorr 3]]/Table21[[#This Row],[Adj Close]]</f>
        <v>6.0703534166357549E-2</v>
      </c>
    </row>
    <row r="1453" spans="1:17" x14ac:dyDescent="0.3">
      <c r="A1453" s="79">
        <v>45573</v>
      </c>
      <c r="B1453" s="82">
        <v>80.77</v>
      </c>
      <c r="C1453" s="4">
        <f t="shared" si="111"/>
        <v>80.83</v>
      </c>
      <c r="D1453" s="18">
        <f>Table21[[#This Row],[Adj Close]]-Table21[[#This Row],[Naive Trend ]]</f>
        <v>-6.0000000000002274E-2</v>
      </c>
      <c r="E1453" s="5">
        <f t="shared" si="110"/>
        <v>3.6000000000002727E-3</v>
      </c>
      <c r="F1453" s="5">
        <f>ABS(Table21[[#This Row],[Erorr 1]])</f>
        <v>6.0000000000002274E-2</v>
      </c>
      <c r="G1453" s="6">
        <f>Table21[[#This Row],[Abs Erorr 1]]/Table21[[#This Row],[Adj Close]]</f>
        <v>7.4285006809461781E-4</v>
      </c>
      <c r="H1453" s="4">
        <f t="shared" si="113"/>
        <v>81.726666666666674</v>
      </c>
      <c r="I1453" s="7">
        <f>(Table21[[#This Row],[Adj Close]]-Table21[[#This Row],[3-MA]])</f>
        <v>-0.95666666666667766</v>
      </c>
      <c r="J1453" s="3">
        <f t="shared" si="112"/>
        <v>0.91521111111113218</v>
      </c>
      <c r="K1453" s="3">
        <f>ABS(Table21[[#This Row],[Erorr 2]])</f>
        <v>0.95666666666667766</v>
      </c>
      <c r="L1453" s="6">
        <f>Table21[[#This Row],[Abs Erorr 2]]/Table21[[#This Row],[Adj Close]]</f>
        <v>1.1844331641286093E-2</v>
      </c>
      <c r="M1453" s="4">
        <f t="shared" si="114"/>
        <v>84.301666666666662</v>
      </c>
      <c r="N1453" s="9">
        <f>Table21[[#This Row],[Adj Close]]-Table21[[#This Row],[6-MA]]</f>
        <v>-3.5316666666666663</v>
      </c>
      <c r="O1453" s="10">
        <f>(Table21[[#This Row],[Adj Close]]-M1453)^2</f>
        <v>12.472669444444442</v>
      </c>
      <c r="P1453" s="10">
        <f>ABS(Table21[[#This Row],[Erorr 3]])</f>
        <v>3.5316666666666663</v>
      </c>
      <c r="Q1453" s="81">
        <f>Table21[[#This Row],[Abs Erorr 3]]/Table21[[#This Row],[Adj Close]]</f>
        <v>4.3724980397012086E-2</v>
      </c>
    </row>
    <row r="1454" spans="1:17" x14ac:dyDescent="0.3">
      <c r="A1454" s="79">
        <v>45574</v>
      </c>
      <c r="B1454" s="82">
        <v>82.45</v>
      </c>
      <c r="C1454" s="4">
        <f t="shared" si="111"/>
        <v>80.77</v>
      </c>
      <c r="D1454" s="18">
        <f>Table21[[#This Row],[Adj Close]]-Table21[[#This Row],[Naive Trend ]]</f>
        <v>1.6800000000000068</v>
      </c>
      <c r="E1454" s="5">
        <f t="shared" si="110"/>
        <v>2.8224000000000231</v>
      </c>
      <c r="F1454" s="5">
        <f>ABS(Table21[[#This Row],[Erorr 1]])</f>
        <v>1.6800000000000068</v>
      </c>
      <c r="G1454" s="6">
        <f>Table21[[#This Row],[Abs Erorr 1]]/Table21[[#This Row],[Adj Close]]</f>
        <v>2.0375985445724765E-2</v>
      </c>
      <c r="H1454" s="4">
        <f t="shared" si="113"/>
        <v>81.283333333333317</v>
      </c>
      <c r="I1454" s="7">
        <f>(Table21[[#This Row],[Adj Close]]-Table21[[#This Row],[3-MA]])</f>
        <v>1.1666666666666856</v>
      </c>
      <c r="J1454" s="3">
        <f t="shared" si="112"/>
        <v>1.3611111111111553</v>
      </c>
      <c r="K1454" s="3">
        <f>ABS(Table21[[#This Row],[Erorr 2]])</f>
        <v>1.1666666666666856</v>
      </c>
      <c r="L1454" s="6">
        <f>Table21[[#This Row],[Abs Erorr 2]]/Table21[[#This Row],[Adj Close]]</f>
        <v>1.4149989892864591E-2</v>
      </c>
      <c r="M1454" s="4">
        <f t="shared" si="114"/>
        <v>83.029999999999987</v>
      </c>
      <c r="N1454" s="9">
        <f>Table21[[#This Row],[Adj Close]]-Table21[[#This Row],[6-MA]]</f>
        <v>-0.57999999999998408</v>
      </c>
      <c r="O1454" s="10">
        <f>(Table21[[#This Row],[Adj Close]]-M1454)^2</f>
        <v>0.33639999999998155</v>
      </c>
      <c r="P1454" s="10">
        <f>ABS(Table21[[#This Row],[Erorr 3]])</f>
        <v>0.57999999999998408</v>
      </c>
      <c r="Q1454" s="81">
        <f>Table21[[#This Row],[Abs Erorr 3]]/Table21[[#This Row],[Adj Close]]</f>
        <v>7.0345664038809468E-3</v>
      </c>
    </row>
    <row r="1455" spans="1:17" x14ac:dyDescent="0.3">
      <c r="A1455" s="79">
        <v>45575</v>
      </c>
      <c r="B1455" s="82">
        <v>82.1</v>
      </c>
      <c r="C1455" s="4">
        <f t="shared" si="111"/>
        <v>82.45</v>
      </c>
      <c r="D1455" s="18">
        <f>Table21[[#This Row],[Adj Close]]-Table21[[#This Row],[Naive Trend ]]</f>
        <v>-0.35000000000000853</v>
      </c>
      <c r="E1455" s="5">
        <f t="shared" si="110"/>
        <v>0.12250000000000597</v>
      </c>
      <c r="F1455" s="5">
        <f>ABS(Table21[[#This Row],[Erorr 1]])</f>
        <v>0.35000000000000853</v>
      </c>
      <c r="G1455" s="6">
        <f>Table21[[#This Row],[Abs Erorr 1]]/Table21[[#This Row],[Adj Close]]</f>
        <v>4.2630937880634417E-3</v>
      </c>
      <c r="H1455" s="4">
        <f t="shared" si="113"/>
        <v>81.350000000000009</v>
      </c>
      <c r="I1455" s="7">
        <f>(Table21[[#This Row],[Adj Close]]-Table21[[#This Row],[3-MA]])</f>
        <v>0.74999999999998579</v>
      </c>
      <c r="J1455" s="3">
        <f t="shared" si="112"/>
        <v>0.56249999999997868</v>
      </c>
      <c r="K1455" s="3">
        <f>ABS(Table21[[#This Row],[Erorr 2]])</f>
        <v>0.74999999999998579</v>
      </c>
      <c r="L1455" s="6">
        <f>Table21[[#This Row],[Abs Erorr 2]]/Table21[[#This Row],[Adj Close]]</f>
        <v>9.1352009744212655E-3</v>
      </c>
      <c r="M1455" s="4">
        <f t="shared" si="114"/>
        <v>81.916666666666657</v>
      </c>
      <c r="N1455" s="9">
        <f>Table21[[#This Row],[Adj Close]]-Table21[[#This Row],[6-MA]]</f>
        <v>0.18333333333333712</v>
      </c>
      <c r="O1455" s="10">
        <f>(Table21[[#This Row],[Adj Close]]-M1455)^2</f>
        <v>3.36111111111125E-2</v>
      </c>
      <c r="P1455" s="10">
        <f>ABS(Table21[[#This Row],[Erorr 3]])</f>
        <v>0.18333333333333712</v>
      </c>
      <c r="Q1455" s="81">
        <f>Table21[[#This Row],[Abs Erorr 3]]/Table21[[#This Row],[Adj Close]]</f>
        <v>2.2330491270808419E-3</v>
      </c>
    </row>
    <row r="1456" spans="1:17" x14ac:dyDescent="0.3">
      <c r="A1456" s="79">
        <v>45576</v>
      </c>
      <c r="B1456" s="82">
        <v>82.15</v>
      </c>
      <c r="C1456" s="4">
        <f t="shared" si="111"/>
        <v>82.1</v>
      </c>
      <c r="D1456" s="18">
        <f>Table21[[#This Row],[Adj Close]]-Table21[[#This Row],[Naive Trend ]]</f>
        <v>5.0000000000011369E-2</v>
      </c>
      <c r="E1456" s="5">
        <f t="shared" si="110"/>
        <v>2.5000000000011367E-3</v>
      </c>
      <c r="F1456" s="5">
        <f>ABS(Table21[[#This Row],[Erorr 1]])</f>
        <v>5.0000000000011369E-2</v>
      </c>
      <c r="G1456" s="6">
        <f>Table21[[#This Row],[Abs Erorr 1]]/Table21[[#This Row],[Adj Close]]</f>
        <v>6.0864272671955406E-4</v>
      </c>
      <c r="H1456" s="4">
        <f t="shared" si="113"/>
        <v>81.773333333333326</v>
      </c>
      <c r="I1456" s="7">
        <f>(Table21[[#This Row],[Adj Close]]-Table21[[#This Row],[3-MA]])</f>
        <v>0.37666666666667936</v>
      </c>
      <c r="J1456" s="3">
        <f t="shared" si="112"/>
        <v>0.14187777777778735</v>
      </c>
      <c r="K1456" s="3">
        <f>ABS(Table21[[#This Row],[Erorr 2]])</f>
        <v>0.37666666666667936</v>
      </c>
      <c r="L1456" s="6">
        <f>Table21[[#This Row],[Abs Erorr 2]]/Table21[[#This Row],[Adj Close]]</f>
        <v>4.5851085412864194E-3</v>
      </c>
      <c r="M1456" s="4">
        <f t="shared" si="114"/>
        <v>81.75</v>
      </c>
      <c r="N1456" s="9">
        <f>Table21[[#This Row],[Adj Close]]-Table21[[#This Row],[6-MA]]</f>
        <v>0.40000000000000568</v>
      </c>
      <c r="O1456" s="10">
        <f>(Table21[[#This Row],[Adj Close]]-M1456)^2</f>
        <v>0.16000000000000456</v>
      </c>
      <c r="P1456" s="10">
        <f>ABS(Table21[[#This Row],[Erorr 3]])</f>
        <v>0.40000000000000568</v>
      </c>
      <c r="Q1456" s="81">
        <f>Table21[[#This Row],[Abs Erorr 3]]/Table21[[#This Row],[Adj Close]]</f>
        <v>4.8691418137553942E-3</v>
      </c>
    </row>
    <row r="1457" spans="1:17" x14ac:dyDescent="0.3">
      <c r="A1457" s="79">
        <v>45579</v>
      </c>
      <c r="B1457" s="82">
        <v>81.599999999999994</v>
      </c>
      <c r="C1457" s="4">
        <f t="shared" si="111"/>
        <v>82.15</v>
      </c>
      <c r="D1457" s="18">
        <f>Table21[[#This Row],[Adj Close]]-Table21[[#This Row],[Naive Trend ]]</f>
        <v>-0.55000000000001137</v>
      </c>
      <c r="E1457" s="5">
        <f t="shared" si="110"/>
        <v>0.30250000000001248</v>
      </c>
      <c r="F1457" s="5">
        <f>ABS(Table21[[#This Row],[Erorr 1]])</f>
        <v>0.55000000000001137</v>
      </c>
      <c r="G1457" s="6">
        <f>Table21[[#This Row],[Abs Erorr 1]]/Table21[[#This Row],[Adj Close]]</f>
        <v>6.7401960784315125E-3</v>
      </c>
      <c r="H1457" s="4">
        <f t="shared" si="113"/>
        <v>82.233333333333334</v>
      </c>
      <c r="I1457" s="7">
        <f>(Table21[[#This Row],[Adj Close]]-Table21[[#This Row],[3-MA]])</f>
        <v>-0.63333333333333997</v>
      </c>
      <c r="J1457" s="3">
        <f t="shared" si="112"/>
        <v>0.40111111111111952</v>
      </c>
      <c r="K1457" s="3">
        <f>ABS(Table21[[#This Row],[Erorr 2]])</f>
        <v>0.63333333333333997</v>
      </c>
      <c r="L1457" s="6">
        <f>Table21[[#This Row],[Abs Erorr 2]]/Table21[[#This Row],[Adj Close]]</f>
        <v>7.7614379084968137E-3</v>
      </c>
      <c r="M1457" s="4">
        <f t="shared" si="114"/>
        <v>81.758333333333326</v>
      </c>
      <c r="N1457" s="9">
        <f>Table21[[#This Row],[Adj Close]]-Table21[[#This Row],[6-MA]]</f>
        <v>-0.15833333333333144</v>
      </c>
      <c r="O1457" s="10">
        <f>(Table21[[#This Row],[Adj Close]]-M1457)^2</f>
        <v>2.5069444444443846E-2</v>
      </c>
      <c r="P1457" s="10">
        <f>ABS(Table21[[#This Row],[Erorr 3]])</f>
        <v>0.15833333333333144</v>
      </c>
      <c r="Q1457" s="81">
        <f>Table21[[#This Row],[Abs Erorr 3]]/Table21[[#This Row],[Adj Close]]</f>
        <v>1.9403594771241598E-3</v>
      </c>
    </row>
    <row r="1458" spans="1:17" x14ac:dyDescent="0.3">
      <c r="A1458" s="79">
        <v>45580</v>
      </c>
      <c r="B1458" s="82">
        <v>82.12</v>
      </c>
      <c r="C1458" s="4">
        <f t="shared" si="111"/>
        <v>81.599999999999994</v>
      </c>
      <c r="D1458" s="18">
        <f>Table21[[#This Row],[Adj Close]]-Table21[[#This Row],[Naive Trend ]]</f>
        <v>0.52000000000001023</v>
      </c>
      <c r="E1458" s="5">
        <f t="shared" si="110"/>
        <v>0.27040000000001063</v>
      </c>
      <c r="F1458" s="5">
        <f>ABS(Table21[[#This Row],[Erorr 1]])</f>
        <v>0.52000000000001023</v>
      </c>
      <c r="G1458" s="6">
        <f>Table21[[#This Row],[Abs Erorr 1]]/Table21[[#This Row],[Adj Close]]</f>
        <v>6.3321967851925256E-3</v>
      </c>
      <c r="H1458" s="4">
        <f t="shared" si="113"/>
        <v>81.95</v>
      </c>
      <c r="I1458" s="7">
        <f>(Table21[[#This Row],[Adj Close]]-Table21[[#This Row],[3-MA]])</f>
        <v>0.17000000000000171</v>
      </c>
      <c r="J1458" s="3">
        <f t="shared" si="112"/>
        <v>2.8900000000000581E-2</v>
      </c>
      <c r="K1458" s="3">
        <f>ABS(Table21[[#This Row],[Erorr 2]])</f>
        <v>0.17000000000000171</v>
      </c>
      <c r="L1458" s="6">
        <f>Table21[[#This Row],[Abs Erorr 2]]/Table21[[#This Row],[Adj Close]]</f>
        <v>2.0701412566975367E-3</v>
      </c>
      <c r="M1458" s="4">
        <f t="shared" si="114"/>
        <v>81.649999999999991</v>
      </c>
      <c r="N1458" s="9">
        <f>Table21[[#This Row],[Adj Close]]-Table21[[#This Row],[6-MA]]</f>
        <v>0.47000000000001307</v>
      </c>
      <c r="O1458" s="10">
        <f>(Table21[[#This Row],[Adj Close]]-M1458)^2</f>
        <v>0.22090000000001228</v>
      </c>
      <c r="P1458" s="10">
        <f>ABS(Table21[[#This Row],[Erorr 3]])</f>
        <v>0.47000000000001307</v>
      </c>
      <c r="Q1458" s="81">
        <f>Table21[[#This Row],[Abs Erorr 3]]/Table21[[#This Row],[Adj Close]]</f>
        <v>5.723331709693291E-3</v>
      </c>
    </row>
    <row r="1459" spans="1:17" x14ac:dyDescent="0.3">
      <c r="A1459" s="79">
        <v>45581</v>
      </c>
      <c r="B1459" s="82">
        <v>83.94</v>
      </c>
      <c r="C1459" s="4">
        <f t="shared" si="111"/>
        <v>82.12</v>
      </c>
      <c r="D1459" s="18">
        <f>Table21[[#This Row],[Adj Close]]-Table21[[#This Row],[Naive Trend ]]</f>
        <v>1.8199999999999932</v>
      </c>
      <c r="E1459" s="5">
        <f t="shared" si="110"/>
        <v>3.3123999999999754</v>
      </c>
      <c r="F1459" s="5">
        <f>ABS(Table21[[#This Row],[Erorr 1]])</f>
        <v>1.8199999999999932</v>
      </c>
      <c r="G1459" s="6">
        <f>Table21[[#This Row],[Abs Erorr 1]]/Table21[[#This Row],[Adj Close]]</f>
        <v>2.1682153919466204E-2</v>
      </c>
      <c r="H1459" s="4">
        <f t="shared" si="113"/>
        <v>81.956666666666663</v>
      </c>
      <c r="I1459" s="7">
        <f>(Table21[[#This Row],[Adj Close]]-Table21[[#This Row],[3-MA]])</f>
        <v>1.9833333333333343</v>
      </c>
      <c r="J1459" s="3">
        <f t="shared" si="112"/>
        <v>3.9336111111111149</v>
      </c>
      <c r="K1459" s="3">
        <f>ABS(Table21[[#This Row],[Erorr 2]])</f>
        <v>1.9833333333333343</v>
      </c>
      <c r="L1459" s="6">
        <f>Table21[[#This Row],[Abs Erorr 2]]/Table21[[#This Row],[Adj Close]]</f>
        <v>2.3627988245572246E-2</v>
      </c>
      <c r="M1459" s="4">
        <f t="shared" si="114"/>
        <v>81.865000000000009</v>
      </c>
      <c r="N1459" s="9">
        <f>Table21[[#This Row],[Adj Close]]-Table21[[#This Row],[6-MA]]</f>
        <v>2.0749999999999886</v>
      </c>
      <c r="O1459" s="10">
        <f>(Table21[[#This Row],[Adj Close]]-M1459)^2</f>
        <v>4.305624999999953</v>
      </c>
      <c r="P1459" s="10">
        <f>ABS(Table21[[#This Row],[Erorr 3]])</f>
        <v>2.0749999999999886</v>
      </c>
      <c r="Q1459" s="81">
        <f>Table21[[#This Row],[Abs Erorr 3]]/Table21[[#This Row],[Adj Close]]</f>
        <v>2.4720038122468296E-2</v>
      </c>
    </row>
    <row r="1460" spans="1:17" x14ac:dyDescent="0.3">
      <c r="A1460" s="79">
        <v>45582</v>
      </c>
      <c r="B1460" s="82">
        <v>83.4</v>
      </c>
      <c r="C1460" s="4">
        <f t="shared" si="111"/>
        <v>83.94</v>
      </c>
      <c r="D1460" s="18">
        <f>Table21[[#This Row],[Adj Close]]-Table21[[#This Row],[Naive Trend ]]</f>
        <v>-0.53999999999999204</v>
      </c>
      <c r="E1460" s="5">
        <f t="shared" si="110"/>
        <v>0.29159999999999142</v>
      </c>
      <c r="F1460" s="5">
        <f>ABS(Table21[[#This Row],[Erorr 1]])</f>
        <v>0.53999999999999204</v>
      </c>
      <c r="G1460" s="6">
        <f>Table21[[#This Row],[Abs Erorr 1]]/Table21[[#This Row],[Adj Close]]</f>
        <v>6.4748201438847965E-3</v>
      </c>
      <c r="H1460" s="4">
        <f t="shared" si="113"/>
        <v>82.553333333333327</v>
      </c>
      <c r="I1460" s="7">
        <f>(Table21[[#This Row],[Adj Close]]-Table21[[#This Row],[3-MA]])</f>
        <v>0.84666666666667822</v>
      </c>
      <c r="J1460" s="3">
        <f t="shared" si="112"/>
        <v>0.71684444444446405</v>
      </c>
      <c r="K1460" s="3">
        <f>ABS(Table21[[#This Row],[Erorr 2]])</f>
        <v>0.84666666666667822</v>
      </c>
      <c r="L1460" s="6">
        <f>Table21[[#This Row],[Abs Erorr 2]]/Table21[[#This Row],[Adj Close]]</f>
        <v>1.0151878497202376E-2</v>
      </c>
      <c r="M1460" s="4">
        <f t="shared" si="114"/>
        <v>82.393333333333331</v>
      </c>
      <c r="N1460" s="9">
        <f>Table21[[#This Row],[Adj Close]]-Table21[[#This Row],[6-MA]]</f>
        <v>1.0066666666666748</v>
      </c>
      <c r="O1460" s="10">
        <f>(Table21[[#This Row],[Adj Close]]-M1460)^2</f>
        <v>1.0133777777777941</v>
      </c>
      <c r="P1460" s="10">
        <f>ABS(Table21[[#This Row],[Erorr 3]])</f>
        <v>1.0066666666666748</v>
      </c>
      <c r="Q1460" s="81">
        <f>Table21[[#This Row],[Abs Erorr 3]]/Table21[[#This Row],[Adj Close]]</f>
        <v>1.2070343725020081E-2</v>
      </c>
    </row>
    <row r="1461" spans="1:17" x14ac:dyDescent="0.3">
      <c r="A1461" s="79">
        <v>45583</v>
      </c>
      <c r="B1461" s="82">
        <v>82.92</v>
      </c>
      <c r="C1461" s="4">
        <f t="shared" si="111"/>
        <v>83.4</v>
      </c>
      <c r="D1461" s="18">
        <f>Table21[[#This Row],[Adj Close]]-Table21[[#This Row],[Naive Trend ]]</f>
        <v>-0.48000000000000398</v>
      </c>
      <c r="E1461" s="5">
        <f t="shared" si="110"/>
        <v>0.23040000000000382</v>
      </c>
      <c r="F1461" s="5">
        <f>ABS(Table21[[#This Row],[Erorr 1]])</f>
        <v>0.48000000000000398</v>
      </c>
      <c r="G1461" s="6">
        <f>Table21[[#This Row],[Abs Erorr 1]]/Table21[[#This Row],[Adj Close]]</f>
        <v>5.7887120115774722E-3</v>
      </c>
      <c r="H1461" s="4">
        <f t="shared" si="113"/>
        <v>83.153333333333336</v>
      </c>
      <c r="I1461" s="7">
        <f>(Table21[[#This Row],[Adj Close]]-Table21[[#This Row],[3-MA]])</f>
        <v>-0.23333333333333428</v>
      </c>
      <c r="J1461" s="3">
        <f t="shared" si="112"/>
        <v>5.4444444444444885E-2</v>
      </c>
      <c r="K1461" s="3">
        <f>ABS(Table21[[#This Row],[Erorr 2]])</f>
        <v>0.23333333333333428</v>
      </c>
      <c r="L1461" s="6">
        <f>Table21[[#This Row],[Abs Erorr 2]]/Table21[[#This Row],[Adj Close]]</f>
        <v>2.8139572278501482E-3</v>
      </c>
      <c r="M1461" s="4">
        <f t="shared" si="114"/>
        <v>82.551666666666677</v>
      </c>
      <c r="N1461" s="9">
        <f>Table21[[#This Row],[Adj Close]]-Table21[[#This Row],[6-MA]]</f>
        <v>0.36833333333332519</v>
      </c>
      <c r="O1461" s="10">
        <f>(Table21[[#This Row],[Adj Close]]-M1461)^2</f>
        <v>0.13566944444443843</v>
      </c>
      <c r="P1461" s="10">
        <f>ABS(Table21[[#This Row],[Erorr 3]])</f>
        <v>0.36833333333332519</v>
      </c>
      <c r="Q1461" s="81">
        <f>Table21[[#This Row],[Abs Erorr 3]]/Table21[[#This Row],[Adj Close]]</f>
        <v>4.442032481106189E-3</v>
      </c>
    </row>
    <row r="1462" spans="1:17" x14ac:dyDescent="0.3">
      <c r="A1462" s="79">
        <v>45586</v>
      </c>
      <c r="B1462" s="82">
        <v>81.48</v>
      </c>
      <c r="C1462" s="4">
        <f t="shared" si="111"/>
        <v>82.92</v>
      </c>
      <c r="D1462" s="18">
        <f>Table21[[#This Row],[Adj Close]]-Table21[[#This Row],[Naive Trend ]]</f>
        <v>-1.4399999999999977</v>
      </c>
      <c r="E1462" s="5">
        <f t="shared" si="110"/>
        <v>2.0735999999999937</v>
      </c>
      <c r="F1462" s="5">
        <f>ABS(Table21[[#This Row],[Erorr 1]])</f>
        <v>1.4399999999999977</v>
      </c>
      <c r="G1462" s="6">
        <f>Table21[[#This Row],[Abs Erorr 1]]/Table21[[#This Row],[Adj Close]]</f>
        <v>1.7673048600883624E-2</v>
      </c>
      <c r="H1462" s="4">
        <f t="shared" si="113"/>
        <v>83.42</v>
      </c>
      <c r="I1462" s="7">
        <f>(Table21[[#This Row],[Adj Close]]-Table21[[#This Row],[3-MA]])</f>
        <v>-1.9399999999999977</v>
      </c>
      <c r="J1462" s="3">
        <f t="shared" si="112"/>
        <v>3.7635999999999914</v>
      </c>
      <c r="K1462" s="3">
        <f>ABS(Table21[[#This Row],[Erorr 2]])</f>
        <v>1.9399999999999977</v>
      </c>
      <c r="L1462" s="6">
        <f>Table21[[#This Row],[Abs Erorr 2]]/Table21[[#This Row],[Adj Close]]</f>
        <v>2.380952380952378E-2</v>
      </c>
      <c r="M1462" s="4">
        <f t="shared" si="114"/>
        <v>82.688333333333347</v>
      </c>
      <c r="N1462" s="9">
        <f>Table21[[#This Row],[Adj Close]]-Table21[[#This Row],[6-MA]]</f>
        <v>-1.2083333333333428</v>
      </c>
      <c r="O1462" s="10">
        <f>(Table21[[#This Row],[Adj Close]]-M1462)^2</f>
        <v>1.4600694444444673</v>
      </c>
      <c r="P1462" s="10">
        <f>ABS(Table21[[#This Row],[Erorr 3]])</f>
        <v>1.2083333333333428</v>
      </c>
      <c r="Q1462" s="81">
        <f>Table21[[#This Row],[Abs Erorr 3]]/Table21[[#This Row],[Adj Close]]</f>
        <v>1.4829815087547162E-2</v>
      </c>
    </row>
    <row r="1463" spans="1:17" x14ac:dyDescent="0.3">
      <c r="A1463" s="79">
        <v>45587</v>
      </c>
      <c r="B1463" s="82">
        <v>81.42</v>
      </c>
      <c r="C1463" s="4">
        <f t="shared" si="111"/>
        <v>81.48</v>
      </c>
      <c r="D1463" s="18">
        <f>Table21[[#This Row],[Adj Close]]-Table21[[#This Row],[Naive Trend ]]</f>
        <v>-6.0000000000002274E-2</v>
      </c>
      <c r="E1463" s="5">
        <f t="shared" si="110"/>
        <v>3.6000000000002727E-3</v>
      </c>
      <c r="F1463" s="5">
        <f>ABS(Table21[[#This Row],[Erorr 1]])</f>
        <v>6.0000000000002274E-2</v>
      </c>
      <c r="G1463" s="6">
        <f>Table21[[#This Row],[Abs Erorr 1]]/Table21[[#This Row],[Adj Close]]</f>
        <v>7.3691967575537055E-4</v>
      </c>
      <c r="H1463" s="4">
        <f t="shared" si="113"/>
        <v>82.600000000000009</v>
      </c>
      <c r="I1463" s="7">
        <f>(Table21[[#This Row],[Adj Close]]-Table21[[#This Row],[3-MA]])</f>
        <v>-1.1800000000000068</v>
      </c>
      <c r="J1463" s="3">
        <f t="shared" si="112"/>
        <v>1.3924000000000161</v>
      </c>
      <c r="K1463" s="3">
        <f>ABS(Table21[[#This Row],[Erorr 2]])</f>
        <v>1.1800000000000068</v>
      </c>
      <c r="L1463" s="6">
        <f>Table21[[#This Row],[Abs Erorr 2]]/Table21[[#This Row],[Adj Close]]</f>
        <v>1.4492753623188489E-2</v>
      </c>
      <c r="M1463" s="4">
        <f t="shared" si="114"/>
        <v>82.576666666666668</v>
      </c>
      <c r="N1463" s="9">
        <f>Table21[[#This Row],[Adj Close]]-Table21[[#This Row],[6-MA]]</f>
        <v>-1.1566666666666663</v>
      </c>
      <c r="O1463" s="10">
        <f>(Table21[[#This Row],[Adj Close]]-M1463)^2</f>
        <v>1.3378777777777768</v>
      </c>
      <c r="P1463" s="10">
        <f>ABS(Table21[[#This Row],[Erorr 3]])</f>
        <v>1.1566666666666663</v>
      </c>
      <c r="Q1463" s="81">
        <f>Table21[[#This Row],[Abs Erorr 3]]/Table21[[#This Row],[Adj Close]]</f>
        <v>1.4206173749283546E-2</v>
      </c>
    </row>
    <row r="1464" spans="1:17" x14ac:dyDescent="0.3">
      <c r="A1464" s="79">
        <v>45588</v>
      </c>
      <c r="B1464" s="82">
        <v>80.05</v>
      </c>
      <c r="C1464" s="4">
        <f t="shared" si="111"/>
        <v>81.42</v>
      </c>
      <c r="D1464" s="18">
        <f>Table21[[#This Row],[Adj Close]]-Table21[[#This Row],[Naive Trend ]]</f>
        <v>-1.3700000000000045</v>
      </c>
      <c r="E1464" s="5">
        <f t="shared" si="110"/>
        <v>1.8769000000000124</v>
      </c>
      <c r="F1464" s="5">
        <f>ABS(Table21[[#This Row],[Erorr 1]])</f>
        <v>1.3700000000000045</v>
      </c>
      <c r="G1464" s="6">
        <f>Table21[[#This Row],[Abs Erorr 1]]/Table21[[#This Row],[Adj Close]]</f>
        <v>1.7114303560274886E-2</v>
      </c>
      <c r="H1464" s="4">
        <f t="shared" si="113"/>
        <v>81.94</v>
      </c>
      <c r="I1464" s="7">
        <f>(Table21[[#This Row],[Adj Close]]-Table21[[#This Row],[3-MA]])</f>
        <v>-1.8900000000000006</v>
      </c>
      <c r="J1464" s="3">
        <f t="shared" si="112"/>
        <v>3.5721000000000021</v>
      </c>
      <c r="K1464" s="3">
        <f>ABS(Table21[[#This Row],[Erorr 2]])</f>
        <v>1.8900000000000006</v>
      </c>
      <c r="L1464" s="6">
        <f>Table21[[#This Row],[Abs Erorr 2]]/Table21[[#This Row],[Adj Close]]</f>
        <v>2.3610243597751414E-2</v>
      </c>
      <c r="M1464" s="4">
        <f t="shared" si="114"/>
        <v>82.546666666666667</v>
      </c>
      <c r="N1464" s="9">
        <f>Table21[[#This Row],[Adj Close]]-Table21[[#This Row],[6-MA]]</f>
        <v>-2.4966666666666697</v>
      </c>
      <c r="O1464" s="10">
        <f>(Table21[[#This Row],[Adj Close]]-M1464)^2</f>
        <v>6.2333444444444597</v>
      </c>
      <c r="P1464" s="10">
        <f>ABS(Table21[[#This Row],[Erorr 3]])</f>
        <v>2.4966666666666697</v>
      </c>
      <c r="Q1464" s="81">
        <f>Table21[[#This Row],[Abs Erorr 3]]/Table21[[#This Row],[Adj Close]]</f>
        <v>3.1188840308140783E-2</v>
      </c>
    </row>
    <row r="1465" spans="1:17" x14ac:dyDescent="0.3">
      <c r="A1465" s="79">
        <v>45589</v>
      </c>
      <c r="B1465" s="82">
        <v>79.040000000000006</v>
      </c>
      <c r="C1465" s="4">
        <f t="shared" si="111"/>
        <v>80.05</v>
      </c>
      <c r="D1465" s="18">
        <f>Table21[[#This Row],[Adj Close]]-Table21[[#This Row],[Naive Trend ]]</f>
        <v>-1.0099999999999909</v>
      </c>
      <c r="E1465" s="5">
        <f t="shared" si="110"/>
        <v>1.0200999999999816</v>
      </c>
      <c r="F1465" s="5">
        <f>ABS(Table21[[#This Row],[Erorr 1]])</f>
        <v>1.0099999999999909</v>
      </c>
      <c r="G1465" s="6">
        <f>Table21[[#This Row],[Abs Erorr 1]]/Table21[[#This Row],[Adj Close]]</f>
        <v>1.2778340080971545E-2</v>
      </c>
      <c r="H1465" s="4">
        <f t="shared" si="113"/>
        <v>80.983333333333334</v>
      </c>
      <c r="I1465" s="7">
        <f>(Table21[[#This Row],[Adj Close]]-Table21[[#This Row],[3-MA]])</f>
        <v>-1.943333333333328</v>
      </c>
      <c r="J1465" s="3">
        <f t="shared" si="112"/>
        <v>3.7765444444444238</v>
      </c>
      <c r="K1465" s="3">
        <f>ABS(Table21[[#This Row],[Erorr 2]])</f>
        <v>1.943333333333328</v>
      </c>
      <c r="L1465" s="6">
        <f>Table21[[#This Row],[Abs Erorr 2]]/Table21[[#This Row],[Adj Close]]</f>
        <v>2.4586707152496556E-2</v>
      </c>
      <c r="M1465" s="4">
        <f t="shared" si="114"/>
        <v>82.201666666666668</v>
      </c>
      <c r="N1465" s="9">
        <f>Table21[[#This Row],[Adj Close]]-Table21[[#This Row],[6-MA]]</f>
        <v>-3.1616666666666617</v>
      </c>
      <c r="O1465" s="10">
        <f>(Table21[[#This Row],[Adj Close]]-M1465)^2</f>
        <v>9.9961361111110794</v>
      </c>
      <c r="P1465" s="10">
        <f>ABS(Table21[[#This Row],[Erorr 3]])</f>
        <v>3.1616666666666617</v>
      </c>
      <c r="Q1465" s="81">
        <f>Table21[[#This Row],[Abs Erorr 3]]/Table21[[#This Row],[Adj Close]]</f>
        <v>4.0000843454790755E-2</v>
      </c>
    </row>
    <row r="1466" spans="1:17" x14ac:dyDescent="0.3">
      <c r="A1466" s="79">
        <v>45590</v>
      </c>
      <c r="B1466" s="82">
        <v>78.849999999999994</v>
      </c>
      <c r="C1466" s="4">
        <f t="shared" si="111"/>
        <v>79.040000000000006</v>
      </c>
      <c r="D1466" s="18">
        <f>Table21[[#This Row],[Adj Close]]-Table21[[#This Row],[Naive Trend ]]</f>
        <v>-0.19000000000001194</v>
      </c>
      <c r="E1466" s="5">
        <f t="shared" si="110"/>
        <v>3.6100000000004538E-2</v>
      </c>
      <c r="F1466" s="5">
        <f>ABS(Table21[[#This Row],[Erorr 1]])</f>
        <v>0.19000000000001194</v>
      </c>
      <c r="G1466" s="6">
        <f>Table21[[#This Row],[Abs Erorr 1]]/Table21[[#This Row],[Adj Close]]</f>
        <v>2.409638554217019E-3</v>
      </c>
      <c r="H1466" s="4">
        <f t="shared" si="113"/>
        <v>80.17</v>
      </c>
      <c r="I1466" s="7">
        <f>(Table21[[#This Row],[Adj Close]]-Table21[[#This Row],[3-MA]])</f>
        <v>-1.3200000000000074</v>
      </c>
      <c r="J1466" s="3">
        <f t="shared" si="112"/>
        <v>1.7424000000000195</v>
      </c>
      <c r="K1466" s="3">
        <f>ABS(Table21[[#This Row],[Erorr 2]])</f>
        <v>1.3200000000000074</v>
      </c>
      <c r="L1466" s="6">
        <f>Table21[[#This Row],[Abs Erorr 2]]/Table21[[#This Row],[Adj Close]]</f>
        <v>1.6740646797717279E-2</v>
      </c>
      <c r="M1466" s="4">
        <f t="shared" si="114"/>
        <v>81.385000000000005</v>
      </c>
      <c r="N1466" s="9">
        <f>Table21[[#This Row],[Adj Close]]-Table21[[#This Row],[6-MA]]</f>
        <v>-2.5350000000000108</v>
      </c>
      <c r="O1466" s="10">
        <f>(Table21[[#This Row],[Adj Close]]-M1466)^2</f>
        <v>6.4262250000000547</v>
      </c>
      <c r="P1466" s="10">
        <f>ABS(Table21[[#This Row],[Erorr 3]])</f>
        <v>2.5350000000000108</v>
      </c>
      <c r="Q1466" s="81">
        <f>Table21[[#This Row],[Abs Erorr 3]]/Table21[[#This Row],[Adj Close]]</f>
        <v>3.214965123652519E-2</v>
      </c>
    </row>
    <row r="1467" spans="1:17" x14ac:dyDescent="0.3">
      <c r="A1467" s="79">
        <v>45593</v>
      </c>
      <c r="B1467" s="82">
        <v>78.91</v>
      </c>
      <c r="C1467" s="4">
        <f t="shared" si="111"/>
        <v>78.849999999999994</v>
      </c>
      <c r="D1467" s="18">
        <f>Table21[[#This Row],[Adj Close]]-Table21[[#This Row],[Naive Trend ]]</f>
        <v>6.0000000000002274E-2</v>
      </c>
      <c r="E1467" s="5">
        <f t="shared" si="110"/>
        <v>3.6000000000002727E-3</v>
      </c>
      <c r="F1467" s="5">
        <f>ABS(Table21[[#This Row],[Erorr 1]])</f>
        <v>6.0000000000002274E-2</v>
      </c>
      <c r="G1467" s="6">
        <f>Table21[[#This Row],[Abs Erorr 1]]/Table21[[#This Row],[Adj Close]]</f>
        <v>7.6035990368777441E-4</v>
      </c>
      <c r="H1467" s="4">
        <f t="shared" si="113"/>
        <v>79.313333333333333</v>
      </c>
      <c r="I1467" s="7">
        <f>(Table21[[#This Row],[Adj Close]]-Table21[[#This Row],[3-MA]])</f>
        <v>-0.40333333333333599</v>
      </c>
      <c r="J1467" s="3">
        <f t="shared" si="112"/>
        <v>0.16267777777777992</v>
      </c>
      <c r="K1467" s="3">
        <f>ABS(Table21[[#This Row],[Erorr 2]])</f>
        <v>0.40333333333333599</v>
      </c>
      <c r="L1467" s="6">
        <f>Table21[[#This Row],[Abs Erorr 2]]/Table21[[#This Row],[Adj Close]]</f>
        <v>5.1113082414565459E-3</v>
      </c>
      <c r="M1467" s="4">
        <f t="shared" si="114"/>
        <v>80.626666666666665</v>
      </c>
      <c r="N1467" s="9">
        <f>Table21[[#This Row],[Adj Close]]-Table21[[#This Row],[6-MA]]</f>
        <v>-1.7166666666666686</v>
      </c>
      <c r="O1467" s="10">
        <f>(Table21[[#This Row],[Adj Close]]-M1467)^2</f>
        <v>2.9469444444444508</v>
      </c>
      <c r="P1467" s="10">
        <f>ABS(Table21[[#This Row],[Erorr 3]])</f>
        <v>1.7166666666666686</v>
      </c>
      <c r="Q1467" s="81">
        <f>Table21[[#This Row],[Abs Erorr 3]]/Table21[[#This Row],[Adj Close]]</f>
        <v>2.1754741688843855E-2</v>
      </c>
    </row>
    <row r="1468" spans="1:17" x14ac:dyDescent="0.3">
      <c r="A1468" s="79">
        <v>45594</v>
      </c>
      <c r="B1468" s="82">
        <v>78.400000000000006</v>
      </c>
      <c r="C1468" s="4">
        <f t="shared" si="111"/>
        <v>78.91</v>
      </c>
      <c r="D1468" s="18">
        <f>Table21[[#This Row],[Adj Close]]-Table21[[#This Row],[Naive Trend ]]</f>
        <v>-0.50999999999999091</v>
      </c>
      <c r="E1468" s="5">
        <f t="shared" si="110"/>
        <v>0.26009999999999073</v>
      </c>
      <c r="F1468" s="5">
        <f>ABS(Table21[[#This Row],[Erorr 1]])</f>
        <v>0.50999999999999091</v>
      </c>
      <c r="G1468" s="6">
        <f>Table21[[#This Row],[Abs Erorr 1]]/Table21[[#This Row],[Adj Close]]</f>
        <v>6.5051020408162102E-3</v>
      </c>
      <c r="H1468" s="4">
        <f t="shared" si="113"/>
        <v>78.933333333333323</v>
      </c>
      <c r="I1468" s="7">
        <f>(Table21[[#This Row],[Adj Close]]-Table21[[#This Row],[3-MA]])</f>
        <v>-0.53333333333331723</v>
      </c>
      <c r="J1468" s="3">
        <f t="shared" si="112"/>
        <v>0.28444444444442729</v>
      </c>
      <c r="K1468" s="3">
        <f>ABS(Table21[[#This Row],[Erorr 2]])</f>
        <v>0.53333333333331723</v>
      </c>
      <c r="L1468" s="6">
        <f>Table21[[#This Row],[Abs Erorr 2]]/Table21[[#This Row],[Adj Close]]</f>
        <v>6.8027210884351683E-3</v>
      </c>
      <c r="M1468" s="4">
        <f t="shared" si="114"/>
        <v>79.958333333333329</v>
      </c>
      <c r="N1468" s="9">
        <f>Table21[[#This Row],[Adj Close]]-Table21[[#This Row],[6-MA]]</f>
        <v>-1.5583333333333229</v>
      </c>
      <c r="O1468" s="10">
        <f>(Table21[[#This Row],[Adj Close]]-M1468)^2</f>
        <v>2.4284027777777455</v>
      </c>
      <c r="P1468" s="10">
        <f>ABS(Table21[[#This Row],[Erorr 3]])</f>
        <v>1.5583333333333229</v>
      </c>
      <c r="Q1468" s="81">
        <f>Table21[[#This Row],[Abs Erorr 3]]/Table21[[#This Row],[Adj Close]]</f>
        <v>1.9876700680271975E-2</v>
      </c>
    </row>
    <row r="1469" spans="1:17" x14ac:dyDescent="0.3">
      <c r="A1469" s="79">
        <v>45595</v>
      </c>
      <c r="B1469" s="82">
        <v>76.45</v>
      </c>
      <c r="C1469" s="4">
        <f t="shared" si="111"/>
        <v>78.400000000000006</v>
      </c>
      <c r="D1469" s="18">
        <f>Table21[[#This Row],[Adj Close]]-Table21[[#This Row],[Naive Trend ]]</f>
        <v>-1.9500000000000028</v>
      </c>
      <c r="E1469" s="5">
        <f t="shared" si="110"/>
        <v>3.8025000000000109</v>
      </c>
      <c r="F1469" s="5">
        <f>ABS(Table21[[#This Row],[Erorr 1]])</f>
        <v>1.9500000000000028</v>
      </c>
      <c r="G1469" s="6">
        <f>Table21[[#This Row],[Abs Erorr 1]]/Table21[[#This Row],[Adj Close]]</f>
        <v>2.5506867233485976E-2</v>
      </c>
      <c r="H1469" s="4">
        <f t="shared" si="113"/>
        <v>78.72</v>
      </c>
      <c r="I1469" s="7">
        <f>(Table21[[#This Row],[Adj Close]]-Table21[[#This Row],[3-MA]])</f>
        <v>-2.269999999999996</v>
      </c>
      <c r="J1469" s="3">
        <f t="shared" si="112"/>
        <v>5.1528999999999821</v>
      </c>
      <c r="K1469" s="3">
        <f>ABS(Table21[[#This Row],[Erorr 2]])</f>
        <v>2.269999999999996</v>
      </c>
      <c r="L1469" s="6">
        <f>Table21[[#This Row],[Abs Erorr 2]]/Table21[[#This Row],[Adj Close]]</f>
        <v>2.9692609548724602E-2</v>
      </c>
      <c r="M1469" s="4">
        <f t="shared" si="114"/>
        <v>79.444999999999993</v>
      </c>
      <c r="N1469" s="9">
        <f>Table21[[#This Row],[Adj Close]]-Table21[[#This Row],[6-MA]]</f>
        <v>-2.9949999999999903</v>
      </c>
      <c r="O1469" s="10">
        <f>(Table21[[#This Row],[Adj Close]]-M1469)^2</f>
        <v>8.9700249999999428</v>
      </c>
      <c r="P1469" s="10">
        <f>ABS(Table21[[#This Row],[Erorr 3]])</f>
        <v>2.9949999999999903</v>
      </c>
      <c r="Q1469" s="81">
        <f>Table21[[#This Row],[Abs Erorr 3]]/Table21[[#This Row],[Adj Close]]</f>
        <v>3.9175931981687249E-2</v>
      </c>
    </row>
    <row r="1470" spans="1:17" x14ac:dyDescent="0.3">
      <c r="A1470" s="79">
        <v>45596</v>
      </c>
      <c r="B1470" s="82">
        <v>77.13</v>
      </c>
      <c r="C1470" s="4">
        <f t="shared" si="111"/>
        <v>76.45</v>
      </c>
      <c r="D1470" s="18">
        <f>Table21[[#This Row],[Adj Close]]-Table21[[#This Row],[Naive Trend ]]</f>
        <v>0.67999999999999261</v>
      </c>
      <c r="E1470" s="5">
        <f t="shared" si="110"/>
        <v>0.46239999999998993</v>
      </c>
      <c r="F1470" s="5">
        <f>ABS(Table21[[#This Row],[Erorr 1]])</f>
        <v>0.67999999999999261</v>
      </c>
      <c r="G1470" s="6">
        <f>Table21[[#This Row],[Abs Erorr 1]]/Table21[[#This Row],[Adj Close]]</f>
        <v>8.816284195513972E-3</v>
      </c>
      <c r="H1470" s="4">
        <f t="shared" si="113"/>
        <v>77.92</v>
      </c>
      <c r="I1470" s="7">
        <f>(Table21[[#This Row],[Adj Close]]-Table21[[#This Row],[3-MA]])</f>
        <v>-0.79000000000000625</v>
      </c>
      <c r="J1470" s="3">
        <f t="shared" si="112"/>
        <v>0.62410000000000987</v>
      </c>
      <c r="K1470" s="3">
        <f>ABS(Table21[[#This Row],[Erorr 2]])</f>
        <v>0.79000000000000625</v>
      </c>
      <c r="L1470" s="6">
        <f>Table21[[#This Row],[Abs Erorr 2]]/Table21[[#This Row],[Adj Close]]</f>
        <v>1.0242447815376719E-2</v>
      </c>
      <c r="M1470" s="4">
        <f t="shared" si="114"/>
        <v>78.61666666666666</v>
      </c>
      <c r="N1470" s="9">
        <f>Table21[[#This Row],[Adj Close]]-Table21[[#This Row],[6-MA]]</f>
        <v>-1.4866666666666646</v>
      </c>
      <c r="O1470" s="10">
        <f>(Table21[[#This Row],[Adj Close]]-M1470)^2</f>
        <v>2.2101777777777718</v>
      </c>
      <c r="P1470" s="10">
        <f>ABS(Table21[[#This Row],[Erorr 3]])</f>
        <v>1.4866666666666646</v>
      </c>
      <c r="Q1470" s="81">
        <f>Table21[[#This Row],[Abs Erorr 3]]/Table21[[#This Row],[Adj Close]]</f>
        <v>1.9274817407839553E-2</v>
      </c>
    </row>
    <row r="1471" spans="1:17" x14ac:dyDescent="0.3">
      <c r="A1471" s="96">
        <v>45597.291666608799</v>
      </c>
      <c r="B1471" s="97"/>
      <c r="C1471" s="98"/>
      <c r="D1471" s="99"/>
      <c r="E1471" s="98"/>
      <c r="F1471" s="98"/>
      <c r="G1471" s="100"/>
      <c r="H1471" s="101">
        <f t="shared" si="113"/>
        <v>77.326666666666668</v>
      </c>
      <c r="I1471" s="102">
        <f>(Table21[[#This Row],[Adj Close]]-Table21[[#This Row],[3-MA]])</f>
        <v>-77.326666666666668</v>
      </c>
      <c r="J1471" s="103">
        <f t="shared" si="112"/>
        <v>5979.4133777777779</v>
      </c>
      <c r="K1471" s="103">
        <f>ABS(Table21[[#This Row],[Erorr 2]])</f>
        <v>77.326666666666668</v>
      </c>
      <c r="L1471" s="104"/>
      <c r="M1471" s="101">
        <f t="shared" si="114"/>
        <v>78.13</v>
      </c>
      <c r="N1471" s="105">
        <f>Table21[[#This Row],[Adj Close]]-Table21[[#This Row],[6-MA]]</f>
        <v>-78.13</v>
      </c>
      <c r="O1471" s="106">
        <f>(Table21[[#This Row],[Adj Close]]-M1471)^2</f>
        <v>6104.2968999999994</v>
      </c>
      <c r="P1471" s="106">
        <f>ABS(Table21[[#This Row],[Erorr 3]])</f>
        <v>78.13</v>
      </c>
      <c r="Q1471" s="107"/>
    </row>
    <row r="1472" spans="1:17" x14ac:dyDescent="0.3">
      <c r="A1472" s="96">
        <v>45598.291666608799</v>
      </c>
      <c r="B1472" s="97"/>
      <c r="C1472" s="98"/>
      <c r="D1472" s="99"/>
      <c r="E1472" s="98"/>
      <c r="F1472" s="98"/>
      <c r="G1472" s="100"/>
      <c r="H1472" s="101"/>
      <c r="I1472" s="102"/>
      <c r="J1472" s="103"/>
      <c r="K1472" s="103"/>
      <c r="L1472" s="104"/>
      <c r="M1472" s="101"/>
      <c r="N1472" s="105"/>
      <c r="O1472" s="106"/>
      <c r="P1472" s="106"/>
      <c r="Q1472" s="107"/>
    </row>
    <row r="1473" spans="1:19" x14ac:dyDescent="0.3">
      <c r="A1473" s="96">
        <v>45599.291666608799</v>
      </c>
      <c r="B1473" s="97"/>
      <c r="C1473" s="98"/>
      <c r="D1473" s="99"/>
      <c r="E1473" s="98"/>
      <c r="F1473" s="98"/>
      <c r="G1473" s="100"/>
      <c r="H1473" s="101"/>
      <c r="I1473" s="102"/>
      <c r="J1473" s="103"/>
      <c r="K1473" s="103"/>
      <c r="L1473" s="104"/>
      <c r="M1473" s="101"/>
      <c r="N1473" s="105"/>
      <c r="O1473" s="106"/>
      <c r="P1473" s="106"/>
      <c r="Q1473" s="107"/>
      <c r="S1473" s="13"/>
    </row>
    <row r="1474" spans="1:19" x14ac:dyDescent="0.3">
      <c r="A1474" s="96">
        <v>45600.291666608799</v>
      </c>
      <c r="B1474" s="97"/>
      <c r="C1474" s="98"/>
      <c r="D1474" s="99"/>
      <c r="E1474" s="98"/>
      <c r="F1474" s="98"/>
      <c r="G1474" s="100"/>
      <c r="H1474" s="104"/>
      <c r="I1474" s="104"/>
      <c r="J1474" s="99"/>
      <c r="K1474" s="108"/>
      <c r="L1474" s="104"/>
      <c r="M1474" s="101"/>
      <c r="N1474" s="105"/>
      <c r="O1474" s="106"/>
      <c r="P1474" s="106"/>
      <c r="Q1474" s="107"/>
      <c r="S1474" s="13"/>
    </row>
    <row r="1475" spans="1:19" x14ac:dyDescent="0.3">
      <c r="A1475" s="96">
        <v>45601.291666608799</v>
      </c>
      <c r="B1475" s="97"/>
      <c r="C1475" s="98"/>
      <c r="D1475" s="99"/>
      <c r="E1475" s="98"/>
      <c r="F1475" s="98"/>
      <c r="G1475" s="100"/>
      <c r="H1475" s="98"/>
      <c r="I1475" s="99"/>
      <c r="J1475" s="99"/>
      <c r="K1475" s="108"/>
      <c r="L1475" s="99"/>
      <c r="M1475" s="101"/>
      <c r="N1475" s="105"/>
      <c r="O1475" s="106"/>
      <c r="P1475" s="106"/>
      <c r="Q1475" s="107"/>
      <c r="S1475" s="13"/>
    </row>
    <row r="1476" spans="1:19" x14ac:dyDescent="0.3">
      <c r="A1476" s="96">
        <v>45602.291666608799</v>
      </c>
      <c r="B1476" s="97"/>
      <c r="C1476" s="109"/>
      <c r="D1476" s="110"/>
      <c r="E1476" s="109"/>
      <c r="F1476" s="98"/>
      <c r="G1476" s="100"/>
      <c r="H1476" s="109"/>
      <c r="I1476" s="110"/>
      <c r="J1476" s="110"/>
      <c r="K1476" s="111"/>
      <c r="L1476" s="110"/>
      <c r="M1476" s="112"/>
      <c r="N1476" s="113"/>
      <c r="O1476" s="106"/>
      <c r="P1476" s="114"/>
      <c r="Q1476" s="115"/>
      <c r="S1476" s="13"/>
    </row>
    <row r="1477" spans="1:19" x14ac:dyDescent="0.3">
      <c r="A1477" s="12"/>
      <c r="J1477" s="13"/>
      <c r="N1477" s="14"/>
      <c r="O1477" s="14"/>
      <c r="P1477" s="14"/>
      <c r="Q1477" s="14"/>
      <c r="S1477" s="13"/>
    </row>
    <row r="1478" spans="1:19" x14ac:dyDescent="0.3">
      <c r="A1478" s="15"/>
      <c r="J1478" s="13"/>
      <c r="S1478" s="13"/>
    </row>
    <row r="1479" spans="1:19" x14ac:dyDescent="0.3">
      <c r="A1479" s="15"/>
      <c r="J1479" s="13"/>
      <c r="S1479" s="13"/>
    </row>
    <row r="1480" spans="1:19" x14ac:dyDescent="0.3">
      <c r="A1480" s="15"/>
      <c r="J1480" s="13"/>
      <c r="S1480" s="13"/>
    </row>
    <row r="1481" spans="1:19" x14ac:dyDescent="0.3">
      <c r="A1481" s="15"/>
      <c r="J1481" s="13"/>
      <c r="S1481" s="13"/>
    </row>
    <row r="1482" spans="1:19" x14ac:dyDescent="0.3">
      <c r="A1482" s="15"/>
      <c r="J1482" s="13"/>
    </row>
    <row r="1483" spans="1:19" x14ac:dyDescent="0.3">
      <c r="A1483" s="15"/>
      <c r="J1483" s="13"/>
    </row>
    <row r="1484" spans="1:19" x14ac:dyDescent="0.3">
      <c r="A1484" s="15"/>
      <c r="J1484" s="13"/>
    </row>
    <row r="1485" spans="1:19" x14ac:dyDescent="0.3">
      <c r="A1485" s="15"/>
      <c r="J1485" s="13"/>
    </row>
  </sheetData>
  <mergeCells count="5">
    <mergeCell ref="S2:X2"/>
    <mergeCell ref="S6:U6"/>
    <mergeCell ref="S3:U3"/>
    <mergeCell ref="S4:U4"/>
    <mergeCell ref="S5:U5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706F-B0F0-4B11-9A7F-6A64D8563F10}">
  <dimension ref="A1:S1470"/>
  <sheetViews>
    <sheetView zoomScale="85" zoomScaleNormal="85" workbookViewId="0">
      <selection activeCell="C9" sqref="C9"/>
    </sheetView>
  </sheetViews>
  <sheetFormatPr defaultRowHeight="15.6" x14ac:dyDescent="0.3"/>
  <cols>
    <col min="1" max="1" width="20.296875" customWidth="1"/>
    <col min="2" max="2" width="25.796875" customWidth="1"/>
    <col min="5" max="5" width="9.09765625" style="19" bestFit="1" customWidth="1"/>
    <col min="6" max="6" width="13.19921875" bestFit="1" customWidth="1"/>
    <col min="7" max="7" width="13.09765625" bestFit="1" customWidth="1"/>
    <col min="8" max="8" width="14.3984375" bestFit="1" customWidth="1"/>
    <col min="9" max="9" width="8.59765625" bestFit="1" customWidth="1"/>
    <col min="10" max="11" width="10.796875" bestFit="1" customWidth="1"/>
    <col min="12" max="12" width="13.59765625" bestFit="1" customWidth="1"/>
    <col min="13" max="13" width="11.59765625" bestFit="1" customWidth="1"/>
    <col min="14" max="14" width="11.69921875" bestFit="1" customWidth="1"/>
    <col min="15" max="15" width="10.8984375" bestFit="1" customWidth="1"/>
    <col min="16" max="16" width="11.796875" bestFit="1" customWidth="1"/>
    <col min="17" max="17" width="14.59765625" bestFit="1" customWidth="1"/>
    <col min="18" max="18" width="16" style="19" bestFit="1" customWidth="1"/>
    <col min="19" max="19" width="12.3984375" style="19" bestFit="1" customWidth="1"/>
    <col min="21" max="21" width="8.69921875" customWidth="1"/>
    <col min="22" max="22" width="10.09765625" customWidth="1"/>
  </cols>
  <sheetData>
    <row r="1" spans="1:19" x14ac:dyDescent="0.3">
      <c r="A1" s="209" t="s">
        <v>134</v>
      </c>
      <c r="B1" s="209"/>
      <c r="E1" s="20" t="s">
        <v>21</v>
      </c>
      <c r="F1" s="77" t="s">
        <v>0</v>
      </c>
      <c r="G1" s="78" t="s">
        <v>1</v>
      </c>
      <c r="H1" s="21" t="s">
        <v>2</v>
      </c>
      <c r="I1" s="21" t="s">
        <v>22</v>
      </c>
      <c r="J1" s="21" t="s">
        <v>23</v>
      </c>
      <c r="K1" s="21" t="s">
        <v>24</v>
      </c>
      <c r="L1" s="21" t="s">
        <v>25</v>
      </c>
      <c r="M1" s="21" t="s">
        <v>26</v>
      </c>
      <c r="N1" s="21" t="s">
        <v>27</v>
      </c>
      <c r="O1" s="21" t="s">
        <v>28</v>
      </c>
      <c r="P1" s="21" t="s">
        <v>29</v>
      </c>
      <c r="Q1" s="21" t="s">
        <v>30</v>
      </c>
      <c r="R1" s="21" t="s">
        <v>31</v>
      </c>
      <c r="S1" s="22" t="s">
        <v>32</v>
      </c>
    </row>
    <row r="2" spans="1:19" x14ac:dyDescent="0.3">
      <c r="E2" s="23">
        <f>1</f>
        <v>1</v>
      </c>
      <c r="F2" s="79">
        <v>43467</v>
      </c>
      <c r="G2" s="82">
        <v>69.5411</v>
      </c>
      <c r="H2" s="117"/>
      <c r="I2" s="117"/>
      <c r="J2" s="117"/>
      <c r="K2" s="117"/>
      <c r="L2" s="117"/>
      <c r="M2" s="4">
        <f t="shared" ref="M2:M65" ca="1" si="0">IF(E2&lt;=span,G2,AVERAGE(OFFSET(G2,-span,0,span,1)))</f>
        <v>69.5411</v>
      </c>
      <c r="N2" s="118">
        <f ca="1">G2-M2</f>
        <v>0</v>
      </c>
      <c r="O2" s="118">
        <f ca="1">N2^2</f>
        <v>0</v>
      </c>
      <c r="P2" s="120">
        <f ca="1">ABS(N2)</f>
        <v>0</v>
      </c>
      <c r="Q2" s="119">
        <f ca="1">P2/G2</f>
        <v>0</v>
      </c>
      <c r="R2" s="25">
        <f t="shared" ref="R2:R65" ca="1" si="1">N2-AVERAGE(ErorrMA)</f>
        <v>-1.049276151576988E-2</v>
      </c>
      <c r="S2" s="26">
        <v>1</v>
      </c>
    </row>
    <row r="3" spans="1:19" x14ac:dyDescent="0.3">
      <c r="A3" s="116" t="s">
        <v>33</v>
      </c>
      <c r="B3" s="116" t="s">
        <v>34</v>
      </c>
      <c r="E3" s="23">
        <f>E2+1</f>
        <v>2</v>
      </c>
      <c r="F3" s="79">
        <v>43468</v>
      </c>
      <c r="G3" s="82">
        <v>68.311000000000007</v>
      </c>
      <c r="H3" s="27">
        <f>G2</f>
        <v>69.5411</v>
      </c>
      <c r="I3" s="63">
        <f>(G3-H3)</f>
        <v>-1.2300999999999931</v>
      </c>
      <c r="J3" s="63">
        <f>I3^2</f>
        <v>1.5131460099999829</v>
      </c>
      <c r="K3" s="63">
        <f>ABS(I3)</f>
        <v>1.2300999999999931</v>
      </c>
      <c r="L3" s="24">
        <f>K3/G3</f>
        <v>1.8007348743247688E-2</v>
      </c>
      <c r="M3" s="4">
        <f t="shared" ca="1" si="0"/>
        <v>68.311000000000007</v>
      </c>
      <c r="N3" s="118">
        <f t="shared" ref="N3:N66" ca="1" si="2">G3-M3</f>
        <v>0</v>
      </c>
      <c r="O3" s="118">
        <f t="shared" ref="O3:O66" ca="1" si="3">N3^2</f>
        <v>0</v>
      </c>
      <c r="P3" s="120">
        <f t="shared" ref="P3:P66" ca="1" si="4">ABS(N3)</f>
        <v>0</v>
      </c>
      <c r="Q3" s="119">
        <f t="shared" ref="Q3:Q66" ca="1" si="5">P3/G3</f>
        <v>0</v>
      </c>
      <c r="R3" s="25">
        <f t="shared" ca="1" si="1"/>
        <v>-1.049276151576988E-2</v>
      </c>
      <c r="S3" s="26">
        <f ca="1">IF(N2*N3&lt;0,1,0)</f>
        <v>0</v>
      </c>
    </row>
    <row r="4" spans="1:19" x14ac:dyDescent="0.3">
      <c r="A4" s="28" t="s">
        <v>35</v>
      </c>
      <c r="B4" s="29">
        <v>3</v>
      </c>
      <c r="E4" s="23">
        <f t="shared" ref="E4:E67" si="6">E3+1</f>
        <v>3</v>
      </c>
      <c r="F4" s="79">
        <v>43469</v>
      </c>
      <c r="G4" s="82">
        <v>70.095100000000002</v>
      </c>
      <c r="H4" s="27">
        <f t="shared" ref="H4:H67" si="7">G3</f>
        <v>68.311000000000007</v>
      </c>
      <c r="I4" s="63">
        <f t="shared" ref="I4:I67" si="8">(G4-H4)</f>
        <v>1.7840999999999951</v>
      </c>
      <c r="J4" s="63">
        <f t="shared" ref="J4:J67" si="9">I4^2</f>
        <v>3.1830128099999828</v>
      </c>
      <c r="K4" s="63">
        <f t="shared" ref="K4:K67" si="10">ABS(I4)</f>
        <v>1.7840999999999951</v>
      </c>
      <c r="L4" s="24">
        <f t="shared" ref="L4:L67" si="11">K4/G4</f>
        <v>2.5452563731273584E-2</v>
      </c>
      <c r="M4" s="4">
        <f t="shared" ca="1" si="0"/>
        <v>70.095100000000002</v>
      </c>
      <c r="N4" s="118">
        <f t="shared" ca="1" si="2"/>
        <v>0</v>
      </c>
      <c r="O4" s="118">
        <f t="shared" ca="1" si="3"/>
        <v>0</v>
      </c>
      <c r="P4" s="120">
        <f t="shared" ca="1" si="4"/>
        <v>0</v>
      </c>
      <c r="Q4" s="119">
        <f t="shared" ca="1" si="5"/>
        <v>0</v>
      </c>
      <c r="R4" s="25">
        <f t="shared" ca="1" si="1"/>
        <v>-1.049276151576988E-2</v>
      </c>
      <c r="S4" s="26">
        <f t="shared" ref="S4:S67" ca="1" si="12">IF(N3*N4&lt;0,1,0)</f>
        <v>0</v>
      </c>
    </row>
    <row r="5" spans="1:19" x14ac:dyDescent="0.3">
      <c r="E5" s="23">
        <f t="shared" si="6"/>
        <v>4</v>
      </c>
      <c r="F5" s="79">
        <v>43472</v>
      </c>
      <c r="G5" s="82">
        <v>71.099800000000002</v>
      </c>
      <c r="H5" s="27">
        <f t="shared" si="7"/>
        <v>70.095100000000002</v>
      </c>
      <c r="I5" s="63">
        <f t="shared" si="8"/>
        <v>1.0046999999999997</v>
      </c>
      <c r="J5" s="63">
        <f t="shared" si="9"/>
        <v>1.0094220899999995</v>
      </c>
      <c r="K5" s="63">
        <f t="shared" si="10"/>
        <v>1.0046999999999997</v>
      </c>
      <c r="L5" s="24">
        <f t="shared" si="11"/>
        <v>1.4130841436966062E-2</v>
      </c>
      <c r="M5" s="4">
        <f t="shared" ca="1" si="0"/>
        <v>69.315733333333341</v>
      </c>
      <c r="N5" s="118">
        <f t="shared" ca="1" si="2"/>
        <v>1.7840666666666607</v>
      </c>
      <c r="O5" s="118">
        <f t="shared" ca="1" si="3"/>
        <v>3.1828938711110899</v>
      </c>
      <c r="P5" s="120">
        <f t="shared" ca="1" si="4"/>
        <v>1.7840666666666607</v>
      </c>
      <c r="Q5" s="119">
        <f ca="1">P5/G5</f>
        <v>2.509242876445026E-2</v>
      </c>
      <c r="R5" s="25">
        <f t="shared" ca="1" si="1"/>
        <v>1.7735739051508908</v>
      </c>
      <c r="S5" s="26">
        <f t="shared" ca="1" si="12"/>
        <v>0</v>
      </c>
    </row>
    <row r="6" spans="1:19" x14ac:dyDescent="0.3">
      <c r="A6" s="209" t="s">
        <v>17</v>
      </c>
      <c r="B6" s="209"/>
      <c r="C6" s="209"/>
      <c r="E6" s="23">
        <f t="shared" si="6"/>
        <v>5</v>
      </c>
      <c r="F6" s="79">
        <v>43473</v>
      </c>
      <c r="G6" s="82">
        <v>72.048199999999994</v>
      </c>
      <c r="H6" s="27">
        <f t="shared" si="7"/>
        <v>71.099800000000002</v>
      </c>
      <c r="I6" s="63">
        <f t="shared" si="8"/>
        <v>0.94839999999999236</v>
      </c>
      <c r="J6" s="63">
        <f t="shared" si="9"/>
        <v>0.89946255999998548</v>
      </c>
      <c r="K6" s="63">
        <f t="shared" si="10"/>
        <v>0.94839999999999236</v>
      </c>
      <c r="L6" s="24">
        <f t="shared" si="11"/>
        <v>1.316341005049387E-2</v>
      </c>
      <c r="M6" s="4">
        <f t="shared" ca="1" si="0"/>
        <v>69.835300000000004</v>
      </c>
      <c r="N6" s="118">
        <f t="shared" ca="1" si="2"/>
        <v>2.2128999999999905</v>
      </c>
      <c r="O6" s="118">
        <f t="shared" ca="1" si="3"/>
        <v>4.8969264099999581</v>
      </c>
      <c r="P6" s="120">
        <f t="shared" ca="1" si="4"/>
        <v>2.2128999999999905</v>
      </c>
      <c r="Q6" s="119">
        <f t="shared" ca="1" si="5"/>
        <v>3.0714160797910159E-2</v>
      </c>
      <c r="R6" s="25">
        <f t="shared" ca="1" si="1"/>
        <v>2.2024072384842208</v>
      </c>
      <c r="S6" s="26">
        <f t="shared" ca="1" si="12"/>
        <v>0</v>
      </c>
    </row>
    <row r="7" spans="1:19" x14ac:dyDescent="0.3">
      <c r="A7" s="210" t="s">
        <v>53</v>
      </c>
      <c r="B7" s="210"/>
      <c r="C7" s="31">
        <f ca="1">AVERAGE(OFFSET($K$2,span,0,1469-span,1))</f>
        <v>1.4566831514324692</v>
      </c>
      <c r="D7" s="32"/>
      <c r="E7" s="23">
        <f t="shared" si="6"/>
        <v>6</v>
      </c>
      <c r="F7" s="79">
        <v>43474</v>
      </c>
      <c r="G7" s="82">
        <v>71.916700000000006</v>
      </c>
      <c r="H7" s="27">
        <f t="shared" si="7"/>
        <v>72.048199999999994</v>
      </c>
      <c r="I7" s="63">
        <f t="shared" si="8"/>
        <v>-0.1314999999999884</v>
      </c>
      <c r="J7" s="63">
        <f t="shared" si="9"/>
        <v>1.7292249999996949E-2</v>
      </c>
      <c r="K7" s="63">
        <f t="shared" si="10"/>
        <v>0.1314999999999884</v>
      </c>
      <c r="L7" s="24">
        <f t="shared" si="11"/>
        <v>1.828504366857606E-3</v>
      </c>
      <c r="M7" s="4">
        <f t="shared" ca="1" si="0"/>
        <v>71.081033333333338</v>
      </c>
      <c r="N7" s="118">
        <f t="shared" ca="1" si="2"/>
        <v>0.83566666666666833</v>
      </c>
      <c r="O7" s="118">
        <f t="shared" ca="1" si="3"/>
        <v>0.69833877777778053</v>
      </c>
      <c r="P7" s="120">
        <f t="shared" ca="1" si="4"/>
        <v>0.83566666666666833</v>
      </c>
      <c r="Q7" s="119">
        <f t="shared" ca="1" si="5"/>
        <v>1.1619925089258382E-2</v>
      </c>
      <c r="R7" s="25">
        <f t="shared" ca="1" si="1"/>
        <v>0.8251739051508985</v>
      </c>
      <c r="S7" s="26">
        <f t="shared" ca="1" si="12"/>
        <v>0</v>
      </c>
    </row>
    <row r="8" spans="1:19" x14ac:dyDescent="0.3">
      <c r="A8" s="210" t="s">
        <v>54</v>
      </c>
      <c r="B8" s="210"/>
      <c r="C8" s="31">
        <f ca="1">AVERAGE(OFFSET($P$2,span,0,1469-span,1))</f>
        <v>1.9071372442019117</v>
      </c>
      <c r="D8" s="32"/>
      <c r="E8" s="23">
        <f t="shared" si="6"/>
        <v>7</v>
      </c>
      <c r="F8" s="79">
        <v>43475</v>
      </c>
      <c r="G8" s="82">
        <v>71.757099999999994</v>
      </c>
      <c r="H8" s="27">
        <f t="shared" si="7"/>
        <v>71.916700000000006</v>
      </c>
      <c r="I8" s="63">
        <f t="shared" si="8"/>
        <v>-0.15960000000001173</v>
      </c>
      <c r="J8" s="63">
        <f t="shared" si="9"/>
        <v>2.5472160000003744E-2</v>
      </c>
      <c r="K8" s="63">
        <f t="shared" si="10"/>
        <v>0.15960000000001173</v>
      </c>
      <c r="L8" s="24">
        <f t="shared" si="11"/>
        <v>2.2241701518039571E-3</v>
      </c>
      <c r="M8" s="4">
        <f t="shared" ca="1" si="0"/>
        <v>71.688233333333343</v>
      </c>
      <c r="N8" s="63">
        <f t="shared" ca="1" si="2"/>
        <v>6.8866666666650644E-2</v>
      </c>
      <c r="O8" s="63">
        <f t="shared" ca="1" si="3"/>
        <v>4.7426177777755707E-3</v>
      </c>
      <c r="P8" s="63">
        <f t="shared" ca="1" si="4"/>
        <v>6.8866666666650644E-2</v>
      </c>
      <c r="Q8" s="24">
        <f t="shared" ca="1" si="5"/>
        <v>9.5971920084076214E-4</v>
      </c>
      <c r="R8" s="25">
        <f t="shared" ca="1" si="1"/>
        <v>5.8373905150880763E-2</v>
      </c>
      <c r="S8" s="26">
        <f t="shared" ca="1" si="12"/>
        <v>0</v>
      </c>
    </row>
    <row r="9" spans="1:19" x14ac:dyDescent="0.3">
      <c r="A9" s="210" t="s">
        <v>55</v>
      </c>
      <c r="B9" s="210"/>
      <c r="C9" s="31">
        <f ca="1">SQRT(AVERAGE(OFFSET(O2,span,0,1469-span,1)))</f>
        <v>2.698287209057495</v>
      </c>
      <c r="D9" s="32"/>
      <c r="E9" s="23">
        <f t="shared" si="6"/>
        <v>8</v>
      </c>
      <c r="F9" s="79">
        <v>43476</v>
      </c>
      <c r="G9" s="82">
        <v>71.400300000000001</v>
      </c>
      <c r="H9" s="27">
        <f t="shared" si="7"/>
        <v>71.757099999999994</v>
      </c>
      <c r="I9" s="63">
        <f t="shared" si="8"/>
        <v>-0.35679999999999268</v>
      </c>
      <c r="J9" s="63">
        <f t="shared" si="9"/>
        <v>0.12730623999999477</v>
      </c>
      <c r="K9" s="63">
        <f t="shared" si="10"/>
        <v>0.35679999999999268</v>
      </c>
      <c r="L9" s="24">
        <f t="shared" si="11"/>
        <v>4.9971778830059915E-3</v>
      </c>
      <c r="M9" s="4">
        <f t="shared" ca="1" si="0"/>
        <v>71.907333333333327</v>
      </c>
      <c r="N9" s="63">
        <f t="shared" ca="1" si="2"/>
        <v>-0.50703333333332523</v>
      </c>
      <c r="O9" s="63">
        <f t="shared" ca="1" si="3"/>
        <v>0.25708280111110288</v>
      </c>
      <c r="P9" s="63">
        <f t="shared" ca="1" si="4"/>
        <v>0.50703333333332523</v>
      </c>
      <c r="Q9" s="24">
        <f t="shared" ca="1" si="5"/>
        <v>7.1012773522425706E-3</v>
      </c>
      <c r="R9" s="25">
        <f t="shared" ca="1" si="1"/>
        <v>-0.51752609484909506</v>
      </c>
      <c r="S9" s="26">
        <f t="shared" ca="1" si="12"/>
        <v>1</v>
      </c>
    </row>
    <row r="10" spans="1:19" x14ac:dyDescent="0.3">
      <c r="A10" s="210" t="s">
        <v>56</v>
      </c>
      <c r="B10" s="210"/>
      <c r="C10" s="33">
        <f ca="1">AVERAGE(OFFSET($Q$2,span,0,1469-span,1))</f>
        <v>1.8117239316501863E-2</v>
      </c>
      <c r="D10" s="34"/>
      <c r="E10" s="23">
        <f t="shared" si="6"/>
        <v>9</v>
      </c>
      <c r="F10" s="79">
        <v>43479</v>
      </c>
      <c r="G10" s="82">
        <v>71.447199999999995</v>
      </c>
      <c r="H10" s="27">
        <f t="shared" si="7"/>
        <v>71.400300000000001</v>
      </c>
      <c r="I10" s="63">
        <f t="shared" si="8"/>
        <v>4.6899999999993724E-2</v>
      </c>
      <c r="J10" s="63">
        <f t="shared" si="9"/>
        <v>2.1996099999994113E-3</v>
      </c>
      <c r="K10" s="63">
        <f t="shared" si="10"/>
        <v>4.6899999999993724E-2</v>
      </c>
      <c r="L10" s="24">
        <f t="shared" si="11"/>
        <v>6.5642880336799379E-4</v>
      </c>
      <c r="M10" s="4">
        <f t="shared" ca="1" si="0"/>
        <v>71.691366666666667</v>
      </c>
      <c r="N10" s="63">
        <f t="shared" ca="1" si="2"/>
        <v>-0.24416666666667197</v>
      </c>
      <c r="O10" s="63">
        <f t="shared" ca="1" si="3"/>
        <v>5.9617361111113702E-2</v>
      </c>
      <c r="P10" s="63">
        <f t="shared" ca="1" si="4"/>
        <v>0.24416666666667197</v>
      </c>
      <c r="Q10" s="24">
        <f t="shared" ca="1" si="5"/>
        <v>3.417442064443001E-3</v>
      </c>
      <c r="R10" s="25">
        <f t="shared" ca="1" si="1"/>
        <v>-0.25465942818244186</v>
      </c>
      <c r="S10" s="26">
        <f t="shared" ca="1" si="12"/>
        <v>0</v>
      </c>
    </row>
    <row r="11" spans="1:19" x14ac:dyDescent="0.3">
      <c r="B11" t="s">
        <v>36</v>
      </c>
      <c r="E11" s="23">
        <f t="shared" si="6"/>
        <v>10</v>
      </c>
      <c r="F11" s="79">
        <v>43480</v>
      </c>
      <c r="G11" s="82">
        <v>73.128</v>
      </c>
      <c r="H11" s="27">
        <f t="shared" si="7"/>
        <v>71.447199999999995</v>
      </c>
      <c r="I11" s="63">
        <f t="shared" si="8"/>
        <v>1.680800000000005</v>
      </c>
      <c r="J11" s="63">
        <f t="shared" si="9"/>
        <v>2.8250886400000166</v>
      </c>
      <c r="K11" s="63">
        <f t="shared" si="10"/>
        <v>1.680800000000005</v>
      </c>
      <c r="L11" s="24">
        <f t="shared" si="11"/>
        <v>2.2984356197352656E-2</v>
      </c>
      <c r="M11" s="4">
        <f t="shared" ca="1" si="0"/>
        <v>71.534866666666673</v>
      </c>
      <c r="N11" s="63">
        <f t="shared" ca="1" si="2"/>
        <v>1.5931333333333271</v>
      </c>
      <c r="O11" s="63">
        <f t="shared" ca="1" si="3"/>
        <v>2.5380738177777578</v>
      </c>
      <c r="P11" s="63">
        <f t="shared" ca="1" si="4"/>
        <v>1.5931333333333271</v>
      </c>
      <c r="Q11" s="24">
        <f t="shared" ca="1" si="5"/>
        <v>2.1785544980490745E-2</v>
      </c>
      <c r="R11" s="25">
        <f t="shared" ca="1" si="1"/>
        <v>1.5826405718175571</v>
      </c>
      <c r="S11" s="26">
        <f t="shared" ca="1" si="12"/>
        <v>1</v>
      </c>
    </row>
    <row r="12" spans="1:19" x14ac:dyDescent="0.3">
      <c r="A12" s="209" t="s">
        <v>163</v>
      </c>
      <c r="B12" s="209"/>
      <c r="C12" s="35"/>
      <c r="D12" s="36"/>
      <c r="E12" s="23">
        <f t="shared" si="6"/>
        <v>11</v>
      </c>
      <c r="F12" s="79">
        <v>43481</v>
      </c>
      <c r="G12" s="82">
        <v>72.940200000000004</v>
      </c>
      <c r="H12" s="27">
        <f t="shared" si="7"/>
        <v>73.128</v>
      </c>
      <c r="I12" s="63">
        <f t="shared" si="8"/>
        <v>-0.18779999999999575</v>
      </c>
      <c r="J12" s="63">
        <f t="shared" si="9"/>
        <v>3.52688399999984E-2</v>
      </c>
      <c r="K12" s="63">
        <f t="shared" si="10"/>
        <v>0.18779999999999575</v>
      </c>
      <c r="L12" s="24">
        <f t="shared" si="11"/>
        <v>2.5747118872719806E-3</v>
      </c>
      <c r="M12" s="4">
        <f t="shared" ca="1" si="0"/>
        <v>71.991833333333332</v>
      </c>
      <c r="N12" s="63">
        <f t="shared" ca="1" si="2"/>
        <v>0.94836666666667213</v>
      </c>
      <c r="O12" s="63">
        <f t="shared" ca="1" si="3"/>
        <v>0.89939933444445486</v>
      </c>
      <c r="P12" s="63">
        <f t="shared" ca="1" si="4"/>
        <v>0.94836666666667213</v>
      </c>
      <c r="Q12" s="24">
        <f t="shared" ca="1" si="5"/>
        <v>1.3001975133968266E-2</v>
      </c>
      <c r="R12" s="25">
        <f t="shared" ca="1" si="1"/>
        <v>0.9378739051509023</v>
      </c>
      <c r="S12" s="26">
        <f t="shared" ca="1" si="12"/>
        <v>0</v>
      </c>
    </row>
    <row r="13" spans="1:19" x14ac:dyDescent="0.3">
      <c r="A13" s="28" t="s">
        <v>37</v>
      </c>
      <c r="B13" s="28" t="s">
        <v>38</v>
      </c>
      <c r="E13" s="23">
        <f t="shared" si="6"/>
        <v>12</v>
      </c>
      <c r="F13" s="79">
        <v>43482</v>
      </c>
      <c r="G13" s="82">
        <v>74.301699999999997</v>
      </c>
      <c r="H13" s="27">
        <f t="shared" si="7"/>
        <v>72.940200000000004</v>
      </c>
      <c r="I13" s="63">
        <f t="shared" si="8"/>
        <v>1.3614999999999924</v>
      </c>
      <c r="J13" s="63">
        <f t="shared" si="9"/>
        <v>1.8536822499999792</v>
      </c>
      <c r="K13" s="63">
        <f t="shared" si="10"/>
        <v>1.3614999999999924</v>
      </c>
      <c r="L13" s="24">
        <f t="shared" si="11"/>
        <v>1.8323941444139132E-2</v>
      </c>
      <c r="M13" s="4">
        <f t="shared" ca="1" si="0"/>
        <v>72.505133333333333</v>
      </c>
      <c r="N13" s="63">
        <f t="shared" ca="1" si="2"/>
        <v>1.7965666666666635</v>
      </c>
      <c r="O13" s="63">
        <f t="shared" ca="1" si="3"/>
        <v>3.2276517877777664</v>
      </c>
      <c r="P13" s="63">
        <f t="shared" ca="1" si="4"/>
        <v>1.7965666666666635</v>
      </c>
      <c r="Q13" s="24">
        <f t="shared" ca="1" si="5"/>
        <v>2.417934807234106E-2</v>
      </c>
      <c r="R13" s="25">
        <f t="shared" ca="1" si="1"/>
        <v>1.7860739051508936</v>
      </c>
      <c r="S13" s="26">
        <f t="shared" ca="1" si="12"/>
        <v>0</v>
      </c>
    </row>
    <row r="14" spans="1:19" x14ac:dyDescent="0.3">
      <c r="A14" s="37">
        <v>1</v>
      </c>
      <c r="B14" s="85">
        <f t="shared" ref="B14:B25" ca="1" si="13">SUMPRODUCT(OFFSET($R$1,1,0,COUNT(ErorrMA)-A14,1),OFFSET($R$1,1+A14,0,COUNT(ErorrMA)-A14,1))/SUMPRODUCT(CenteredError,CenteredError)</f>
        <v>0.56876819233803644</v>
      </c>
      <c r="E14" s="23">
        <f t="shared" si="6"/>
        <v>13</v>
      </c>
      <c r="F14" s="79">
        <v>43483</v>
      </c>
      <c r="G14" s="82">
        <v>75.541200000000003</v>
      </c>
      <c r="H14" s="27">
        <f t="shared" si="7"/>
        <v>74.301699999999997</v>
      </c>
      <c r="I14" s="63">
        <f t="shared" si="8"/>
        <v>1.2395000000000067</v>
      </c>
      <c r="J14" s="63">
        <f t="shared" si="9"/>
        <v>1.5363602500000166</v>
      </c>
      <c r="K14" s="63">
        <f t="shared" si="10"/>
        <v>1.2395000000000067</v>
      </c>
      <c r="L14" s="24">
        <f t="shared" si="11"/>
        <v>1.6408264629103147E-2</v>
      </c>
      <c r="M14" s="4">
        <f t="shared" ca="1" si="0"/>
        <v>73.456633333333329</v>
      </c>
      <c r="N14" s="63">
        <f t="shared" ca="1" si="2"/>
        <v>2.0845666666666745</v>
      </c>
      <c r="O14" s="63">
        <f t="shared" ca="1" si="3"/>
        <v>4.3454181877778106</v>
      </c>
      <c r="P14" s="63">
        <f t="shared" ca="1" si="4"/>
        <v>2.0845666666666745</v>
      </c>
      <c r="Q14" s="24">
        <f t="shared" ca="1" si="5"/>
        <v>2.7595096009418361E-2</v>
      </c>
      <c r="R14" s="25">
        <f t="shared" ca="1" si="1"/>
        <v>2.0740739051509047</v>
      </c>
      <c r="S14" s="26">
        <f t="shared" ca="1" si="12"/>
        <v>0</v>
      </c>
    </row>
    <row r="15" spans="1:19" x14ac:dyDescent="0.3">
      <c r="A15" s="37">
        <v>2</v>
      </c>
      <c r="B15" s="85">
        <f t="shared" ca="1" si="13"/>
        <v>0.21049157466641952</v>
      </c>
      <c r="E15" s="23">
        <f t="shared" si="6"/>
        <v>14</v>
      </c>
      <c r="F15" s="79">
        <v>43487</v>
      </c>
      <c r="G15" s="82">
        <v>75.822800000000001</v>
      </c>
      <c r="H15" s="27">
        <f t="shared" si="7"/>
        <v>75.541200000000003</v>
      </c>
      <c r="I15" s="63">
        <f t="shared" si="8"/>
        <v>0.28159999999999741</v>
      </c>
      <c r="J15" s="63">
        <f t="shared" si="9"/>
        <v>7.9298559999998547E-2</v>
      </c>
      <c r="K15" s="63">
        <f t="shared" si="10"/>
        <v>0.28159999999999741</v>
      </c>
      <c r="L15" s="24">
        <f t="shared" si="11"/>
        <v>3.7139224613176695E-3</v>
      </c>
      <c r="M15" s="4">
        <f t="shared" ca="1" si="0"/>
        <v>74.26103333333333</v>
      </c>
      <c r="N15" s="63">
        <f t="shared" ca="1" si="2"/>
        <v>1.5617666666666707</v>
      </c>
      <c r="O15" s="63">
        <f t="shared" ca="1" si="3"/>
        <v>2.4391151211111239</v>
      </c>
      <c r="P15" s="63">
        <f t="shared" ca="1" si="4"/>
        <v>1.5617666666666707</v>
      </c>
      <c r="Q15" s="24">
        <f t="shared" ca="1" si="5"/>
        <v>2.05975863020974E-2</v>
      </c>
      <c r="R15" s="25">
        <f t="shared" ca="1" si="1"/>
        <v>1.5512739051509008</v>
      </c>
      <c r="S15" s="26">
        <f t="shared" ca="1" si="12"/>
        <v>0</v>
      </c>
    </row>
    <row r="16" spans="1:19" x14ac:dyDescent="0.3">
      <c r="A16" s="37">
        <v>3</v>
      </c>
      <c r="B16" s="85">
        <f t="shared" ca="1" si="13"/>
        <v>-1.9539551929172026E-2</v>
      </c>
      <c r="E16" s="23">
        <f t="shared" si="6"/>
        <v>15</v>
      </c>
      <c r="F16" s="79">
        <v>43488</v>
      </c>
      <c r="G16" s="82">
        <v>75.588099999999997</v>
      </c>
      <c r="H16" s="27">
        <f t="shared" si="7"/>
        <v>75.822800000000001</v>
      </c>
      <c r="I16" s="63">
        <f t="shared" si="8"/>
        <v>-0.23470000000000368</v>
      </c>
      <c r="J16" s="63">
        <f t="shared" si="9"/>
        <v>5.508409000000173E-2</v>
      </c>
      <c r="K16" s="63">
        <f t="shared" si="10"/>
        <v>0.23470000000000368</v>
      </c>
      <c r="L16" s="24">
        <f t="shared" si="11"/>
        <v>3.104986102309804E-3</v>
      </c>
      <c r="M16" s="4">
        <f t="shared" ca="1" si="0"/>
        <v>75.221899999999991</v>
      </c>
      <c r="N16" s="63">
        <f t="shared" ca="1" si="2"/>
        <v>0.3662000000000063</v>
      </c>
      <c r="O16" s="63">
        <f t="shared" ca="1" si="3"/>
        <v>0.13410244000000462</v>
      </c>
      <c r="P16" s="63">
        <f t="shared" ca="1" si="4"/>
        <v>0.3662000000000063</v>
      </c>
      <c r="Q16" s="24">
        <f t="shared" ca="1" si="5"/>
        <v>4.8446779321084446E-3</v>
      </c>
      <c r="R16" s="25">
        <f t="shared" ca="1" si="1"/>
        <v>0.35570723848423641</v>
      </c>
      <c r="S16" s="26">
        <f t="shared" ca="1" si="12"/>
        <v>0</v>
      </c>
    </row>
    <row r="17" spans="1:19" x14ac:dyDescent="0.3">
      <c r="A17" s="37">
        <v>4</v>
      </c>
      <c r="B17" s="85">
        <f t="shared" ca="1" si="13"/>
        <v>-2.3809586531474525E-2</v>
      </c>
      <c r="E17" s="23">
        <f t="shared" si="6"/>
        <v>16</v>
      </c>
      <c r="F17" s="79">
        <v>43489</v>
      </c>
      <c r="G17" s="82">
        <v>75.531800000000004</v>
      </c>
      <c r="H17" s="27">
        <f t="shared" si="7"/>
        <v>75.588099999999997</v>
      </c>
      <c r="I17" s="63">
        <f t="shared" si="8"/>
        <v>-5.6299999999993133E-2</v>
      </c>
      <c r="J17" s="63">
        <f t="shared" si="9"/>
        <v>3.1696899999992269E-3</v>
      </c>
      <c r="K17" s="63">
        <f t="shared" si="10"/>
        <v>5.6299999999993133E-2</v>
      </c>
      <c r="L17" s="24">
        <f t="shared" si="11"/>
        <v>7.4538141550966784E-4</v>
      </c>
      <c r="M17" s="4">
        <f t="shared" ca="1" si="0"/>
        <v>75.650700000000001</v>
      </c>
      <c r="N17" s="63">
        <f t="shared" ca="1" si="2"/>
        <v>-0.11889999999999645</v>
      </c>
      <c r="O17" s="63">
        <f t="shared" ca="1" si="3"/>
        <v>1.4137209999999156E-2</v>
      </c>
      <c r="P17" s="63">
        <f t="shared" ca="1" si="4"/>
        <v>0.11889999999999645</v>
      </c>
      <c r="Q17" s="24">
        <f t="shared" ca="1" si="5"/>
        <v>1.5741714085987153E-3</v>
      </c>
      <c r="R17" s="25">
        <f t="shared" ca="1" si="1"/>
        <v>-0.12939276151576634</v>
      </c>
      <c r="S17" s="26">
        <f t="shared" ca="1" si="12"/>
        <v>1</v>
      </c>
    </row>
    <row r="18" spans="1:19" x14ac:dyDescent="0.3">
      <c r="A18" s="37">
        <v>5</v>
      </c>
      <c r="B18" s="85">
        <f t="shared" ca="1" si="13"/>
        <v>-2.3470691859768184E-3</v>
      </c>
      <c r="E18" s="23">
        <f t="shared" si="6"/>
        <v>17</v>
      </c>
      <c r="F18" s="79">
        <v>43490</v>
      </c>
      <c r="G18" s="82">
        <v>75.691400000000002</v>
      </c>
      <c r="H18" s="27">
        <f t="shared" si="7"/>
        <v>75.531800000000004</v>
      </c>
      <c r="I18" s="63">
        <f t="shared" si="8"/>
        <v>0.15959999999999752</v>
      </c>
      <c r="J18" s="63">
        <f t="shared" si="9"/>
        <v>2.547215999999921E-2</v>
      </c>
      <c r="K18" s="63">
        <f t="shared" si="10"/>
        <v>0.15959999999999752</v>
      </c>
      <c r="L18" s="24">
        <f t="shared" si="11"/>
        <v>2.108561870965493E-3</v>
      </c>
      <c r="M18" s="4">
        <f t="shared" ca="1" si="0"/>
        <v>75.647566666666663</v>
      </c>
      <c r="N18" s="63">
        <f t="shared" ca="1" si="2"/>
        <v>4.3833333333338942E-2</v>
      </c>
      <c r="O18" s="63">
        <f t="shared" ca="1" si="3"/>
        <v>1.9213611111116029E-3</v>
      </c>
      <c r="P18" s="63">
        <f t="shared" ca="1" si="4"/>
        <v>4.3833333333338942E-2</v>
      </c>
      <c r="Q18" s="24">
        <f t="shared" ca="1" si="5"/>
        <v>5.7910586055138287E-4</v>
      </c>
      <c r="R18" s="25">
        <f t="shared" ca="1" si="1"/>
        <v>3.334057181756906E-2</v>
      </c>
      <c r="S18" s="26">
        <f t="shared" ca="1" si="12"/>
        <v>1</v>
      </c>
    </row>
    <row r="19" spans="1:19" x14ac:dyDescent="0.3">
      <c r="A19" s="37">
        <v>6</v>
      </c>
      <c r="B19" s="85">
        <f t="shared" ca="1" si="13"/>
        <v>-7.6693098149482686E-3</v>
      </c>
      <c r="E19" s="23">
        <f t="shared" si="6"/>
        <v>18</v>
      </c>
      <c r="F19" s="79">
        <v>43493</v>
      </c>
      <c r="G19" s="82">
        <v>75.4191</v>
      </c>
      <c r="H19" s="27">
        <f t="shared" si="7"/>
        <v>75.691400000000002</v>
      </c>
      <c r="I19" s="63">
        <f t="shared" si="8"/>
        <v>-0.27230000000000132</v>
      </c>
      <c r="J19" s="63">
        <f t="shared" si="9"/>
        <v>7.4147290000000712E-2</v>
      </c>
      <c r="K19" s="63">
        <f t="shared" si="10"/>
        <v>0.27230000000000132</v>
      </c>
      <c r="L19" s="24">
        <f t="shared" si="11"/>
        <v>3.6104912416085756E-3</v>
      </c>
      <c r="M19" s="4">
        <f t="shared" ca="1" si="0"/>
        <v>75.603766666666672</v>
      </c>
      <c r="N19" s="63">
        <f t="shared" ca="1" si="2"/>
        <v>-0.18466666666667209</v>
      </c>
      <c r="O19" s="63">
        <f t="shared" ca="1" si="3"/>
        <v>3.4101777777779778E-2</v>
      </c>
      <c r="P19" s="63">
        <f t="shared" ca="1" si="4"/>
        <v>0.18466666666667209</v>
      </c>
      <c r="Q19" s="24">
        <f t="shared" ca="1" si="5"/>
        <v>2.4485397819209204E-3</v>
      </c>
      <c r="R19" s="25">
        <f t="shared" ca="1" si="1"/>
        <v>-0.19515942818244197</v>
      </c>
      <c r="S19" s="26">
        <f t="shared" ca="1" si="12"/>
        <v>1</v>
      </c>
    </row>
    <row r="20" spans="1:19" x14ac:dyDescent="0.3">
      <c r="A20" s="37">
        <v>7</v>
      </c>
      <c r="B20" s="85">
        <f t="shared" ca="1" si="13"/>
        <v>1.944163739546477E-2</v>
      </c>
      <c r="E20" s="23">
        <f t="shared" si="6"/>
        <v>19</v>
      </c>
      <c r="F20" s="79">
        <v>43494</v>
      </c>
      <c r="G20" s="82">
        <v>75.325199999999995</v>
      </c>
      <c r="H20" s="27">
        <f t="shared" si="7"/>
        <v>75.4191</v>
      </c>
      <c r="I20" s="63">
        <f t="shared" si="8"/>
        <v>-9.3900000000004979E-2</v>
      </c>
      <c r="J20" s="63">
        <f t="shared" si="9"/>
        <v>8.8172100000009357E-3</v>
      </c>
      <c r="K20" s="63">
        <f t="shared" si="10"/>
        <v>9.3900000000004979E-2</v>
      </c>
      <c r="L20" s="24">
        <f t="shared" si="11"/>
        <v>1.246594765098599E-3</v>
      </c>
      <c r="M20" s="4">
        <f t="shared" ca="1" si="0"/>
        <v>75.547433333333345</v>
      </c>
      <c r="N20" s="63">
        <f t="shared" ca="1" si="2"/>
        <v>-0.22223333333334949</v>
      </c>
      <c r="O20" s="63">
        <f t="shared" ca="1" si="3"/>
        <v>4.9387654444451624E-2</v>
      </c>
      <c r="P20" s="63">
        <f t="shared" ca="1" si="4"/>
        <v>0.22223333333334949</v>
      </c>
      <c r="Q20" s="24">
        <f t="shared" ca="1" si="5"/>
        <v>2.9503185299653966E-3</v>
      </c>
      <c r="R20" s="25">
        <f t="shared" ca="1" si="1"/>
        <v>-0.23272609484911938</v>
      </c>
      <c r="S20" s="26">
        <f t="shared" ca="1" si="12"/>
        <v>0</v>
      </c>
    </row>
    <row r="21" spans="1:19" x14ac:dyDescent="0.3">
      <c r="A21" s="37">
        <v>8</v>
      </c>
      <c r="B21" s="85">
        <f t="shared" ca="1" si="13"/>
        <v>2.1911134938393667E-2</v>
      </c>
      <c r="E21" s="23">
        <f t="shared" si="6"/>
        <v>20</v>
      </c>
      <c r="F21" s="79">
        <v>43495</v>
      </c>
      <c r="G21" s="82">
        <v>76.320499999999996</v>
      </c>
      <c r="H21" s="27">
        <f t="shared" si="7"/>
        <v>75.325199999999995</v>
      </c>
      <c r="I21" s="63">
        <f t="shared" si="8"/>
        <v>0.9953000000000003</v>
      </c>
      <c r="J21" s="63">
        <f t="shared" si="9"/>
        <v>0.99062209000000057</v>
      </c>
      <c r="K21" s="63">
        <f t="shared" si="10"/>
        <v>0.9953000000000003</v>
      </c>
      <c r="L21" s="24">
        <f t="shared" si="11"/>
        <v>1.3041057120957022E-2</v>
      </c>
      <c r="M21" s="4">
        <f t="shared" ca="1" si="0"/>
        <v>75.478566666666666</v>
      </c>
      <c r="N21" s="63">
        <f t="shared" ca="1" si="2"/>
        <v>0.84193333333332987</v>
      </c>
      <c r="O21" s="63">
        <f t="shared" ca="1" si="3"/>
        <v>0.708851737777772</v>
      </c>
      <c r="P21" s="63">
        <f t="shared" ca="1" si="4"/>
        <v>0.84193333333332987</v>
      </c>
      <c r="Q21" s="24">
        <f t="shared" ca="1" si="5"/>
        <v>1.1031548972207072E-2</v>
      </c>
      <c r="R21" s="25">
        <f t="shared" ca="1" si="1"/>
        <v>0.83144057181756004</v>
      </c>
      <c r="S21" s="26">
        <f t="shared" ca="1" si="12"/>
        <v>1</v>
      </c>
    </row>
    <row r="22" spans="1:19" x14ac:dyDescent="0.3">
      <c r="A22" s="37">
        <v>9</v>
      </c>
      <c r="B22" s="85">
        <f t="shared" ca="1" si="13"/>
        <v>3.9874592785187575E-2</v>
      </c>
      <c r="E22" s="23">
        <f t="shared" si="6"/>
        <v>21</v>
      </c>
      <c r="F22" s="79">
        <v>43496</v>
      </c>
      <c r="G22" s="82">
        <v>76.883899999999997</v>
      </c>
      <c r="H22" s="27">
        <f t="shared" si="7"/>
        <v>76.320499999999996</v>
      </c>
      <c r="I22" s="63">
        <f t="shared" si="8"/>
        <v>0.56340000000000146</v>
      </c>
      <c r="J22" s="63">
        <f t="shared" si="9"/>
        <v>0.31741956000000165</v>
      </c>
      <c r="K22" s="63">
        <f t="shared" si="10"/>
        <v>0.56340000000000146</v>
      </c>
      <c r="L22" s="24">
        <f t="shared" si="11"/>
        <v>7.3279321158266093E-3</v>
      </c>
      <c r="M22" s="4">
        <f t="shared" ca="1" si="0"/>
        <v>75.688266666666664</v>
      </c>
      <c r="N22" s="63">
        <f t="shared" ca="1" si="2"/>
        <v>1.1956333333333333</v>
      </c>
      <c r="O22" s="63">
        <f t="shared" ca="1" si="3"/>
        <v>1.4295390677777777</v>
      </c>
      <c r="P22" s="63">
        <f t="shared" ca="1" si="4"/>
        <v>1.1956333333333333</v>
      </c>
      <c r="Q22" s="24">
        <f t="shared" ca="1" si="5"/>
        <v>1.5551153535829131E-2</v>
      </c>
      <c r="R22" s="25">
        <f t="shared" ca="1" si="1"/>
        <v>1.1851405718175634</v>
      </c>
      <c r="S22" s="26">
        <f t="shared" ca="1" si="12"/>
        <v>0</v>
      </c>
    </row>
    <row r="23" spans="1:19" x14ac:dyDescent="0.3">
      <c r="A23" s="37">
        <v>10</v>
      </c>
      <c r="B23" s="85">
        <f t="shared" ca="1" si="13"/>
        <v>3.4275017255553299E-2</v>
      </c>
      <c r="E23" s="23">
        <f t="shared" si="6"/>
        <v>22</v>
      </c>
      <c r="F23" s="79">
        <v>43497</v>
      </c>
      <c r="G23" s="82">
        <v>76.536500000000004</v>
      </c>
      <c r="H23" s="27">
        <f t="shared" si="7"/>
        <v>76.883899999999997</v>
      </c>
      <c r="I23" s="63">
        <f t="shared" si="8"/>
        <v>-0.34739999999999327</v>
      </c>
      <c r="J23" s="63">
        <f t="shared" si="9"/>
        <v>0.12068675999999533</v>
      </c>
      <c r="K23" s="63">
        <f t="shared" si="10"/>
        <v>0.34739999999999327</v>
      </c>
      <c r="L23" s="24">
        <f t="shared" si="11"/>
        <v>4.5390107987691268E-3</v>
      </c>
      <c r="M23" s="4">
        <f t="shared" ca="1" si="0"/>
        <v>76.176533333333325</v>
      </c>
      <c r="N23" s="63">
        <f t="shared" ca="1" si="2"/>
        <v>0.3599666666666792</v>
      </c>
      <c r="O23" s="63">
        <f t="shared" ca="1" si="3"/>
        <v>0.12957600111112014</v>
      </c>
      <c r="P23" s="63">
        <f t="shared" ca="1" si="4"/>
        <v>0.3599666666666792</v>
      </c>
      <c r="Q23" s="24">
        <f t="shared" ca="1" si="5"/>
        <v>4.7032026113903716E-3</v>
      </c>
      <c r="R23" s="25">
        <f t="shared" ca="1" si="1"/>
        <v>0.34947390515090931</v>
      </c>
      <c r="S23" s="26">
        <f t="shared" ca="1" si="12"/>
        <v>0</v>
      </c>
    </row>
    <row r="24" spans="1:19" x14ac:dyDescent="0.3">
      <c r="A24" s="37">
        <v>11</v>
      </c>
      <c r="B24" s="85">
        <f t="shared" ca="1" si="13"/>
        <v>2.0632221759988158E-2</v>
      </c>
      <c r="E24" s="23">
        <f t="shared" si="6"/>
        <v>23</v>
      </c>
      <c r="F24" s="79">
        <v>43500</v>
      </c>
      <c r="G24" s="82">
        <v>76.987200000000001</v>
      </c>
      <c r="H24" s="27">
        <f t="shared" si="7"/>
        <v>76.536500000000004</v>
      </c>
      <c r="I24" s="63">
        <f t="shared" si="8"/>
        <v>0.45069999999999766</v>
      </c>
      <c r="J24" s="63">
        <f t="shared" si="9"/>
        <v>0.20313048999999789</v>
      </c>
      <c r="K24" s="63">
        <f t="shared" si="10"/>
        <v>0.45069999999999766</v>
      </c>
      <c r="L24" s="24">
        <f t="shared" si="11"/>
        <v>5.8542199222727633E-3</v>
      </c>
      <c r="M24" s="4">
        <f t="shared" ca="1" si="0"/>
        <v>76.580300000000008</v>
      </c>
      <c r="N24" s="63">
        <f t="shared" ca="1" si="2"/>
        <v>0.40689999999999316</v>
      </c>
      <c r="O24" s="63">
        <f t="shared" ca="1" si="3"/>
        <v>0.16556760999999443</v>
      </c>
      <c r="P24" s="63">
        <f t="shared" ca="1" si="4"/>
        <v>0.40689999999999316</v>
      </c>
      <c r="Q24" s="24">
        <f t="shared" ca="1" si="5"/>
        <v>5.2852941787724858E-3</v>
      </c>
      <c r="R24" s="25">
        <f t="shared" ca="1" si="1"/>
        <v>0.39640723848422327</v>
      </c>
      <c r="S24" s="26">
        <f t="shared" ca="1" si="12"/>
        <v>0</v>
      </c>
    </row>
    <row r="25" spans="1:19" x14ac:dyDescent="0.3">
      <c r="A25" s="37">
        <v>12</v>
      </c>
      <c r="B25" s="85">
        <f t="shared" ca="1" si="13"/>
        <v>-1.2995591547923689E-3</v>
      </c>
      <c r="E25" s="23">
        <f t="shared" si="6"/>
        <v>24</v>
      </c>
      <c r="F25" s="79">
        <v>43501</v>
      </c>
      <c r="G25" s="82">
        <v>77.804100000000005</v>
      </c>
      <c r="H25" s="27">
        <f t="shared" si="7"/>
        <v>76.987200000000001</v>
      </c>
      <c r="I25" s="63">
        <f t="shared" si="8"/>
        <v>0.81690000000000396</v>
      </c>
      <c r="J25" s="63">
        <f t="shared" si="9"/>
        <v>0.66732561000000645</v>
      </c>
      <c r="K25" s="63">
        <f t="shared" si="10"/>
        <v>0.81690000000000396</v>
      </c>
      <c r="L25" s="24">
        <f t="shared" si="11"/>
        <v>1.0499446687256891E-2</v>
      </c>
      <c r="M25" s="4">
        <f t="shared" ca="1" si="0"/>
        <v>76.802533333333329</v>
      </c>
      <c r="N25" s="63">
        <f t="shared" ca="1" si="2"/>
        <v>1.001566666666676</v>
      </c>
      <c r="O25" s="63">
        <f t="shared" ca="1" si="3"/>
        <v>1.0031357877777967</v>
      </c>
      <c r="P25" s="63">
        <f t="shared" ca="1" si="4"/>
        <v>1.001566666666676</v>
      </c>
      <c r="Q25" s="24">
        <f t="shared" ca="1" si="5"/>
        <v>1.2872929147264425E-2</v>
      </c>
      <c r="R25" s="25">
        <f t="shared" ca="1" si="1"/>
        <v>0.99107390515090621</v>
      </c>
      <c r="S25" s="26">
        <f t="shared" ca="1" si="12"/>
        <v>0</v>
      </c>
    </row>
    <row r="26" spans="1:19" x14ac:dyDescent="0.3">
      <c r="E26" s="23">
        <f t="shared" si="6"/>
        <v>25</v>
      </c>
      <c r="F26" s="79">
        <v>43502</v>
      </c>
      <c r="G26" s="82">
        <v>77.663300000000007</v>
      </c>
      <c r="H26" s="27">
        <f t="shared" si="7"/>
        <v>77.804100000000005</v>
      </c>
      <c r="I26" s="63">
        <f t="shared" si="8"/>
        <v>-0.1407999999999987</v>
      </c>
      <c r="J26" s="63">
        <f t="shared" si="9"/>
        <v>1.9824639999999637E-2</v>
      </c>
      <c r="K26" s="63">
        <f t="shared" si="10"/>
        <v>0.1407999999999987</v>
      </c>
      <c r="L26" s="24">
        <f t="shared" si="11"/>
        <v>1.8129541237624294E-3</v>
      </c>
      <c r="M26" s="4">
        <f t="shared" ca="1" si="0"/>
        <v>77.10926666666667</v>
      </c>
      <c r="N26" s="63">
        <f t="shared" ca="1" si="2"/>
        <v>0.55403333333333649</v>
      </c>
      <c r="O26" s="63">
        <f t="shared" ca="1" si="3"/>
        <v>0.30695293444444793</v>
      </c>
      <c r="P26" s="63">
        <f t="shared" ca="1" si="4"/>
        <v>0.55403333333333649</v>
      </c>
      <c r="Q26" s="24">
        <f t="shared" ca="1" si="5"/>
        <v>7.1337856276173749E-3</v>
      </c>
      <c r="R26" s="25">
        <f t="shared" ca="1" si="1"/>
        <v>0.54354057181756665</v>
      </c>
      <c r="S26" s="26">
        <f t="shared" ca="1" si="12"/>
        <v>0</v>
      </c>
    </row>
    <row r="27" spans="1:19" x14ac:dyDescent="0.3">
      <c r="A27" s="209" t="s">
        <v>162</v>
      </c>
      <c r="B27" s="209"/>
      <c r="C27" s="35"/>
      <c r="E27" s="23">
        <f t="shared" si="6"/>
        <v>26</v>
      </c>
      <c r="F27" s="79">
        <v>43503</v>
      </c>
      <c r="G27" s="82">
        <v>77.362799999999993</v>
      </c>
      <c r="H27" s="27">
        <f t="shared" si="7"/>
        <v>77.663300000000007</v>
      </c>
      <c r="I27" s="63">
        <f t="shared" si="8"/>
        <v>-0.30050000000001376</v>
      </c>
      <c r="J27" s="63">
        <f t="shared" si="9"/>
        <v>9.030025000000827E-2</v>
      </c>
      <c r="K27" s="63">
        <f t="shared" si="10"/>
        <v>0.30050000000001376</v>
      </c>
      <c r="L27" s="24">
        <f t="shared" si="11"/>
        <v>3.8842958114237566E-3</v>
      </c>
      <c r="M27" s="4">
        <f t="shared" ca="1" si="0"/>
        <v>77.484866666666676</v>
      </c>
      <c r="N27" s="63">
        <f t="shared" ca="1" si="2"/>
        <v>-0.12206666666668298</v>
      </c>
      <c r="O27" s="63">
        <f t="shared" ca="1" si="3"/>
        <v>1.4900271111115092E-2</v>
      </c>
      <c r="P27" s="63">
        <f t="shared" ca="1" si="4"/>
        <v>0.12206666666668298</v>
      </c>
      <c r="Q27" s="24">
        <f t="shared" ca="1" si="5"/>
        <v>1.5778470617232442E-3</v>
      </c>
      <c r="R27" s="25">
        <f t="shared" ca="1" si="1"/>
        <v>-0.13255942818245287</v>
      </c>
      <c r="S27" s="26">
        <f t="shared" ca="1" si="12"/>
        <v>1</v>
      </c>
    </row>
    <row r="28" spans="1:19" x14ac:dyDescent="0.3">
      <c r="A28" s="30" t="s">
        <v>39</v>
      </c>
      <c r="B28" s="39">
        <f ca="1">COUNT(ErorrMA)</f>
        <v>1469</v>
      </c>
      <c r="C28" s="40"/>
      <c r="E28" s="23">
        <f t="shared" si="6"/>
        <v>27</v>
      </c>
      <c r="F28" s="79">
        <v>43504</v>
      </c>
      <c r="G28" s="82">
        <v>77.334599999999995</v>
      </c>
      <c r="H28" s="27">
        <f t="shared" si="7"/>
        <v>77.362799999999993</v>
      </c>
      <c r="I28" s="63">
        <f t="shared" si="8"/>
        <v>-2.8199999999998226E-2</v>
      </c>
      <c r="J28" s="63">
        <f t="shared" si="9"/>
        <v>7.9523999999989994E-4</v>
      </c>
      <c r="K28" s="63">
        <f t="shared" si="10"/>
        <v>2.8199999999998226E-2</v>
      </c>
      <c r="L28" s="24">
        <f t="shared" si="11"/>
        <v>3.6464919971136115E-4</v>
      </c>
      <c r="M28" s="4">
        <f t="shared" ca="1" si="0"/>
        <v>77.610066666666668</v>
      </c>
      <c r="N28" s="63">
        <f t="shared" ca="1" si="2"/>
        <v>-0.27546666666667363</v>
      </c>
      <c r="O28" s="63">
        <f t="shared" ca="1" si="3"/>
        <v>7.588188444444828E-2</v>
      </c>
      <c r="P28" s="63">
        <f t="shared" ca="1" si="4"/>
        <v>0.27546666666667363</v>
      </c>
      <c r="Q28" s="24">
        <f t="shared" ca="1" si="5"/>
        <v>3.5620106222398985E-3</v>
      </c>
      <c r="R28" s="25">
        <f t="shared" ca="1" si="1"/>
        <v>-0.28595942818244352</v>
      </c>
      <c r="S28" s="26">
        <f t="shared" ca="1" si="12"/>
        <v>0</v>
      </c>
    </row>
    <row r="29" spans="1:19" x14ac:dyDescent="0.3">
      <c r="A29" s="30" t="s">
        <v>40</v>
      </c>
      <c r="B29" s="39">
        <f ca="1">COUNTIF(ErorrMA,"&lt;=0")</f>
        <v>678</v>
      </c>
      <c r="C29" s="40"/>
      <c r="E29" s="23">
        <f t="shared" si="6"/>
        <v>28</v>
      </c>
      <c r="F29" s="79">
        <v>43507</v>
      </c>
      <c r="G29" s="82">
        <v>78.574100000000001</v>
      </c>
      <c r="H29" s="27">
        <f t="shared" si="7"/>
        <v>77.334599999999995</v>
      </c>
      <c r="I29" s="63">
        <f t="shared" si="8"/>
        <v>1.2395000000000067</v>
      </c>
      <c r="J29" s="63">
        <f t="shared" si="9"/>
        <v>1.5363602500000166</v>
      </c>
      <c r="K29" s="63">
        <f t="shared" si="10"/>
        <v>1.2395000000000067</v>
      </c>
      <c r="L29" s="24">
        <f t="shared" si="11"/>
        <v>1.5774918198235892E-2</v>
      </c>
      <c r="M29" s="4">
        <f t="shared" ca="1" si="0"/>
        <v>77.45356666666666</v>
      </c>
      <c r="N29" s="63">
        <f t="shared" ca="1" si="2"/>
        <v>1.1205333333333414</v>
      </c>
      <c r="O29" s="63">
        <f t="shared" ca="1" si="3"/>
        <v>1.2555949511111291</v>
      </c>
      <c r="P29" s="63">
        <f t="shared" ca="1" si="4"/>
        <v>1.1205333333333414</v>
      </c>
      <c r="Q29" s="24">
        <f t="shared" ca="1" si="5"/>
        <v>1.4260848464485642E-2</v>
      </c>
      <c r="R29" s="25">
        <f t="shared" ca="1" si="1"/>
        <v>1.1100405718175714</v>
      </c>
      <c r="S29" s="26">
        <f t="shared" ca="1" si="12"/>
        <v>1</v>
      </c>
    </row>
    <row r="30" spans="1:19" x14ac:dyDescent="0.3">
      <c r="A30" s="30" t="s">
        <v>41</v>
      </c>
      <c r="B30" s="39">
        <f ca="1">COUNTIF(ErorrMA,"&gt;0")</f>
        <v>791</v>
      </c>
      <c r="C30" s="40"/>
      <c r="E30" s="23">
        <f t="shared" si="6"/>
        <v>29</v>
      </c>
      <c r="F30" s="79">
        <v>43508</v>
      </c>
      <c r="G30" s="82">
        <v>79.541200000000003</v>
      </c>
      <c r="H30" s="27">
        <f t="shared" si="7"/>
        <v>78.574100000000001</v>
      </c>
      <c r="I30" s="63">
        <f t="shared" si="8"/>
        <v>0.96710000000000207</v>
      </c>
      <c r="J30" s="63">
        <f t="shared" si="9"/>
        <v>0.93528241000000401</v>
      </c>
      <c r="K30" s="63">
        <f t="shared" si="10"/>
        <v>0.96710000000000207</v>
      </c>
      <c r="L30" s="24">
        <f t="shared" si="11"/>
        <v>1.2158478876355927E-2</v>
      </c>
      <c r="M30" s="4">
        <f t="shared" ca="1" si="0"/>
        <v>77.757166666666663</v>
      </c>
      <c r="N30" s="63">
        <f t="shared" ca="1" si="2"/>
        <v>1.7840333333333405</v>
      </c>
      <c r="O30" s="63">
        <f t="shared" ca="1" si="3"/>
        <v>3.18277493444447</v>
      </c>
      <c r="P30" s="63">
        <f t="shared" ca="1" si="4"/>
        <v>1.7840333333333405</v>
      </c>
      <c r="Q30" s="24">
        <f t="shared" ca="1" si="5"/>
        <v>2.2429047252660764E-2</v>
      </c>
      <c r="R30" s="25">
        <f t="shared" ca="1" si="1"/>
        <v>1.7735405718175705</v>
      </c>
      <c r="S30" s="26">
        <f t="shared" ca="1" si="12"/>
        <v>0</v>
      </c>
    </row>
    <row r="31" spans="1:19" x14ac:dyDescent="0.3">
      <c r="A31" s="30" t="s">
        <v>42</v>
      </c>
      <c r="B31" s="39">
        <f ca="1">SUM(RunStarts)</f>
        <v>422</v>
      </c>
      <c r="C31" s="40"/>
      <c r="E31" s="23">
        <f t="shared" si="6"/>
        <v>30</v>
      </c>
      <c r="F31" s="79">
        <v>43509</v>
      </c>
      <c r="G31" s="82">
        <v>80.189099999999996</v>
      </c>
      <c r="H31" s="27">
        <f t="shared" si="7"/>
        <v>79.541200000000003</v>
      </c>
      <c r="I31" s="63">
        <f t="shared" si="8"/>
        <v>0.64789999999999281</v>
      </c>
      <c r="J31" s="63">
        <f t="shared" si="9"/>
        <v>0.41977440999999072</v>
      </c>
      <c r="K31" s="63">
        <f t="shared" si="10"/>
        <v>0.64789999999999281</v>
      </c>
      <c r="L31" s="24">
        <f t="shared" si="11"/>
        <v>8.0796517232391042E-3</v>
      </c>
      <c r="M31" s="4">
        <f t="shared" ca="1" si="0"/>
        <v>78.4833</v>
      </c>
      <c r="N31" s="63">
        <f t="shared" ca="1" si="2"/>
        <v>1.7057999999999964</v>
      </c>
      <c r="O31" s="63">
        <f t="shared" ca="1" si="3"/>
        <v>2.9097536399999879</v>
      </c>
      <c r="P31" s="63">
        <f t="shared" ca="1" si="4"/>
        <v>1.7057999999999964</v>
      </c>
      <c r="Q31" s="24">
        <f t="shared" ca="1" si="5"/>
        <v>2.1272217795186583E-2</v>
      </c>
      <c r="R31" s="25">
        <f t="shared" ca="1" si="1"/>
        <v>1.6953072384842265</v>
      </c>
      <c r="S31" s="26">
        <f t="shared" ca="1" si="12"/>
        <v>0</v>
      </c>
    </row>
    <row r="32" spans="1:19" x14ac:dyDescent="0.3">
      <c r="A32" s="30" t="s">
        <v>43</v>
      </c>
      <c r="B32" s="41">
        <f ca="1">2*B29*B30/B28+1</f>
        <v>731.15384615384619</v>
      </c>
      <c r="E32" s="23">
        <f t="shared" si="6"/>
        <v>31</v>
      </c>
      <c r="F32" s="79">
        <v>43510</v>
      </c>
      <c r="G32" s="82">
        <v>79.513099999999994</v>
      </c>
      <c r="H32" s="27">
        <f t="shared" si="7"/>
        <v>80.189099999999996</v>
      </c>
      <c r="I32" s="63">
        <f t="shared" si="8"/>
        <v>-0.67600000000000193</v>
      </c>
      <c r="J32" s="63">
        <f t="shared" si="9"/>
        <v>0.4569760000000026</v>
      </c>
      <c r="K32" s="63">
        <f t="shared" si="10"/>
        <v>0.67600000000000193</v>
      </c>
      <c r="L32" s="24">
        <f t="shared" si="11"/>
        <v>8.501743737824358E-3</v>
      </c>
      <c r="M32" s="4">
        <f t="shared" ca="1" si="0"/>
        <v>79.434799999999996</v>
      </c>
      <c r="N32" s="63">
        <f t="shared" ca="1" si="2"/>
        <v>7.8299999999998704E-2</v>
      </c>
      <c r="O32" s="63">
        <f t="shared" ca="1" si="3"/>
        <v>6.130889999999797E-3</v>
      </c>
      <c r="P32" s="63">
        <f t="shared" ca="1" si="4"/>
        <v>7.8299999999998704E-2</v>
      </c>
      <c r="Q32" s="24">
        <f t="shared" ca="1" si="5"/>
        <v>9.8474339448466623E-4</v>
      </c>
      <c r="R32" s="25">
        <f t="shared" ca="1" si="1"/>
        <v>6.7807238484228829E-2</v>
      </c>
      <c r="S32" s="26">
        <f t="shared" ca="1" si="12"/>
        <v>0</v>
      </c>
    </row>
    <row r="33" spans="1:19" x14ac:dyDescent="0.3">
      <c r="A33" s="30" t="s">
        <v>44</v>
      </c>
      <c r="B33" s="41">
        <f ca="1">SQRT((B32-1)*(B32-2)/(B28-1))</f>
        <v>19.04380589736747</v>
      </c>
      <c r="E33" s="23">
        <f t="shared" si="6"/>
        <v>32</v>
      </c>
      <c r="F33" s="79">
        <v>43511</v>
      </c>
      <c r="G33" s="82">
        <v>80.170299999999997</v>
      </c>
      <c r="H33" s="27">
        <f t="shared" si="7"/>
        <v>79.513099999999994</v>
      </c>
      <c r="I33" s="63">
        <f t="shared" si="8"/>
        <v>0.65720000000000312</v>
      </c>
      <c r="J33" s="63">
        <f t="shared" si="9"/>
        <v>0.4319118400000041</v>
      </c>
      <c r="K33" s="63">
        <f t="shared" si="10"/>
        <v>0.65720000000000312</v>
      </c>
      <c r="L33" s="24">
        <f t="shared" si="11"/>
        <v>8.197549466573072E-3</v>
      </c>
      <c r="M33" s="4">
        <f t="shared" ca="1" si="0"/>
        <v>79.747799999999998</v>
      </c>
      <c r="N33" s="63">
        <f t="shared" ca="1" si="2"/>
        <v>0.42249999999999943</v>
      </c>
      <c r="O33" s="63">
        <f t="shared" ca="1" si="3"/>
        <v>0.17850624999999953</v>
      </c>
      <c r="P33" s="63">
        <f t="shared" ca="1" si="4"/>
        <v>0.42249999999999943</v>
      </c>
      <c r="Q33" s="24">
        <f t="shared" ca="1" si="5"/>
        <v>5.2700314206133624E-3</v>
      </c>
      <c r="R33" s="25">
        <f t="shared" ca="1" si="1"/>
        <v>0.41200723848422954</v>
      </c>
      <c r="S33" s="26">
        <f t="shared" ca="1" si="12"/>
        <v>0</v>
      </c>
    </row>
    <row r="34" spans="1:19" x14ac:dyDescent="0.3">
      <c r="A34" s="30" t="s">
        <v>45</v>
      </c>
      <c r="B34" s="41">
        <f ca="1">(B31-B32)/B33</f>
        <v>-16.233826779161944</v>
      </c>
      <c r="E34" s="23">
        <f t="shared" si="6"/>
        <v>33</v>
      </c>
      <c r="F34" s="79">
        <v>43515</v>
      </c>
      <c r="G34" s="82">
        <v>79.409800000000004</v>
      </c>
      <c r="H34" s="27">
        <f t="shared" si="7"/>
        <v>80.170299999999997</v>
      </c>
      <c r="I34" s="63">
        <f t="shared" si="8"/>
        <v>-0.76049999999999329</v>
      </c>
      <c r="J34" s="63">
        <f t="shared" si="9"/>
        <v>0.57836024999998981</v>
      </c>
      <c r="K34" s="63">
        <f t="shared" si="10"/>
        <v>0.76049999999999329</v>
      </c>
      <c r="L34" s="24">
        <f t="shared" si="11"/>
        <v>9.5769036063558053E-3</v>
      </c>
      <c r="M34" s="4">
        <f t="shared" ca="1" si="0"/>
        <v>79.957499999999996</v>
      </c>
      <c r="N34" s="63">
        <f t="shared" ca="1" si="2"/>
        <v>-0.54769999999999186</v>
      </c>
      <c r="O34" s="63">
        <f t="shared" ca="1" si="3"/>
        <v>0.29997528999999107</v>
      </c>
      <c r="P34" s="63">
        <f t="shared" ca="1" si="4"/>
        <v>0.54769999999999186</v>
      </c>
      <c r="Q34" s="24">
        <f t="shared" ca="1" si="5"/>
        <v>6.8971336031571897E-3</v>
      </c>
      <c r="R34" s="25">
        <f t="shared" ca="1" si="1"/>
        <v>-0.55819276151576169</v>
      </c>
      <c r="S34" s="26">
        <f t="shared" ca="1" si="12"/>
        <v>1</v>
      </c>
    </row>
    <row r="35" spans="1:19" x14ac:dyDescent="0.3">
      <c r="A35" s="30" t="s">
        <v>46</v>
      </c>
      <c r="B35" s="31">
        <f ca="1">2*(1-_xlfn.NORM.S.DIST(ABS(B34),TRUE))</f>
        <v>0</v>
      </c>
      <c r="E35" s="23">
        <f t="shared" si="6"/>
        <v>34</v>
      </c>
      <c r="F35" s="79">
        <v>43516</v>
      </c>
      <c r="G35" s="82">
        <v>79.663300000000007</v>
      </c>
      <c r="H35" s="27">
        <f t="shared" si="7"/>
        <v>79.409800000000004</v>
      </c>
      <c r="I35" s="63">
        <f t="shared" si="8"/>
        <v>0.2535000000000025</v>
      </c>
      <c r="J35" s="63">
        <f t="shared" si="9"/>
        <v>6.426225000000127E-2</v>
      </c>
      <c r="K35" s="63">
        <f t="shared" si="10"/>
        <v>0.2535000000000025</v>
      </c>
      <c r="L35" s="24">
        <f t="shared" si="11"/>
        <v>3.1821428436934257E-3</v>
      </c>
      <c r="M35" s="4">
        <f t="shared" ca="1" si="0"/>
        <v>79.697733333333346</v>
      </c>
      <c r="N35" s="63">
        <f t="shared" ca="1" si="2"/>
        <v>-3.4433333333339533E-2</v>
      </c>
      <c r="O35" s="63">
        <f t="shared" ca="1" si="3"/>
        <v>1.1856544444448715E-3</v>
      </c>
      <c r="P35" s="63">
        <f t="shared" ca="1" si="4"/>
        <v>3.4433333333339533E-2</v>
      </c>
      <c r="Q35" s="24">
        <f t="shared" ca="1" si="5"/>
        <v>4.3223583925520949E-4</v>
      </c>
      <c r="R35" s="25">
        <f t="shared" ca="1" si="1"/>
        <v>-4.4926094849109414E-2</v>
      </c>
      <c r="S35" s="26">
        <f t="shared" ca="1" si="12"/>
        <v>0</v>
      </c>
    </row>
    <row r="36" spans="1:19" x14ac:dyDescent="0.3">
      <c r="E36" s="23">
        <f t="shared" si="6"/>
        <v>35</v>
      </c>
      <c r="F36" s="79">
        <v>43517</v>
      </c>
      <c r="G36" s="82">
        <v>78.827600000000004</v>
      </c>
      <c r="H36" s="27">
        <f t="shared" si="7"/>
        <v>79.663300000000007</v>
      </c>
      <c r="I36" s="63">
        <f t="shared" si="8"/>
        <v>-0.83570000000000277</v>
      </c>
      <c r="J36" s="63">
        <f t="shared" si="9"/>
        <v>0.69839449000000464</v>
      </c>
      <c r="K36" s="63">
        <f t="shared" si="10"/>
        <v>0.83570000000000277</v>
      </c>
      <c r="L36" s="24">
        <f t="shared" si="11"/>
        <v>1.0601616692630534E-2</v>
      </c>
      <c r="M36" s="4">
        <f t="shared" ca="1" si="0"/>
        <v>79.747799999999998</v>
      </c>
      <c r="N36" s="63">
        <f t="shared" ca="1" si="2"/>
        <v>-0.92019999999999413</v>
      </c>
      <c r="O36" s="63">
        <f t="shared" ca="1" si="3"/>
        <v>0.84676803999998917</v>
      </c>
      <c r="P36" s="63">
        <f t="shared" ca="1" si="4"/>
        <v>0.92019999999999413</v>
      </c>
      <c r="Q36" s="24">
        <f t="shared" ca="1" si="5"/>
        <v>1.1673576260091568E-2</v>
      </c>
      <c r="R36" s="25">
        <f t="shared" ca="1" si="1"/>
        <v>-0.93069276151576397</v>
      </c>
      <c r="S36" s="26">
        <f t="shared" ca="1" si="12"/>
        <v>0</v>
      </c>
    </row>
    <row r="37" spans="1:19" x14ac:dyDescent="0.3">
      <c r="E37" s="23">
        <f t="shared" si="6"/>
        <v>36</v>
      </c>
      <c r="F37" s="79">
        <v>43518</v>
      </c>
      <c r="G37" s="82">
        <v>79.588200000000001</v>
      </c>
      <c r="H37" s="27">
        <f t="shared" si="7"/>
        <v>78.827600000000004</v>
      </c>
      <c r="I37" s="63">
        <f t="shared" si="8"/>
        <v>0.76059999999999661</v>
      </c>
      <c r="J37" s="63">
        <f t="shared" si="9"/>
        <v>0.57851235999999484</v>
      </c>
      <c r="K37" s="63">
        <f t="shared" si="10"/>
        <v>0.76059999999999661</v>
      </c>
      <c r="L37" s="24">
        <f t="shared" si="11"/>
        <v>9.5566930776169907E-3</v>
      </c>
      <c r="M37" s="4">
        <f t="shared" ca="1" si="0"/>
        <v>79.300233333333338</v>
      </c>
      <c r="N37" s="63">
        <f t="shared" ca="1" si="2"/>
        <v>0.28796666666666226</v>
      </c>
      <c r="O37" s="63">
        <f t="shared" ca="1" si="3"/>
        <v>8.2924801111108573E-2</v>
      </c>
      <c r="P37" s="63">
        <f t="shared" ca="1" si="4"/>
        <v>0.28796666666666226</v>
      </c>
      <c r="Q37" s="24">
        <f t="shared" ca="1" si="5"/>
        <v>3.6182080593186207E-3</v>
      </c>
      <c r="R37" s="25">
        <f t="shared" ca="1" si="1"/>
        <v>0.27747390515089237</v>
      </c>
      <c r="S37" s="26">
        <f t="shared" ca="1" si="12"/>
        <v>1</v>
      </c>
    </row>
    <row r="38" spans="1:19" x14ac:dyDescent="0.3">
      <c r="E38" s="23">
        <f t="shared" si="6"/>
        <v>37</v>
      </c>
      <c r="F38" s="79">
        <v>43521</v>
      </c>
      <c r="G38" s="82">
        <v>79.973100000000002</v>
      </c>
      <c r="H38" s="27">
        <f t="shared" si="7"/>
        <v>79.588200000000001</v>
      </c>
      <c r="I38" s="63">
        <f t="shared" si="8"/>
        <v>0.3849000000000018</v>
      </c>
      <c r="J38" s="63">
        <f t="shared" si="9"/>
        <v>0.14814801000000138</v>
      </c>
      <c r="K38" s="63">
        <f t="shared" si="10"/>
        <v>0.3849000000000018</v>
      </c>
      <c r="L38" s="24">
        <f t="shared" si="11"/>
        <v>4.8128683269749676E-3</v>
      </c>
      <c r="M38" s="4">
        <f t="shared" ca="1" si="0"/>
        <v>79.359700000000004</v>
      </c>
      <c r="N38" s="63">
        <f t="shared" ca="1" si="2"/>
        <v>0.61339999999999861</v>
      </c>
      <c r="O38" s="63">
        <f t="shared" ca="1" si="3"/>
        <v>0.37625955999999827</v>
      </c>
      <c r="P38" s="63">
        <f t="shared" ca="1" si="4"/>
        <v>0.61339999999999861</v>
      </c>
      <c r="Q38" s="24">
        <f t="shared" ca="1" si="5"/>
        <v>7.6700790640852811E-3</v>
      </c>
      <c r="R38" s="25">
        <f t="shared" ca="1" si="1"/>
        <v>0.60290723848422878</v>
      </c>
      <c r="S38" s="26">
        <f t="shared" ca="1" si="12"/>
        <v>0</v>
      </c>
    </row>
    <row r="39" spans="1:19" x14ac:dyDescent="0.3">
      <c r="A39" s="209" t="s">
        <v>47</v>
      </c>
      <c r="B39" s="209"/>
      <c r="E39" s="23">
        <f t="shared" si="6"/>
        <v>38</v>
      </c>
      <c r="F39" s="79">
        <v>43522</v>
      </c>
      <c r="G39" s="82">
        <v>80.564700000000002</v>
      </c>
      <c r="H39" s="27">
        <f t="shared" si="7"/>
        <v>79.973100000000002</v>
      </c>
      <c r="I39" s="63">
        <f t="shared" si="8"/>
        <v>0.59159999999999968</v>
      </c>
      <c r="J39" s="63">
        <f t="shared" si="9"/>
        <v>0.34999055999999962</v>
      </c>
      <c r="K39" s="63">
        <f t="shared" si="10"/>
        <v>0.59159999999999968</v>
      </c>
      <c r="L39" s="24">
        <f t="shared" si="11"/>
        <v>7.3431664240045536E-3</v>
      </c>
      <c r="M39" s="4">
        <f t="shared" ca="1" si="0"/>
        <v>79.462966666666659</v>
      </c>
      <c r="N39" s="63">
        <f t="shared" ca="1" si="2"/>
        <v>1.1017333333333426</v>
      </c>
      <c r="O39" s="63">
        <f t="shared" ca="1" si="3"/>
        <v>1.2138163377777982</v>
      </c>
      <c r="P39" s="63">
        <f t="shared" ca="1" si="4"/>
        <v>1.1017333333333426</v>
      </c>
      <c r="Q39" s="24">
        <f t="shared" ca="1" si="5"/>
        <v>1.3675137291311736E-2</v>
      </c>
      <c r="R39" s="25">
        <f t="shared" ca="1" si="1"/>
        <v>1.0912405718175726</v>
      </c>
      <c r="S39" s="26">
        <f t="shared" ca="1" si="12"/>
        <v>0</v>
      </c>
    </row>
    <row r="40" spans="1:19" x14ac:dyDescent="0.3">
      <c r="A40" s="28" t="s">
        <v>48</v>
      </c>
      <c r="B40" s="42">
        <v>1.46</v>
      </c>
      <c r="E40" s="23">
        <f t="shared" si="6"/>
        <v>39</v>
      </c>
      <c r="F40" s="79">
        <v>43523</v>
      </c>
      <c r="G40" s="82">
        <v>80.912099999999995</v>
      </c>
      <c r="H40" s="27">
        <f t="shared" si="7"/>
        <v>80.564700000000002</v>
      </c>
      <c r="I40" s="63">
        <f t="shared" si="8"/>
        <v>0.34739999999999327</v>
      </c>
      <c r="J40" s="63">
        <f t="shared" si="9"/>
        <v>0.12068675999999533</v>
      </c>
      <c r="K40" s="63">
        <f t="shared" si="10"/>
        <v>0.34739999999999327</v>
      </c>
      <c r="L40" s="24">
        <f t="shared" si="11"/>
        <v>4.2935481837697116E-3</v>
      </c>
      <c r="M40" s="4">
        <f t="shared" ca="1" si="0"/>
        <v>80.042000000000016</v>
      </c>
      <c r="N40" s="63">
        <f t="shared" ca="1" si="2"/>
        <v>0.87009999999997945</v>
      </c>
      <c r="O40" s="63">
        <f t="shared" ca="1" si="3"/>
        <v>0.75707400999996421</v>
      </c>
      <c r="P40" s="63">
        <f t="shared" ca="1" si="4"/>
        <v>0.87009999999997945</v>
      </c>
      <c r="Q40" s="24">
        <f t="shared" ca="1" si="5"/>
        <v>1.0753645004887766E-2</v>
      </c>
      <c r="R40" s="25">
        <f t="shared" ca="1" si="1"/>
        <v>0.85960723848420961</v>
      </c>
      <c r="S40" s="26">
        <f t="shared" ca="1" si="12"/>
        <v>0</v>
      </c>
    </row>
    <row r="41" spans="1:19" x14ac:dyDescent="0.3">
      <c r="A41" s="43" t="s">
        <v>35</v>
      </c>
      <c r="B41" s="44">
        <v>3</v>
      </c>
      <c r="E41" s="23">
        <f t="shared" si="6"/>
        <v>40</v>
      </c>
      <c r="F41" s="79">
        <v>43524</v>
      </c>
      <c r="G41" s="82">
        <v>80.498999999999995</v>
      </c>
      <c r="H41" s="27">
        <f t="shared" si="7"/>
        <v>80.912099999999995</v>
      </c>
      <c r="I41" s="63">
        <f t="shared" si="8"/>
        <v>-0.41310000000000002</v>
      </c>
      <c r="J41" s="63">
        <f t="shared" si="9"/>
        <v>0.17065161000000001</v>
      </c>
      <c r="K41" s="63">
        <f t="shared" si="10"/>
        <v>0.41310000000000002</v>
      </c>
      <c r="L41" s="24">
        <f t="shared" si="11"/>
        <v>5.1317407669660498E-3</v>
      </c>
      <c r="M41" s="4">
        <f t="shared" ca="1" si="0"/>
        <v>80.4833</v>
      </c>
      <c r="N41" s="63">
        <f t="shared" ca="1" si="2"/>
        <v>1.5699999999995384E-2</v>
      </c>
      <c r="O41" s="63">
        <f t="shared" ca="1" si="3"/>
        <v>2.4648999999985508E-4</v>
      </c>
      <c r="P41" s="63">
        <f t="shared" ca="1" si="4"/>
        <v>1.5699999999995384E-2</v>
      </c>
      <c r="Q41" s="24">
        <f t="shared" ca="1" si="5"/>
        <v>1.9503347867669643E-4</v>
      </c>
      <c r="R41" s="25">
        <f t="shared" ca="1" si="1"/>
        <v>5.2072384842255046E-3</v>
      </c>
      <c r="S41" s="26">
        <f t="shared" ca="1" si="12"/>
        <v>0</v>
      </c>
    </row>
    <row r="42" spans="1:19" x14ac:dyDescent="0.3">
      <c r="A42" s="28" t="s">
        <v>49</v>
      </c>
      <c r="B42" s="42">
        <v>1.91</v>
      </c>
      <c r="E42" s="23">
        <f t="shared" si="6"/>
        <v>41</v>
      </c>
      <c r="F42" s="79">
        <v>43525</v>
      </c>
      <c r="G42" s="82">
        <v>82.052300000000002</v>
      </c>
      <c r="H42" s="27">
        <f t="shared" si="7"/>
        <v>80.498999999999995</v>
      </c>
      <c r="I42" s="63">
        <f t="shared" si="8"/>
        <v>1.5533000000000072</v>
      </c>
      <c r="J42" s="63">
        <f t="shared" si="9"/>
        <v>2.4127408900000225</v>
      </c>
      <c r="K42" s="63">
        <f t="shared" si="10"/>
        <v>1.5533000000000072</v>
      </c>
      <c r="L42" s="24">
        <f t="shared" si="11"/>
        <v>1.8930608892133518E-2</v>
      </c>
      <c r="M42" s="4">
        <f t="shared" ca="1" si="0"/>
        <v>80.658599999999993</v>
      </c>
      <c r="N42" s="63">
        <f t="shared" ca="1" si="2"/>
        <v>1.3937000000000097</v>
      </c>
      <c r="O42" s="63">
        <f t="shared" ca="1" si="3"/>
        <v>1.9423996900000271</v>
      </c>
      <c r="P42" s="63">
        <f t="shared" ca="1" si="4"/>
        <v>1.3937000000000097</v>
      </c>
      <c r="Q42" s="24">
        <f t="shared" ca="1" si="5"/>
        <v>1.69855080235412E-2</v>
      </c>
      <c r="R42" s="25">
        <f t="shared" ca="1" si="1"/>
        <v>1.3832072384842398</v>
      </c>
      <c r="S42" s="26">
        <f t="shared" ca="1" si="12"/>
        <v>0</v>
      </c>
    </row>
    <row r="43" spans="1:19" x14ac:dyDescent="0.3">
      <c r="A43" s="43" t="s">
        <v>35</v>
      </c>
      <c r="B43" s="44">
        <v>3</v>
      </c>
      <c r="E43" s="23">
        <f t="shared" si="6"/>
        <v>42</v>
      </c>
      <c r="F43" s="79">
        <v>43528</v>
      </c>
      <c r="G43" s="82">
        <v>80.621399999999994</v>
      </c>
      <c r="H43" s="27">
        <f t="shared" si="7"/>
        <v>82.052300000000002</v>
      </c>
      <c r="I43" s="63">
        <f t="shared" si="8"/>
        <v>-1.4309000000000083</v>
      </c>
      <c r="J43" s="63">
        <f t="shared" si="9"/>
        <v>2.0474748100000237</v>
      </c>
      <c r="K43" s="63">
        <f t="shared" si="10"/>
        <v>1.4309000000000083</v>
      </c>
      <c r="L43" s="24">
        <f t="shared" si="11"/>
        <v>1.7748389385448631E-2</v>
      </c>
      <c r="M43" s="4">
        <f t="shared" ca="1" si="0"/>
        <v>81.154466666666664</v>
      </c>
      <c r="N43" s="63">
        <f t="shared" ca="1" si="2"/>
        <v>-0.53306666666667013</v>
      </c>
      <c r="O43" s="63">
        <f t="shared" ca="1" si="3"/>
        <v>0.2841600711111148</v>
      </c>
      <c r="P43" s="63">
        <f t="shared" ca="1" si="4"/>
        <v>0.53306666666667013</v>
      </c>
      <c r="Q43" s="24">
        <f t="shared" ca="1" si="5"/>
        <v>6.6119748189273587E-3</v>
      </c>
      <c r="R43" s="25">
        <f t="shared" ca="1" si="1"/>
        <v>-0.54355942818243996</v>
      </c>
      <c r="S43" s="26">
        <f t="shared" ca="1" si="12"/>
        <v>1</v>
      </c>
    </row>
    <row r="44" spans="1:19" x14ac:dyDescent="0.3">
      <c r="A44" s="28" t="s">
        <v>50</v>
      </c>
      <c r="B44" s="42">
        <v>2.7</v>
      </c>
      <c r="E44" s="23">
        <f t="shared" si="6"/>
        <v>43</v>
      </c>
      <c r="F44" s="79">
        <v>43529</v>
      </c>
      <c r="G44" s="82">
        <v>80.433099999999996</v>
      </c>
      <c r="H44" s="27">
        <f t="shared" si="7"/>
        <v>80.621399999999994</v>
      </c>
      <c r="I44" s="63">
        <f t="shared" si="8"/>
        <v>-0.18829999999999814</v>
      </c>
      <c r="J44" s="63">
        <f t="shared" si="9"/>
        <v>3.5456889999999297E-2</v>
      </c>
      <c r="K44" s="63">
        <f t="shared" si="10"/>
        <v>0.18829999999999814</v>
      </c>
      <c r="L44" s="24">
        <f t="shared" si="11"/>
        <v>2.3410759998060268E-3</v>
      </c>
      <c r="M44" s="4">
        <f t="shared" ca="1" si="0"/>
        <v>81.057566666666659</v>
      </c>
      <c r="N44" s="63">
        <f t="shared" ca="1" si="2"/>
        <v>-0.62446666666666317</v>
      </c>
      <c r="O44" s="63">
        <f t="shared" ca="1" si="3"/>
        <v>0.38995861777777341</v>
      </c>
      <c r="P44" s="63">
        <f t="shared" ca="1" si="4"/>
        <v>0.62446666666666317</v>
      </c>
      <c r="Q44" s="24">
        <f t="shared" ca="1" si="5"/>
        <v>7.7638020499851829E-3</v>
      </c>
      <c r="R44" s="25">
        <f t="shared" ca="1" si="1"/>
        <v>-0.63495942818243301</v>
      </c>
      <c r="S44" s="26">
        <f t="shared" ca="1" si="12"/>
        <v>0</v>
      </c>
    </row>
    <row r="45" spans="1:19" x14ac:dyDescent="0.3">
      <c r="A45" s="43" t="s">
        <v>35</v>
      </c>
      <c r="B45" s="44">
        <v>3</v>
      </c>
      <c r="E45" s="23">
        <f t="shared" si="6"/>
        <v>44</v>
      </c>
      <c r="F45" s="79">
        <v>43530</v>
      </c>
      <c r="G45" s="82">
        <v>80.141300000000001</v>
      </c>
      <c r="H45" s="27">
        <f t="shared" si="7"/>
        <v>80.433099999999996</v>
      </c>
      <c r="I45" s="63">
        <f t="shared" si="8"/>
        <v>-0.29179999999999495</v>
      </c>
      <c r="J45" s="63">
        <f t="shared" si="9"/>
        <v>8.5147239999997057E-2</v>
      </c>
      <c r="K45" s="63">
        <f t="shared" si="10"/>
        <v>0.29179999999999495</v>
      </c>
      <c r="L45" s="24">
        <f t="shared" si="11"/>
        <v>3.6410689619459E-3</v>
      </c>
      <c r="M45" s="4">
        <f t="shared" ca="1" si="0"/>
        <v>81.035600000000002</v>
      </c>
      <c r="N45" s="63">
        <f t="shared" ca="1" si="2"/>
        <v>-0.89430000000000121</v>
      </c>
      <c r="O45" s="63">
        <f t="shared" ca="1" si="3"/>
        <v>0.79977249000000217</v>
      </c>
      <c r="P45" s="63">
        <f t="shared" ca="1" si="4"/>
        <v>0.89430000000000121</v>
      </c>
      <c r="Q45" s="24">
        <f t="shared" ca="1" si="5"/>
        <v>1.1159040344990675E-2</v>
      </c>
      <c r="R45" s="25">
        <f t="shared" ca="1" si="1"/>
        <v>-0.90479276151577104</v>
      </c>
      <c r="S45" s="26">
        <f t="shared" ca="1" si="12"/>
        <v>0</v>
      </c>
    </row>
    <row r="46" spans="1:19" x14ac:dyDescent="0.3">
      <c r="A46" s="37" t="s">
        <v>57</v>
      </c>
      <c r="B46" s="45">
        <v>1.8120000000000001E-2</v>
      </c>
      <c r="E46" s="23">
        <f t="shared" si="6"/>
        <v>45</v>
      </c>
      <c r="F46" s="79">
        <v>43531</v>
      </c>
      <c r="G46" s="82">
        <v>80.263599999999997</v>
      </c>
      <c r="H46" s="27">
        <f t="shared" si="7"/>
        <v>80.141300000000001</v>
      </c>
      <c r="I46" s="63">
        <f t="shared" si="8"/>
        <v>0.12229999999999563</v>
      </c>
      <c r="J46" s="63">
        <f t="shared" si="9"/>
        <v>1.4957289999998933E-2</v>
      </c>
      <c r="K46" s="63">
        <f t="shared" si="10"/>
        <v>0.12229999999999563</v>
      </c>
      <c r="L46" s="24">
        <f t="shared" si="11"/>
        <v>1.5237293119171784E-3</v>
      </c>
      <c r="M46" s="4">
        <f t="shared" ca="1" si="0"/>
        <v>80.398600000000002</v>
      </c>
      <c r="N46" s="63">
        <f t="shared" ca="1" si="2"/>
        <v>-0.13500000000000512</v>
      </c>
      <c r="O46" s="63">
        <f t="shared" ca="1" si="3"/>
        <v>1.8225000000001382E-2</v>
      </c>
      <c r="P46" s="63">
        <f t="shared" ca="1" si="4"/>
        <v>0.13500000000000512</v>
      </c>
      <c r="Q46" s="24">
        <f t="shared" ca="1" si="5"/>
        <v>1.6819579485595603E-3</v>
      </c>
      <c r="R46" s="25">
        <f t="shared" ca="1" si="1"/>
        <v>-0.145492761515775</v>
      </c>
      <c r="S46" s="26">
        <f t="shared" ca="1" si="12"/>
        <v>0</v>
      </c>
    </row>
    <row r="47" spans="1:19" x14ac:dyDescent="0.3">
      <c r="A47" s="43" t="s">
        <v>35</v>
      </c>
      <c r="B47" s="44">
        <v>3</v>
      </c>
      <c r="E47" s="23">
        <f t="shared" si="6"/>
        <v>46</v>
      </c>
      <c r="F47" s="79">
        <v>43532</v>
      </c>
      <c r="G47" s="82">
        <v>79.830600000000004</v>
      </c>
      <c r="H47" s="27">
        <f t="shared" si="7"/>
        <v>80.263599999999997</v>
      </c>
      <c r="I47" s="63">
        <f t="shared" si="8"/>
        <v>-0.43299999999999272</v>
      </c>
      <c r="J47" s="63">
        <f t="shared" si="9"/>
        <v>0.18748899999999369</v>
      </c>
      <c r="K47" s="63">
        <f t="shared" si="10"/>
        <v>0.43299999999999272</v>
      </c>
      <c r="L47" s="24">
        <f t="shared" si="11"/>
        <v>5.4239852888490463E-3</v>
      </c>
      <c r="M47" s="4">
        <f t="shared" ca="1" si="0"/>
        <v>80.279333333333327</v>
      </c>
      <c r="N47" s="63">
        <f t="shared" ca="1" si="2"/>
        <v>-0.44873333333332255</v>
      </c>
      <c r="O47" s="63">
        <f t="shared" ca="1" si="3"/>
        <v>0.20136160444443477</v>
      </c>
      <c r="P47" s="63">
        <f t="shared" ca="1" si="4"/>
        <v>0.44873333333332255</v>
      </c>
      <c r="Q47" s="24">
        <f t="shared" ca="1" si="5"/>
        <v>5.6210692808687712E-3</v>
      </c>
      <c r="R47" s="25">
        <f t="shared" ca="1" si="1"/>
        <v>-0.45922609484909244</v>
      </c>
      <c r="S47" s="26">
        <f t="shared" ca="1" si="12"/>
        <v>0</v>
      </c>
    </row>
    <row r="48" spans="1:19" x14ac:dyDescent="0.3">
      <c r="A48" s="40"/>
      <c r="B48" s="46"/>
      <c r="E48" s="23">
        <f t="shared" si="6"/>
        <v>47</v>
      </c>
      <c r="F48" s="79">
        <v>43535</v>
      </c>
      <c r="G48" s="82">
        <v>80.790800000000004</v>
      </c>
      <c r="H48" s="27">
        <f t="shared" si="7"/>
        <v>79.830600000000004</v>
      </c>
      <c r="I48" s="63">
        <f t="shared" si="8"/>
        <v>0.96020000000000039</v>
      </c>
      <c r="J48" s="63">
        <f t="shared" si="9"/>
        <v>0.92198404000000078</v>
      </c>
      <c r="K48" s="63">
        <f t="shared" si="10"/>
        <v>0.96020000000000039</v>
      </c>
      <c r="L48" s="24">
        <f t="shared" si="11"/>
        <v>1.1885016610802225E-2</v>
      </c>
      <c r="M48" s="4">
        <f t="shared" ca="1" si="0"/>
        <v>80.078500000000005</v>
      </c>
      <c r="N48" s="63">
        <f t="shared" ca="1" si="2"/>
        <v>0.71229999999999905</v>
      </c>
      <c r="O48" s="63">
        <f t="shared" ca="1" si="3"/>
        <v>0.50737128999999859</v>
      </c>
      <c r="P48" s="63">
        <f t="shared" ca="1" si="4"/>
        <v>0.71229999999999905</v>
      </c>
      <c r="Q48" s="24">
        <f t="shared" ca="1" si="5"/>
        <v>8.8165979294672035E-3</v>
      </c>
      <c r="R48" s="25">
        <f t="shared" ca="1" si="1"/>
        <v>0.70180723848422921</v>
      </c>
      <c r="S48" s="26">
        <f t="shared" ca="1" si="12"/>
        <v>1</v>
      </c>
    </row>
    <row r="49" spans="1:19" x14ac:dyDescent="0.3">
      <c r="A49" s="209" t="s">
        <v>52</v>
      </c>
      <c r="B49" s="209"/>
      <c r="E49" s="23">
        <f t="shared" si="6"/>
        <v>48</v>
      </c>
      <c r="F49" s="79">
        <v>43536</v>
      </c>
      <c r="G49" s="82">
        <v>80.423699999999997</v>
      </c>
      <c r="H49" s="27">
        <f t="shared" si="7"/>
        <v>80.790800000000004</v>
      </c>
      <c r="I49" s="63">
        <f t="shared" si="8"/>
        <v>-0.36710000000000775</v>
      </c>
      <c r="J49" s="63">
        <f t="shared" si="9"/>
        <v>0.13476241000000569</v>
      </c>
      <c r="K49" s="63">
        <f t="shared" si="10"/>
        <v>0.36710000000000775</v>
      </c>
      <c r="L49" s="24">
        <f t="shared" si="11"/>
        <v>4.5645748703430425E-3</v>
      </c>
      <c r="M49" s="4">
        <f t="shared" ca="1" si="0"/>
        <v>80.295000000000002</v>
      </c>
      <c r="N49" s="63">
        <f t="shared" ca="1" si="2"/>
        <v>0.12869999999999493</v>
      </c>
      <c r="O49" s="63">
        <f t="shared" ca="1" si="3"/>
        <v>1.6563689999998694E-2</v>
      </c>
      <c r="P49" s="63">
        <f t="shared" ca="1" si="4"/>
        <v>0.12869999999999493</v>
      </c>
      <c r="Q49" s="24">
        <f t="shared" ca="1" si="5"/>
        <v>1.600274545936023E-3</v>
      </c>
      <c r="R49" s="25">
        <f t="shared" ca="1" si="1"/>
        <v>0.11820723848422506</v>
      </c>
      <c r="S49" s="26">
        <f t="shared" ca="1" si="12"/>
        <v>0</v>
      </c>
    </row>
    <row r="50" spans="1:19" x14ac:dyDescent="0.3">
      <c r="A50" s="28" t="s">
        <v>49</v>
      </c>
      <c r="B50" s="42">
        <v>1.46</v>
      </c>
      <c r="E50" s="23">
        <f t="shared" si="6"/>
        <v>49</v>
      </c>
      <c r="F50" s="79">
        <v>43537</v>
      </c>
      <c r="G50" s="82">
        <v>80.894400000000005</v>
      </c>
      <c r="H50" s="27">
        <f t="shared" si="7"/>
        <v>80.423699999999997</v>
      </c>
      <c r="I50" s="63">
        <f t="shared" si="8"/>
        <v>0.47070000000000789</v>
      </c>
      <c r="J50" s="63">
        <f t="shared" si="9"/>
        <v>0.22155849000000744</v>
      </c>
      <c r="K50" s="63">
        <f t="shared" si="10"/>
        <v>0.47070000000000789</v>
      </c>
      <c r="L50" s="24">
        <f t="shared" si="11"/>
        <v>5.8186969678989875E-3</v>
      </c>
      <c r="M50" s="4">
        <f t="shared" ca="1" si="0"/>
        <v>80.348366666666664</v>
      </c>
      <c r="N50" s="63">
        <f t="shared" ca="1" si="2"/>
        <v>0.54603333333334092</v>
      </c>
      <c r="O50" s="63">
        <f t="shared" ca="1" si="3"/>
        <v>0.2981524011111194</v>
      </c>
      <c r="P50" s="63">
        <f t="shared" ca="1" si="4"/>
        <v>0.54603333333334092</v>
      </c>
      <c r="Q50" s="24">
        <f t="shared" ca="1" si="5"/>
        <v>6.7499522010589222E-3</v>
      </c>
      <c r="R50" s="25">
        <f t="shared" ca="1" si="1"/>
        <v>0.53554057181757109</v>
      </c>
      <c r="S50" s="26">
        <f t="shared" ca="1" si="12"/>
        <v>0</v>
      </c>
    </row>
    <row r="51" spans="1:19" x14ac:dyDescent="0.3">
      <c r="A51" s="43" t="s">
        <v>35</v>
      </c>
      <c r="B51" s="44">
        <v>1</v>
      </c>
      <c r="E51" s="23">
        <f>E50+1</f>
        <v>50</v>
      </c>
      <c r="F51" s="79">
        <v>43538</v>
      </c>
      <c r="G51" s="82">
        <v>81.779300000000006</v>
      </c>
      <c r="H51" s="27">
        <f>G50</f>
        <v>80.894400000000005</v>
      </c>
      <c r="I51" s="63">
        <f t="shared" si="8"/>
        <v>0.8849000000000018</v>
      </c>
      <c r="J51" s="63">
        <f t="shared" si="9"/>
        <v>0.78304801000000313</v>
      </c>
      <c r="K51" s="63">
        <f t="shared" si="10"/>
        <v>0.8849000000000018</v>
      </c>
      <c r="L51" s="24">
        <f t="shared" si="11"/>
        <v>1.0820586627667413E-2</v>
      </c>
      <c r="M51" s="4">
        <f t="shared" ca="1" si="0"/>
        <v>80.702966666666669</v>
      </c>
      <c r="N51" s="63">
        <f t="shared" ca="1" si="2"/>
        <v>1.0763333333333378</v>
      </c>
      <c r="O51" s="63">
        <f t="shared" ca="1" si="3"/>
        <v>1.1584934444444541</v>
      </c>
      <c r="P51" s="63">
        <f t="shared" ca="1" si="4"/>
        <v>1.0763333333333378</v>
      </c>
      <c r="Q51" s="24">
        <f t="shared" ca="1" si="5"/>
        <v>1.3161439793851717E-2</v>
      </c>
      <c r="R51" s="25">
        <f t="shared" ca="1" si="1"/>
        <v>1.0658405718175679</v>
      </c>
      <c r="S51" s="26">
        <f ca="1">IF(N50*N51&lt;0,1,0)</f>
        <v>0</v>
      </c>
    </row>
    <row r="52" spans="1:19" x14ac:dyDescent="0.3">
      <c r="A52" s="28" t="s">
        <v>50</v>
      </c>
      <c r="B52" s="42">
        <v>2.16</v>
      </c>
      <c r="E52" s="23">
        <f t="shared" si="6"/>
        <v>51</v>
      </c>
      <c r="F52" s="79">
        <v>43539</v>
      </c>
      <c r="G52" s="82">
        <v>81.713399999999993</v>
      </c>
      <c r="H52" s="27">
        <f t="shared" si="7"/>
        <v>81.779300000000006</v>
      </c>
      <c r="I52" s="63">
        <f t="shared" si="8"/>
        <v>-6.5900000000013392E-2</v>
      </c>
      <c r="J52" s="63">
        <f t="shared" si="9"/>
        <v>4.342810000001765E-3</v>
      </c>
      <c r="K52" s="63">
        <f t="shared" si="10"/>
        <v>6.5900000000013392E-2</v>
      </c>
      <c r="L52" s="24">
        <f t="shared" si="11"/>
        <v>8.0647727300557062E-4</v>
      </c>
      <c r="M52" s="4">
        <f t="shared" ca="1" si="0"/>
        <v>81.032466666666679</v>
      </c>
      <c r="N52" s="63">
        <f t="shared" ca="1" si="2"/>
        <v>0.68093333333331429</v>
      </c>
      <c r="O52" s="63">
        <f t="shared" ca="1" si="3"/>
        <v>0.46367020444441853</v>
      </c>
      <c r="P52" s="63">
        <f t="shared" ca="1" si="4"/>
        <v>0.68093333333331429</v>
      </c>
      <c r="Q52" s="24">
        <f t="shared" ca="1" si="5"/>
        <v>8.3331905578927605E-3</v>
      </c>
      <c r="R52" s="25">
        <f t="shared" ca="1" si="1"/>
        <v>0.67044057181754446</v>
      </c>
      <c r="S52" s="26">
        <f t="shared" ca="1" si="12"/>
        <v>0</v>
      </c>
    </row>
    <row r="53" spans="1:19" x14ac:dyDescent="0.3">
      <c r="A53" s="43" t="s">
        <v>35</v>
      </c>
      <c r="B53" s="44">
        <v>1</v>
      </c>
      <c r="E53" s="23">
        <f t="shared" si="6"/>
        <v>52</v>
      </c>
      <c r="F53" s="79">
        <v>43542</v>
      </c>
      <c r="G53" s="82">
        <v>82.673599999999993</v>
      </c>
      <c r="H53" s="27">
        <f t="shared" si="7"/>
        <v>81.713399999999993</v>
      </c>
      <c r="I53" s="63">
        <f t="shared" si="8"/>
        <v>0.96020000000000039</v>
      </c>
      <c r="J53" s="63">
        <f t="shared" si="9"/>
        <v>0.92198404000000078</v>
      </c>
      <c r="K53" s="63">
        <f t="shared" si="10"/>
        <v>0.96020000000000039</v>
      </c>
      <c r="L53" s="24">
        <f t="shared" si="11"/>
        <v>1.161434847399896E-2</v>
      </c>
      <c r="M53" s="4">
        <f t="shared" ca="1" si="0"/>
        <v>81.462366666666654</v>
      </c>
      <c r="N53" s="63">
        <f t="shared" ca="1" si="2"/>
        <v>1.2112333333333396</v>
      </c>
      <c r="O53" s="63">
        <f t="shared" ca="1" si="3"/>
        <v>1.467086187777793</v>
      </c>
      <c r="P53" s="63">
        <f t="shared" ca="1" si="4"/>
        <v>1.2112333333333396</v>
      </c>
      <c r="Q53" s="24">
        <f t="shared" ca="1" si="5"/>
        <v>1.4650787353318831E-2</v>
      </c>
      <c r="R53" s="25">
        <f t="shared" ca="1" si="1"/>
        <v>1.2007405718175697</v>
      </c>
      <c r="S53" s="26">
        <f t="shared" ca="1" si="12"/>
        <v>0</v>
      </c>
    </row>
    <row r="54" spans="1:19" x14ac:dyDescent="0.3">
      <c r="A54" s="28" t="s">
        <v>51</v>
      </c>
      <c r="B54" s="45">
        <v>1.387E-2</v>
      </c>
      <c r="E54" s="23">
        <f t="shared" si="6"/>
        <v>53</v>
      </c>
      <c r="F54" s="79">
        <v>43543</v>
      </c>
      <c r="G54" s="82">
        <v>82.551199999999994</v>
      </c>
      <c r="H54" s="27">
        <f t="shared" si="7"/>
        <v>82.673599999999993</v>
      </c>
      <c r="I54" s="63">
        <f t="shared" si="8"/>
        <v>-0.12239999999999895</v>
      </c>
      <c r="J54" s="63">
        <f t="shared" si="9"/>
        <v>1.4981759999999743E-2</v>
      </c>
      <c r="K54" s="63">
        <f t="shared" si="10"/>
        <v>0.12239999999999895</v>
      </c>
      <c r="L54" s="24">
        <f t="shared" si="11"/>
        <v>1.4827161809882711E-3</v>
      </c>
      <c r="M54" s="4">
        <f t="shared" ca="1" si="0"/>
        <v>82.05543333333334</v>
      </c>
      <c r="N54" s="63">
        <f t="shared" ca="1" si="2"/>
        <v>0.49576666666665403</v>
      </c>
      <c r="O54" s="63">
        <f t="shared" ca="1" si="3"/>
        <v>0.24578458777776524</v>
      </c>
      <c r="P54" s="63">
        <f t="shared" ca="1" si="4"/>
        <v>0.49576666666665403</v>
      </c>
      <c r="Q54" s="24">
        <f t="shared" ca="1" si="5"/>
        <v>6.0055658387358881E-3</v>
      </c>
      <c r="R54" s="25">
        <f t="shared" ca="1" si="1"/>
        <v>0.48527390515088414</v>
      </c>
      <c r="S54" s="26">
        <f t="shared" ca="1" si="12"/>
        <v>0</v>
      </c>
    </row>
    <row r="55" spans="1:19" x14ac:dyDescent="0.3">
      <c r="A55" s="43" t="s">
        <v>35</v>
      </c>
      <c r="B55" s="44">
        <v>1.4002135606627699</v>
      </c>
      <c r="E55" s="23">
        <f t="shared" si="6"/>
        <v>54</v>
      </c>
      <c r="F55" s="79">
        <v>43544</v>
      </c>
      <c r="G55" s="82">
        <v>81.609800000000007</v>
      </c>
      <c r="H55" s="27">
        <f t="shared" si="7"/>
        <v>82.551199999999994</v>
      </c>
      <c r="I55" s="63">
        <f t="shared" si="8"/>
        <v>-0.94139999999998736</v>
      </c>
      <c r="J55" s="63">
        <f t="shared" si="9"/>
        <v>0.88623395999997623</v>
      </c>
      <c r="K55" s="63">
        <f t="shared" si="10"/>
        <v>0.94139999999998736</v>
      </c>
      <c r="L55" s="24">
        <f t="shared" si="11"/>
        <v>1.1535379329443122E-2</v>
      </c>
      <c r="M55" s="4">
        <f t="shared" ca="1" si="0"/>
        <v>82.312733333333327</v>
      </c>
      <c r="N55" s="63">
        <f t="shared" ca="1" si="2"/>
        <v>-0.70293333333331987</v>
      </c>
      <c r="O55" s="63">
        <f t="shared" ca="1" si="3"/>
        <v>0.49411527111109216</v>
      </c>
      <c r="P55" s="63">
        <f t="shared" ca="1" si="4"/>
        <v>0.70293333333331987</v>
      </c>
      <c r="Q55" s="24">
        <f t="shared" ca="1" si="5"/>
        <v>8.6133446391649018E-3</v>
      </c>
      <c r="R55" s="25">
        <f t="shared" ca="1" si="1"/>
        <v>-0.7134260948490897</v>
      </c>
      <c r="S55" s="26">
        <f t="shared" ca="1" si="12"/>
        <v>1</v>
      </c>
    </row>
    <row r="56" spans="1:19" x14ac:dyDescent="0.3">
      <c r="E56" s="23">
        <f t="shared" si="6"/>
        <v>55</v>
      </c>
      <c r="F56" s="79">
        <v>43545</v>
      </c>
      <c r="G56" s="82">
        <v>82.852500000000006</v>
      </c>
      <c r="H56" s="27">
        <f t="shared" si="7"/>
        <v>81.609800000000007</v>
      </c>
      <c r="I56" s="63">
        <f t="shared" si="8"/>
        <v>1.2426999999999992</v>
      </c>
      <c r="J56" s="63">
        <f t="shared" si="9"/>
        <v>1.5443032899999982</v>
      </c>
      <c r="K56" s="63">
        <f t="shared" si="10"/>
        <v>1.2426999999999992</v>
      </c>
      <c r="L56" s="24">
        <f t="shared" si="11"/>
        <v>1.4998943906339568E-2</v>
      </c>
      <c r="M56" s="4">
        <f t="shared" ca="1" si="0"/>
        <v>82.278199999999998</v>
      </c>
      <c r="N56" s="63">
        <f t="shared" ca="1" si="2"/>
        <v>0.57430000000000803</v>
      </c>
      <c r="O56" s="63">
        <f t="shared" ca="1" si="3"/>
        <v>0.32982049000000924</v>
      </c>
      <c r="P56" s="63">
        <f t="shared" ca="1" si="4"/>
        <v>0.57430000000000803</v>
      </c>
      <c r="Q56" s="24">
        <f t="shared" ca="1" si="5"/>
        <v>6.9315953049094228E-3</v>
      </c>
      <c r="R56" s="25">
        <f t="shared" ca="1" si="1"/>
        <v>0.56380723848423819</v>
      </c>
      <c r="S56" s="26">
        <f t="shared" ca="1" si="12"/>
        <v>1</v>
      </c>
    </row>
    <row r="57" spans="1:19" x14ac:dyDescent="0.3">
      <c r="E57" s="23">
        <f t="shared" si="6"/>
        <v>56</v>
      </c>
      <c r="F57" s="79">
        <v>43546</v>
      </c>
      <c r="G57" s="82">
        <v>77.373599999999996</v>
      </c>
      <c r="H57" s="27">
        <f t="shared" si="7"/>
        <v>82.852500000000006</v>
      </c>
      <c r="I57" s="63">
        <f t="shared" si="8"/>
        <v>-5.4789000000000101</v>
      </c>
      <c r="J57" s="63">
        <f t="shared" si="9"/>
        <v>30.01834521000011</v>
      </c>
      <c r="K57" s="63">
        <f t="shared" si="10"/>
        <v>5.4789000000000101</v>
      </c>
      <c r="L57" s="24">
        <f t="shared" si="11"/>
        <v>7.0810974285803047E-2</v>
      </c>
      <c r="M57" s="4">
        <f t="shared" ca="1" si="0"/>
        <v>82.337833333333336</v>
      </c>
      <c r="N57" s="63">
        <f t="shared" ca="1" si="2"/>
        <v>-4.9642333333333397</v>
      </c>
      <c r="O57" s="63">
        <f t="shared" ca="1" si="3"/>
        <v>24.643612587777842</v>
      </c>
      <c r="P57" s="63">
        <f t="shared" ca="1" si="4"/>
        <v>4.9642333333333397</v>
      </c>
      <c r="Q57" s="24">
        <f t="shared" ca="1" si="5"/>
        <v>6.4159265348043004E-2</v>
      </c>
      <c r="R57" s="25">
        <f t="shared" ca="1" si="1"/>
        <v>-4.9747260948491094</v>
      </c>
      <c r="S57" s="26">
        <f t="shared" ca="1" si="12"/>
        <v>1</v>
      </c>
    </row>
    <row r="58" spans="1:19" x14ac:dyDescent="0.3">
      <c r="E58" s="23">
        <f t="shared" si="6"/>
        <v>57</v>
      </c>
      <c r="F58" s="79">
        <v>43549</v>
      </c>
      <c r="G58" s="82">
        <v>77.505399999999995</v>
      </c>
      <c r="H58" s="27">
        <f t="shared" si="7"/>
        <v>77.373599999999996</v>
      </c>
      <c r="I58" s="63">
        <f t="shared" si="8"/>
        <v>0.13179999999999836</v>
      </c>
      <c r="J58" s="63">
        <f t="shared" si="9"/>
        <v>1.7371239999999569E-2</v>
      </c>
      <c r="K58" s="63">
        <f t="shared" si="10"/>
        <v>0.13179999999999836</v>
      </c>
      <c r="L58" s="24">
        <f t="shared" si="11"/>
        <v>1.7005266729801843E-3</v>
      </c>
      <c r="M58" s="4">
        <f t="shared" ca="1" si="0"/>
        <v>80.611966666666675</v>
      </c>
      <c r="N58" s="63">
        <f t="shared" ca="1" si="2"/>
        <v>-3.10656666666668</v>
      </c>
      <c r="O58" s="63">
        <f t="shared" ca="1" si="3"/>
        <v>9.6507564544445277</v>
      </c>
      <c r="P58" s="63">
        <f t="shared" ca="1" si="4"/>
        <v>3.10656666666668</v>
      </c>
      <c r="Q58" s="24">
        <f t="shared" ca="1" si="5"/>
        <v>4.0081938376767039E-2</v>
      </c>
      <c r="R58" s="25">
        <f t="shared" ca="1" si="1"/>
        <v>-3.1170594281824497</v>
      </c>
      <c r="S58" s="26">
        <f t="shared" ca="1" si="12"/>
        <v>0</v>
      </c>
    </row>
    <row r="59" spans="1:19" x14ac:dyDescent="0.3">
      <c r="E59" s="23">
        <f t="shared" si="6"/>
        <v>58</v>
      </c>
      <c r="F59" s="79">
        <v>43550</v>
      </c>
      <c r="G59" s="82">
        <v>78.493799999999993</v>
      </c>
      <c r="H59" s="27">
        <f t="shared" si="7"/>
        <v>77.505399999999995</v>
      </c>
      <c r="I59" s="63">
        <f t="shared" si="8"/>
        <v>0.98839999999999861</v>
      </c>
      <c r="J59" s="63">
        <f t="shared" si="9"/>
        <v>0.97693455999999723</v>
      </c>
      <c r="K59" s="63">
        <f t="shared" si="10"/>
        <v>0.98839999999999861</v>
      </c>
      <c r="L59" s="24">
        <f t="shared" si="11"/>
        <v>1.2592077336044359E-2</v>
      </c>
      <c r="M59" s="4">
        <f t="shared" ca="1" si="0"/>
        <v>79.243833333333328</v>
      </c>
      <c r="N59" s="63">
        <f t="shared" ca="1" si="2"/>
        <v>-0.75003333333333444</v>
      </c>
      <c r="O59" s="63">
        <f t="shared" ca="1" si="3"/>
        <v>0.56255000111111275</v>
      </c>
      <c r="P59" s="63">
        <f t="shared" ca="1" si="4"/>
        <v>0.75003333333333444</v>
      </c>
      <c r="Q59" s="24">
        <f t="shared" ca="1" si="5"/>
        <v>9.5553194434889691E-3</v>
      </c>
      <c r="R59" s="25">
        <f t="shared" ca="1" si="1"/>
        <v>-0.76052609484910427</v>
      </c>
      <c r="S59" s="26">
        <f t="shared" ca="1" si="12"/>
        <v>0</v>
      </c>
    </row>
    <row r="60" spans="1:19" x14ac:dyDescent="0.3">
      <c r="E60" s="23">
        <f t="shared" si="6"/>
        <v>59</v>
      </c>
      <c r="F60" s="79">
        <v>43551</v>
      </c>
      <c r="G60" s="82">
        <v>78.220799999999997</v>
      </c>
      <c r="H60" s="27">
        <f t="shared" si="7"/>
        <v>78.493799999999993</v>
      </c>
      <c r="I60" s="63">
        <f t="shared" si="8"/>
        <v>-0.27299999999999613</v>
      </c>
      <c r="J60" s="63">
        <f t="shared" si="9"/>
        <v>7.4528999999997889E-2</v>
      </c>
      <c r="K60" s="63">
        <f t="shared" si="10"/>
        <v>0.27299999999999613</v>
      </c>
      <c r="L60" s="24">
        <f t="shared" si="11"/>
        <v>3.4901202749140401E-3</v>
      </c>
      <c r="M60" s="4">
        <f t="shared" ca="1" si="0"/>
        <v>77.790933333333328</v>
      </c>
      <c r="N60" s="63">
        <f t="shared" ca="1" si="2"/>
        <v>0.42986666666666906</v>
      </c>
      <c r="O60" s="63">
        <f t="shared" ca="1" si="3"/>
        <v>0.18478535111111316</v>
      </c>
      <c r="P60" s="63">
        <f t="shared" ca="1" si="4"/>
        <v>0.42986666666666906</v>
      </c>
      <c r="Q60" s="24">
        <f t="shared" ca="1" si="5"/>
        <v>5.4955544646266606E-3</v>
      </c>
      <c r="R60" s="25">
        <f t="shared" ca="1" si="1"/>
        <v>0.41937390515089917</v>
      </c>
      <c r="S60" s="26">
        <f t="shared" ca="1" si="12"/>
        <v>1</v>
      </c>
    </row>
    <row r="61" spans="1:19" x14ac:dyDescent="0.3">
      <c r="E61" s="23">
        <f t="shared" si="6"/>
        <v>60</v>
      </c>
      <c r="F61" s="79">
        <v>43552</v>
      </c>
      <c r="G61" s="82">
        <v>79.115099999999998</v>
      </c>
      <c r="H61" s="27">
        <f t="shared" si="7"/>
        <v>78.220799999999997</v>
      </c>
      <c r="I61" s="63">
        <f t="shared" si="8"/>
        <v>0.89430000000000121</v>
      </c>
      <c r="J61" s="63">
        <f t="shared" si="9"/>
        <v>0.79977249000000217</v>
      </c>
      <c r="K61" s="63">
        <f t="shared" si="10"/>
        <v>0.89430000000000121</v>
      </c>
      <c r="L61" s="24">
        <f t="shared" si="11"/>
        <v>1.1303783980554928E-2</v>
      </c>
      <c r="M61" s="4">
        <f t="shared" ca="1" si="0"/>
        <v>78.073333333333323</v>
      </c>
      <c r="N61" s="63">
        <f t="shared" ca="1" si="2"/>
        <v>1.0417666666666747</v>
      </c>
      <c r="O61" s="63">
        <f t="shared" ca="1" si="3"/>
        <v>1.0852777877777946</v>
      </c>
      <c r="P61" s="63">
        <f t="shared" ca="1" si="4"/>
        <v>1.0417666666666747</v>
      </c>
      <c r="Q61" s="24">
        <f t="shared" ca="1" si="5"/>
        <v>1.3167734941454599E-2</v>
      </c>
      <c r="R61" s="25">
        <f t="shared" ca="1" si="1"/>
        <v>1.0312739051509048</v>
      </c>
      <c r="S61" s="26">
        <f t="shared" ca="1" si="12"/>
        <v>0</v>
      </c>
    </row>
    <row r="62" spans="1:19" x14ac:dyDescent="0.3">
      <c r="E62" s="23">
        <f t="shared" si="6"/>
        <v>61</v>
      </c>
      <c r="F62" s="79">
        <v>43553</v>
      </c>
      <c r="G62" s="82">
        <v>79.275199999999998</v>
      </c>
      <c r="H62" s="27">
        <f t="shared" si="7"/>
        <v>79.115099999999998</v>
      </c>
      <c r="I62" s="63">
        <f t="shared" si="8"/>
        <v>0.16009999999999991</v>
      </c>
      <c r="J62" s="63">
        <f t="shared" si="9"/>
        <v>2.5632009999999972E-2</v>
      </c>
      <c r="K62" s="63">
        <f t="shared" si="10"/>
        <v>0.16009999999999991</v>
      </c>
      <c r="L62" s="24">
        <f t="shared" si="11"/>
        <v>2.0195470966960652E-3</v>
      </c>
      <c r="M62" s="4">
        <f t="shared" ca="1" si="0"/>
        <v>78.609899999999996</v>
      </c>
      <c r="N62" s="63">
        <f t="shared" ca="1" si="2"/>
        <v>0.665300000000002</v>
      </c>
      <c r="O62" s="63">
        <f t="shared" ca="1" si="3"/>
        <v>0.44262409000000269</v>
      </c>
      <c r="P62" s="63">
        <f t="shared" ca="1" si="4"/>
        <v>0.665300000000002</v>
      </c>
      <c r="Q62" s="24">
        <f t="shared" ca="1" si="5"/>
        <v>8.3922840938906746E-3</v>
      </c>
      <c r="R62" s="25">
        <f t="shared" ca="1" si="1"/>
        <v>0.65480723848423217</v>
      </c>
      <c r="S62" s="26">
        <f t="shared" ca="1" si="12"/>
        <v>0</v>
      </c>
    </row>
    <row r="63" spans="1:19" x14ac:dyDescent="0.3">
      <c r="E63" s="23">
        <f t="shared" si="6"/>
        <v>62</v>
      </c>
      <c r="F63" s="79">
        <v>43556</v>
      </c>
      <c r="G63" s="82">
        <v>80.235399999999998</v>
      </c>
      <c r="H63" s="27">
        <f t="shared" si="7"/>
        <v>79.275199999999998</v>
      </c>
      <c r="I63" s="63">
        <f t="shared" si="8"/>
        <v>0.96020000000000039</v>
      </c>
      <c r="J63" s="63">
        <f t="shared" si="9"/>
        <v>0.92198404000000078</v>
      </c>
      <c r="K63" s="63">
        <f t="shared" si="10"/>
        <v>0.96020000000000039</v>
      </c>
      <c r="L63" s="24">
        <f t="shared" si="11"/>
        <v>1.1967286260179427E-2</v>
      </c>
      <c r="M63" s="4">
        <f t="shared" ca="1" si="0"/>
        <v>78.870366666666655</v>
      </c>
      <c r="N63" s="63">
        <f t="shared" ca="1" si="2"/>
        <v>1.3650333333333435</v>
      </c>
      <c r="O63" s="63">
        <f t="shared" ca="1" si="3"/>
        <v>1.8633160011111389</v>
      </c>
      <c r="P63" s="63">
        <f t="shared" ca="1" si="4"/>
        <v>1.3650333333333435</v>
      </c>
      <c r="Q63" s="24">
        <f t="shared" ca="1" si="5"/>
        <v>1.701285633689548E-2</v>
      </c>
      <c r="R63" s="25">
        <f t="shared" ca="1" si="1"/>
        <v>1.3545405718175736</v>
      </c>
      <c r="S63" s="26">
        <f t="shared" ca="1" si="12"/>
        <v>0</v>
      </c>
    </row>
    <row r="64" spans="1:19" x14ac:dyDescent="0.3">
      <c r="E64" s="23">
        <f t="shared" si="6"/>
        <v>63</v>
      </c>
      <c r="F64" s="79">
        <v>43557</v>
      </c>
      <c r="G64" s="82">
        <v>79.425799999999995</v>
      </c>
      <c r="H64" s="27">
        <f t="shared" si="7"/>
        <v>80.235399999999998</v>
      </c>
      <c r="I64" s="63">
        <f t="shared" si="8"/>
        <v>-0.80960000000000321</v>
      </c>
      <c r="J64" s="63">
        <f t="shared" si="9"/>
        <v>0.65545216000000517</v>
      </c>
      <c r="K64" s="63">
        <f t="shared" si="10"/>
        <v>0.80960000000000321</v>
      </c>
      <c r="L64" s="24">
        <f t="shared" si="11"/>
        <v>1.0193161416063839E-2</v>
      </c>
      <c r="M64" s="4">
        <f t="shared" ca="1" si="0"/>
        <v>79.541899999999998</v>
      </c>
      <c r="N64" s="63">
        <f t="shared" ca="1" si="2"/>
        <v>-0.11610000000000298</v>
      </c>
      <c r="O64" s="63">
        <f t="shared" ca="1" si="3"/>
        <v>1.3479210000000692E-2</v>
      </c>
      <c r="P64" s="63">
        <f t="shared" ca="1" si="4"/>
        <v>0.11610000000000298</v>
      </c>
      <c r="Q64" s="24">
        <f t="shared" ca="1" si="5"/>
        <v>1.4617416506979217E-3</v>
      </c>
      <c r="R64" s="25">
        <f t="shared" ca="1" si="1"/>
        <v>-0.12659276151577287</v>
      </c>
      <c r="S64" s="26">
        <f t="shared" ca="1" si="12"/>
        <v>1</v>
      </c>
    </row>
    <row r="65" spans="5:19" x14ac:dyDescent="0.3">
      <c r="E65" s="23">
        <f t="shared" si="6"/>
        <v>64</v>
      </c>
      <c r="F65" s="79">
        <v>43558</v>
      </c>
      <c r="G65" s="82">
        <v>79.52</v>
      </c>
      <c r="H65" s="27">
        <f t="shared" si="7"/>
        <v>79.425799999999995</v>
      </c>
      <c r="I65" s="63">
        <f t="shared" si="8"/>
        <v>9.4200000000000728E-2</v>
      </c>
      <c r="J65" s="63">
        <f t="shared" si="9"/>
        <v>8.8736400000001374E-3</v>
      </c>
      <c r="K65" s="63">
        <f t="shared" si="10"/>
        <v>9.4200000000000728E-2</v>
      </c>
      <c r="L65" s="24">
        <f t="shared" si="11"/>
        <v>1.1846076458752607E-3</v>
      </c>
      <c r="M65" s="4">
        <f t="shared" ca="1" si="0"/>
        <v>79.645466666666664</v>
      </c>
      <c r="N65" s="63">
        <f t="shared" ca="1" si="2"/>
        <v>-0.12546666666666795</v>
      </c>
      <c r="O65" s="63">
        <f t="shared" ca="1" si="3"/>
        <v>1.5741884444444767E-2</v>
      </c>
      <c r="P65" s="63">
        <f t="shared" ca="1" si="4"/>
        <v>0.12546666666666795</v>
      </c>
      <c r="Q65" s="24">
        <f t="shared" ca="1" si="5"/>
        <v>1.5778001341381785E-3</v>
      </c>
      <c r="R65" s="25">
        <f t="shared" ca="1" si="1"/>
        <v>-0.13595942818243784</v>
      </c>
      <c r="S65" s="26">
        <f t="shared" ca="1" si="12"/>
        <v>0</v>
      </c>
    </row>
    <row r="66" spans="5:19" x14ac:dyDescent="0.3">
      <c r="E66" s="23">
        <f t="shared" si="6"/>
        <v>65</v>
      </c>
      <c r="F66" s="79">
        <v>43559</v>
      </c>
      <c r="G66" s="82">
        <v>80.282499999999999</v>
      </c>
      <c r="H66" s="27">
        <f t="shared" si="7"/>
        <v>79.52</v>
      </c>
      <c r="I66" s="63">
        <f t="shared" si="8"/>
        <v>0.76250000000000284</v>
      </c>
      <c r="J66" s="63">
        <f t="shared" si="9"/>
        <v>0.58140625000000434</v>
      </c>
      <c r="K66" s="63">
        <f t="shared" si="10"/>
        <v>0.76250000000000284</v>
      </c>
      <c r="L66" s="24">
        <f t="shared" si="11"/>
        <v>9.49771120729926E-3</v>
      </c>
      <c r="M66" s="4">
        <f t="shared" ref="M66:M129" ca="1" si="14">IF(E66&lt;=span,G66,AVERAGE(OFFSET(G66,-span,0,span,1)))</f>
        <v>79.727066666666659</v>
      </c>
      <c r="N66" s="63">
        <f t="shared" ca="1" si="2"/>
        <v>0.55543333333334033</v>
      </c>
      <c r="O66" s="63">
        <f t="shared" ca="1" si="3"/>
        <v>0.30850618777778555</v>
      </c>
      <c r="P66" s="63">
        <f t="shared" ca="1" si="4"/>
        <v>0.55543333333334033</v>
      </c>
      <c r="Q66" s="24">
        <f t="shared" ca="1" si="5"/>
        <v>6.9184857638132889E-3</v>
      </c>
      <c r="R66" s="25">
        <f t="shared" ref="R66:R129" ca="1" si="15">N66-AVERAGE(ErorrMA)</f>
        <v>0.5449405718175705</v>
      </c>
      <c r="S66" s="26">
        <f t="shared" ca="1" si="12"/>
        <v>1</v>
      </c>
    </row>
    <row r="67" spans="5:19" x14ac:dyDescent="0.3">
      <c r="E67" s="23">
        <f t="shared" si="6"/>
        <v>66</v>
      </c>
      <c r="F67" s="79">
        <v>43560</v>
      </c>
      <c r="G67" s="82">
        <v>80.395399999999995</v>
      </c>
      <c r="H67" s="27">
        <f t="shared" si="7"/>
        <v>80.282499999999999</v>
      </c>
      <c r="I67" s="63">
        <f t="shared" si="8"/>
        <v>0.11289999999999623</v>
      </c>
      <c r="J67" s="63">
        <f t="shared" si="9"/>
        <v>1.2746409999999148E-2</v>
      </c>
      <c r="K67" s="63">
        <f t="shared" si="10"/>
        <v>0.11289999999999623</v>
      </c>
      <c r="L67" s="24">
        <f t="shared" si="11"/>
        <v>1.4043092017702037E-3</v>
      </c>
      <c r="M67" s="4">
        <f t="shared" ca="1" si="14"/>
        <v>79.742766666666668</v>
      </c>
      <c r="N67" s="63">
        <f t="shared" ref="N67:N130" ca="1" si="16">G67-M67</f>
        <v>0.65263333333332696</v>
      </c>
      <c r="O67" s="63">
        <f t="shared" ref="O67:O130" ca="1" si="17">N67^2</f>
        <v>0.42593026777776943</v>
      </c>
      <c r="P67" s="63">
        <f t="shared" ref="P67:P130" ca="1" si="18">ABS(N67)</f>
        <v>0.65263333333332696</v>
      </c>
      <c r="Q67" s="24">
        <f t="shared" ref="Q67:Q130" ca="1" si="19">P67/G67</f>
        <v>8.1177944675109148E-3</v>
      </c>
      <c r="R67" s="25">
        <f t="shared" ca="1" si="15"/>
        <v>0.64214057181755713</v>
      </c>
      <c r="S67" s="26">
        <f t="shared" ca="1" si="12"/>
        <v>0</v>
      </c>
    </row>
    <row r="68" spans="5:19" x14ac:dyDescent="0.3">
      <c r="E68" s="23">
        <f t="shared" ref="E68:E131" si="20">E67+1</f>
        <v>67</v>
      </c>
      <c r="F68" s="79">
        <v>43563</v>
      </c>
      <c r="G68" s="82">
        <v>79.764700000000005</v>
      </c>
      <c r="H68" s="27">
        <f t="shared" ref="H68:H131" si="21">G67</f>
        <v>80.395399999999995</v>
      </c>
      <c r="I68" s="63">
        <f t="shared" ref="I68:I131" si="22">(G68-H68)</f>
        <v>-0.63069999999999027</v>
      </c>
      <c r="J68" s="63">
        <f t="shared" ref="J68:J131" si="23">I68^2</f>
        <v>0.39778248999998772</v>
      </c>
      <c r="K68" s="63">
        <f t="shared" ref="K68:K131" si="24">ABS(I68)</f>
        <v>0.63069999999999027</v>
      </c>
      <c r="L68" s="24">
        <f t="shared" ref="L68:L131" si="25">K68/G68</f>
        <v>7.9070064828174642E-3</v>
      </c>
      <c r="M68" s="4">
        <f t="shared" ca="1" si="14"/>
        <v>80.065966666666668</v>
      </c>
      <c r="N68" s="63">
        <f t="shared" ca="1" si="16"/>
        <v>-0.30126666666666324</v>
      </c>
      <c r="O68" s="63">
        <f t="shared" ca="1" si="17"/>
        <v>9.0761604444442381E-2</v>
      </c>
      <c r="P68" s="63">
        <f t="shared" ca="1" si="18"/>
        <v>0.30126666666666324</v>
      </c>
      <c r="Q68" s="24">
        <f t="shared" ca="1" si="19"/>
        <v>3.7769422647695437E-3</v>
      </c>
      <c r="R68" s="25">
        <f t="shared" ca="1" si="15"/>
        <v>-0.31175942818243313</v>
      </c>
      <c r="S68" s="26">
        <f t="shared" ref="S68:S131" ca="1" si="26">IF(N67*N68&lt;0,1,0)</f>
        <v>1</v>
      </c>
    </row>
    <row r="69" spans="5:19" x14ac:dyDescent="0.3">
      <c r="E69" s="23">
        <f t="shared" si="20"/>
        <v>68</v>
      </c>
      <c r="F69" s="79">
        <v>43564</v>
      </c>
      <c r="G69" s="82">
        <v>79.341099999999997</v>
      </c>
      <c r="H69" s="27">
        <f t="shared" si="21"/>
        <v>79.764700000000005</v>
      </c>
      <c r="I69" s="63">
        <f t="shared" si="22"/>
        <v>-0.42360000000000753</v>
      </c>
      <c r="J69" s="63">
        <f t="shared" si="23"/>
        <v>0.17943696000000636</v>
      </c>
      <c r="K69" s="63">
        <f t="shared" si="24"/>
        <v>0.42360000000000753</v>
      </c>
      <c r="L69" s="24">
        <f t="shared" si="25"/>
        <v>5.3389731173377674E-3</v>
      </c>
      <c r="M69" s="4">
        <f t="shared" ca="1" si="14"/>
        <v>80.147533333333328</v>
      </c>
      <c r="N69" s="63">
        <f t="shared" ca="1" si="16"/>
        <v>-0.80643333333333089</v>
      </c>
      <c r="O69" s="63">
        <f t="shared" ca="1" si="17"/>
        <v>0.65033472111110713</v>
      </c>
      <c r="P69" s="63">
        <f t="shared" ca="1" si="18"/>
        <v>0.80643333333333089</v>
      </c>
      <c r="Q69" s="24">
        <f t="shared" ca="1" si="19"/>
        <v>1.0164130990537451E-2</v>
      </c>
      <c r="R69" s="25">
        <f t="shared" ca="1" si="15"/>
        <v>-0.81692609484910073</v>
      </c>
      <c r="S69" s="26">
        <f t="shared" ca="1" si="26"/>
        <v>0</v>
      </c>
    </row>
    <row r="70" spans="5:19" x14ac:dyDescent="0.3">
      <c r="E70" s="23">
        <f t="shared" si="20"/>
        <v>69</v>
      </c>
      <c r="F70" s="79">
        <v>43565</v>
      </c>
      <c r="G70" s="82">
        <v>79.905900000000003</v>
      </c>
      <c r="H70" s="27">
        <f t="shared" si="21"/>
        <v>79.341099999999997</v>
      </c>
      <c r="I70" s="63">
        <f t="shared" si="22"/>
        <v>0.5648000000000053</v>
      </c>
      <c r="J70" s="63">
        <f t="shared" si="23"/>
        <v>0.31899904000000601</v>
      </c>
      <c r="K70" s="63">
        <f t="shared" si="24"/>
        <v>0.5648000000000053</v>
      </c>
      <c r="L70" s="24">
        <f t="shared" si="25"/>
        <v>7.0683141044654433E-3</v>
      </c>
      <c r="M70" s="4">
        <f t="shared" ca="1" si="14"/>
        <v>79.833733333333328</v>
      </c>
      <c r="N70" s="63">
        <f t="shared" ca="1" si="16"/>
        <v>7.2166666666674928E-2</v>
      </c>
      <c r="O70" s="63">
        <f t="shared" ca="1" si="17"/>
        <v>5.2080277777789702E-3</v>
      </c>
      <c r="P70" s="63">
        <f t="shared" ca="1" si="18"/>
        <v>7.2166666666674928E-2</v>
      </c>
      <c r="Q70" s="24">
        <f t="shared" ca="1" si="19"/>
        <v>9.0314565841414618E-4</v>
      </c>
      <c r="R70" s="25">
        <f t="shared" ca="1" si="15"/>
        <v>6.1673905150905046E-2</v>
      </c>
      <c r="S70" s="26">
        <f t="shared" ca="1" si="26"/>
        <v>1</v>
      </c>
    </row>
    <row r="71" spans="5:19" x14ac:dyDescent="0.3">
      <c r="E71" s="23">
        <f t="shared" si="20"/>
        <v>70</v>
      </c>
      <c r="F71" s="79">
        <v>43566</v>
      </c>
      <c r="G71" s="82">
        <v>80.018900000000002</v>
      </c>
      <c r="H71" s="27">
        <f t="shared" si="21"/>
        <v>79.905900000000003</v>
      </c>
      <c r="I71" s="63">
        <f t="shared" si="22"/>
        <v>0.11299999999999955</v>
      </c>
      <c r="J71" s="63">
        <f t="shared" si="23"/>
        <v>1.2768999999999897E-2</v>
      </c>
      <c r="K71" s="63">
        <f t="shared" si="24"/>
        <v>0.11299999999999955</v>
      </c>
      <c r="L71" s="24">
        <f t="shared" si="25"/>
        <v>1.4121663756937366E-3</v>
      </c>
      <c r="M71" s="4">
        <f t="shared" ca="1" si="14"/>
        <v>79.670566666666659</v>
      </c>
      <c r="N71" s="63">
        <f t="shared" ca="1" si="16"/>
        <v>0.34833333333334338</v>
      </c>
      <c r="O71" s="63">
        <f t="shared" ca="1" si="17"/>
        <v>0.12133611111111811</v>
      </c>
      <c r="P71" s="63">
        <f t="shared" ca="1" si="18"/>
        <v>0.34833333333334338</v>
      </c>
      <c r="Q71" s="24">
        <f t="shared" ca="1" si="19"/>
        <v>4.3531382377581217E-3</v>
      </c>
      <c r="R71" s="25">
        <f t="shared" ca="1" si="15"/>
        <v>0.33784057181757349</v>
      </c>
      <c r="S71" s="26">
        <f t="shared" ca="1" si="26"/>
        <v>0</v>
      </c>
    </row>
    <row r="72" spans="5:19" x14ac:dyDescent="0.3">
      <c r="E72" s="23">
        <f t="shared" si="20"/>
        <v>71</v>
      </c>
      <c r="F72" s="79">
        <v>43567</v>
      </c>
      <c r="G72" s="82">
        <v>81.186199999999999</v>
      </c>
      <c r="H72" s="27">
        <f t="shared" si="21"/>
        <v>80.018900000000002</v>
      </c>
      <c r="I72" s="63">
        <f t="shared" si="22"/>
        <v>1.1672999999999973</v>
      </c>
      <c r="J72" s="63">
        <f t="shared" si="23"/>
        <v>1.3625892899999938</v>
      </c>
      <c r="K72" s="63">
        <f t="shared" si="24"/>
        <v>1.1672999999999973</v>
      </c>
      <c r="L72" s="24">
        <f t="shared" si="25"/>
        <v>1.4378059325353292E-2</v>
      </c>
      <c r="M72" s="4">
        <f t="shared" ca="1" si="14"/>
        <v>79.755300000000005</v>
      </c>
      <c r="N72" s="63">
        <f t="shared" ca="1" si="16"/>
        <v>1.4308999999999941</v>
      </c>
      <c r="O72" s="63">
        <f t="shared" ca="1" si="17"/>
        <v>2.0474748099999829</v>
      </c>
      <c r="P72" s="63">
        <f t="shared" ca="1" si="18"/>
        <v>1.4308999999999941</v>
      </c>
      <c r="Q72" s="24">
        <f t="shared" ca="1" si="19"/>
        <v>1.7624916549856921E-2</v>
      </c>
      <c r="R72" s="25">
        <f t="shared" ca="1" si="15"/>
        <v>1.4204072384842241</v>
      </c>
      <c r="S72" s="26">
        <f t="shared" ca="1" si="26"/>
        <v>0</v>
      </c>
    </row>
    <row r="73" spans="5:19" x14ac:dyDescent="0.3">
      <c r="E73" s="23">
        <f t="shared" si="20"/>
        <v>72</v>
      </c>
      <c r="F73" s="79">
        <v>43570</v>
      </c>
      <c r="G73" s="82">
        <v>81.741600000000005</v>
      </c>
      <c r="H73" s="27">
        <f t="shared" si="21"/>
        <v>81.186199999999999</v>
      </c>
      <c r="I73" s="63">
        <f t="shared" si="22"/>
        <v>0.55540000000000589</v>
      </c>
      <c r="J73" s="63">
        <f t="shared" si="23"/>
        <v>0.30846916000000651</v>
      </c>
      <c r="K73" s="63">
        <f t="shared" si="24"/>
        <v>0.55540000000000589</v>
      </c>
      <c r="L73" s="24">
        <f t="shared" si="25"/>
        <v>6.794581950928363E-3</v>
      </c>
      <c r="M73" s="4">
        <f t="shared" ca="1" si="14"/>
        <v>80.370333333333335</v>
      </c>
      <c r="N73" s="63">
        <f t="shared" ca="1" si="16"/>
        <v>1.3712666666666706</v>
      </c>
      <c r="O73" s="63">
        <f t="shared" ca="1" si="17"/>
        <v>1.8803722711111219</v>
      </c>
      <c r="P73" s="63">
        <f t="shared" ca="1" si="18"/>
        <v>1.3712666666666706</v>
      </c>
      <c r="Q73" s="24">
        <f t="shared" ca="1" si="19"/>
        <v>1.6775627913653151E-2</v>
      </c>
      <c r="R73" s="25">
        <f t="shared" ca="1" si="15"/>
        <v>1.3607739051509007</v>
      </c>
      <c r="S73" s="26">
        <f t="shared" ca="1" si="26"/>
        <v>0</v>
      </c>
    </row>
    <row r="74" spans="5:19" x14ac:dyDescent="0.3">
      <c r="E74" s="23">
        <f t="shared" si="20"/>
        <v>73</v>
      </c>
      <c r="F74" s="79">
        <v>43571</v>
      </c>
      <c r="G74" s="82">
        <v>82.654799999999994</v>
      </c>
      <c r="H74" s="27">
        <f t="shared" si="21"/>
        <v>81.741600000000005</v>
      </c>
      <c r="I74" s="63">
        <f t="shared" si="22"/>
        <v>0.91319999999998913</v>
      </c>
      <c r="J74" s="63">
        <f t="shared" si="23"/>
        <v>0.83393423999998018</v>
      </c>
      <c r="K74" s="63">
        <f t="shared" si="24"/>
        <v>0.91319999999998913</v>
      </c>
      <c r="L74" s="24">
        <f t="shared" si="25"/>
        <v>1.1048360167830413E-2</v>
      </c>
      <c r="M74" s="4">
        <f t="shared" ca="1" si="14"/>
        <v>80.98223333333334</v>
      </c>
      <c r="N74" s="63">
        <f t="shared" ca="1" si="16"/>
        <v>1.6725666666666541</v>
      </c>
      <c r="O74" s="63">
        <f t="shared" ca="1" si="17"/>
        <v>2.7974792544444025</v>
      </c>
      <c r="P74" s="63">
        <f t="shared" ca="1" si="18"/>
        <v>1.6725666666666541</v>
      </c>
      <c r="Q74" s="24">
        <f t="shared" ca="1" si="19"/>
        <v>2.0235566073194228E-2</v>
      </c>
      <c r="R74" s="25">
        <f t="shared" ca="1" si="15"/>
        <v>1.6620739051508842</v>
      </c>
      <c r="S74" s="26">
        <f t="shared" ca="1" si="26"/>
        <v>0</v>
      </c>
    </row>
    <row r="75" spans="5:19" x14ac:dyDescent="0.3">
      <c r="E75" s="23">
        <f t="shared" si="20"/>
        <v>74</v>
      </c>
      <c r="F75" s="79">
        <v>43572</v>
      </c>
      <c r="G75" s="82">
        <v>83.530299999999997</v>
      </c>
      <c r="H75" s="27">
        <f t="shared" si="21"/>
        <v>82.654799999999994</v>
      </c>
      <c r="I75" s="63">
        <f t="shared" si="22"/>
        <v>0.87550000000000239</v>
      </c>
      <c r="J75" s="63">
        <f t="shared" si="23"/>
        <v>0.76650025000000421</v>
      </c>
      <c r="K75" s="63">
        <f t="shared" si="24"/>
        <v>0.87550000000000239</v>
      </c>
      <c r="L75" s="24">
        <f t="shared" si="25"/>
        <v>1.0481226572872388E-2</v>
      </c>
      <c r="M75" s="4">
        <f t="shared" ca="1" si="14"/>
        <v>81.860866666666666</v>
      </c>
      <c r="N75" s="63">
        <f t="shared" ca="1" si="16"/>
        <v>1.6694333333333304</v>
      </c>
      <c r="O75" s="63">
        <f t="shared" ca="1" si="17"/>
        <v>2.7870076544444347</v>
      </c>
      <c r="P75" s="63">
        <f t="shared" ca="1" si="18"/>
        <v>1.6694333333333304</v>
      </c>
      <c r="Q75" s="24">
        <f t="shared" ca="1" si="19"/>
        <v>1.9985961182149837E-2</v>
      </c>
      <c r="R75" s="25">
        <f t="shared" ca="1" si="15"/>
        <v>1.6589405718175605</v>
      </c>
      <c r="S75" s="26">
        <f t="shared" ca="1" si="26"/>
        <v>0</v>
      </c>
    </row>
    <row r="76" spans="5:19" x14ac:dyDescent="0.3">
      <c r="E76" s="23">
        <f t="shared" si="20"/>
        <v>75</v>
      </c>
      <c r="F76" s="79">
        <v>43573</v>
      </c>
      <c r="G76" s="82">
        <v>83.972700000000003</v>
      </c>
      <c r="H76" s="27">
        <f t="shared" si="21"/>
        <v>83.530299999999997</v>
      </c>
      <c r="I76" s="63">
        <f t="shared" si="22"/>
        <v>0.44240000000000634</v>
      </c>
      <c r="J76" s="63">
        <f t="shared" si="23"/>
        <v>0.19571776000000563</v>
      </c>
      <c r="K76" s="63">
        <f t="shared" si="24"/>
        <v>0.44240000000000634</v>
      </c>
      <c r="L76" s="24">
        <f t="shared" si="25"/>
        <v>5.2683788898059292E-3</v>
      </c>
      <c r="M76" s="4">
        <f t="shared" ca="1" si="14"/>
        <v>82.642233333333323</v>
      </c>
      <c r="N76" s="63">
        <f t="shared" ca="1" si="16"/>
        <v>1.3304666666666805</v>
      </c>
      <c r="O76" s="63">
        <f t="shared" ca="1" si="17"/>
        <v>1.7701415511111478</v>
      </c>
      <c r="P76" s="63">
        <f t="shared" ca="1" si="18"/>
        <v>1.3304666666666805</v>
      </c>
      <c r="Q76" s="24">
        <f t="shared" ca="1" si="19"/>
        <v>1.5844038201304478E-2</v>
      </c>
      <c r="R76" s="25">
        <f t="shared" ca="1" si="15"/>
        <v>1.3199739051509105</v>
      </c>
      <c r="S76" s="26">
        <f t="shared" ca="1" si="26"/>
        <v>0</v>
      </c>
    </row>
    <row r="77" spans="5:19" x14ac:dyDescent="0.3">
      <c r="E77" s="23">
        <f t="shared" si="20"/>
        <v>76</v>
      </c>
      <c r="F77" s="79">
        <v>43577</v>
      </c>
      <c r="G77" s="82">
        <v>82.240600000000001</v>
      </c>
      <c r="H77" s="27">
        <f t="shared" si="21"/>
        <v>83.972700000000003</v>
      </c>
      <c r="I77" s="63">
        <f t="shared" si="22"/>
        <v>-1.7321000000000026</v>
      </c>
      <c r="J77" s="63">
        <f t="shared" si="23"/>
        <v>3.0001704100000093</v>
      </c>
      <c r="K77" s="63">
        <f t="shared" si="24"/>
        <v>1.7321000000000026</v>
      </c>
      <c r="L77" s="24">
        <f t="shared" si="25"/>
        <v>2.1061373579472943E-2</v>
      </c>
      <c r="M77" s="4">
        <f t="shared" ca="1" si="14"/>
        <v>83.385933333333327</v>
      </c>
      <c r="N77" s="63">
        <f t="shared" ca="1" si="16"/>
        <v>-1.1453333333333262</v>
      </c>
      <c r="O77" s="63">
        <f t="shared" ca="1" si="17"/>
        <v>1.3117884444444281</v>
      </c>
      <c r="P77" s="63">
        <f t="shared" ca="1" si="18"/>
        <v>1.1453333333333262</v>
      </c>
      <c r="Q77" s="24">
        <f t="shared" ca="1" si="19"/>
        <v>1.3926616942645435E-2</v>
      </c>
      <c r="R77" s="25">
        <f t="shared" ca="1" si="15"/>
        <v>-1.1558260948490962</v>
      </c>
      <c r="S77" s="26">
        <f t="shared" ca="1" si="26"/>
        <v>1</v>
      </c>
    </row>
    <row r="78" spans="5:19" x14ac:dyDescent="0.3">
      <c r="E78" s="23">
        <f t="shared" si="20"/>
        <v>77</v>
      </c>
      <c r="F78" s="79">
        <v>43578</v>
      </c>
      <c r="G78" s="82">
        <v>82.3065</v>
      </c>
      <c r="H78" s="27">
        <f t="shared" si="21"/>
        <v>82.240600000000001</v>
      </c>
      <c r="I78" s="63">
        <f t="shared" si="22"/>
        <v>6.5899999999999181E-2</v>
      </c>
      <c r="J78" s="63">
        <f t="shared" si="23"/>
        <v>4.3428099999998923E-3</v>
      </c>
      <c r="K78" s="63">
        <f t="shared" si="24"/>
        <v>6.5899999999999181E-2</v>
      </c>
      <c r="L78" s="24">
        <f t="shared" si="25"/>
        <v>8.0066580403733822E-4</v>
      </c>
      <c r="M78" s="4">
        <f t="shared" ca="1" si="14"/>
        <v>83.247866666666667</v>
      </c>
      <c r="N78" s="63">
        <f t="shared" ca="1" si="16"/>
        <v>-0.94136666666666713</v>
      </c>
      <c r="O78" s="63">
        <f t="shared" ca="1" si="17"/>
        <v>0.88617120111111203</v>
      </c>
      <c r="P78" s="63">
        <f t="shared" ca="1" si="18"/>
        <v>0.94136666666666713</v>
      </c>
      <c r="Q78" s="24">
        <f t="shared" ca="1" si="19"/>
        <v>1.1437330789994316E-2</v>
      </c>
      <c r="R78" s="25">
        <f t="shared" ca="1" si="15"/>
        <v>-0.95185942818243696</v>
      </c>
      <c r="S78" s="26">
        <f t="shared" ca="1" si="26"/>
        <v>0</v>
      </c>
    </row>
    <row r="79" spans="5:19" x14ac:dyDescent="0.3">
      <c r="E79" s="23">
        <f t="shared" si="20"/>
        <v>78</v>
      </c>
      <c r="F79" s="79">
        <v>43579</v>
      </c>
      <c r="G79" s="82">
        <v>83.2102</v>
      </c>
      <c r="H79" s="27">
        <f t="shared" si="21"/>
        <v>82.3065</v>
      </c>
      <c r="I79" s="63">
        <f t="shared" si="22"/>
        <v>0.90370000000000061</v>
      </c>
      <c r="J79" s="63">
        <f t="shared" si="23"/>
        <v>0.81667369000000112</v>
      </c>
      <c r="K79" s="63">
        <f t="shared" si="24"/>
        <v>0.90370000000000061</v>
      </c>
      <c r="L79" s="24">
        <f t="shared" si="25"/>
        <v>1.0860447397073925E-2</v>
      </c>
      <c r="M79" s="4">
        <f t="shared" ca="1" si="14"/>
        <v>82.839933333333335</v>
      </c>
      <c r="N79" s="63">
        <f t="shared" ca="1" si="16"/>
        <v>0.37026666666666586</v>
      </c>
      <c r="O79" s="63">
        <f t="shared" ca="1" si="17"/>
        <v>0.13709740444444385</v>
      </c>
      <c r="P79" s="63">
        <f t="shared" ca="1" si="18"/>
        <v>0.37026666666666586</v>
      </c>
      <c r="Q79" s="24">
        <f t="shared" ca="1" si="19"/>
        <v>4.4497749875215525E-3</v>
      </c>
      <c r="R79" s="25">
        <f t="shared" ca="1" si="15"/>
        <v>0.35977390515089597</v>
      </c>
      <c r="S79" s="26">
        <f t="shared" ca="1" si="26"/>
        <v>1</v>
      </c>
    </row>
    <row r="80" spans="5:19" x14ac:dyDescent="0.3">
      <c r="E80" s="23">
        <f t="shared" si="20"/>
        <v>79</v>
      </c>
      <c r="F80" s="79">
        <v>43580</v>
      </c>
      <c r="G80" s="82">
        <v>82.428899999999999</v>
      </c>
      <c r="H80" s="27">
        <f t="shared" si="21"/>
        <v>83.2102</v>
      </c>
      <c r="I80" s="63">
        <f t="shared" si="22"/>
        <v>-0.78130000000000166</v>
      </c>
      <c r="J80" s="63">
        <f t="shared" si="23"/>
        <v>0.61042969000000258</v>
      </c>
      <c r="K80" s="63">
        <f t="shared" si="24"/>
        <v>0.78130000000000166</v>
      </c>
      <c r="L80" s="24">
        <f t="shared" si="25"/>
        <v>9.4784717495926991E-3</v>
      </c>
      <c r="M80" s="4">
        <f t="shared" ca="1" si="14"/>
        <v>82.585766666666657</v>
      </c>
      <c r="N80" s="63">
        <f t="shared" ca="1" si="16"/>
        <v>-0.15686666666665872</v>
      </c>
      <c r="O80" s="63">
        <f t="shared" ca="1" si="17"/>
        <v>2.4607151111108616E-2</v>
      </c>
      <c r="P80" s="63">
        <f t="shared" ca="1" si="18"/>
        <v>0.15686666666665872</v>
      </c>
      <c r="Q80" s="24">
        <f t="shared" ca="1" si="19"/>
        <v>1.9030542281488498E-3</v>
      </c>
      <c r="R80" s="25">
        <f t="shared" ca="1" si="15"/>
        <v>-0.1673594281824286</v>
      </c>
      <c r="S80" s="26">
        <f t="shared" ca="1" si="26"/>
        <v>1</v>
      </c>
    </row>
    <row r="81" spans="5:19" x14ac:dyDescent="0.3">
      <c r="E81" s="23">
        <f t="shared" si="20"/>
        <v>80</v>
      </c>
      <c r="F81" s="79">
        <v>43581</v>
      </c>
      <c r="G81" s="82">
        <v>83.134900000000002</v>
      </c>
      <c r="H81" s="27">
        <f t="shared" si="21"/>
        <v>82.428899999999999</v>
      </c>
      <c r="I81" s="63">
        <f t="shared" si="22"/>
        <v>0.70600000000000307</v>
      </c>
      <c r="J81" s="63">
        <f t="shared" si="23"/>
        <v>0.49843600000000432</v>
      </c>
      <c r="K81" s="63">
        <f t="shared" si="24"/>
        <v>0.70600000000000307</v>
      </c>
      <c r="L81" s="24">
        <f t="shared" si="25"/>
        <v>8.4922216782603102E-3</v>
      </c>
      <c r="M81" s="4">
        <f t="shared" ca="1" si="14"/>
        <v>82.648533333333333</v>
      </c>
      <c r="N81" s="63">
        <f t="shared" ca="1" si="16"/>
        <v>0.48636666666666883</v>
      </c>
      <c r="O81" s="63">
        <f t="shared" ca="1" si="17"/>
        <v>0.23655253444444654</v>
      </c>
      <c r="P81" s="63">
        <f t="shared" ca="1" si="18"/>
        <v>0.48636666666666883</v>
      </c>
      <c r="Q81" s="24">
        <f t="shared" ca="1" si="19"/>
        <v>5.850330807719367E-3</v>
      </c>
      <c r="R81" s="25">
        <f t="shared" ca="1" si="15"/>
        <v>0.47587390515089895</v>
      </c>
      <c r="S81" s="26">
        <f t="shared" ca="1" si="26"/>
        <v>1</v>
      </c>
    </row>
    <row r="82" spans="5:19" x14ac:dyDescent="0.3">
      <c r="E82" s="23">
        <f t="shared" si="20"/>
        <v>81</v>
      </c>
      <c r="F82" s="79">
        <v>43584</v>
      </c>
      <c r="G82" s="82">
        <v>83.087800000000001</v>
      </c>
      <c r="H82" s="27">
        <f t="shared" si="21"/>
        <v>83.134900000000002</v>
      </c>
      <c r="I82" s="63">
        <f t="shared" si="22"/>
        <v>-4.7100000000000364E-2</v>
      </c>
      <c r="J82" s="63">
        <f t="shared" si="23"/>
        <v>2.2184100000000343E-3</v>
      </c>
      <c r="K82" s="63">
        <f t="shared" si="24"/>
        <v>4.7100000000000364E-2</v>
      </c>
      <c r="L82" s="24">
        <f t="shared" si="25"/>
        <v>5.6687022643517294E-4</v>
      </c>
      <c r="M82" s="4">
        <f t="shared" ca="1" si="14"/>
        <v>82.924666666666667</v>
      </c>
      <c r="N82" s="63">
        <f t="shared" ca="1" si="16"/>
        <v>0.16313333333333446</v>
      </c>
      <c r="O82" s="63">
        <f t="shared" ca="1" si="17"/>
        <v>2.6612484444444813E-2</v>
      </c>
      <c r="P82" s="63">
        <f t="shared" ca="1" si="18"/>
        <v>0.16313333333333446</v>
      </c>
      <c r="Q82" s="24">
        <f t="shared" ca="1" si="19"/>
        <v>1.9633849173204066E-3</v>
      </c>
      <c r="R82" s="25">
        <f t="shared" ca="1" si="15"/>
        <v>0.15264057181756457</v>
      </c>
      <c r="S82" s="26">
        <f t="shared" ca="1" si="26"/>
        <v>0</v>
      </c>
    </row>
    <row r="83" spans="5:19" x14ac:dyDescent="0.3">
      <c r="E83" s="23">
        <f t="shared" si="20"/>
        <v>82</v>
      </c>
      <c r="F83" s="79">
        <v>43585</v>
      </c>
      <c r="G83" s="82">
        <v>82.683000000000007</v>
      </c>
      <c r="H83" s="27">
        <f t="shared" si="21"/>
        <v>83.087800000000001</v>
      </c>
      <c r="I83" s="63">
        <f t="shared" si="22"/>
        <v>-0.4047999999999945</v>
      </c>
      <c r="J83" s="63">
        <f t="shared" si="23"/>
        <v>0.16386303999999555</v>
      </c>
      <c r="K83" s="63">
        <f t="shared" si="24"/>
        <v>0.4047999999999945</v>
      </c>
      <c r="L83" s="24">
        <f t="shared" si="25"/>
        <v>4.8958068768670034E-3</v>
      </c>
      <c r="M83" s="4">
        <f t="shared" ca="1" si="14"/>
        <v>82.883866666666677</v>
      </c>
      <c r="N83" s="63">
        <f t="shared" ca="1" si="16"/>
        <v>-0.20086666666666986</v>
      </c>
      <c r="O83" s="63">
        <f t="shared" ca="1" si="17"/>
        <v>4.034741777777906E-2</v>
      </c>
      <c r="P83" s="63">
        <f t="shared" ca="1" si="18"/>
        <v>0.20086666666666986</v>
      </c>
      <c r="Q83" s="24">
        <f t="shared" ca="1" si="19"/>
        <v>2.4293587154151377E-3</v>
      </c>
      <c r="R83" s="25">
        <f t="shared" ca="1" si="15"/>
        <v>-0.21135942818243975</v>
      </c>
      <c r="S83" s="26">
        <f t="shared" ca="1" si="26"/>
        <v>1</v>
      </c>
    </row>
    <row r="84" spans="5:19" x14ac:dyDescent="0.3">
      <c r="E84" s="23">
        <f t="shared" si="20"/>
        <v>83</v>
      </c>
      <c r="F84" s="79">
        <v>43586</v>
      </c>
      <c r="G84" s="82">
        <v>80.866100000000003</v>
      </c>
      <c r="H84" s="27">
        <f t="shared" si="21"/>
        <v>82.683000000000007</v>
      </c>
      <c r="I84" s="63">
        <f t="shared" si="22"/>
        <v>-1.816900000000004</v>
      </c>
      <c r="J84" s="63">
        <f t="shared" si="23"/>
        <v>3.3011256100000144</v>
      </c>
      <c r="K84" s="63">
        <f t="shared" si="24"/>
        <v>1.816900000000004</v>
      </c>
      <c r="L84" s="24">
        <f t="shared" si="25"/>
        <v>2.2468005752719667E-2</v>
      </c>
      <c r="M84" s="4">
        <f t="shared" ca="1" si="14"/>
        <v>82.968566666666675</v>
      </c>
      <c r="N84" s="63">
        <f t="shared" ca="1" si="16"/>
        <v>-2.1024666666666718</v>
      </c>
      <c r="O84" s="63">
        <f t="shared" ca="1" si="17"/>
        <v>4.4203660844444661</v>
      </c>
      <c r="P84" s="63">
        <f t="shared" ca="1" si="18"/>
        <v>2.1024666666666718</v>
      </c>
      <c r="Q84" s="24">
        <f t="shared" ca="1" si="19"/>
        <v>2.5999357786101615E-2</v>
      </c>
      <c r="R84" s="25">
        <f t="shared" ca="1" si="15"/>
        <v>-2.1129594281824415</v>
      </c>
      <c r="S84" s="26">
        <f t="shared" ca="1" si="26"/>
        <v>0</v>
      </c>
    </row>
    <row r="85" spans="5:19" x14ac:dyDescent="0.3">
      <c r="E85" s="23">
        <f t="shared" si="20"/>
        <v>84</v>
      </c>
      <c r="F85" s="79">
        <v>43587</v>
      </c>
      <c r="G85" s="82">
        <v>80.272999999999996</v>
      </c>
      <c r="H85" s="27">
        <f t="shared" si="21"/>
        <v>80.866100000000003</v>
      </c>
      <c r="I85" s="63">
        <f t="shared" si="22"/>
        <v>-0.59310000000000684</v>
      </c>
      <c r="J85" s="63">
        <f t="shared" si="23"/>
        <v>0.35176761000000811</v>
      </c>
      <c r="K85" s="63">
        <f t="shared" si="24"/>
        <v>0.59310000000000684</v>
      </c>
      <c r="L85" s="24">
        <f t="shared" si="25"/>
        <v>7.3885366187884704E-3</v>
      </c>
      <c r="M85" s="4">
        <f t="shared" ca="1" si="14"/>
        <v>82.212300000000013</v>
      </c>
      <c r="N85" s="63">
        <f t="shared" ca="1" si="16"/>
        <v>-1.9393000000000171</v>
      </c>
      <c r="O85" s="63">
        <f t="shared" ca="1" si="17"/>
        <v>3.7608844900000662</v>
      </c>
      <c r="P85" s="63">
        <f t="shared" ca="1" si="18"/>
        <v>1.9393000000000171</v>
      </c>
      <c r="Q85" s="24">
        <f t="shared" ca="1" si="19"/>
        <v>2.4158808067469974E-2</v>
      </c>
      <c r="R85" s="25">
        <f t="shared" ca="1" si="15"/>
        <v>-1.9497927615157871</v>
      </c>
      <c r="S85" s="26">
        <f t="shared" ca="1" si="26"/>
        <v>0</v>
      </c>
    </row>
    <row r="86" spans="5:19" x14ac:dyDescent="0.3">
      <c r="E86" s="23">
        <f t="shared" si="20"/>
        <v>85</v>
      </c>
      <c r="F86" s="79">
        <v>43588</v>
      </c>
      <c r="G86" s="82">
        <v>80.677899999999994</v>
      </c>
      <c r="H86" s="27">
        <f t="shared" si="21"/>
        <v>80.272999999999996</v>
      </c>
      <c r="I86" s="63">
        <f t="shared" si="22"/>
        <v>0.40489999999999782</v>
      </c>
      <c r="J86" s="63">
        <f t="shared" si="23"/>
        <v>0.16394400999999822</v>
      </c>
      <c r="K86" s="63">
        <f t="shared" si="24"/>
        <v>0.40489999999999782</v>
      </c>
      <c r="L86" s="24">
        <f t="shared" si="25"/>
        <v>5.0187225993735315E-3</v>
      </c>
      <c r="M86" s="4">
        <f t="shared" ca="1" si="14"/>
        <v>81.274033333333335</v>
      </c>
      <c r="N86" s="63">
        <f t="shared" ca="1" si="16"/>
        <v>-0.5961333333333414</v>
      </c>
      <c r="O86" s="63">
        <f t="shared" ca="1" si="17"/>
        <v>0.35537495111112072</v>
      </c>
      <c r="P86" s="63">
        <f t="shared" ca="1" si="18"/>
        <v>0.5961333333333414</v>
      </c>
      <c r="Q86" s="24">
        <f t="shared" ca="1" si="19"/>
        <v>7.3890536731043002E-3</v>
      </c>
      <c r="R86" s="25">
        <f t="shared" ca="1" si="15"/>
        <v>-0.60662609484911123</v>
      </c>
      <c r="S86" s="26">
        <f t="shared" ca="1" si="26"/>
        <v>0</v>
      </c>
    </row>
    <row r="87" spans="5:19" x14ac:dyDescent="0.3">
      <c r="E87" s="23">
        <f t="shared" si="20"/>
        <v>86</v>
      </c>
      <c r="F87" s="79">
        <v>43591</v>
      </c>
      <c r="G87" s="82">
        <v>78.672700000000006</v>
      </c>
      <c r="H87" s="27">
        <f t="shared" si="21"/>
        <v>80.677899999999994</v>
      </c>
      <c r="I87" s="63">
        <f t="shared" si="22"/>
        <v>-2.0051999999999879</v>
      </c>
      <c r="J87" s="63">
        <f t="shared" si="23"/>
        <v>4.0208270399999515</v>
      </c>
      <c r="K87" s="63">
        <f t="shared" si="24"/>
        <v>2.0051999999999879</v>
      </c>
      <c r="L87" s="24">
        <f t="shared" si="25"/>
        <v>2.5487875718006217E-2</v>
      </c>
      <c r="M87" s="4">
        <f t="shared" ca="1" si="14"/>
        <v>80.605666666666664</v>
      </c>
      <c r="N87" s="63">
        <f t="shared" ca="1" si="16"/>
        <v>-1.9329666666666583</v>
      </c>
      <c r="O87" s="63">
        <f t="shared" ca="1" si="17"/>
        <v>3.736360134444412</v>
      </c>
      <c r="P87" s="63">
        <f t="shared" ca="1" si="18"/>
        <v>1.9329666666666583</v>
      </c>
      <c r="Q87" s="24">
        <f t="shared" ca="1" si="19"/>
        <v>2.456972579645364E-2</v>
      </c>
      <c r="R87" s="25">
        <f t="shared" ca="1" si="15"/>
        <v>-1.9434594281824282</v>
      </c>
      <c r="S87" s="26">
        <f t="shared" ca="1" si="26"/>
        <v>0</v>
      </c>
    </row>
    <row r="88" spans="5:19" x14ac:dyDescent="0.3">
      <c r="E88" s="23">
        <f t="shared" si="20"/>
        <v>87</v>
      </c>
      <c r="F88" s="79">
        <v>43592</v>
      </c>
      <c r="G88" s="82">
        <v>77.703000000000003</v>
      </c>
      <c r="H88" s="27">
        <f t="shared" si="21"/>
        <v>78.672700000000006</v>
      </c>
      <c r="I88" s="63">
        <f t="shared" si="22"/>
        <v>-0.96970000000000312</v>
      </c>
      <c r="J88" s="63">
        <f t="shared" si="23"/>
        <v>0.94031809000000599</v>
      </c>
      <c r="K88" s="63">
        <f t="shared" si="24"/>
        <v>0.96970000000000312</v>
      </c>
      <c r="L88" s="24">
        <f t="shared" si="25"/>
        <v>1.2479569643385752E-2</v>
      </c>
      <c r="M88" s="4">
        <f t="shared" ca="1" si="14"/>
        <v>79.874533333333332</v>
      </c>
      <c r="N88" s="63">
        <f t="shared" ca="1" si="16"/>
        <v>-2.1715333333333291</v>
      </c>
      <c r="O88" s="63">
        <f t="shared" ca="1" si="17"/>
        <v>4.7155570177777593</v>
      </c>
      <c r="P88" s="63">
        <f t="shared" ca="1" si="18"/>
        <v>2.1715333333333291</v>
      </c>
      <c r="Q88" s="24">
        <f t="shared" ca="1" si="19"/>
        <v>2.7946582929015983E-2</v>
      </c>
      <c r="R88" s="25">
        <f t="shared" ca="1" si="15"/>
        <v>-2.1820260948490988</v>
      </c>
      <c r="S88" s="26">
        <f t="shared" ca="1" si="26"/>
        <v>0</v>
      </c>
    </row>
    <row r="89" spans="5:19" x14ac:dyDescent="0.3">
      <c r="E89" s="23">
        <f t="shared" si="20"/>
        <v>88</v>
      </c>
      <c r="F89" s="79">
        <v>43593</v>
      </c>
      <c r="G89" s="82">
        <v>77.919600000000003</v>
      </c>
      <c r="H89" s="27">
        <f t="shared" si="21"/>
        <v>77.703000000000003</v>
      </c>
      <c r="I89" s="63">
        <f t="shared" si="22"/>
        <v>0.21659999999999968</v>
      </c>
      <c r="J89" s="63">
        <f t="shared" si="23"/>
        <v>4.6915559999999863E-2</v>
      </c>
      <c r="K89" s="63">
        <f t="shared" si="24"/>
        <v>0.21659999999999968</v>
      </c>
      <c r="L89" s="24">
        <f t="shared" si="25"/>
        <v>2.7797883972710291E-3</v>
      </c>
      <c r="M89" s="4">
        <f t="shared" ca="1" si="14"/>
        <v>79.017866666666663</v>
      </c>
      <c r="N89" s="63">
        <f t="shared" ca="1" si="16"/>
        <v>-1.0982666666666603</v>
      </c>
      <c r="O89" s="63">
        <f t="shared" ca="1" si="17"/>
        <v>1.2061896711110971</v>
      </c>
      <c r="P89" s="63">
        <f t="shared" ca="1" si="18"/>
        <v>1.0982666666666603</v>
      </c>
      <c r="Q89" s="24">
        <f t="shared" ca="1" si="19"/>
        <v>1.4094870439102103E-2</v>
      </c>
      <c r="R89" s="25">
        <f t="shared" ca="1" si="15"/>
        <v>-1.1087594281824302</v>
      </c>
      <c r="S89" s="26">
        <f t="shared" ca="1" si="26"/>
        <v>0</v>
      </c>
    </row>
    <row r="90" spans="5:19" x14ac:dyDescent="0.3">
      <c r="E90" s="23">
        <f t="shared" si="20"/>
        <v>89</v>
      </c>
      <c r="F90" s="79">
        <v>43594</v>
      </c>
      <c r="G90" s="82">
        <v>78.1173</v>
      </c>
      <c r="H90" s="27">
        <f t="shared" si="21"/>
        <v>77.919600000000003</v>
      </c>
      <c r="I90" s="63">
        <f t="shared" si="22"/>
        <v>0.19769999999999754</v>
      </c>
      <c r="J90" s="63">
        <f t="shared" si="23"/>
        <v>3.908528999999903E-2</v>
      </c>
      <c r="K90" s="63">
        <f t="shared" si="24"/>
        <v>0.19769999999999754</v>
      </c>
      <c r="L90" s="24">
        <f t="shared" si="25"/>
        <v>2.5308094365780378E-3</v>
      </c>
      <c r="M90" s="4">
        <f t="shared" ca="1" si="14"/>
        <v>78.098433333333332</v>
      </c>
      <c r="N90" s="63">
        <f t="shared" ca="1" si="16"/>
        <v>1.8866666666667697E-2</v>
      </c>
      <c r="O90" s="63">
        <f t="shared" ca="1" si="17"/>
        <v>3.5595111111114998E-4</v>
      </c>
      <c r="P90" s="63">
        <f t="shared" ca="1" si="18"/>
        <v>1.8866666666667697E-2</v>
      </c>
      <c r="Q90" s="24">
        <f t="shared" ca="1" si="19"/>
        <v>2.4151713726239512E-4</v>
      </c>
      <c r="R90" s="25">
        <f t="shared" ca="1" si="15"/>
        <v>8.3739051508978177E-3</v>
      </c>
      <c r="S90" s="26">
        <f t="shared" ca="1" si="26"/>
        <v>1</v>
      </c>
    </row>
    <row r="91" spans="5:19" x14ac:dyDescent="0.3">
      <c r="E91" s="23">
        <f t="shared" si="20"/>
        <v>90</v>
      </c>
      <c r="F91" s="79">
        <v>43595</v>
      </c>
      <c r="G91" s="82">
        <v>79.0304</v>
      </c>
      <c r="H91" s="27">
        <f t="shared" si="21"/>
        <v>78.1173</v>
      </c>
      <c r="I91" s="63">
        <f t="shared" si="22"/>
        <v>0.91310000000000002</v>
      </c>
      <c r="J91" s="63">
        <f t="shared" si="23"/>
        <v>0.83375161000000009</v>
      </c>
      <c r="K91" s="63">
        <f t="shared" si="24"/>
        <v>0.91310000000000002</v>
      </c>
      <c r="L91" s="24">
        <f t="shared" si="25"/>
        <v>1.1553781835850508E-2</v>
      </c>
      <c r="M91" s="4">
        <f t="shared" ca="1" si="14"/>
        <v>77.913300000000007</v>
      </c>
      <c r="N91" s="63">
        <f t="shared" ca="1" si="16"/>
        <v>1.1170999999999935</v>
      </c>
      <c r="O91" s="63">
        <f t="shared" ca="1" si="17"/>
        <v>1.2479124099999857</v>
      </c>
      <c r="P91" s="63">
        <f t="shared" ca="1" si="18"/>
        <v>1.1170999999999935</v>
      </c>
      <c r="Q91" s="24">
        <f t="shared" ca="1" si="19"/>
        <v>1.4135067012187634E-2</v>
      </c>
      <c r="R91" s="25">
        <f t="shared" ca="1" si="15"/>
        <v>1.1066072384842236</v>
      </c>
      <c r="S91" s="26">
        <f t="shared" ca="1" si="26"/>
        <v>0</v>
      </c>
    </row>
    <row r="92" spans="5:19" x14ac:dyDescent="0.3">
      <c r="E92" s="23">
        <f t="shared" si="20"/>
        <v>91</v>
      </c>
      <c r="F92" s="79">
        <v>43598</v>
      </c>
      <c r="G92" s="82">
        <v>77.693600000000004</v>
      </c>
      <c r="H92" s="27">
        <f t="shared" si="21"/>
        <v>79.0304</v>
      </c>
      <c r="I92" s="63">
        <f t="shared" si="22"/>
        <v>-1.3367999999999967</v>
      </c>
      <c r="J92" s="63">
        <f t="shared" si="23"/>
        <v>1.787034239999991</v>
      </c>
      <c r="K92" s="63">
        <f t="shared" si="24"/>
        <v>1.3367999999999967</v>
      </c>
      <c r="L92" s="24">
        <f t="shared" si="25"/>
        <v>1.7206050434012538E-2</v>
      </c>
      <c r="M92" s="4">
        <f t="shared" ca="1" si="14"/>
        <v>78.355766666666668</v>
      </c>
      <c r="N92" s="63">
        <f t="shared" ca="1" si="16"/>
        <v>-0.66216666666666413</v>
      </c>
      <c r="O92" s="63">
        <f t="shared" ca="1" si="17"/>
        <v>0.43846469444444108</v>
      </c>
      <c r="P92" s="63">
        <f t="shared" ca="1" si="18"/>
        <v>0.66216666666666413</v>
      </c>
      <c r="Q92" s="24">
        <f t="shared" ca="1" si="19"/>
        <v>8.5227955284175802E-3</v>
      </c>
      <c r="R92" s="25">
        <f t="shared" ca="1" si="15"/>
        <v>-0.67265942818243396</v>
      </c>
      <c r="S92" s="26">
        <f t="shared" ca="1" si="26"/>
        <v>1</v>
      </c>
    </row>
    <row r="93" spans="5:19" x14ac:dyDescent="0.3">
      <c r="E93" s="23">
        <f t="shared" si="20"/>
        <v>92</v>
      </c>
      <c r="F93" s="79">
        <v>43599</v>
      </c>
      <c r="G93" s="82">
        <v>78.766800000000003</v>
      </c>
      <c r="H93" s="27">
        <f t="shared" si="21"/>
        <v>77.693600000000004</v>
      </c>
      <c r="I93" s="63">
        <f t="shared" si="22"/>
        <v>1.0731999999999999</v>
      </c>
      <c r="J93" s="63">
        <f t="shared" si="23"/>
        <v>1.1517582399999999</v>
      </c>
      <c r="K93" s="63">
        <f t="shared" si="24"/>
        <v>1.0731999999999999</v>
      </c>
      <c r="L93" s="24">
        <f t="shared" si="25"/>
        <v>1.362502983490506E-2</v>
      </c>
      <c r="M93" s="4">
        <f t="shared" ca="1" si="14"/>
        <v>78.280433333333335</v>
      </c>
      <c r="N93" s="63">
        <f t="shared" ca="1" si="16"/>
        <v>0.48636666666666883</v>
      </c>
      <c r="O93" s="63">
        <f t="shared" ca="1" si="17"/>
        <v>0.23655253444444654</v>
      </c>
      <c r="P93" s="63">
        <f t="shared" ca="1" si="18"/>
        <v>0.48636666666666883</v>
      </c>
      <c r="Q93" s="24">
        <f t="shared" ca="1" si="19"/>
        <v>6.1747673723785762E-3</v>
      </c>
      <c r="R93" s="25">
        <f t="shared" ca="1" si="15"/>
        <v>0.47587390515089895</v>
      </c>
      <c r="S93" s="26">
        <f t="shared" ca="1" si="26"/>
        <v>1</v>
      </c>
    </row>
    <row r="94" spans="5:19" x14ac:dyDescent="0.3">
      <c r="E94" s="23">
        <f t="shared" si="20"/>
        <v>93</v>
      </c>
      <c r="F94" s="79">
        <v>43600</v>
      </c>
      <c r="G94" s="82">
        <v>79.0869</v>
      </c>
      <c r="H94" s="27">
        <f t="shared" si="21"/>
        <v>78.766800000000003</v>
      </c>
      <c r="I94" s="63">
        <f t="shared" si="22"/>
        <v>0.3200999999999965</v>
      </c>
      <c r="J94" s="63">
        <f t="shared" si="23"/>
        <v>0.10246400999999776</v>
      </c>
      <c r="K94" s="63">
        <f t="shared" si="24"/>
        <v>0.3200999999999965</v>
      </c>
      <c r="L94" s="24">
        <f t="shared" si="25"/>
        <v>4.0474465429798934E-3</v>
      </c>
      <c r="M94" s="4">
        <f t="shared" ca="1" si="14"/>
        <v>78.496933333333331</v>
      </c>
      <c r="N94" s="63">
        <f t="shared" ca="1" si="16"/>
        <v>0.58996666666666897</v>
      </c>
      <c r="O94" s="63">
        <f t="shared" ca="1" si="17"/>
        <v>0.3480606677777805</v>
      </c>
      <c r="P94" s="63">
        <f t="shared" ca="1" si="18"/>
        <v>0.58996666666666897</v>
      </c>
      <c r="Q94" s="24">
        <f t="shared" ca="1" si="19"/>
        <v>7.4597267899825254E-3</v>
      </c>
      <c r="R94" s="25">
        <f t="shared" ca="1" si="15"/>
        <v>0.57947390515089914</v>
      </c>
      <c r="S94" s="26">
        <f t="shared" ca="1" si="26"/>
        <v>0</v>
      </c>
    </row>
    <row r="95" spans="5:19" x14ac:dyDescent="0.3">
      <c r="E95" s="23">
        <f t="shared" si="20"/>
        <v>94</v>
      </c>
      <c r="F95" s="79">
        <v>43601</v>
      </c>
      <c r="G95" s="82">
        <v>79.341099999999997</v>
      </c>
      <c r="H95" s="27">
        <f t="shared" si="21"/>
        <v>79.0869</v>
      </c>
      <c r="I95" s="63">
        <f t="shared" si="22"/>
        <v>0.25419999999999732</v>
      </c>
      <c r="J95" s="63">
        <f t="shared" si="23"/>
        <v>6.461763999999863E-2</v>
      </c>
      <c r="K95" s="63">
        <f t="shared" si="24"/>
        <v>0.25419999999999732</v>
      </c>
      <c r="L95" s="24">
        <f t="shared" si="25"/>
        <v>3.2038880227271533E-3</v>
      </c>
      <c r="M95" s="4">
        <f t="shared" ca="1" si="14"/>
        <v>78.515766666666664</v>
      </c>
      <c r="N95" s="63">
        <f t="shared" ca="1" si="16"/>
        <v>0.82533333333333303</v>
      </c>
      <c r="O95" s="63">
        <f t="shared" ca="1" si="17"/>
        <v>0.68117511111111062</v>
      </c>
      <c r="P95" s="63">
        <f t="shared" ca="1" si="18"/>
        <v>0.82533333333333303</v>
      </c>
      <c r="Q95" s="24">
        <f t="shared" ca="1" si="19"/>
        <v>1.040234296390311E-2</v>
      </c>
      <c r="R95" s="25">
        <f t="shared" ca="1" si="15"/>
        <v>0.8148405718175632</v>
      </c>
      <c r="S95" s="26">
        <f t="shared" ca="1" si="26"/>
        <v>0</v>
      </c>
    </row>
    <row r="96" spans="5:19" x14ac:dyDescent="0.3">
      <c r="E96" s="23">
        <f t="shared" si="20"/>
        <v>95</v>
      </c>
      <c r="F96" s="79">
        <v>43602</v>
      </c>
      <c r="G96" s="82">
        <v>79.614099999999993</v>
      </c>
      <c r="H96" s="27">
        <f t="shared" si="21"/>
        <v>79.341099999999997</v>
      </c>
      <c r="I96" s="63">
        <f t="shared" si="22"/>
        <v>0.27299999999999613</v>
      </c>
      <c r="J96" s="63">
        <f t="shared" si="23"/>
        <v>7.4528999999997889E-2</v>
      </c>
      <c r="K96" s="63">
        <f t="shared" si="24"/>
        <v>0.27299999999999613</v>
      </c>
      <c r="L96" s="24">
        <f t="shared" si="25"/>
        <v>3.4290408357313109E-3</v>
      </c>
      <c r="M96" s="4">
        <f t="shared" ca="1" si="14"/>
        <v>79.064933333333329</v>
      </c>
      <c r="N96" s="63">
        <f t="shared" ca="1" si="16"/>
        <v>0.54916666666666458</v>
      </c>
      <c r="O96" s="63">
        <f t="shared" ca="1" si="17"/>
        <v>0.30158402777777549</v>
      </c>
      <c r="P96" s="63">
        <f t="shared" ca="1" si="18"/>
        <v>0.54916666666666458</v>
      </c>
      <c r="Q96" s="24">
        <f t="shared" ca="1" si="19"/>
        <v>6.8978568704119577E-3</v>
      </c>
      <c r="R96" s="25">
        <f t="shared" ca="1" si="15"/>
        <v>0.53867390515089475</v>
      </c>
      <c r="S96" s="26">
        <f t="shared" ca="1" si="26"/>
        <v>0</v>
      </c>
    </row>
    <row r="97" spans="5:19" x14ac:dyDescent="0.3">
      <c r="E97" s="23">
        <f t="shared" si="20"/>
        <v>96</v>
      </c>
      <c r="F97" s="79">
        <v>43605</v>
      </c>
      <c r="G97" s="82">
        <v>77.994900000000001</v>
      </c>
      <c r="H97" s="27">
        <f t="shared" si="21"/>
        <v>79.614099999999993</v>
      </c>
      <c r="I97" s="63">
        <f t="shared" si="22"/>
        <v>-1.6191999999999922</v>
      </c>
      <c r="J97" s="63">
        <f t="shared" si="23"/>
        <v>2.6218086399999749</v>
      </c>
      <c r="K97" s="63">
        <f t="shared" si="24"/>
        <v>1.6191999999999922</v>
      </c>
      <c r="L97" s="24">
        <f t="shared" si="25"/>
        <v>2.0760331765281987E-2</v>
      </c>
      <c r="M97" s="4">
        <f t="shared" ca="1" si="14"/>
        <v>79.347366666666673</v>
      </c>
      <c r="N97" s="63">
        <f t="shared" ca="1" si="16"/>
        <v>-1.3524666666666718</v>
      </c>
      <c r="O97" s="63">
        <f t="shared" ca="1" si="17"/>
        <v>1.8291660844444584</v>
      </c>
      <c r="P97" s="63">
        <f t="shared" ca="1" si="18"/>
        <v>1.3524666666666718</v>
      </c>
      <c r="Q97" s="24">
        <f t="shared" ca="1" si="19"/>
        <v>1.7340450037972632E-2</v>
      </c>
      <c r="R97" s="25">
        <f t="shared" ca="1" si="15"/>
        <v>-1.3629594281824418</v>
      </c>
      <c r="S97" s="26">
        <f t="shared" ca="1" si="26"/>
        <v>1</v>
      </c>
    </row>
    <row r="98" spans="5:19" x14ac:dyDescent="0.3">
      <c r="E98" s="23">
        <f t="shared" si="20"/>
        <v>97</v>
      </c>
      <c r="F98" s="79">
        <v>43606</v>
      </c>
      <c r="G98" s="82">
        <v>78.738600000000005</v>
      </c>
      <c r="H98" s="27">
        <f t="shared" si="21"/>
        <v>77.994900000000001</v>
      </c>
      <c r="I98" s="63">
        <f t="shared" si="22"/>
        <v>0.74370000000000402</v>
      </c>
      <c r="J98" s="63">
        <f t="shared" si="23"/>
        <v>0.55308969000000596</v>
      </c>
      <c r="K98" s="63">
        <f t="shared" si="24"/>
        <v>0.74370000000000402</v>
      </c>
      <c r="L98" s="24">
        <f t="shared" si="25"/>
        <v>9.445176825597661E-3</v>
      </c>
      <c r="M98" s="4">
        <f t="shared" ca="1" si="14"/>
        <v>78.983366666666669</v>
      </c>
      <c r="N98" s="63">
        <f t="shared" ca="1" si="16"/>
        <v>-0.24476666666666347</v>
      </c>
      <c r="O98" s="63">
        <f t="shared" ca="1" si="17"/>
        <v>5.9910721111109545E-2</v>
      </c>
      <c r="P98" s="63">
        <f t="shared" ca="1" si="18"/>
        <v>0.24476666666666347</v>
      </c>
      <c r="Q98" s="24">
        <f t="shared" ca="1" si="19"/>
        <v>3.1085981547381266E-3</v>
      </c>
      <c r="R98" s="25">
        <f t="shared" ca="1" si="15"/>
        <v>-0.25525942818243336</v>
      </c>
      <c r="S98" s="26">
        <f t="shared" ca="1" si="26"/>
        <v>0</v>
      </c>
    </row>
    <row r="99" spans="5:19" x14ac:dyDescent="0.3">
      <c r="E99" s="23">
        <f t="shared" si="20"/>
        <v>98</v>
      </c>
      <c r="F99" s="79">
        <v>43607</v>
      </c>
      <c r="G99" s="82">
        <v>78.324399999999997</v>
      </c>
      <c r="H99" s="27">
        <f t="shared" si="21"/>
        <v>78.738600000000005</v>
      </c>
      <c r="I99" s="63">
        <f t="shared" si="22"/>
        <v>-0.41420000000000812</v>
      </c>
      <c r="J99" s="63">
        <f t="shared" si="23"/>
        <v>0.17156164000000673</v>
      </c>
      <c r="K99" s="63">
        <f t="shared" si="24"/>
        <v>0.41420000000000812</v>
      </c>
      <c r="L99" s="24">
        <f t="shared" si="25"/>
        <v>5.2882626614440473E-3</v>
      </c>
      <c r="M99" s="4">
        <f t="shared" ca="1" si="14"/>
        <v>78.782533333333333</v>
      </c>
      <c r="N99" s="63">
        <f t="shared" ca="1" si="16"/>
        <v>-0.45813333333333617</v>
      </c>
      <c r="O99" s="63">
        <f t="shared" ca="1" si="17"/>
        <v>0.20988615111111369</v>
      </c>
      <c r="P99" s="63">
        <f t="shared" ca="1" si="18"/>
        <v>0.45813333333333617</v>
      </c>
      <c r="Q99" s="24">
        <f t="shared" ca="1" si="19"/>
        <v>5.8491776934561411E-3</v>
      </c>
      <c r="R99" s="25">
        <f t="shared" ca="1" si="15"/>
        <v>-0.46862609484910606</v>
      </c>
      <c r="S99" s="26">
        <f t="shared" ca="1" si="26"/>
        <v>0</v>
      </c>
    </row>
    <row r="100" spans="5:19" x14ac:dyDescent="0.3">
      <c r="E100" s="23">
        <f t="shared" si="20"/>
        <v>99</v>
      </c>
      <c r="F100" s="79">
        <v>43608</v>
      </c>
      <c r="G100" s="82">
        <v>77.797200000000004</v>
      </c>
      <c r="H100" s="27">
        <f t="shared" si="21"/>
        <v>78.324399999999997</v>
      </c>
      <c r="I100" s="63">
        <f t="shared" si="22"/>
        <v>-0.52719999999999345</v>
      </c>
      <c r="J100" s="63">
        <f t="shared" si="23"/>
        <v>0.27793983999999311</v>
      </c>
      <c r="K100" s="63">
        <f t="shared" si="24"/>
        <v>0.52719999999999345</v>
      </c>
      <c r="L100" s="24">
        <f t="shared" si="25"/>
        <v>6.7765935020796817E-3</v>
      </c>
      <c r="M100" s="4">
        <f t="shared" ca="1" si="14"/>
        <v>78.35263333333333</v>
      </c>
      <c r="N100" s="63">
        <f t="shared" ca="1" si="16"/>
        <v>-0.55543333333332612</v>
      </c>
      <c r="O100" s="63">
        <f t="shared" ca="1" si="17"/>
        <v>0.30850618777776978</v>
      </c>
      <c r="P100" s="63">
        <f t="shared" ca="1" si="18"/>
        <v>0.55543333333332612</v>
      </c>
      <c r="Q100" s="24">
        <f t="shared" ca="1" si="19"/>
        <v>7.1395028784239801E-3</v>
      </c>
      <c r="R100" s="25">
        <f t="shared" ca="1" si="15"/>
        <v>-0.56592609484909595</v>
      </c>
      <c r="S100" s="26">
        <f t="shared" ca="1" si="26"/>
        <v>0</v>
      </c>
    </row>
    <row r="101" spans="5:19" x14ac:dyDescent="0.3">
      <c r="E101" s="23">
        <f t="shared" si="20"/>
        <v>100</v>
      </c>
      <c r="F101" s="79">
        <v>43609</v>
      </c>
      <c r="G101" s="82">
        <v>77.345299999999995</v>
      </c>
      <c r="H101" s="27">
        <f t="shared" si="21"/>
        <v>77.797200000000004</v>
      </c>
      <c r="I101" s="63">
        <f t="shared" si="22"/>
        <v>-0.45190000000000907</v>
      </c>
      <c r="J101" s="63">
        <f t="shared" si="23"/>
        <v>0.20421361000000821</v>
      </c>
      <c r="K101" s="63">
        <f t="shared" si="24"/>
        <v>0.45190000000000907</v>
      </c>
      <c r="L101" s="24">
        <f t="shared" si="25"/>
        <v>5.8426303860739971E-3</v>
      </c>
      <c r="M101" s="4">
        <f t="shared" ca="1" si="14"/>
        <v>78.286733333333331</v>
      </c>
      <c r="N101" s="63">
        <f t="shared" ca="1" si="16"/>
        <v>-0.94143333333333601</v>
      </c>
      <c r="O101" s="63">
        <f t="shared" ca="1" si="17"/>
        <v>0.88629672111111613</v>
      </c>
      <c r="P101" s="63">
        <f t="shared" ca="1" si="18"/>
        <v>0.94143333333333601</v>
      </c>
      <c r="Q101" s="24">
        <f t="shared" ca="1" si="19"/>
        <v>1.2171823411808294E-2</v>
      </c>
      <c r="R101" s="25">
        <f t="shared" ca="1" si="15"/>
        <v>-0.95192609484910584</v>
      </c>
      <c r="S101" s="26">
        <f t="shared" ca="1" si="26"/>
        <v>0</v>
      </c>
    </row>
    <row r="102" spans="5:19" x14ac:dyDescent="0.3">
      <c r="E102" s="23">
        <f t="shared" si="20"/>
        <v>101</v>
      </c>
      <c r="F102" s="79">
        <v>43613</v>
      </c>
      <c r="G102" s="82">
        <v>76.441599999999994</v>
      </c>
      <c r="H102" s="27">
        <f t="shared" si="21"/>
        <v>77.345299999999995</v>
      </c>
      <c r="I102" s="63">
        <f t="shared" si="22"/>
        <v>-0.90370000000000061</v>
      </c>
      <c r="J102" s="63">
        <f t="shared" si="23"/>
        <v>0.81667369000000112</v>
      </c>
      <c r="K102" s="63">
        <f t="shared" si="24"/>
        <v>0.90370000000000061</v>
      </c>
      <c r="L102" s="24">
        <f t="shared" si="25"/>
        <v>1.1822096868720705E-2</v>
      </c>
      <c r="M102" s="4">
        <f t="shared" ca="1" si="14"/>
        <v>77.822299999999998</v>
      </c>
      <c r="N102" s="63">
        <f t="shared" ca="1" si="16"/>
        <v>-1.3807000000000045</v>
      </c>
      <c r="O102" s="63">
        <f t="shared" ca="1" si="17"/>
        <v>1.9063324900000123</v>
      </c>
      <c r="P102" s="63">
        <f t="shared" ca="1" si="18"/>
        <v>1.3807000000000045</v>
      </c>
      <c r="Q102" s="24">
        <f t="shared" ca="1" si="19"/>
        <v>1.8062154638312185E-2</v>
      </c>
      <c r="R102" s="25">
        <f t="shared" ca="1" si="15"/>
        <v>-1.3911927615157744</v>
      </c>
      <c r="S102" s="26">
        <f t="shared" ca="1" si="26"/>
        <v>0</v>
      </c>
    </row>
    <row r="103" spans="5:19" x14ac:dyDescent="0.3">
      <c r="E103" s="23">
        <f t="shared" si="20"/>
        <v>102</v>
      </c>
      <c r="F103" s="79">
        <v>43614</v>
      </c>
      <c r="G103" s="82">
        <v>74.248099999999994</v>
      </c>
      <c r="H103" s="27">
        <f t="shared" si="21"/>
        <v>76.441599999999994</v>
      </c>
      <c r="I103" s="63">
        <f t="shared" si="22"/>
        <v>-2.1935000000000002</v>
      </c>
      <c r="J103" s="63">
        <f t="shared" si="23"/>
        <v>4.8114422500000007</v>
      </c>
      <c r="K103" s="63">
        <f t="shared" si="24"/>
        <v>2.1935000000000002</v>
      </c>
      <c r="L103" s="24">
        <f t="shared" si="25"/>
        <v>2.9542843520574943E-2</v>
      </c>
      <c r="M103" s="4">
        <f t="shared" ca="1" si="14"/>
        <v>77.194699999999997</v>
      </c>
      <c r="N103" s="63">
        <f t="shared" ca="1" si="16"/>
        <v>-2.9466000000000037</v>
      </c>
      <c r="O103" s="63">
        <f t="shared" ca="1" si="17"/>
        <v>8.6824515600000218</v>
      </c>
      <c r="P103" s="63">
        <f t="shared" ca="1" si="18"/>
        <v>2.9466000000000037</v>
      </c>
      <c r="Q103" s="24">
        <f t="shared" ca="1" si="19"/>
        <v>3.9685864015375528E-2</v>
      </c>
      <c r="R103" s="25">
        <f t="shared" ca="1" si="15"/>
        <v>-2.9570927615157734</v>
      </c>
      <c r="S103" s="26">
        <f t="shared" ca="1" si="26"/>
        <v>0</v>
      </c>
    </row>
    <row r="104" spans="5:19" x14ac:dyDescent="0.3">
      <c r="E104" s="23">
        <f t="shared" si="20"/>
        <v>103</v>
      </c>
      <c r="F104" s="79">
        <v>43615</v>
      </c>
      <c r="G104" s="82">
        <v>74.615200000000002</v>
      </c>
      <c r="H104" s="27">
        <f t="shared" si="21"/>
        <v>74.248099999999994</v>
      </c>
      <c r="I104" s="63">
        <f t="shared" si="22"/>
        <v>0.36710000000000775</v>
      </c>
      <c r="J104" s="63">
        <f t="shared" si="23"/>
        <v>0.13476241000000569</v>
      </c>
      <c r="K104" s="63">
        <f t="shared" si="24"/>
        <v>0.36710000000000775</v>
      </c>
      <c r="L104" s="24">
        <f t="shared" si="25"/>
        <v>4.919909080187519E-3</v>
      </c>
      <c r="M104" s="4">
        <f t="shared" ca="1" si="14"/>
        <v>76.01166666666667</v>
      </c>
      <c r="N104" s="63">
        <f t="shared" ca="1" si="16"/>
        <v>-1.3964666666666687</v>
      </c>
      <c r="O104" s="63">
        <f t="shared" ca="1" si="17"/>
        <v>1.9501191511111169</v>
      </c>
      <c r="P104" s="63">
        <f t="shared" ca="1" si="18"/>
        <v>1.3964666666666687</v>
      </c>
      <c r="Q104" s="24">
        <f t="shared" ca="1" si="19"/>
        <v>1.8715578952635238E-2</v>
      </c>
      <c r="R104" s="25">
        <f t="shared" ca="1" si="15"/>
        <v>-1.4069594281824387</v>
      </c>
      <c r="S104" s="26">
        <f t="shared" ca="1" si="26"/>
        <v>0</v>
      </c>
    </row>
    <row r="105" spans="5:19" x14ac:dyDescent="0.3">
      <c r="E105" s="23">
        <f t="shared" si="20"/>
        <v>104</v>
      </c>
      <c r="F105" s="79">
        <v>43616</v>
      </c>
      <c r="G105" s="82">
        <v>72.821600000000004</v>
      </c>
      <c r="H105" s="27">
        <f t="shared" si="21"/>
        <v>74.615200000000002</v>
      </c>
      <c r="I105" s="63">
        <f t="shared" si="22"/>
        <v>-1.7935999999999979</v>
      </c>
      <c r="J105" s="63">
        <f t="shared" si="23"/>
        <v>3.2170009599999925</v>
      </c>
      <c r="K105" s="63">
        <f t="shared" si="24"/>
        <v>1.7935999999999979</v>
      </c>
      <c r="L105" s="24">
        <f t="shared" si="25"/>
        <v>2.4630054818899856E-2</v>
      </c>
      <c r="M105" s="4">
        <f t="shared" ca="1" si="14"/>
        <v>75.101633333333325</v>
      </c>
      <c r="N105" s="63">
        <f t="shared" ca="1" si="16"/>
        <v>-2.2800333333333214</v>
      </c>
      <c r="O105" s="63">
        <f t="shared" ca="1" si="17"/>
        <v>5.1985520011110564</v>
      </c>
      <c r="P105" s="63">
        <f t="shared" ca="1" si="18"/>
        <v>2.2800333333333214</v>
      </c>
      <c r="Q105" s="24">
        <f t="shared" ca="1" si="19"/>
        <v>3.1309849458585379E-2</v>
      </c>
      <c r="R105" s="25">
        <f t="shared" ca="1" si="15"/>
        <v>-2.2905260948490911</v>
      </c>
      <c r="S105" s="26">
        <f t="shared" ca="1" si="26"/>
        <v>0</v>
      </c>
    </row>
    <row r="106" spans="5:19" x14ac:dyDescent="0.3">
      <c r="E106" s="23">
        <f t="shared" si="20"/>
        <v>105</v>
      </c>
      <c r="F106" s="79">
        <v>43619</v>
      </c>
      <c r="G106" s="82">
        <v>73.595699999999994</v>
      </c>
      <c r="H106" s="27">
        <f t="shared" si="21"/>
        <v>72.821600000000004</v>
      </c>
      <c r="I106" s="63">
        <f t="shared" si="22"/>
        <v>0.77409999999999002</v>
      </c>
      <c r="J106" s="63">
        <f t="shared" si="23"/>
        <v>0.59923080999998457</v>
      </c>
      <c r="K106" s="63">
        <f t="shared" si="24"/>
        <v>0.77409999999999002</v>
      </c>
      <c r="L106" s="24">
        <f t="shared" si="25"/>
        <v>1.0518277562411799E-2</v>
      </c>
      <c r="M106" s="4">
        <f t="shared" ca="1" si="14"/>
        <v>73.894966666666662</v>
      </c>
      <c r="N106" s="63">
        <f t="shared" ca="1" si="16"/>
        <v>-0.2992666666666679</v>
      </c>
      <c r="O106" s="63">
        <f t="shared" ca="1" si="17"/>
        <v>8.9560537777778518E-2</v>
      </c>
      <c r="P106" s="63">
        <f t="shared" ca="1" si="18"/>
        <v>0.2992666666666679</v>
      </c>
      <c r="Q106" s="24">
        <f t="shared" ca="1" si="19"/>
        <v>4.0663607611133249E-3</v>
      </c>
      <c r="R106" s="25">
        <f t="shared" ca="1" si="15"/>
        <v>-0.30975942818243779</v>
      </c>
      <c r="S106" s="26">
        <f t="shared" ca="1" si="26"/>
        <v>0</v>
      </c>
    </row>
    <row r="107" spans="5:19" x14ac:dyDescent="0.3">
      <c r="E107" s="23">
        <f t="shared" si="20"/>
        <v>106</v>
      </c>
      <c r="F107" s="79">
        <v>43620</v>
      </c>
      <c r="G107" s="82">
        <v>77.050799999999995</v>
      </c>
      <c r="H107" s="27">
        <f t="shared" si="21"/>
        <v>73.595699999999994</v>
      </c>
      <c r="I107" s="63">
        <f t="shared" si="22"/>
        <v>3.4551000000000016</v>
      </c>
      <c r="J107" s="63">
        <f t="shared" si="23"/>
        <v>11.937716010000011</v>
      </c>
      <c r="K107" s="63">
        <f t="shared" si="24"/>
        <v>3.4551000000000016</v>
      </c>
      <c r="L107" s="24">
        <f t="shared" si="25"/>
        <v>4.4841844601224153E-2</v>
      </c>
      <c r="M107" s="4">
        <f t="shared" ca="1" si="14"/>
        <v>73.677499999999995</v>
      </c>
      <c r="N107" s="63">
        <f t="shared" ca="1" si="16"/>
        <v>3.3733000000000004</v>
      </c>
      <c r="O107" s="63">
        <f t="shared" ca="1" si="17"/>
        <v>11.379152890000002</v>
      </c>
      <c r="P107" s="63">
        <f t="shared" ca="1" si="18"/>
        <v>3.3733000000000004</v>
      </c>
      <c r="Q107" s="24">
        <f t="shared" ca="1" si="19"/>
        <v>4.3780207343726486E-2</v>
      </c>
      <c r="R107" s="25">
        <f t="shared" ca="1" si="15"/>
        <v>3.3628072384842307</v>
      </c>
      <c r="S107" s="26">
        <f t="shared" ca="1" si="26"/>
        <v>1</v>
      </c>
    </row>
    <row r="108" spans="5:19" x14ac:dyDescent="0.3">
      <c r="E108" s="23">
        <f t="shared" si="20"/>
        <v>107</v>
      </c>
      <c r="F108" s="79">
        <v>43621</v>
      </c>
      <c r="G108" s="82">
        <v>78.089200000000005</v>
      </c>
      <c r="H108" s="27">
        <f t="shared" si="21"/>
        <v>77.050799999999995</v>
      </c>
      <c r="I108" s="63">
        <f t="shared" si="22"/>
        <v>1.03840000000001</v>
      </c>
      <c r="J108" s="63">
        <f t="shared" si="23"/>
        <v>1.0782745600000208</v>
      </c>
      <c r="K108" s="63">
        <f t="shared" si="24"/>
        <v>1.03840000000001</v>
      </c>
      <c r="L108" s="24">
        <f t="shared" si="25"/>
        <v>1.3297613498409638E-2</v>
      </c>
      <c r="M108" s="4">
        <f t="shared" ca="1" si="14"/>
        <v>74.489366666666669</v>
      </c>
      <c r="N108" s="63">
        <f t="shared" ca="1" si="16"/>
        <v>3.5998333333333363</v>
      </c>
      <c r="O108" s="63">
        <f t="shared" ca="1" si="17"/>
        <v>12.9588000277778</v>
      </c>
      <c r="P108" s="63">
        <f t="shared" ca="1" si="18"/>
        <v>3.5998333333333363</v>
      </c>
      <c r="Q108" s="24">
        <f t="shared" ca="1" si="19"/>
        <v>4.6098991068333858E-2</v>
      </c>
      <c r="R108" s="25">
        <f t="shared" ca="1" si="15"/>
        <v>3.5893405718175666</v>
      </c>
      <c r="S108" s="26">
        <f t="shared" ca="1" si="26"/>
        <v>0</v>
      </c>
    </row>
    <row r="109" spans="5:19" x14ac:dyDescent="0.3">
      <c r="E109" s="23">
        <f t="shared" si="20"/>
        <v>108</v>
      </c>
      <c r="F109" s="79">
        <v>43622</v>
      </c>
      <c r="G109" s="82">
        <v>77.834400000000002</v>
      </c>
      <c r="H109" s="27">
        <f t="shared" si="21"/>
        <v>78.089200000000005</v>
      </c>
      <c r="I109" s="63">
        <f t="shared" si="22"/>
        <v>-0.25480000000000302</v>
      </c>
      <c r="J109" s="63">
        <f t="shared" si="23"/>
        <v>6.4923040000001542E-2</v>
      </c>
      <c r="K109" s="63">
        <f t="shared" si="24"/>
        <v>0.25480000000000302</v>
      </c>
      <c r="L109" s="24">
        <f t="shared" si="25"/>
        <v>3.2736168069645685E-3</v>
      </c>
      <c r="M109" s="4">
        <f t="shared" ca="1" si="14"/>
        <v>76.245233333333331</v>
      </c>
      <c r="N109" s="63">
        <f t="shared" ca="1" si="16"/>
        <v>1.5891666666666708</v>
      </c>
      <c r="O109" s="63">
        <f t="shared" ca="1" si="17"/>
        <v>2.5254506944444577</v>
      </c>
      <c r="P109" s="63">
        <f t="shared" ca="1" si="18"/>
        <v>1.5891666666666708</v>
      </c>
      <c r="Q109" s="24">
        <f t="shared" ca="1" si="19"/>
        <v>2.0417279077974144E-2</v>
      </c>
      <c r="R109" s="25">
        <f t="shared" ca="1" si="15"/>
        <v>1.5786739051509009</v>
      </c>
      <c r="S109" s="26">
        <f t="shared" ca="1" si="26"/>
        <v>0</v>
      </c>
    </row>
    <row r="110" spans="5:19" x14ac:dyDescent="0.3">
      <c r="E110" s="23">
        <f t="shared" si="20"/>
        <v>109</v>
      </c>
      <c r="F110" s="79">
        <v>43623</v>
      </c>
      <c r="G110" s="82">
        <v>78.740600000000001</v>
      </c>
      <c r="H110" s="27">
        <f t="shared" si="21"/>
        <v>77.834400000000002</v>
      </c>
      <c r="I110" s="63">
        <f t="shared" si="22"/>
        <v>0.90619999999999834</v>
      </c>
      <c r="J110" s="63">
        <f t="shared" si="23"/>
        <v>0.82119843999999698</v>
      </c>
      <c r="K110" s="63">
        <f t="shared" si="24"/>
        <v>0.90619999999999834</v>
      </c>
      <c r="L110" s="24">
        <f t="shared" si="25"/>
        <v>1.1508675321244673E-2</v>
      </c>
      <c r="M110" s="4">
        <f t="shared" ca="1" si="14"/>
        <v>77.658133333333339</v>
      </c>
      <c r="N110" s="63">
        <f t="shared" ca="1" si="16"/>
        <v>1.0824666666666616</v>
      </c>
      <c r="O110" s="63">
        <f t="shared" ca="1" si="17"/>
        <v>1.1717340844444335</v>
      </c>
      <c r="P110" s="63">
        <f t="shared" ca="1" si="18"/>
        <v>1.0824666666666616</v>
      </c>
      <c r="Q110" s="24">
        <f t="shared" ca="1" si="19"/>
        <v>1.3747249407124934E-2</v>
      </c>
      <c r="R110" s="25">
        <f t="shared" ca="1" si="15"/>
        <v>1.0719739051508916</v>
      </c>
      <c r="S110" s="26">
        <f t="shared" ca="1" si="26"/>
        <v>0</v>
      </c>
    </row>
    <row r="111" spans="5:19" x14ac:dyDescent="0.3">
      <c r="E111" s="23">
        <f t="shared" si="20"/>
        <v>110</v>
      </c>
      <c r="F111" s="79">
        <v>43626</v>
      </c>
      <c r="G111" s="82">
        <v>77.957099999999997</v>
      </c>
      <c r="H111" s="27">
        <f t="shared" si="21"/>
        <v>78.740600000000001</v>
      </c>
      <c r="I111" s="63">
        <f t="shared" si="22"/>
        <v>-0.78350000000000364</v>
      </c>
      <c r="J111" s="63">
        <f t="shared" si="23"/>
        <v>0.61387225000000567</v>
      </c>
      <c r="K111" s="63">
        <f t="shared" si="24"/>
        <v>0.78350000000000364</v>
      </c>
      <c r="L111" s="24">
        <f t="shared" si="25"/>
        <v>1.0050399514604874E-2</v>
      </c>
      <c r="M111" s="4">
        <f t="shared" ca="1" si="14"/>
        <v>78.221400000000003</v>
      </c>
      <c r="N111" s="63">
        <f t="shared" ca="1" si="16"/>
        <v>-0.26430000000000575</v>
      </c>
      <c r="O111" s="63">
        <f t="shared" ca="1" si="17"/>
        <v>6.9854490000003044E-2</v>
      </c>
      <c r="P111" s="63">
        <f t="shared" ca="1" si="18"/>
        <v>0.26430000000000575</v>
      </c>
      <c r="Q111" s="24">
        <f t="shared" ca="1" si="19"/>
        <v>3.3903262178814472E-3</v>
      </c>
      <c r="R111" s="25">
        <f t="shared" ca="1" si="15"/>
        <v>-0.27479276151577564</v>
      </c>
      <c r="S111" s="26">
        <f t="shared" ca="1" si="26"/>
        <v>1</v>
      </c>
    </row>
    <row r="112" spans="5:19" x14ac:dyDescent="0.3">
      <c r="E112" s="23">
        <f t="shared" si="20"/>
        <v>111</v>
      </c>
      <c r="F112" s="79">
        <v>43627</v>
      </c>
      <c r="G112" s="82">
        <v>78.599000000000004</v>
      </c>
      <c r="H112" s="27">
        <f t="shared" si="21"/>
        <v>77.957099999999997</v>
      </c>
      <c r="I112" s="63">
        <f t="shared" si="22"/>
        <v>0.6419000000000068</v>
      </c>
      <c r="J112" s="63">
        <f t="shared" si="23"/>
        <v>0.41203561000000871</v>
      </c>
      <c r="K112" s="63">
        <f t="shared" si="24"/>
        <v>0.6419000000000068</v>
      </c>
      <c r="L112" s="24">
        <f t="shared" si="25"/>
        <v>8.1667705696002076E-3</v>
      </c>
      <c r="M112" s="4">
        <f t="shared" ca="1" si="14"/>
        <v>78.177366666666657</v>
      </c>
      <c r="N112" s="63">
        <f t="shared" ca="1" si="16"/>
        <v>0.42163333333334663</v>
      </c>
      <c r="O112" s="63">
        <f t="shared" ca="1" si="17"/>
        <v>0.177774667777789</v>
      </c>
      <c r="P112" s="63">
        <f t="shared" ca="1" si="18"/>
        <v>0.42163333333334663</v>
      </c>
      <c r="Q112" s="24">
        <f t="shared" ca="1" si="19"/>
        <v>5.3643600215441244E-3</v>
      </c>
      <c r="R112" s="25">
        <f t="shared" ca="1" si="15"/>
        <v>0.41114057181757674</v>
      </c>
      <c r="S112" s="26">
        <f t="shared" ca="1" si="26"/>
        <v>1</v>
      </c>
    </row>
    <row r="113" spans="5:19" x14ac:dyDescent="0.3">
      <c r="E113" s="23">
        <f t="shared" si="20"/>
        <v>112</v>
      </c>
      <c r="F113" s="79">
        <v>43628</v>
      </c>
      <c r="G113" s="82">
        <v>78.004300000000001</v>
      </c>
      <c r="H113" s="27">
        <f t="shared" si="21"/>
        <v>78.599000000000004</v>
      </c>
      <c r="I113" s="63">
        <f t="shared" si="22"/>
        <v>-0.59470000000000312</v>
      </c>
      <c r="J113" s="63">
        <f t="shared" si="23"/>
        <v>0.35366809000000371</v>
      </c>
      <c r="K113" s="63">
        <f t="shared" si="24"/>
        <v>0.59470000000000312</v>
      </c>
      <c r="L113" s="24">
        <f t="shared" si="25"/>
        <v>7.623938680303562E-3</v>
      </c>
      <c r="M113" s="4">
        <f t="shared" ca="1" si="14"/>
        <v>78.432233333333329</v>
      </c>
      <c r="N113" s="63">
        <f t="shared" ca="1" si="16"/>
        <v>-0.42793333333332839</v>
      </c>
      <c r="O113" s="63">
        <f t="shared" ca="1" si="17"/>
        <v>0.18312693777777356</v>
      </c>
      <c r="P113" s="63">
        <f t="shared" ca="1" si="18"/>
        <v>0.42793333333332839</v>
      </c>
      <c r="Q113" s="24">
        <f t="shared" ca="1" si="19"/>
        <v>5.4860223517591775E-3</v>
      </c>
      <c r="R113" s="25">
        <f t="shared" ca="1" si="15"/>
        <v>-0.43842609484909828</v>
      </c>
      <c r="S113" s="26">
        <f t="shared" ca="1" si="26"/>
        <v>1</v>
      </c>
    </row>
    <row r="114" spans="5:19" x14ac:dyDescent="0.3">
      <c r="E114" s="23">
        <f t="shared" si="20"/>
        <v>113</v>
      </c>
      <c r="F114" s="79">
        <v>43629</v>
      </c>
      <c r="G114" s="82">
        <v>78.929400000000001</v>
      </c>
      <c r="H114" s="27">
        <f t="shared" si="21"/>
        <v>78.004300000000001</v>
      </c>
      <c r="I114" s="63">
        <f t="shared" si="22"/>
        <v>0.92510000000000048</v>
      </c>
      <c r="J114" s="63">
        <f t="shared" si="23"/>
        <v>0.8558100100000009</v>
      </c>
      <c r="K114" s="63">
        <f t="shared" si="24"/>
        <v>0.92510000000000048</v>
      </c>
      <c r="L114" s="24">
        <f t="shared" si="25"/>
        <v>1.1720600942107763E-2</v>
      </c>
      <c r="M114" s="4">
        <f t="shared" ca="1" si="14"/>
        <v>78.186800000000005</v>
      </c>
      <c r="N114" s="63">
        <f t="shared" ca="1" si="16"/>
        <v>0.74259999999999593</v>
      </c>
      <c r="O114" s="63">
        <f t="shared" ca="1" si="17"/>
        <v>0.55145475999999394</v>
      </c>
      <c r="P114" s="63">
        <f t="shared" ca="1" si="18"/>
        <v>0.74259999999999593</v>
      </c>
      <c r="Q114" s="24">
        <f t="shared" ca="1" si="19"/>
        <v>9.4084080203320434E-3</v>
      </c>
      <c r="R114" s="25">
        <f t="shared" ca="1" si="15"/>
        <v>0.7321072384842261</v>
      </c>
      <c r="S114" s="26">
        <f t="shared" ca="1" si="26"/>
        <v>1</v>
      </c>
    </row>
    <row r="115" spans="5:19" x14ac:dyDescent="0.3">
      <c r="E115" s="23">
        <f t="shared" si="20"/>
        <v>114</v>
      </c>
      <c r="F115" s="79">
        <v>43630</v>
      </c>
      <c r="G115" s="82">
        <v>78.768900000000002</v>
      </c>
      <c r="H115" s="27">
        <f t="shared" si="21"/>
        <v>78.929400000000001</v>
      </c>
      <c r="I115" s="63">
        <f t="shared" si="22"/>
        <v>-0.16049999999999898</v>
      </c>
      <c r="J115" s="63">
        <f t="shared" si="23"/>
        <v>2.5760249999999672E-2</v>
      </c>
      <c r="K115" s="63">
        <f t="shared" si="24"/>
        <v>0.16049999999999898</v>
      </c>
      <c r="L115" s="24">
        <f t="shared" si="25"/>
        <v>2.0376062126041998E-3</v>
      </c>
      <c r="M115" s="4">
        <f t="shared" ca="1" si="14"/>
        <v>78.510899999999992</v>
      </c>
      <c r="N115" s="63">
        <f t="shared" ca="1" si="16"/>
        <v>0.25800000000000978</v>
      </c>
      <c r="O115" s="63">
        <f t="shared" ca="1" si="17"/>
        <v>6.656400000000505E-2</v>
      </c>
      <c r="P115" s="63">
        <f t="shared" ca="1" si="18"/>
        <v>0.25800000000000978</v>
      </c>
      <c r="Q115" s="24">
        <f t="shared" ca="1" si="19"/>
        <v>3.2754043791396069E-3</v>
      </c>
      <c r="R115" s="25">
        <f t="shared" ca="1" si="15"/>
        <v>0.24750723848423989</v>
      </c>
      <c r="S115" s="26">
        <f t="shared" ca="1" si="26"/>
        <v>0</v>
      </c>
    </row>
    <row r="116" spans="5:19" x14ac:dyDescent="0.3">
      <c r="E116" s="23">
        <f t="shared" si="20"/>
        <v>115</v>
      </c>
      <c r="F116" s="79">
        <v>43633</v>
      </c>
      <c r="G116" s="82">
        <v>77.513400000000004</v>
      </c>
      <c r="H116" s="27">
        <f t="shared" si="21"/>
        <v>78.768900000000002</v>
      </c>
      <c r="I116" s="63">
        <f t="shared" si="22"/>
        <v>-1.2554999999999978</v>
      </c>
      <c r="J116" s="63">
        <f t="shared" si="23"/>
        <v>1.5762802499999946</v>
      </c>
      <c r="K116" s="63">
        <f t="shared" si="24"/>
        <v>1.2554999999999978</v>
      </c>
      <c r="L116" s="24">
        <f t="shared" si="25"/>
        <v>1.6197199451965696E-2</v>
      </c>
      <c r="M116" s="4">
        <f t="shared" ca="1" si="14"/>
        <v>78.56753333333333</v>
      </c>
      <c r="N116" s="63">
        <f t="shared" ca="1" si="16"/>
        <v>-1.0541333333333256</v>
      </c>
      <c r="O116" s="63">
        <f t="shared" ca="1" si="17"/>
        <v>1.1111970844444281</v>
      </c>
      <c r="P116" s="63">
        <f t="shared" ca="1" si="18"/>
        <v>1.0541333333333256</v>
      </c>
      <c r="Q116" s="24">
        <f t="shared" ca="1" si="19"/>
        <v>1.3599369055328827E-2</v>
      </c>
      <c r="R116" s="25">
        <f t="shared" ca="1" si="15"/>
        <v>-1.0646260948490955</v>
      </c>
      <c r="S116" s="26">
        <f t="shared" ca="1" si="26"/>
        <v>1</v>
      </c>
    </row>
    <row r="117" spans="5:19" x14ac:dyDescent="0.3">
      <c r="E117" s="23">
        <f t="shared" si="20"/>
        <v>116</v>
      </c>
      <c r="F117" s="79">
        <v>43634</v>
      </c>
      <c r="G117" s="82">
        <v>79.580799999999996</v>
      </c>
      <c r="H117" s="27">
        <f t="shared" si="21"/>
        <v>77.513400000000004</v>
      </c>
      <c r="I117" s="63">
        <f t="shared" si="22"/>
        <v>2.0673999999999921</v>
      </c>
      <c r="J117" s="63">
        <f t="shared" si="23"/>
        <v>4.2741427599999673</v>
      </c>
      <c r="K117" s="63">
        <f t="shared" si="24"/>
        <v>2.0673999999999921</v>
      </c>
      <c r="L117" s="24">
        <f t="shared" si="25"/>
        <v>2.597862801077637E-2</v>
      </c>
      <c r="M117" s="4">
        <f t="shared" ca="1" si="14"/>
        <v>78.403900000000007</v>
      </c>
      <c r="N117" s="63">
        <f t="shared" ca="1" si="16"/>
        <v>1.1768999999999892</v>
      </c>
      <c r="O117" s="63">
        <f t="shared" ca="1" si="17"/>
        <v>1.3850936099999744</v>
      </c>
      <c r="P117" s="63">
        <f t="shared" ca="1" si="18"/>
        <v>1.1768999999999892</v>
      </c>
      <c r="Q117" s="24">
        <f t="shared" ca="1" si="19"/>
        <v>1.4788743013390029E-2</v>
      </c>
      <c r="R117" s="25">
        <f t="shared" ca="1" si="15"/>
        <v>1.1664072384842192</v>
      </c>
      <c r="S117" s="26">
        <f t="shared" ca="1" si="26"/>
        <v>1</v>
      </c>
    </row>
    <row r="118" spans="5:19" x14ac:dyDescent="0.3">
      <c r="E118" s="23">
        <f t="shared" si="20"/>
        <v>117</v>
      </c>
      <c r="F118" s="79">
        <v>43635</v>
      </c>
      <c r="G118" s="82">
        <v>78.872799999999998</v>
      </c>
      <c r="H118" s="27">
        <f t="shared" si="21"/>
        <v>79.580799999999996</v>
      </c>
      <c r="I118" s="63">
        <f t="shared" si="22"/>
        <v>-0.70799999999999841</v>
      </c>
      <c r="J118" s="63">
        <f t="shared" si="23"/>
        <v>0.50126399999999771</v>
      </c>
      <c r="K118" s="63">
        <f t="shared" si="24"/>
        <v>0.70799999999999841</v>
      </c>
      <c r="L118" s="24">
        <f t="shared" si="25"/>
        <v>8.9764785832378013E-3</v>
      </c>
      <c r="M118" s="4">
        <f t="shared" ca="1" si="14"/>
        <v>78.621033333333344</v>
      </c>
      <c r="N118" s="63">
        <f t="shared" ca="1" si="16"/>
        <v>0.25176666666665426</v>
      </c>
      <c r="O118" s="63">
        <f t="shared" ca="1" si="17"/>
        <v>6.3386454444438203E-2</v>
      </c>
      <c r="P118" s="63">
        <f t="shared" ca="1" si="18"/>
        <v>0.25176666666665426</v>
      </c>
      <c r="Q118" s="24">
        <f t="shared" ca="1" si="19"/>
        <v>3.1920594509977362E-3</v>
      </c>
      <c r="R118" s="25">
        <f t="shared" ca="1" si="15"/>
        <v>0.24127390515088437</v>
      </c>
      <c r="S118" s="26">
        <f t="shared" ca="1" si="26"/>
        <v>0</v>
      </c>
    </row>
    <row r="119" spans="5:19" x14ac:dyDescent="0.3">
      <c r="E119" s="23">
        <f t="shared" si="20"/>
        <v>118</v>
      </c>
      <c r="F119" s="79">
        <v>43636</v>
      </c>
      <c r="G119" s="82">
        <v>80.468199999999996</v>
      </c>
      <c r="H119" s="27">
        <f t="shared" si="21"/>
        <v>78.872799999999998</v>
      </c>
      <c r="I119" s="63">
        <f t="shared" si="22"/>
        <v>1.5953999999999979</v>
      </c>
      <c r="J119" s="63">
        <f t="shared" si="23"/>
        <v>2.5453011599999935</v>
      </c>
      <c r="K119" s="63">
        <f t="shared" si="24"/>
        <v>1.5953999999999979</v>
      </c>
      <c r="L119" s="24">
        <f t="shared" si="25"/>
        <v>1.9826465610017347E-2</v>
      </c>
      <c r="M119" s="4">
        <f t="shared" ca="1" si="14"/>
        <v>78.655666666666662</v>
      </c>
      <c r="N119" s="63">
        <f t="shared" ca="1" si="16"/>
        <v>1.8125333333333344</v>
      </c>
      <c r="O119" s="63">
        <f t="shared" ca="1" si="17"/>
        <v>3.2852770844444485</v>
      </c>
      <c r="P119" s="63">
        <f t="shared" ca="1" si="18"/>
        <v>1.8125333333333344</v>
      </c>
      <c r="Q119" s="24">
        <f t="shared" ca="1" si="19"/>
        <v>2.2524840040330646E-2</v>
      </c>
      <c r="R119" s="25">
        <f t="shared" ca="1" si="15"/>
        <v>1.8020405718175645</v>
      </c>
      <c r="S119" s="26">
        <f t="shared" ca="1" si="26"/>
        <v>0</v>
      </c>
    </row>
    <row r="120" spans="5:19" x14ac:dyDescent="0.3">
      <c r="E120" s="23">
        <f t="shared" si="20"/>
        <v>119</v>
      </c>
      <c r="F120" s="79">
        <v>43637</v>
      </c>
      <c r="G120" s="82">
        <v>80.949600000000004</v>
      </c>
      <c r="H120" s="27">
        <f t="shared" si="21"/>
        <v>80.468199999999996</v>
      </c>
      <c r="I120" s="63">
        <f t="shared" si="22"/>
        <v>0.48140000000000782</v>
      </c>
      <c r="J120" s="63">
        <f t="shared" si="23"/>
        <v>0.23174596000000752</v>
      </c>
      <c r="K120" s="63">
        <f t="shared" si="24"/>
        <v>0.48140000000000782</v>
      </c>
      <c r="L120" s="24">
        <f t="shared" si="25"/>
        <v>5.9469101762085023E-3</v>
      </c>
      <c r="M120" s="4">
        <f t="shared" ca="1" si="14"/>
        <v>79.640599999999992</v>
      </c>
      <c r="N120" s="63">
        <f t="shared" ca="1" si="16"/>
        <v>1.3090000000000117</v>
      </c>
      <c r="O120" s="63">
        <f t="shared" ca="1" si="17"/>
        <v>1.7134810000000307</v>
      </c>
      <c r="P120" s="63">
        <f t="shared" ca="1" si="18"/>
        <v>1.3090000000000117</v>
      </c>
      <c r="Q120" s="24">
        <f t="shared" ca="1" si="19"/>
        <v>1.6170555506142239E-2</v>
      </c>
      <c r="R120" s="25">
        <f t="shared" ca="1" si="15"/>
        <v>1.2985072384842418</v>
      </c>
      <c r="S120" s="26">
        <f t="shared" ca="1" si="26"/>
        <v>0</v>
      </c>
    </row>
    <row r="121" spans="5:19" x14ac:dyDescent="0.3">
      <c r="E121" s="23">
        <f t="shared" si="20"/>
        <v>120</v>
      </c>
      <c r="F121" s="79">
        <v>43640</v>
      </c>
      <c r="G121" s="82">
        <v>79.769599999999997</v>
      </c>
      <c r="H121" s="27">
        <f t="shared" si="21"/>
        <v>80.949600000000004</v>
      </c>
      <c r="I121" s="63">
        <f t="shared" si="22"/>
        <v>-1.1800000000000068</v>
      </c>
      <c r="J121" s="63">
        <f t="shared" si="23"/>
        <v>1.3924000000000161</v>
      </c>
      <c r="K121" s="63">
        <f t="shared" si="24"/>
        <v>1.1800000000000068</v>
      </c>
      <c r="L121" s="24">
        <f t="shared" si="25"/>
        <v>1.4792602695763886E-2</v>
      </c>
      <c r="M121" s="4">
        <f t="shared" ca="1" si="14"/>
        <v>80.096866666666671</v>
      </c>
      <c r="N121" s="63">
        <f t="shared" ca="1" si="16"/>
        <v>-0.3272666666666737</v>
      </c>
      <c r="O121" s="63">
        <f t="shared" ca="1" si="17"/>
        <v>0.10710347111111572</v>
      </c>
      <c r="P121" s="63">
        <f t="shared" ca="1" si="18"/>
        <v>0.3272666666666737</v>
      </c>
      <c r="Q121" s="24">
        <f t="shared" ca="1" si="19"/>
        <v>4.1026489623449749E-3</v>
      </c>
      <c r="R121" s="25">
        <f t="shared" ca="1" si="15"/>
        <v>-0.33775942818244359</v>
      </c>
      <c r="S121" s="26">
        <f t="shared" ca="1" si="26"/>
        <v>1</v>
      </c>
    </row>
    <row r="122" spans="5:19" x14ac:dyDescent="0.3">
      <c r="E122" s="23">
        <f t="shared" si="20"/>
        <v>121</v>
      </c>
      <c r="F122" s="79">
        <v>43641</v>
      </c>
      <c r="G122" s="82">
        <v>77.994900000000001</v>
      </c>
      <c r="H122" s="27">
        <f t="shared" si="21"/>
        <v>79.769599999999997</v>
      </c>
      <c r="I122" s="63">
        <f t="shared" si="22"/>
        <v>-1.7746999999999957</v>
      </c>
      <c r="J122" s="63">
        <f t="shared" si="23"/>
        <v>3.1495600899999849</v>
      </c>
      <c r="K122" s="63">
        <f t="shared" si="24"/>
        <v>1.7746999999999957</v>
      </c>
      <c r="L122" s="24">
        <f t="shared" si="25"/>
        <v>2.2754051867493845E-2</v>
      </c>
      <c r="M122" s="4">
        <f t="shared" ca="1" si="14"/>
        <v>80.395799999999994</v>
      </c>
      <c r="N122" s="63">
        <f t="shared" ca="1" si="16"/>
        <v>-2.4008999999999929</v>
      </c>
      <c r="O122" s="63">
        <f t="shared" ca="1" si="17"/>
        <v>5.7643208099999663</v>
      </c>
      <c r="P122" s="63">
        <f t="shared" ca="1" si="18"/>
        <v>2.4008999999999929</v>
      </c>
      <c r="Q122" s="24">
        <f t="shared" ca="1" si="19"/>
        <v>3.0782781951127481E-2</v>
      </c>
      <c r="R122" s="25">
        <f t="shared" ca="1" si="15"/>
        <v>-2.4113927615157627</v>
      </c>
      <c r="S122" s="26">
        <f t="shared" ca="1" si="26"/>
        <v>0</v>
      </c>
    </row>
    <row r="123" spans="5:19" x14ac:dyDescent="0.3">
      <c r="E123" s="23">
        <f t="shared" si="20"/>
        <v>122</v>
      </c>
      <c r="F123" s="79">
        <v>43642</v>
      </c>
      <c r="G123" s="82">
        <v>77.928799999999995</v>
      </c>
      <c r="H123" s="27">
        <f t="shared" si="21"/>
        <v>77.994900000000001</v>
      </c>
      <c r="I123" s="63">
        <f t="shared" si="22"/>
        <v>-6.6100000000005821E-2</v>
      </c>
      <c r="J123" s="63">
        <f t="shared" si="23"/>
        <v>4.3692100000007695E-3</v>
      </c>
      <c r="K123" s="63">
        <f t="shared" si="24"/>
        <v>6.6100000000005821E-2</v>
      </c>
      <c r="L123" s="24">
        <f t="shared" si="25"/>
        <v>8.4821016107017972E-4</v>
      </c>
      <c r="M123" s="4">
        <f t="shared" ca="1" si="14"/>
        <v>79.571366666666663</v>
      </c>
      <c r="N123" s="63">
        <f t="shared" ca="1" si="16"/>
        <v>-1.6425666666666672</v>
      </c>
      <c r="O123" s="63">
        <f t="shared" ca="1" si="17"/>
        <v>2.6980252544444463</v>
      </c>
      <c r="P123" s="63">
        <f t="shared" ca="1" si="18"/>
        <v>1.6425666666666672</v>
      </c>
      <c r="Q123" s="24">
        <f t="shared" ca="1" si="19"/>
        <v>2.1077787245109218E-2</v>
      </c>
      <c r="R123" s="25">
        <f t="shared" ca="1" si="15"/>
        <v>-1.6530594281824371</v>
      </c>
      <c r="S123" s="26">
        <f t="shared" ca="1" si="26"/>
        <v>0</v>
      </c>
    </row>
    <row r="124" spans="5:19" x14ac:dyDescent="0.3">
      <c r="E124" s="23">
        <f t="shared" si="20"/>
        <v>123</v>
      </c>
      <c r="F124" s="79">
        <v>43643</v>
      </c>
      <c r="G124" s="82">
        <v>78.976600000000005</v>
      </c>
      <c r="H124" s="27">
        <f t="shared" si="21"/>
        <v>77.928799999999995</v>
      </c>
      <c r="I124" s="63">
        <f t="shared" si="22"/>
        <v>1.0478000000000094</v>
      </c>
      <c r="J124" s="63">
        <f t="shared" si="23"/>
        <v>1.0978848400000196</v>
      </c>
      <c r="K124" s="63">
        <f t="shared" si="24"/>
        <v>1.0478000000000094</v>
      </c>
      <c r="L124" s="24">
        <f t="shared" si="25"/>
        <v>1.3267220923666116E-2</v>
      </c>
      <c r="M124" s="4">
        <f t="shared" ca="1" si="14"/>
        <v>78.564433333333326</v>
      </c>
      <c r="N124" s="63">
        <f t="shared" ca="1" si="16"/>
        <v>0.41216666666667834</v>
      </c>
      <c r="O124" s="63">
        <f t="shared" ca="1" si="17"/>
        <v>0.16988136111112073</v>
      </c>
      <c r="P124" s="63">
        <f t="shared" ca="1" si="18"/>
        <v>0.41216666666667834</v>
      </c>
      <c r="Q124" s="24">
        <f t="shared" ca="1" si="19"/>
        <v>5.2188454132829007E-3</v>
      </c>
      <c r="R124" s="25">
        <f t="shared" ca="1" si="15"/>
        <v>0.40167390515090845</v>
      </c>
      <c r="S124" s="26">
        <f t="shared" ca="1" si="26"/>
        <v>1</v>
      </c>
    </row>
    <row r="125" spans="5:19" x14ac:dyDescent="0.3">
      <c r="E125" s="23">
        <f t="shared" si="20"/>
        <v>124</v>
      </c>
      <c r="F125" s="79">
        <v>43644</v>
      </c>
      <c r="G125" s="82">
        <v>79.250399999999999</v>
      </c>
      <c r="H125" s="27">
        <f t="shared" si="21"/>
        <v>78.976600000000005</v>
      </c>
      <c r="I125" s="63">
        <f t="shared" si="22"/>
        <v>0.27379999999999427</v>
      </c>
      <c r="J125" s="63">
        <f t="shared" si="23"/>
        <v>7.4966439999996859E-2</v>
      </c>
      <c r="K125" s="63">
        <f t="shared" si="24"/>
        <v>0.27379999999999427</v>
      </c>
      <c r="L125" s="24">
        <f t="shared" si="25"/>
        <v>3.4548721520647752E-3</v>
      </c>
      <c r="M125" s="4">
        <f t="shared" ca="1" si="14"/>
        <v>78.3001</v>
      </c>
      <c r="N125" s="63">
        <f t="shared" ca="1" si="16"/>
        <v>0.95029999999999859</v>
      </c>
      <c r="O125" s="63">
        <f t="shared" ca="1" si="17"/>
        <v>0.90307008999999727</v>
      </c>
      <c r="P125" s="63">
        <f t="shared" ca="1" si="18"/>
        <v>0.95029999999999859</v>
      </c>
      <c r="Q125" s="24">
        <f t="shared" ca="1" si="19"/>
        <v>1.1991106669493132E-2</v>
      </c>
      <c r="R125" s="25">
        <f t="shared" ca="1" si="15"/>
        <v>0.93980723848422876</v>
      </c>
      <c r="S125" s="26">
        <f t="shared" ca="1" si="26"/>
        <v>0</v>
      </c>
    </row>
    <row r="126" spans="5:19" x14ac:dyDescent="0.3">
      <c r="E126" s="23">
        <f t="shared" si="20"/>
        <v>125</v>
      </c>
      <c r="F126" s="79">
        <v>43647</v>
      </c>
      <c r="G126" s="82">
        <v>80.628600000000006</v>
      </c>
      <c r="H126" s="27">
        <f t="shared" si="21"/>
        <v>79.250399999999999</v>
      </c>
      <c r="I126" s="63">
        <f t="shared" si="22"/>
        <v>1.3782000000000068</v>
      </c>
      <c r="J126" s="63">
        <f t="shared" si="23"/>
        <v>1.8994352400000185</v>
      </c>
      <c r="K126" s="63">
        <f t="shared" si="24"/>
        <v>1.3782000000000068</v>
      </c>
      <c r="L126" s="24">
        <f t="shared" si="25"/>
        <v>1.7093190257551374E-2</v>
      </c>
      <c r="M126" s="4">
        <f t="shared" ca="1" si="14"/>
        <v>78.718599999999995</v>
      </c>
      <c r="N126" s="63">
        <f t="shared" ca="1" si="16"/>
        <v>1.9100000000000108</v>
      </c>
      <c r="O126" s="63">
        <f t="shared" ca="1" si="17"/>
        <v>3.6481000000000412</v>
      </c>
      <c r="P126" s="63">
        <f t="shared" ca="1" si="18"/>
        <v>1.9100000000000108</v>
      </c>
      <c r="Q126" s="24">
        <f t="shared" ca="1" si="19"/>
        <v>2.3688864745264219E-2</v>
      </c>
      <c r="R126" s="25">
        <f t="shared" ca="1" si="15"/>
        <v>1.8995072384842409</v>
      </c>
      <c r="S126" s="26">
        <f t="shared" ca="1" si="26"/>
        <v>0</v>
      </c>
    </row>
    <row r="127" spans="5:19" x14ac:dyDescent="0.3">
      <c r="E127" s="23">
        <f t="shared" si="20"/>
        <v>126</v>
      </c>
      <c r="F127" s="79">
        <v>43648</v>
      </c>
      <c r="G127" s="82">
        <v>80.203800000000001</v>
      </c>
      <c r="H127" s="27">
        <f t="shared" si="21"/>
        <v>80.628600000000006</v>
      </c>
      <c r="I127" s="63">
        <f t="shared" si="22"/>
        <v>-0.42480000000000473</v>
      </c>
      <c r="J127" s="63">
        <f t="shared" si="23"/>
        <v>0.18045504000000401</v>
      </c>
      <c r="K127" s="63">
        <f t="shared" si="24"/>
        <v>0.42480000000000473</v>
      </c>
      <c r="L127" s="24">
        <f t="shared" si="25"/>
        <v>5.296507148040426E-3</v>
      </c>
      <c r="M127" s="4">
        <f t="shared" ca="1" si="14"/>
        <v>79.618533333333332</v>
      </c>
      <c r="N127" s="63">
        <f t="shared" ca="1" si="16"/>
        <v>0.58526666666666927</v>
      </c>
      <c r="O127" s="63">
        <f t="shared" ca="1" si="17"/>
        <v>0.34253707111111414</v>
      </c>
      <c r="P127" s="63">
        <f t="shared" ca="1" si="18"/>
        <v>0.58526666666666927</v>
      </c>
      <c r="Q127" s="24">
        <f t="shared" ca="1" si="19"/>
        <v>7.2972436052489943E-3</v>
      </c>
      <c r="R127" s="25">
        <f t="shared" ca="1" si="15"/>
        <v>0.57477390515089943</v>
      </c>
      <c r="S127" s="26">
        <f t="shared" ca="1" si="26"/>
        <v>0</v>
      </c>
    </row>
    <row r="128" spans="5:19" x14ac:dyDescent="0.3">
      <c r="E128" s="23">
        <f t="shared" si="20"/>
        <v>127</v>
      </c>
      <c r="F128" s="79">
        <v>43649</v>
      </c>
      <c r="G128" s="82">
        <v>81.374399999999994</v>
      </c>
      <c r="H128" s="27">
        <f t="shared" si="21"/>
        <v>80.203800000000001</v>
      </c>
      <c r="I128" s="63">
        <f t="shared" si="22"/>
        <v>1.1705999999999932</v>
      </c>
      <c r="J128" s="63">
        <f t="shared" si="23"/>
        <v>1.370304359999984</v>
      </c>
      <c r="K128" s="63">
        <f t="shared" si="24"/>
        <v>1.1705999999999932</v>
      </c>
      <c r="L128" s="24">
        <f t="shared" si="25"/>
        <v>1.4385359523388107E-2</v>
      </c>
      <c r="M128" s="4">
        <f t="shared" ca="1" si="14"/>
        <v>80.027600000000007</v>
      </c>
      <c r="N128" s="63">
        <f t="shared" ca="1" si="16"/>
        <v>1.3467999999999876</v>
      </c>
      <c r="O128" s="63">
        <f t="shared" ca="1" si="17"/>
        <v>1.8138702399999664</v>
      </c>
      <c r="P128" s="63">
        <f t="shared" ca="1" si="18"/>
        <v>1.3467999999999876</v>
      </c>
      <c r="Q128" s="24">
        <f t="shared" ca="1" si="19"/>
        <v>1.6550659666922124E-2</v>
      </c>
      <c r="R128" s="25">
        <f t="shared" ca="1" si="15"/>
        <v>1.3363072384842176</v>
      </c>
      <c r="S128" s="26">
        <f t="shared" ca="1" si="26"/>
        <v>0</v>
      </c>
    </row>
    <row r="129" spans="5:19" x14ac:dyDescent="0.3">
      <c r="E129" s="23">
        <f t="shared" si="20"/>
        <v>128</v>
      </c>
      <c r="F129" s="79">
        <v>43651</v>
      </c>
      <c r="G129" s="82">
        <v>81.959699999999998</v>
      </c>
      <c r="H129" s="27">
        <f t="shared" si="21"/>
        <v>81.374399999999994</v>
      </c>
      <c r="I129" s="63">
        <f t="shared" si="22"/>
        <v>0.58530000000000371</v>
      </c>
      <c r="J129" s="63">
        <f t="shared" si="23"/>
        <v>0.34257609000000433</v>
      </c>
      <c r="K129" s="63">
        <f t="shared" si="24"/>
        <v>0.58530000000000371</v>
      </c>
      <c r="L129" s="24">
        <f t="shared" si="25"/>
        <v>7.1413145728937968E-3</v>
      </c>
      <c r="M129" s="4">
        <f t="shared" ca="1" si="14"/>
        <v>80.735599999999991</v>
      </c>
      <c r="N129" s="63">
        <f t="shared" ca="1" si="16"/>
        <v>1.2241000000000071</v>
      </c>
      <c r="O129" s="63">
        <f t="shared" ca="1" si="17"/>
        <v>1.4984208100000174</v>
      </c>
      <c r="P129" s="63">
        <f t="shared" ca="1" si="18"/>
        <v>1.2241000000000071</v>
      </c>
      <c r="Q129" s="24">
        <f t="shared" ca="1" si="19"/>
        <v>1.4935388977753787E-2</v>
      </c>
      <c r="R129" s="25">
        <f t="shared" ca="1" si="15"/>
        <v>1.2136072384842371</v>
      </c>
      <c r="S129" s="26">
        <f t="shared" ca="1" si="26"/>
        <v>0</v>
      </c>
    </row>
    <row r="130" spans="5:19" x14ac:dyDescent="0.3">
      <c r="E130" s="23">
        <f t="shared" si="20"/>
        <v>129</v>
      </c>
      <c r="F130" s="79">
        <v>43654</v>
      </c>
      <c r="G130" s="82">
        <v>83.526799999999994</v>
      </c>
      <c r="H130" s="27">
        <f t="shared" si="21"/>
        <v>81.959699999999998</v>
      </c>
      <c r="I130" s="63">
        <f t="shared" si="22"/>
        <v>1.5670999999999964</v>
      </c>
      <c r="J130" s="63">
        <f t="shared" si="23"/>
        <v>2.4558024099999889</v>
      </c>
      <c r="K130" s="63">
        <f t="shared" si="24"/>
        <v>1.5670999999999964</v>
      </c>
      <c r="L130" s="24">
        <f t="shared" si="25"/>
        <v>1.8761642969681545E-2</v>
      </c>
      <c r="M130" s="4">
        <f t="shared" ref="M130:M193" ca="1" si="27">IF(E130&lt;=span,G130,AVERAGE(OFFSET(G130,-span,0,span,1)))</f>
        <v>81.179299999999998</v>
      </c>
      <c r="N130" s="63">
        <f t="shared" ca="1" si="16"/>
        <v>2.3474999999999966</v>
      </c>
      <c r="O130" s="63">
        <f t="shared" ca="1" si="17"/>
        <v>5.510756249999984</v>
      </c>
      <c r="P130" s="63">
        <f t="shared" ca="1" si="18"/>
        <v>2.3474999999999966</v>
      </c>
      <c r="Q130" s="24">
        <f t="shared" ca="1" si="19"/>
        <v>2.8104752007738796E-2</v>
      </c>
      <c r="R130" s="25">
        <f t="shared" ref="R130:R193" ca="1" si="28">N130-AVERAGE(ErorrMA)</f>
        <v>2.3370072384842269</v>
      </c>
      <c r="S130" s="26">
        <f t="shared" ca="1" si="26"/>
        <v>0</v>
      </c>
    </row>
    <row r="131" spans="5:19" x14ac:dyDescent="0.3">
      <c r="E131" s="23">
        <f t="shared" si="20"/>
        <v>130</v>
      </c>
      <c r="F131" s="79">
        <v>43655</v>
      </c>
      <c r="G131" s="82">
        <v>83.111400000000003</v>
      </c>
      <c r="H131" s="27">
        <f t="shared" si="21"/>
        <v>83.526799999999994</v>
      </c>
      <c r="I131" s="63">
        <f t="shared" si="22"/>
        <v>-0.41539999999999111</v>
      </c>
      <c r="J131" s="63">
        <f t="shared" si="23"/>
        <v>0.1725571599999926</v>
      </c>
      <c r="K131" s="63">
        <f t="shared" si="24"/>
        <v>0.41539999999999111</v>
      </c>
      <c r="L131" s="24">
        <f t="shared" si="25"/>
        <v>4.9981109691328877E-3</v>
      </c>
      <c r="M131" s="4">
        <f t="shared" ca="1" si="27"/>
        <v>82.286966666666657</v>
      </c>
      <c r="N131" s="63">
        <f t="shared" ref="N131:N194" ca="1" si="29">G131-M131</f>
        <v>0.82443333333334579</v>
      </c>
      <c r="O131" s="63">
        <f t="shared" ref="O131:O194" ca="1" si="30">N131^2</f>
        <v>0.67969032111113159</v>
      </c>
      <c r="P131" s="63">
        <f t="shared" ref="P131:P194" ca="1" si="31">ABS(N131)</f>
        <v>0.82443333333334579</v>
      </c>
      <c r="Q131" s="24">
        <f t="shared" ref="Q131:Q194" ca="1" si="32">P131/G131</f>
        <v>9.9196179264619024E-3</v>
      </c>
      <c r="R131" s="25">
        <f t="shared" ca="1" si="28"/>
        <v>0.81394057181757595</v>
      </c>
      <c r="S131" s="26">
        <f t="shared" ca="1" si="26"/>
        <v>0</v>
      </c>
    </row>
    <row r="132" spans="5:19" x14ac:dyDescent="0.3">
      <c r="E132" s="23">
        <f t="shared" ref="E132:E195" si="33">E131+1</f>
        <v>131</v>
      </c>
      <c r="F132" s="79">
        <v>43656</v>
      </c>
      <c r="G132" s="82">
        <v>82.545000000000002</v>
      </c>
      <c r="H132" s="27">
        <f t="shared" ref="H132:H195" si="34">G131</f>
        <v>83.111400000000003</v>
      </c>
      <c r="I132" s="63">
        <f t="shared" ref="I132:I195" si="35">(G132-H132)</f>
        <v>-0.56640000000000157</v>
      </c>
      <c r="J132" s="63">
        <f t="shared" ref="J132:J195" si="36">I132^2</f>
        <v>0.32080896000000175</v>
      </c>
      <c r="K132" s="63">
        <f t="shared" ref="K132:K195" si="37">ABS(I132)</f>
        <v>0.56640000000000157</v>
      </c>
      <c r="L132" s="24">
        <f t="shared" ref="L132:L195" si="38">K132/G132</f>
        <v>6.8617117935671637E-3</v>
      </c>
      <c r="M132" s="4">
        <f t="shared" ca="1" si="27"/>
        <v>82.865966666666665</v>
      </c>
      <c r="N132" s="63">
        <f t="shared" ca="1" si="29"/>
        <v>-0.32096666666666351</v>
      </c>
      <c r="O132" s="63">
        <f t="shared" ca="1" si="30"/>
        <v>0.10301960111110908</v>
      </c>
      <c r="P132" s="63">
        <f t="shared" ca="1" si="31"/>
        <v>0.32096666666666351</v>
      </c>
      <c r="Q132" s="24">
        <f t="shared" ca="1" si="32"/>
        <v>3.8883841137157126E-3</v>
      </c>
      <c r="R132" s="25">
        <f t="shared" ca="1" si="28"/>
        <v>-0.3314594281824334</v>
      </c>
      <c r="S132" s="26">
        <f t="shared" ref="S132:S195" ca="1" si="39">IF(N131*N132&lt;0,1,0)</f>
        <v>1</v>
      </c>
    </row>
    <row r="133" spans="5:19" x14ac:dyDescent="0.3">
      <c r="E133" s="23">
        <f t="shared" si="33"/>
        <v>132</v>
      </c>
      <c r="F133" s="79">
        <v>43657</v>
      </c>
      <c r="G133" s="82">
        <v>83.347399999999993</v>
      </c>
      <c r="H133" s="27">
        <f t="shared" si="34"/>
        <v>82.545000000000002</v>
      </c>
      <c r="I133" s="63">
        <f t="shared" si="35"/>
        <v>0.80239999999999156</v>
      </c>
      <c r="J133" s="63">
        <f t="shared" si="36"/>
        <v>0.6438457599999865</v>
      </c>
      <c r="K133" s="63">
        <f t="shared" si="37"/>
        <v>0.80239999999999156</v>
      </c>
      <c r="L133" s="24">
        <f t="shared" si="38"/>
        <v>9.6271749328712304E-3</v>
      </c>
      <c r="M133" s="4">
        <f t="shared" ca="1" si="27"/>
        <v>83.061066666666662</v>
      </c>
      <c r="N133" s="63">
        <f t="shared" ca="1" si="29"/>
        <v>0.28633333333333155</v>
      </c>
      <c r="O133" s="63">
        <f t="shared" ca="1" si="30"/>
        <v>8.1986777777776756E-2</v>
      </c>
      <c r="P133" s="63">
        <f t="shared" ca="1" si="31"/>
        <v>0.28633333333333155</v>
      </c>
      <c r="Q133" s="24">
        <f t="shared" ca="1" si="32"/>
        <v>3.4354201010869155E-3</v>
      </c>
      <c r="R133" s="25">
        <f t="shared" ca="1" si="28"/>
        <v>0.27584057181756166</v>
      </c>
      <c r="S133" s="26">
        <f t="shared" ca="1" si="39"/>
        <v>1</v>
      </c>
    </row>
    <row r="134" spans="5:19" x14ac:dyDescent="0.3">
      <c r="E134" s="23">
        <f t="shared" si="33"/>
        <v>133</v>
      </c>
      <c r="F134" s="79">
        <v>43658</v>
      </c>
      <c r="G134" s="82">
        <v>84.131</v>
      </c>
      <c r="H134" s="27">
        <f t="shared" si="34"/>
        <v>83.347399999999993</v>
      </c>
      <c r="I134" s="63">
        <f t="shared" si="35"/>
        <v>0.78360000000000696</v>
      </c>
      <c r="J134" s="63">
        <f t="shared" si="36"/>
        <v>0.61402896000001095</v>
      </c>
      <c r="K134" s="63">
        <f t="shared" si="37"/>
        <v>0.78360000000000696</v>
      </c>
      <c r="L134" s="24">
        <f t="shared" si="38"/>
        <v>9.3140459521461414E-3</v>
      </c>
      <c r="M134" s="4">
        <f t="shared" ca="1" si="27"/>
        <v>83.001266666666666</v>
      </c>
      <c r="N134" s="63">
        <f t="shared" ca="1" si="29"/>
        <v>1.1297333333333341</v>
      </c>
      <c r="O134" s="63">
        <f t="shared" ca="1" si="30"/>
        <v>1.2762974044444462</v>
      </c>
      <c r="P134" s="63">
        <f t="shared" ca="1" si="31"/>
        <v>1.1297333333333341</v>
      </c>
      <c r="Q134" s="24">
        <f t="shared" ca="1" si="32"/>
        <v>1.3428264650762908E-2</v>
      </c>
      <c r="R134" s="25">
        <f t="shared" ca="1" si="28"/>
        <v>1.1192405718175642</v>
      </c>
      <c r="S134" s="26">
        <f t="shared" ca="1" si="39"/>
        <v>0</v>
      </c>
    </row>
    <row r="135" spans="5:19" x14ac:dyDescent="0.3">
      <c r="E135" s="23">
        <f t="shared" si="33"/>
        <v>134</v>
      </c>
      <c r="F135" s="79">
        <v>43661</v>
      </c>
      <c r="G135" s="82">
        <v>84.470799999999997</v>
      </c>
      <c r="H135" s="27">
        <f t="shared" si="34"/>
        <v>84.131</v>
      </c>
      <c r="I135" s="63">
        <f t="shared" si="35"/>
        <v>0.33979999999999677</v>
      </c>
      <c r="J135" s="63">
        <f t="shared" si="36"/>
        <v>0.11546403999999781</v>
      </c>
      <c r="K135" s="63">
        <f t="shared" si="37"/>
        <v>0.33979999999999677</v>
      </c>
      <c r="L135" s="24">
        <f t="shared" si="38"/>
        <v>4.022691865117849E-3</v>
      </c>
      <c r="M135" s="4">
        <f t="shared" ca="1" si="27"/>
        <v>83.341133333333332</v>
      </c>
      <c r="N135" s="63">
        <f t="shared" ca="1" si="29"/>
        <v>1.1296666666666653</v>
      </c>
      <c r="O135" s="63">
        <f t="shared" ca="1" si="30"/>
        <v>1.2761467777777746</v>
      </c>
      <c r="P135" s="63">
        <f t="shared" ca="1" si="31"/>
        <v>1.1296666666666653</v>
      </c>
      <c r="Q135" s="24">
        <f t="shared" ca="1" si="32"/>
        <v>1.3373457652427411E-2</v>
      </c>
      <c r="R135" s="25">
        <f t="shared" ca="1" si="28"/>
        <v>1.1191739051508953</v>
      </c>
      <c r="S135" s="26">
        <f t="shared" ca="1" si="39"/>
        <v>0</v>
      </c>
    </row>
    <row r="136" spans="5:19" x14ac:dyDescent="0.3">
      <c r="E136" s="23">
        <f t="shared" si="33"/>
        <v>135</v>
      </c>
      <c r="F136" s="79">
        <v>43662</v>
      </c>
      <c r="G136" s="82">
        <v>83.640100000000004</v>
      </c>
      <c r="H136" s="27">
        <f t="shared" si="34"/>
        <v>84.470799999999997</v>
      </c>
      <c r="I136" s="63">
        <f t="shared" si="35"/>
        <v>-0.83069999999999311</v>
      </c>
      <c r="J136" s="63">
        <f t="shared" si="36"/>
        <v>0.69006248999998854</v>
      </c>
      <c r="K136" s="63">
        <f t="shared" si="37"/>
        <v>0.83069999999999311</v>
      </c>
      <c r="L136" s="24">
        <f t="shared" si="38"/>
        <v>9.9318389145875378E-3</v>
      </c>
      <c r="M136" s="4">
        <f t="shared" ca="1" si="27"/>
        <v>83.983066666666659</v>
      </c>
      <c r="N136" s="63">
        <f t="shared" ca="1" si="29"/>
        <v>-0.34296666666665487</v>
      </c>
      <c r="O136" s="63">
        <f t="shared" ca="1" si="30"/>
        <v>0.11762613444443636</v>
      </c>
      <c r="P136" s="63">
        <f t="shared" ca="1" si="31"/>
        <v>0.34296666666665487</v>
      </c>
      <c r="Q136" s="24">
        <f t="shared" ca="1" si="32"/>
        <v>4.1005052201833194E-3</v>
      </c>
      <c r="R136" s="25">
        <f t="shared" ca="1" si="28"/>
        <v>-0.35345942818242476</v>
      </c>
      <c r="S136" s="26">
        <f t="shared" ca="1" si="39"/>
        <v>1</v>
      </c>
    </row>
    <row r="137" spans="5:19" x14ac:dyDescent="0.3">
      <c r="E137" s="23">
        <f t="shared" si="33"/>
        <v>136</v>
      </c>
      <c r="F137" s="79">
        <v>43663</v>
      </c>
      <c r="G137" s="82">
        <v>82.601699999999994</v>
      </c>
      <c r="H137" s="27">
        <f t="shared" si="34"/>
        <v>83.640100000000004</v>
      </c>
      <c r="I137" s="63">
        <f t="shared" si="35"/>
        <v>-1.03840000000001</v>
      </c>
      <c r="J137" s="63">
        <f t="shared" si="36"/>
        <v>1.0782745600000208</v>
      </c>
      <c r="K137" s="63">
        <f t="shared" si="37"/>
        <v>1.03840000000001</v>
      </c>
      <c r="L137" s="24">
        <f t="shared" si="38"/>
        <v>1.2571169842751542E-2</v>
      </c>
      <c r="M137" s="4">
        <f t="shared" ca="1" si="27"/>
        <v>84.080633333333324</v>
      </c>
      <c r="N137" s="63">
        <f t="shared" ca="1" si="29"/>
        <v>-1.4789333333333303</v>
      </c>
      <c r="O137" s="63">
        <f t="shared" ca="1" si="30"/>
        <v>2.1872438044444356</v>
      </c>
      <c r="P137" s="63">
        <f t="shared" ca="1" si="31"/>
        <v>1.4789333333333303</v>
      </c>
      <c r="Q137" s="24">
        <f t="shared" ca="1" si="32"/>
        <v>1.7904393412403501E-2</v>
      </c>
      <c r="R137" s="25">
        <f t="shared" ca="1" si="28"/>
        <v>-1.4894260948491003</v>
      </c>
      <c r="S137" s="26">
        <f t="shared" ca="1" si="39"/>
        <v>0</v>
      </c>
    </row>
    <row r="138" spans="5:19" x14ac:dyDescent="0.3">
      <c r="E138" s="23">
        <f t="shared" si="33"/>
        <v>137</v>
      </c>
      <c r="F138" s="79">
        <v>43664</v>
      </c>
      <c r="G138" s="82">
        <v>82.545000000000002</v>
      </c>
      <c r="H138" s="27">
        <f t="shared" si="34"/>
        <v>82.601699999999994</v>
      </c>
      <c r="I138" s="63">
        <f t="shared" si="35"/>
        <v>-5.6699999999992201E-2</v>
      </c>
      <c r="J138" s="63">
        <f t="shared" si="36"/>
        <v>3.2148899999991155E-3</v>
      </c>
      <c r="K138" s="63">
        <f t="shared" si="37"/>
        <v>5.6699999999992201E-2</v>
      </c>
      <c r="L138" s="24">
        <f t="shared" si="38"/>
        <v>6.868980556059386E-4</v>
      </c>
      <c r="M138" s="4">
        <f t="shared" ca="1" si="27"/>
        <v>83.570866666666674</v>
      </c>
      <c r="N138" s="63">
        <f t="shared" ca="1" si="29"/>
        <v>-1.0258666666666727</v>
      </c>
      <c r="O138" s="63">
        <f t="shared" ca="1" si="30"/>
        <v>1.0524024177777902</v>
      </c>
      <c r="P138" s="63">
        <f t="shared" ca="1" si="31"/>
        <v>1.0258666666666727</v>
      </c>
      <c r="Q138" s="24">
        <f t="shared" ca="1" si="32"/>
        <v>1.2427968582793297E-2</v>
      </c>
      <c r="R138" s="25">
        <f t="shared" ca="1" si="28"/>
        <v>-1.0363594281824426</v>
      </c>
      <c r="S138" s="26">
        <f t="shared" ca="1" si="39"/>
        <v>0</v>
      </c>
    </row>
    <row r="139" spans="5:19" x14ac:dyDescent="0.3">
      <c r="E139" s="23">
        <f t="shared" si="33"/>
        <v>138</v>
      </c>
      <c r="F139" s="79">
        <v>43665</v>
      </c>
      <c r="G139" s="82">
        <v>81.704800000000006</v>
      </c>
      <c r="H139" s="27">
        <f t="shared" si="34"/>
        <v>82.545000000000002</v>
      </c>
      <c r="I139" s="63">
        <f t="shared" si="35"/>
        <v>-0.84019999999999584</v>
      </c>
      <c r="J139" s="63">
        <f t="shared" si="36"/>
        <v>0.70593603999999299</v>
      </c>
      <c r="K139" s="63">
        <f t="shared" si="37"/>
        <v>0.84019999999999584</v>
      </c>
      <c r="L139" s="24">
        <f t="shared" si="38"/>
        <v>1.0283361565048759E-2</v>
      </c>
      <c r="M139" s="4">
        <f t="shared" ca="1" si="27"/>
        <v>82.928933333333347</v>
      </c>
      <c r="N139" s="63">
        <f t="shared" ca="1" si="29"/>
        <v>-1.2241333333333415</v>
      </c>
      <c r="O139" s="63">
        <f t="shared" ca="1" si="30"/>
        <v>1.4985024177777977</v>
      </c>
      <c r="P139" s="63">
        <f t="shared" ca="1" si="31"/>
        <v>1.2241333333333415</v>
      </c>
      <c r="Q139" s="24">
        <f t="shared" ca="1" si="32"/>
        <v>1.4982391895376299E-2</v>
      </c>
      <c r="R139" s="25">
        <f t="shared" ca="1" si="28"/>
        <v>-1.2346260948491115</v>
      </c>
      <c r="S139" s="26">
        <f t="shared" ca="1" si="39"/>
        <v>0</v>
      </c>
    </row>
    <row r="140" spans="5:19" x14ac:dyDescent="0.3">
      <c r="E140" s="23">
        <f t="shared" si="33"/>
        <v>139</v>
      </c>
      <c r="F140" s="79">
        <v>43668</v>
      </c>
      <c r="G140" s="82">
        <v>81.157300000000006</v>
      </c>
      <c r="H140" s="27">
        <f t="shared" si="34"/>
        <v>81.704800000000006</v>
      </c>
      <c r="I140" s="63">
        <f t="shared" si="35"/>
        <v>-0.54749999999999943</v>
      </c>
      <c r="J140" s="63">
        <f t="shared" si="36"/>
        <v>0.29975624999999939</v>
      </c>
      <c r="K140" s="63">
        <f t="shared" si="37"/>
        <v>0.54749999999999943</v>
      </c>
      <c r="L140" s="24">
        <f t="shared" si="38"/>
        <v>6.7461583862449756E-3</v>
      </c>
      <c r="M140" s="4">
        <f t="shared" ca="1" si="27"/>
        <v>82.283833333333334</v>
      </c>
      <c r="N140" s="63">
        <f t="shared" ca="1" si="29"/>
        <v>-1.1265333333333274</v>
      </c>
      <c r="O140" s="63">
        <f t="shared" ca="1" si="30"/>
        <v>1.2690773511110978</v>
      </c>
      <c r="P140" s="63">
        <f t="shared" ca="1" si="31"/>
        <v>1.1265333333333274</v>
      </c>
      <c r="Q140" s="24">
        <f t="shared" ca="1" si="32"/>
        <v>1.3880862637536332E-2</v>
      </c>
      <c r="R140" s="25">
        <f t="shared" ca="1" si="28"/>
        <v>-1.1370260948490973</v>
      </c>
      <c r="S140" s="26">
        <f t="shared" ca="1" si="39"/>
        <v>0</v>
      </c>
    </row>
    <row r="141" spans="5:19" x14ac:dyDescent="0.3">
      <c r="E141" s="23">
        <f t="shared" si="33"/>
        <v>140</v>
      </c>
      <c r="F141" s="79">
        <v>43669</v>
      </c>
      <c r="G141" s="82">
        <v>81.846400000000003</v>
      </c>
      <c r="H141" s="27">
        <f t="shared" si="34"/>
        <v>81.157300000000006</v>
      </c>
      <c r="I141" s="63">
        <f t="shared" si="35"/>
        <v>0.68909999999999627</v>
      </c>
      <c r="J141" s="63">
        <f t="shared" si="36"/>
        <v>0.47485880999999486</v>
      </c>
      <c r="K141" s="63">
        <f t="shared" si="37"/>
        <v>0.68909999999999627</v>
      </c>
      <c r="L141" s="24">
        <f t="shared" si="38"/>
        <v>8.41942956562532E-3</v>
      </c>
      <c r="M141" s="4">
        <f t="shared" ca="1" si="27"/>
        <v>81.802366666666671</v>
      </c>
      <c r="N141" s="63">
        <f t="shared" ca="1" si="29"/>
        <v>4.403333333333137E-2</v>
      </c>
      <c r="O141" s="63">
        <f t="shared" ca="1" si="30"/>
        <v>1.9389344444442715E-3</v>
      </c>
      <c r="P141" s="63">
        <f t="shared" ca="1" si="31"/>
        <v>4.403333333333137E-2</v>
      </c>
      <c r="Q141" s="24">
        <f t="shared" ca="1" si="32"/>
        <v>5.379996350887928E-4</v>
      </c>
      <c r="R141" s="25">
        <f t="shared" ca="1" si="28"/>
        <v>3.3540571817561489E-2</v>
      </c>
      <c r="S141" s="26">
        <f t="shared" ca="1" si="39"/>
        <v>1</v>
      </c>
    </row>
    <row r="142" spans="5:19" x14ac:dyDescent="0.3">
      <c r="E142" s="23">
        <f t="shared" si="33"/>
        <v>141</v>
      </c>
      <c r="F142" s="79">
        <v>43670</v>
      </c>
      <c r="G142" s="82">
        <v>81.846400000000003</v>
      </c>
      <c r="H142" s="27">
        <f t="shared" si="34"/>
        <v>81.846400000000003</v>
      </c>
      <c r="I142" s="63">
        <f t="shared" si="35"/>
        <v>0</v>
      </c>
      <c r="J142" s="63">
        <f t="shared" si="36"/>
        <v>0</v>
      </c>
      <c r="K142" s="63">
        <f t="shared" si="37"/>
        <v>0</v>
      </c>
      <c r="L142" s="24">
        <f t="shared" si="38"/>
        <v>0</v>
      </c>
      <c r="M142" s="4">
        <f t="shared" ca="1" si="27"/>
        <v>81.569500000000005</v>
      </c>
      <c r="N142" s="63">
        <f t="shared" ca="1" si="29"/>
        <v>0.2768999999999977</v>
      </c>
      <c r="O142" s="63">
        <f t="shared" ca="1" si="30"/>
        <v>7.6673609999998726E-2</v>
      </c>
      <c r="P142" s="63">
        <f t="shared" ca="1" si="31"/>
        <v>0.2768999999999977</v>
      </c>
      <c r="Q142" s="24">
        <f t="shared" ca="1" si="32"/>
        <v>3.3831665167924027E-3</v>
      </c>
      <c r="R142" s="25">
        <f t="shared" ca="1" si="28"/>
        <v>0.26640723848422782</v>
      </c>
      <c r="S142" s="26">
        <f t="shared" ca="1" si="39"/>
        <v>0</v>
      </c>
    </row>
    <row r="143" spans="5:19" x14ac:dyDescent="0.3">
      <c r="E143" s="23">
        <f t="shared" si="33"/>
        <v>142</v>
      </c>
      <c r="F143" s="79">
        <v>43671</v>
      </c>
      <c r="G143" s="82">
        <v>82.394000000000005</v>
      </c>
      <c r="H143" s="27">
        <f t="shared" si="34"/>
        <v>81.846400000000003</v>
      </c>
      <c r="I143" s="63">
        <f t="shared" si="35"/>
        <v>0.54760000000000275</v>
      </c>
      <c r="J143" s="63">
        <f t="shared" si="36"/>
        <v>0.29986576000000303</v>
      </c>
      <c r="K143" s="63">
        <f t="shared" si="37"/>
        <v>0.54760000000000275</v>
      </c>
      <c r="L143" s="24">
        <f t="shared" si="38"/>
        <v>6.6461150083744289E-3</v>
      </c>
      <c r="M143" s="4">
        <f t="shared" ca="1" si="27"/>
        <v>81.616699999999994</v>
      </c>
      <c r="N143" s="63">
        <f t="shared" ca="1" si="29"/>
        <v>0.77730000000001098</v>
      </c>
      <c r="O143" s="63">
        <f t="shared" ca="1" si="30"/>
        <v>0.60419529000001704</v>
      </c>
      <c r="P143" s="63">
        <f t="shared" ca="1" si="31"/>
        <v>0.77730000000001098</v>
      </c>
      <c r="Q143" s="24">
        <f t="shared" ca="1" si="32"/>
        <v>9.4339393645169658E-3</v>
      </c>
      <c r="R143" s="25">
        <f t="shared" ca="1" si="28"/>
        <v>0.76680723848424115</v>
      </c>
      <c r="S143" s="26">
        <f t="shared" ca="1" si="39"/>
        <v>0</v>
      </c>
    </row>
    <row r="144" spans="5:19" x14ac:dyDescent="0.3">
      <c r="E144" s="23">
        <f t="shared" si="33"/>
        <v>143</v>
      </c>
      <c r="F144" s="79">
        <v>43672</v>
      </c>
      <c r="G144" s="82">
        <v>82.639399999999995</v>
      </c>
      <c r="H144" s="27">
        <f t="shared" si="34"/>
        <v>82.394000000000005</v>
      </c>
      <c r="I144" s="63">
        <f t="shared" si="35"/>
        <v>0.2453999999999894</v>
      </c>
      <c r="J144" s="63">
        <f t="shared" si="36"/>
        <v>6.0221159999994799E-2</v>
      </c>
      <c r="K144" s="63">
        <f t="shared" si="37"/>
        <v>0.2453999999999894</v>
      </c>
      <c r="L144" s="24">
        <f t="shared" si="38"/>
        <v>2.9695278523318106E-3</v>
      </c>
      <c r="M144" s="4">
        <f t="shared" ca="1" si="27"/>
        <v>82.028933333333342</v>
      </c>
      <c r="N144" s="63">
        <f t="shared" ca="1" si="29"/>
        <v>0.61046666666665317</v>
      </c>
      <c r="O144" s="63">
        <f t="shared" ca="1" si="30"/>
        <v>0.37266955111109462</v>
      </c>
      <c r="P144" s="63">
        <f t="shared" ca="1" si="31"/>
        <v>0.61046666666665317</v>
      </c>
      <c r="Q144" s="24">
        <f t="shared" ca="1" si="32"/>
        <v>7.3871139754965939E-3</v>
      </c>
      <c r="R144" s="25">
        <f t="shared" ca="1" si="28"/>
        <v>0.59997390515088334</v>
      </c>
      <c r="S144" s="26">
        <f t="shared" ca="1" si="39"/>
        <v>0</v>
      </c>
    </row>
    <row r="145" spans="5:19" x14ac:dyDescent="0.3">
      <c r="E145" s="23">
        <f t="shared" si="33"/>
        <v>144</v>
      </c>
      <c r="F145" s="79">
        <v>43675</v>
      </c>
      <c r="G145" s="82">
        <v>82.7149</v>
      </c>
      <c r="H145" s="27">
        <f t="shared" si="34"/>
        <v>82.639399999999995</v>
      </c>
      <c r="I145" s="63">
        <f t="shared" si="35"/>
        <v>7.550000000000523E-2</v>
      </c>
      <c r="J145" s="63">
        <f t="shared" si="36"/>
        <v>5.7002500000007898E-3</v>
      </c>
      <c r="K145" s="63">
        <f t="shared" si="37"/>
        <v>7.550000000000523E-2</v>
      </c>
      <c r="L145" s="24">
        <f t="shared" si="38"/>
        <v>9.1277387749976401E-4</v>
      </c>
      <c r="M145" s="4">
        <f t="shared" ca="1" si="27"/>
        <v>82.293266666666668</v>
      </c>
      <c r="N145" s="63">
        <f t="shared" ca="1" si="29"/>
        <v>0.42163333333333242</v>
      </c>
      <c r="O145" s="63">
        <f t="shared" ca="1" si="30"/>
        <v>0.17777466777777701</v>
      </c>
      <c r="P145" s="63">
        <f t="shared" ca="1" si="31"/>
        <v>0.42163333333333242</v>
      </c>
      <c r="Q145" s="24">
        <f t="shared" ca="1" si="32"/>
        <v>5.097429040394565E-3</v>
      </c>
      <c r="R145" s="25">
        <f t="shared" ca="1" si="28"/>
        <v>0.41114057181756253</v>
      </c>
      <c r="S145" s="26">
        <f t="shared" ca="1" si="39"/>
        <v>0</v>
      </c>
    </row>
    <row r="146" spans="5:19" x14ac:dyDescent="0.3">
      <c r="E146" s="23">
        <f t="shared" si="33"/>
        <v>145</v>
      </c>
      <c r="F146" s="79">
        <v>43676</v>
      </c>
      <c r="G146" s="82">
        <v>82.3185</v>
      </c>
      <c r="H146" s="27">
        <f t="shared" si="34"/>
        <v>82.7149</v>
      </c>
      <c r="I146" s="63">
        <f t="shared" si="35"/>
        <v>-0.39639999999999986</v>
      </c>
      <c r="J146" s="63">
        <f t="shared" si="36"/>
        <v>0.1571329599999999</v>
      </c>
      <c r="K146" s="63">
        <f t="shared" si="37"/>
        <v>0.39639999999999986</v>
      </c>
      <c r="L146" s="24">
        <f t="shared" si="38"/>
        <v>4.8154424582566475E-3</v>
      </c>
      <c r="M146" s="4">
        <f t="shared" ca="1" si="27"/>
        <v>82.582766666666672</v>
      </c>
      <c r="N146" s="63">
        <f t="shared" ca="1" si="29"/>
        <v>-0.26426666666667131</v>
      </c>
      <c r="O146" s="63">
        <f t="shared" ca="1" si="30"/>
        <v>6.9836871111113571E-2</v>
      </c>
      <c r="P146" s="63">
        <f t="shared" ca="1" si="31"/>
        <v>0.26426666666667131</v>
      </c>
      <c r="Q146" s="24">
        <f t="shared" ca="1" si="32"/>
        <v>3.2102949721711559E-3</v>
      </c>
      <c r="R146" s="25">
        <f t="shared" ca="1" si="28"/>
        <v>-0.2747594281824412</v>
      </c>
      <c r="S146" s="26">
        <f t="shared" ca="1" si="39"/>
        <v>1</v>
      </c>
    </row>
    <row r="147" spans="5:19" x14ac:dyDescent="0.3">
      <c r="E147" s="23">
        <f t="shared" si="33"/>
        <v>146</v>
      </c>
      <c r="F147" s="79">
        <v>43677</v>
      </c>
      <c r="G147" s="82">
        <v>81.213899999999995</v>
      </c>
      <c r="H147" s="27">
        <f t="shared" si="34"/>
        <v>82.3185</v>
      </c>
      <c r="I147" s="63">
        <f t="shared" si="35"/>
        <v>-1.1046000000000049</v>
      </c>
      <c r="J147" s="63">
        <f t="shared" si="36"/>
        <v>1.2201411600000109</v>
      </c>
      <c r="K147" s="63">
        <f t="shared" si="37"/>
        <v>1.1046000000000049</v>
      </c>
      <c r="L147" s="24">
        <f t="shared" si="38"/>
        <v>1.3601120005319347E-2</v>
      </c>
      <c r="M147" s="4">
        <f t="shared" ca="1" si="27"/>
        <v>82.557599999999994</v>
      </c>
      <c r="N147" s="63">
        <f t="shared" ca="1" si="29"/>
        <v>-1.3436999999999983</v>
      </c>
      <c r="O147" s="63">
        <f t="shared" ca="1" si="30"/>
        <v>1.8055296899999955</v>
      </c>
      <c r="P147" s="63">
        <f t="shared" ca="1" si="31"/>
        <v>1.3436999999999983</v>
      </c>
      <c r="Q147" s="24">
        <f t="shared" ca="1" si="32"/>
        <v>1.6545197312282729E-2</v>
      </c>
      <c r="R147" s="25">
        <f t="shared" ca="1" si="28"/>
        <v>-1.3541927615157683</v>
      </c>
      <c r="S147" s="26">
        <f t="shared" ca="1" si="39"/>
        <v>0</v>
      </c>
    </row>
    <row r="148" spans="5:19" x14ac:dyDescent="0.3">
      <c r="E148" s="23">
        <f t="shared" si="33"/>
        <v>147</v>
      </c>
      <c r="F148" s="79">
        <v>43678</v>
      </c>
      <c r="G148" s="82">
        <v>78.466800000000006</v>
      </c>
      <c r="H148" s="27">
        <f t="shared" si="34"/>
        <v>81.213899999999995</v>
      </c>
      <c r="I148" s="63">
        <f t="shared" si="35"/>
        <v>-2.747099999999989</v>
      </c>
      <c r="J148" s="63">
        <f t="shared" si="36"/>
        <v>7.5465584099999399</v>
      </c>
      <c r="K148" s="63">
        <f t="shared" si="37"/>
        <v>2.747099999999989</v>
      </c>
      <c r="L148" s="24">
        <f t="shared" si="38"/>
        <v>3.5009711113489897E-2</v>
      </c>
      <c r="M148" s="4">
        <f t="shared" ca="1" si="27"/>
        <v>82.082433333333327</v>
      </c>
      <c r="N148" s="63">
        <f t="shared" ca="1" si="29"/>
        <v>-3.6156333333333208</v>
      </c>
      <c r="O148" s="63">
        <f t="shared" ca="1" si="30"/>
        <v>13.072804401111021</v>
      </c>
      <c r="P148" s="63">
        <f t="shared" ca="1" si="31"/>
        <v>3.6156333333333208</v>
      </c>
      <c r="Q148" s="24">
        <f t="shared" ca="1" si="32"/>
        <v>4.6078511336429172E-2</v>
      </c>
      <c r="R148" s="25">
        <f t="shared" ca="1" si="28"/>
        <v>-3.6261260948490905</v>
      </c>
      <c r="S148" s="26">
        <f t="shared" ca="1" si="39"/>
        <v>0</v>
      </c>
    </row>
    <row r="149" spans="5:19" x14ac:dyDescent="0.3">
      <c r="E149" s="23">
        <f t="shared" si="33"/>
        <v>148</v>
      </c>
      <c r="F149" s="79">
        <v>43679</v>
      </c>
      <c r="G149" s="82">
        <v>76.597700000000003</v>
      </c>
      <c r="H149" s="27">
        <f t="shared" si="34"/>
        <v>78.466800000000006</v>
      </c>
      <c r="I149" s="63">
        <f t="shared" si="35"/>
        <v>-1.8691000000000031</v>
      </c>
      <c r="J149" s="63">
        <f t="shared" si="36"/>
        <v>3.4935348100000114</v>
      </c>
      <c r="K149" s="63">
        <f t="shared" si="37"/>
        <v>1.8691000000000031</v>
      </c>
      <c r="L149" s="24">
        <f t="shared" si="38"/>
        <v>2.4401515972411743E-2</v>
      </c>
      <c r="M149" s="4">
        <f t="shared" ca="1" si="27"/>
        <v>80.666399999999996</v>
      </c>
      <c r="N149" s="63">
        <f t="shared" ca="1" si="29"/>
        <v>-4.0686999999999927</v>
      </c>
      <c r="O149" s="63">
        <f t="shared" ca="1" si="30"/>
        <v>16.554319689999939</v>
      </c>
      <c r="P149" s="63">
        <f t="shared" ca="1" si="31"/>
        <v>4.0686999999999927</v>
      </c>
      <c r="Q149" s="24">
        <f t="shared" ca="1" si="32"/>
        <v>5.3117782909930619E-2</v>
      </c>
      <c r="R149" s="25">
        <f t="shared" ca="1" si="28"/>
        <v>-4.0791927615157624</v>
      </c>
      <c r="S149" s="26">
        <f t="shared" ca="1" si="39"/>
        <v>0</v>
      </c>
    </row>
    <row r="150" spans="5:19" x14ac:dyDescent="0.3">
      <c r="E150" s="23">
        <f t="shared" si="33"/>
        <v>149</v>
      </c>
      <c r="F150" s="79">
        <v>43682</v>
      </c>
      <c r="G150" s="82">
        <v>74.549199999999999</v>
      </c>
      <c r="H150" s="27">
        <f t="shared" si="34"/>
        <v>76.597700000000003</v>
      </c>
      <c r="I150" s="63">
        <f t="shared" si="35"/>
        <v>-2.0485000000000042</v>
      </c>
      <c r="J150" s="63">
        <f t="shared" si="36"/>
        <v>4.1963522500000172</v>
      </c>
      <c r="K150" s="63">
        <f t="shared" si="37"/>
        <v>2.0485000000000042</v>
      </c>
      <c r="L150" s="24">
        <f t="shared" si="38"/>
        <v>2.747849742183691E-2</v>
      </c>
      <c r="M150" s="4">
        <f t="shared" ca="1" si="27"/>
        <v>78.759466666666668</v>
      </c>
      <c r="N150" s="63">
        <f t="shared" ca="1" si="29"/>
        <v>-4.2102666666666693</v>
      </c>
      <c r="O150" s="63">
        <f t="shared" ca="1" si="30"/>
        <v>17.726345404444466</v>
      </c>
      <c r="P150" s="63">
        <f t="shared" ca="1" si="31"/>
        <v>4.2102666666666693</v>
      </c>
      <c r="Q150" s="24">
        <f t="shared" ca="1" si="32"/>
        <v>5.6476349399680603E-2</v>
      </c>
      <c r="R150" s="25">
        <f t="shared" ca="1" si="28"/>
        <v>-4.220759428182439</v>
      </c>
      <c r="S150" s="26">
        <f t="shared" ca="1" si="39"/>
        <v>0</v>
      </c>
    </row>
    <row r="151" spans="5:19" x14ac:dyDescent="0.3">
      <c r="E151" s="23">
        <f t="shared" si="33"/>
        <v>150</v>
      </c>
      <c r="F151" s="79">
        <v>43683</v>
      </c>
      <c r="G151" s="82">
        <v>76.748800000000003</v>
      </c>
      <c r="H151" s="27">
        <f t="shared" si="34"/>
        <v>74.549199999999999</v>
      </c>
      <c r="I151" s="63">
        <f t="shared" si="35"/>
        <v>2.1996000000000038</v>
      </c>
      <c r="J151" s="63">
        <f t="shared" si="36"/>
        <v>4.8382401600000167</v>
      </c>
      <c r="K151" s="63">
        <f t="shared" si="37"/>
        <v>2.1996000000000038</v>
      </c>
      <c r="L151" s="24">
        <f t="shared" si="38"/>
        <v>2.8659731487658487E-2</v>
      </c>
      <c r="M151" s="4">
        <f t="shared" ca="1" si="27"/>
        <v>76.537899999999993</v>
      </c>
      <c r="N151" s="63">
        <f t="shared" ca="1" si="29"/>
        <v>0.21090000000000941</v>
      </c>
      <c r="O151" s="63">
        <f t="shared" ca="1" si="30"/>
        <v>4.447881000000397E-2</v>
      </c>
      <c r="P151" s="63">
        <f t="shared" ca="1" si="31"/>
        <v>0.21090000000000941</v>
      </c>
      <c r="Q151" s="24">
        <f t="shared" ca="1" si="32"/>
        <v>2.7479257004671006E-3</v>
      </c>
      <c r="R151" s="25">
        <f t="shared" ca="1" si="28"/>
        <v>0.20040723848423952</v>
      </c>
      <c r="S151" s="26">
        <f t="shared" ca="1" si="39"/>
        <v>1</v>
      </c>
    </row>
    <row r="152" spans="5:19" x14ac:dyDescent="0.3">
      <c r="E152" s="23">
        <f t="shared" si="33"/>
        <v>151</v>
      </c>
      <c r="F152" s="79">
        <v>43684</v>
      </c>
      <c r="G152" s="82">
        <v>76.729900000000001</v>
      </c>
      <c r="H152" s="27">
        <f t="shared" si="34"/>
        <v>76.748800000000003</v>
      </c>
      <c r="I152" s="63">
        <f t="shared" si="35"/>
        <v>-1.8900000000002137E-2</v>
      </c>
      <c r="J152" s="63">
        <f t="shared" si="36"/>
        <v>3.5721000000008078E-4</v>
      </c>
      <c r="K152" s="63">
        <f t="shared" si="37"/>
        <v>1.8900000000002137E-2</v>
      </c>
      <c r="L152" s="24">
        <f t="shared" si="38"/>
        <v>2.4631857984960408E-4</v>
      </c>
      <c r="M152" s="4">
        <f t="shared" ca="1" si="27"/>
        <v>75.965233333333344</v>
      </c>
      <c r="N152" s="63">
        <f t="shared" ca="1" si="29"/>
        <v>0.76466666666665617</v>
      </c>
      <c r="O152" s="63">
        <f t="shared" ca="1" si="30"/>
        <v>0.58471511111109509</v>
      </c>
      <c r="P152" s="63">
        <f t="shared" ca="1" si="31"/>
        <v>0.76466666666665617</v>
      </c>
      <c r="Q152" s="24">
        <f t="shared" ca="1" si="32"/>
        <v>9.965693512785187E-3</v>
      </c>
      <c r="R152" s="25">
        <f t="shared" ca="1" si="28"/>
        <v>0.75417390515088634</v>
      </c>
      <c r="S152" s="26">
        <f t="shared" ca="1" si="39"/>
        <v>0</v>
      </c>
    </row>
    <row r="153" spans="5:19" x14ac:dyDescent="0.3">
      <c r="E153" s="23">
        <f t="shared" si="33"/>
        <v>152</v>
      </c>
      <c r="F153" s="79">
        <v>43685</v>
      </c>
      <c r="G153" s="82">
        <v>78.3536</v>
      </c>
      <c r="H153" s="27">
        <f t="shared" si="34"/>
        <v>76.729900000000001</v>
      </c>
      <c r="I153" s="63">
        <f t="shared" si="35"/>
        <v>1.6236999999999995</v>
      </c>
      <c r="J153" s="63">
        <f t="shared" si="36"/>
        <v>2.6364016899999982</v>
      </c>
      <c r="K153" s="63">
        <f t="shared" si="37"/>
        <v>1.6236999999999995</v>
      </c>
      <c r="L153" s="24">
        <f t="shared" si="38"/>
        <v>2.0722723652774083E-2</v>
      </c>
      <c r="M153" s="4">
        <f t="shared" ca="1" si="27"/>
        <v>76.009299999999996</v>
      </c>
      <c r="N153" s="63">
        <f t="shared" ca="1" si="29"/>
        <v>2.344300000000004</v>
      </c>
      <c r="O153" s="63">
        <f t="shared" ca="1" si="30"/>
        <v>5.4957424900000191</v>
      </c>
      <c r="P153" s="63">
        <f t="shared" ca="1" si="31"/>
        <v>2.344300000000004</v>
      </c>
      <c r="Q153" s="24">
        <f t="shared" ca="1" si="32"/>
        <v>2.9919493169426856E-2</v>
      </c>
      <c r="R153" s="25">
        <f t="shared" ca="1" si="28"/>
        <v>2.3338072384842343</v>
      </c>
      <c r="S153" s="26">
        <f t="shared" ca="1" si="39"/>
        <v>0</v>
      </c>
    </row>
    <row r="154" spans="5:19" x14ac:dyDescent="0.3">
      <c r="E154" s="23">
        <f t="shared" si="33"/>
        <v>153</v>
      </c>
      <c r="F154" s="79">
        <v>43686</v>
      </c>
      <c r="G154" s="82">
        <v>77.390699999999995</v>
      </c>
      <c r="H154" s="27">
        <f t="shared" si="34"/>
        <v>78.3536</v>
      </c>
      <c r="I154" s="63">
        <f t="shared" si="35"/>
        <v>-0.96290000000000475</v>
      </c>
      <c r="J154" s="63">
        <f t="shared" si="36"/>
        <v>0.92717641000000917</v>
      </c>
      <c r="K154" s="63">
        <f t="shared" si="37"/>
        <v>0.96290000000000475</v>
      </c>
      <c r="L154" s="24">
        <f t="shared" si="38"/>
        <v>1.2442063452068592E-2</v>
      </c>
      <c r="M154" s="4">
        <f t="shared" ca="1" si="27"/>
        <v>77.277433333333335</v>
      </c>
      <c r="N154" s="63">
        <f t="shared" ca="1" si="29"/>
        <v>0.11326666666666085</v>
      </c>
      <c r="O154" s="63">
        <f t="shared" ca="1" si="30"/>
        <v>1.2829337777776461E-2</v>
      </c>
      <c r="P154" s="63">
        <f t="shared" ca="1" si="31"/>
        <v>0.11326666666666085</v>
      </c>
      <c r="Q154" s="24">
        <f t="shared" ca="1" si="32"/>
        <v>1.4635694814320178E-3</v>
      </c>
      <c r="R154" s="25">
        <f t="shared" ca="1" si="28"/>
        <v>0.10277390515089098</v>
      </c>
      <c r="S154" s="26">
        <f t="shared" ca="1" si="39"/>
        <v>0</v>
      </c>
    </row>
    <row r="155" spans="5:19" x14ac:dyDescent="0.3">
      <c r="E155" s="23">
        <f t="shared" si="33"/>
        <v>154</v>
      </c>
      <c r="F155" s="79">
        <v>43689</v>
      </c>
      <c r="G155" s="82">
        <v>77.0792</v>
      </c>
      <c r="H155" s="27">
        <f t="shared" si="34"/>
        <v>77.390699999999995</v>
      </c>
      <c r="I155" s="63">
        <f t="shared" si="35"/>
        <v>-0.31149999999999523</v>
      </c>
      <c r="J155" s="63">
        <f t="shared" si="36"/>
        <v>9.7032249999997031E-2</v>
      </c>
      <c r="K155" s="63">
        <f t="shared" si="37"/>
        <v>0.31149999999999523</v>
      </c>
      <c r="L155" s="24">
        <f t="shared" si="38"/>
        <v>4.0412977820215466E-3</v>
      </c>
      <c r="M155" s="4">
        <f t="shared" ca="1" si="27"/>
        <v>77.491399999999999</v>
      </c>
      <c r="N155" s="63">
        <f t="shared" ca="1" si="29"/>
        <v>-0.41219999999999857</v>
      </c>
      <c r="O155" s="63">
        <f t="shared" ca="1" si="30"/>
        <v>0.16990883999999881</v>
      </c>
      <c r="P155" s="63">
        <f t="shared" ca="1" si="31"/>
        <v>0.41219999999999857</v>
      </c>
      <c r="Q155" s="24">
        <f t="shared" ca="1" si="32"/>
        <v>5.3477462142834716E-3</v>
      </c>
      <c r="R155" s="25">
        <f t="shared" ca="1" si="28"/>
        <v>-0.42269276151576846</v>
      </c>
      <c r="S155" s="26">
        <f t="shared" ca="1" si="39"/>
        <v>1</v>
      </c>
    </row>
    <row r="156" spans="5:19" x14ac:dyDescent="0.3">
      <c r="E156" s="23">
        <f t="shared" si="33"/>
        <v>155</v>
      </c>
      <c r="F156" s="79">
        <v>43690</v>
      </c>
      <c r="G156" s="82">
        <v>78.655699999999996</v>
      </c>
      <c r="H156" s="27">
        <f t="shared" si="34"/>
        <v>77.0792</v>
      </c>
      <c r="I156" s="63">
        <f t="shared" si="35"/>
        <v>1.5764999999999958</v>
      </c>
      <c r="J156" s="63">
        <f t="shared" si="36"/>
        <v>2.4853522499999867</v>
      </c>
      <c r="K156" s="63">
        <f t="shared" si="37"/>
        <v>1.5764999999999958</v>
      </c>
      <c r="L156" s="24">
        <f t="shared" si="38"/>
        <v>2.0043048374116509E-2</v>
      </c>
      <c r="M156" s="4">
        <f t="shared" ca="1" si="27"/>
        <v>77.607833333333346</v>
      </c>
      <c r="N156" s="63">
        <f t="shared" ca="1" si="29"/>
        <v>1.0478666666666498</v>
      </c>
      <c r="O156" s="63">
        <f t="shared" ca="1" si="30"/>
        <v>1.0980245511110758</v>
      </c>
      <c r="P156" s="63">
        <f t="shared" ca="1" si="31"/>
        <v>1.0478666666666498</v>
      </c>
      <c r="Q156" s="24">
        <f t="shared" ca="1" si="32"/>
        <v>1.3322196187519149E-2</v>
      </c>
      <c r="R156" s="25">
        <f t="shared" ca="1" si="28"/>
        <v>1.0373739051508799</v>
      </c>
      <c r="S156" s="26">
        <f t="shared" ca="1" si="39"/>
        <v>1</v>
      </c>
    </row>
    <row r="157" spans="5:19" x14ac:dyDescent="0.3">
      <c r="E157" s="23">
        <f t="shared" si="33"/>
        <v>156</v>
      </c>
      <c r="F157" s="79">
        <v>43691</v>
      </c>
      <c r="G157" s="82">
        <v>76.493899999999996</v>
      </c>
      <c r="H157" s="27">
        <f t="shared" si="34"/>
        <v>78.655699999999996</v>
      </c>
      <c r="I157" s="63">
        <f t="shared" si="35"/>
        <v>-2.1617999999999995</v>
      </c>
      <c r="J157" s="63">
        <f t="shared" si="36"/>
        <v>4.6733792399999983</v>
      </c>
      <c r="K157" s="63">
        <f t="shared" si="37"/>
        <v>2.1617999999999995</v>
      </c>
      <c r="L157" s="24">
        <f t="shared" si="38"/>
        <v>2.8261077027057054E-2</v>
      </c>
      <c r="M157" s="4">
        <f t="shared" ca="1" si="27"/>
        <v>77.708533333333335</v>
      </c>
      <c r="N157" s="63">
        <f t="shared" ca="1" si="29"/>
        <v>-1.2146333333333388</v>
      </c>
      <c r="O157" s="63">
        <f t="shared" ca="1" si="30"/>
        <v>1.4753341344444577</v>
      </c>
      <c r="P157" s="63">
        <f t="shared" ca="1" si="31"/>
        <v>1.2146333333333388</v>
      </c>
      <c r="Q157" s="24">
        <f t="shared" ca="1" si="32"/>
        <v>1.5878826067612435E-2</v>
      </c>
      <c r="R157" s="25">
        <f t="shared" ca="1" si="28"/>
        <v>-1.2251260948491087</v>
      </c>
      <c r="S157" s="26">
        <f t="shared" ca="1" si="39"/>
        <v>1</v>
      </c>
    </row>
    <row r="158" spans="5:19" x14ac:dyDescent="0.3">
      <c r="E158" s="23">
        <f t="shared" si="33"/>
        <v>157</v>
      </c>
      <c r="F158" s="79">
        <v>43692</v>
      </c>
      <c r="G158" s="82">
        <v>75.058999999999997</v>
      </c>
      <c r="H158" s="27">
        <f t="shared" si="34"/>
        <v>76.493899999999996</v>
      </c>
      <c r="I158" s="63">
        <f t="shared" si="35"/>
        <v>-1.434899999999999</v>
      </c>
      <c r="J158" s="63">
        <f t="shared" si="36"/>
        <v>2.0589380099999972</v>
      </c>
      <c r="K158" s="63">
        <f t="shared" si="37"/>
        <v>1.434899999999999</v>
      </c>
      <c r="L158" s="24">
        <f t="shared" si="38"/>
        <v>1.9116961323758629E-2</v>
      </c>
      <c r="M158" s="4">
        <f t="shared" ca="1" si="27"/>
        <v>77.409599999999998</v>
      </c>
      <c r="N158" s="63">
        <f t="shared" ca="1" si="29"/>
        <v>-2.3506</v>
      </c>
      <c r="O158" s="63">
        <f t="shared" ca="1" si="30"/>
        <v>5.5253203600000003</v>
      </c>
      <c r="P158" s="63">
        <f t="shared" ca="1" si="31"/>
        <v>2.3506</v>
      </c>
      <c r="Q158" s="24">
        <f t="shared" ca="1" si="32"/>
        <v>3.1316697531275396E-2</v>
      </c>
      <c r="R158" s="25">
        <f t="shared" ca="1" si="28"/>
        <v>-2.3610927615157697</v>
      </c>
      <c r="S158" s="26">
        <f t="shared" ca="1" si="39"/>
        <v>0</v>
      </c>
    </row>
    <row r="159" spans="5:19" x14ac:dyDescent="0.3">
      <c r="E159" s="23">
        <f t="shared" si="33"/>
        <v>158</v>
      </c>
      <c r="F159" s="79">
        <v>43693</v>
      </c>
      <c r="G159" s="82">
        <v>75.785799999999995</v>
      </c>
      <c r="H159" s="27">
        <f t="shared" si="34"/>
        <v>75.058999999999997</v>
      </c>
      <c r="I159" s="63">
        <f t="shared" si="35"/>
        <v>0.72679999999999723</v>
      </c>
      <c r="J159" s="63">
        <f t="shared" si="36"/>
        <v>0.52823823999999597</v>
      </c>
      <c r="K159" s="63">
        <f t="shared" si="37"/>
        <v>0.72679999999999723</v>
      </c>
      <c r="L159" s="24">
        <f t="shared" si="38"/>
        <v>9.5901870799014761E-3</v>
      </c>
      <c r="M159" s="4">
        <f t="shared" ca="1" si="27"/>
        <v>76.736199999999997</v>
      </c>
      <c r="N159" s="63">
        <f t="shared" ca="1" si="29"/>
        <v>-0.95040000000000191</v>
      </c>
      <c r="O159" s="63">
        <f t="shared" ca="1" si="30"/>
        <v>0.90326016000000364</v>
      </c>
      <c r="P159" s="63">
        <f t="shared" ca="1" si="31"/>
        <v>0.95040000000000191</v>
      </c>
      <c r="Q159" s="24">
        <f t="shared" ca="1" si="32"/>
        <v>1.2540607871131558E-2</v>
      </c>
      <c r="R159" s="25">
        <f t="shared" ca="1" si="28"/>
        <v>-0.96089276151577174</v>
      </c>
      <c r="S159" s="26">
        <f t="shared" ca="1" si="39"/>
        <v>0</v>
      </c>
    </row>
    <row r="160" spans="5:19" x14ac:dyDescent="0.3">
      <c r="E160" s="23">
        <f t="shared" si="33"/>
        <v>159</v>
      </c>
      <c r="F160" s="79">
        <v>43696</v>
      </c>
      <c r="G160" s="82">
        <v>76.588200000000001</v>
      </c>
      <c r="H160" s="27">
        <f t="shared" si="34"/>
        <v>75.785799999999995</v>
      </c>
      <c r="I160" s="63">
        <f t="shared" si="35"/>
        <v>0.80240000000000578</v>
      </c>
      <c r="J160" s="63">
        <f t="shared" si="36"/>
        <v>0.64384576000000926</v>
      </c>
      <c r="K160" s="63">
        <f t="shared" si="37"/>
        <v>0.80240000000000578</v>
      </c>
      <c r="L160" s="24">
        <f t="shared" si="38"/>
        <v>1.0476809743537591E-2</v>
      </c>
      <c r="M160" s="4">
        <f t="shared" ca="1" si="27"/>
        <v>75.779566666666668</v>
      </c>
      <c r="N160" s="63">
        <f t="shared" ca="1" si="29"/>
        <v>0.80863333333333287</v>
      </c>
      <c r="O160" s="63">
        <f t="shared" ca="1" si="30"/>
        <v>0.65388786777777708</v>
      </c>
      <c r="P160" s="63">
        <f t="shared" ca="1" si="31"/>
        <v>0.80863333333333287</v>
      </c>
      <c r="Q160" s="24">
        <f t="shared" ca="1" si="32"/>
        <v>1.0558197389850301E-2</v>
      </c>
      <c r="R160" s="25">
        <f t="shared" ca="1" si="28"/>
        <v>0.79814057181756304</v>
      </c>
      <c r="S160" s="26">
        <f t="shared" ca="1" si="39"/>
        <v>1</v>
      </c>
    </row>
    <row r="161" spans="5:19" x14ac:dyDescent="0.3">
      <c r="E161" s="23">
        <f t="shared" si="33"/>
        <v>160</v>
      </c>
      <c r="F161" s="79">
        <v>43697</v>
      </c>
      <c r="G161" s="82">
        <v>76.021900000000002</v>
      </c>
      <c r="H161" s="27">
        <f t="shared" si="34"/>
        <v>76.588200000000001</v>
      </c>
      <c r="I161" s="63">
        <f t="shared" si="35"/>
        <v>-0.56629999999999825</v>
      </c>
      <c r="J161" s="63">
        <f t="shared" si="36"/>
        <v>0.32069568999999803</v>
      </c>
      <c r="K161" s="63">
        <f t="shared" si="37"/>
        <v>0.56629999999999825</v>
      </c>
      <c r="L161" s="24">
        <f t="shared" si="38"/>
        <v>7.4491692525443095E-3</v>
      </c>
      <c r="M161" s="4">
        <f t="shared" ca="1" si="27"/>
        <v>75.810999999999993</v>
      </c>
      <c r="N161" s="63">
        <f t="shared" ca="1" si="29"/>
        <v>0.21090000000000941</v>
      </c>
      <c r="O161" s="63">
        <f t="shared" ca="1" si="30"/>
        <v>4.447881000000397E-2</v>
      </c>
      <c r="P161" s="63">
        <f t="shared" ca="1" si="31"/>
        <v>0.21090000000000941</v>
      </c>
      <c r="Q161" s="24">
        <f t="shared" ca="1" si="32"/>
        <v>2.7742005921978985E-3</v>
      </c>
      <c r="R161" s="25">
        <f t="shared" ca="1" si="28"/>
        <v>0.20040723848423952</v>
      </c>
      <c r="S161" s="26">
        <f t="shared" ca="1" si="39"/>
        <v>0</v>
      </c>
    </row>
    <row r="162" spans="5:19" x14ac:dyDescent="0.3">
      <c r="E162" s="23">
        <f t="shared" si="33"/>
        <v>161</v>
      </c>
      <c r="F162" s="79">
        <v>43698</v>
      </c>
      <c r="G162" s="82">
        <v>78.108099999999993</v>
      </c>
      <c r="H162" s="27">
        <f t="shared" si="34"/>
        <v>76.021900000000002</v>
      </c>
      <c r="I162" s="63">
        <f t="shared" si="35"/>
        <v>2.086199999999991</v>
      </c>
      <c r="J162" s="63">
        <f t="shared" si="36"/>
        <v>4.3522304399999623</v>
      </c>
      <c r="K162" s="63">
        <f t="shared" si="37"/>
        <v>2.086199999999991</v>
      </c>
      <c r="L162" s="24">
        <f t="shared" si="38"/>
        <v>2.670913772067162E-2</v>
      </c>
      <c r="M162" s="4">
        <f t="shared" ca="1" si="27"/>
        <v>76.131966666666656</v>
      </c>
      <c r="N162" s="63">
        <f t="shared" ca="1" si="29"/>
        <v>1.9761333333333369</v>
      </c>
      <c r="O162" s="63">
        <f t="shared" ca="1" si="30"/>
        <v>3.9051029511111248</v>
      </c>
      <c r="P162" s="63">
        <f t="shared" ca="1" si="31"/>
        <v>1.9761333333333369</v>
      </c>
      <c r="Q162" s="24">
        <f t="shared" ca="1" si="32"/>
        <v>2.5299979558244753E-2</v>
      </c>
      <c r="R162" s="25">
        <f t="shared" ca="1" si="28"/>
        <v>1.9656405718175669</v>
      </c>
      <c r="S162" s="26">
        <f t="shared" ca="1" si="39"/>
        <v>0</v>
      </c>
    </row>
    <row r="163" spans="5:19" x14ac:dyDescent="0.3">
      <c r="E163" s="23">
        <f t="shared" si="33"/>
        <v>162</v>
      </c>
      <c r="F163" s="79">
        <v>43699</v>
      </c>
      <c r="G163" s="82">
        <v>78.646199999999993</v>
      </c>
      <c r="H163" s="27">
        <f t="shared" si="34"/>
        <v>78.108099999999993</v>
      </c>
      <c r="I163" s="63">
        <f t="shared" si="35"/>
        <v>0.53810000000000002</v>
      </c>
      <c r="J163" s="63">
        <f t="shared" si="36"/>
        <v>0.28955161000000001</v>
      </c>
      <c r="K163" s="63">
        <f t="shared" si="37"/>
        <v>0.53810000000000002</v>
      </c>
      <c r="L163" s="24">
        <f t="shared" si="38"/>
        <v>6.8420343258797003E-3</v>
      </c>
      <c r="M163" s="4">
        <f t="shared" ca="1" si="27"/>
        <v>76.906066666666661</v>
      </c>
      <c r="N163" s="63">
        <f t="shared" ca="1" si="29"/>
        <v>1.7401333333333326</v>
      </c>
      <c r="O163" s="63">
        <f t="shared" ca="1" si="30"/>
        <v>3.0280640177777753</v>
      </c>
      <c r="P163" s="63">
        <f t="shared" ca="1" si="31"/>
        <v>1.7401333333333326</v>
      </c>
      <c r="Q163" s="24">
        <f t="shared" ca="1" si="32"/>
        <v>2.212609551807122E-2</v>
      </c>
      <c r="R163" s="25">
        <f t="shared" ca="1" si="28"/>
        <v>1.7296405718175627</v>
      </c>
      <c r="S163" s="26">
        <f t="shared" ca="1" si="39"/>
        <v>0</v>
      </c>
    </row>
    <row r="164" spans="5:19" x14ac:dyDescent="0.3">
      <c r="E164" s="23">
        <f t="shared" si="33"/>
        <v>163</v>
      </c>
      <c r="F164" s="79">
        <v>43700</v>
      </c>
      <c r="G164" s="82">
        <v>75.936899999999994</v>
      </c>
      <c r="H164" s="27">
        <f t="shared" si="34"/>
        <v>78.646199999999993</v>
      </c>
      <c r="I164" s="63">
        <f t="shared" si="35"/>
        <v>-2.7092999999999989</v>
      </c>
      <c r="J164" s="63">
        <f t="shared" si="36"/>
        <v>7.3403064899999944</v>
      </c>
      <c r="K164" s="63">
        <f t="shared" si="37"/>
        <v>2.7092999999999989</v>
      </c>
      <c r="L164" s="24">
        <f t="shared" si="38"/>
        <v>3.5678306594027397E-2</v>
      </c>
      <c r="M164" s="4">
        <f t="shared" ca="1" si="27"/>
        <v>77.592066666666668</v>
      </c>
      <c r="N164" s="63">
        <f t="shared" ca="1" si="29"/>
        <v>-1.6551666666666733</v>
      </c>
      <c r="O164" s="63">
        <f t="shared" ca="1" si="30"/>
        <v>2.7395766944444664</v>
      </c>
      <c r="P164" s="63">
        <f t="shared" ca="1" si="31"/>
        <v>1.6551666666666733</v>
      </c>
      <c r="Q164" s="24">
        <f t="shared" ca="1" si="32"/>
        <v>2.1796605690601979E-2</v>
      </c>
      <c r="R164" s="25">
        <f t="shared" ca="1" si="28"/>
        <v>-1.6656594281824433</v>
      </c>
      <c r="S164" s="26">
        <f t="shared" ca="1" si="39"/>
        <v>1</v>
      </c>
    </row>
    <row r="165" spans="5:19" x14ac:dyDescent="0.3">
      <c r="E165" s="23">
        <f t="shared" si="33"/>
        <v>164</v>
      </c>
      <c r="F165" s="79">
        <v>43703</v>
      </c>
      <c r="G165" s="82">
        <v>77.645600000000002</v>
      </c>
      <c r="H165" s="27">
        <f t="shared" si="34"/>
        <v>75.936899999999994</v>
      </c>
      <c r="I165" s="63">
        <f t="shared" si="35"/>
        <v>1.7087000000000074</v>
      </c>
      <c r="J165" s="63">
        <f t="shared" si="36"/>
        <v>2.9196556900000252</v>
      </c>
      <c r="K165" s="63">
        <f t="shared" si="37"/>
        <v>1.7087000000000074</v>
      </c>
      <c r="L165" s="24">
        <f t="shared" si="38"/>
        <v>2.2006398302028801E-2</v>
      </c>
      <c r="M165" s="4">
        <f t="shared" ca="1" si="27"/>
        <v>77.563733333333332</v>
      </c>
      <c r="N165" s="63">
        <f t="shared" ca="1" si="29"/>
        <v>8.1866666666670085E-2</v>
      </c>
      <c r="O165" s="63">
        <f t="shared" ca="1" si="30"/>
        <v>6.702151111111671E-3</v>
      </c>
      <c r="P165" s="63">
        <f t="shared" ca="1" si="31"/>
        <v>8.1866666666670085E-2</v>
      </c>
      <c r="Q165" s="24">
        <f t="shared" ca="1" si="32"/>
        <v>1.0543632435922974E-3</v>
      </c>
      <c r="R165" s="25">
        <f t="shared" ca="1" si="28"/>
        <v>7.137390515090021E-2</v>
      </c>
      <c r="S165" s="26">
        <f t="shared" ca="1" si="39"/>
        <v>1</v>
      </c>
    </row>
    <row r="166" spans="5:19" x14ac:dyDescent="0.3">
      <c r="E166" s="23">
        <f t="shared" si="33"/>
        <v>165</v>
      </c>
      <c r="F166" s="79">
        <v>43704</v>
      </c>
      <c r="G166" s="82">
        <v>77.437899999999999</v>
      </c>
      <c r="H166" s="27">
        <f t="shared" si="34"/>
        <v>77.645600000000002</v>
      </c>
      <c r="I166" s="63">
        <f t="shared" si="35"/>
        <v>-0.20770000000000266</v>
      </c>
      <c r="J166" s="63">
        <f t="shared" si="36"/>
        <v>4.3139290000001107E-2</v>
      </c>
      <c r="K166" s="63">
        <f t="shared" si="37"/>
        <v>0.20770000000000266</v>
      </c>
      <c r="L166" s="24">
        <f t="shared" si="38"/>
        <v>2.6821491801818317E-3</v>
      </c>
      <c r="M166" s="4">
        <f t="shared" ca="1" si="27"/>
        <v>77.409566666666663</v>
      </c>
      <c r="N166" s="63">
        <f t="shared" ca="1" si="29"/>
        <v>2.8333333333335986E-2</v>
      </c>
      <c r="O166" s="63">
        <f t="shared" ca="1" si="30"/>
        <v>8.0277777777792807E-4</v>
      </c>
      <c r="P166" s="63">
        <f t="shared" ca="1" si="31"/>
        <v>2.8333333333335986E-2</v>
      </c>
      <c r="Q166" s="24">
        <f t="shared" ca="1" si="32"/>
        <v>3.6588457762072558E-4</v>
      </c>
      <c r="R166" s="25">
        <f t="shared" ca="1" si="28"/>
        <v>1.7840571817566105E-2</v>
      </c>
      <c r="S166" s="26">
        <f t="shared" ca="1" si="39"/>
        <v>0</v>
      </c>
    </row>
    <row r="167" spans="5:19" x14ac:dyDescent="0.3">
      <c r="E167" s="23">
        <f t="shared" si="33"/>
        <v>166</v>
      </c>
      <c r="F167" s="79">
        <v>43705</v>
      </c>
      <c r="G167" s="82">
        <v>78.806700000000006</v>
      </c>
      <c r="H167" s="27">
        <f t="shared" si="34"/>
        <v>77.437899999999999</v>
      </c>
      <c r="I167" s="63">
        <f t="shared" si="35"/>
        <v>1.3688000000000073</v>
      </c>
      <c r="J167" s="63">
        <f t="shared" si="36"/>
        <v>1.8736134400000202</v>
      </c>
      <c r="K167" s="63">
        <f t="shared" si="37"/>
        <v>1.3688000000000073</v>
      </c>
      <c r="L167" s="24">
        <f t="shared" si="38"/>
        <v>1.7369081562862133E-2</v>
      </c>
      <c r="M167" s="4">
        <f t="shared" ca="1" si="27"/>
        <v>77.006799999999998</v>
      </c>
      <c r="N167" s="63">
        <f t="shared" ca="1" si="29"/>
        <v>1.799900000000008</v>
      </c>
      <c r="O167" s="63">
        <f t="shared" ca="1" si="30"/>
        <v>3.2396400100000289</v>
      </c>
      <c r="P167" s="63">
        <f t="shared" ca="1" si="31"/>
        <v>1.799900000000008</v>
      </c>
      <c r="Q167" s="24">
        <f t="shared" ca="1" si="32"/>
        <v>2.2839428627261488E-2</v>
      </c>
      <c r="R167" s="25">
        <f t="shared" ca="1" si="28"/>
        <v>1.7894072384842381</v>
      </c>
      <c r="S167" s="26">
        <f t="shared" ca="1" si="39"/>
        <v>0</v>
      </c>
    </row>
    <row r="168" spans="5:19" x14ac:dyDescent="0.3">
      <c r="E168" s="23">
        <f t="shared" si="33"/>
        <v>167</v>
      </c>
      <c r="F168" s="79">
        <v>43706</v>
      </c>
      <c r="G168" s="82">
        <v>80.600300000000004</v>
      </c>
      <c r="H168" s="27">
        <f t="shared" si="34"/>
        <v>78.806700000000006</v>
      </c>
      <c r="I168" s="63">
        <f t="shared" si="35"/>
        <v>1.7935999999999979</v>
      </c>
      <c r="J168" s="63">
        <f t="shared" si="36"/>
        <v>3.2170009599999925</v>
      </c>
      <c r="K168" s="63">
        <f t="shared" si="37"/>
        <v>1.7935999999999979</v>
      </c>
      <c r="L168" s="24">
        <f t="shared" si="38"/>
        <v>2.2253018909358869E-2</v>
      </c>
      <c r="M168" s="4">
        <f t="shared" ca="1" si="27"/>
        <v>77.963400000000007</v>
      </c>
      <c r="N168" s="63">
        <f t="shared" ca="1" si="29"/>
        <v>2.6368999999999971</v>
      </c>
      <c r="O168" s="63">
        <f t="shared" ca="1" si="30"/>
        <v>6.953241609999985</v>
      </c>
      <c r="P168" s="63">
        <f t="shared" ca="1" si="31"/>
        <v>2.6368999999999971</v>
      </c>
      <c r="Q168" s="24">
        <f t="shared" ca="1" si="32"/>
        <v>3.2715759122484617E-2</v>
      </c>
      <c r="R168" s="25">
        <f t="shared" ca="1" si="28"/>
        <v>2.6264072384842274</v>
      </c>
      <c r="S168" s="26">
        <f t="shared" ca="1" si="39"/>
        <v>0</v>
      </c>
    </row>
    <row r="169" spans="5:19" x14ac:dyDescent="0.3">
      <c r="E169" s="23">
        <f t="shared" si="33"/>
        <v>168</v>
      </c>
      <c r="F169" s="79">
        <v>43707</v>
      </c>
      <c r="G169" s="82">
        <v>79.975700000000003</v>
      </c>
      <c r="H169" s="27">
        <f t="shared" si="34"/>
        <v>80.600300000000004</v>
      </c>
      <c r="I169" s="63">
        <f t="shared" si="35"/>
        <v>-0.62460000000000093</v>
      </c>
      <c r="J169" s="63">
        <f t="shared" si="36"/>
        <v>0.39012516000000119</v>
      </c>
      <c r="K169" s="63">
        <f t="shared" si="37"/>
        <v>0.62460000000000093</v>
      </c>
      <c r="L169" s="24">
        <f t="shared" si="38"/>
        <v>7.8098722486955527E-3</v>
      </c>
      <c r="M169" s="4">
        <f t="shared" ca="1" si="27"/>
        <v>78.948300000000003</v>
      </c>
      <c r="N169" s="63">
        <f t="shared" ca="1" si="29"/>
        <v>1.0274000000000001</v>
      </c>
      <c r="O169" s="63">
        <f t="shared" ca="1" si="30"/>
        <v>1.0555507600000003</v>
      </c>
      <c r="P169" s="63">
        <f t="shared" ca="1" si="31"/>
        <v>1.0274000000000001</v>
      </c>
      <c r="Q169" s="24">
        <f t="shared" ca="1" si="32"/>
        <v>1.2846402094636247E-2</v>
      </c>
      <c r="R169" s="25">
        <f t="shared" ca="1" si="28"/>
        <v>1.0169072384842301</v>
      </c>
      <c r="S169" s="26">
        <f t="shared" ca="1" si="39"/>
        <v>0</v>
      </c>
    </row>
    <row r="170" spans="5:19" x14ac:dyDescent="0.3">
      <c r="E170" s="23">
        <f t="shared" si="33"/>
        <v>169</v>
      </c>
      <c r="F170" s="79">
        <v>43711</v>
      </c>
      <c r="G170" s="82">
        <v>80.136600000000001</v>
      </c>
      <c r="H170" s="27">
        <f t="shared" si="34"/>
        <v>79.975700000000003</v>
      </c>
      <c r="I170" s="63">
        <f t="shared" si="35"/>
        <v>0.16089999999999804</v>
      </c>
      <c r="J170" s="63">
        <f t="shared" si="36"/>
        <v>2.588880999999937E-2</v>
      </c>
      <c r="K170" s="63">
        <f t="shared" si="37"/>
        <v>0.16089999999999804</v>
      </c>
      <c r="L170" s="24">
        <f t="shared" si="38"/>
        <v>2.0078216445419202E-3</v>
      </c>
      <c r="M170" s="4">
        <f t="shared" ca="1" si="27"/>
        <v>79.794233333333338</v>
      </c>
      <c r="N170" s="63">
        <f t="shared" ca="1" si="29"/>
        <v>0.34236666666666338</v>
      </c>
      <c r="O170" s="63">
        <f t="shared" ca="1" si="30"/>
        <v>0.1172149344444422</v>
      </c>
      <c r="P170" s="63">
        <f t="shared" ca="1" si="31"/>
        <v>0.34236666666666338</v>
      </c>
      <c r="Q170" s="24">
        <f t="shared" ca="1" si="32"/>
        <v>4.2722884008887744E-3</v>
      </c>
      <c r="R170" s="25">
        <f t="shared" ca="1" si="28"/>
        <v>0.33187390515089349</v>
      </c>
      <c r="S170" s="26">
        <f t="shared" ca="1" si="39"/>
        <v>0</v>
      </c>
    </row>
    <row r="171" spans="5:19" x14ac:dyDescent="0.3">
      <c r="E171" s="23">
        <f t="shared" si="33"/>
        <v>170</v>
      </c>
      <c r="F171" s="79">
        <v>43712</v>
      </c>
      <c r="G171" s="82">
        <v>81.726600000000005</v>
      </c>
      <c r="H171" s="27">
        <f t="shared" si="34"/>
        <v>80.136600000000001</v>
      </c>
      <c r="I171" s="63">
        <f t="shared" si="35"/>
        <v>1.5900000000000034</v>
      </c>
      <c r="J171" s="63">
        <f t="shared" si="36"/>
        <v>2.5281000000000109</v>
      </c>
      <c r="K171" s="63">
        <f t="shared" si="37"/>
        <v>1.5900000000000034</v>
      </c>
      <c r="L171" s="24">
        <f t="shared" si="38"/>
        <v>1.9455110086556926E-2</v>
      </c>
      <c r="M171" s="4">
        <f t="shared" ca="1" si="27"/>
        <v>80.237533333333332</v>
      </c>
      <c r="N171" s="63">
        <f t="shared" ca="1" si="29"/>
        <v>1.4890666666666732</v>
      </c>
      <c r="O171" s="63">
        <f t="shared" ca="1" si="30"/>
        <v>2.2173195377777972</v>
      </c>
      <c r="P171" s="63">
        <f t="shared" ca="1" si="31"/>
        <v>1.4890666666666732</v>
      </c>
      <c r="Q171" s="24">
        <f t="shared" ca="1" si="32"/>
        <v>1.8220098066806561E-2</v>
      </c>
      <c r="R171" s="25">
        <f t="shared" ca="1" si="28"/>
        <v>1.4785739051509033</v>
      </c>
      <c r="S171" s="26">
        <f t="shared" ca="1" si="39"/>
        <v>0</v>
      </c>
    </row>
    <row r="172" spans="5:19" x14ac:dyDescent="0.3">
      <c r="E172" s="23">
        <f t="shared" si="33"/>
        <v>171</v>
      </c>
      <c r="F172" s="79">
        <v>43713</v>
      </c>
      <c r="G172" s="82">
        <v>83.6858</v>
      </c>
      <c r="H172" s="27">
        <f t="shared" si="34"/>
        <v>81.726600000000005</v>
      </c>
      <c r="I172" s="63">
        <f t="shared" si="35"/>
        <v>1.9591999999999956</v>
      </c>
      <c r="J172" s="63">
        <f t="shared" si="36"/>
        <v>3.8384646399999829</v>
      </c>
      <c r="K172" s="63">
        <f t="shared" si="37"/>
        <v>1.9591999999999956</v>
      </c>
      <c r="L172" s="24">
        <f t="shared" si="38"/>
        <v>2.3411379230407019E-2</v>
      </c>
      <c r="M172" s="4">
        <f t="shared" ca="1" si="27"/>
        <v>80.612966666666679</v>
      </c>
      <c r="N172" s="63">
        <f t="shared" ca="1" si="29"/>
        <v>3.0728333333333211</v>
      </c>
      <c r="O172" s="63">
        <f t="shared" ca="1" si="30"/>
        <v>9.4423046944443687</v>
      </c>
      <c r="P172" s="63">
        <f t="shared" ca="1" si="31"/>
        <v>3.0728333333333211</v>
      </c>
      <c r="Q172" s="24">
        <f t="shared" ca="1" si="32"/>
        <v>3.6718694609280442E-2</v>
      </c>
      <c r="R172" s="25">
        <f t="shared" ca="1" si="28"/>
        <v>3.0623405718175514</v>
      </c>
      <c r="S172" s="26">
        <f t="shared" ca="1" si="39"/>
        <v>0</v>
      </c>
    </row>
    <row r="173" spans="5:19" x14ac:dyDescent="0.3">
      <c r="E173" s="23">
        <f t="shared" si="33"/>
        <v>172</v>
      </c>
      <c r="F173" s="79">
        <v>43714</v>
      </c>
      <c r="G173" s="82">
        <v>83.941299999999998</v>
      </c>
      <c r="H173" s="27">
        <f t="shared" si="34"/>
        <v>83.6858</v>
      </c>
      <c r="I173" s="63">
        <f t="shared" si="35"/>
        <v>0.25549999999999784</v>
      </c>
      <c r="J173" s="63">
        <f t="shared" si="36"/>
        <v>6.5280249999998902E-2</v>
      </c>
      <c r="K173" s="63">
        <f t="shared" si="37"/>
        <v>0.25549999999999784</v>
      </c>
      <c r="L173" s="24">
        <f t="shared" si="38"/>
        <v>3.0437936986917984E-3</v>
      </c>
      <c r="M173" s="4">
        <f t="shared" ca="1" si="27"/>
        <v>81.849666666666664</v>
      </c>
      <c r="N173" s="63">
        <f t="shared" ca="1" si="29"/>
        <v>2.0916333333333341</v>
      </c>
      <c r="O173" s="63">
        <f t="shared" ca="1" si="30"/>
        <v>4.3749300011111147</v>
      </c>
      <c r="P173" s="63">
        <f t="shared" ca="1" si="31"/>
        <v>2.0916333333333341</v>
      </c>
      <c r="Q173" s="24">
        <f t="shared" ca="1" si="32"/>
        <v>2.4917809628077409E-2</v>
      </c>
      <c r="R173" s="25">
        <f t="shared" ca="1" si="28"/>
        <v>2.0811405718175644</v>
      </c>
      <c r="S173" s="26">
        <f t="shared" ca="1" si="39"/>
        <v>0</v>
      </c>
    </row>
    <row r="174" spans="5:19" x14ac:dyDescent="0.3">
      <c r="E174" s="23">
        <f t="shared" si="33"/>
        <v>173</v>
      </c>
      <c r="F174" s="79">
        <v>43717</v>
      </c>
      <c r="G174" s="82">
        <v>83.922399999999996</v>
      </c>
      <c r="H174" s="27">
        <f t="shared" si="34"/>
        <v>83.941299999999998</v>
      </c>
      <c r="I174" s="63">
        <f t="shared" si="35"/>
        <v>-1.8900000000002137E-2</v>
      </c>
      <c r="J174" s="63">
        <f t="shared" si="36"/>
        <v>3.5721000000008078E-4</v>
      </c>
      <c r="K174" s="63">
        <f t="shared" si="37"/>
        <v>1.8900000000002137E-2</v>
      </c>
      <c r="L174" s="24">
        <f t="shared" si="38"/>
        <v>2.2520804934084509E-4</v>
      </c>
      <c r="M174" s="4">
        <f t="shared" ca="1" si="27"/>
        <v>83.117900000000006</v>
      </c>
      <c r="N174" s="63">
        <f t="shared" ca="1" si="29"/>
        <v>0.80449999999999022</v>
      </c>
      <c r="O174" s="63">
        <f t="shared" ca="1" si="30"/>
        <v>0.64722024999998429</v>
      </c>
      <c r="P174" s="63">
        <f t="shared" ca="1" si="31"/>
        <v>0.80449999999999022</v>
      </c>
      <c r="Q174" s="24">
        <f t="shared" ca="1" si="32"/>
        <v>9.586236809242709E-3</v>
      </c>
      <c r="R174" s="25">
        <f t="shared" ca="1" si="28"/>
        <v>0.79400723848422039</v>
      </c>
      <c r="S174" s="26">
        <f t="shared" ca="1" si="39"/>
        <v>0</v>
      </c>
    </row>
    <row r="175" spans="5:19" x14ac:dyDescent="0.3">
      <c r="E175" s="23">
        <f t="shared" si="33"/>
        <v>174</v>
      </c>
      <c r="F175" s="79">
        <v>43718</v>
      </c>
      <c r="G175" s="82">
        <v>82.180899999999994</v>
      </c>
      <c r="H175" s="27">
        <f t="shared" si="34"/>
        <v>83.922399999999996</v>
      </c>
      <c r="I175" s="63">
        <f t="shared" si="35"/>
        <v>-1.741500000000002</v>
      </c>
      <c r="J175" s="63">
        <f t="shared" si="36"/>
        <v>3.0328222500000073</v>
      </c>
      <c r="K175" s="63">
        <f t="shared" si="37"/>
        <v>1.741500000000002</v>
      </c>
      <c r="L175" s="24">
        <f t="shared" si="38"/>
        <v>2.1191055342543123E-2</v>
      </c>
      <c r="M175" s="4">
        <f t="shared" ca="1" si="27"/>
        <v>83.849833333333322</v>
      </c>
      <c r="N175" s="63">
        <f t="shared" ca="1" si="29"/>
        <v>-1.6689333333333281</v>
      </c>
      <c r="O175" s="63">
        <f t="shared" ca="1" si="30"/>
        <v>2.7853384711110936</v>
      </c>
      <c r="P175" s="63">
        <f t="shared" ca="1" si="31"/>
        <v>1.6689333333333281</v>
      </c>
      <c r="Q175" s="24">
        <f t="shared" ca="1" si="32"/>
        <v>2.0308044002113973E-2</v>
      </c>
      <c r="R175" s="25">
        <f t="shared" ca="1" si="28"/>
        <v>-1.679426094849098</v>
      </c>
      <c r="S175" s="26">
        <f t="shared" ca="1" si="39"/>
        <v>1</v>
      </c>
    </row>
    <row r="176" spans="5:19" x14ac:dyDescent="0.3">
      <c r="E176" s="23">
        <f t="shared" si="33"/>
        <v>175</v>
      </c>
      <c r="F176" s="79">
        <v>43719</v>
      </c>
      <c r="G176" s="82">
        <v>82.105199999999996</v>
      </c>
      <c r="H176" s="27">
        <f t="shared" si="34"/>
        <v>82.180899999999994</v>
      </c>
      <c r="I176" s="63">
        <f t="shared" si="35"/>
        <v>-7.5699999999997658E-2</v>
      </c>
      <c r="J176" s="63">
        <f t="shared" si="36"/>
        <v>5.7304899999996457E-3</v>
      </c>
      <c r="K176" s="63">
        <f t="shared" si="37"/>
        <v>7.5699999999997658E-2</v>
      </c>
      <c r="L176" s="24">
        <f t="shared" si="38"/>
        <v>9.2198788870860387E-4</v>
      </c>
      <c r="M176" s="4">
        <f t="shared" ca="1" si="27"/>
        <v>83.348200000000006</v>
      </c>
      <c r="N176" s="63">
        <f t="shared" ca="1" si="29"/>
        <v>-1.2430000000000092</v>
      </c>
      <c r="O176" s="63">
        <f t="shared" ca="1" si="30"/>
        <v>1.545049000000023</v>
      </c>
      <c r="P176" s="63">
        <f t="shared" ca="1" si="31"/>
        <v>1.2430000000000092</v>
      </c>
      <c r="Q176" s="24">
        <f t="shared" ca="1" si="32"/>
        <v>1.5139114209575146E-2</v>
      </c>
      <c r="R176" s="25">
        <f t="shared" ca="1" si="28"/>
        <v>-1.2534927615157792</v>
      </c>
      <c r="S176" s="26">
        <f t="shared" ca="1" si="39"/>
        <v>0</v>
      </c>
    </row>
    <row r="177" spans="5:19" x14ac:dyDescent="0.3">
      <c r="E177" s="23">
        <f t="shared" si="33"/>
        <v>176</v>
      </c>
      <c r="F177" s="79">
        <v>43720</v>
      </c>
      <c r="G177" s="82">
        <v>82.975899999999996</v>
      </c>
      <c r="H177" s="27">
        <f t="shared" si="34"/>
        <v>82.105199999999996</v>
      </c>
      <c r="I177" s="63">
        <f t="shared" si="35"/>
        <v>0.87069999999999936</v>
      </c>
      <c r="J177" s="63">
        <f t="shared" si="36"/>
        <v>0.75811848999999887</v>
      </c>
      <c r="K177" s="63">
        <f t="shared" si="37"/>
        <v>0.87069999999999936</v>
      </c>
      <c r="L177" s="24">
        <f t="shared" si="38"/>
        <v>1.0493408326996145E-2</v>
      </c>
      <c r="M177" s="4">
        <f t="shared" ca="1" si="27"/>
        <v>82.736166666666662</v>
      </c>
      <c r="N177" s="63">
        <f t="shared" ca="1" si="29"/>
        <v>0.23973333333333358</v>
      </c>
      <c r="O177" s="63">
        <f t="shared" ca="1" si="30"/>
        <v>5.7472071111111224E-2</v>
      </c>
      <c r="P177" s="63">
        <f t="shared" ca="1" si="31"/>
        <v>0.23973333333333358</v>
      </c>
      <c r="Q177" s="24">
        <f t="shared" ca="1" si="32"/>
        <v>2.8891923237148809E-3</v>
      </c>
      <c r="R177" s="25">
        <f t="shared" ca="1" si="28"/>
        <v>0.22924057181756369</v>
      </c>
      <c r="S177" s="26">
        <f t="shared" ca="1" si="39"/>
        <v>1</v>
      </c>
    </row>
    <row r="178" spans="5:19" x14ac:dyDescent="0.3">
      <c r="E178" s="23">
        <f t="shared" si="33"/>
        <v>177</v>
      </c>
      <c r="F178" s="79">
        <v>43721</v>
      </c>
      <c r="G178" s="82">
        <v>82.6447</v>
      </c>
      <c r="H178" s="27">
        <f t="shared" si="34"/>
        <v>82.975899999999996</v>
      </c>
      <c r="I178" s="63">
        <f t="shared" si="35"/>
        <v>-0.3311999999999955</v>
      </c>
      <c r="J178" s="63">
        <f t="shared" si="36"/>
        <v>0.10969343999999702</v>
      </c>
      <c r="K178" s="63">
        <f t="shared" si="37"/>
        <v>0.3311999999999955</v>
      </c>
      <c r="L178" s="24">
        <f t="shared" si="38"/>
        <v>4.0075165134605788E-3</v>
      </c>
      <c r="M178" s="4">
        <f t="shared" ca="1" si="27"/>
        <v>82.420666666666662</v>
      </c>
      <c r="N178" s="63">
        <f t="shared" ca="1" si="29"/>
        <v>0.22403333333333819</v>
      </c>
      <c r="O178" s="63">
        <f t="shared" ca="1" si="30"/>
        <v>5.0190934444446618E-2</v>
      </c>
      <c r="P178" s="63">
        <f t="shared" ca="1" si="31"/>
        <v>0.22403333333333819</v>
      </c>
      <c r="Q178" s="24">
        <f t="shared" ca="1" si="32"/>
        <v>2.710800974936544E-3</v>
      </c>
      <c r="R178" s="25">
        <f t="shared" ca="1" si="28"/>
        <v>0.2135405718175683</v>
      </c>
      <c r="S178" s="26">
        <f t="shared" ca="1" si="39"/>
        <v>0</v>
      </c>
    </row>
    <row r="179" spans="5:19" x14ac:dyDescent="0.3">
      <c r="E179" s="23">
        <f t="shared" si="33"/>
        <v>178</v>
      </c>
      <c r="F179" s="79">
        <v>43724</v>
      </c>
      <c r="G179" s="82">
        <v>82.597300000000004</v>
      </c>
      <c r="H179" s="27">
        <f t="shared" si="34"/>
        <v>82.6447</v>
      </c>
      <c r="I179" s="63">
        <f t="shared" si="35"/>
        <v>-4.7399999999996112E-2</v>
      </c>
      <c r="J179" s="63">
        <f t="shared" si="36"/>
        <v>2.2467599999996314E-3</v>
      </c>
      <c r="K179" s="63">
        <f t="shared" si="37"/>
        <v>4.7399999999996112E-2</v>
      </c>
      <c r="L179" s="24">
        <f t="shared" si="38"/>
        <v>5.7386863735250557E-4</v>
      </c>
      <c r="M179" s="4">
        <f t="shared" ca="1" si="27"/>
        <v>82.575266666666664</v>
      </c>
      <c r="N179" s="63">
        <f t="shared" ca="1" si="29"/>
        <v>2.2033333333340011E-2</v>
      </c>
      <c r="O179" s="63">
        <f t="shared" ca="1" si="30"/>
        <v>4.8546777777807204E-4</v>
      </c>
      <c r="P179" s="63">
        <f t="shared" ca="1" si="31"/>
        <v>2.2033333333340011E-2</v>
      </c>
      <c r="Q179" s="24">
        <f t="shared" ca="1" si="32"/>
        <v>2.6675609654722382E-4</v>
      </c>
      <c r="R179" s="25">
        <f t="shared" ca="1" si="28"/>
        <v>1.1540571817570131E-2</v>
      </c>
      <c r="S179" s="26">
        <f t="shared" ca="1" si="39"/>
        <v>0</v>
      </c>
    </row>
    <row r="180" spans="5:19" x14ac:dyDescent="0.3">
      <c r="E180" s="23">
        <f t="shared" si="33"/>
        <v>179</v>
      </c>
      <c r="F180" s="79">
        <v>43725</v>
      </c>
      <c r="G180" s="82">
        <v>82.900199999999998</v>
      </c>
      <c r="H180" s="27">
        <f t="shared" si="34"/>
        <v>82.597300000000004</v>
      </c>
      <c r="I180" s="63">
        <f t="shared" si="35"/>
        <v>0.30289999999999395</v>
      </c>
      <c r="J180" s="63">
        <f t="shared" si="36"/>
        <v>9.1748409999996339E-2</v>
      </c>
      <c r="K180" s="63">
        <f t="shared" si="37"/>
        <v>0.30289999999999395</v>
      </c>
      <c r="L180" s="24">
        <f t="shared" si="38"/>
        <v>3.6537909438094716E-3</v>
      </c>
      <c r="M180" s="4">
        <f t="shared" ca="1" si="27"/>
        <v>82.7393</v>
      </c>
      <c r="N180" s="63">
        <f t="shared" ca="1" si="29"/>
        <v>0.16089999999999804</v>
      </c>
      <c r="O180" s="63">
        <f t="shared" ca="1" si="30"/>
        <v>2.588880999999937E-2</v>
      </c>
      <c r="P180" s="63">
        <f t="shared" ca="1" si="31"/>
        <v>0.16089999999999804</v>
      </c>
      <c r="Q180" s="24">
        <f t="shared" ca="1" si="32"/>
        <v>1.9408879592570107E-3</v>
      </c>
      <c r="R180" s="25">
        <f t="shared" ca="1" si="28"/>
        <v>0.15040723848422816</v>
      </c>
      <c r="S180" s="26">
        <f t="shared" ca="1" si="39"/>
        <v>0</v>
      </c>
    </row>
    <row r="181" spans="5:19" x14ac:dyDescent="0.3">
      <c r="E181" s="23">
        <f t="shared" si="33"/>
        <v>180</v>
      </c>
      <c r="F181" s="79">
        <v>43726</v>
      </c>
      <c r="G181" s="82">
        <v>83.364000000000004</v>
      </c>
      <c r="H181" s="27">
        <f t="shared" si="34"/>
        <v>82.900199999999998</v>
      </c>
      <c r="I181" s="63">
        <f t="shared" si="35"/>
        <v>0.46380000000000621</v>
      </c>
      <c r="J181" s="63">
        <f t="shared" si="36"/>
        <v>0.21511044000000576</v>
      </c>
      <c r="K181" s="63">
        <f t="shared" si="37"/>
        <v>0.46380000000000621</v>
      </c>
      <c r="L181" s="24">
        <f t="shared" si="38"/>
        <v>5.5635526126386232E-3</v>
      </c>
      <c r="M181" s="4">
        <f t="shared" ca="1" si="27"/>
        <v>82.714066666666668</v>
      </c>
      <c r="N181" s="63">
        <f t="shared" ca="1" si="29"/>
        <v>0.6499333333333368</v>
      </c>
      <c r="O181" s="63">
        <f t="shared" ca="1" si="30"/>
        <v>0.42241333777778228</v>
      </c>
      <c r="P181" s="63">
        <f t="shared" ca="1" si="31"/>
        <v>0.6499333333333368</v>
      </c>
      <c r="Q181" s="24">
        <f t="shared" ca="1" si="32"/>
        <v>7.7963309502103641E-3</v>
      </c>
      <c r="R181" s="25">
        <f t="shared" ca="1" si="28"/>
        <v>0.63944057181756697</v>
      </c>
      <c r="S181" s="26">
        <f t="shared" ca="1" si="39"/>
        <v>0</v>
      </c>
    </row>
    <row r="182" spans="5:19" x14ac:dyDescent="0.3">
      <c r="E182" s="23">
        <f t="shared" si="33"/>
        <v>181</v>
      </c>
      <c r="F182" s="79">
        <v>43727</v>
      </c>
      <c r="G182" s="82">
        <v>83.004300000000001</v>
      </c>
      <c r="H182" s="27">
        <f t="shared" si="34"/>
        <v>83.364000000000004</v>
      </c>
      <c r="I182" s="63">
        <f t="shared" si="35"/>
        <v>-0.35970000000000368</v>
      </c>
      <c r="J182" s="63">
        <f t="shared" si="36"/>
        <v>0.12938409000000264</v>
      </c>
      <c r="K182" s="63">
        <f t="shared" si="37"/>
        <v>0.35970000000000368</v>
      </c>
      <c r="L182" s="24">
        <f t="shared" si="38"/>
        <v>4.3335104325920911E-3</v>
      </c>
      <c r="M182" s="4">
        <f t="shared" ca="1" si="27"/>
        <v>82.953833333333336</v>
      </c>
      <c r="N182" s="63">
        <f t="shared" ca="1" si="29"/>
        <v>5.0466666666665105E-2</v>
      </c>
      <c r="O182" s="63">
        <f t="shared" ca="1" si="30"/>
        <v>2.5468844444442871E-3</v>
      </c>
      <c r="P182" s="63">
        <f t="shared" ca="1" si="31"/>
        <v>5.0466666666665105E-2</v>
      </c>
      <c r="Q182" s="24">
        <f t="shared" ca="1" si="32"/>
        <v>6.0800062968623439E-4</v>
      </c>
      <c r="R182" s="25">
        <f t="shared" ca="1" si="28"/>
        <v>3.9973905150895224E-2</v>
      </c>
      <c r="S182" s="26">
        <f t="shared" ca="1" si="39"/>
        <v>0</v>
      </c>
    </row>
    <row r="183" spans="5:19" x14ac:dyDescent="0.3">
      <c r="E183" s="23">
        <f t="shared" si="33"/>
        <v>182</v>
      </c>
      <c r="F183" s="79">
        <v>43728</v>
      </c>
      <c r="G183" s="82">
        <v>82.038899999999998</v>
      </c>
      <c r="H183" s="27">
        <f t="shared" si="34"/>
        <v>83.004300000000001</v>
      </c>
      <c r="I183" s="63">
        <f t="shared" si="35"/>
        <v>-0.96540000000000248</v>
      </c>
      <c r="J183" s="63">
        <f t="shared" si="36"/>
        <v>0.93199716000000477</v>
      </c>
      <c r="K183" s="63">
        <f t="shared" si="37"/>
        <v>0.96540000000000248</v>
      </c>
      <c r="L183" s="24">
        <f t="shared" si="38"/>
        <v>1.1767588302622324E-2</v>
      </c>
      <c r="M183" s="4">
        <f t="shared" ca="1" si="27"/>
        <v>83.089500000000001</v>
      </c>
      <c r="N183" s="63">
        <f t="shared" ca="1" si="29"/>
        <v>-1.0506000000000029</v>
      </c>
      <c r="O183" s="63">
        <f t="shared" ca="1" si="30"/>
        <v>1.1037603600000061</v>
      </c>
      <c r="P183" s="63">
        <f t="shared" ca="1" si="31"/>
        <v>1.0506000000000029</v>
      </c>
      <c r="Q183" s="24">
        <f t="shared" ca="1" si="32"/>
        <v>1.280612002354984E-2</v>
      </c>
      <c r="R183" s="25">
        <f t="shared" ca="1" si="28"/>
        <v>-1.0610927615157728</v>
      </c>
      <c r="S183" s="26">
        <f t="shared" ca="1" si="39"/>
        <v>1</v>
      </c>
    </row>
    <row r="184" spans="5:19" x14ac:dyDescent="0.3">
      <c r="E184" s="23">
        <f t="shared" si="33"/>
        <v>183</v>
      </c>
      <c r="F184" s="79">
        <v>43731</v>
      </c>
      <c r="G184" s="82">
        <v>82.994900000000001</v>
      </c>
      <c r="H184" s="27">
        <f t="shared" si="34"/>
        <v>82.038899999999998</v>
      </c>
      <c r="I184" s="63">
        <f t="shared" si="35"/>
        <v>0.95600000000000307</v>
      </c>
      <c r="J184" s="63">
        <f t="shared" si="36"/>
        <v>0.91393600000000585</v>
      </c>
      <c r="K184" s="63">
        <f t="shared" si="37"/>
        <v>0.95600000000000307</v>
      </c>
      <c r="L184" s="24">
        <f t="shared" si="38"/>
        <v>1.1518780069618772E-2</v>
      </c>
      <c r="M184" s="4">
        <f t="shared" ca="1" si="27"/>
        <v>82.802399999999992</v>
      </c>
      <c r="N184" s="63">
        <f t="shared" ca="1" si="29"/>
        <v>0.19250000000000966</v>
      </c>
      <c r="O184" s="63">
        <f t="shared" ca="1" si="30"/>
        <v>3.7056250000003718E-2</v>
      </c>
      <c r="P184" s="63">
        <f t="shared" ca="1" si="31"/>
        <v>0.19250000000000966</v>
      </c>
      <c r="Q184" s="24">
        <f t="shared" ca="1" si="32"/>
        <v>2.3194196269892445E-3</v>
      </c>
      <c r="R184" s="25">
        <f t="shared" ca="1" si="28"/>
        <v>0.18200723848423978</v>
      </c>
      <c r="S184" s="26">
        <f t="shared" ca="1" si="39"/>
        <v>1</v>
      </c>
    </row>
    <row r="185" spans="5:19" x14ac:dyDescent="0.3">
      <c r="E185" s="23">
        <f t="shared" si="33"/>
        <v>184</v>
      </c>
      <c r="F185" s="79">
        <v>43732</v>
      </c>
      <c r="G185" s="82">
        <v>82.512200000000007</v>
      </c>
      <c r="H185" s="27">
        <f t="shared" si="34"/>
        <v>82.994900000000001</v>
      </c>
      <c r="I185" s="63">
        <f t="shared" si="35"/>
        <v>-0.48269999999999413</v>
      </c>
      <c r="J185" s="63">
        <f t="shared" si="36"/>
        <v>0.23299928999999434</v>
      </c>
      <c r="K185" s="63">
        <f t="shared" si="37"/>
        <v>0.48269999999999413</v>
      </c>
      <c r="L185" s="24">
        <f t="shared" si="38"/>
        <v>5.8500439934942236E-3</v>
      </c>
      <c r="M185" s="4">
        <f t="shared" ca="1" si="27"/>
        <v>82.679366666666667</v>
      </c>
      <c r="N185" s="63">
        <f t="shared" ca="1" si="29"/>
        <v>-0.16716666666665958</v>
      </c>
      <c r="O185" s="63">
        <f t="shared" ca="1" si="30"/>
        <v>2.7944694444442076E-2</v>
      </c>
      <c r="P185" s="63">
        <f t="shared" ca="1" si="31"/>
        <v>0.16716666666665958</v>
      </c>
      <c r="Q185" s="24">
        <f t="shared" ca="1" si="32"/>
        <v>2.0259630293054795E-3</v>
      </c>
      <c r="R185" s="25">
        <f t="shared" ca="1" si="28"/>
        <v>-0.17765942818242947</v>
      </c>
      <c r="S185" s="26">
        <f t="shared" ca="1" si="39"/>
        <v>1</v>
      </c>
    </row>
    <row r="186" spans="5:19" x14ac:dyDescent="0.3">
      <c r="E186" s="23">
        <f t="shared" si="33"/>
        <v>185</v>
      </c>
      <c r="F186" s="79">
        <v>43733</v>
      </c>
      <c r="G186" s="82">
        <v>85.947800000000001</v>
      </c>
      <c r="H186" s="27">
        <f t="shared" si="34"/>
        <v>82.512200000000007</v>
      </c>
      <c r="I186" s="63">
        <f t="shared" si="35"/>
        <v>3.4355999999999938</v>
      </c>
      <c r="J186" s="63">
        <f t="shared" si="36"/>
        <v>11.803347359999957</v>
      </c>
      <c r="K186" s="63">
        <f t="shared" si="37"/>
        <v>3.4355999999999938</v>
      </c>
      <c r="L186" s="24">
        <f t="shared" si="38"/>
        <v>3.9973099951365755E-2</v>
      </c>
      <c r="M186" s="4">
        <f t="shared" ca="1" si="27"/>
        <v>82.515333333333331</v>
      </c>
      <c r="N186" s="63">
        <f t="shared" ca="1" si="29"/>
        <v>3.4324666666666701</v>
      </c>
      <c r="O186" s="63">
        <f t="shared" ca="1" si="30"/>
        <v>11.781827417777802</v>
      </c>
      <c r="P186" s="63">
        <f t="shared" ca="1" si="31"/>
        <v>3.4324666666666701</v>
      </c>
      <c r="Q186" s="24">
        <f t="shared" ca="1" si="32"/>
        <v>3.9936643714750933E-2</v>
      </c>
      <c r="R186" s="25">
        <f t="shared" ca="1" si="28"/>
        <v>3.4219739051509004</v>
      </c>
      <c r="S186" s="26">
        <f t="shared" ca="1" si="39"/>
        <v>1</v>
      </c>
    </row>
    <row r="187" spans="5:19" x14ac:dyDescent="0.3">
      <c r="E187" s="23">
        <f t="shared" si="33"/>
        <v>186</v>
      </c>
      <c r="F187" s="79">
        <v>43734</v>
      </c>
      <c r="G187" s="82">
        <v>87.234999999999999</v>
      </c>
      <c r="H187" s="27">
        <f t="shared" si="34"/>
        <v>85.947800000000001</v>
      </c>
      <c r="I187" s="63">
        <f t="shared" si="35"/>
        <v>1.2871999999999986</v>
      </c>
      <c r="J187" s="63">
        <f t="shared" si="36"/>
        <v>1.6568838399999963</v>
      </c>
      <c r="K187" s="63">
        <f t="shared" si="37"/>
        <v>1.2871999999999986</v>
      </c>
      <c r="L187" s="24">
        <f t="shared" si="38"/>
        <v>1.4755545365965479E-2</v>
      </c>
      <c r="M187" s="4">
        <f t="shared" ca="1" si="27"/>
        <v>83.818300000000008</v>
      </c>
      <c r="N187" s="63">
        <f t="shared" ca="1" si="29"/>
        <v>3.4166999999999916</v>
      </c>
      <c r="O187" s="63">
        <f t="shared" ca="1" si="30"/>
        <v>11.673838889999942</v>
      </c>
      <c r="P187" s="63">
        <f t="shared" ca="1" si="31"/>
        <v>3.4166999999999916</v>
      </c>
      <c r="Q187" s="24">
        <f t="shared" ca="1" si="32"/>
        <v>3.9166618902963163E-2</v>
      </c>
      <c r="R187" s="25">
        <f t="shared" ca="1" si="28"/>
        <v>3.4062072384842219</v>
      </c>
      <c r="S187" s="26">
        <f t="shared" ca="1" si="39"/>
        <v>0</v>
      </c>
    </row>
    <row r="188" spans="5:19" x14ac:dyDescent="0.3">
      <c r="E188" s="23">
        <f t="shared" si="33"/>
        <v>187</v>
      </c>
      <c r="F188" s="79">
        <v>43735</v>
      </c>
      <c r="G188" s="82">
        <v>87.367500000000007</v>
      </c>
      <c r="H188" s="27">
        <f t="shared" si="34"/>
        <v>87.234999999999999</v>
      </c>
      <c r="I188" s="63">
        <f t="shared" si="35"/>
        <v>0.13250000000000739</v>
      </c>
      <c r="J188" s="63">
        <f t="shared" si="36"/>
        <v>1.7556250000001959E-2</v>
      </c>
      <c r="K188" s="63">
        <f t="shared" si="37"/>
        <v>0.13250000000000739</v>
      </c>
      <c r="L188" s="24">
        <f t="shared" si="38"/>
        <v>1.516582253126247E-3</v>
      </c>
      <c r="M188" s="4">
        <f t="shared" ca="1" si="27"/>
        <v>85.231666666666669</v>
      </c>
      <c r="N188" s="63">
        <f t="shared" ca="1" si="29"/>
        <v>2.1358333333333377</v>
      </c>
      <c r="O188" s="63">
        <f t="shared" ca="1" si="30"/>
        <v>4.5617840277777963</v>
      </c>
      <c r="P188" s="63">
        <f t="shared" ca="1" si="31"/>
        <v>2.1358333333333377</v>
      </c>
      <c r="Q188" s="24">
        <f t="shared" ca="1" si="32"/>
        <v>2.4446542860140641E-2</v>
      </c>
      <c r="R188" s="25">
        <f t="shared" ca="1" si="28"/>
        <v>2.125340571817568</v>
      </c>
      <c r="S188" s="26">
        <f t="shared" ca="1" si="39"/>
        <v>0</v>
      </c>
    </row>
    <row r="189" spans="5:19" x14ac:dyDescent="0.3">
      <c r="E189" s="23">
        <f t="shared" si="33"/>
        <v>188</v>
      </c>
      <c r="F189" s="79">
        <v>43738</v>
      </c>
      <c r="G189" s="82">
        <v>88.891300000000001</v>
      </c>
      <c r="H189" s="27">
        <f t="shared" si="34"/>
        <v>87.367500000000007</v>
      </c>
      <c r="I189" s="63">
        <f t="shared" si="35"/>
        <v>1.5237999999999943</v>
      </c>
      <c r="J189" s="63">
        <f t="shared" si="36"/>
        <v>2.3219664399999824</v>
      </c>
      <c r="K189" s="63">
        <f t="shared" si="37"/>
        <v>1.5237999999999943</v>
      </c>
      <c r="L189" s="24">
        <f t="shared" si="38"/>
        <v>1.7142285015518888E-2</v>
      </c>
      <c r="M189" s="4">
        <f t="shared" ca="1" si="27"/>
        <v>86.850099999999998</v>
      </c>
      <c r="N189" s="63">
        <f t="shared" ca="1" si="29"/>
        <v>2.0412000000000035</v>
      </c>
      <c r="O189" s="63">
        <f t="shared" ca="1" si="30"/>
        <v>4.1664974400000139</v>
      </c>
      <c r="P189" s="63">
        <f t="shared" ca="1" si="31"/>
        <v>2.0412000000000035</v>
      </c>
      <c r="Q189" s="24">
        <f t="shared" ca="1" si="32"/>
        <v>2.2962877131957833E-2</v>
      </c>
      <c r="R189" s="25">
        <f t="shared" ca="1" si="28"/>
        <v>2.0307072384842337</v>
      </c>
      <c r="S189" s="26">
        <f t="shared" ca="1" si="39"/>
        <v>0</v>
      </c>
    </row>
    <row r="190" spans="5:19" x14ac:dyDescent="0.3">
      <c r="E190" s="23">
        <f t="shared" si="33"/>
        <v>189</v>
      </c>
      <c r="F190" s="79">
        <v>43739</v>
      </c>
      <c r="G190" s="82">
        <v>87.339100000000002</v>
      </c>
      <c r="H190" s="27">
        <f t="shared" si="34"/>
        <v>88.891300000000001</v>
      </c>
      <c r="I190" s="63">
        <f t="shared" si="35"/>
        <v>-1.5521999999999991</v>
      </c>
      <c r="J190" s="63">
        <f t="shared" si="36"/>
        <v>2.4093248399999974</v>
      </c>
      <c r="K190" s="63">
        <f t="shared" si="37"/>
        <v>1.5521999999999991</v>
      </c>
      <c r="L190" s="24">
        <f t="shared" si="38"/>
        <v>1.7772108940898167E-2</v>
      </c>
      <c r="M190" s="4">
        <f t="shared" ca="1" si="27"/>
        <v>87.831266666666679</v>
      </c>
      <c r="N190" s="63">
        <f t="shared" ca="1" si="29"/>
        <v>-0.49216666666667663</v>
      </c>
      <c r="O190" s="63">
        <f t="shared" ca="1" si="30"/>
        <v>0.2422280277777876</v>
      </c>
      <c r="P190" s="63">
        <f t="shared" ca="1" si="31"/>
        <v>0.49216666666667663</v>
      </c>
      <c r="Q190" s="24">
        <f t="shared" ca="1" si="32"/>
        <v>5.6351240929512283E-3</v>
      </c>
      <c r="R190" s="25">
        <f t="shared" ca="1" si="28"/>
        <v>-0.50265942818244647</v>
      </c>
      <c r="S190" s="26">
        <f t="shared" ca="1" si="39"/>
        <v>1</v>
      </c>
    </row>
    <row r="191" spans="5:19" x14ac:dyDescent="0.3">
      <c r="E191" s="23">
        <f t="shared" si="33"/>
        <v>190</v>
      </c>
      <c r="F191" s="79">
        <v>43740</v>
      </c>
      <c r="G191" s="82">
        <v>86.591399999999993</v>
      </c>
      <c r="H191" s="27">
        <f t="shared" si="34"/>
        <v>87.339100000000002</v>
      </c>
      <c r="I191" s="63">
        <f t="shared" si="35"/>
        <v>-0.74770000000000891</v>
      </c>
      <c r="J191" s="63">
        <f t="shared" si="36"/>
        <v>0.55905529000001331</v>
      </c>
      <c r="K191" s="63">
        <f t="shared" si="37"/>
        <v>0.74770000000000891</v>
      </c>
      <c r="L191" s="24">
        <f t="shared" si="38"/>
        <v>8.6348066898099454E-3</v>
      </c>
      <c r="M191" s="4">
        <f t="shared" ca="1" si="27"/>
        <v>87.865966666666665</v>
      </c>
      <c r="N191" s="63">
        <f t="shared" ca="1" si="29"/>
        <v>-1.2745666666666722</v>
      </c>
      <c r="O191" s="63">
        <f t="shared" ca="1" si="30"/>
        <v>1.6245201877777917</v>
      </c>
      <c r="P191" s="63">
        <f t="shared" ca="1" si="31"/>
        <v>1.2745666666666722</v>
      </c>
      <c r="Q191" s="24">
        <f t="shared" ca="1" si="32"/>
        <v>1.4719321626243164E-2</v>
      </c>
      <c r="R191" s="25">
        <f t="shared" ca="1" si="28"/>
        <v>-1.2850594281824421</v>
      </c>
      <c r="S191" s="26">
        <f t="shared" ca="1" si="39"/>
        <v>0</v>
      </c>
    </row>
    <row r="192" spans="5:19" x14ac:dyDescent="0.3">
      <c r="E192" s="23">
        <f t="shared" si="33"/>
        <v>191</v>
      </c>
      <c r="F192" s="79">
        <v>43741</v>
      </c>
      <c r="G192" s="82">
        <v>87.282300000000006</v>
      </c>
      <c r="H192" s="27">
        <f t="shared" si="34"/>
        <v>86.591399999999993</v>
      </c>
      <c r="I192" s="63">
        <f t="shared" si="35"/>
        <v>0.69090000000001339</v>
      </c>
      <c r="J192" s="63">
        <f t="shared" si="36"/>
        <v>0.47734281000001849</v>
      </c>
      <c r="K192" s="63">
        <f t="shared" si="37"/>
        <v>0.69090000000001339</v>
      </c>
      <c r="L192" s="24">
        <f t="shared" si="38"/>
        <v>7.9156942472874033E-3</v>
      </c>
      <c r="M192" s="4">
        <f t="shared" ca="1" si="27"/>
        <v>87.607266666666661</v>
      </c>
      <c r="N192" s="63">
        <f t="shared" ca="1" si="29"/>
        <v>-0.32496666666665419</v>
      </c>
      <c r="O192" s="63">
        <f t="shared" ca="1" si="30"/>
        <v>0.10560333444443634</v>
      </c>
      <c r="P192" s="63">
        <f t="shared" ca="1" si="31"/>
        <v>0.32496666666665419</v>
      </c>
      <c r="Q192" s="24">
        <f t="shared" ca="1" si="32"/>
        <v>3.7231680038983181E-3</v>
      </c>
      <c r="R192" s="25">
        <f t="shared" ca="1" si="28"/>
        <v>-0.33545942818242408</v>
      </c>
      <c r="S192" s="26">
        <f t="shared" ca="1" si="39"/>
        <v>0</v>
      </c>
    </row>
    <row r="193" spans="5:19" x14ac:dyDescent="0.3">
      <c r="E193" s="23">
        <f t="shared" si="33"/>
        <v>192</v>
      </c>
      <c r="F193" s="79">
        <v>43742</v>
      </c>
      <c r="G193" s="82">
        <v>88.086799999999997</v>
      </c>
      <c r="H193" s="27">
        <f t="shared" si="34"/>
        <v>87.282300000000006</v>
      </c>
      <c r="I193" s="63">
        <f t="shared" si="35"/>
        <v>0.80449999999999022</v>
      </c>
      <c r="J193" s="63">
        <f t="shared" si="36"/>
        <v>0.64722024999998429</v>
      </c>
      <c r="K193" s="63">
        <f t="shared" si="37"/>
        <v>0.80449999999999022</v>
      </c>
      <c r="L193" s="24">
        <f t="shared" si="38"/>
        <v>9.1330369589994222E-3</v>
      </c>
      <c r="M193" s="4">
        <f t="shared" ca="1" si="27"/>
        <v>87.070933333333343</v>
      </c>
      <c r="N193" s="63">
        <f t="shared" ca="1" si="29"/>
        <v>1.0158666666666534</v>
      </c>
      <c r="O193" s="63">
        <f t="shared" ca="1" si="30"/>
        <v>1.0319850844444174</v>
      </c>
      <c r="P193" s="63">
        <f t="shared" ca="1" si="31"/>
        <v>1.0158666666666534</v>
      </c>
      <c r="Q193" s="24">
        <f t="shared" ca="1" si="32"/>
        <v>1.1532564092084778E-2</v>
      </c>
      <c r="R193" s="25">
        <f t="shared" ca="1" si="28"/>
        <v>1.0053739051508834</v>
      </c>
      <c r="S193" s="26">
        <f t="shared" ca="1" si="39"/>
        <v>1</v>
      </c>
    </row>
    <row r="194" spans="5:19" x14ac:dyDescent="0.3">
      <c r="E194" s="23">
        <f t="shared" si="33"/>
        <v>193</v>
      </c>
      <c r="F194" s="79">
        <v>43745</v>
      </c>
      <c r="G194" s="82">
        <v>88.1815</v>
      </c>
      <c r="H194" s="27">
        <f t="shared" si="34"/>
        <v>88.086799999999997</v>
      </c>
      <c r="I194" s="63">
        <f t="shared" si="35"/>
        <v>9.4700000000003115E-2</v>
      </c>
      <c r="J194" s="63">
        <f t="shared" si="36"/>
        <v>8.9680900000005895E-3</v>
      </c>
      <c r="K194" s="63">
        <f t="shared" si="37"/>
        <v>9.4700000000003115E-2</v>
      </c>
      <c r="L194" s="24">
        <f t="shared" si="38"/>
        <v>1.0739214007473576E-3</v>
      </c>
      <c r="M194" s="4">
        <f t="shared" ref="M194:M257" ca="1" si="40">IF(E194&lt;=span,G194,AVERAGE(OFFSET(G194,-span,0,span,1)))</f>
        <v>87.320166666666651</v>
      </c>
      <c r="N194" s="63">
        <f t="shared" ca="1" si="29"/>
        <v>0.86133333333334861</v>
      </c>
      <c r="O194" s="63">
        <f t="shared" ca="1" si="30"/>
        <v>0.74189511111113737</v>
      </c>
      <c r="P194" s="63">
        <f t="shared" ca="1" si="31"/>
        <v>0.86133333333334861</v>
      </c>
      <c r="Q194" s="24">
        <f t="shared" ca="1" si="32"/>
        <v>9.7677328388987329E-3</v>
      </c>
      <c r="R194" s="25">
        <f t="shared" ref="R194:R257" ca="1" si="41">N194-AVERAGE(ErorrMA)</f>
        <v>0.85084057181757877</v>
      </c>
      <c r="S194" s="26">
        <f t="shared" ca="1" si="39"/>
        <v>0</v>
      </c>
    </row>
    <row r="195" spans="5:19" x14ac:dyDescent="0.3">
      <c r="E195" s="23">
        <f t="shared" si="33"/>
        <v>194</v>
      </c>
      <c r="F195" s="79">
        <v>43746</v>
      </c>
      <c r="G195" s="82">
        <v>86.837500000000006</v>
      </c>
      <c r="H195" s="27">
        <f t="shared" si="34"/>
        <v>88.1815</v>
      </c>
      <c r="I195" s="63">
        <f t="shared" si="35"/>
        <v>-1.3439999999999941</v>
      </c>
      <c r="J195" s="63">
        <f t="shared" si="36"/>
        <v>1.8063359999999842</v>
      </c>
      <c r="K195" s="63">
        <f t="shared" si="37"/>
        <v>1.3439999999999941</v>
      </c>
      <c r="L195" s="24">
        <f t="shared" si="38"/>
        <v>1.547718439614215E-2</v>
      </c>
      <c r="M195" s="4">
        <f t="shared" ca="1" si="40"/>
        <v>87.850200000000015</v>
      </c>
      <c r="N195" s="63">
        <f t="shared" ref="N195:N258" ca="1" si="42">G195-M195</f>
        <v>-1.0127000000000095</v>
      </c>
      <c r="O195" s="63">
        <f t="shared" ref="O195:O258" ca="1" si="43">N195^2</f>
        <v>1.0255612900000193</v>
      </c>
      <c r="P195" s="63">
        <f t="shared" ref="P195:P258" ca="1" si="44">ABS(N195)</f>
        <v>1.0127000000000095</v>
      </c>
      <c r="Q195" s="24">
        <f t="shared" ref="Q195:Q258" ca="1" si="45">P195/G195</f>
        <v>1.1662012379444473E-2</v>
      </c>
      <c r="R195" s="25">
        <f t="shared" ca="1" si="41"/>
        <v>-1.0231927615157794</v>
      </c>
      <c r="S195" s="26">
        <f t="shared" ca="1" si="39"/>
        <v>1</v>
      </c>
    </row>
    <row r="196" spans="5:19" x14ac:dyDescent="0.3">
      <c r="E196" s="23">
        <f t="shared" ref="E196:E259" si="46">E195+1</f>
        <v>195</v>
      </c>
      <c r="F196" s="79">
        <v>43747</v>
      </c>
      <c r="G196" s="82">
        <v>87.566299999999998</v>
      </c>
      <c r="H196" s="27">
        <f t="shared" ref="H196:H259" si="47">G195</f>
        <v>86.837500000000006</v>
      </c>
      <c r="I196" s="63">
        <f t="shared" ref="I196:I259" si="48">(G196-H196)</f>
        <v>0.72879999999999256</v>
      </c>
      <c r="J196" s="63">
        <f t="shared" ref="J196:J259" si="49">I196^2</f>
        <v>0.5311494399999892</v>
      </c>
      <c r="K196" s="63">
        <f t="shared" ref="K196:K259" si="50">ABS(I196)</f>
        <v>0.72879999999999256</v>
      </c>
      <c r="L196" s="24">
        <f t="shared" ref="L196:L259" si="51">K196/G196</f>
        <v>8.3228365250101067E-3</v>
      </c>
      <c r="M196" s="4">
        <f t="shared" ca="1" si="40"/>
        <v>87.701933333333344</v>
      </c>
      <c r="N196" s="63">
        <f t="shared" ca="1" si="42"/>
        <v>-0.13563333333334526</v>
      </c>
      <c r="O196" s="63">
        <f t="shared" ca="1" si="43"/>
        <v>1.8396401111114347E-2</v>
      </c>
      <c r="P196" s="63">
        <f t="shared" ca="1" si="44"/>
        <v>0.13563333333334526</v>
      </c>
      <c r="Q196" s="24">
        <f t="shared" ca="1" si="45"/>
        <v>1.5489215980730631E-3</v>
      </c>
      <c r="R196" s="25">
        <f t="shared" ca="1" si="41"/>
        <v>-0.14612609484911515</v>
      </c>
      <c r="S196" s="26">
        <f t="shared" ref="S196:S259" ca="1" si="52">IF(N195*N196&lt;0,1,0)</f>
        <v>0</v>
      </c>
    </row>
    <row r="197" spans="5:19" x14ac:dyDescent="0.3">
      <c r="E197" s="23">
        <f t="shared" si="46"/>
        <v>196</v>
      </c>
      <c r="F197" s="79">
        <v>43748</v>
      </c>
      <c r="G197" s="82">
        <v>88.020499999999998</v>
      </c>
      <c r="H197" s="27">
        <f t="shared" si="47"/>
        <v>87.566299999999998</v>
      </c>
      <c r="I197" s="63">
        <f t="shared" si="48"/>
        <v>0.45420000000000016</v>
      </c>
      <c r="J197" s="63">
        <f t="shared" si="49"/>
        <v>0.20629764000000014</v>
      </c>
      <c r="K197" s="63">
        <f t="shared" si="50"/>
        <v>0.45420000000000016</v>
      </c>
      <c r="L197" s="24">
        <f t="shared" si="51"/>
        <v>5.1601615532745233E-3</v>
      </c>
      <c r="M197" s="4">
        <f t="shared" ca="1" si="40"/>
        <v>87.528433333333339</v>
      </c>
      <c r="N197" s="63">
        <f t="shared" ca="1" si="42"/>
        <v>0.4920666666666591</v>
      </c>
      <c r="O197" s="63">
        <f t="shared" ca="1" si="43"/>
        <v>0.24212960444443701</v>
      </c>
      <c r="P197" s="63">
        <f t="shared" ca="1" si="44"/>
        <v>0.4920666666666591</v>
      </c>
      <c r="Q197" s="24">
        <f t="shared" ca="1" si="45"/>
        <v>5.5903643658768024E-3</v>
      </c>
      <c r="R197" s="25">
        <f t="shared" ca="1" si="41"/>
        <v>0.48157390515088921</v>
      </c>
      <c r="S197" s="26">
        <f t="shared" ca="1" si="52"/>
        <v>1</v>
      </c>
    </row>
    <row r="198" spans="5:19" x14ac:dyDescent="0.3">
      <c r="E198" s="23">
        <f t="shared" si="46"/>
        <v>197</v>
      </c>
      <c r="F198" s="79">
        <v>43749</v>
      </c>
      <c r="G198" s="82">
        <v>88.853399999999993</v>
      </c>
      <c r="H198" s="27">
        <f t="shared" si="47"/>
        <v>88.020499999999998</v>
      </c>
      <c r="I198" s="63">
        <f t="shared" si="48"/>
        <v>0.83289999999999509</v>
      </c>
      <c r="J198" s="63">
        <f t="shared" si="49"/>
        <v>0.6937224099999918</v>
      </c>
      <c r="K198" s="63">
        <f t="shared" si="50"/>
        <v>0.83289999999999509</v>
      </c>
      <c r="L198" s="24">
        <f t="shared" si="51"/>
        <v>9.37386751660595E-3</v>
      </c>
      <c r="M198" s="4">
        <f t="shared" ca="1" si="40"/>
        <v>87.474766666666667</v>
      </c>
      <c r="N198" s="63">
        <f t="shared" ca="1" si="42"/>
        <v>1.378633333333326</v>
      </c>
      <c r="O198" s="63">
        <f t="shared" ca="1" si="43"/>
        <v>1.9006298677777578</v>
      </c>
      <c r="P198" s="63">
        <f t="shared" ca="1" si="44"/>
        <v>1.378633333333326</v>
      </c>
      <c r="Q198" s="24">
        <f t="shared" ca="1" si="45"/>
        <v>1.5515819691011555E-2</v>
      </c>
      <c r="R198" s="25">
        <f t="shared" ca="1" si="41"/>
        <v>1.3681405718175561</v>
      </c>
      <c r="S198" s="26">
        <f t="shared" ca="1" si="52"/>
        <v>0</v>
      </c>
    </row>
    <row r="199" spans="5:19" x14ac:dyDescent="0.3">
      <c r="E199" s="23">
        <f t="shared" si="46"/>
        <v>198</v>
      </c>
      <c r="F199" s="79">
        <v>43752</v>
      </c>
      <c r="G199" s="82">
        <v>89.799899999999994</v>
      </c>
      <c r="H199" s="27">
        <f t="shared" si="47"/>
        <v>88.853399999999993</v>
      </c>
      <c r="I199" s="63">
        <f t="shared" si="48"/>
        <v>0.94650000000000034</v>
      </c>
      <c r="J199" s="63">
        <f t="shared" si="49"/>
        <v>0.89586225000000064</v>
      </c>
      <c r="K199" s="63">
        <f t="shared" si="50"/>
        <v>0.94650000000000034</v>
      </c>
      <c r="L199" s="24">
        <f t="shared" si="51"/>
        <v>1.0540100824165732E-2</v>
      </c>
      <c r="M199" s="4">
        <f t="shared" ca="1" si="40"/>
        <v>88.14673333333333</v>
      </c>
      <c r="N199" s="63">
        <f t="shared" ca="1" si="42"/>
        <v>1.6531666666666638</v>
      </c>
      <c r="O199" s="63">
        <f t="shared" ca="1" si="43"/>
        <v>2.7329600277777684</v>
      </c>
      <c r="P199" s="63">
        <f t="shared" ca="1" si="44"/>
        <v>1.6531666666666638</v>
      </c>
      <c r="Q199" s="24">
        <f t="shared" ca="1" si="45"/>
        <v>1.8409448859816813E-2</v>
      </c>
      <c r="R199" s="25">
        <f t="shared" ca="1" si="41"/>
        <v>1.6426739051508938</v>
      </c>
      <c r="S199" s="26">
        <f t="shared" ca="1" si="52"/>
        <v>0</v>
      </c>
    </row>
    <row r="200" spans="5:19" x14ac:dyDescent="0.3">
      <c r="E200" s="23">
        <f t="shared" si="46"/>
        <v>199</v>
      </c>
      <c r="F200" s="79">
        <v>43753</v>
      </c>
      <c r="G200" s="82">
        <v>89.714699999999993</v>
      </c>
      <c r="H200" s="27">
        <f t="shared" si="47"/>
        <v>89.799899999999994</v>
      </c>
      <c r="I200" s="63">
        <f t="shared" si="48"/>
        <v>-8.5200000000000387E-2</v>
      </c>
      <c r="J200" s="63">
        <f t="shared" si="49"/>
        <v>7.2590400000000655E-3</v>
      </c>
      <c r="K200" s="63">
        <f t="shared" si="50"/>
        <v>8.5200000000000387E-2</v>
      </c>
      <c r="L200" s="24">
        <f t="shared" si="51"/>
        <v>9.4967714321064875E-4</v>
      </c>
      <c r="M200" s="4">
        <f t="shared" ca="1" si="40"/>
        <v>88.891266666666652</v>
      </c>
      <c r="N200" s="63">
        <f t="shared" ca="1" si="42"/>
        <v>0.82343333333334101</v>
      </c>
      <c r="O200" s="63">
        <f t="shared" ca="1" si="43"/>
        <v>0.6780424544444571</v>
      </c>
      <c r="P200" s="63">
        <f t="shared" ca="1" si="44"/>
        <v>0.82343333333334101</v>
      </c>
      <c r="Q200" s="24">
        <f t="shared" ca="1" si="45"/>
        <v>9.1783546434791741E-3</v>
      </c>
      <c r="R200" s="25">
        <f t="shared" ca="1" si="41"/>
        <v>0.81294057181757118</v>
      </c>
      <c r="S200" s="26">
        <f t="shared" ca="1" si="52"/>
        <v>0</v>
      </c>
    </row>
    <row r="201" spans="5:19" x14ac:dyDescent="0.3">
      <c r="E201" s="23">
        <f t="shared" si="46"/>
        <v>200</v>
      </c>
      <c r="F201" s="79">
        <v>43754</v>
      </c>
      <c r="G201" s="82">
        <v>89.799899999999994</v>
      </c>
      <c r="H201" s="27">
        <f t="shared" si="47"/>
        <v>89.714699999999993</v>
      </c>
      <c r="I201" s="63">
        <f t="shared" si="48"/>
        <v>8.5200000000000387E-2</v>
      </c>
      <c r="J201" s="63">
        <f t="shared" si="49"/>
        <v>7.2590400000000655E-3</v>
      </c>
      <c r="K201" s="63">
        <f t="shared" si="50"/>
        <v>8.5200000000000387E-2</v>
      </c>
      <c r="L201" s="24">
        <f t="shared" si="51"/>
        <v>9.4877611222284649E-4</v>
      </c>
      <c r="M201" s="4">
        <f t="shared" ca="1" si="40"/>
        <v>89.456000000000003</v>
      </c>
      <c r="N201" s="63">
        <f t="shared" ca="1" si="42"/>
        <v>0.34389999999999077</v>
      </c>
      <c r="O201" s="63">
        <f t="shared" ca="1" si="43"/>
        <v>0.11826720999999366</v>
      </c>
      <c r="P201" s="63">
        <f t="shared" ca="1" si="44"/>
        <v>0.34389999999999077</v>
      </c>
      <c r="Q201" s="24">
        <f t="shared" ca="1" si="45"/>
        <v>3.8296256454627541E-3</v>
      </c>
      <c r="R201" s="25">
        <f t="shared" ca="1" si="41"/>
        <v>0.33340723848422088</v>
      </c>
      <c r="S201" s="26">
        <f t="shared" ca="1" si="52"/>
        <v>0</v>
      </c>
    </row>
    <row r="202" spans="5:19" x14ac:dyDescent="0.3">
      <c r="E202" s="23">
        <f t="shared" si="46"/>
        <v>201</v>
      </c>
      <c r="F202" s="79">
        <v>43755</v>
      </c>
      <c r="G202" s="82">
        <v>90.4435</v>
      </c>
      <c r="H202" s="27">
        <f t="shared" si="47"/>
        <v>89.799899999999994</v>
      </c>
      <c r="I202" s="63">
        <f t="shared" si="48"/>
        <v>0.64360000000000639</v>
      </c>
      <c r="J202" s="63">
        <f t="shared" si="49"/>
        <v>0.41422096000000824</v>
      </c>
      <c r="K202" s="63">
        <f t="shared" si="50"/>
        <v>0.64360000000000639</v>
      </c>
      <c r="L202" s="24">
        <f t="shared" si="51"/>
        <v>7.1160448235639533E-3</v>
      </c>
      <c r="M202" s="4">
        <f t="shared" ca="1" si="40"/>
        <v>89.771499999999989</v>
      </c>
      <c r="N202" s="63">
        <f t="shared" ca="1" si="42"/>
        <v>0.67200000000001125</v>
      </c>
      <c r="O202" s="63">
        <f t="shared" ca="1" si="43"/>
        <v>0.45158400000001514</v>
      </c>
      <c r="P202" s="63">
        <f t="shared" ca="1" si="44"/>
        <v>0.67200000000001125</v>
      </c>
      <c r="Q202" s="24">
        <f t="shared" ca="1" si="45"/>
        <v>7.4300530165242532E-3</v>
      </c>
      <c r="R202" s="25">
        <f t="shared" ca="1" si="41"/>
        <v>0.66150723848424142</v>
      </c>
      <c r="S202" s="26">
        <f t="shared" ca="1" si="52"/>
        <v>0</v>
      </c>
    </row>
    <row r="203" spans="5:19" x14ac:dyDescent="0.3">
      <c r="E203" s="23">
        <f t="shared" si="46"/>
        <v>202</v>
      </c>
      <c r="F203" s="79">
        <v>43756</v>
      </c>
      <c r="G203" s="82">
        <v>90.954599999999999</v>
      </c>
      <c r="H203" s="27">
        <f t="shared" si="47"/>
        <v>90.4435</v>
      </c>
      <c r="I203" s="63">
        <f t="shared" si="48"/>
        <v>0.511099999999999</v>
      </c>
      <c r="J203" s="63">
        <f t="shared" si="49"/>
        <v>0.26122320999999898</v>
      </c>
      <c r="K203" s="63">
        <f t="shared" si="50"/>
        <v>0.511099999999999</v>
      </c>
      <c r="L203" s="24">
        <f t="shared" si="51"/>
        <v>5.6192869849353306E-3</v>
      </c>
      <c r="M203" s="4">
        <f t="shared" ca="1" si="40"/>
        <v>89.98603333333331</v>
      </c>
      <c r="N203" s="63">
        <f t="shared" ca="1" si="42"/>
        <v>0.968566666666689</v>
      </c>
      <c r="O203" s="63">
        <f t="shared" ca="1" si="43"/>
        <v>0.93812138777782106</v>
      </c>
      <c r="P203" s="63">
        <f t="shared" ca="1" si="44"/>
        <v>0.968566666666689</v>
      </c>
      <c r="Q203" s="24">
        <f t="shared" ca="1" si="45"/>
        <v>1.0648902492745711E-2</v>
      </c>
      <c r="R203" s="25">
        <f t="shared" ca="1" si="41"/>
        <v>0.95807390515091917</v>
      </c>
      <c r="S203" s="26">
        <f t="shared" ca="1" si="52"/>
        <v>0</v>
      </c>
    </row>
    <row r="204" spans="5:19" x14ac:dyDescent="0.3">
      <c r="E204" s="23">
        <f t="shared" si="46"/>
        <v>203</v>
      </c>
      <c r="F204" s="79">
        <v>43759</v>
      </c>
      <c r="G204" s="82">
        <v>91.068100000000001</v>
      </c>
      <c r="H204" s="27">
        <f t="shared" si="47"/>
        <v>90.954599999999999</v>
      </c>
      <c r="I204" s="63">
        <f t="shared" si="48"/>
        <v>0.11350000000000193</v>
      </c>
      <c r="J204" s="63">
        <f t="shared" si="49"/>
        <v>1.2882250000000438E-2</v>
      </c>
      <c r="K204" s="63">
        <f t="shared" si="50"/>
        <v>0.11350000000000193</v>
      </c>
      <c r="L204" s="24">
        <f t="shared" si="51"/>
        <v>1.2463200615803111E-3</v>
      </c>
      <c r="M204" s="4">
        <f t="shared" ca="1" si="40"/>
        <v>90.399333333333331</v>
      </c>
      <c r="N204" s="63">
        <f t="shared" ca="1" si="42"/>
        <v>0.66876666666667006</v>
      </c>
      <c r="O204" s="63">
        <f t="shared" ca="1" si="43"/>
        <v>0.44724885444444901</v>
      </c>
      <c r="P204" s="63">
        <f t="shared" ca="1" si="44"/>
        <v>0.66876666666667006</v>
      </c>
      <c r="Q204" s="24">
        <f t="shared" ca="1" si="45"/>
        <v>7.3435886624039597E-3</v>
      </c>
      <c r="R204" s="25">
        <f t="shared" ca="1" si="41"/>
        <v>0.65827390515090023</v>
      </c>
      <c r="S204" s="26">
        <f t="shared" ca="1" si="52"/>
        <v>0</v>
      </c>
    </row>
    <row r="205" spans="5:19" x14ac:dyDescent="0.3">
      <c r="E205" s="23">
        <f t="shared" si="46"/>
        <v>204</v>
      </c>
      <c r="F205" s="79">
        <v>43760</v>
      </c>
      <c r="G205" s="82">
        <v>90.481399999999994</v>
      </c>
      <c r="H205" s="27">
        <f t="shared" si="47"/>
        <v>91.068100000000001</v>
      </c>
      <c r="I205" s="63">
        <f t="shared" si="48"/>
        <v>-0.58670000000000755</v>
      </c>
      <c r="J205" s="63">
        <f t="shared" si="49"/>
        <v>0.34421689000000888</v>
      </c>
      <c r="K205" s="63">
        <f t="shared" si="50"/>
        <v>0.58670000000000755</v>
      </c>
      <c r="L205" s="24">
        <f t="shared" si="51"/>
        <v>6.4842055936359033E-3</v>
      </c>
      <c r="M205" s="4">
        <f t="shared" ca="1" si="40"/>
        <v>90.822066666666672</v>
      </c>
      <c r="N205" s="63">
        <f t="shared" ca="1" si="42"/>
        <v>-0.340666666666678</v>
      </c>
      <c r="O205" s="63">
        <f t="shared" ca="1" si="43"/>
        <v>0.1160537777777855</v>
      </c>
      <c r="P205" s="63">
        <f t="shared" ca="1" si="44"/>
        <v>0.340666666666678</v>
      </c>
      <c r="Q205" s="24">
        <f t="shared" ca="1" si="45"/>
        <v>3.7650463704880562E-3</v>
      </c>
      <c r="R205" s="25">
        <f t="shared" ca="1" si="41"/>
        <v>-0.35115942818244789</v>
      </c>
      <c r="S205" s="26">
        <f t="shared" ca="1" si="52"/>
        <v>1</v>
      </c>
    </row>
    <row r="206" spans="5:19" x14ac:dyDescent="0.3">
      <c r="E206" s="23">
        <f t="shared" si="46"/>
        <v>205</v>
      </c>
      <c r="F206" s="79">
        <v>43761</v>
      </c>
      <c r="G206" s="82">
        <v>87.376999999999995</v>
      </c>
      <c r="H206" s="27">
        <f t="shared" si="47"/>
        <v>90.481399999999994</v>
      </c>
      <c r="I206" s="63">
        <f t="shared" si="48"/>
        <v>-3.1043999999999983</v>
      </c>
      <c r="J206" s="63">
        <f t="shared" si="49"/>
        <v>9.6372993599999894</v>
      </c>
      <c r="K206" s="63">
        <f t="shared" si="50"/>
        <v>3.1043999999999983</v>
      </c>
      <c r="L206" s="24">
        <f t="shared" si="51"/>
        <v>3.5528800485253538E-2</v>
      </c>
      <c r="M206" s="4">
        <f t="shared" ca="1" si="40"/>
        <v>90.834699999999998</v>
      </c>
      <c r="N206" s="63">
        <f t="shared" ca="1" si="42"/>
        <v>-3.4577000000000027</v>
      </c>
      <c r="O206" s="63">
        <f t="shared" ca="1" si="43"/>
        <v>11.955689290000018</v>
      </c>
      <c r="P206" s="63">
        <f t="shared" ca="1" si="44"/>
        <v>3.4577000000000027</v>
      </c>
      <c r="Q206" s="24">
        <f t="shared" ca="1" si="45"/>
        <v>3.9572198633507707E-2</v>
      </c>
      <c r="R206" s="25">
        <f t="shared" ca="1" si="41"/>
        <v>-3.4681927615157724</v>
      </c>
      <c r="S206" s="26">
        <f t="shared" ca="1" si="52"/>
        <v>0</v>
      </c>
    </row>
    <row r="207" spans="5:19" x14ac:dyDescent="0.3">
      <c r="E207" s="23">
        <f t="shared" si="46"/>
        <v>206</v>
      </c>
      <c r="F207" s="79">
        <v>43762</v>
      </c>
      <c r="G207" s="82">
        <v>86.600899999999996</v>
      </c>
      <c r="H207" s="27">
        <f t="shared" si="47"/>
        <v>87.376999999999995</v>
      </c>
      <c r="I207" s="63">
        <f t="shared" si="48"/>
        <v>-0.77609999999999957</v>
      </c>
      <c r="J207" s="63">
        <f t="shared" si="49"/>
        <v>0.60233120999999934</v>
      </c>
      <c r="K207" s="63">
        <f t="shared" si="50"/>
        <v>0.77609999999999957</v>
      </c>
      <c r="L207" s="24">
        <f t="shared" si="51"/>
        <v>8.9618006279380425E-3</v>
      </c>
      <c r="M207" s="4">
        <f t="shared" ca="1" si="40"/>
        <v>89.642166666666654</v>
      </c>
      <c r="N207" s="63">
        <f t="shared" ca="1" si="42"/>
        <v>-3.0412666666666581</v>
      </c>
      <c r="O207" s="63">
        <f t="shared" ca="1" si="43"/>
        <v>9.2493029377777258</v>
      </c>
      <c r="P207" s="63">
        <f t="shared" ca="1" si="44"/>
        <v>3.0412666666666581</v>
      </c>
      <c r="Q207" s="24">
        <f t="shared" ca="1" si="45"/>
        <v>3.5118187763252554E-2</v>
      </c>
      <c r="R207" s="25">
        <f t="shared" ca="1" si="41"/>
        <v>-3.0517594281824278</v>
      </c>
      <c r="S207" s="26">
        <f t="shared" ca="1" si="52"/>
        <v>0</v>
      </c>
    </row>
    <row r="208" spans="5:19" x14ac:dyDescent="0.3">
      <c r="E208" s="23">
        <f t="shared" si="46"/>
        <v>207</v>
      </c>
      <c r="F208" s="79">
        <v>43763</v>
      </c>
      <c r="G208" s="82">
        <v>86.051900000000003</v>
      </c>
      <c r="H208" s="27">
        <f t="shared" si="47"/>
        <v>86.600899999999996</v>
      </c>
      <c r="I208" s="63">
        <f t="shared" si="48"/>
        <v>-0.54899999999999238</v>
      </c>
      <c r="J208" s="63">
        <f t="shared" si="49"/>
        <v>0.30140099999999165</v>
      </c>
      <c r="K208" s="63">
        <f t="shared" si="50"/>
        <v>0.54899999999999238</v>
      </c>
      <c r="L208" s="24">
        <f t="shared" si="51"/>
        <v>6.3798707524179285E-3</v>
      </c>
      <c r="M208" s="4">
        <f t="shared" ca="1" si="40"/>
        <v>88.153099999999995</v>
      </c>
      <c r="N208" s="63">
        <f t="shared" ca="1" si="42"/>
        <v>-2.1011999999999915</v>
      </c>
      <c r="O208" s="63">
        <f t="shared" ca="1" si="43"/>
        <v>4.415041439999964</v>
      </c>
      <c r="P208" s="63">
        <f t="shared" ca="1" si="44"/>
        <v>2.1011999999999915</v>
      </c>
      <c r="Q208" s="24">
        <f t="shared" ca="1" si="45"/>
        <v>2.441782226772438E-2</v>
      </c>
      <c r="R208" s="25">
        <f t="shared" ca="1" si="41"/>
        <v>-2.1116927615157612</v>
      </c>
      <c r="S208" s="26">
        <f t="shared" ca="1" si="52"/>
        <v>0</v>
      </c>
    </row>
    <row r="209" spans="5:19" x14ac:dyDescent="0.3">
      <c r="E209" s="23">
        <f t="shared" si="46"/>
        <v>208</v>
      </c>
      <c r="F209" s="79">
        <v>43766</v>
      </c>
      <c r="G209" s="82">
        <v>85.985699999999994</v>
      </c>
      <c r="H209" s="27">
        <f t="shared" si="47"/>
        <v>86.051900000000003</v>
      </c>
      <c r="I209" s="63">
        <f t="shared" si="48"/>
        <v>-6.620000000000914E-2</v>
      </c>
      <c r="J209" s="63">
        <f t="shared" si="49"/>
        <v>4.3824400000012104E-3</v>
      </c>
      <c r="K209" s="63">
        <f t="shared" si="50"/>
        <v>6.620000000000914E-2</v>
      </c>
      <c r="L209" s="24">
        <f t="shared" si="51"/>
        <v>7.6989545936137222E-4</v>
      </c>
      <c r="M209" s="4">
        <f t="shared" ca="1" si="40"/>
        <v>86.676599999999993</v>
      </c>
      <c r="N209" s="63">
        <f t="shared" ca="1" si="42"/>
        <v>-0.69089999999999918</v>
      </c>
      <c r="O209" s="63">
        <f t="shared" ca="1" si="43"/>
        <v>0.4773428099999989</v>
      </c>
      <c r="P209" s="63">
        <f t="shared" ca="1" si="44"/>
        <v>0.69089999999999918</v>
      </c>
      <c r="Q209" s="24">
        <f t="shared" ca="1" si="45"/>
        <v>8.0350569920347135E-3</v>
      </c>
      <c r="R209" s="25">
        <f t="shared" ca="1" si="41"/>
        <v>-0.70139276151576901</v>
      </c>
      <c r="S209" s="26">
        <f t="shared" ca="1" si="52"/>
        <v>0</v>
      </c>
    </row>
    <row r="210" spans="5:19" x14ac:dyDescent="0.3">
      <c r="E210" s="23">
        <f t="shared" si="46"/>
        <v>209</v>
      </c>
      <c r="F210" s="79">
        <v>43767</v>
      </c>
      <c r="G210" s="82">
        <v>84.499700000000004</v>
      </c>
      <c r="H210" s="27">
        <f t="shared" si="47"/>
        <v>85.985699999999994</v>
      </c>
      <c r="I210" s="63">
        <f t="shared" si="48"/>
        <v>-1.48599999999999</v>
      </c>
      <c r="J210" s="63">
        <f t="shared" si="49"/>
        <v>2.2081959999999703</v>
      </c>
      <c r="K210" s="63">
        <f t="shared" si="50"/>
        <v>1.48599999999999</v>
      </c>
      <c r="L210" s="24">
        <f t="shared" si="51"/>
        <v>1.7585861251578287E-2</v>
      </c>
      <c r="M210" s="4">
        <f t="shared" ca="1" si="40"/>
        <v>86.212833333333336</v>
      </c>
      <c r="N210" s="63">
        <f t="shared" ca="1" si="42"/>
        <v>-1.7131333333333316</v>
      </c>
      <c r="O210" s="63">
        <f t="shared" ca="1" si="43"/>
        <v>2.9348258177777717</v>
      </c>
      <c r="P210" s="63">
        <f t="shared" ca="1" si="44"/>
        <v>1.7131333333333316</v>
      </c>
      <c r="Q210" s="24">
        <f t="shared" ca="1" si="45"/>
        <v>2.0273839236510088E-2</v>
      </c>
      <c r="R210" s="25">
        <f t="shared" ca="1" si="41"/>
        <v>-1.7236260948491016</v>
      </c>
      <c r="S210" s="26">
        <f t="shared" ca="1" si="52"/>
        <v>0</v>
      </c>
    </row>
    <row r="211" spans="5:19" x14ac:dyDescent="0.3">
      <c r="E211" s="23">
        <f t="shared" si="46"/>
        <v>210</v>
      </c>
      <c r="F211" s="79">
        <v>43768</v>
      </c>
      <c r="G211" s="82">
        <v>85.361000000000004</v>
      </c>
      <c r="H211" s="27">
        <f t="shared" si="47"/>
        <v>84.499700000000004</v>
      </c>
      <c r="I211" s="63">
        <f t="shared" si="48"/>
        <v>0.86129999999999995</v>
      </c>
      <c r="J211" s="63">
        <f t="shared" si="49"/>
        <v>0.74183768999999988</v>
      </c>
      <c r="K211" s="63">
        <f t="shared" si="50"/>
        <v>0.86129999999999995</v>
      </c>
      <c r="L211" s="24">
        <f t="shared" si="51"/>
        <v>1.0090087979287964E-2</v>
      </c>
      <c r="M211" s="4">
        <f t="shared" ca="1" si="40"/>
        <v>85.512433333333334</v>
      </c>
      <c r="N211" s="63">
        <f t="shared" ca="1" si="42"/>
        <v>-0.15143333333332976</v>
      </c>
      <c r="O211" s="63">
        <f t="shared" ca="1" si="43"/>
        <v>2.2932054444443361E-2</v>
      </c>
      <c r="P211" s="63">
        <f t="shared" ca="1" si="44"/>
        <v>0.15143333333332976</v>
      </c>
      <c r="Q211" s="24">
        <f t="shared" ca="1" si="45"/>
        <v>1.7740341998492256E-3</v>
      </c>
      <c r="R211" s="25">
        <f t="shared" ca="1" si="41"/>
        <v>-0.16192609484909964</v>
      </c>
      <c r="S211" s="26">
        <f t="shared" ca="1" si="52"/>
        <v>0</v>
      </c>
    </row>
    <row r="212" spans="5:19" x14ac:dyDescent="0.3">
      <c r="E212" s="23">
        <f t="shared" si="46"/>
        <v>211</v>
      </c>
      <c r="F212" s="79">
        <v>43769</v>
      </c>
      <c r="G212" s="82">
        <v>84.755300000000005</v>
      </c>
      <c r="H212" s="27">
        <f t="shared" si="47"/>
        <v>85.361000000000004</v>
      </c>
      <c r="I212" s="63">
        <f t="shared" si="48"/>
        <v>-0.60569999999999879</v>
      </c>
      <c r="J212" s="63">
        <f t="shared" si="49"/>
        <v>0.36687248999999855</v>
      </c>
      <c r="K212" s="63">
        <f t="shared" si="50"/>
        <v>0.60569999999999879</v>
      </c>
      <c r="L212" s="24">
        <f t="shared" si="51"/>
        <v>7.1464557378712453E-3</v>
      </c>
      <c r="M212" s="4">
        <f t="shared" ca="1" si="40"/>
        <v>85.282133333333334</v>
      </c>
      <c r="N212" s="63">
        <f t="shared" ca="1" si="42"/>
        <v>-0.52683333333332882</v>
      </c>
      <c r="O212" s="63">
        <f t="shared" ca="1" si="43"/>
        <v>0.27755336111110634</v>
      </c>
      <c r="P212" s="63">
        <f t="shared" ca="1" si="44"/>
        <v>0.52683333333332882</v>
      </c>
      <c r="Q212" s="24">
        <f t="shared" ca="1" si="45"/>
        <v>6.2159337921443118E-3</v>
      </c>
      <c r="R212" s="25">
        <f t="shared" ca="1" si="41"/>
        <v>-0.53732609484909866</v>
      </c>
      <c r="S212" s="26">
        <f t="shared" ca="1" si="52"/>
        <v>0</v>
      </c>
    </row>
    <row r="213" spans="5:19" x14ac:dyDescent="0.3">
      <c r="E213" s="23">
        <f t="shared" si="46"/>
        <v>212</v>
      </c>
      <c r="F213" s="79">
        <v>43770</v>
      </c>
      <c r="G213" s="82">
        <v>84.405100000000004</v>
      </c>
      <c r="H213" s="27">
        <f t="shared" si="47"/>
        <v>84.755300000000005</v>
      </c>
      <c r="I213" s="63">
        <f t="shared" si="48"/>
        <v>-0.35020000000000095</v>
      </c>
      <c r="J213" s="63">
        <f t="shared" si="49"/>
        <v>0.12264004000000067</v>
      </c>
      <c r="K213" s="63">
        <f t="shared" si="50"/>
        <v>0.35020000000000095</v>
      </c>
      <c r="L213" s="24">
        <f t="shared" si="51"/>
        <v>4.1490383874908145E-3</v>
      </c>
      <c r="M213" s="4">
        <f t="shared" ca="1" si="40"/>
        <v>84.872</v>
      </c>
      <c r="N213" s="63">
        <f t="shared" ca="1" si="42"/>
        <v>-0.46689999999999543</v>
      </c>
      <c r="O213" s="63">
        <f t="shared" ca="1" si="43"/>
        <v>0.21799560999999573</v>
      </c>
      <c r="P213" s="63">
        <f t="shared" ca="1" si="44"/>
        <v>0.46689999999999543</v>
      </c>
      <c r="Q213" s="24">
        <f t="shared" ca="1" si="45"/>
        <v>5.5316562624769762E-3</v>
      </c>
      <c r="R213" s="25">
        <f t="shared" ca="1" si="41"/>
        <v>-0.47739276151576532</v>
      </c>
      <c r="S213" s="26">
        <f t="shared" ca="1" si="52"/>
        <v>0</v>
      </c>
    </row>
    <row r="214" spans="5:19" x14ac:dyDescent="0.3">
      <c r="E214" s="23">
        <f t="shared" si="46"/>
        <v>213</v>
      </c>
      <c r="F214" s="79">
        <v>43773</v>
      </c>
      <c r="G214" s="82">
        <v>85.048699999999997</v>
      </c>
      <c r="H214" s="27">
        <f t="shared" si="47"/>
        <v>84.405100000000004</v>
      </c>
      <c r="I214" s="63">
        <f t="shared" si="48"/>
        <v>0.64359999999999218</v>
      </c>
      <c r="J214" s="63">
        <f t="shared" si="49"/>
        <v>0.41422095999998992</v>
      </c>
      <c r="K214" s="63">
        <f t="shared" si="50"/>
        <v>0.64359999999999218</v>
      </c>
      <c r="L214" s="24">
        <f t="shared" si="51"/>
        <v>7.567429014200008E-3</v>
      </c>
      <c r="M214" s="4">
        <f t="shared" ca="1" si="40"/>
        <v>84.840466666666671</v>
      </c>
      <c r="N214" s="63">
        <f t="shared" ca="1" si="42"/>
        <v>0.20823333333332528</v>
      </c>
      <c r="O214" s="63">
        <f t="shared" ca="1" si="43"/>
        <v>4.3361121111107757E-2</v>
      </c>
      <c r="P214" s="63">
        <f t="shared" ca="1" si="44"/>
        <v>0.20823333333332528</v>
      </c>
      <c r="Q214" s="24">
        <f t="shared" ca="1" si="45"/>
        <v>2.4484011317436397E-3</v>
      </c>
      <c r="R214" s="25">
        <f t="shared" ca="1" si="41"/>
        <v>0.19774057181755539</v>
      </c>
      <c r="S214" s="26">
        <f t="shared" ca="1" si="52"/>
        <v>1</v>
      </c>
    </row>
    <row r="215" spans="5:19" x14ac:dyDescent="0.3">
      <c r="E215" s="23">
        <f t="shared" si="46"/>
        <v>214</v>
      </c>
      <c r="F215" s="79">
        <v>43774</v>
      </c>
      <c r="G215" s="82">
        <v>85.067599999999999</v>
      </c>
      <c r="H215" s="27">
        <f t="shared" si="47"/>
        <v>85.048699999999997</v>
      </c>
      <c r="I215" s="63">
        <f t="shared" si="48"/>
        <v>1.8900000000002137E-2</v>
      </c>
      <c r="J215" s="63">
        <f t="shared" si="49"/>
        <v>3.5721000000008078E-4</v>
      </c>
      <c r="K215" s="63">
        <f t="shared" si="50"/>
        <v>1.8900000000002137E-2</v>
      </c>
      <c r="L215" s="24">
        <f t="shared" si="51"/>
        <v>2.2217624571519752E-4</v>
      </c>
      <c r="M215" s="4">
        <f t="shared" ca="1" si="40"/>
        <v>84.736366666666669</v>
      </c>
      <c r="N215" s="63">
        <f t="shared" ca="1" si="42"/>
        <v>0.33123333333332994</v>
      </c>
      <c r="O215" s="63">
        <f t="shared" ca="1" si="43"/>
        <v>0.10971552111110887</v>
      </c>
      <c r="P215" s="63">
        <f t="shared" ca="1" si="44"/>
        <v>0.33123333333332994</v>
      </c>
      <c r="Q215" s="24">
        <f t="shared" ca="1" si="45"/>
        <v>3.8937660558582814E-3</v>
      </c>
      <c r="R215" s="25">
        <f t="shared" ca="1" si="41"/>
        <v>0.32074057181756005</v>
      </c>
      <c r="S215" s="26">
        <f t="shared" ca="1" si="52"/>
        <v>0</v>
      </c>
    </row>
    <row r="216" spans="5:19" x14ac:dyDescent="0.3">
      <c r="E216" s="23">
        <f t="shared" si="46"/>
        <v>215</v>
      </c>
      <c r="F216" s="79">
        <v>43775</v>
      </c>
      <c r="G216" s="82">
        <v>84.688999999999993</v>
      </c>
      <c r="H216" s="27">
        <f t="shared" si="47"/>
        <v>85.067599999999999</v>
      </c>
      <c r="I216" s="63">
        <f t="shared" si="48"/>
        <v>-0.37860000000000582</v>
      </c>
      <c r="J216" s="63">
        <f t="shared" si="49"/>
        <v>0.1433379600000044</v>
      </c>
      <c r="K216" s="63">
        <f t="shared" si="50"/>
        <v>0.37860000000000582</v>
      </c>
      <c r="L216" s="24">
        <f t="shared" si="51"/>
        <v>4.4704743237020846E-3</v>
      </c>
      <c r="M216" s="4">
        <f t="shared" ca="1" si="40"/>
        <v>84.840466666666671</v>
      </c>
      <c r="N216" s="63">
        <f t="shared" ca="1" si="42"/>
        <v>-0.15146666666667841</v>
      </c>
      <c r="O216" s="63">
        <f t="shared" ca="1" si="43"/>
        <v>2.2942151111114667E-2</v>
      </c>
      <c r="P216" s="63">
        <f t="shared" ca="1" si="44"/>
        <v>0.15146666666667841</v>
      </c>
      <c r="Q216" s="24">
        <f t="shared" ca="1" si="45"/>
        <v>1.7885046070526091E-3</v>
      </c>
      <c r="R216" s="25">
        <f t="shared" ca="1" si="41"/>
        <v>-0.1619594281824483</v>
      </c>
      <c r="S216" s="26">
        <f t="shared" ca="1" si="52"/>
        <v>1</v>
      </c>
    </row>
    <row r="217" spans="5:19" x14ac:dyDescent="0.3">
      <c r="E217" s="23">
        <f t="shared" si="46"/>
        <v>216</v>
      </c>
      <c r="F217" s="79">
        <v>43776</v>
      </c>
      <c r="G217" s="82">
        <v>85.559799999999996</v>
      </c>
      <c r="H217" s="27">
        <f t="shared" si="47"/>
        <v>84.688999999999993</v>
      </c>
      <c r="I217" s="63">
        <f t="shared" si="48"/>
        <v>0.87080000000000268</v>
      </c>
      <c r="J217" s="63">
        <f t="shared" si="49"/>
        <v>0.75829264000000463</v>
      </c>
      <c r="K217" s="63">
        <f t="shared" si="50"/>
        <v>0.87080000000000268</v>
      </c>
      <c r="L217" s="24">
        <f t="shared" si="51"/>
        <v>1.017767689966553E-2</v>
      </c>
      <c r="M217" s="4">
        <f t="shared" ca="1" si="40"/>
        <v>84.935099999999991</v>
      </c>
      <c r="N217" s="63">
        <f t="shared" ca="1" si="42"/>
        <v>0.62470000000000425</v>
      </c>
      <c r="O217" s="63">
        <f t="shared" ca="1" si="43"/>
        <v>0.39025009000000532</v>
      </c>
      <c r="P217" s="63">
        <f t="shared" ca="1" si="44"/>
        <v>0.62470000000000425</v>
      </c>
      <c r="Q217" s="24">
        <f t="shared" ca="1" si="45"/>
        <v>7.3013260900563611E-3</v>
      </c>
      <c r="R217" s="25">
        <f t="shared" ca="1" si="41"/>
        <v>0.61420723848423442</v>
      </c>
      <c r="S217" s="26">
        <f t="shared" ca="1" si="52"/>
        <v>1</v>
      </c>
    </row>
    <row r="218" spans="5:19" x14ac:dyDescent="0.3">
      <c r="E218" s="23">
        <f t="shared" si="46"/>
        <v>217</v>
      </c>
      <c r="F218" s="79">
        <v>43777</v>
      </c>
      <c r="G218" s="82">
        <v>85.001400000000004</v>
      </c>
      <c r="H218" s="27">
        <f t="shared" si="47"/>
        <v>85.559799999999996</v>
      </c>
      <c r="I218" s="63">
        <f t="shared" si="48"/>
        <v>-0.55839999999999179</v>
      </c>
      <c r="J218" s="63">
        <f t="shared" si="49"/>
        <v>0.31181055999999086</v>
      </c>
      <c r="K218" s="63">
        <f t="shared" si="50"/>
        <v>0.55839999999999179</v>
      </c>
      <c r="L218" s="24">
        <f t="shared" si="51"/>
        <v>6.5693035644117832E-3</v>
      </c>
      <c r="M218" s="4">
        <f t="shared" ca="1" si="40"/>
        <v>85.105466666666658</v>
      </c>
      <c r="N218" s="63">
        <f t="shared" ca="1" si="42"/>
        <v>-0.10406666666665387</v>
      </c>
      <c r="O218" s="63">
        <f t="shared" ca="1" si="43"/>
        <v>1.0829871111108448E-2</v>
      </c>
      <c r="P218" s="63">
        <f t="shared" ca="1" si="44"/>
        <v>0.10406666666665387</v>
      </c>
      <c r="Q218" s="24">
        <f t="shared" ca="1" si="45"/>
        <v>1.2242935606549289E-3</v>
      </c>
      <c r="R218" s="25">
        <f t="shared" ca="1" si="41"/>
        <v>-0.11455942818242375</v>
      </c>
      <c r="S218" s="26">
        <f t="shared" ca="1" si="52"/>
        <v>1</v>
      </c>
    </row>
    <row r="219" spans="5:19" x14ac:dyDescent="0.3">
      <c r="E219" s="23">
        <f t="shared" si="46"/>
        <v>218</v>
      </c>
      <c r="F219" s="79">
        <v>43780</v>
      </c>
      <c r="G219" s="82">
        <v>85.228499999999997</v>
      </c>
      <c r="H219" s="27">
        <f t="shared" si="47"/>
        <v>85.001400000000004</v>
      </c>
      <c r="I219" s="63">
        <f t="shared" si="48"/>
        <v>0.22709999999999297</v>
      </c>
      <c r="J219" s="63">
        <f t="shared" si="49"/>
        <v>5.1574409999996809E-2</v>
      </c>
      <c r="K219" s="63">
        <f t="shared" si="50"/>
        <v>0.22709999999999297</v>
      </c>
      <c r="L219" s="24">
        <f t="shared" si="51"/>
        <v>2.6646016297364496E-3</v>
      </c>
      <c r="M219" s="4">
        <f t="shared" ca="1" si="40"/>
        <v>85.083399999999997</v>
      </c>
      <c r="N219" s="63">
        <f t="shared" ca="1" si="42"/>
        <v>0.14509999999999934</v>
      </c>
      <c r="O219" s="63">
        <f t="shared" ca="1" si="43"/>
        <v>2.1054009999999807E-2</v>
      </c>
      <c r="P219" s="63">
        <f t="shared" ca="1" si="44"/>
        <v>0.14509999999999934</v>
      </c>
      <c r="Q219" s="24">
        <f t="shared" ca="1" si="45"/>
        <v>1.7024821509236856E-3</v>
      </c>
      <c r="R219" s="25">
        <f t="shared" ca="1" si="41"/>
        <v>0.13460723848422945</v>
      </c>
      <c r="S219" s="26">
        <f t="shared" ca="1" si="52"/>
        <v>1</v>
      </c>
    </row>
    <row r="220" spans="5:19" x14ac:dyDescent="0.3">
      <c r="E220" s="23">
        <f t="shared" si="46"/>
        <v>219</v>
      </c>
      <c r="F220" s="79">
        <v>43781</v>
      </c>
      <c r="G220" s="82">
        <v>84.707899999999995</v>
      </c>
      <c r="H220" s="27">
        <f t="shared" si="47"/>
        <v>85.228499999999997</v>
      </c>
      <c r="I220" s="63">
        <f t="shared" si="48"/>
        <v>-0.52060000000000173</v>
      </c>
      <c r="J220" s="63">
        <f t="shared" si="49"/>
        <v>0.2710243600000018</v>
      </c>
      <c r="K220" s="63">
        <f t="shared" si="50"/>
        <v>0.52060000000000173</v>
      </c>
      <c r="L220" s="24">
        <f t="shared" si="51"/>
        <v>6.1458258320652706E-3</v>
      </c>
      <c r="M220" s="4">
        <f t="shared" ca="1" si="40"/>
        <v>85.263233333333332</v>
      </c>
      <c r="N220" s="63">
        <f t="shared" ca="1" si="42"/>
        <v>-0.55533333333333701</v>
      </c>
      <c r="O220" s="63">
        <f t="shared" ca="1" si="43"/>
        <v>0.30839511111111517</v>
      </c>
      <c r="P220" s="63">
        <f t="shared" ca="1" si="44"/>
        <v>0.55533333333333701</v>
      </c>
      <c r="Q220" s="24">
        <f t="shared" ca="1" si="45"/>
        <v>6.5558623615192563E-3</v>
      </c>
      <c r="R220" s="25">
        <f t="shared" ca="1" si="41"/>
        <v>-0.56582609484910684</v>
      </c>
      <c r="S220" s="26">
        <f t="shared" ca="1" si="52"/>
        <v>1</v>
      </c>
    </row>
    <row r="221" spans="5:19" x14ac:dyDescent="0.3">
      <c r="E221" s="23">
        <f t="shared" si="46"/>
        <v>220</v>
      </c>
      <c r="F221" s="79">
        <v>43782</v>
      </c>
      <c r="G221" s="82">
        <v>86.402100000000004</v>
      </c>
      <c r="H221" s="27">
        <f t="shared" si="47"/>
        <v>84.707899999999995</v>
      </c>
      <c r="I221" s="63">
        <f t="shared" si="48"/>
        <v>1.6942000000000093</v>
      </c>
      <c r="J221" s="63">
        <f t="shared" si="49"/>
        <v>2.8703136400000315</v>
      </c>
      <c r="K221" s="63">
        <f t="shared" si="50"/>
        <v>1.6942000000000093</v>
      </c>
      <c r="L221" s="24">
        <f t="shared" si="51"/>
        <v>1.9608319705192456E-2</v>
      </c>
      <c r="M221" s="4">
        <f t="shared" ca="1" si="40"/>
        <v>84.979266666666661</v>
      </c>
      <c r="N221" s="63">
        <f t="shared" ca="1" si="42"/>
        <v>1.4228333333333438</v>
      </c>
      <c r="O221" s="63">
        <f t="shared" ca="1" si="43"/>
        <v>2.0244546944444743</v>
      </c>
      <c r="P221" s="63">
        <f t="shared" ca="1" si="44"/>
        <v>1.4228333333333438</v>
      </c>
      <c r="Q221" s="24">
        <f t="shared" ca="1" si="45"/>
        <v>1.6467578141426468E-2</v>
      </c>
      <c r="R221" s="25">
        <f t="shared" ca="1" si="41"/>
        <v>1.4123405718175739</v>
      </c>
      <c r="S221" s="26">
        <f t="shared" ca="1" si="52"/>
        <v>1</v>
      </c>
    </row>
    <row r="222" spans="5:19" x14ac:dyDescent="0.3">
      <c r="E222" s="23">
        <f t="shared" si="46"/>
        <v>221</v>
      </c>
      <c r="F222" s="79">
        <v>43783</v>
      </c>
      <c r="G222" s="82">
        <v>86.383200000000002</v>
      </c>
      <c r="H222" s="27">
        <f t="shared" si="47"/>
        <v>86.402100000000004</v>
      </c>
      <c r="I222" s="63">
        <f t="shared" si="48"/>
        <v>-1.8900000000002137E-2</v>
      </c>
      <c r="J222" s="63">
        <f t="shared" si="49"/>
        <v>3.5721000000008078E-4</v>
      </c>
      <c r="K222" s="63">
        <f t="shared" si="50"/>
        <v>1.8900000000002137E-2</v>
      </c>
      <c r="L222" s="24">
        <f t="shared" si="51"/>
        <v>2.1879254299449587E-4</v>
      </c>
      <c r="M222" s="4">
        <f t="shared" ca="1" si="40"/>
        <v>85.44616666666667</v>
      </c>
      <c r="N222" s="63">
        <f t="shared" ca="1" si="42"/>
        <v>0.93703333333333205</v>
      </c>
      <c r="O222" s="63">
        <f t="shared" ca="1" si="43"/>
        <v>0.87803146777777541</v>
      </c>
      <c r="P222" s="63">
        <f t="shared" ca="1" si="44"/>
        <v>0.93703333333333205</v>
      </c>
      <c r="Q222" s="24">
        <f t="shared" ca="1" si="45"/>
        <v>1.0847402427015115E-2</v>
      </c>
      <c r="R222" s="25">
        <f t="shared" ca="1" si="41"/>
        <v>0.92654057181756222</v>
      </c>
      <c r="S222" s="26">
        <f t="shared" ca="1" si="52"/>
        <v>0</v>
      </c>
    </row>
    <row r="223" spans="5:19" x14ac:dyDescent="0.3">
      <c r="E223" s="23">
        <f t="shared" si="46"/>
        <v>222</v>
      </c>
      <c r="F223" s="79">
        <v>43784</v>
      </c>
      <c r="G223" s="82">
        <v>88.058400000000006</v>
      </c>
      <c r="H223" s="27">
        <f t="shared" si="47"/>
        <v>86.383200000000002</v>
      </c>
      <c r="I223" s="63">
        <f t="shared" si="48"/>
        <v>1.6752000000000038</v>
      </c>
      <c r="J223" s="63">
        <f t="shared" si="49"/>
        <v>2.8062950400000126</v>
      </c>
      <c r="K223" s="63">
        <f t="shared" si="50"/>
        <v>1.6752000000000038</v>
      </c>
      <c r="L223" s="24">
        <f t="shared" si="51"/>
        <v>1.9023738791529299E-2</v>
      </c>
      <c r="M223" s="4">
        <f t="shared" ca="1" si="40"/>
        <v>85.831066666666672</v>
      </c>
      <c r="N223" s="63">
        <f t="shared" ca="1" si="42"/>
        <v>2.2273333333333341</v>
      </c>
      <c r="O223" s="63">
        <f t="shared" ca="1" si="43"/>
        <v>4.9610137777777812</v>
      </c>
      <c r="P223" s="63">
        <f t="shared" ca="1" si="44"/>
        <v>2.2273333333333341</v>
      </c>
      <c r="Q223" s="24">
        <f t="shared" ca="1" si="45"/>
        <v>2.5293820161771438E-2</v>
      </c>
      <c r="R223" s="25">
        <f t="shared" ca="1" si="41"/>
        <v>2.2168405718175643</v>
      </c>
      <c r="S223" s="26">
        <f t="shared" ca="1" si="52"/>
        <v>0</v>
      </c>
    </row>
    <row r="224" spans="5:19" x14ac:dyDescent="0.3">
      <c r="E224" s="23">
        <f t="shared" si="46"/>
        <v>223</v>
      </c>
      <c r="F224" s="79">
        <v>43787</v>
      </c>
      <c r="G224" s="82">
        <v>89.1374</v>
      </c>
      <c r="H224" s="27">
        <f t="shared" si="47"/>
        <v>88.058400000000006</v>
      </c>
      <c r="I224" s="63">
        <f t="shared" si="48"/>
        <v>1.0789999999999935</v>
      </c>
      <c r="J224" s="63">
        <f t="shared" si="49"/>
        <v>1.1642409999999861</v>
      </c>
      <c r="K224" s="63">
        <f t="shared" si="50"/>
        <v>1.0789999999999935</v>
      </c>
      <c r="L224" s="24">
        <f t="shared" si="51"/>
        <v>1.2104907704285671E-2</v>
      </c>
      <c r="M224" s="4">
        <f t="shared" ca="1" si="40"/>
        <v>86.947900000000004</v>
      </c>
      <c r="N224" s="63">
        <f t="shared" ca="1" si="42"/>
        <v>2.1894999999999953</v>
      </c>
      <c r="O224" s="63">
        <f t="shared" ca="1" si="43"/>
        <v>4.7939102499999793</v>
      </c>
      <c r="P224" s="63">
        <f t="shared" ca="1" si="44"/>
        <v>2.1894999999999953</v>
      </c>
      <c r="Q224" s="24">
        <f t="shared" ca="1" si="45"/>
        <v>2.456320242681518E-2</v>
      </c>
      <c r="R224" s="25">
        <f t="shared" ca="1" si="41"/>
        <v>2.1790072384842256</v>
      </c>
      <c r="S224" s="26">
        <f t="shared" ca="1" si="52"/>
        <v>0</v>
      </c>
    </row>
    <row r="225" spans="5:19" x14ac:dyDescent="0.3">
      <c r="E225" s="23">
        <f t="shared" si="46"/>
        <v>224</v>
      </c>
      <c r="F225" s="79">
        <v>43788</v>
      </c>
      <c r="G225" s="82">
        <v>88.597899999999996</v>
      </c>
      <c r="H225" s="27">
        <f t="shared" si="47"/>
        <v>89.1374</v>
      </c>
      <c r="I225" s="63">
        <f t="shared" si="48"/>
        <v>-0.53950000000000387</v>
      </c>
      <c r="J225" s="63">
        <f t="shared" si="49"/>
        <v>0.29106025000000418</v>
      </c>
      <c r="K225" s="63">
        <f t="shared" si="50"/>
        <v>0.53950000000000387</v>
      </c>
      <c r="L225" s="24">
        <f t="shared" si="51"/>
        <v>6.089309114550163E-3</v>
      </c>
      <c r="M225" s="4">
        <f t="shared" ca="1" si="40"/>
        <v>87.859666666666669</v>
      </c>
      <c r="N225" s="63">
        <f t="shared" ca="1" si="42"/>
        <v>0.73823333333332641</v>
      </c>
      <c r="O225" s="63">
        <f t="shared" ca="1" si="43"/>
        <v>0.54498845444443422</v>
      </c>
      <c r="P225" s="63">
        <f t="shared" ca="1" si="44"/>
        <v>0.73823333333332641</v>
      </c>
      <c r="Q225" s="24">
        <f t="shared" ca="1" si="45"/>
        <v>8.3324021600210216E-3</v>
      </c>
      <c r="R225" s="25">
        <f t="shared" ca="1" si="41"/>
        <v>0.72774057181755658</v>
      </c>
      <c r="S225" s="26">
        <f t="shared" ca="1" si="52"/>
        <v>0</v>
      </c>
    </row>
    <row r="226" spans="5:19" x14ac:dyDescent="0.3">
      <c r="E226" s="23">
        <f t="shared" si="46"/>
        <v>225</v>
      </c>
      <c r="F226" s="79">
        <v>43789</v>
      </c>
      <c r="G226" s="82">
        <v>88.067899999999995</v>
      </c>
      <c r="H226" s="27">
        <f t="shared" si="47"/>
        <v>88.597899999999996</v>
      </c>
      <c r="I226" s="63">
        <f t="shared" si="48"/>
        <v>-0.53000000000000114</v>
      </c>
      <c r="J226" s="63">
        <f t="shared" si="49"/>
        <v>0.2809000000000012</v>
      </c>
      <c r="K226" s="63">
        <f t="shared" si="50"/>
        <v>0.53000000000000114</v>
      </c>
      <c r="L226" s="24">
        <f t="shared" si="51"/>
        <v>6.0180837739971221E-3</v>
      </c>
      <c r="M226" s="4">
        <f t="shared" ca="1" si="40"/>
        <v>88.597899999999996</v>
      </c>
      <c r="N226" s="63">
        <f t="shared" ca="1" si="42"/>
        <v>-0.53000000000000114</v>
      </c>
      <c r="O226" s="63">
        <f t="shared" ca="1" si="43"/>
        <v>0.2809000000000012</v>
      </c>
      <c r="P226" s="63">
        <f t="shared" ca="1" si="44"/>
        <v>0.53000000000000114</v>
      </c>
      <c r="Q226" s="24">
        <f t="shared" ca="1" si="45"/>
        <v>6.0180837739971221E-3</v>
      </c>
      <c r="R226" s="25">
        <f t="shared" ca="1" si="41"/>
        <v>-0.54049276151577097</v>
      </c>
      <c r="S226" s="26">
        <f t="shared" ca="1" si="52"/>
        <v>1</v>
      </c>
    </row>
    <row r="227" spans="5:19" x14ac:dyDescent="0.3">
      <c r="E227" s="23">
        <f t="shared" si="46"/>
        <v>226</v>
      </c>
      <c r="F227" s="79">
        <v>43790</v>
      </c>
      <c r="G227" s="82">
        <v>87.225499999999997</v>
      </c>
      <c r="H227" s="27">
        <f t="shared" si="47"/>
        <v>88.067899999999995</v>
      </c>
      <c r="I227" s="63">
        <f t="shared" si="48"/>
        <v>-0.84239999999999782</v>
      </c>
      <c r="J227" s="63">
        <f t="shared" si="49"/>
        <v>0.70963775999999634</v>
      </c>
      <c r="K227" s="63">
        <f t="shared" si="50"/>
        <v>0.84239999999999782</v>
      </c>
      <c r="L227" s="24">
        <f t="shared" si="51"/>
        <v>9.657726238313312E-3</v>
      </c>
      <c r="M227" s="4">
        <f t="shared" ca="1" si="40"/>
        <v>88.601066666666668</v>
      </c>
      <c r="N227" s="63">
        <f t="shared" ca="1" si="42"/>
        <v>-1.3755666666666713</v>
      </c>
      <c r="O227" s="63">
        <f t="shared" ca="1" si="43"/>
        <v>1.892183654444457</v>
      </c>
      <c r="P227" s="63">
        <f t="shared" ca="1" si="44"/>
        <v>1.3755666666666713</v>
      </c>
      <c r="Q227" s="24">
        <f t="shared" ca="1" si="45"/>
        <v>1.5770235386058793E-2</v>
      </c>
      <c r="R227" s="25">
        <f t="shared" ca="1" si="41"/>
        <v>-1.3860594281824412</v>
      </c>
      <c r="S227" s="26">
        <f t="shared" ca="1" si="52"/>
        <v>0</v>
      </c>
    </row>
    <row r="228" spans="5:19" x14ac:dyDescent="0.3">
      <c r="E228" s="23">
        <f t="shared" si="46"/>
        <v>227</v>
      </c>
      <c r="F228" s="79">
        <v>43791</v>
      </c>
      <c r="G228" s="82">
        <v>88.342299999999994</v>
      </c>
      <c r="H228" s="27">
        <f t="shared" si="47"/>
        <v>87.225499999999997</v>
      </c>
      <c r="I228" s="63">
        <f t="shared" si="48"/>
        <v>1.1167999999999978</v>
      </c>
      <c r="J228" s="63">
        <f t="shared" si="49"/>
        <v>1.2472422399999952</v>
      </c>
      <c r="K228" s="63">
        <f t="shared" si="50"/>
        <v>1.1167999999999978</v>
      </c>
      <c r="L228" s="24">
        <f t="shared" si="51"/>
        <v>1.2641735612498178E-2</v>
      </c>
      <c r="M228" s="4">
        <f t="shared" ca="1" si="40"/>
        <v>87.963766666666672</v>
      </c>
      <c r="N228" s="63">
        <f t="shared" ca="1" si="42"/>
        <v>0.37853333333332273</v>
      </c>
      <c r="O228" s="63">
        <f t="shared" ca="1" si="43"/>
        <v>0.14328748444443642</v>
      </c>
      <c r="P228" s="63">
        <f t="shared" ca="1" si="44"/>
        <v>0.37853333333332273</v>
      </c>
      <c r="Q228" s="24">
        <f t="shared" ca="1" si="45"/>
        <v>4.2848480663659734E-3</v>
      </c>
      <c r="R228" s="25">
        <f t="shared" ca="1" si="41"/>
        <v>0.36804057181755284</v>
      </c>
      <c r="S228" s="26">
        <f t="shared" ca="1" si="52"/>
        <v>1</v>
      </c>
    </row>
    <row r="229" spans="5:19" x14ac:dyDescent="0.3">
      <c r="E229" s="23">
        <f t="shared" si="46"/>
        <v>228</v>
      </c>
      <c r="F229" s="79">
        <v>43794</v>
      </c>
      <c r="G229" s="82">
        <v>87.925899999999999</v>
      </c>
      <c r="H229" s="27">
        <f t="shared" si="47"/>
        <v>88.342299999999994</v>
      </c>
      <c r="I229" s="63">
        <f t="shared" si="48"/>
        <v>-0.41639999999999588</v>
      </c>
      <c r="J229" s="63">
        <f t="shared" si="49"/>
        <v>0.17338895999999657</v>
      </c>
      <c r="K229" s="63">
        <f t="shared" si="50"/>
        <v>0.41639999999999588</v>
      </c>
      <c r="L229" s="24">
        <f t="shared" si="51"/>
        <v>4.7358059456883116E-3</v>
      </c>
      <c r="M229" s="4">
        <f t="shared" ca="1" si="40"/>
        <v>87.878566666666657</v>
      </c>
      <c r="N229" s="63">
        <f t="shared" ca="1" si="42"/>
        <v>4.7333333333341443E-2</v>
      </c>
      <c r="O229" s="63">
        <f t="shared" ca="1" si="43"/>
        <v>2.2404444444452123E-3</v>
      </c>
      <c r="P229" s="63">
        <f t="shared" ca="1" si="44"/>
        <v>4.7333333333341443E-2</v>
      </c>
      <c r="Q229" s="24">
        <f t="shared" ca="1" si="45"/>
        <v>5.3833208796658831E-4</v>
      </c>
      <c r="R229" s="25">
        <f t="shared" ca="1" si="41"/>
        <v>3.6840571817571562E-2</v>
      </c>
      <c r="S229" s="26">
        <f t="shared" ca="1" si="52"/>
        <v>0</v>
      </c>
    </row>
    <row r="230" spans="5:19" x14ac:dyDescent="0.3">
      <c r="E230" s="23">
        <f t="shared" si="46"/>
        <v>229</v>
      </c>
      <c r="F230" s="79">
        <v>43795</v>
      </c>
      <c r="G230" s="82">
        <v>88.332899999999995</v>
      </c>
      <c r="H230" s="27">
        <f t="shared" si="47"/>
        <v>87.925899999999999</v>
      </c>
      <c r="I230" s="63">
        <f t="shared" si="48"/>
        <v>0.40699999999999648</v>
      </c>
      <c r="J230" s="63">
        <f t="shared" si="49"/>
        <v>0.16564899999999713</v>
      </c>
      <c r="K230" s="63">
        <f t="shared" si="50"/>
        <v>0.40699999999999648</v>
      </c>
      <c r="L230" s="24">
        <f t="shared" si="51"/>
        <v>4.6075697729837523E-3</v>
      </c>
      <c r="M230" s="4">
        <f t="shared" ca="1" si="40"/>
        <v>87.83123333333333</v>
      </c>
      <c r="N230" s="63">
        <f t="shared" ca="1" si="42"/>
        <v>0.50166666666666515</v>
      </c>
      <c r="O230" s="63">
        <f t="shared" ca="1" si="43"/>
        <v>0.25166944444444295</v>
      </c>
      <c r="P230" s="63">
        <f t="shared" ca="1" si="44"/>
        <v>0.50166666666666515</v>
      </c>
      <c r="Q230" s="24">
        <f t="shared" ca="1" si="45"/>
        <v>5.6792731436040838E-3</v>
      </c>
      <c r="R230" s="25">
        <f t="shared" ca="1" si="41"/>
        <v>0.49117390515089526</v>
      </c>
      <c r="S230" s="26">
        <f t="shared" ca="1" si="52"/>
        <v>0</v>
      </c>
    </row>
    <row r="231" spans="5:19" x14ac:dyDescent="0.3">
      <c r="E231" s="23">
        <f t="shared" si="46"/>
        <v>230</v>
      </c>
      <c r="F231" s="79">
        <v>43796</v>
      </c>
      <c r="G231" s="82">
        <v>89.099500000000006</v>
      </c>
      <c r="H231" s="27">
        <f t="shared" si="47"/>
        <v>88.332899999999995</v>
      </c>
      <c r="I231" s="63">
        <f t="shared" si="48"/>
        <v>0.76660000000001105</v>
      </c>
      <c r="J231" s="63">
        <f t="shared" si="49"/>
        <v>0.58767556000001697</v>
      </c>
      <c r="K231" s="63">
        <f t="shared" si="50"/>
        <v>0.76660000000001105</v>
      </c>
      <c r="L231" s="24">
        <f t="shared" si="51"/>
        <v>8.6038642192157195E-3</v>
      </c>
      <c r="M231" s="4">
        <f t="shared" ca="1" si="40"/>
        <v>88.200366666666653</v>
      </c>
      <c r="N231" s="63">
        <f t="shared" ca="1" si="42"/>
        <v>0.89913333333335288</v>
      </c>
      <c r="O231" s="63">
        <f t="shared" ca="1" si="43"/>
        <v>0.80844075111114622</v>
      </c>
      <c r="P231" s="63">
        <f t="shared" ca="1" si="44"/>
        <v>0.89913333333335288</v>
      </c>
      <c r="Q231" s="24">
        <f t="shared" ca="1" si="45"/>
        <v>1.0091339831686518E-2</v>
      </c>
      <c r="R231" s="25">
        <f t="shared" ca="1" si="41"/>
        <v>0.88864057181758305</v>
      </c>
      <c r="S231" s="26">
        <f t="shared" ca="1" si="52"/>
        <v>0</v>
      </c>
    </row>
    <row r="232" spans="5:19" x14ac:dyDescent="0.3">
      <c r="E232" s="23">
        <f t="shared" si="46"/>
        <v>231</v>
      </c>
      <c r="F232" s="79">
        <v>43798</v>
      </c>
      <c r="G232" s="82">
        <v>88.715199999999996</v>
      </c>
      <c r="H232" s="27">
        <f t="shared" si="47"/>
        <v>89.099500000000006</v>
      </c>
      <c r="I232" s="63">
        <f t="shared" si="48"/>
        <v>-0.3843000000000103</v>
      </c>
      <c r="J232" s="63">
        <f t="shared" si="49"/>
        <v>0.14768649000000791</v>
      </c>
      <c r="K232" s="63">
        <f t="shared" si="50"/>
        <v>0.3843000000000103</v>
      </c>
      <c r="L232" s="24">
        <f t="shared" si="51"/>
        <v>4.3318394142154932E-3</v>
      </c>
      <c r="M232" s="4">
        <f t="shared" ca="1" si="40"/>
        <v>88.452766666666662</v>
      </c>
      <c r="N232" s="63">
        <f t="shared" ca="1" si="42"/>
        <v>0.26243333333333396</v>
      </c>
      <c r="O232" s="63">
        <f t="shared" ca="1" si="43"/>
        <v>6.8871254444444779E-2</v>
      </c>
      <c r="P232" s="63">
        <f t="shared" ca="1" si="44"/>
        <v>0.26243333333333396</v>
      </c>
      <c r="Q232" s="24">
        <f t="shared" ca="1" si="45"/>
        <v>2.9581552353298416E-3</v>
      </c>
      <c r="R232" s="25">
        <f t="shared" ca="1" si="41"/>
        <v>0.25194057181756407</v>
      </c>
      <c r="S232" s="26">
        <f t="shared" ca="1" si="52"/>
        <v>0</v>
      </c>
    </row>
    <row r="233" spans="5:19" x14ac:dyDescent="0.3">
      <c r="E233" s="23">
        <f t="shared" si="46"/>
        <v>232</v>
      </c>
      <c r="F233" s="79">
        <v>43801</v>
      </c>
      <c r="G233" s="82">
        <v>88.781599999999997</v>
      </c>
      <c r="H233" s="27">
        <f t="shared" si="47"/>
        <v>88.715199999999996</v>
      </c>
      <c r="I233" s="63">
        <f t="shared" si="48"/>
        <v>6.6400000000001569E-2</v>
      </c>
      <c r="J233" s="63">
        <f t="shared" si="49"/>
        <v>4.4089600000002081E-3</v>
      </c>
      <c r="K233" s="63">
        <f t="shared" si="50"/>
        <v>6.6400000000001569E-2</v>
      </c>
      <c r="L233" s="24">
        <f t="shared" si="51"/>
        <v>7.479027185813453E-4</v>
      </c>
      <c r="M233" s="4">
        <f t="shared" ca="1" si="40"/>
        <v>88.71586666666667</v>
      </c>
      <c r="N233" s="63">
        <f t="shared" ca="1" si="42"/>
        <v>6.5733333333326982E-2</v>
      </c>
      <c r="O233" s="63">
        <f t="shared" ca="1" si="43"/>
        <v>4.3208711111102759E-3</v>
      </c>
      <c r="P233" s="63">
        <f t="shared" ca="1" si="44"/>
        <v>6.5733333333326982E-2</v>
      </c>
      <c r="Q233" s="24">
        <f t="shared" ca="1" si="45"/>
        <v>7.4039365514168461E-4</v>
      </c>
      <c r="R233" s="25">
        <f t="shared" ca="1" si="41"/>
        <v>5.5240571817557101E-2</v>
      </c>
      <c r="S233" s="26">
        <f t="shared" ca="1" si="52"/>
        <v>0</v>
      </c>
    </row>
    <row r="234" spans="5:19" x14ac:dyDescent="0.3">
      <c r="E234" s="23">
        <f t="shared" si="46"/>
        <v>233</v>
      </c>
      <c r="F234" s="79">
        <v>43802</v>
      </c>
      <c r="G234" s="82">
        <v>87.737799999999993</v>
      </c>
      <c r="H234" s="27">
        <f t="shared" si="47"/>
        <v>88.781599999999997</v>
      </c>
      <c r="I234" s="63">
        <f t="shared" si="48"/>
        <v>-1.0438000000000045</v>
      </c>
      <c r="J234" s="63">
        <f t="shared" si="49"/>
        <v>1.0895184400000093</v>
      </c>
      <c r="K234" s="63">
        <f t="shared" si="50"/>
        <v>1.0438000000000045</v>
      </c>
      <c r="L234" s="24">
        <f t="shared" si="51"/>
        <v>1.1896810724682003E-2</v>
      </c>
      <c r="M234" s="4">
        <f t="shared" ca="1" si="40"/>
        <v>88.865433333333343</v>
      </c>
      <c r="N234" s="63">
        <f t="shared" ca="1" si="42"/>
        <v>-1.1276333333333497</v>
      </c>
      <c r="O234" s="63">
        <f t="shared" ca="1" si="43"/>
        <v>1.2715569344444813</v>
      </c>
      <c r="P234" s="63">
        <f t="shared" ca="1" si="44"/>
        <v>1.1276333333333497</v>
      </c>
      <c r="Q234" s="24">
        <f t="shared" ca="1" si="45"/>
        <v>1.2852309190945634E-2</v>
      </c>
      <c r="R234" s="25">
        <f t="shared" ca="1" si="41"/>
        <v>-1.1381260948491196</v>
      </c>
      <c r="S234" s="26">
        <f t="shared" ca="1" si="52"/>
        <v>1</v>
      </c>
    </row>
    <row r="235" spans="5:19" x14ac:dyDescent="0.3">
      <c r="E235" s="23">
        <f t="shared" si="46"/>
        <v>234</v>
      </c>
      <c r="F235" s="79">
        <v>43803</v>
      </c>
      <c r="G235" s="82">
        <v>88.933499999999995</v>
      </c>
      <c r="H235" s="27">
        <f t="shared" si="47"/>
        <v>87.737799999999993</v>
      </c>
      <c r="I235" s="63">
        <f t="shared" si="48"/>
        <v>1.1957000000000022</v>
      </c>
      <c r="J235" s="63">
        <f t="shared" si="49"/>
        <v>1.4296984900000054</v>
      </c>
      <c r="K235" s="63">
        <f t="shared" si="50"/>
        <v>1.1957000000000022</v>
      </c>
      <c r="L235" s="24">
        <f t="shared" si="51"/>
        <v>1.3444877352178902E-2</v>
      </c>
      <c r="M235" s="4">
        <f t="shared" ca="1" si="40"/>
        <v>88.411533333333338</v>
      </c>
      <c r="N235" s="63">
        <f t="shared" ca="1" si="42"/>
        <v>0.52196666666665692</v>
      </c>
      <c r="O235" s="63">
        <f t="shared" ca="1" si="43"/>
        <v>0.27244920111110094</v>
      </c>
      <c r="P235" s="63">
        <f t="shared" ca="1" si="44"/>
        <v>0.52196666666665692</v>
      </c>
      <c r="Q235" s="24">
        <f t="shared" ca="1" si="45"/>
        <v>5.8691794055857121E-3</v>
      </c>
      <c r="R235" s="25">
        <f t="shared" ca="1" si="41"/>
        <v>0.51147390515088709</v>
      </c>
      <c r="S235" s="26">
        <f t="shared" ca="1" si="52"/>
        <v>1</v>
      </c>
    </row>
    <row r="236" spans="5:19" x14ac:dyDescent="0.3">
      <c r="E236" s="23">
        <f t="shared" si="46"/>
        <v>235</v>
      </c>
      <c r="F236" s="79">
        <v>43804</v>
      </c>
      <c r="G236" s="82">
        <v>90.8977</v>
      </c>
      <c r="H236" s="27">
        <f t="shared" si="47"/>
        <v>88.933499999999995</v>
      </c>
      <c r="I236" s="63">
        <f t="shared" si="48"/>
        <v>1.9642000000000053</v>
      </c>
      <c r="J236" s="63">
        <f t="shared" si="49"/>
        <v>3.8580816400000209</v>
      </c>
      <c r="K236" s="63">
        <f t="shared" si="50"/>
        <v>1.9642000000000053</v>
      </c>
      <c r="L236" s="24">
        <f t="shared" si="51"/>
        <v>2.1608907596121853E-2</v>
      </c>
      <c r="M236" s="4">
        <f t="shared" ca="1" si="40"/>
        <v>88.484300000000005</v>
      </c>
      <c r="N236" s="63">
        <f t="shared" ca="1" si="42"/>
        <v>2.4133999999999958</v>
      </c>
      <c r="O236" s="63">
        <f t="shared" ca="1" si="43"/>
        <v>5.8244995599999791</v>
      </c>
      <c r="P236" s="63">
        <f t="shared" ca="1" si="44"/>
        <v>2.4133999999999958</v>
      </c>
      <c r="Q236" s="24">
        <f t="shared" ca="1" si="45"/>
        <v>2.6550726806068754E-2</v>
      </c>
      <c r="R236" s="25">
        <f t="shared" ca="1" si="41"/>
        <v>2.402907238484226</v>
      </c>
      <c r="S236" s="26">
        <f t="shared" ca="1" si="52"/>
        <v>0</v>
      </c>
    </row>
    <row r="237" spans="5:19" x14ac:dyDescent="0.3">
      <c r="E237" s="23">
        <f t="shared" si="46"/>
        <v>236</v>
      </c>
      <c r="F237" s="79">
        <v>43805</v>
      </c>
      <c r="G237" s="82">
        <v>92.045900000000003</v>
      </c>
      <c r="H237" s="27">
        <f t="shared" si="47"/>
        <v>90.8977</v>
      </c>
      <c r="I237" s="63">
        <f t="shared" si="48"/>
        <v>1.1482000000000028</v>
      </c>
      <c r="J237" s="63">
        <f t="shared" si="49"/>
        <v>1.3183632400000063</v>
      </c>
      <c r="K237" s="63">
        <f t="shared" si="50"/>
        <v>1.1482000000000028</v>
      </c>
      <c r="L237" s="24">
        <f t="shared" si="51"/>
        <v>1.2474211235916024E-2</v>
      </c>
      <c r="M237" s="4">
        <f t="shared" ca="1" si="40"/>
        <v>89.189666666666653</v>
      </c>
      <c r="N237" s="63">
        <f t="shared" ca="1" si="42"/>
        <v>2.8562333333333498</v>
      </c>
      <c r="O237" s="63">
        <f t="shared" ca="1" si="43"/>
        <v>8.1580688544445383</v>
      </c>
      <c r="P237" s="63">
        <f t="shared" ca="1" si="44"/>
        <v>2.8562333333333498</v>
      </c>
      <c r="Q237" s="24">
        <f t="shared" ca="1" si="45"/>
        <v>3.1030532955116413E-2</v>
      </c>
      <c r="R237" s="25">
        <f t="shared" ca="1" si="41"/>
        <v>2.8457405718175801</v>
      </c>
      <c r="S237" s="26">
        <f t="shared" ca="1" si="52"/>
        <v>0</v>
      </c>
    </row>
    <row r="238" spans="5:19" x14ac:dyDescent="0.3">
      <c r="E238" s="23">
        <f t="shared" si="46"/>
        <v>237</v>
      </c>
      <c r="F238" s="79">
        <v>43808</v>
      </c>
      <c r="G238" s="82">
        <v>91.694800000000001</v>
      </c>
      <c r="H238" s="27">
        <f t="shared" si="47"/>
        <v>92.045900000000003</v>
      </c>
      <c r="I238" s="63">
        <f t="shared" si="48"/>
        <v>-0.35110000000000241</v>
      </c>
      <c r="J238" s="63">
        <f t="shared" si="49"/>
        <v>0.1232712100000017</v>
      </c>
      <c r="K238" s="63">
        <f t="shared" si="50"/>
        <v>0.35110000000000241</v>
      </c>
      <c r="L238" s="24">
        <f t="shared" si="51"/>
        <v>3.8290066612283618E-3</v>
      </c>
      <c r="M238" s="4">
        <f t="shared" ca="1" si="40"/>
        <v>90.625699999999995</v>
      </c>
      <c r="N238" s="63">
        <f t="shared" ca="1" si="42"/>
        <v>1.0691000000000059</v>
      </c>
      <c r="O238" s="63">
        <f t="shared" ca="1" si="43"/>
        <v>1.1429748100000128</v>
      </c>
      <c r="P238" s="63">
        <f t="shared" ca="1" si="44"/>
        <v>1.0691000000000059</v>
      </c>
      <c r="Q238" s="24">
        <f t="shared" ca="1" si="45"/>
        <v>1.1659330736312265E-2</v>
      </c>
      <c r="R238" s="25">
        <f t="shared" ca="1" si="41"/>
        <v>1.058607238484236</v>
      </c>
      <c r="S238" s="26">
        <f t="shared" ca="1" si="52"/>
        <v>0</v>
      </c>
    </row>
    <row r="239" spans="5:19" x14ac:dyDescent="0.3">
      <c r="E239" s="23">
        <f t="shared" si="46"/>
        <v>238</v>
      </c>
      <c r="F239" s="79">
        <v>43809</v>
      </c>
      <c r="G239" s="82">
        <v>92.055400000000006</v>
      </c>
      <c r="H239" s="27">
        <f t="shared" si="47"/>
        <v>91.694800000000001</v>
      </c>
      <c r="I239" s="63">
        <f t="shared" si="48"/>
        <v>0.36060000000000514</v>
      </c>
      <c r="J239" s="63">
        <f t="shared" si="49"/>
        <v>0.1300323600000037</v>
      </c>
      <c r="K239" s="63">
        <f t="shared" si="50"/>
        <v>0.36060000000000514</v>
      </c>
      <c r="L239" s="24">
        <f t="shared" si="51"/>
        <v>3.9172063778985817E-3</v>
      </c>
      <c r="M239" s="4">
        <f t="shared" ca="1" si="40"/>
        <v>91.54613333333333</v>
      </c>
      <c r="N239" s="63">
        <f t="shared" ca="1" si="42"/>
        <v>0.50926666666667586</v>
      </c>
      <c r="O239" s="63">
        <f t="shared" ca="1" si="43"/>
        <v>0.25935253777778716</v>
      </c>
      <c r="P239" s="63">
        <f t="shared" ca="1" si="44"/>
        <v>0.50926666666667586</v>
      </c>
      <c r="Q239" s="24">
        <f t="shared" ca="1" si="45"/>
        <v>5.532175914358917E-3</v>
      </c>
      <c r="R239" s="25">
        <f t="shared" ca="1" si="41"/>
        <v>0.49877390515090597</v>
      </c>
      <c r="S239" s="26">
        <f t="shared" ca="1" si="52"/>
        <v>0</v>
      </c>
    </row>
    <row r="240" spans="5:19" x14ac:dyDescent="0.3">
      <c r="E240" s="23">
        <f t="shared" si="46"/>
        <v>239</v>
      </c>
      <c r="F240" s="79">
        <v>43810</v>
      </c>
      <c r="G240" s="82">
        <v>92.216700000000003</v>
      </c>
      <c r="H240" s="27">
        <f t="shared" si="47"/>
        <v>92.055400000000006</v>
      </c>
      <c r="I240" s="63">
        <f t="shared" si="48"/>
        <v>0.16129999999999711</v>
      </c>
      <c r="J240" s="63">
        <f t="shared" si="49"/>
        <v>2.601768999999907E-2</v>
      </c>
      <c r="K240" s="63">
        <f t="shared" si="50"/>
        <v>0.16129999999999711</v>
      </c>
      <c r="L240" s="24">
        <f t="shared" si="51"/>
        <v>1.7491408822913541E-3</v>
      </c>
      <c r="M240" s="4">
        <f t="shared" ca="1" si="40"/>
        <v>91.932033333333337</v>
      </c>
      <c r="N240" s="63">
        <f t="shared" ca="1" si="42"/>
        <v>0.2846666666666664</v>
      </c>
      <c r="O240" s="63">
        <f t="shared" ca="1" si="43"/>
        <v>8.1035111111110961E-2</v>
      </c>
      <c r="P240" s="63">
        <f t="shared" ca="1" si="44"/>
        <v>0.2846666666666664</v>
      </c>
      <c r="Q240" s="24">
        <f t="shared" ca="1" si="45"/>
        <v>3.0869318319422228E-3</v>
      </c>
      <c r="R240" s="25">
        <f t="shared" ca="1" si="41"/>
        <v>0.27417390515089651</v>
      </c>
      <c r="S240" s="26">
        <f t="shared" ca="1" si="52"/>
        <v>0</v>
      </c>
    </row>
    <row r="241" spans="5:19" x14ac:dyDescent="0.3">
      <c r="E241" s="23">
        <f t="shared" si="46"/>
        <v>240</v>
      </c>
      <c r="F241" s="79">
        <v>43811</v>
      </c>
      <c r="G241" s="82">
        <v>92.729200000000006</v>
      </c>
      <c r="H241" s="27">
        <f t="shared" si="47"/>
        <v>92.216700000000003</v>
      </c>
      <c r="I241" s="63">
        <f t="shared" si="48"/>
        <v>0.51250000000000284</v>
      </c>
      <c r="J241" s="63">
        <f t="shared" si="49"/>
        <v>0.26265625000000292</v>
      </c>
      <c r="K241" s="63">
        <f t="shared" si="50"/>
        <v>0.51250000000000284</v>
      </c>
      <c r="L241" s="24">
        <f t="shared" si="51"/>
        <v>5.5268459126143954E-3</v>
      </c>
      <c r="M241" s="4">
        <f t="shared" ca="1" si="40"/>
        <v>91.98896666666667</v>
      </c>
      <c r="N241" s="63">
        <f t="shared" ca="1" si="42"/>
        <v>0.74023333333333596</v>
      </c>
      <c r="O241" s="63">
        <f t="shared" ca="1" si="43"/>
        <v>0.54794538777778168</v>
      </c>
      <c r="P241" s="63">
        <f t="shared" ca="1" si="44"/>
        <v>0.74023333333333596</v>
      </c>
      <c r="Q241" s="24">
        <f t="shared" ca="1" si="45"/>
        <v>7.9827425809058626E-3</v>
      </c>
      <c r="R241" s="25">
        <f t="shared" ca="1" si="41"/>
        <v>0.72974057181756613</v>
      </c>
      <c r="S241" s="26">
        <f t="shared" ca="1" si="52"/>
        <v>0</v>
      </c>
    </row>
    <row r="242" spans="5:19" x14ac:dyDescent="0.3">
      <c r="E242" s="23">
        <f t="shared" si="46"/>
        <v>241</v>
      </c>
      <c r="F242" s="79">
        <v>43812</v>
      </c>
      <c r="G242" s="82">
        <v>92.776600000000002</v>
      </c>
      <c r="H242" s="27">
        <f t="shared" si="47"/>
        <v>92.729200000000006</v>
      </c>
      <c r="I242" s="63">
        <f t="shared" si="48"/>
        <v>4.7399999999996112E-2</v>
      </c>
      <c r="J242" s="63">
        <f t="shared" si="49"/>
        <v>2.2467599999996314E-3</v>
      </c>
      <c r="K242" s="63">
        <f t="shared" si="50"/>
        <v>4.7399999999996112E-2</v>
      </c>
      <c r="L242" s="24">
        <f t="shared" si="51"/>
        <v>5.1090468932894837E-4</v>
      </c>
      <c r="M242" s="4">
        <f t="shared" ca="1" si="40"/>
        <v>92.333766666666676</v>
      </c>
      <c r="N242" s="63">
        <f t="shared" ca="1" si="42"/>
        <v>0.44283333333332564</v>
      </c>
      <c r="O242" s="63">
        <f t="shared" ca="1" si="43"/>
        <v>0.19610136111110429</v>
      </c>
      <c r="P242" s="63">
        <f t="shared" ca="1" si="44"/>
        <v>0.44283333333332564</v>
      </c>
      <c r="Q242" s="24">
        <f t="shared" ca="1" si="45"/>
        <v>4.7731144850460747E-3</v>
      </c>
      <c r="R242" s="25">
        <f t="shared" ca="1" si="41"/>
        <v>0.43234057181755575</v>
      </c>
      <c r="S242" s="26">
        <f t="shared" ca="1" si="52"/>
        <v>0</v>
      </c>
    </row>
    <row r="243" spans="5:19" x14ac:dyDescent="0.3">
      <c r="E243" s="23">
        <f t="shared" si="46"/>
        <v>242</v>
      </c>
      <c r="F243" s="79">
        <v>43815</v>
      </c>
      <c r="G243" s="82">
        <v>93.763499999999993</v>
      </c>
      <c r="H243" s="27">
        <f t="shared" si="47"/>
        <v>92.776600000000002</v>
      </c>
      <c r="I243" s="63">
        <f t="shared" si="48"/>
        <v>0.98689999999999145</v>
      </c>
      <c r="J243" s="63">
        <f t="shared" si="49"/>
        <v>0.97397160999998311</v>
      </c>
      <c r="K243" s="63">
        <f t="shared" si="50"/>
        <v>0.98689999999999145</v>
      </c>
      <c r="L243" s="24">
        <f t="shared" si="51"/>
        <v>1.0525417673188304E-2</v>
      </c>
      <c r="M243" s="4">
        <f t="shared" ca="1" si="40"/>
        <v>92.574166666666656</v>
      </c>
      <c r="N243" s="63">
        <f t="shared" ca="1" si="42"/>
        <v>1.1893333333333374</v>
      </c>
      <c r="O243" s="63">
        <f t="shared" ca="1" si="43"/>
        <v>1.4145137777777874</v>
      </c>
      <c r="P243" s="63">
        <f t="shared" ca="1" si="44"/>
        <v>1.1893333333333374</v>
      </c>
      <c r="Q243" s="24">
        <f t="shared" ca="1" si="45"/>
        <v>1.2684395669245894E-2</v>
      </c>
      <c r="R243" s="25">
        <f t="shared" ca="1" si="41"/>
        <v>1.1788405718175674</v>
      </c>
      <c r="S243" s="26">
        <f t="shared" ca="1" si="52"/>
        <v>0</v>
      </c>
    </row>
    <row r="244" spans="5:19" x14ac:dyDescent="0.3">
      <c r="E244" s="23">
        <f t="shared" si="46"/>
        <v>243</v>
      </c>
      <c r="F244" s="79">
        <v>43816</v>
      </c>
      <c r="G244" s="82">
        <v>94.560599999999994</v>
      </c>
      <c r="H244" s="27">
        <f t="shared" si="47"/>
        <v>93.763499999999993</v>
      </c>
      <c r="I244" s="63">
        <f t="shared" si="48"/>
        <v>0.79710000000000036</v>
      </c>
      <c r="J244" s="63">
        <f t="shared" si="49"/>
        <v>0.63536841000000055</v>
      </c>
      <c r="K244" s="63">
        <f t="shared" si="50"/>
        <v>0.79710000000000036</v>
      </c>
      <c r="L244" s="24">
        <f t="shared" si="51"/>
        <v>8.4295150411482205E-3</v>
      </c>
      <c r="M244" s="4">
        <f t="shared" ca="1" si="40"/>
        <v>93.089766666666677</v>
      </c>
      <c r="N244" s="63">
        <f t="shared" ca="1" si="42"/>
        <v>1.4708333333333172</v>
      </c>
      <c r="O244" s="63">
        <f t="shared" ca="1" si="43"/>
        <v>2.163350694444397</v>
      </c>
      <c r="P244" s="63">
        <f t="shared" ca="1" si="44"/>
        <v>1.4708333333333172</v>
      </c>
      <c r="Q244" s="24">
        <f t="shared" ca="1" si="45"/>
        <v>1.5554399330517332E-2</v>
      </c>
      <c r="R244" s="25">
        <f t="shared" ca="1" si="41"/>
        <v>1.4603405718175473</v>
      </c>
      <c r="S244" s="26">
        <f t="shared" ca="1" si="52"/>
        <v>0</v>
      </c>
    </row>
    <row r="245" spans="5:19" x14ac:dyDescent="0.3">
      <c r="E245" s="23">
        <f t="shared" si="46"/>
        <v>244</v>
      </c>
      <c r="F245" s="79">
        <v>43817</v>
      </c>
      <c r="G245" s="82">
        <v>95.433599999999998</v>
      </c>
      <c r="H245" s="27">
        <f t="shared" si="47"/>
        <v>94.560599999999994</v>
      </c>
      <c r="I245" s="63">
        <f t="shared" si="48"/>
        <v>0.87300000000000466</v>
      </c>
      <c r="J245" s="63">
        <f t="shared" si="49"/>
        <v>0.76212900000000816</v>
      </c>
      <c r="K245" s="63">
        <f t="shared" si="50"/>
        <v>0.87300000000000466</v>
      </c>
      <c r="L245" s="24">
        <f t="shared" si="51"/>
        <v>9.1477215571874552E-3</v>
      </c>
      <c r="M245" s="4">
        <f t="shared" ca="1" si="40"/>
        <v>93.700233333333315</v>
      </c>
      <c r="N245" s="63">
        <f t="shared" ca="1" si="42"/>
        <v>1.7333666666666829</v>
      </c>
      <c r="O245" s="63">
        <f t="shared" ca="1" si="43"/>
        <v>3.0045600011111673</v>
      </c>
      <c r="P245" s="63">
        <f t="shared" ca="1" si="44"/>
        <v>1.7333666666666829</v>
      </c>
      <c r="Q245" s="24">
        <f t="shared" ca="1" si="45"/>
        <v>1.8163064860454631E-2</v>
      </c>
      <c r="R245" s="25">
        <f t="shared" ca="1" si="41"/>
        <v>1.722873905150913</v>
      </c>
      <c r="S245" s="26">
        <f t="shared" ca="1" si="52"/>
        <v>0</v>
      </c>
    </row>
    <row r="246" spans="5:19" x14ac:dyDescent="0.3">
      <c r="E246" s="23">
        <f t="shared" si="46"/>
        <v>245</v>
      </c>
      <c r="F246" s="79">
        <v>43818</v>
      </c>
      <c r="G246" s="82">
        <v>95.983999999999995</v>
      </c>
      <c r="H246" s="27">
        <f t="shared" si="47"/>
        <v>95.433599999999998</v>
      </c>
      <c r="I246" s="63">
        <f t="shared" si="48"/>
        <v>0.55039999999999623</v>
      </c>
      <c r="J246" s="63">
        <f t="shared" si="49"/>
        <v>0.30294015999999585</v>
      </c>
      <c r="K246" s="63">
        <f t="shared" si="50"/>
        <v>0.55039999999999623</v>
      </c>
      <c r="L246" s="24">
        <f t="shared" si="51"/>
        <v>5.734289048174657E-3</v>
      </c>
      <c r="M246" s="4">
        <f t="shared" ca="1" si="40"/>
        <v>94.585899999999995</v>
      </c>
      <c r="N246" s="63">
        <f t="shared" ca="1" si="42"/>
        <v>1.3980999999999995</v>
      </c>
      <c r="O246" s="63">
        <f t="shared" ca="1" si="43"/>
        <v>1.9546836099999985</v>
      </c>
      <c r="P246" s="63">
        <f t="shared" ca="1" si="44"/>
        <v>1.3980999999999995</v>
      </c>
      <c r="Q246" s="24">
        <f t="shared" ca="1" si="45"/>
        <v>1.4565969328221365E-2</v>
      </c>
      <c r="R246" s="25">
        <f t="shared" ca="1" si="41"/>
        <v>1.3876072384842295</v>
      </c>
      <c r="S246" s="26">
        <f t="shared" ca="1" si="52"/>
        <v>0</v>
      </c>
    </row>
    <row r="247" spans="5:19" x14ac:dyDescent="0.3">
      <c r="E247" s="23">
        <f t="shared" si="46"/>
        <v>246</v>
      </c>
      <c r="F247" s="79">
        <v>43819</v>
      </c>
      <c r="G247" s="82">
        <v>94.854799999999997</v>
      </c>
      <c r="H247" s="27">
        <f t="shared" si="47"/>
        <v>95.983999999999995</v>
      </c>
      <c r="I247" s="63">
        <f t="shared" si="48"/>
        <v>-1.1291999999999973</v>
      </c>
      <c r="J247" s="63">
        <f t="shared" si="49"/>
        <v>1.275092639999994</v>
      </c>
      <c r="K247" s="63">
        <f t="shared" si="50"/>
        <v>1.1291999999999973</v>
      </c>
      <c r="L247" s="24">
        <f t="shared" si="51"/>
        <v>1.1904510894546163E-2</v>
      </c>
      <c r="M247" s="4">
        <f t="shared" ca="1" si="40"/>
        <v>95.326066666666648</v>
      </c>
      <c r="N247" s="63">
        <f t="shared" ca="1" si="42"/>
        <v>-0.47126666666665074</v>
      </c>
      <c r="O247" s="63">
        <f t="shared" ca="1" si="43"/>
        <v>0.22209227111109608</v>
      </c>
      <c r="P247" s="63">
        <f t="shared" ca="1" si="44"/>
        <v>0.47126666666665074</v>
      </c>
      <c r="Q247" s="24">
        <f t="shared" ca="1" si="45"/>
        <v>4.9682954016734074E-3</v>
      </c>
      <c r="R247" s="25">
        <f t="shared" ca="1" si="41"/>
        <v>-0.48175942818242062</v>
      </c>
      <c r="S247" s="26">
        <f t="shared" ca="1" si="52"/>
        <v>1</v>
      </c>
    </row>
    <row r="248" spans="5:19" x14ac:dyDescent="0.3">
      <c r="E248" s="23">
        <f t="shared" si="46"/>
        <v>247</v>
      </c>
      <c r="F248" s="79">
        <v>43822</v>
      </c>
      <c r="G248" s="82">
        <v>94.930700000000002</v>
      </c>
      <c r="H248" s="27">
        <f t="shared" si="47"/>
        <v>94.854799999999997</v>
      </c>
      <c r="I248" s="63">
        <f t="shared" si="48"/>
        <v>7.5900000000004297E-2</v>
      </c>
      <c r="J248" s="63">
        <f t="shared" si="49"/>
        <v>5.7608100000006521E-3</v>
      </c>
      <c r="K248" s="63">
        <f t="shared" si="50"/>
        <v>7.5900000000004297E-2</v>
      </c>
      <c r="L248" s="24">
        <f t="shared" si="51"/>
        <v>7.9953060495713496E-4</v>
      </c>
      <c r="M248" s="4">
        <f t="shared" ca="1" si="40"/>
        <v>95.42413333333333</v>
      </c>
      <c r="N248" s="63">
        <f t="shared" ca="1" si="42"/>
        <v>-0.49343333333332851</v>
      </c>
      <c r="O248" s="63">
        <f t="shared" ca="1" si="43"/>
        <v>0.24347645444443969</v>
      </c>
      <c r="P248" s="63">
        <f t="shared" ca="1" si="44"/>
        <v>0.49343333333332851</v>
      </c>
      <c r="Q248" s="24">
        <f t="shared" ca="1" si="45"/>
        <v>5.1978267655598083E-3</v>
      </c>
      <c r="R248" s="25">
        <f t="shared" ca="1" si="41"/>
        <v>-0.50392609484909834</v>
      </c>
      <c r="S248" s="26">
        <f t="shared" ca="1" si="52"/>
        <v>0</v>
      </c>
    </row>
    <row r="249" spans="5:19" x14ac:dyDescent="0.3">
      <c r="E249" s="23">
        <f t="shared" si="46"/>
        <v>248</v>
      </c>
      <c r="F249" s="79">
        <v>43823</v>
      </c>
      <c r="G249" s="82">
        <v>95.025599999999997</v>
      </c>
      <c r="H249" s="27">
        <f t="shared" si="47"/>
        <v>94.930700000000002</v>
      </c>
      <c r="I249" s="63">
        <f t="shared" si="48"/>
        <v>9.4899999999995543E-2</v>
      </c>
      <c r="J249" s="63">
        <f t="shared" si="49"/>
        <v>9.0060099999991535E-3</v>
      </c>
      <c r="K249" s="63">
        <f t="shared" si="50"/>
        <v>9.4899999999995543E-2</v>
      </c>
      <c r="L249" s="24">
        <f t="shared" si="51"/>
        <v>9.9867825091339122E-4</v>
      </c>
      <c r="M249" s="4">
        <f t="shared" ca="1" si="40"/>
        <v>95.256500000000003</v>
      </c>
      <c r="N249" s="63">
        <f t="shared" ca="1" si="42"/>
        <v>-0.23090000000000543</v>
      </c>
      <c r="O249" s="63">
        <f t="shared" ca="1" si="43"/>
        <v>5.3314810000002509E-2</v>
      </c>
      <c r="P249" s="63">
        <f t="shared" ca="1" si="44"/>
        <v>0.23090000000000543</v>
      </c>
      <c r="Q249" s="24">
        <f t="shared" ca="1" si="45"/>
        <v>2.429871529356357E-3</v>
      </c>
      <c r="R249" s="25">
        <f t="shared" ca="1" si="41"/>
        <v>-0.24139276151577532</v>
      </c>
      <c r="S249" s="26">
        <f t="shared" ca="1" si="52"/>
        <v>0</v>
      </c>
    </row>
    <row r="250" spans="5:19" x14ac:dyDescent="0.3">
      <c r="E250" s="23">
        <f t="shared" si="46"/>
        <v>249</v>
      </c>
      <c r="F250" s="79">
        <v>43825</v>
      </c>
      <c r="G250" s="82">
        <v>95.566500000000005</v>
      </c>
      <c r="H250" s="27">
        <f t="shared" si="47"/>
        <v>95.025599999999997</v>
      </c>
      <c r="I250" s="63">
        <f t="shared" si="48"/>
        <v>0.54090000000000771</v>
      </c>
      <c r="J250" s="63">
        <f t="shared" si="49"/>
        <v>0.29257281000000834</v>
      </c>
      <c r="K250" s="63">
        <f t="shared" si="50"/>
        <v>0.54090000000000771</v>
      </c>
      <c r="L250" s="24">
        <f t="shared" si="51"/>
        <v>5.6599331355653678E-3</v>
      </c>
      <c r="M250" s="4">
        <f t="shared" ca="1" si="40"/>
        <v>94.937033333333332</v>
      </c>
      <c r="N250" s="63">
        <f t="shared" ca="1" si="42"/>
        <v>0.62946666666667284</v>
      </c>
      <c r="O250" s="63">
        <f t="shared" ca="1" si="43"/>
        <v>0.39622828444445224</v>
      </c>
      <c r="P250" s="63">
        <f t="shared" ca="1" si="44"/>
        <v>0.62946666666667284</v>
      </c>
      <c r="Q250" s="24">
        <f t="shared" ca="1" si="45"/>
        <v>6.5866874549834181E-3</v>
      </c>
      <c r="R250" s="25">
        <f t="shared" ca="1" si="41"/>
        <v>0.618973905150903</v>
      </c>
      <c r="S250" s="26">
        <f t="shared" ca="1" si="52"/>
        <v>1</v>
      </c>
    </row>
    <row r="251" spans="5:19" x14ac:dyDescent="0.3">
      <c r="E251" s="23">
        <f t="shared" si="46"/>
        <v>250</v>
      </c>
      <c r="F251" s="79">
        <v>43826</v>
      </c>
      <c r="G251" s="82">
        <v>96.382499999999993</v>
      </c>
      <c r="H251" s="27">
        <f t="shared" si="47"/>
        <v>95.566500000000005</v>
      </c>
      <c r="I251" s="63">
        <f t="shared" si="48"/>
        <v>0.81599999999998829</v>
      </c>
      <c r="J251" s="63">
        <f t="shared" si="49"/>
        <v>0.66585599999998091</v>
      </c>
      <c r="K251" s="63">
        <f t="shared" si="50"/>
        <v>0.81599999999998829</v>
      </c>
      <c r="L251" s="24">
        <f t="shared" si="51"/>
        <v>8.4662672165589023E-3</v>
      </c>
      <c r="M251" s="4">
        <f t="shared" ca="1" si="40"/>
        <v>95.174266666666668</v>
      </c>
      <c r="N251" s="63">
        <f t="shared" ca="1" si="42"/>
        <v>1.2082333333333253</v>
      </c>
      <c r="O251" s="63">
        <f t="shared" ca="1" si="43"/>
        <v>1.4598277877777583</v>
      </c>
      <c r="P251" s="63">
        <f t="shared" ca="1" si="44"/>
        <v>1.2082333333333253</v>
      </c>
      <c r="Q251" s="24">
        <f t="shared" ca="1" si="45"/>
        <v>1.2535816495041376E-2</v>
      </c>
      <c r="R251" s="25">
        <f t="shared" ca="1" si="41"/>
        <v>1.1977405718175553</v>
      </c>
      <c r="S251" s="26">
        <f t="shared" ca="1" si="52"/>
        <v>0</v>
      </c>
    </row>
    <row r="252" spans="5:19" x14ac:dyDescent="0.3">
      <c r="E252" s="23">
        <f t="shared" si="46"/>
        <v>251</v>
      </c>
      <c r="F252" s="79">
        <v>43829</v>
      </c>
      <c r="G252" s="82">
        <v>95.651899999999998</v>
      </c>
      <c r="H252" s="27">
        <f t="shared" si="47"/>
        <v>96.382499999999993</v>
      </c>
      <c r="I252" s="63">
        <f t="shared" si="48"/>
        <v>-0.73059999999999548</v>
      </c>
      <c r="J252" s="63">
        <f t="shared" si="49"/>
        <v>0.5337763599999934</v>
      </c>
      <c r="K252" s="63">
        <f t="shared" si="50"/>
        <v>0.73059999999999548</v>
      </c>
      <c r="L252" s="24">
        <f t="shared" si="51"/>
        <v>7.6381127818683737E-3</v>
      </c>
      <c r="M252" s="4">
        <f t="shared" ca="1" si="40"/>
        <v>95.658200000000008</v>
      </c>
      <c r="N252" s="63">
        <f t="shared" ca="1" si="42"/>
        <v>-6.3000000000101863E-3</v>
      </c>
      <c r="O252" s="63">
        <f t="shared" ca="1" si="43"/>
        <v>3.969000000012835E-5</v>
      </c>
      <c r="P252" s="63">
        <f t="shared" ca="1" si="44"/>
        <v>6.3000000000101863E-3</v>
      </c>
      <c r="Q252" s="24">
        <f t="shared" ca="1" si="45"/>
        <v>6.5863824973787108E-5</v>
      </c>
      <c r="R252" s="25">
        <f t="shared" ca="1" si="41"/>
        <v>-1.6792761515780068E-2</v>
      </c>
      <c r="S252" s="26">
        <f t="shared" ca="1" si="52"/>
        <v>1</v>
      </c>
    </row>
    <row r="253" spans="5:19" x14ac:dyDescent="0.3">
      <c r="E253" s="23">
        <f t="shared" si="46"/>
        <v>252</v>
      </c>
      <c r="F253" s="79">
        <v>43830</v>
      </c>
      <c r="G253" s="82">
        <v>96.135800000000003</v>
      </c>
      <c r="H253" s="27">
        <f t="shared" si="47"/>
        <v>95.651899999999998</v>
      </c>
      <c r="I253" s="63">
        <f t="shared" si="48"/>
        <v>0.48390000000000555</v>
      </c>
      <c r="J253" s="63">
        <f t="shared" si="49"/>
        <v>0.23415921000000536</v>
      </c>
      <c r="K253" s="63">
        <f t="shared" si="50"/>
        <v>0.48390000000000555</v>
      </c>
      <c r="L253" s="24">
        <f t="shared" si="51"/>
        <v>5.0335046881599312E-3</v>
      </c>
      <c r="M253" s="4">
        <f t="shared" ca="1" si="40"/>
        <v>95.86696666666667</v>
      </c>
      <c r="N253" s="63">
        <f t="shared" ca="1" si="42"/>
        <v>0.26883333333333326</v>
      </c>
      <c r="O253" s="63">
        <f t="shared" ca="1" si="43"/>
        <v>7.2271361111111071E-2</v>
      </c>
      <c r="P253" s="63">
        <f t="shared" ca="1" si="44"/>
        <v>0.26883333333333326</v>
      </c>
      <c r="Q253" s="24">
        <f t="shared" ca="1" si="45"/>
        <v>2.7963914934221513E-3</v>
      </c>
      <c r="R253" s="25">
        <f t="shared" ca="1" si="41"/>
        <v>0.25834057181756337</v>
      </c>
      <c r="S253" s="26">
        <f t="shared" ca="1" si="52"/>
        <v>1</v>
      </c>
    </row>
    <row r="254" spans="5:19" x14ac:dyDescent="0.3">
      <c r="E254" s="23">
        <f t="shared" si="46"/>
        <v>253</v>
      </c>
      <c r="F254" s="79">
        <v>43832</v>
      </c>
      <c r="G254" s="82">
        <v>96.9803</v>
      </c>
      <c r="H254" s="27">
        <f t="shared" si="47"/>
        <v>96.135800000000003</v>
      </c>
      <c r="I254" s="63">
        <f t="shared" si="48"/>
        <v>0.84449999999999648</v>
      </c>
      <c r="J254" s="63">
        <f t="shared" si="49"/>
        <v>0.71318024999999408</v>
      </c>
      <c r="K254" s="63">
        <f t="shared" si="50"/>
        <v>0.84449999999999648</v>
      </c>
      <c r="L254" s="24">
        <f t="shared" si="51"/>
        <v>8.7079540896449741E-3</v>
      </c>
      <c r="M254" s="4">
        <f t="shared" ca="1" si="40"/>
        <v>96.056733333333341</v>
      </c>
      <c r="N254" s="63">
        <f t="shared" ca="1" si="42"/>
        <v>0.92356666666665888</v>
      </c>
      <c r="O254" s="63">
        <f t="shared" ca="1" si="43"/>
        <v>0.85297538777776338</v>
      </c>
      <c r="P254" s="63">
        <f t="shared" ca="1" si="44"/>
        <v>0.92356666666665888</v>
      </c>
      <c r="Q254" s="24">
        <f t="shared" ca="1" si="45"/>
        <v>9.5232399432323769E-3</v>
      </c>
      <c r="R254" s="25">
        <f t="shared" ca="1" si="41"/>
        <v>0.91307390515088904</v>
      </c>
      <c r="S254" s="26">
        <f t="shared" ca="1" si="52"/>
        <v>0</v>
      </c>
    </row>
    <row r="255" spans="5:19" x14ac:dyDescent="0.3">
      <c r="E255" s="23">
        <f t="shared" si="46"/>
        <v>254</v>
      </c>
      <c r="F255" s="79">
        <v>43833</v>
      </c>
      <c r="G255" s="82">
        <v>96.714699999999993</v>
      </c>
      <c r="H255" s="27">
        <f t="shared" si="47"/>
        <v>96.9803</v>
      </c>
      <c r="I255" s="63">
        <f t="shared" si="48"/>
        <v>-0.26560000000000628</v>
      </c>
      <c r="J255" s="63">
        <f t="shared" si="49"/>
        <v>7.054336000000333E-2</v>
      </c>
      <c r="K255" s="63">
        <f t="shared" si="50"/>
        <v>0.26560000000000628</v>
      </c>
      <c r="L255" s="24">
        <f t="shared" si="51"/>
        <v>2.7462216188439432E-3</v>
      </c>
      <c r="M255" s="4">
        <f t="shared" ca="1" si="40"/>
        <v>96.256000000000014</v>
      </c>
      <c r="N255" s="63">
        <f t="shared" ca="1" si="42"/>
        <v>0.45869999999997901</v>
      </c>
      <c r="O255" s="63">
        <f t="shared" ca="1" si="43"/>
        <v>0.21040568999998074</v>
      </c>
      <c r="P255" s="63">
        <f t="shared" ca="1" si="44"/>
        <v>0.45869999999997901</v>
      </c>
      <c r="Q255" s="24">
        <f t="shared" ca="1" si="45"/>
        <v>4.7428157250136646E-3</v>
      </c>
      <c r="R255" s="25">
        <f t="shared" ca="1" si="41"/>
        <v>0.44820723848420913</v>
      </c>
      <c r="S255" s="26">
        <f t="shared" ca="1" si="52"/>
        <v>0</v>
      </c>
    </row>
    <row r="256" spans="5:19" x14ac:dyDescent="0.3">
      <c r="E256" s="23">
        <f t="shared" si="46"/>
        <v>255</v>
      </c>
      <c r="F256" s="79">
        <v>43836</v>
      </c>
      <c r="G256" s="82">
        <v>96.629300000000001</v>
      </c>
      <c r="H256" s="27">
        <f t="shared" si="47"/>
        <v>96.714699999999993</v>
      </c>
      <c r="I256" s="63">
        <f t="shared" si="48"/>
        <v>-8.5399999999992815E-2</v>
      </c>
      <c r="J256" s="63">
        <f t="shared" si="49"/>
        <v>7.2931599999987726E-3</v>
      </c>
      <c r="K256" s="63">
        <f t="shared" si="50"/>
        <v>8.5399999999992815E-2</v>
      </c>
      <c r="L256" s="24">
        <f t="shared" si="51"/>
        <v>8.8378990637407926E-4</v>
      </c>
      <c r="M256" s="4">
        <f t="shared" ca="1" si="40"/>
        <v>96.610266666666675</v>
      </c>
      <c r="N256" s="63">
        <f t="shared" ca="1" si="42"/>
        <v>1.9033333333325686E-2</v>
      </c>
      <c r="O256" s="63">
        <f t="shared" ca="1" si="43"/>
        <v>3.6226777777748667E-4</v>
      </c>
      <c r="P256" s="63">
        <f t="shared" ca="1" si="44"/>
        <v>1.9033333333325686E-2</v>
      </c>
      <c r="Q256" s="24">
        <f t="shared" ca="1" si="45"/>
        <v>1.9697269185770449E-4</v>
      </c>
      <c r="R256" s="25">
        <f t="shared" ca="1" si="41"/>
        <v>8.5405718175558063E-3</v>
      </c>
      <c r="S256" s="26">
        <f t="shared" ca="1" si="52"/>
        <v>0</v>
      </c>
    </row>
    <row r="257" spans="5:19" x14ac:dyDescent="0.3">
      <c r="E257" s="23">
        <f t="shared" si="46"/>
        <v>256</v>
      </c>
      <c r="F257" s="79">
        <v>43837</v>
      </c>
      <c r="G257" s="82">
        <v>96.581800000000001</v>
      </c>
      <c r="H257" s="27">
        <f t="shared" si="47"/>
        <v>96.629300000000001</v>
      </c>
      <c r="I257" s="63">
        <f t="shared" si="48"/>
        <v>-4.7499999999999432E-2</v>
      </c>
      <c r="J257" s="63">
        <f t="shared" si="49"/>
        <v>2.2562499999999458E-3</v>
      </c>
      <c r="K257" s="63">
        <f t="shared" si="50"/>
        <v>4.7499999999999432E-2</v>
      </c>
      <c r="L257" s="24">
        <f t="shared" si="51"/>
        <v>4.9181108656081612E-4</v>
      </c>
      <c r="M257" s="4">
        <f t="shared" ca="1" si="40"/>
        <v>96.774766666666665</v>
      </c>
      <c r="N257" s="63">
        <f t="shared" ca="1" si="42"/>
        <v>-0.1929666666666634</v>
      </c>
      <c r="O257" s="63">
        <f t="shared" ca="1" si="43"/>
        <v>3.7236134444443181E-2</v>
      </c>
      <c r="P257" s="63">
        <f t="shared" ca="1" si="44"/>
        <v>0.1929666666666634</v>
      </c>
      <c r="Q257" s="24">
        <f t="shared" ca="1" si="45"/>
        <v>1.9979609684916142E-3</v>
      </c>
      <c r="R257" s="25">
        <f t="shared" ca="1" si="41"/>
        <v>-0.20345942818243329</v>
      </c>
      <c r="S257" s="26">
        <f t="shared" ca="1" si="52"/>
        <v>1</v>
      </c>
    </row>
    <row r="258" spans="5:19" x14ac:dyDescent="0.3">
      <c r="E258" s="23">
        <f t="shared" si="46"/>
        <v>257</v>
      </c>
      <c r="F258" s="79">
        <v>43838</v>
      </c>
      <c r="G258" s="82">
        <v>96.363600000000005</v>
      </c>
      <c r="H258" s="27">
        <f t="shared" si="47"/>
        <v>96.581800000000001</v>
      </c>
      <c r="I258" s="63">
        <f t="shared" si="48"/>
        <v>-0.21819999999999595</v>
      </c>
      <c r="J258" s="63">
        <f t="shared" si="49"/>
        <v>4.7611239999998237E-2</v>
      </c>
      <c r="K258" s="63">
        <f t="shared" si="50"/>
        <v>0.21819999999999595</v>
      </c>
      <c r="L258" s="24">
        <f t="shared" si="51"/>
        <v>2.264340477109572E-3</v>
      </c>
      <c r="M258" s="4">
        <f t="shared" ref="M258:M321" ca="1" si="53">IF(E258&lt;=span,G258,AVERAGE(OFFSET(G258,-span,0,span,1)))</f>
        <v>96.641933333333327</v>
      </c>
      <c r="N258" s="63">
        <f t="shared" ca="1" si="42"/>
        <v>-0.27833333333332178</v>
      </c>
      <c r="O258" s="63">
        <f t="shared" ca="1" si="43"/>
        <v>7.7469444444438013E-2</v>
      </c>
      <c r="P258" s="63">
        <f t="shared" ca="1" si="44"/>
        <v>0.27833333333332178</v>
      </c>
      <c r="Q258" s="24">
        <f t="shared" ca="1" si="45"/>
        <v>2.8883658698234784E-3</v>
      </c>
      <c r="R258" s="25">
        <f t="shared" ref="R258:R321" ca="1" si="54">N258-AVERAGE(ErorrMA)</f>
        <v>-0.28882609484909166</v>
      </c>
      <c r="S258" s="26">
        <f t="shared" ca="1" si="52"/>
        <v>0</v>
      </c>
    </row>
    <row r="259" spans="5:19" x14ac:dyDescent="0.3">
      <c r="E259" s="23">
        <f t="shared" si="46"/>
        <v>258</v>
      </c>
      <c r="F259" s="79">
        <v>43839</v>
      </c>
      <c r="G259" s="82">
        <v>96.2971</v>
      </c>
      <c r="H259" s="27">
        <f t="shared" si="47"/>
        <v>96.363600000000005</v>
      </c>
      <c r="I259" s="63">
        <f t="shared" si="48"/>
        <v>-6.6500000000004889E-2</v>
      </c>
      <c r="J259" s="63">
        <f t="shared" si="49"/>
        <v>4.4222500000006505E-3</v>
      </c>
      <c r="K259" s="63">
        <f t="shared" si="50"/>
        <v>6.6500000000004889E-2</v>
      </c>
      <c r="L259" s="24">
        <f t="shared" si="51"/>
        <v>6.9057115946383522E-4</v>
      </c>
      <c r="M259" s="4">
        <f t="shared" ca="1" si="53"/>
        <v>96.524900000000002</v>
      </c>
      <c r="N259" s="63">
        <f t="shared" ref="N259:N322" ca="1" si="55">G259-M259</f>
        <v>-0.227800000000002</v>
      </c>
      <c r="O259" s="63">
        <f t="shared" ref="O259:O322" ca="1" si="56">N259^2</f>
        <v>5.1892840000000912E-2</v>
      </c>
      <c r="P259" s="63">
        <f t="shared" ref="P259:P322" ca="1" si="57">ABS(N259)</f>
        <v>0.227800000000002</v>
      </c>
      <c r="Q259" s="24">
        <f t="shared" ref="Q259:Q322" ca="1" si="58">P259/G259</f>
        <v>2.3655956409902477E-3</v>
      </c>
      <c r="R259" s="25">
        <f t="shared" ca="1" si="54"/>
        <v>-0.23829276151577189</v>
      </c>
      <c r="S259" s="26">
        <f t="shared" ca="1" si="52"/>
        <v>0</v>
      </c>
    </row>
    <row r="260" spans="5:19" x14ac:dyDescent="0.3">
      <c r="E260" s="23">
        <f t="shared" ref="E260:E323" si="59">E259+1</f>
        <v>259</v>
      </c>
      <c r="F260" s="79">
        <v>43840</v>
      </c>
      <c r="G260" s="82">
        <v>95.746700000000004</v>
      </c>
      <c r="H260" s="27">
        <f t="shared" ref="H260:H323" si="60">G259</f>
        <v>96.2971</v>
      </c>
      <c r="I260" s="63">
        <f t="shared" ref="I260:I323" si="61">(G260-H260)</f>
        <v>-0.55039999999999623</v>
      </c>
      <c r="J260" s="63">
        <f t="shared" ref="J260:J323" si="62">I260^2</f>
        <v>0.30294015999999585</v>
      </c>
      <c r="K260" s="63">
        <f t="shared" ref="K260:K323" si="63">ABS(I260)</f>
        <v>0.55039999999999623</v>
      </c>
      <c r="L260" s="24">
        <f t="shared" ref="L260:L323" si="64">K260/G260</f>
        <v>5.7485009927234695E-3</v>
      </c>
      <c r="M260" s="4">
        <f t="shared" ca="1" si="53"/>
        <v>96.414166666666674</v>
      </c>
      <c r="N260" s="63">
        <f t="shared" ca="1" si="55"/>
        <v>-0.66746666666666954</v>
      </c>
      <c r="O260" s="63">
        <f t="shared" ca="1" si="56"/>
        <v>0.44551175111111496</v>
      </c>
      <c r="P260" s="63">
        <f t="shared" ca="1" si="57"/>
        <v>0.66746666666666954</v>
      </c>
      <c r="Q260" s="24">
        <f t="shared" ca="1" si="58"/>
        <v>6.9711715042572696E-3</v>
      </c>
      <c r="R260" s="25">
        <f t="shared" ca="1" si="54"/>
        <v>-0.67795942818243937</v>
      </c>
      <c r="S260" s="26">
        <f t="shared" ref="S260:S323" ca="1" si="65">IF(N259*N260&lt;0,1,0)</f>
        <v>0</v>
      </c>
    </row>
    <row r="261" spans="5:19" x14ac:dyDescent="0.3">
      <c r="E261" s="23">
        <f t="shared" si="59"/>
        <v>260</v>
      </c>
      <c r="F261" s="79">
        <v>43843</v>
      </c>
      <c r="G261" s="82">
        <v>96.942400000000006</v>
      </c>
      <c r="H261" s="27">
        <f t="shared" si="60"/>
        <v>95.746700000000004</v>
      </c>
      <c r="I261" s="63">
        <f t="shared" si="61"/>
        <v>1.1957000000000022</v>
      </c>
      <c r="J261" s="63">
        <f t="shared" si="62"/>
        <v>1.4296984900000054</v>
      </c>
      <c r="K261" s="63">
        <f t="shared" si="63"/>
        <v>1.1957000000000022</v>
      </c>
      <c r="L261" s="24">
        <f t="shared" si="64"/>
        <v>1.2334128307118476E-2</v>
      </c>
      <c r="M261" s="4">
        <f t="shared" ca="1" si="53"/>
        <v>96.135800000000017</v>
      </c>
      <c r="N261" s="63">
        <f t="shared" ca="1" si="55"/>
        <v>0.80659999999998888</v>
      </c>
      <c r="O261" s="63">
        <f t="shared" ca="1" si="56"/>
        <v>0.6506035599999821</v>
      </c>
      <c r="P261" s="63">
        <f t="shared" ca="1" si="57"/>
        <v>0.80659999999998888</v>
      </c>
      <c r="Q261" s="24">
        <f t="shared" ca="1" si="58"/>
        <v>8.3204046939212243E-3</v>
      </c>
      <c r="R261" s="25">
        <f t="shared" ca="1" si="54"/>
        <v>0.79610723848421905</v>
      </c>
      <c r="S261" s="26">
        <f t="shared" ca="1" si="65"/>
        <v>1</v>
      </c>
    </row>
    <row r="262" spans="5:19" x14ac:dyDescent="0.3">
      <c r="E262" s="23">
        <f t="shared" si="59"/>
        <v>261</v>
      </c>
      <c r="F262" s="79">
        <v>43844</v>
      </c>
      <c r="G262" s="82">
        <v>97.663600000000002</v>
      </c>
      <c r="H262" s="27">
        <f t="shared" si="60"/>
        <v>96.942400000000006</v>
      </c>
      <c r="I262" s="63">
        <f t="shared" si="61"/>
        <v>0.72119999999999607</v>
      </c>
      <c r="J262" s="63">
        <f t="shared" si="62"/>
        <v>0.52012943999999428</v>
      </c>
      <c r="K262" s="63">
        <f t="shared" si="63"/>
        <v>0.72119999999999607</v>
      </c>
      <c r="L262" s="24">
        <f t="shared" si="64"/>
        <v>7.3845322105676632E-3</v>
      </c>
      <c r="M262" s="4">
        <f t="shared" ca="1" si="53"/>
        <v>96.328733333333332</v>
      </c>
      <c r="N262" s="63">
        <f t="shared" ca="1" si="55"/>
        <v>1.3348666666666702</v>
      </c>
      <c r="O262" s="63">
        <f t="shared" ca="1" si="56"/>
        <v>1.7818690177777872</v>
      </c>
      <c r="P262" s="63">
        <f t="shared" ca="1" si="57"/>
        <v>1.3348666666666702</v>
      </c>
      <c r="Q262" s="24">
        <f t="shared" ca="1" si="58"/>
        <v>1.366800595786629E-2</v>
      </c>
      <c r="R262" s="25">
        <f t="shared" ca="1" si="54"/>
        <v>1.3243739051509003</v>
      </c>
      <c r="S262" s="26">
        <f t="shared" ca="1" si="65"/>
        <v>0</v>
      </c>
    </row>
    <row r="263" spans="5:19" x14ac:dyDescent="0.3">
      <c r="E263" s="23">
        <f t="shared" si="59"/>
        <v>262</v>
      </c>
      <c r="F263" s="79">
        <v>43845</v>
      </c>
      <c r="G263" s="82">
        <v>97.540199999999999</v>
      </c>
      <c r="H263" s="27">
        <f t="shared" si="60"/>
        <v>97.663600000000002</v>
      </c>
      <c r="I263" s="63">
        <f t="shared" si="61"/>
        <v>-0.12340000000000373</v>
      </c>
      <c r="J263" s="63">
        <f t="shared" si="62"/>
        <v>1.522756000000092E-2</v>
      </c>
      <c r="K263" s="63">
        <f t="shared" si="63"/>
        <v>0.12340000000000373</v>
      </c>
      <c r="L263" s="24">
        <f t="shared" si="64"/>
        <v>1.2651194071777968E-3</v>
      </c>
      <c r="M263" s="4">
        <f t="shared" ca="1" si="53"/>
        <v>96.784233333333347</v>
      </c>
      <c r="N263" s="63">
        <f t="shared" ca="1" si="55"/>
        <v>0.75596666666665158</v>
      </c>
      <c r="O263" s="63">
        <f t="shared" ca="1" si="56"/>
        <v>0.57148560111108826</v>
      </c>
      <c r="P263" s="63">
        <f t="shared" ca="1" si="57"/>
        <v>0.75596666666665158</v>
      </c>
      <c r="Q263" s="24">
        <f t="shared" ca="1" si="58"/>
        <v>7.7503087615839582E-3</v>
      </c>
      <c r="R263" s="25">
        <f t="shared" ca="1" si="54"/>
        <v>0.74547390515088174</v>
      </c>
      <c r="S263" s="26">
        <f t="shared" ca="1" si="65"/>
        <v>0</v>
      </c>
    </row>
    <row r="264" spans="5:19" x14ac:dyDescent="0.3">
      <c r="E264" s="23">
        <f t="shared" si="59"/>
        <v>263</v>
      </c>
      <c r="F264" s="79">
        <v>43846</v>
      </c>
      <c r="G264" s="82">
        <v>98.090599999999995</v>
      </c>
      <c r="H264" s="27">
        <f t="shared" si="60"/>
        <v>97.540199999999999</v>
      </c>
      <c r="I264" s="63">
        <f t="shared" si="61"/>
        <v>0.55039999999999623</v>
      </c>
      <c r="J264" s="63">
        <f t="shared" si="62"/>
        <v>0.30294015999999585</v>
      </c>
      <c r="K264" s="63">
        <f t="shared" si="63"/>
        <v>0.55039999999999623</v>
      </c>
      <c r="L264" s="24">
        <f t="shared" si="64"/>
        <v>5.611139089780226E-3</v>
      </c>
      <c r="M264" s="4">
        <f t="shared" ca="1" si="53"/>
        <v>97.382066666666674</v>
      </c>
      <c r="N264" s="63">
        <f t="shared" ca="1" si="55"/>
        <v>0.70853333333332102</v>
      </c>
      <c r="O264" s="63">
        <f t="shared" ca="1" si="56"/>
        <v>0.50201948444442701</v>
      </c>
      <c r="P264" s="63">
        <f t="shared" ca="1" si="57"/>
        <v>0.70853333333332102</v>
      </c>
      <c r="Q264" s="24">
        <f t="shared" ca="1" si="58"/>
        <v>7.223254148035806E-3</v>
      </c>
      <c r="R264" s="25">
        <f t="shared" ca="1" si="54"/>
        <v>0.69804057181755119</v>
      </c>
      <c r="S264" s="26">
        <f t="shared" ca="1" si="65"/>
        <v>0</v>
      </c>
    </row>
    <row r="265" spans="5:19" x14ac:dyDescent="0.3">
      <c r="E265" s="23">
        <f t="shared" si="59"/>
        <v>264</v>
      </c>
      <c r="F265" s="79">
        <v>43847</v>
      </c>
      <c r="G265" s="82">
        <v>99.191299999999998</v>
      </c>
      <c r="H265" s="27">
        <f t="shared" si="60"/>
        <v>98.090599999999995</v>
      </c>
      <c r="I265" s="63">
        <f t="shared" si="61"/>
        <v>1.1007000000000033</v>
      </c>
      <c r="J265" s="63">
        <f t="shared" si="62"/>
        <v>1.2115404900000073</v>
      </c>
      <c r="K265" s="63">
        <f t="shared" si="63"/>
        <v>1.1007000000000033</v>
      </c>
      <c r="L265" s="24">
        <f t="shared" si="64"/>
        <v>1.1096739330969585E-2</v>
      </c>
      <c r="M265" s="4">
        <f t="shared" ca="1" si="53"/>
        <v>97.764799999999994</v>
      </c>
      <c r="N265" s="63">
        <f t="shared" ca="1" si="55"/>
        <v>1.4265000000000043</v>
      </c>
      <c r="O265" s="63">
        <f t="shared" ca="1" si="56"/>
        <v>2.0349022500000125</v>
      </c>
      <c r="P265" s="63">
        <f t="shared" ca="1" si="57"/>
        <v>1.4265000000000043</v>
      </c>
      <c r="Q265" s="24">
        <f t="shared" ca="1" si="58"/>
        <v>1.4381301585925422E-2</v>
      </c>
      <c r="R265" s="25">
        <f t="shared" ca="1" si="54"/>
        <v>1.4160072384842344</v>
      </c>
      <c r="S265" s="26">
        <f t="shared" ca="1" si="65"/>
        <v>0</v>
      </c>
    </row>
    <row r="266" spans="5:19" x14ac:dyDescent="0.3">
      <c r="E266" s="23">
        <f t="shared" si="59"/>
        <v>265</v>
      </c>
      <c r="F266" s="79">
        <v>43851</v>
      </c>
      <c r="G266" s="82">
        <v>99.238799999999998</v>
      </c>
      <c r="H266" s="27">
        <f t="shared" si="60"/>
        <v>99.191299999999998</v>
      </c>
      <c r="I266" s="63">
        <f t="shared" si="61"/>
        <v>4.7499999999999432E-2</v>
      </c>
      <c r="J266" s="63">
        <f t="shared" si="62"/>
        <v>2.2562499999999458E-3</v>
      </c>
      <c r="K266" s="63">
        <f t="shared" si="63"/>
        <v>4.7499999999999432E-2</v>
      </c>
      <c r="L266" s="24">
        <f t="shared" si="64"/>
        <v>4.786434338182186E-4</v>
      </c>
      <c r="M266" s="4">
        <f t="shared" ca="1" si="53"/>
        <v>98.274033333333321</v>
      </c>
      <c r="N266" s="63">
        <f t="shared" ca="1" si="55"/>
        <v>0.96476666666667654</v>
      </c>
      <c r="O266" s="63">
        <f t="shared" ca="1" si="56"/>
        <v>0.93077472111113013</v>
      </c>
      <c r="P266" s="63">
        <f t="shared" ca="1" si="57"/>
        <v>0.96476666666667654</v>
      </c>
      <c r="Q266" s="24">
        <f t="shared" ca="1" si="58"/>
        <v>9.7216680035094802E-3</v>
      </c>
      <c r="R266" s="25">
        <f t="shared" ca="1" si="54"/>
        <v>0.95427390515090671</v>
      </c>
      <c r="S266" s="26">
        <f t="shared" ca="1" si="65"/>
        <v>0</v>
      </c>
    </row>
    <row r="267" spans="5:19" x14ac:dyDescent="0.3">
      <c r="E267" s="23">
        <f t="shared" si="59"/>
        <v>266</v>
      </c>
      <c r="F267" s="79">
        <v>43852</v>
      </c>
      <c r="G267" s="82">
        <v>99.153400000000005</v>
      </c>
      <c r="H267" s="27">
        <f t="shared" si="60"/>
        <v>99.238799999999998</v>
      </c>
      <c r="I267" s="63">
        <f t="shared" si="61"/>
        <v>-8.5399999999992815E-2</v>
      </c>
      <c r="J267" s="63">
        <f t="shared" si="62"/>
        <v>7.2931599999987726E-3</v>
      </c>
      <c r="K267" s="63">
        <f t="shared" si="63"/>
        <v>8.5399999999992815E-2</v>
      </c>
      <c r="L267" s="24">
        <f t="shared" si="64"/>
        <v>8.6129169549398015E-4</v>
      </c>
      <c r="M267" s="4">
        <f t="shared" ca="1" si="53"/>
        <v>98.840233333333344</v>
      </c>
      <c r="N267" s="63">
        <f t="shared" ca="1" si="55"/>
        <v>0.31316666666666038</v>
      </c>
      <c r="O267" s="63">
        <f t="shared" ca="1" si="56"/>
        <v>9.8073361111107177E-2</v>
      </c>
      <c r="P267" s="63">
        <f t="shared" ca="1" si="57"/>
        <v>0.31316666666666038</v>
      </c>
      <c r="Q267" s="24">
        <f t="shared" ca="1" si="58"/>
        <v>3.1584057295731701E-3</v>
      </c>
      <c r="R267" s="25">
        <f t="shared" ca="1" si="54"/>
        <v>0.30267390515089049</v>
      </c>
      <c r="S267" s="26">
        <f t="shared" ca="1" si="65"/>
        <v>0</v>
      </c>
    </row>
    <row r="268" spans="5:19" x14ac:dyDescent="0.3">
      <c r="E268" s="23">
        <f t="shared" si="59"/>
        <v>267</v>
      </c>
      <c r="F268" s="79">
        <v>43853</v>
      </c>
      <c r="G268" s="82">
        <v>97.758499999999998</v>
      </c>
      <c r="H268" s="27">
        <f t="shared" si="60"/>
        <v>99.153400000000005</v>
      </c>
      <c r="I268" s="63">
        <f t="shared" si="61"/>
        <v>-1.3949000000000069</v>
      </c>
      <c r="J268" s="63">
        <f t="shared" si="62"/>
        <v>1.9457460100000192</v>
      </c>
      <c r="K268" s="63">
        <f t="shared" si="63"/>
        <v>1.3949000000000069</v>
      </c>
      <c r="L268" s="24">
        <f t="shared" si="64"/>
        <v>1.4268835957998608E-2</v>
      </c>
      <c r="M268" s="4">
        <f t="shared" ca="1" si="53"/>
        <v>99.194499999999991</v>
      </c>
      <c r="N268" s="63">
        <f t="shared" ca="1" si="55"/>
        <v>-1.4359999999999928</v>
      </c>
      <c r="O268" s="63">
        <f t="shared" ca="1" si="56"/>
        <v>2.0620959999999795</v>
      </c>
      <c r="P268" s="63">
        <f t="shared" ca="1" si="57"/>
        <v>1.4359999999999928</v>
      </c>
      <c r="Q268" s="24">
        <f t="shared" ca="1" si="58"/>
        <v>1.4689259757463472E-2</v>
      </c>
      <c r="R268" s="25">
        <f t="shared" ca="1" si="54"/>
        <v>-1.4464927615157628</v>
      </c>
      <c r="S268" s="26">
        <f t="shared" ca="1" si="65"/>
        <v>1</v>
      </c>
    </row>
    <row r="269" spans="5:19" x14ac:dyDescent="0.3">
      <c r="E269" s="23">
        <f t="shared" si="59"/>
        <v>268</v>
      </c>
      <c r="F269" s="79">
        <v>43854</v>
      </c>
      <c r="G269" s="82">
        <v>96.819100000000006</v>
      </c>
      <c r="H269" s="27">
        <f t="shared" si="60"/>
        <v>97.758499999999998</v>
      </c>
      <c r="I269" s="63">
        <f t="shared" si="61"/>
        <v>-0.93939999999999202</v>
      </c>
      <c r="J269" s="63">
        <f t="shared" si="62"/>
        <v>0.88247235999998497</v>
      </c>
      <c r="K269" s="63">
        <f t="shared" si="63"/>
        <v>0.93939999999999202</v>
      </c>
      <c r="L269" s="24">
        <f t="shared" si="64"/>
        <v>9.70263098913326E-3</v>
      </c>
      <c r="M269" s="4">
        <f t="shared" ca="1" si="53"/>
        <v>98.71690000000001</v>
      </c>
      <c r="N269" s="63">
        <f t="shared" ca="1" si="55"/>
        <v>-1.8978000000000037</v>
      </c>
      <c r="O269" s="63">
        <f t="shared" ca="1" si="56"/>
        <v>3.6016448400000143</v>
      </c>
      <c r="P269" s="63">
        <f t="shared" ca="1" si="57"/>
        <v>1.8978000000000037</v>
      </c>
      <c r="Q269" s="24">
        <f t="shared" ca="1" si="58"/>
        <v>1.960150424864519E-2</v>
      </c>
      <c r="R269" s="25">
        <f t="shared" ca="1" si="54"/>
        <v>-1.9082927615157737</v>
      </c>
      <c r="S269" s="26">
        <f t="shared" ca="1" si="65"/>
        <v>0</v>
      </c>
    </row>
    <row r="270" spans="5:19" x14ac:dyDescent="0.3">
      <c r="E270" s="23">
        <f t="shared" si="59"/>
        <v>269</v>
      </c>
      <c r="F270" s="79">
        <v>43857</v>
      </c>
      <c r="G270" s="82">
        <v>95.120500000000007</v>
      </c>
      <c r="H270" s="27">
        <f t="shared" si="60"/>
        <v>96.819100000000006</v>
      </c>
      <c r="I270" s="63">
        <f t="shared" si="61"/>
        <v>-1.698599999999999</v>
      </c>
      <c r="J270" s="63">
        <f t="shared" si="62"/>
        <v>2.8852419599999966</v>
      </c>
      <c r="K270" s="63">
        <f t="shared" si="63"/>
        <v>1.698599999999999</v>
      </c>
      <c r="L270" s="24">
        <f t="shared" si="64"/>
        <v>1.7857349362124873E-2</v>
      </c>
      <c r="M270" s="4">
        <f t="shared" ca="1" si="53"/>
        <v>97.910333333333327</v>
      </c>
      <c r="N270" s="63">
        <f t="shared" ca="1" si="55"/>
        <v>-2.7898333333333198</v>
      </c>
      <c r="O270" s="63">
        <f t="shared" ca="1" si="56"/>
        <v>7.7831700277777021</v>
      </c>
      <c r="P270" s="63">
        <f t="shared" ca="1" si="57"/>
        <v>2.7898333333333198</v>
      </c>
      <c r="Q270" s="24">
        <f t="shared" ca="1" si="58"/>
        <v>2.9329464556360822E-2</v>
      </c>
      <c r="R270" s="25">
        <f t="shared" ca="1" si="54"/>
        <v>-2.8003260948490896</v>
      </c>
      <c r="S270" s="26">
        <f t="shared" ca="1" si="65"/>
        <v>0</v>
      </c>
    </row>
    <row r="271" spans="5:19" x14ac:dyDescent="0.3">
      <c r="E271" s="23">
        <f t="shared" si="59"/>
        <v>270</v>
      </c>
      <c r="F271" s="79">
        <v>43858</v>
      </c>
      <c r="G271" s="82">
        <v>95.281800000000004</v>
      </c>
      <c r="H271" s="27">
        <f t="shared" si="60"/>
        <v>95.120500000000007</v>
      </c>
      <c r="I271" s="63">
        <f t="shared" si="61"/>
        <v>0.16129999999999711</v>
      </c>
      <c r="J271" s="63">
        <f t="shared" si="62"/>
        <v>2.601768999999907E-2</v>
      </c>
      <c r="K271" s="63">
        <f t="shared" si="63"/>
        <v>0.16129999999999711</v>
      </c>
      <c r="L271" s="24">
        <f t="shared" si="64"/>
        <v>1.6928731405157868E-3</v>
      </c>
      <c r="M271" s="4">
        <f t="shared" ca="1" si="53"/>
        <v>96.566033333333337</v>
      </c>
      <c r="N271" s="63">
        <f t="shared" ca="1" si="55"/>
        <v>-1.2842333333333329</v>
      </c>
      <c r="O271" s="63">
        <f t="shared" ca="1" si="56"/>
        <v>1.6492552544444432</v>
      </c>
      <c r="P271" s="63">
        <f t="shared" ca="1" si="57"/>
        <v>1.2842333333333329</v>
      </c>
      <c r="Q271" s="24">
        <f t="shared" ca="1" si="58"/>
        <v>1.3478264824272137E-2</v>
      </c>
      <c r="R271" s="25">
        <f t="shared" ca="1" si="54"/>
        <v>-1.2947260948491028</v>
      </c>
      <c r="S271" s="26">
        <f t="shared" ca="1" si="65"/>
        <v>0</v>
      </c>
    </row>
    <row r="272" spans="5:19" x14ac:dyDescent="0.3">
      <c r="E272" s="23">
        <f t="shared" si="59"/>
        <v>271</v>
      </c>
      <c r="F272" s="79">
        <v>43859</v>
      </c>
      <c r="G272" s="82">
        <v>94.740899999999996</v>
      </c>
      <c r="H272" s="27">
        <f t="shared" si="60"/>
        <v>95.281800000000004</v>
      </c>
      <c r="I272" s="63">
        <f t="shared" si="61"/>
        <v>-0.54090000000000771</v>
      </c>
      <c r="J272" s="63">
        <f t="shared" si="62"/>
        <v>0.29257281000000834</v>
      </c>
      <c r="K272" s="63">
        <f t="shared" si="63"/>
        <v>0.54090000000000771</v>
      </c>
      <c r="L272" s="24">
        <f t="shared" si="64"/>
        <v>5.7092554535581545E-3</v>
      </c>
      <c r="M272" s="4">
        <f t="shared" ca="1" si="53"/>
        <v>95.740466666666677</v>
      </c>
      <c r="N272" s="63">
        <f t="shared" ca="1" si="55"/>
        <v>-0.9995666666666807</v>
      </c>
      <c r="O272" s="63">
        <f t="shared" ca="1" si="56"/>
        <v>0.99913352111113918</v>
      </c>
      <c r="P272" s="63">
        <f t="shared" ca="1" si="57"/>
        <v>0.9995666666666807</v>
      </c>
      <c r="Q272" s="24">
        <f t="shared" ca="1" si="58"/>
        <v>1.0550529567131837E-2</v>
      </c>
      <c r="R272" s="25">
        <f t="shared" ca="1" si="54"/>
        <v>-1.0100594281824506</v>
      </c>
      <c r="S272" s="26">
        <f t="shared" ca="1" si="65"/>
        <v>0</v>
      </c>
    </row>
    <row r="273" spans="5:19" x14ac:dyDescent="0.3">
      <c r="E273" s="23">
        <f t="shared" si="59"/>
        <v>272</v>
      </c>
      <c r="F273" s="79">
        <v>43860</v>
      </c>
      <c r="G273" s="82">
        <v>93.175200000000004</v>
      </c>
      <c r="H273" s="27">
        <f t="shared" si="60"/>
        <v>94.740899999999996</v>
      </c>
      <c r="I273" s="63">
        <f t="shared" si="61"/>
        <v>-1.5656999999999925</v>
      </c>
      <c r="J273" s="63">
        <f t="shared" si="62"/>
        <v>2.4514164899999766</v>
      </c>
      <c r="K273" s="63">
        <f t="shared" si="63"/>
        <v>1.5656999999999925</v>
      </c>
      <c r="L273" s="24">
        <f t="shared" si="64"/>
        <v>1.6803827627952423E-2</v>
      </c>
      <c r="M273" s="4">
        <f t="shared" ca="1" si="53"/>
        <v>95.047733333333341</v>
      </c>
      <c r="N273" s="63">
        <f t="shared" ca="1" si="55"/>
        <v>-1.8725333333333367</v>
      </c>
      <c r="O273" s="63">
        <f t="shared" ca="1" si="56"/>
        <v>3.506381084444457</v>
      </c>
      <c r="P273" s="63">
        <f t="shared" ca="1" si="57"/>
        <v>1.8725333333333367</v>
      </c>
      <c r="Q273" s="24">
        <f t="shared" ca="1" si="58"/>
        <v>2.0096907045365469E-2</v>
      </c>
      <c r="R273" s="25">
        <f t="shared" ca="1" si="54"/>
        <v>-1.8830260948491067</v>
      </c>
      <c r="S273" s="26">
        <f t="shared" ca="1" si="65"/>
        <v>0</v>
      </c>
    </row>
    <row r="274" spans="5:19" x14ac:dyDescent="0.3">
      <c r="E274" s="23">
        <f t="shared" si="59"/>
        <v>273</v>
      </c>
      <c r="F274" s="79">
        <v>43861</v>
      </c>
      <c r="G274" s="82">
        <v>91.381699999999995</v>
      </c>
      <c r="H274" s="27">
        <f t="shared" si="60"/>
        <v>93.175200000000004</v>
      </c>
      <c r="I274" s="63">
        <f t="shared" si="61"/>
        <v>-1.7935000000000088</v>
      </c>
      <c r="J274" s="63">
        <f t="shared" si="62"/>
        <v>3.2166422500000316</v>
      </c>
      <c r="K274" s="63">
        <f t="shared" si="63"/>
        <v>1.7935000000000088</v>
      </c>
      <c r="L274" s="24">
        <f t="shared" si="64"/>
        <v>1.9626467881424935E-2</v>
      </c>
      <c r="M274" s="4">
        <f t="shared" ca="1" si="53"/>
        <v>94.399299999999997</v>
      </c>
      <c r="N274" s="63">
        <f t="shared" ca="1" si="55"/>
        <v>-3.0176000000000016</v>
      </c>
      <c r="O274" s="63">
        <f t="shared" ca="1" si="56"/>
        <v>9.1059097600000101</v>
      </c>
      <c r="P274" s="63">
        <f t="shared" ca="1" si="57"/>
        <v>3.0176000000000016</v>
      </c>
      <c r="Q274" s="24">
        <f t="shared" ca="1" si="58"/>
        <v>3.3021928898236755E-2</v>
      </c>
      <c r="R274" s="25">
        <f t="shared" ca="1" si="54"/>
        <v>-3.0280927615157713</v>
      </c>
      <c r="S274" s="26">
        <f t="shared" ca="1" si="65"/>
        <v>0</v>
      </c>
    </row>
    <row r="275" spans="5:19" x14ac:dyDescent="0.3">
      <c r="E275" s="23">
        <f t="shared" si="59"/>
        <v>274</v>
      </c>
      <c r="F275" s="79">
        <v>43864</v>
      </c>
      <c r="G275" s="82">
        <v>94.2</v>
      </c>
      <c r="H275" s="27">
        <f t="shared" si="60"/>
        <v>91.381699999999995</v>
      </c>
      <c r="I275" s="63">
        <f t="shared" si="61"/>
        <v>2.8183000000000078</v>
      </c>
      <c r="J275" s="63">
        <f t="shared" si="62"/>
        <v>7.9428148900000437</v>
      </c>
      <c r="K275" s="63">
        <f t="shared" si="63"/>
        <v>2.8183000000000078</v>
      </c>
      <c r="L275" s="24">
        <f t="shared" si="64"/>
        <v>2.9918259023354647E-2</v>
      </c>
      <c r="M275" s="4">
        <f t="shared" ca="1" si="53"/>
        <v>93.099266666666665</v>
      </c>
      <c r="N275" s="63">
        <f t="shared" ca="1" si="55"/>
        <v>1.1007333333333378</v>
      </c>
      <c r="O275" s="63">
        <f t="shared" ca="1" si="56"/>
        <v>1.2116138711111208</v>
      </c>
      <c r="P275" s="63">
        <f t="shared" ca="1" si="57"/>
        <v>1.1007333333333378</v>
      </c>
      <c r="Q275" s="24">
        <f t="shared" ca="1" si="58"/>
        <v>1.168506723283798E-2</v>
      </c>
      <c r="R275" s="25">
        <f t="shared" ca="1" si="54"/>
        <v>1.0902405718175678</v>
      </c>
      <c r="S275" s="26">
        <f t="shared" ca="1" si="65"/>
        <v>1</v>
      </c>
    </row>
    <row r="276" spans="5:19" x14ac:dyDescent="0.3">
      <c r="E276" s="23">
        <f t="shared" si="59"/>
        <v>275</v>
      </c>
      <c r="F276" s="79">
        <v>43865</v>
      </c>
      <c r="G276" s="82">
        <v>96.202200000000005</v>
      </c>
      <c r="H276" s="27">
        <f t="shared" si="60"/>
        <v>94.2</v>
      </c>
      <c r="I276" s="63">
        <f t="shared" si="61"/>
        <v>2.002200000000002</v>
      </c>
      <c r="J276" s="63">
        <f t="shared" si="62"/>
        <v>4.0088048400000078</v>
      </c>
      <c r="K276" s="63">
        <f t="shared" si="63"/>
        <v>2.002200000000002</v>
      </c>
      <c r="L276" s="24">
        <f t="shared" si="64"/>
        <v>2.081241385332146E-2</v>
      </c>
      <c r="M276" s="4">
        <f t="shared" ca="1" si="53"/>
        <v>92.918966666666662</v>
      </c>
      <c r="N276" s="63">
        <f t="shared" ca="1" si="55"/>
        <v>3.2832333333333423</v>
      </c>
      <c r="O276" s="63">
        <f t="shared" ca="1" si="56"/>
        <v>10.77962112111117</v>
      </c>
      <c r="P276" s="63">
        <f t="shared" ca="1" si="57"/>
        <v>3.2832333333333423</v>
      </c>
      <c r="Q276" s="24">
        <f t="shared" ca="1" si="58"/>
        <v>3.4128464144617711E-2</v>
      </c>
      <c r="R276" s="25">
        <f t="shared" ca="1" si="54"/>
        <v>3.2727405718175726</v>
      </c>
      <c r="S276" s="26">
        <f t="shared" ca="1" si="65"/>
        <v>0</v>
      </c>
    </row>
    <row r="277" spans="5:19" x14ac:dyDescent="0.3">
      <c r="E277" s="23">
        <f t="shared" si="59"/>
        <v>276</v>
      </c>
      <c r="F277" s="79">
        <v>43866</v>
      </c>
      <c r="G277" s="82">
        <v>95.405199999999994</v>
      </c>
      <c r="H277" s="27">
        <f t="shared" si="60"/>
        <v>96.202200000000005</v>
      </c>
      <c r="I277" s="63">
        <f t="shared" si="61"/>
        <v>-0.79700000000001125</v>
      </c>
      <c r="J277" s="63">
        <f t="shared" si="62"/>
        <v>0.6352090000000179</v>
      </c>
      <c r="K277" s="63">
        <f t="shared" si="63"/>
        <v>0.79700000000001125</v>
      </c>
      <c r="L277" s="24">
        <f t="shared" si="64"/>
        <v>8.3538423482159389E-3</v>
      </c>
      <c r="M277" s="4">
        <f t="shared" ca="1" si="53"/>
        <v>93.927966666666677</v>
      </c>
      <c r="N277" s="63">
        <f t="shared" ca="1" si="55"/>
        <v>1.4772333333333165</v>
      </c>
      <c r="O277" s="63">
        <f t="shared" ca="1" si="56"/>
        <v>2.1822183211110615</v>
      </c>
      <c r="P277" s="63">
        <f t="shared" ca="1" si="57"/>
        <v>1.4772333333333165</v>
      </c>
      <c r="Q277" s="24">
        <f t="shared" ca="1" si="58"/>
        <v>1.5483782155829207E-2</v>
      </c>
      <c r="R277" s="25">
        <f t="shared" ca="1" si="54"/>
        <v>1.4667405718175466</v>
      </c>
      <c r="S277" s="26">
        <f t="shared" ca="1" si="65"/>
        <v>0</v>
      </c>
    </row>
    <row r="278" spans="5:19" x14ac:dyDescent="0.3">
      <c r="E278" s="23">
        <f t="shared" si="59"/>
        <v>277</v>
      </c>
      <c r="F278" s="79">
        <v>43867</v>
      </c>
      <c r="G278" s="82">
        <v>95.148899999999998</v>
      </c>
      <c r="H278" s="27">
        <f t="shared" si="60"/>
        <v>95.405199999999994</v>
      </c>
      <c r="I278" s="63">
        <f t="shared" si="61"/>
        <v>-0.25629999999999598</v>
      </c>
      <c r="J278" s="63">
        <f t="shared" si="62"/>
        <v>6.5689689999997941E-2</v>
      </c>
      <c r="K278" s="63">
        <f t="shared" si="63"/>
        <v>0.25629999999999598</v>
      </c>
      <c r="L278" s="24">
        <f t="shared" si="64"/>
        <v>2.6936727592226078E-3</v>
      </c>
      <c r="M278" s="4">
        <f t="shared" ca="1" si="53"/>
        <v>95.269133333333329</v>
      </c>
      <c r="N278" s="63">
        <f t="shared" ca="1" si="55"/>
        <v>-0.12023333333333142</v>
      </c>
      <c r="O278" s="63">
        <f t="shared" ca="1" si="56"/>
        <v>1.4456054444443983E-2</v>
      </c>
      <c r="P278" s="63">
        <f t="shared" ca="1" si="57"/>
        <v>0.12023333333333142</v>
      </c>
      <c r="Q278" s="24">
        <f t="shared" ca="1" si="58"/>
        <v>1.2636334559131153E-3</v>
      </c>
      <c r="R278" s="25">
        <f t="shared" ca="1" si="54"/>
        <v>-0.1307260948491013</v>
      </c>
      <c r="S278" s="26">
        <f t="shared" ca="1" si="65"/>
        <v>1</v>
      </c>
    </row>
    <row r="279" spans="5:19" x14ac:dyDescent="0.3">
      <c r="E279" s="23">
        <f t="shared" si="59"/>
        <v>278</v>
      </c>
      <c r="F279" s="79">
        <v>43868</v>
      </c>
      <c r="G279" s="82">
        <v>94.3613</v>
      </c>
      <c r="H279" s="27">
        <f t="shared" si="60"/>
        <v>95.148899999999998</v>
      </c>
      <c r="I279" s="63">
        <f t="shared" si="61"/>
        <v>-0.78759999999999764</v>
      </c>
      <c r="J279" s="63">
        <f t="shared" si="62"/>
        <v>0.62031375999999627</v>
      </c>
      <c r="K279" s="63">
        <f t="shared" si="63"/>
        <v>0.78759999999999764</v>
      </c>
      <c r="L279" s="24">
        <f t="shared" si="64"/>
        <v>8.3466421085762656E-3</v>
      </c>
      <c r="M279" s="4">
        <f t="shared" ca="1" si="53"/>
        <v>95.585433333333341</v>
      </c>
      <c r="N279" s="63">
        <f t="shared" ca="1" si="55"/>
        <v>-1.2241333333333415</v>
      </c>
      <c r="O279" s="63">
        <f t="shared" ca="1" si="56"/>
        <v>1.4985024177777977</v>
      </c>
      <c r="P279" s="63">
        <f t="shared" ca="1" si="57"/>
        <v>1.2241333333333415</v>
      </c>
      <c r="Q279" s="24">
        <f t="shared" ca="1" si="58"/>
        <v>1.29728324358963E-2</v>
      </c>
      <c r="R279" s="25">
        <f t="shared" ca="1" si="54"/>
        <v>-1.2346260948491115</v>
      </c>
      <c r="S279" s="26">
        <f t="shared" ca="1" si="65"/>
        <v>0</v>
      </c>
    </row>
    <row r="280" spans="5:19" x14ac:dyDescent="0.3">
      <c r="E280" s="23">
        <f t="shared" si="59"/>
        <v>279</v>
      </c>
      <c r="F280" s="79">
        <v>43871</v>
      </c>
      <c r="G280" s="82">
        <v>94.911699999999996</v>
      </c>
      <c r="H280" s="27">
        <f t="shared" si="60"/>
        <v>94.3613</v>
      </c>
      <c r="I280" s="63">
        <f t="shared" si="61"/>
        <v>0.55039999999999623</v>
      </c>
      <c r="J280" s="63">
        <f t="shared" si="62"/>
        <v>0.30294015999999585</v>
      </c>
      <c r="K280" s="63">
        <f t="shared" si="63"/>
        <v>0.55039999999999623</v>
      </c>
      <c r="L280" s="24">
        <f t="shared" si="64"/>
        <v>5.7990742974785639E-3</v>
      </c>
      <c r="M280" s="4">
        <f t="shared" ca="1" si="53"/>
        <v>94.971799999999988</v>
      </c>
      <c r="N280" s="63">
        <f t="shared" ca="1" si="55"/>
        <v>-6.0099999999991383E-2</v>
      </c>
      <c r="O280" s="63">
        <f t="shared" ca="1" si="56"/>
        <v>3.6120099999989641E-3</v>
      </c>
      <c r="P280" s="63">
        <f t="shared" ca="1" si="57"/>
        <v>6.0099999999991383E-2</v>
      </c>
      <c r="Q280" s="24">
        <f t="shared" ca="1" si="58"/>
        <v>6.3322014040409545E-4</v>
      </c>
      <c r="R280" s="25">
        <f t="shared" ca="1" si="54"/>
        <v>-7.0592761515761257E-2</v>
      </c>
      <c r="S280" s="26">
        <f t="shared" ca="1" si="65"/>
        <v>0</v>
      </c>
    </row>
    <row r="281" spans="5:19" x14ac:dyDescent="0.3">
      <c r="E281" s="23">
        <f t="shared" si="59"/>
        <v>280</v>
      </c>
      <c r="F281" s="79">
        <v>43872</v>
      </c>
      <c r="G281" s="82">
        <v>94.911699999999996</v>
      </c>
      <c r="H281" s="27">
        <f t="shared" si="60"/>
        <v>94.911699999999996</v>
      </c>
      <c r="I281" s="63">
        <f t="shared" si="61"/>
        <v>0</v>
      </c>
      <c r="J281" s="63">
        <f t="shared" si="62"/>
        <v>0</v>
      </c>
      <c r="K281" s="63">
        <f t="shared" si="63"/>
        <v>0</v>
      </c>
      <c r="L281" s="24">
        <f t="shared" si="64"/>
        <v>0</v>
      </c>
      <c r="M281" s="4">
        <f t="shared" ca="1" si="53"/>
        <v>94.807299999999998</v>
      </c>
      <c r="N281" s="63">
        <f t="shared" ca="1" si="55"/>
        <v>0.10439999999999827</v>
      </c>
      <c r="O281" s="63">
        <f t="shared" ca="1" si="56"/>
        <v>1.0899359999999639E-2</v>
      </c>
      <c r="P281" s="63">
        <f t="shared" ca="1" si="57"/>
        <v>0.10439999999999827</v>
      </c>
      <c r="Q281" s="24">
        <f t="shared" ca="1" si="58"/>
        <v>1.0999697613676531E-3</v>
      </c>
      <c r="R281" s="25">
        <f t="shared" ca="1" si="54"/>
        <v>9.3907238484228397E-2</v>
      </c>
      <c r="S281" s="26">
        <f t="shared" ca="1" si="65"/>
        <v>1</v>
      </c>
    </row>
    <row r="282" spans="5:19" x14ac:dyDescent="0.3">
      <c r="E282" s="23">
        <f t="shared" si="59"/>
        <v>281</v>
      </c>
      <c r="F282" s="79">
        <v>43873</v>
      </c>
      <c r="G282" s="82">
        <v>97.739500000000007</v>
      </c>
      <c r="H282" s="27">
        <f t="shared" si="60"/>
        <v>94.911699999999996</v>
      </c>
      <c r="I282" s="63">
        <f t="shared" si="61"/>
        <v>2.8278000000000105</v>
      </c>
      <c r="J282" s="63">
        <f t="shared" si="62"/>
        <v>7.9964528400000594</v>
      </c>
      <c r="K282" s="63">
        <f t="shared" si="63"/>
        <v>2.8278000000000105</v>
      </c>
      <c r="L282" s="24">
        <f t="shared" si="64"/>
        <v>2.8932008041784644E-2</v>
      </c>
      <c r="M282" s="4">
        <f t="shared" ca="1" si="53"/>
        <v>94.728233333333336</v>
      </c>
      <c r="N282" s="63">
        <f t="shared" ca="1" si="55"/>
        <v>3.0112666666666712</v>
      </c>
      <c r="O282" s="63">
        <f t="shared" ca="1" si="56"/>
        <v>9.0677269377778043</v>
      </c>
      <c r="P282" s="63">
        <f t="shared" ca="1" si="57"/>
        <v>3.0112666666666712</v>
      </c>
      <c r="Q282" s="24">
        <f t="shared" ca="1" si="58"/>
        <v>3.0809106519540934E-2</v>
      </c>
      <c r="R282" s="25">
        <f t="shared" ca="1" si="54"/>
        <v>3.0007739051509015</v>
      </c>
      <c r="S282" s="26">
        <f t="shared" ca="1" si="65"/>
        <v>0</v>
      </c>
    </row>
    <row r="283" spans="5:19" x14ac:dyDescent="0.3">
      <c r="E283" s="23">
        <f t="shared" si="59"/>
        <v>282</v>
      </c>
      <c r="F283" s="79">
        <v>43874</v>
      </c>
      <c r="G283" s="82">
        <v>98.090599999999995</v>
      </c>
      <c r="H283" s="27">
        <f t="shared" si="60"/>
        <v>97.739500000000007</v>
      </c>
      <c r="I283" s="63">
        <f t="shared" si="61"/>
        <v>0.3510999999999882</v>
      </c>
      <c r="J283" s="63">
        <f t="shared" si="62"/>
        <v>0.12327120999999171</v>
      </c>
      <c r="K283" s="63">
        <f t="shared" si="63"/>
        <v>0.3510999999999882</v>
      </c>
      <c r="L283" s="24">
        <f t="shared" si="64"/>
        <v>3.5793439942256263E-3</v>
      </c>
      <c r="M283" s="4">
        <f t="shared" ca="1" si="53"/>
        <v>95.854300000000009</v>
      </c>
      <c r="N283" s="63">
        <f t="shared" ca="1" si="55"/>
        <v>2.2362999999999857</v>
      </c>
      <c r="O283" s="63">
        <f t="shared" ca="1" si="56"/>
        <v>5.0010376899999365</v>
      </c>
      <c r="P283" s="63">
        <f t="shared" ca="1" si="57"/>
        <v>2.2362999999999857</v>
      </c>
      <c r="Q283" s="24">
        <f t="shared" ca="1" si="58"/>
        <v>2.2798310949265127E-2</v>
      </c>
      <c r="R283" s="25">
        <f t="shared" ca="1" si="54"/>
        <v>2.225807238484216</v>
      </c>
      <c r="S283" s="26">
        <f t="shared" ca="1" si="65"/>
        <v>0</v>
      </c>
    </row>
    <row r="284" spans="5:19" x14ac:dyDescent="0.3">
      <c r="E284" s="23">
        <f t="shared" si="59"/>
        <v>283</v>
      </c>
      <c r="F284" s="79">
        <v>43875</v>
      </c>
      <c r="G284" s="82">
        <v>98.251900000000006</v>
      </c>
      <c r="H284" s="27">
        <f t="shared" si="60"/>
        <v>98.090599999999995</v>
      </c>
      <c r="I284" s="63">
        <f t="shared" si="61"/>
        <v>0.16130000000001132</v>
      </c>
      <c r="J284" s="63">
        <f t="shared" si="62"/>
        <v>2.6017690000003653E-2</v>
      </c>
      <c r="K284" s="63">
        <f t="shared" si="63"/>
        <v>0.16130000000001132</v>
      </c>
      <c r="L284" s="24">
        <f t="shared" si="64"/>
        <v>1.6416985320386814E-3</v>
      </c>
      <c r="M284" s="4">
        <f t="shared" ca="1" si="53"/>
        <v>96.913933333333333</v>
      </c>
      <c r="N284" s="63">
        <f t="shared" ca="1" si="55"/>
        <v>1.3379666666666736</v>
      </c>
      <c r="O284" s="63">
        <f t="shared" ca="1" si="56"/>
        <v>1.7901548011111297</v>
      </c>
      <c r="P284" s="63">
        <f t="shared" ca="1" si="57"/>
        <v>1.3379666666666736</v>
      </c>
      <c r="Q284" s="24">
        <f t="shared" ca="1" si="58"/>
        <v>1.3617717994936215E-2</v>
      </c>
      <c r="R284" s="25">
        <f t="shared" ca="1" si="54"/>
        <v>1.3274739051509037</v>
      </c>
      <c r="S284" s="26">
        <f t="shared" ca="1" si="65"/>
        <v>0</v>
      </c>
    </row>
    <row r="285" spans="5:19" x14ac:dyDescent="0.3">
      <c r="E285" s="23">
        <f t="shared" si="59"/>
        <v>284</v>
      </c>
      <c r="F285" s="79">
        <v>43879</v>
      </c>
      <c r="G285" s="82">
        <v>96.790599999999998</v>
      </c>
      <c r="H285" s="27">
        <f t="shared" si="60"/>
        <v>98.251900000000006</v>
      </c>
      <c r="I285" s="63">
        <f t="shared" si="61"/>
        <v>-1.4613000000000085</v>
      </c>
      <c r="J285" s="63">
        <f t="shared" si="62"/>
        <v>2.1353976900000249</v>
      </c>
      <c r="K285" s="63">
        <f t="shared" si="63"/>
        <v>1.4613000000000085</v>
      </c>
      <c r="L285" s="24">
        <f t="shared" si="64"/>
        <v>1.5097540463640152E-2</v>
      </c>
      <c r="M285" s="4">
        <f t="shared" ca="1" si="53"/>
        <v>98.027333333333331</v>
      </c>
      <c r="N285" s="63">
        <f t="shared" ca="1" si="55"/>
        <v>-1.2367333333333335</v>
      </c>
      <c r="O285" s="63">
        <f t="shared" ca="1" si="56"/>
        <v>1.5295093377777782</v>
      </c>
      <c r="P285" s="63">
        <f t="shared" ca="1" si="57"/>
        <v>1.2367333333333335</v>
      </c>
      <c r="Q285" s="24">
        <f t="shared" ca="1" si="58"/>
        <v>1.2777411580601148E-2</v>
      </c>
      <c r="R285" s="25">
        <f t="shared" ca="1" si="54"/>
        <v>-1.2472260948491034</v>
      </c>
      <c r="S285" s="26">
        <f t="shared" ca="1" si="65"/>
        <v>1</v>
      </c>
    </row>
    <row r="286" spans="5:19" x14ac:dyDescent="0.3">
      <c r="E286" s="23">
        <f t="shared" si="59"/>
        <v>285</v>
      </c>
      <c r="F286" s="79">
        <v>43880</v>
      </c>
      <c r="G286" s="82">
        <v>97.227099999999993</v>
      </c>
      <c r="H286" s="27">
        <f t="shared" si="60"/>
        <v>96.790599999999998</v>
      </c>
      <c r="I286" s="63">
        <f t="shared" si="61"/>
        <v>0.43649999999999523</v>
      </c>
      <c r="J286" s="63">
        <f t="shared" si="62"/>
        <v>0.19053224999999582</v>
      </c>
      <c r="K286" s="63">
        <f t="shared" si="63"/>
        <v>0.43649999999999523</v>
      </c>
      <c r="L286" s="24">
        <f t="shared" si="64"/>
        <v>4.4894890416354626E-3</v>
      </c>
      <c r="M286" s="4">
        <f t="shared" ca="1" si="53"/>
        <v>97.711033333333333</v>
      </c>
      <c r="N286" s="63">
        <f t="shared" ca="1" si="55"/>
        <v>-0.48393333333333999</v>
      </c>
      <c r="O286" s="63">
        <f t="shared" ca="1" si="56"/>
        <v>0.23419147111111754</v>
      </c>
      <c r="P286" s="63">
        <f t="shared" ca="1" si="57"/>
        <v>0.48393333333333999</v>
      </c>
      <c r="Q286" s="24">
        <f t="shared" ca="1" si="58"/>
        <v>4.97735027922606E-3</v>
      </c>
      <c r="R286" s="25">
        <f t="shared" ca="1" si="54"/>
        <v>-0.49442609484910988</v>
      </c>
      <c r="S286" s="26">
        <f t="shared" ca="1" si="65"/>
        <v>0</v>
      </c>
    </row>
    <row r="287" spans="5:19" x14ac:dyDescent="0.3">
      <c r="E287" s="23">
        <f t="shared" si="59"/>
        <v>286</v>
      </c>
      <c r="F287" s="79">
        <v>43881</v>
      </c>
      <c r="G287" s="82">
        <v>97.293499999999995</v>
      </c>
      <c r="H287" s="27">
        <f t="shared" si="60"/>
        <v>97.227099999999993</v>
      </c>
      <c r="I287" s="63">
        <f t="shared" si="61"/>
        <v>6.6400000000001569E-2</v>
      </c>
      <c r="J287" s="63">
        <f t="shared" si="62"/>
        <v>4.4089600000002081E-3</v>
      </c>
      <c r="K287" s="63">
        <f t="shared" si="63"/>
        <v>6.6400000000001569E-2</v>
      </c>
      <c r="L287" s="24">
        <f t="shared" si="64"/>
        <v>6.8247107977410174E-4</v>
      </c>
      <c r="M287" s="4">
        <f t="shared" ca="1" si="53"/>
        <v>97.423200000000008</v>
      </c>
      <c r="N287" s="63">
        <f t="shared" ca="1" si="55"/>
        <v>-0.12970000000001392</v>
      </c>
      <c r="O287" s="63">
        <f t="shared" ca="1" si="56"/>
        <v>1.682209000000361E-2</v>
      </c>
      <c r="P287" s="63">
        <f t="shared" ca="1" si="57"/>
        <v>0.12970000000001392</v>
      </c>
      <c r="Q287" s="24">
        <f t="shared" ca="1" si="58"/>
        <v>1.3330798049203073E-3</v>
      </c>
      <c r="R287" s="25">
        <f t="shared" ca="1" si="54"/>
        <v>-0.1401927615157838</v>
      </c>
      <c r="S287" s="26">
        <f t="shared" ca="1" si="65"/>
        <v>0</v>
      </c>
    </row>
    <row r="288" spans="5:19" x14ac:dyDescent="0.3">
      <c r="E288" s="23">
        <f t="shared" si="59"/>
        <v>287</v>
      </c>
      <c r="F288" s="79">
        <v>43882</v>
      </c>
      <c r="G288" s="82">
        <v>95.129900000000006</v>
      </c>
      <c r="H288" s="27">
        <f t="shared" si="60"/>
        <v>97.293499999999995</v>
      </c>
      <c r="I288" s="63">
        <f t="shared" si="61"/>
        <v>-2.1635999999999882</v>
      </c>
      <c r="J288" s="63">
        <f t="shared" si="62"/>
        <v>4.6811649599999487</v>
      </c>
      <c r="K288" s="63">
        <f t="shared" si="63"/>
        <v>2.1635999999999882</v>
      </c>
      <c r="L288" s="24">
        <f t="shared" si="64"/>
        <v>2.2743637909847358E-2</v>
      </c>
      <c r="M288" s="4">
        <f t="shared" ca="1" si="53"/>
        <v>97.103733333333324</v>
      </c>
      <c r="N288" s="63">
        <f t="shared" ca="1" si="55"/>
        <v>-1.9738333333333173</v>
      </c>
      <c r="O288" s="63">
        <f t="shared" ca="1" si="56"/>
        <v>3.8960180277777146</v>
      </c>
      <c r="P288" s="63">
        <f t="shared" ca="1" si="57"/>
        <v>1.9738333333333173</v>
      </c>
      <c r="Q288" s="24">
        <f t="shared" ca="1" si="58"/>
        <v>2.0748821698890856E-2</v>
      </c>
      <c r="R288" s="25">
        <f t="shared" ca="1" si="54"/>
        <v>-1.9843260948490873</v>
      </c>
      <c r="S288" s="26">
        <f t="shared" ca="1" si="65"/>
        <v>0</v>
      </c>
    </row>
    <row r="289" spans="5:19" x14ac:dyDescent="0.3">
      <c r="E289" s="23">
        <f t="shared" si="59"/>
        <v>288</v>
      </c>
      <c r="F289" s="79">
        <v>43885</v>
      </c>
      <c r="G289" s="82">
        <v>91.011600000000001</v>
      </c>
      <c r="H289" s="27">
        <f t="shared" si="60"/>
        <v>95.129900000000006</v>
      </c>
      <c r="I289" s="63">
        <f t="shared" si="61"/>
        <v>-4.118300000000005</v>
      </c>
      <c r="J289" s="63">
        <f t="shared" si="62"/>
        <v>16.960394890000043</v>
      </c>
      <c r="K289" s="63">
        <f t="shared" si="63"/>
        <v>4.118300000000005</v>
      </c>
      <c r="L289" s="24">
        <f t="shared" si="64"/>
        <v>4.5250275789020356E-2</v>
      </c>
      <c r="M289" s="4">
        <f t="shared" ca="1" si="53"/>
        <v>96.550166666666669</v>
      </c>
      <c r="N289" s="63">
        <f t="shared" ca="1" si="55"/>
        <v>-5.538566666666668</v>
      </c>
      <c r="O289" s="63">
        <f t="shared" ca="1" si="56"/>
        <v>30.675720721111126</v>
      </c>
      <c r="P289" s="63">
        <f t="shared" ca="1" si="57"/>
        <v>5.538566666666668</v>
      </c>
      <c r="Q289" s="24">
        <f t="shared" ca="1" si="58"/>
        <v>6.0855612544628027E-2</v>
      </c>
      <c r="R289" s="25">
        <f t="shared" ca="1" si="54"/>
        <v>-5.5490594281824377</v>
      </c>
      <c r="S289" s="26">
        <f t="shared" ca="1" si="65"/>
        <v>0</v>
      </c>
    </row>
    <row r="290" spans="5:19" x14ac:dyDescent="0.3">
      <c r="E290" s="23">
        <f t="shared" si="59"/>
        <v>289</v>
      </c>
      <c r="F290" s="79">
        <v>43886</v>
      </c>
      <c r="G290" s="82">
        <v>88.155299999999997</v>
      </c>
      <c r="H290" s="27">
        <f t="shared" si="60"/>
        <v>91.011600000000001</v>
      </c>
      <c r="I290" s="63">
        <f t="shared" si="61"/>
        <v>-2.8563000000000045</v>
      </c>
      <c r="J290" s="63">
        <f t="shared" si="62"/>
        <v>8.1584496900000261</v>
      </c>
      <c r="K290" s="63">
        <f t="shared" si="63"/>
        <v>2.8563000000000045</v>
      </c>
      <c r="L290" s="24">
        <f t="shared" si="64"/>
        <v>3.2400774542200007E-2</v>
      </c>
      <c r="M290" s="4">
        <f t="shared" ca="1" si="53"/>
        <v>94.478333333333339</v>
      </c>
      <c r="N290" s="63">
        <f t="shared" ca="1" si="55"/>
        <v>-6.3230333333333419</v>
      </c>
      <c r="O290" s="63">
        <f t="shared" ca="1" si="56"/>
        <v>39.980750534444553</v>
      </c>
      <c r="P290" s="63">
        <f t="shared" ca="1" si="57"/>
        <v>6.3230333333333419</v>
      </c>
      <c r="Q290" s="24">
        <f t="shared" ca="1" si="58"/>
        <v>7.1726071300685743E-2</v>
      </c>
      <c r="R290" s="25">
        <f t="shared" ca="1" si="54"/>
        <v>-6.3335260948491117</v>
      </c>
      <c r="S290" s="26">
        <f t="shared" ca="1" si="65"/>
        <v>0</v>
      </c>
    </row>
    <row r="291" spans="5:19" x14ac:dyDescent="0.3">
      <c r="E291" s="23">
        <f t="shared" si="59"/>
        <v>290</v>
      </c>
      <c r="F291" s="79">
        <v>43887</v>
      </c>
      <c r="G291" s="82">
        <v>87.301299999999998</v>
      </c>
      <c r="H291" s="27">
        <f t="shared" si="60"/>
        <v>88.155299999999997</v>
      </c>
      <c r="I291" s="63">
        <f t="shared" si="61"/>
        <v>-0.8539999999999992</v>
      </c>
      <c r="J291" s="63">
        <f t="shared" si="62"/>
        <v>0.72931599999999863</v>
      </c>
      <c r="K291" s="63">
        <f t="shared" si="63"/>
        <v>0.8539999999999992</v>
      </c>
      <c r="L291" s="24">
        <f t="shared" si="64"/>
        <v>9.7822140105588255E-3</v>
      </c>
      <c r="M291" s="4">
        <f t="shared" ca="1" si="53"/>
        <v>91.432266666666678</v>
      </c>
      <c r="N291" s="63">
        <f t="shared" ca="1" si="55"/>
        <v>-4.13096666666668</v>
      </c>
      <c r="O291" s="63">
        <f t="shared" ca="1" si="56"/>
        <v>17.064885601111222</v>
      </c>
      <c r="P291" s="63">
        <f t="shared" ca="1" si="57"/>
        <v>4.13096666666668</v>
      </c>
      <c r="Q291" s="24">
        <f t="shared" ca="1" si="58"/>
        <v>4.7318501175431293E-2</v>
      </c>
      <c r="R291" s="25">
        <f t="shared" ca="1" si="54"/>
        <v>-4.1414594281824497</v>
      </c>
      <c r="S291" s="26">
        <f t="shared" ca="1" si="65"/>
        <v>0</v>
      </c>
    </row>
    <row r="292" spans="5:19" x14ac:dyDescent="0.3">
      <c r="E292" s="23">
        <f t="shared" si="59"/>
        <v>291</v>
      </c>
      <c r="F292" s="79">
        <v>43888</v>
      </c>
      <c r="G292" s="82">
        <v>84.027500000000003</v>
      </c>
      <c r="H292" s="27">
        <f t="shared" si="60"/>
        <v>87.301299999999998</v>
      </c>
      <c r="I292" s="63">
        <f t="shared" si="61"/>
        <v>-3.2737999999999943</v>
      </c>
      <c r="J292" s="63">
        <f t="shared" si="62"/>
        <v>10.717766439999963</v>
      </c>
      <c r="K292" s="63">
        <f t="shared" si="63"/>
        <v>3.2737999999999943</v>
      </c>
      <c r="L292" s="24">
        <f t="shared" si="64"/>
        <v>3.8961054416708746E-2</v>
      </c>
      <c r="M292" s="4">
        <f t="shared" ca="1" si="53"/>
        <v>88.822733333333346</v>
      </c>
      <c r="N292" s="63">
        <f t="shared" ca="1" si="55"/>
        <v>-4.7952333333333428</v>
      </c>
      <c r="O292" s="63">
        <f t="shared" ca="1" si="56"/>
        <v>22.994262721111202</v>
      </c>
      <c r="P292" s="63">
        <f t="shared" ca="1" si="57"/>
        <v>4.7952333333333428</v>
      </c>
      <c r="Q292" s="24">
        <f t="shared" ca="1" si="58"/>
        <v>5.7067428322077209E-2</v>
      </c>
      <c r="R292" s="25">
        <f t="shared" ca="1" si="54"/>
        <v>-4.8057260948491125</v>
      </c>
      <c r="S292" s="26">
        <f t="shared" ca="1" si="65"/>
        <v>0</v>
      </c>
    </row>
    <row r="293" spans="5:19" x14ac:dyDescent="0.3">
      <c r="E293" s="23">
        <f t="shared" si="59"/>
        <v>292</v>
      </c>
      <c r="F293" s="79">
        <v>43889</v>
      </c>
      <c r="G293" s="82">
        <v>85.050399999999996</v>
      </c>
      <c r="H293" s="27">
        <f t="shared" si="60"/>
        <v>84.027500000000003</v>
      </c>
      <c r="I293" s="63">
        <f t="shared" si="61"/>
        <v>1.0228999999999928</v>
      </c>
      <c r="J293" s="63">
        <f t="shared" si="62"/>
        <v>1.0463244099999853</v>
      </c>
      <c r="K293" s="63">
        <f t="shared" si="63"/>
        <v>1.0228999999999928</v>
      </c>
      <c r="L293" s="24">
        <f t="shared" si="64"/>
        <v>1.2026986351622013E-2</v>
      </c>
      <c r="M293" s="4">
        <f t="shared" ca="1" si="53"/>
        <v>86.494700000000009</v>
      </c>
      <c r="N293" s="63">
        <f t="shared" ca="1" si="55"/>
        <v>-1.4443000000000126</v>
      </c>
      <c r="O293" s="63">
        <f t="shared" ca="1" si="56"/>
        <v>2.0860024900000362</v>
      </c>
      <c r="P293" s="63">
        <f t="shared" ca="1" si="57"/>
        <v>1.4443000000000126</v>
      </c>
      <c r="Q293" s="24">
        <f t="shared" ca="1" si="58"/>
        <v>1.698169555933908E-2</v>
      </c>
      <c r="R293" s="25">
        <f t="shared" ca="1" si="54"/>
        <v>-1.4547927615157825</v>
      </c>
      <c r="S293" s="26">
        <f t="shared" ca="1" si="65"/>
        <v>0</v>
      </c>
    </row>
    <row r="294" spans="5:19" x14ac:dyDescent="0.3">
      <c r="E294" s="23">
        <f t="shared" si="59"/>
        <v>293</v>
      </c>
      <c r="F294" s="79">
        <v>43892</v>
      </c>
      <c r="G294" s="82">
        <v>88.190600000000003</v>
      </c>
      <c r="H294" s="27">
        <f t="shared" si="60"/>
        <v>85.050399999999996</v>
      </c>
      <c r="I294" s="63">
        <f t="shared" si="61"/>
        <v>3.1402000000000072</v>
      </c>
      <c r="J294" s="63">
        <f t="shared" si="62"/>
        <v>9.860856040000046</v>
      </c>
      <c r="K294" s="63">
        <f t="shared" si="63"/>
        <v>3.1402000000000072</v>
      </c>
      <c r="L294" s="24">
        <f t="shared" si="64"/>
        <v>3.560696945025895E-2</v>
      </c>
      <c r="M294" s="4">
        <f t="shared" ca="1" si="53"/>
        <v>85.459733333333318</v>
      </c>
      <c r="N294" s="63">
        <f t="shared" ca="1" si="55"/>
        <v>2.7308666666666852</v>
      </c>
      <c r="O294" s="63">
        <f t="shared" ca="1" si="56"/>
        <v>7.4576327511112126</v>
      </c>
      <c r="P294" s="63">
        <f t="shared" ca="1" si="57"/>
        <v>2.7308666666666852</v>
      </c>
      <c r="Q294" s="24">
        <f t="shared" ca="1" si="58"/>
        <v>3.0965507283845273E-2</v>
      </c>
      <c r="R294" s="25">
        <f t="shared" ca="1" si="54"/>
        <v>2.7203739051509155</v>
      </c>
      <c r="S294" s="26">
        <f t="shared" ca="1" si="65"/>
        <v>1</v>
      </c>
    </row>
    <row r="295" spans="5:19" x14ac:dyDescent="0.3">
      <c r="E295" s="23">
        <f t="shared" si="59"/>
        <v>294</v>
      </c>
      <c r="F295" s="79">
        <v>43893</v>
      </c>
      <c r="G295" s="82">
        <v>86.525300000000001</v>
      </c>
      <c r="H295" s="27">
        <f t="shared" si="60"/>
        <v>88.190600000000003</v>
      </c>
      <c r="I295" s="63">
        <f t="shared" si="61"/>
        <v>-1.665300000000002</v>
      </c>
      <c r="J295" s="63">
        <f t="shared" si="62"/>
        <v>2.7732240900000065</v>
      </c>
      <c r="K295" s="63">
        <f t="shared" si="63"/>
        <v>1.665300000000002</v>
      </c>
      <c r="L295" s="24">
        <f t="shared" si="64"/>
        <v>1.9246393829319308E-2</v>
      </c>
      <c r="M295" s="4">
        <f t="shared" ca="1" si="53"/>
        <v>85.756166666666672</v>
      </c>
      <c r="N295" s="63">
        <f t="shared" ca="1" si="55"/>
        <v>0.76913333333332901</v>
      </c>
      <c r="O295" s="63">
        <f t="shared" ca="1" si="56"/>
        <v>0.59156608444443781</v>
      </c>
      <c r="P295" s="63">
        <f t="shared" ca="1" si="57"/>
        <v>0.76913333333332901</v>
      </c>
      <c r="Q295" s="24">
        <f t="shared" ca="1" si="58"/>
        <v>8.8891148985710423E-3</v>
      </c>
      <c r="R295" s="25">
        <f t="shared" ca="1" si="54"/>
        <v>0.75864057181755917</v>
      </c>
      <c r="S295" s="26">
        <f t="shared" ca="1" si="65"/>
        <v>0</v>
      </c>
    </row>
    <row r="296" spans="5:19" x14ac:dyDescent="0.3">
      <c r="E296" s="23">
        <f t="shared" si="59"/>
        <v>295</v>
      </c>
      <c r="F296" s="79">
        <v>43894</v>
      </c>
      <c r="G296" s="82">
        <v>89.246799999999993</v>
      </c>
      <c r="H296" s="27">
        <f t="shared" si="60"/>
        <v>86.525300000000001</v>
      </c>
      <c r="I296" s="63">
        <f t="shared" si="61"/>
        <v>2.7214999999999918</v>
      </c>
      <c r="J296" s="63">
        <f t="shared" si="62"/>
        <v>7.406562249999955</v>
      </c>
      <c r="K296" s="63">
        <f t="shared" si="63"/>
        <v>2.7214999999999918</v>
      </c>
      <c r="L296" s="24">
        <f t="shared" si="64"/>
        <v>3.0494090544422793E-2</v>
      </c>
      <c r="M296" s="4">
        <f t="shared" ca="1" si="53"/>
        <v>86.588766666666672</v>
      </c>
      <c r="N296" s="63">
        <f t="shared" ca="1" si="55"/>
        <v>2.6580333333333215</v>
      </c>
      <c r="O296" s="63">
        <f t="shared" ca="1" si="56"/>
        <v>7.0651412011110484</v>
      </c>
      <c r="P296" s="63">
        <f t="shared" ca="1" si="57"/>
        <v>2.6580333333333215</v>
      </c>
      <c r="Q296" s="24">
        <f t="shared" ca="1" si="58"/>
        <v>2.9782953935976658E-2</v>
      </c>
      <c r="R296" s="25">
        <f t="shared" ca="1" si="54"/>
        <v>2.6475405718175518</v>
      </c>
      <c r="S296" s="26">
        <f t="shared" ca="1" si="65"/>
        <v>0</v>
      </c>
    </row>
    <row r="297" spans="5:19" x14ac:dyDescent="0.3">
      <c r="E297" s="23">
        <f t="shared" si="59"/>
        <v>296</v>
      </c>
      <c r="F297" s="79">
        <v>43895</v>
      </c>
      <c r="G297" s="82">
        <v>86.192300000000003</v>
      </c>
      <c r="H297" s="27">
        <f t="shared" si="60"/>
        <v>89.246799999999993</v>
      </c>
      <c r="I297" s="63">
        <f t="shared" si="61"/>
        <v>-3.0544999999999902</v>
      </c>
      <c r="J297" s="63">
        <f t="shared" si="62"/>
        <v>9.3299702499999402</v>
      </c>
      <c r="K297" s="63">
        <f t="shared" si="63"/>
        <v>3.0544999999999902</v>
      </c>
      <c r="L297" s="24">
        <f t="shared" si="64"/>
        <v>3.5438200396090955E-2</v>
      </c>
      <c r="M297" s="4">
        <f t="shared" ca="1" si="53"/>
        <v>87.987566666666666</v>
      </c>
      <c r="N297" s="63">
        <f t="shared" ca="1" si="55"/>
        <v>-1.795266666666663</v>
      </c>
      <c r="O297" s="63">
        <f t="shared" ca="1" si="56"/>
        <v>3.2229824044444313</v>
      </c>
      <c r="P297" s="63">
        <f t="shared" ca="1" si="57"/>
        <v>1.795266666666663</v>
      </c>
      <c r="Q297" s="24">
        <f t="shared" ca="1" si="58"/>
        <v>2.0828620035277662E-2</v>
      </c>
      <c r="R297" s="25">
        <f t="shared" ca="1" si="54"/>
        <v>-1.805759428182433</v>
      </c>
      <c r="S297" s="26">
        <f t="shared" ca="1" si="65"/>
        <v>1</v>
      </c>
    </row>
    <row r="298" spans="5:19" x14ac:dyDescent="0.3">
      <c r="E298" s="23">
        <f t="shared" si="59"/>
        <v>297</v>
      </c>
      <c r="F298" s="79">
        <v>43896</v>
      </c>
      <c r="G298" s="82">
        <v>84.079800000000006</v>
      </c>
      <c r="H298" s="27">
        <f t="shared" si="60"/>
        <v>86.192300000000003</v>
      </c>
      <c r="I298" s="63">
        <f t="shared" si="61"/>
        <v>-2.1124999999999972</v>
      </c>
      <c r="J298" s="63">
        <f t="shared" si="62"/>
        <v>4.4626562499999878</v>
      </c>
      <c r="K298" s="63">
        <f t="shared" si="63"/>
        <v>2.1124999999999972</v>
      </c>
      <c r="L298" s="24">
        <f t="shared" si="64"/>
        <v>2.5124940830020967E-2</v>
      </c>
      <c r="M298" s="4">
        <f t="shared" ca="1" si="53"/>
        <v>87.321466666666666</v>
      </c>
      <c r="N298" s="63">
        <f t="shared" ca="1" si="55"/>
        <v>-3.24166666666666</v>
      </c>
      <c r="O298" s="63">
        <f t="shared" ca="1" si="56"/>
        <v>10.508402777777734</v>
      </c>
      <c r="P298" s="63">
        <f t="shared" ca="1" si="57"/>
        <v>3.24166666666666</v>
      </c>
      <c r="Q298" s="24">
        <f t="shared" ca="1" si="58"/>
        <v>3.85546429304858E-2</v>
      </c>
      <c r="R298" s="25">
        <f t="shared" ca="1" si="54"/>
        <v>-3.2521594281824298</v>
      </c>
      <c r="S298" s="26">
        <f t="shared" ca="1" si="65"/>
        <v>0</v>
      </c>
    </row>
    <row r="299" spans="5:19" x14ac:dyDescent="0.3">
      <c r="E299" s="23">
        <f t="shared" si="59"/>
        <v>298</v>
      </c>
      <c r="F299" s="79">
        <v>43899</v>
      </c>
      <c r="G299" s="82">
        <v>80.035700000000006</v>
      </c>
      <c r="H299" s="27">
        <f t="shared" si="60"/>
        <v>84.079800000000006</v>
      </c>
      <c r="I299" s="63">
        <f t="shared" si="61"/>
        <v>-4.0441000000000003</v>
      </c>
      <c r="J299" s="63">
        <f t="shared" si="62"/>
        <v>16.354744810000003</v>
      </c>
      <c r="K299" s="63">
        <f t="shared" si="63"/>
        <v>4.0441000000000003</v>
      </c>
      <c r="L299" s="24">
        <f t="shared" si="64"/>
        <v>5.0528701566925759E-2</v>
      </c>
      <c r="M299" s="4">
        <f t="shared" ca="1" si="53"/>
        <v>86.50630000000001</v>
      </c>
      <c r="N299" s="63">
        <f t="shared" ca="1" si="55"/>
        <v>-6.4706000000000046</v>
      </c>
      <c r="O299" s="63">
        <f t="shared" ca="1" si="56"/>
        <v>41.868664360000061</v>
      </c>
      <c r="P299" s="63">
        <f t="shared" ca="1" si="57"/>
        <v>6.4706000000000046</v>
      </c>
      <c r="Q299" s="24">
        <f t="shared" ca="1" si="58"/>
        <v>8.0846422284055794E-2</v>
      </c>
      <c r="R299" s="25">
        <f t="shared" ca="1" si="54"/>
        <v>-6.4810927615157743</v>
      </c>
      <c r="S299" s="26">
        <f t="shared" ca="1" si="65"/>
        <v>0</v>
      </c>
    </row>
    <row r="300" spans="5:19" x14ac:dyDescent="0.3">
      <c r="E300" s="23">
        <f t="shared" si="59"/>
        <v>299</v>
      </c>
      <c r="F300" s="79">
        <v>43900</v>
      </c>
      <c r="G300" s="82">
        <v>84.0227</v>
      </c>
      <c r="H300" s="27">
        <f t="shared" si="60"/>
        <v>80.035700000000006</v>
      </c>
      <c r="I300" s="63">
        <f t="shared" si="61"/>
        <v>3.9869999999999948</v>
      </c>
      <c r="J300" s="63">
        <f t="shared" si="62"/>
        <v>15.896168999999958</v>
      </c>
      <c r="K300" s="63">
        <f t="shared" si="63"/>
        <v>3.9869999999999948</v>
      </c>
      <c r="L300" s="24">
        <f t="shared" si="64"/>
        <v>4.7451462521437594E-2</v>
      </c>
      <c r="M300" s="4">
        <f t="shared" ca="1" si="53"/>
        <v>83.435933333333352</v>
      </c>
      <c r="N300" s="63">
        <f t="shared" ca="1" si="55"/>
        <v>0.58676666666664801</v>
      </c>
      <c r="O300" s="63">
        <f t="shared" ca="1" si="56"/>
        <v>0.34429512111108923</v>
      </c>
      <c r="P300" s="63">
        <f t="shared" ca="1" si="57"/>
        <v>0.58676666666664801</v>
      </c>
      <c r="Q300" s="24">
        <f t="shared" ca="1" si="58"/>
        <v>6.9834302714224606E-3</v>
      </c>
      <c r="R300" s="25">
        <f t="shared" ca="1" si="54"/>
        <v>0.57627390515087817</v>
      </c>
      <c r="S300" s="26">
        <f t="shared" ca="1" si="65"/>
        <v>1</v>
      </c>
    </row>
    <row r="301" spans="5:19" x14ac:dyDescent="0.3">
      <c r="E301" s="23">
        <f t="shared" si="59"/>
        <v>300</v>
      </c>
      <c r="F301" s="79">
        <v>43901</v>
      </c>
      <c r="G301" s="82">
        <v>79.930999999999997</v>
      </c>
      <c r="H301" s="27">
        <f t="shared" si="60"/>
        <v>84.0227</v>
      </c>
      <c r="I301" s="63">
        <f t="shared" si="61"/>
        <v>-4.091700000000003</v>
      </c>
      <c r="J301" s="63">
        <f t="shared" si="62"/>
        <v>16.742008890000026</v>
      </c>
      <c r="K301" s="63">
        <f t="shared" si="63"/>
        <v>4.091700000000003</v>
      </c>
      <c r="L301" s="24">
        <f t="shared" si="64"/>
        <v>5.119040172148482E-2</v>
      </c>
      <c r="M301" s="4">
        <f t="shared" ca="1" si="53"/>
        <v>82.712733333333333</v>
      </c>
      <c r="N301" s="63">
        <f t="shared" ca="1" si="55"/>
        <v>-2.7817333333333352</v>
      </c>
      <c r="O301" s="63">
        <f t="shared" ca="1" si="56"/>
        <v>7.7380403377777878</v>
      </c>
      <c r="P301" s="63">
        <f t="shared" ca="1" si="57"/>
        <v>2.7817333333333352</v>
      </c>
      <c r="Q301" s="24">
        <f t="shared" ca="1" si="58"/>
        <v>3.4801683118356276E-2</v>
      </c>
      <c r="R301" s="25">
        <f t="shared" ca="1" si="54"/>
        <v>-2.7922260948491049</v>
      </c>
      <c r="S301" s="26">
        <f t="shared" ca="1" si="65"/>
        <v>1</v>
      </c>
    </row>
    <row r="302" spans="5:19" x14ac:dyDescent="0.3">
      <c r="E302" s="23">
        <f t="shared" si="59"/>
        <v>301</v>
      </c>
      <c r="F302" s="79">
        <v>43902</v>
      </c>
      <c r="G302" s="82">
        <v>70.605699999999999</v>
      </c>
      <c r="H302" s="27">
        <f t="shared" si="60"/>
        <v>79.930999999999997</v>
      </c>
      <c r="I302" s="63">
        <f t="shared" si="61"/>
        <v>-9.3252999999999986</v>
      </c>
      <c r="J302" s="63">
        <f t="shared" si="62"/>
        <v>86.961220089999969</v>
      </c>
      <c r="K302" s="63">
        <f t="shared" si="63"/>
        <v>9.3252999999999986</v>
      </c>
      <c r="L302" s="24">
        <f t="shared" si="64"/>
        <v>0.13207573892759364</v>
      </c>
      <c r="M302" s="4">
        <f t="shared" ca="1" si="53"/>
        <v>81.329799999999992</v>
      </c>
      <c r="N302" s="63">
        <f t="shared" ca="1" si="55"/>
        <v>-10.724099999999993</v>
      </c>
      <c r="O302" s="63">
        <f t="shared" ca="1" si="56"/>
        <v>115.00632080999985</v>
      </c>
      <c r="P302" s="63">
        <f t="shared" ca="1" si="57"/>
        <v>10.724099999999993</v>
      </c>
      <c r="Q302" s="24">
        <f t="shared" ca="1" si="58"/>
        <v>0.15188717058254494</v>
      </c>
      <c r="R302" s="25">
        <f t="shared" ca="1" si="54"/>
        <v>-10.734592761515763</v>
      </c>
      <c r="S302" s="26">
        <f t="shared" ca="1" si="65"/>
        <v>0</v>
      </c>
    </row>
    <row r="303" spans="5:19" x14ac:dyDescent="0.3">
      <c r="E303" s="23">
        <f t="shared" si="59"/>
        <v>302</v>
      </c>
      <c r="F303" s="79">
        <v>43903</v>
      </c>
      <c r="G303" s="82">
        <v>71.918899999999994</v>
      </c>
      <c r="H303" s="27">
        <f t="shared" si="60"/>
        <v>70.605699999999999</v>
      </c>
      <c r="I303" s="63">
        <f t="shared" si="61"/>
        <v>1.3131999999999948</v>
      </c>
      <c r="J303" s="63">
        <f t="shared" si="62"/>
        <v>1.7244942399999863</v>
      </c>
      <c r="K303" s="63">
        <f t="shared" si="63"/>
        <v>1.3131999999999948</v>
      </c>
      <c r="L303" s="24">
        <f t="shared" si="64"/>
        <v>1.8259456137399138E-2</v>
      </c>
      <c r="M303" s="4">
        <f t="shared" ca="1" si="53"/>
        <v>78.186466666666661</v>
      </c>
      <c r="N303" s="63">
        <f t="shared" ca="1" si="55"/>
        <v>-6.2675666666666672</v>
      </c>
      <c r="O303" s="63">
        <f t="shared" ca="1" si="56"/>
        <v>39.28239192111112</v>
      </c>
      <c r="P303" s="63">
        <f t="shared" ca="1" si="57"/>
        <v>6.2675666666666672</v>
      </c>
      <c r="Q303" s="24">
        <f t="shared" ca="1" si="58"/>
        <v>8.7147699237150003E-2</v>
      </c>
      <c r="R303" s="25">
        <f t="shared" ca="1" si="54"/>
        <v>-6.2780594281824369</v>
      </c>
      <c r="S303" s="26">
        <f t="shared" ca="1" si="65"/>
        <v>0</v>
      </c>
    </row>
    <row r="304" spans="5:19" x14ac:dyDescent="0.3">
      <c r="E304" s="23">
        <f t="shared" si="59"/>
        <v>303</v>
      </c>
      <c r="F304" s="79">
        <v>43906</v>
      </c>
      <c r="G304" s="82">
        <v>63.554699999999997</v>
      </c>
      <c r="H304" s="27">
        <f t="shared" si="60"/>
        <v>71.918899999999994</v>
      </c>
      <c r="I304" s="63">
        <f t="shared" si="61"/>
        <v>-8.3641999999999967</v>
      </c>
      <c r="J304" s="63">
        <f t="shared" si="62"/>
        <v>69.959841639999951</v>
      </c>
      <c r="K304" s="63">
        <f t="shared" si="63"/>
        <v>8.3641999999999967</v>
      </c>
      <c r="L304" s="24">
        <f t="shared" si="64"/>
        <v>0.13160631707804454</v>
      </c>
      <c r="M304" s="4">
        <f t="shared" ca="1" si="53"/>
        <v>74.151866666666663</v>
      </c>
      <c r="N304" s="63">
        <f t="shared" ca="1" si="55"/>
        <v>-10.597166666666666</v>
      </c>
      <c r="O304" s="63">
        <f t="shared" ca="1" si="56"/>
        <v>112.29994136111111</v>
      </c>
      <c r="P304" s="63">
        <f t="shared" ca="1" si="57"/>
        <v>10.597166666666666</v>
      </c>
      <c r="Q304" s="24">
        <f t="shared" ca="1" si="58"/>
        <v>0.16674088095241843</v>
      </c>
      <c r="R304" s="25">
        <f t="shared" ca="1" si="54"/>
        <v>-10.607659428182437</v>
      </c>
      <c r="S304" s="26">
        <f t="shared" ca="1" si="65"/>
        <v>0</v>
      </c>
    </row>
    <row r="305" spans="5:19" x14ac:dyDescent="0.3">
      <c r="E305" s="23">
        <f t="shared" si="59"/>
        <v>304</v>
      </c>
      <c r="F305" s="79">
        <v>43907</v>
      </c>
      <c r="G305" s="82">
        <v>66.456900000000005</v>
      </c>
      <c r="H305" s="27">
        <f t="shared" si="60"/>
        <v>63.554699999999997</v>
      </c>
      <c r="I305" s="63">
        <f t="shared" si="61"/>
        <v>2.9022000000000077</v>
      </c>
      <c r="J305" s="63">
        <f t="shared" si="62"/>
        <v>8.4227648400000437</v>
      </c>
      <c r="K305" s="63">
        <f t="shared" si="63"/>
        <v>2.9022000000000077</v>
      </c>
      <c r="L305" s="24">
        <f t="shared" si="64"/>
        <v>4.3670408941735281E-2</v>
      </c>
      <c r="M305" s="4">
        <f t="shared" ca="1" si="53"/>
        <v>68.693100000000001</v>
      </c>
      <c r="N305" s="63">
        <f t="shared" ca="1" si="55"/>
        <v>-2.2361999999999966</v>
      </c>
      <c r="O305" s="63">
        <f t="shared" ca="1" si="56"/>
        <v>5.0005904399999848</v>
      </c>
      <c r="P305" s="63">
        <f t="shared" ca="1" si="57"/>
        <v>2.2361999999999966</v>
      </c>
      <c r="Q305" s="24">
        <f t="shared" ca="1" si="58"/>
        <v>3.3648876188928409E-2</v>
      </c>
      <c r="R305" s="25">
        <f t="shared" ca="1" si="54"/>
        <v>-2.2466927615157664</v>
      </c>
      <c r="S305" s="26">
        <f t="shared" ca="1" si="65"/>
        <v>0</v>
      </c>
    </row>
    <row r="306" spans="5:19" x14ac:dyDescent="0.3">
      <c r="E306" s="23">
        <f t="shared" si="59"/>
        <v>305</v>
      </c>
      <c r="F306" s="79">
        <v>43908</v>
      </c>
      <c r="G306" s="82">
        <v>64.744100000000003</v>
      </c>
      <c r="H306" s="27">
        <f t="shared" si="60"/>
        <v>66.456900000000005</v>
      </c>
      <c r="I306" s="63">
        <f t="shared" si="61"/>
        <v>-1.7128000000000014</v>
      </c>
      <c r="J306" s="63">
        <f t="shared" si="62"/>
        <v>2.9336838400000049</v>
      </c>
      <c r="K306" s="63">
        <f t="shared" si="63"/>
        <v>1.7128000000000014</v>
      </c>
      <c r="L306" s="24">
        <f t="shared" si="64"/>
        <v>2.6454920216668412E-2</v>
      </c>
      <c r="M306" s="4">
        <f t="shared" ca="1" si="53"/>
        <v>67.31016666666666</v>
      </c>
      <c r="N306" s="63">
        <f t="shared" ca="1" si="55"/>
        <v>-2.5660666666666572</v>
      </c>
      <c r="O306" s="63">
        <f t="shared" ca="1" si="56"/>
        <v>6.5846981377777292</v>
      </c>
      <c r="P306" s="63">
        <f t="shared" ca="1" si="57"/>
        <v>2.5660666666666572</v>
      </c>
      <c r="Q306" s="24">
        <f t="shared" ca="1" si="58"/>
        <v>3.9633984666813761E-2</v>
      </c>
      <c r="R306" s="25">
        <f t="shared" ca="1" si="54"/>
        <v>-2.5765594281824269</v>
      </c>
      <c r="S306" s="26">
        <f t="shared" ca="1" si="65"/>
        <v>0</v>
      </c>
    </row>
    <row r="307" spans="5:19" x14ac:dyDescent="0.3">
      <c r="E307" s="23">
        <f t="shared" si="59"/>
        <v>306</v>
      </c>
      <c r="F307" s="79">
        <v>43909</v>
      </c>
      <c r="G307" s="82">
        <v>66.932699999999997</v>
      </c>
      <c r="H307" s="27">
        <f t="shared" si="60"/>
        <v>64.744100000000003</v>
      </c>
      <c r="I307" s="63">
        <f t="shared" si="61"/>
        <v>2.1885999999999939</v>
      </c>
      <c r="J307" s="63">
        <f t="shared" si="62"/>
        <v>4.789969959999973</v>
      </c>
      <c r="K307" s="63">
        <f t="shared" si="63"/>
        <v>2.1885999999999939</v>
      </c>
      <c r="L307" s="24">
        <f t="shared" si="64"/>
        <v>3.2698516569628806E-2</v>
      </c>
      <c r="M307" s="4">
        <f t="shared" ca="1" si="53"/>
        <v>64.918566666666663</v>
      </c>
      <c r="N307" s="63">
        <f t="shared" ca="1" si="55"/>
        <v>2.0141333333333336</v>
      </c>
      <c r="O307" s="63">
        <f t="shared" ca="1" si="56"/>
        <v>4.0567330844444456</v>
      </c>
      <c r="P307" s="63">
        <f t="shared" ca="1" si="57"/>
        <v>2.0141333333333336</v>
      </c>
      <c r="Q307" s="24">
        <f t="shared" ca="1" si="58"/>
        <v>3.0091918200421224E-2</v>
      </c>
      <c r="R307" s="25">
        <f t="shared" ca="1" si="54"/>
        <v>2.0036405718175638</v>
      </c>
      <c r="S307" s="26">
        <f t="shared" ca="1" si="65"/>
        <v>1</v>
      </c>
    </row>
    <row r="308" spans="5:19" x14ac:dyDescent="0.3">
      <c r="E308" s="23">
        <f t="shared" si="59"/>
        <v>307</v>
      </c>
      <c r="F308" s="79">
        <v>43910</v>
      </c>
      <c r="G308" s="82">
        <v>64.182699999999997</v>
      </c>
      <c r="H308" s="27">
        <f t="shared" si="60"/>
        <v>66.932699999999997</v>
      </c>
      <c r="I308" s="63">
        <f t="shared" si="61"/>
        <v>-2.75</v>
      </c>
      <c r="J308" s="63">
        <f t="shared" si="62"/>
        <v>7.5625</v>
      </c>
      <c r="K308" s="63">
        <f t="shared" si="63"/>
        <v>2.75</v>
      </c>
      <c r="L308" s="24">
        <f t="shared" si="64"/>
        <v>4.284643681241207E-2</v>
      </c>
      <c r="M308" s="4">
        <f t="shared" ca="1" si="53"/>
        <v>66.044566666666682</v>
      </c>
      <c r="N308" s="63">
        <f t="shared" ca="1" si="55"/>
        <v>-1.8618666666666854</v>
      </c>
      <c r="O308" s="63">
        <f t="shared" ca="1" si="56"/>
        <v>3.4665474844445141</v>
      </c>
      <c r="P308" s="63">
        <f t="shared" ca="1" si="57"/>
        <v>1.8618666666666854</v>
      </c>
      <c r="Q308" s="24">
        <f t="shared" ca="1" si="58"/>
        <v>2.9008855449625608E-2</v>
      </c>
      <c r="R308" s="25">
        <f t="shared" ca="1" si="54"/>
        <v>-1.8723594281824554</v>
      </c>
      <c r="S308" s="26">
        <f t="shared" ca="1" si="65"/>
        <v>1</v>
      </c>
    </row>
    <row r="309" spans="5:19" x14ac:dyDescent="0.3">
      <c r="E309" s="23">
        <f t="shared" si="59"/>
        <v>308</v>
      </c>
      <c r="F309" s="79">
        <v>43913</v>
      </c>
      <c r="G309" s="82">
        <v>59.758000000000003</v>
      </c>
      <c r="H309" s="27">
        <f t="shared" si="60"/>
        <v>64.182699999999997</v>
      </c>
      <c r="I309" s="63">
        <f t="shared" si="61"/>
        <v>-4.4246999999999943</v>
      </c>
      <c r="J309" s="63">
        <f t="shared" si="62"/>
        <v>19.577970089999951</v>
      </c>
      <c r="K309" s="63">
        <f t="shared" si="63"/>
        <v>4.4246999999999943</v>
      </c>
      <c r="L309" s="24">
        <f t="shared" si="64"/>
        <v>7.4043642692191741E-2</v>
      </c>
      <c r="M309" s="4">
        <f t="shared" ca="1" si="53"/>
        <v>65.286500000000004</v>
      </c>
      <c r="N309" s="63">
        <f t="shared" ca="1" si="55"/>
        <v>-5.5285000000000011</v>
      </c>
      <c r="O309" s="63">
        <f t="shared" ca="1" si="56"/>
        <v>30.564312250000011</v>
      </c>
      <c r="P309" s="63">
        <f t="shared" ca="1" si="57"/>
        <v>5.5285000000000011</v>
      </c>
      <c r="Q309" s="24">
        <f t="shared" ca="1" si="58"/>
        <v>9.2514809732588119E-2</v>
      </c>
      <c r="R309" s="25">
        <f t="shared" ca="1" si="54"/>
        <v>-5.5389927615157708</v>
      </c>
      <c r="S309" s="26">
        <f t="shared" ca="1" si="65"/>
        <v>0</v>
      </c>
    </row>
    <row r="310" spans="5:19" x14ac:dyDescent="0.3">
      <c r="E310" s="23">
        <f t="shared" si="59"/>
        <v>309</v>
      </c>
      <c r="F310" s="79">
        <v>43914</v>
      </c>
      <c r="G310" s="82">
        <v>68.826300000000003</v>
      </c>
      <c r="H310" s="27">
        <f t="shared" si="60"/>
        <v>59.758000000000003</v>
      </c>
      <c r="I310" s="63">
        <f t="shared" si="61"/>
        <v>9.0683000000000007</v>
      </c>
      <c r="J310" s="63">
        <f t="shared" si="62"/>
        <v>82.234064890000013</v>
      </c>
      <c r="K310" s="63">
        <f t="shared" si="63"/>
        <v>9.0683000000000007</v>
      </c>
      <c r="L310" s="24">
        <f t="shared" si="64"/>
        <v>0.13175631989515635</v>
      </c>
      <c r="M310" s="4">
        <f t="shared" ca="1" si="53"/>
        <v>63.62446666666667</v>
      </c>
      <c r="N310" s="63">
        <f t="shared" ca="1" si="55"/>
        <v>5.2018333333333331</v>
      </c>
      <c r="O310" s="63">
        <f t="shared" ca="1" si="56"/>
        <v>27.059070027777775</v>
      </c>
      <c r="P310" s="63">
        <f t="shared" ca="1" si="57"/>
        <v>5.2018333333333331</v>
      </c>
      <c r="Q310" s="24">
        <f t="shared" ca="1" si="58"/>
        <v>7.557915118687672E-2</v>
      </c>
      <c r="R310" s="25">
        <f t="shared" ca="1" si="54"/>
        <v>5.1913405718175634</v>
      </c>
      <c r="S310" s="26">
        <f t="shared" ca="1" si="65"/>
        <v>1</v>
      </c>
    </row>
    <row r="311" spans="5:19" x14ac:dyDescent="0.3">
      <c r="E311" s="23">
        <f t="shared" si="59"/>
        <v>310</v>
      </c>
      <c r="F311" s="79">
        <v>43915</v>
      </c>
      <c r="G311" s="82">
        <v>75.1828</v>
      </c>
      <c r="H311" s="27">
        <f t="shared" si="60"/>
        <v>68.826300000000003</v>
      </c>
      <c r="I311" s="63">
        <f t="shared" si="61"/>
        <v>6.3564999999999969</v>
      </c>
      <c r="J311" s="63">
        <f t="shared" si="62"/>
        <v>40.40509224999996</v>
      </c>
      <c r="K311" s="63">
        <f t="shared" si="63"/>
        <v>6.3564999999999969</v>
      </c>
      <c r="L311" s="24">
        <f t="shared" si="64"/>
        <v>8.454726346983614E-2</v>
      </c>
      <c r="M311" s="4">
        <f t="shared" ca="1" si="53"/>
        <v>64.25566666666667</v>
      </c>
      <c r="N311" s="63">
        <f t="shared" ca="1" si="55"/>
        <v>10.92713333333333</v>
      </c>
      <c r="O311" s="63">
        <f t="shared" ca="1" si="56"/>
        <v>119.40224288444438</v>
      </c>
      <c r="P311" s="63">
        <f t="shared" ca="1" si="57"/>
        <v>10.92713333333333</v>
      </c>
      <c r="Q311" s="24">
        <f t="shared" ca="1" si="58"/>
        <v>0.14534086697134624</v>
      </c>
      <c r="R311" s="25">
        <f t="shared" ca="1" si="54"/>
        <v>10.91664057181756</v>
      </c>
      <c r="S311" s="26">
        <f t="shared" ca="1" si="65"/>
        <v>0</v>
      </c>
    </row>
    <row r="312" spans="5:19" x14ac:dyDescent="0.3">
      <c r="E312" s="23">
        <f t="shared" si="59"/>
        <v>311</v>
      </c>
      <c r="F312" s="79">
        <v>43916</v>
      </c>
      <c r="G312" s="82">
        <v>80.216499999999996</v>
      </c>
      <c r="H312" s="27">
        <f t="shared" si="60"/>
        <v>75.1828</v>
      </c>
      <c r="I312" s="63">
        <f t="shared" si="61"/>
        <v>5.0336999999999961</v>
      </c>
      <c r="J312" s="63">
        <f t="shared" si="62"/>
        <v>25.338135689999959</v>
      </c>
      <c r="K312" s="63">
        <f t="shared" si="63"/>
        <v>5.0336999999999961</v>
      </c>
      <c r="L312" s="24">
        <f t="shared" si="64"/>
        <v>6.2751428945416424E-2</v>
      </c>
      <c r="M312" s="4">
        <f t="shared" ca="1" si="53"/>
        <v>67.922366666666676</v>
      </c>
      <c r="N312" s="63">
        <f t="shared" ca="1" si="55"/>
        <v>12.29413333333332</v>
      </c>
      <c r="O312" s="63">
        <f t="shared" ca="1" si="56"/>
        <v>151.14571441777747</v>
      </c>
      <c r="P312" s="63">
        <f t="shared" ca="1" si="57"/>
        <v>12.29413333333332</v>
      </c>
      <c r="Q312" s="24">
        <f t="shared" ca="1" si="58"/>
        <v>0.15326190164533882</v>
      </c>
      <c r="R312" s="25">
        <f t="shared" ca="1" si="54"/>
        <v>12.28364057181755</v>
      </c>
      <c r="S312" s="26">
        <f t="shared" ca="1" si="65"/>
        <v>0</v>
      </c>
    </row>
    <row r="313" spans="5:19" x14ac:dyDescent="0.3">
      <c r="E313" s="23">
        <f t="shared" si="59"/>
        <v>312</v>
      </c>
      <c r="F313" s="79">
        <v>43917</v>
      </c>
      <c r="G313" s="82">
        <v>79.198400000000007</v>
      </c>
      <c r="H313" s="27">
        <f t="shared" si="60"/>
        <v>80.216499999999996</v>
      </c>
      <c r="I313" s="63">
        <f t="shared" si="61"/>
        <v>-1.0180999999999898</v>
      </c>
      <c r="J313" s="63">
        <f t="shared" si="62"/>
        <v>1.0365276099999792</v>
      </c>
      <c r="K313" s="63">
        <f t="shared" si="63"/>
        <v>1.0180999999999898</v>
      </c>
      <c r="L313" s="24">
        <f t="shared" si="64"/>
        <v>1.2855057677932758E-2</v>
      </c>
      <c r="M313" s="4">
        <f t="shared" ca="1" si="53"/>
        <v>74.741866666666667</v>
      </c>
      <c r="N313" s="63">
        <f t="shared" ca="1" si="55"/>
        <v>4.4565333333333399</v>
      </c>
      <c r="O313" s="63">
        <f t="shared" ca="1" si="56"/>
        <v>19.860689351111169</v>
      </c>
      <c r="P313" s="63">
        <f t="shared" ca="1" si="57"/>
        <v>4.4565333333333399</v>
      </c>
      <c r="Q313" s="24">
        <f t="shared" ca="1" si="58"/>
        <v>5.6270497047078469E-2</v>
      </c>
      <c r="R313" s="25">
        <f t="shared" ca="1" si="54"/>
        <v>4.4460405718175702</v>
      </c>
      <c r="S313" s="26">
        <f t="shared" ca="1" si="65"/>
        <v>0</v>
      </c>
    </row>
    <row r="314" spans="5:19" x14ac:dyDescent="0.3">
      <c r="E314" s="23">
        <f t="shared" si="59"/>
        <v>313</v>
      </c>
      <c r="F314" s="79">
        <v>43920</v>
      </c>
      <c r="G314" s="82">
        <v>81.244200000000006</v>
      </c>
      <c r="H314" s="27">
        <f t="shared" si="60"/>
        <v>79.198400000000007</v>
      </c>
      <c r="I314" s="63">
        <f t="shared" si="61"/>
        <v>2.0457999999999998</v>
      </c>
      <c r="J314" s="63">
        <f t="shared" si="62"/>
        <v>4.185297639999999</v>
      </c>
      <c r="K314" s="63">
        <f t="shared" si="63"/>
        <v>2.0457999999999998</v>
      </c>
      <c r="L314" s="24">
        <f t="shared" si="64"/>
        <v>2.518087445011459E-2</v>
      </c>
      <c r="M314" s="4">
        <f t="shared" ca="1" si="53"/>
        <v>78.199233333333325</v>
      </c>
      <c r="N314" s="63">
        <f t="shared" ca="1" si="55"/>
        <v>3.0449666666666815</v>
      </c>
      <c r="O314" s="63">
        <f t="shared" ca="1" si="56"/>
        <v>9.271822001111202</v>
      </c>
      <c r="P314" s="63">
        <f t="shared" ca="1" si="57"/>
        <v>3.0449666666666815</v>
      </c>
      <c r="Q314" s="24">
        <f t="shared" ca="1" si="58"/>
        <v>3.7479188257951719E-2</v>
      </c>
      <c r="R314" s="25">
        <f t="shared" ca="1" si="54"/>
        <v>3.0344739051509118</v>
      </c>
      <c r="S314" s="26">
        <f t="shared" ca="1" si="65"/>
        <v>0</v>
      </c>
    </row>
    <row r="315" spans="5:19" x14ac:dyDescent="0.3">
      <c r="E315" s="23">
        <f t="shared" si="59"/>
        <v>314</v>
      </c>
      <c r="F315" s="79">
        <v>43921</v>
      </c>
      <c r="G315" s="82">
        <v>78.732100000000003</v>
      </c>
      <c r="H315" s="27">
        <f t="shared" si="60"/>
        <v>81.244200000000006</v>
      </c>
      <c r="I315" s="63">
        <f t="shared" si="61"/>
        <v>-2.5121000000000038</v>
      </c>
      <c r="J315" s="63">
        <f t="shared" si="62"/>
        <v>6.310646410000019</v>
      </c>
      <c r="K315" s="63">
        <f t="shared" si="63"/>
        <v>2.5121000000000038</v>
      </c>
      <c r="L315" s="24">
        <f t="shared" si="64"/>
        <v>3.1906935036662351E-2</v>
      </c>
      <c r="M315" s="4">
        <f t="shared" ca="1" si="53"/>
        <v>80.219700000000003</v>
      </c>
      <c r="N315" s="63">
        <f t="shared" ca="1" si="55"/>
        <v>-1.4876000000000005</v>
      </c>
      <c r="O315" s="63">
        <f t="shared" ca="1" si="56"/>
        <v>2.2129537600000013</v>
      </c>
      <c r="P315" s="63">
        <f t="shared" ca="1" si="57"/>
        <v>1.4876000000000005</v>
      </c>
      <c r="Q315" s="24">
        <f t="shared" ca="1" si="58"/>
        <v>1.889445346942353E-2</v>
      </c>
      <c r="R315" s="25">
        <f t="shared" ca="1" si="54"/>
        <v>-1.4980927615157704</v>
      </c>
      <c r="S315" s="26">
        <f t="shared" ca="1" si="65"/>
        <v>1</v>
      </c>
    </row>
    <row r="316" spans="5:19" x14ac:dyDescent="0.3">
      <c r="E316" s="23">
        <f t="shared" si="59"/>
        <v>315</v>
      </c>
      <c r="F316" s="79">
        <v>43922</v>
      </c>
      <c r="G316" s="82">
        <v>75.392099999999999</v>
      </c>
      <c r="H316" s="27">
        <f t="shared" si="60"/>
        <v>78.732100000000003</v>
      </c>
      <c r="I316" s="63">
        <f t="shared" si="61"/>
        <v>-3.3400000000000034</v>
      </c>
      <c r="J316" s="63">
        <f t="shared" si="62"/>
        <v>11.155600000000023</v>
      </c>
      <c r="K316" s="63">
        <f t="shared" si="63"/>
        <v>3.3400000000000034</v>
      </c>
      <c r="L316" s="24">
        <f t="shared" si="64"/>
        <v>4.4301723920676085E-2</v>
      </c>
      <c r="M316" s="4">
        <f t="shared" ca="1" si="53"/>
        <v>79.724900000000005</v>
      </c>
      <c r="N316" s="63">
        <f t="shared" ca="1" si="55"/>
        <v>-4.332800000000006</v>
      </c>
      <c r="O316" s="63">
        <f t="shared" ca="1" si="56"/>
        <v>18.773155840000051</v>
      </c>
      <c r="P316" s="63">
        <f t="shared" ca="1" si="57"/>
        <v>4.332800000000006</v>
      </c>
      <c r="Q316" s="24">
        <f t="shared" ca="1" si="58"/>
        <v>5.7470212396259102E-2</v>
      </c>
      <c r="R316" s="25">
        <f t="shared" ca="1" si="54"/>
        <v>-4.3432927615157757</v>
      </c>
      <c r="S316" s="26">
        <f t="shared" ca="1" si="65"/>
        <v>0</v>
      </c>
    </row>
    <row r="317" spans="5:19" x14ac:dyDescent="0.3">
      <c r="E317" s="23">
        <f t="shared" si="59"/>
        <v>316</v>
      </c>
      <c r="F317" s="79">
        <v>43923</v>
      </c>
      <c r="G317" s="82">
        <v>76.257999999999996</v>
      </c>
      <c r="H317" s="27">
        <f t="shared" si="60"/>
        <v>75.392099999999999</v>
      </c>
      <c r="I317" s="63">
        <f t="shared" si="61"/>
        <v>0.86589999999999634</v>
      </c>
      <c r="J317" s="63">
        <f t="shared" si="62"/>
        <v>0.74978280999999369</v>
      </c>
      <c r="K317" s="63">
        <f t="shared" si="63"/>
        <v>0.86589999999999634</v>
      </c>
      <c r="L317" s="24">
        <f t="shared" si="64"/>
        <v>1.1354874242702357E-2</v>
      </c>
      <c r="M317" s="4">
        <f t="shared" ca="1" si="53"/>
        <v>78.456133333333341</v>
      </c>
      <c r="N317" s="63">
        <f t="shared" ca="1" si="55"/>
        <v>-2.1981333333333453</v>
      </c>
      <c r="O317" s="63">
        <f t="shared" ca="1" si="56"/>
        <v>4.8317901511111634</v>
      </c>
      <c r="P317" s="63">
        <f t="shared" ca="1" si="57"/>
        <v>2.1981333333333453</v>
      </c>
      <c r="Q317" s="24">
        <f t="shared" ca="1" si="58"/>
        <v>2.8824953884619912E-2</v>
      </c>
      <c r="R317" s="25">
        <f t="shared" ca="1" si="54"/>
        <v>-2.208626094849115</v>
      </c>
      <c r="S317" s="26">
        <f t="shared" ca="1" si="65"/>
        <v>0</v>
      </c>
    </row>
    <row r="318" spans="5:19" x14ac:dyDescent="0.3">
      <c r="E318" s="23">
        <f t="shared" si="59"/>
        <v>317</v>
      </c>
      <c r="F318" s="79">
        <v>43924</v>
      </c>
      <c r="G318" s="82">
        <v>75.040000000000006</v>
      </c>
      <c r="H318" s="27">
        <f t="shared" si="60"/>
        <v>76.257999999999996</v>
      </c>
      <c r="I318" s="63">
        <f t="shared" si="61"/>
        <v>-1.2179999999999893</v>
      </c>
      <c r="J318" s="63">
        <f t="shared" si="62"/>
        <v>1.4835239999999739</v>
      </c>
      <c r="K318" s="63">
        <f t="shared" si="63"/>
        <v>1.2179999999999893</v>
      </c>
      <c r="L318" s="24">
        <f t="shared" si="64"/>
        <v>1.6231343283581945E-2</v>
      </c>
      <c r="M318" s="4">
        <f t="shared" ca="1" si="53"/>
        <v>76.794066666666666</v>
      </c>
      <c r="N318" s="63">
        <f t="shared" ca="1" si="55"/>
        <v>-1.7540666666666596</v>
      </c>
      <c r="O318" s="63">
        <f t="shared" ca="1" si="56"/>
        <v>3.0767498711110863</v>
      </c>
      <c r="P318" s="63">
        <f t="shared" ca="1" si="57"/>
        <v>1.7540666666666596</v>
      </c>
      <c r="Q318" s="24">
        <f t="shared" ca="1" si="58"/>
        <v>2.3375088841506655E-2</v>
      </c>
      <c r="R318" s="25">
        <f t="shared" ca="1" si="54"/>
        <v>-1.7645594281824295</v>
      </c>
      <c r="S318" s="26">
        <f t="shared" ca="1" si="65"/>
        <v>0</v>
      </c>
    </row>
    <row r="319" spans="5:19" x14ac:dyDescent="0.3">
      <c r="E319" s="23">
        <f t="shared" si="59"/>
        <v>318</v>
      </c>
      <c r="F319" s="79">
        <v>43927</v>
      </c>
      <c r="G319" s="82">
        <v>80.530500000000004</v>
      </c>
      <c r="H319" s="27">
        <f t="shared" si="60"/>
        <v>75.040000000000006</v>
      </c>
      <c r="I319" s="63">
        <f t="shared" si="61"/>
        <v>5.4904999999999973</v>
      </c>
      <c r="J319" s="63">
        <f t="shared" si="62"/>
        <v>30.14559024999997</v>
      </c>
      <c r="K319" s="63">
        <f t="shared" si="63"/>
        <v>5.4904999999999973</v>
      </c>
      <c r="L319" s="24">
        <f t="shared" si="64"/>
        <v>6.8179137097124656E-2</v>
      </c>
      <c r="M319" s="4">
        <f t="shared" ca="1" si="53"/>
        <v>75.563366666666681</v>
      </c>
      <c r="N319" s="63">
        <f t="shared" ca="1" si="55"/>
        <v>4.9671333333333223</v>
      </c>
      <c r="O319" s="63">
        <f t="shared" ca="1" si="56"/>
        <v>24.672413551111003</v>
      </c>
      <c r="P319" s="63">
        <f t="shared" ca="1" si="57"/>
        <v>4.9671333333333223</v>
      </c>
      <c r="Q319" s="24">
        <f t="shared" ca="1" si="58"/>
        <v>6.1680150170846104E-2</v>
      </c>
      <c r="R319" s="25">
        <f t="shared" ca="1" si="54"/>
        <v>4.9566405718175526</v>
      </c>
      <c r="S319" s="26">
        <f t="shared" ca="1" si="65"/>
        <v>1</v>
      </c>
    </row>
    <row r="320" spans="5:19" x14ac:dyDescent="0.3">
      <c r="E320" s="23">
        <f t="shared" si="59"/>
        <v>319</v>
      </c>
      <c r="F320" s="79">
        <v>43928</v>
      </c>
      <c r="G320" s="82">
        <v>80.083299999999994</v>
      </c>
      <c r="H320" s="27">
        <f t="shared" si="60"/>
        <v>80.530500000000004</v>
      </c>
      <c r="I320" s="63">
        <f t="shared" si="61"/>
        <v>-0.44720000000000937</v>
      </c>
      <c r="J320" s="63">
        <f t="shared" si="62"/>
        <v>0.19998784000000838</v>
      </c>
      <c r="K320" s="63">
        <f t="shared" si="63"/>
        <v>0.44720000000000937</v>
      </c>
      <c r="L320" s="24">
        <f t="shared" si="64"/>
        <v>5.5841854668827262E-3</v>
      </c>
      <c r="M320" s="4">
        <f t="shared" ca="1" si="53"/>
        <v>77.276166666666668</v>
      </c>
      <c r="N320" s="63">
        <f t="shared" ca="1" si="55"/>
        <v>2.8071333333333257</v>
      </c>
      <c r="O320" s="63">
        <f t="shared" ca="1" si="56"/>
        <v>7.8799975511110683</v>
      </c>
      <c r="P320" s="63">
        <f t="shared" ca="1" si="57"/>
        <v>2.8071333333333257</v>
      </c>
      <c r="Q320" s="24">
        <f t="shared" ca="1" si="58"/>
        <v>3.5052668076032405E-2</v>
      </c>
      <c r="R320" s="25">
        <f t="shared" ca="1" si="54"/>
        <v>2.796640571817556</v>
      </c>
      <c r="S320" s="26">
        <f t="shared" ca="1" si="65"/>
        <v>0</v>
      </c>
    </row>
    <row r="321" spans="5:19" x14ac:dyDescent="0.3">
      <c r="E321" s="23">
        <f t="shared" si="59"/>
        <v>320</v>
      </c>
      <c r="F321" s="79">
        <v>43929</v>
      </c>
      <c r="G321" s="82">
        <v>81.168099999999995</v>
      </c>
      <c r="H321" s="27">
        <f t="shared" si="60"/>
        <v>80.083299999999994</v>
      </c>
      <c r="I321" s="63">
        <f t="shared" si="61"/>
        <v>1.0848000000000013</v>
      </c>
      <c r="J321" s="63">
        <f t="shared" si="62"/>
        <v>1.1767910400000028</v>
      </c>
      <c r="K321" s="63">
        <f t="shared" si="63"/>
        <v>1.0848000000000013</v>
      </c>
      <c r="L321" s="24">
        <f t="shared" si="64"/>
        <v>1.3364856390626383E-2</v>
      </c>
      <c r="M321" s="4">
        <f t="shared" ca="1" si="53"/>
        <v>78.551266666666663</v>
      </c>
      <c r="N321" s="63">
        <f t="shared" ca="1" si="55"/>
        <v>2.6168333333333322</v>
      </c>
      <c r="O321" s="63">
        <f t="shared" ca="1" si="56"/>
        <v>6.8478166944444387</v>
      </c>
      <c r="P321" s="63">
        <f t="shared" ca="1" si="57"/>
        <v>2.6168333333333322</v>
      </c>
      <c r="Q321" s="24">
        <f t="shared" ca="1" si="58"/>
        <v>3.2239677081677805E-2</v>
      </c>
      <c r="R321" s="25">
        <f t="shared" ca="1" si="54"/>
        <v>2.6063405718175625</v>
      </c>
      <c r="S321" s="26">
        <f t="shared" ca="1" si="65"/>
        <v>0</v>
      </c>
    </row>
    <row r="322" spans="5:19" x14ac:dyDescent="0.3">
      <c r="E322" s="23">
        <f t="shared" si="59"/>
        <v>321</v>
      </c>
      <c r="F322" s="79">
        <v>43930</v>
      </c>
      <c r="G322" s="82">
        <v>82.585899999999995</v>
      </c>
      <c r="H322" s="27">
        <f t="shared" si="60"/>
        <v>81.168099999999995</v>
      </c>
      <c r="I322" s="63">
        <f t="shared" si="61"/>
        <v>1.4177999999999997</v>
      </c>
      <c r="J322" s="63">
        <f t="shared" si="62"/>
        <v>2.0101568399999992</v>
      </c>
      <c r="K322" s="63">
        <f t="shared" si="63"/>
        <v>1.4177999999999997</v>
      </c>
      <c r="L322" s="24">
        <f t="shared" si="64"/>
        <v>1.7167579453635545E-2</v>
      </c>
      <c r="M322" s="4">
        <f t="shared" ref="M322:M385" ca="1" si="66">IF(E322&lt;=span,G322,AVERAGE(OFFSET(G322,-span,0,span,1)))</f>
        <v>80.593966666666674</v>
      </c>
      <c r="N322" s="63">
        <f t="shared" ca="1" si="55"/>
        <v>1.9919333333333213</v>
      </c>
      <c r="O322" s="63">
        <f t="shared" ca="1" si="56"/>
        <v>3.9677984044443968</v>
      </c>
      <c r="P322" s="63">
        <f t="shared" ca="1" si="57"/>
        <v>1.9919333333333213</v>
      </c>
      <c r="Q322" s="24">
        <f t="shared" ca="1" si="58"/>
        <v>2.4119532914617645E-2</v>
      </c>
      <c r="R322" s="25">
        <f t="shared" ref="R322:R385" ca="1" si="67">N322-AVERAGE(ErorrMA)</f>
        <v>1.9814405718175514</v>
      </c>
      <c r="S322" s="26">
        <f t="shared" ca="1" si="65"/>
        <v>0</v>
      </c>
    </row>
    <row r="323" spans="5:19" x14ac:dyDescent="0.3">
      <c r="E323" s="23">
        <f t="shared" si="59"/>
        <v>322</v>
      </c>
      <c r="F323" s="79">
        <v>43934</v>
      </c>
      <c r="G323" s="82">
        <v>80.368700000000004</v>
      </c>
      <c r="H323" s="27">
        <f t="shared" si="60"/>
        <v>82.585899999999995</v>
      </c>
      <c r="I323" s="63">
        <f t="shared" si="61"/>
        <v>-2.2171999999999912</v>
      </c>
      <c r="J323" s="63">
        <f t="shared" si="62"/>
        <v>4.9159758399999607</v>
      </c>
      <c r="K323" s="63">
        <f t="shared" si="63"/>
        <v>2.2171999999999912</v>
      </c>
      <c r="L323" s="24">
        <f t="shared" si="64"/>
        <v>2.7587854475685073E-2</v>
      </c>
      <c r="M323" s="4">
        <f t="shared" ca="1" si="66"/>
        <v>81.279099999999985</v>
      </c>
      <c r="N323" s="63">
        <f t="shared" ref="N323:N386" ca="1" si="68">G323-M323</f>
        <v>-0.91039999999998145</v>
      </c>
      <c r="O323" s="63">
        <f t="shared" ref="O323:O386" ca="1" si="69">N323^2</f>
        <v>0.82882815999996617</v>
      </c>
      <c r="P323" s="63">
        <f t="shared" ref="P323:P386" ca="1" si="70">ABS(N323)</f>
        <v>0.91039999999998145</v>
      </c>
      <c r="Q323" s="24">
        <f t="shared" ref="Q323:Q386" ca="1" si="71">P323/G323</f>
        <v>1.1327793033854989E-2</v>
      </c>
      <c r="R323" s="25">
        <f t="shared" ca="1" si="67"/>
        <v>-0.92089276151575128</v>
      </c>
      <c r="S323" s="26">
        <f t="shared" ca="1" si="65"/>
        <v>1</v>
      </c>
    </row>
    <row r="324" spans="5:19" x14ac:dyDescent="0.3">
      <c r="E324" s="23">
        <f t="shared" ref="E324:E387" si="72">E323+1</f>
        <v>323</v>
      </c>
      <c r="F324" s="79">
        <v>43935</v>
      </c>
      <c r="G324" s="82">
        <v>83.233000000000004</v>
      </c>
      <c r="H324" s="27">
        <f t="shared" ref="H324:H387" si="73">G323</f>
        <v>80.368700000000004</v>
      </c>
      <c r="I324" s="63">
        <f t="shared" ref="I324:I387" si="74">(G324-H324)</f>
        <v>2.8643000000000001</v>
      </c>
      <c r="J324" s="63">
        <f t="shared" ref="J324:J387" si="75">I324^2</f>
        <v>8.20421449</v>
      </c>
      <c r="K324" s="63">
        <f t="shared" ref="K324:K387" si="76">ABS(I324)</f>
        <v>2.8643000000000001</v>
      </c>
      <c r="L324" s="24">
        <f t="shared" ref="L324:L387" si="77">K324/G324</f>
        <v>3.4413033292083665E-2</v>
      </c>
      <c r="M324" s="4">
        <f t="shared" ca="1" si="66"/>
        <v>81.374233333333336</v>
      </c>
      <c r="N324" s="63">
        <f t="shared" ca="1" si="68"/>
        <v>1.8587666666666678</v>
      </c>
      <c r="O324" s="63">
        <f t="shared" ca="1" si="69"/>
        <v>3.4550135211111153</v>
      </c>
      <c r="P324" s="63">
        <f t="shared" ca="1" si="70"/>
        <v>1.8587666666666678</v>
      </c>
      <c r="Q324" s="24">
        <f t="shared" ca="1" si="71"/>
        <v>2.2332087833751849E-2</v>
      </c>
      <c r="R324" s="25">
        <f t="shared" ca="1" si="67"/>
        <v>1.8482739051508978</v>
      </c>
      <c r="S324" s="26">
        <f t="shared" ref="S324:S387" ca="1" si="78">IF(N323*N324&lt;0,1,0)</f>
        <v>1</v>
      </c>
    </row>
    <row r="325" spans="5:19" x14ac:dyDescent="0.3">
      <c r="E325" s="23">
        <f t="shared" si="72"/>
        <v>324</v>
      </c>
      <c r="F325" s="79">
        <v>43936</v>
      </c>
      <c r="G325" s="82">
        <v>80.920699999999997</v>
      </c>
      <c r="H325" s="27">
        <f t="shared" si="73"/>
        <v>83.233000000000004</v>
      </c>
      <c r="I325" s="63">
        <f t="shared" si="74"/>
        <v>-2.3123000000000076</v>
      </c>
      <c r="J325" s="63">
        <f t="shared" si="75"/>
        <v>5.3467312900000348</v>
      </c>
      <c r="K325" s="63">
        <f t="shared" si="76"/>
        <v>2.3123000000000076</v>
      </c>
      <c r="L325" s="24">
        <f t="shared" si="77"/>
        <v>2.8574888749108789E-2</v>
      </c>
      <c r="M325" s="4">
        <f t="shared" ca="1" si="66"/>
        <v>82.062533333333334</v>
      </c>
      <c r="N325" s="63">
        <f t="shared" ca="1" si="68"/>
        <v>-1.1418333333333379</v>
      </c>
      <c r="O325" s="63">
        <f t="shared" ca="1" si="69"/>
        <v>1.3037833611111216</v>
      </c>
      <c r="P325" s="63">
        <f t="shared" ca="1" si="70"/>
        <v>1.1418333333333379</v>
      </c>
      <c r="Q325" s="24">
        <f t="shared" ca="1" si="71"/>
        <v>1.4110522194362356E-2</v>
      </c>
      <c r="R325" s="25">
        <f t="shared" ca="1" si="67"/>
        <v>-1.1523260948491079</v>
      </c>
      <c r="S325" s="26">
        <f t="shared" ca="1" si="78"/>
        <v>1</v>
      </c>
    </row>
    <row r="326" spans="5:19" x14ac:dyDescent="0.3">
      <c r="E326" s="23">
        <f t="shared" si="72"/>
        <v>325</v>
      </c>
      <c r="F326" s="79">
        <v>43937</v>
      </c>
      <c r="G326" s="82">
        <v>82.119600000000005</v>
      </c>
      <c r="H326" s="27">
        <f t="shared" si="73"/>
        <v>80.920699999999997</v>
      </c>
      <c r="I326" s="63">
        <f t="shared" si="74"/>
        <v>1.198900000000009</v>
      </c>
      <c r="J326" s="63">
        <f t="shared" si="75"/>
        <v>1.4373612100000215</v>
      </c>
      <c r="K326" s="63">
        <f t="shared" si="76"/>
        <v>1.198900000000009</v>
      </c>
      <c r="L326" s="24">
        <f t="shared" si="77"/>
        <v>1.4599437893024429E-2</v>
      </c>
      <c r="M326" s="4">
        <f t="shared" ca="1" si="66"/>
        <v>81.507466666666673</v>
      </c>
      <c r="N326" s="63">
        <f t="shared" ca="1" si="68"/>
        <v>0.61213333333333253</v>
      </c>
      <c r="O326" s="63">
        <f t="shared" ca="1" si="69"/>
        <v>0.37470721777777677</v>
      </c>
      <c r="P326" s="63">
        <f t="shared" ca="1" si="70"/>
        <v>0.61213333333333253</v>
      </c>
      <c r="Q326" s="24">
        <f t="shared" ca="1" si="71"/>
        <v>7.4541684729751787E-3</v>
      </c>
      <c r="R326" s="25">
        <f t="shared" ca="1" si="67"/>
        <v>0.6016405718175627</v>
      </c>
      <c r="S326" s="26">
        <f t="shared" ca="1" si="78"/>
        <v>1</v>
      </c>
    </row>
    <row r="327" spans="5:19" x14ac:dyDescent="0.3">
      <c r="E327" s="23">
        <f t="shared" si="72"/>
        <v>326</v>
      </c>
      <c r="F327" s="79">
        <v>43938</v>
      </c>
      <c r="G327" s="82">
        <v>85.554699999999997</v>
      </c>
      <c r="H327" s="27">
        <f t="shared" si="73"/>
        <v>82.119600000000005</v>
      </c>
      <c r="I327" s="63">
        <f t="shared" si="74"/>
        <v>3.4350999999999914</v>
      </c>
      <c r="J327" s="63">
        <f t="shared" si="75"/>
        <v>11.799912009999941</v>
      </c>
      <c r="K327" s="63">
        <f t="shared" si="76"/>
        <v>3.4350999999999914</v>
      </c>
      <c r="L327" s="24">
        <f t="shared" si="77"/>
        <v>4.0150920989729277E-2</v>
      </c>
      <c r="M327" s="4">
        <f t="shared" ca="1" si="66"/>
        <v>82.091099999999997</v>
      </c>
      <c r="N327" s="63">
        <f t="shared" ca="1" si="68"/>
        <v>3.4635999999999996</v>
      </c>
      <c r="O327" s="63">
        <f t="shared" ca="1" si="69"/>
        <v>11.996524959999997</v>
      </c>
      <c r="P327" s="63">
        <f t="shared" ca="1" si="70"/>
        <v>3.4635999999999996</v>
      </c>
      <c r="Q327" s="24">
        <f t="shared" ca="1" si="71"/>
        <v>4.0484041204048402E-2</v>
      </c>
      <c r="R327" s="25">
        <f t="shared" ca="1" si="67"/>
        <v>3.4531072384842298</v>
      </c>
      <c r="S327" s="26">
        <f t="shared" ca="1" si="78"/>
        <v>0</v>
      </c>
    </row>
    <row r="328" spans="5:19" x14ac:dyDescent="0.3">
      <c r="E328" s="23">
        <f t="shared" si="72"/>
        <v>327</v>
      </c>
      <c r="F328" s="79">
        <v>43941</v>
      </c>
      <c r="G328" s="82">
        <v>83.642099999999999</v>
      </c>
      <c r="H328" s="27">
        <f t="shared" si="73"/>
        <v>85.554699999999997</v>
      </c>
      <c r="I328" s="63">
        <f t="shared" si="74"/>
        <v>-1.9125999999999976</v>
      </c>
      <c r="J328" s="63">
        <f t="shared" si="75"/>
        <v>3.6580387599999908</v>
      </c>
      <c r="K328" s="63">
        <f t="shared" si="76"/>
        <v>1.9125999999999976</v>
      </c>
      <c r="L328" s="24">
        <f t="shared" si="77"/>
        <v>2.2866475136324862E-2</v>
      </c>
      <c r="M328" s="4">
        <f t="shared" ca="1" si="66"/>
        <v>82.864999999999995</v>
      </c>
      <c r="N328" s="63">
        <f t="shared" ca="1" si="68"/>
        <v>0.77710000000000434</v>
      </c>
      <c r="O328" s="63">
        <f t="shared" ca="1" si="69"/>
        <v>0.6038844100000067</v>
      </c>
      <c r="P328" s="63">
        <f t="shared" ca="1" si="70"/>
        <v>0.77710000000000434</v>
      </c>
      <c r="Q328" s="24">
        <f t="shared" ca="1" si="71"/>
        <v>9.2907758174412686E-3</v>
      </c>
      <c r="R328" s="25">
        <f t="shared" ca="1" si="67"/>
        <v>0.76660723848423451</v>
      </c>
      <c r="S328" s="26">
        <f t="shared" ca="1" si="78"/>
        <v>0</v>
      </c>
    </row>
    <row r="329" spans="5:19" x14ac:dyDescent="0.3">
      <c r="E329" s="23">
        <f t="shared" si="72"/>
        <v>328</v>
      </c>
      <c r="F329" s="79">
        <v>43942</v>
      </c>
      <c r="G329" s="82">
        <v>81.072900000000004</v>
      </c>
      <c r="H329" s="27">
        <f t="shared" si="73"/>
        <v>83.642099999999999</v>
      </c>
      <c r="I329" s="63">
        <f t="shared" si="74"/>
        <v>-2.569199999999995</v>
      </c>
      <c r="J329" s="63">
        <f t="shared" si="75"/>
        <v>6.6007886399999744</v>
      </c>
      <c r="K329" s="63">
        <f t="shared" si="76"/>
        <v>2.569199999999995</v>
      </c>
      <c r="L329" s="24">
        <f t="shared" si="77"/>
        <v>3.1689997520749781E-2</v>
      </c>
      <c r="M329" s="4">
        <f t="shared" ca="1" si="66"/>
        <v>83.772133333333343</v>
      </c>
      <c r="N329" s="63">
        <f t="shared" ca="1" si="68"/>
        <v>-2.6992333333333391</v>
      </c>
      <c r="O329" s="63">
        <f t="shared" ca="1" si="69"/>
        <v>7.2858605877778091</v>
      </c>
      <c r="P329" s="63">
        <f t="shared" ca="1" si="70"/>
        <v>2.6992333333333391</v>
      </c>
      <c r="Q329" s="24">
        <f t="shared" ca="1" si="71"/>
        <v>3.3293903799337866E-2</v>
      </c>
      <c r="R329" s="25">
        <f t="shared" ca="1" si="67"/>
        <v>-2.7097260948491089</v>
      </c>
      <c r="S329" s="26">
        <f t="shared" ca="1" si="78"/>
        <v>1</v>
      </c>
    </row>
    <row r="330" spans="5:19" x14ac:dyDescent="0.3">
      <c r="E330" s="23">
        <f t="shared" si="72"/>
        <v>329</v>
      </c>
      <c r="F330" s="79">
        <v>43943</v>
      </c>
      <c r="G330" s="82">
        <v>84.47</v>
      </c>
      <c r="H330" s="27">
        <f t="shared" si="73"/>
        <v>81.072900000000004</v>
      </c>
      <c r="I330" s="63">
        <f t="shared" si="74"/>
        <v>3.3970999999999947</v>
      </c>
      <c r="J330" s="63">
        <f t="shared" si="75"/>
        <v>11.540288409999963</v>
      </c>
      <c r="K330" s="63">
        <f t="shared" si="76"/>
        <v>3.3970999999999947</v>
      </c>
      <c r="L330" s="24">
        <f t="shared" si="77"/>
        <v>4.0216644962708589E-2</v>
      </c>
      <c r="M330" s="4">
        <f t="shared" ca="1" si="66"/>
        <v>83.423233333333329</v>
      </c>
      <c r="N330" s="63">
        <f t="shared" ca="1" si="68"/>
        <v>1.0467666666666702</v>
      </c>
      <c r="O330" s="63">
        <f t="shared" ca="1" si="69"/>
        <v>1.0957204544444519</v>
      </c>
      <c r="P330" s="63">
        <f t="shared" ca="1" si="70"/>
        <v>1.0467666666666702</v>
      </c>
      <c r="Q330" s="24">
        <f t="shared" ca="1" si="71"/>
        <v>1.2392170790418731E-2</v>
      </c>
      <c r="R330" s="25">
        <f t="shared" ca="1" si="67"/>
        <v>1.0362739051509002</v>
      </c>
      <c r="S330" s="26">
        <f t="shared" ca="1" si="78"/>
        <v>1</v>
      </c>
    </row>
    <row r="331" spans="5:19" x14ac:dyDescent="0.3">
      <c r="E331" s="23">
        <f t="shared" si="72"/>
        <v>330</v>
      </c>
      <c r="F331" s="79">
        <v>43944</v>
      </c>
      <c r="G331" s="82">
        <v>83.118799999999993</v>
      </c>
      <c r="H331" s="27">
        <f t="shared" si="73"/>
        <v>84.47</v>
      </c>
      <c r="I331" s="63">
        <f t="shared" si="74"/>
        <v>-1.3512000000000057</v>
      </c>
      <c r="J331" s="63">
        <f t="shared" si="75"/>
        <v>1.8257414400000156</v>
      </c>
      <c r="K331" s="63">
        <f t="shared" si="76"/>
        <v>1.3512000000000057</v>
      </c>
      <c r="L331" s="24">
        <f t="shared" si="77"/>
        <v>1.6256250090232363E-2</v>
      </c>
      <c r="M331" s="4">
        <f t="shared" ca="1" si="66"/>
        <v>83.061666666666667</v>
      </c>
      <c r="N331" s="63">
        <f t="shared" ca="1" si="68"/>
        <v>5.7133333333325709E-2</v>
      </c>
      <c r="O331" s="63">
        <f t="shared" ca="1" si="69"/>
        <v>3.2642177777769065E-3</v>
      </c>
      <c r="P331" s="63">
        <f t="shared" ca="1" si="70"/>
        <v>5.7133333333325709E-2</v>
      </c>
      <c r="Q331" s="24">
        <f t="shared" ca="1" si="71"/>
        <v>6.8736956420600045E-4</v>
      </c>
      <c r="R331" s="25">
        <f t="shared" ca="1" si="67"/>
        <v>4.6640571817555827E-2</v>
      </c>
      <c r="S331" s="26">
        <f t="shared" ca="1" si="78"/>
        <v>0</v>
      </c>
    </row>
    <row r="332" spans="5:19" x14ac:dyDescent="0.3">
      <c r="E332" s="23">
        <f t="shared" si="72"/>
        <v>331</v>
      </c>
      <c r="F332" s="79">
        <v>43945</v>
      </c>
      <c r="G332" s="82">
        <v>84.089299999999994</v>
      </c>
      <c r="H332" s="27">
        <f t="shared" si="73"/>
        <v>83.118799999999993</v>
      </c>
      <c r="I332" s="63">
        <f t="shared" si="74"/>
        <v>0.97050000000000125</v>
      </c>
      <c r="J332" s="63">
        <f t="shared" si="75"/>
        <v>0.94187025000000246</v>
      </c>
      <c r="K332" s="63">
        <f t="shared" si="76"/>
        <v>0.97050000000000125</v>
      </c>
      <c r="L332" s="24">
        <f t="shared" si="77"/>
        <v>1.1541301925453076E-2</v>
      </c>
      <c r="M332" s="4">
        <f t="shared" ca="1" si="66"/>
        <v>82.887233333333327</v>
      </c>
      <c r="N332" s="63">
        <f t="shared" ca="1" si="68"/>
        <v>1.2020666666666671</v>
      </c>
      <c r="O332" s="63">
        <f t="shared" ca="1" si="69"/>
        <v>1.4449642711111121</v>
      </c>
      <c r="P332" s="63">
        <f t="shared" ca="1" si="70"/>
        <v>1.2020666666666671</v>
      </c>
      <c r="Q332" s="24">
        <f t="shared" ca="1" si="71"/>
        <v>1.429512038590721E-2</v>
      </c>
      <c r="R332" s="25">
        <f t="shared" ca="1" si="67"/>
        <v>1.1915739051508971</v>
      </c>
      <c r="S332" s="26">
        <f t="shared" ca="1" si="78"/>
        <v>0</v>
      </c>
    </row>
    <row r="333" spans="5:19" x14ac:dyDescent="0.3">
      <c r="E333" s="23">
        <f t="shared" si="72"/>
        <v>332</v>
      </c>
      <c r="F333" s="79">
        <v>43948</v>
      </c>
      <c r="G333" s="82">
        <v>85.040899999999993</v>
      </c>
      <c r="H333" s="27">
        <f t="shared" si="73"/>
        <v>84.089299999999994</v>
      </c>
      <c r="I333" s="63">
        <f t="shared" si="74"/>
        <v>0.95159999999999911</v>
      </c>
      <c r="J333" s="63">
        <f t="shared" si="75"/>
        <v>0.90554255999999833</v>
      </c>
      <c r="K333" s="63">
        <f t="shared" si="76"/>
        <v>0.95159999999999911</v>
      </c>
      <c r="L333" s="24">
        <f t="shared" si="77"/>
        <v>1.1189909796345043E-2</v>
      </c>
      <c r="M333" s="4">
        <f t="shared" ca="1" si="66"/>
        <v>83.892699999999991</v>
      </c>
      <c r="N333" s="63">
        <f t="shared" ca="1" si="68"/>
        <v>1.1482000000000028</v>
      </c>
      <c r="O333" s="63">
        <f t="shared" ca="1" si="69"/>
        <v>1.3183632400000063</v>
      </c>
      <c r="P333" s="63">
        <f t="shared" ca="1" si="70"/>
        <v>1.1482000000000028</v>
      </c>
      <c r="Q333" s="24">
        <f t="shared" ca="1" si="71"/>
        <v>1.3501738575203259E-2</v>
      </c>
      <c r="R333" s="25">
        <f t="shared" ca="1" si="67"/>
        <v>1.1377072384842328</v>
      </c>
      <c r="S333" s="26">
        <f t="shared" ca="1" si="78"/>
        <v>0</v>
      </c>
    </row>
    <row r="334" spans="5:19" x14ac:dyDescent="0.3">
      <c r="E334" s="23">
        <f t="shared" si="72"/>
        <v>333</v>
      </c>
      <c r="F334" s="79">
        <v>43949</v>
      </c>
      <c r="G334" s="82">
        <v>84.498500000000007</v>
      </c>
      <c r="H334" s="27">
        <f t="shared" si="73"/>
        <v>85.040899999999993</v>
      </c>
      <c r="I334" s="63">
        <f t="shared" si="74"/>
        <v>-0.54239999999998645</v>
      </c>
      <c r="J334" s="63">
        <f t="shared" si="75"/>
        <v>0.29419775999998532</v>
      </c>
      <c r="K334" s="63">
        <f t="shared" si="76"/>
        <v>0.54239999999998645</v>
      </c>
      <c r="L334" s="24">
        <f t="shared" si="77"/>
        <v>6.419048858855322E-3</v>
      </c>
      <c r="M334" s="4">
        <f t="shared" ca="1" si="66"/>
        <v>84.082999999999998</v>
      </c>
      <c r="N334" s="63">
        <f t="shared" ca="1" si="68"/>
        <v>0.41550000000000864</v>
      </c>
      <c r="O334" s="63">
        <f t="shared" ca="1" si="69"/>
        <v>0.17264025000000718</v>
      </c>
      <c r="P334" s="63">
        <f t="shared" ca="1" si="70"/>
        <v>0.41550000000000864</v>
      </c>
      <c r="Q334" s="24">
        <f t="shared" ca="1" si="71"/>
        <v>4.9172470517229137E-3</v>
      </c>
      <c r="R334" s="25">
        <f t="shared" ca="1" si="67"/>
        <v>0.40500723848423875</v>
      </c>
      <c r="S334" s="26">
        <f t="shared" ca="1" si="78"/>
        <v>0</v>
      </c>
    </row>
    <row r="335" spans="5:19" x14ac:dyDescent="0.3">
      <c r="E335" s="23">
        <f t="shared" si="72"/>
        <v>334</v>
      </c>
      <c r="F335" s="79">
        <v>43950</v>
      </c>
      <c r="G335" s="82">
        <v>83.803899999999999</v>
      </c>
      <c r="H335" s="27">
        <f t="shared" si="73"/>
        <v>84.498500000000007</v>
      </c>
      <c r="I335" s="63">
        <f t="shared" si="74"/>
        <v>-0.69460000000000832</v>
      </c>
      <c r="J335" s="63">
        <f t="shared" si="75"/>
        <v>0.48246916000001155</v>
      </c>
      <c r="K335" s="63">
        <f t="shared" si="76"/>
        <v>0.69460000000000832</v>
      </c>
      <c r="L335" s="24">
        <f t="shared" si="77"/>
        <v>8.2883970793722998E-3</v>
      </c>
      <c r="M335" s="4">
        <f t="shared" ca="1" si="66"/>
        <v>84.542900000000003</v>
      </c>
      <c r="N335" s="63">
        <f t="shared" ca="1" si="68"/>
        <v>-0.73900000000000432</v>
      </c>
      <c r="O335" s="63">
        <f t="shared" ca="1" si="69"/>
        <v>0.54612100000000641</v>
      </c>
      <c r="P335" s="63">
        <f t="shared" ca="1" si="70"/>
        <v>0.73900000000000432</v>
      </c>
      <c r="Q335" s="24">
        <f t="shared" ca="1" si="71"/>
        <v>8.8182053579845838E-3</v>
      </c>
      <c r="R335" s="25">
        <f t="shared" ca="1" si="67"/>
        <v>-0.74949276151577415</v>
      </c>
      <c r="S335" s="26">
        <f t="shared" ca="1" si="78"/>
        <v>1</v>
      </c>
    </row>
    <row r="336" spans="5:19" x14ac:dyDescent="0.3">
      <c r="E336" s="23">
        <f t="shared" si="72"/>
        <v>335</v>
      </c>
      <c r="F336" s="79">
        <v>43951</v>
      </c>
      <c r="G336" s="82">
        <v>82.956999999999994</v>
      </c>
      <c r="H336" s="27">
        <f t="shared" si="73"/>
        <v>83.803899999999999</v>
      </c>
      <c r="I336" s="63">
        <f t="shared" si="74"/>
        <v>-0.84690000000000509</v>
      </c>
      <c r="J336" s="63">
        <f t="shared" si="75"/>
        <v>0.71723961000000858</v>
      </c>
      <c r="K336" s="63">
        <f t="shared" si="76"/>
        <v>0.84690000000000509</v>
      </c>
      <c r="L336" s="24">
        <f t="shared" si="77"/>
        <v>1.0208903407789641E-2</v>
      </c>
      <c r="M336" s="4">
        <f t="shared" ca="1" si="66"/>
        <v>84.447766666666666</v>
      </c>
      <c r="N336" s="63">
        <f t="shared" ca="1" si="68"/>
        <v>-1.4907666666666728</v>
      </c>
      <c r="O336" s="63">
        <f t="shared" ca="1" si="69"/>
        <v>2.2223852544444629</v>
      </c>
      <c r="P336" s="63">
        <f t="shared" ca="1" si="70"/>
        <v>1.4907666666666728</v>
      </c>
      <c r="Q336" s="24">
        <f t="shared" ca="1" si="71"/>
        <v>1.7970354119202392E-2</v>
      </c>
      <c r="R336" s="25">
        <f t="shared" ca="1" si="67"/>
        <v>-1.5012594281824427</v>
      </c>
      <c r="S336" s="26">
        <f t="shared" ca="1" si="78"/>
        <v>0</v>
      </c>
    </row>
    <row r="337" spans="5:19" x14ac:dyDescent="0.3">
      <c r="E337" s="23">
        <f t="shared" si="72"/>
        <v>336</v>
      </c>
      <c r="F337" s="79">
        <v>43952</v>
      </c>
      <c r="G337" s="82">
        <v>81.3964</v>
      </c>
      <c r="H337" s="27">
        <f t="shared" si="73"/>
        <v>82.956999999999994</v>
      </c>
      <c r="I337" s="63">
        <f t="shared" si="74"/>
        <v>-1.5605999999999938</v>
      </c>
      <c r="J337" s="63">
        <f t="shared" si="75"/>
        <v>2.4354723599999804</v>
      </c>
      <c r="K337" s="63">
        <f t="shared" si="76"/>
        <v>1.5605999999999938</v>
      </c>
      <c r="L337" s="24">
        <f t="shared" si="77"/>
        <v>1.917283811077632E-2</v>
      </c>
      <c r="M337" s="4">
        <f t="shared" ca="1" si="66"/>
        <v>83.753133333333338</v>
      </c>
      <c r="N337" s="63">
        <f t="shared" ca="1" si="68"/>
        <v>-2.356733333333338</v>
      </c>
      <c r="O337" s="63">
        <f t="shared" ca="1" si="69"/>
        <v>5.5541920044444666</v>
      </c>
      <c r="P337" s="63">
        <f t="shared" ca="1" si="70"/>
        <v>2.356733333333338</v>
      </c>
      <c r="Q337" s="24">
        <f t="shared" ca="1" si="71"/>
        <v>2.8953778463584851E-2</v>
      </c>
      <c r="R337" s="25">
        <f t="shared" ca="1" si="67"/>
        <v>-2.3672260948491077</v>
      </c>
      <c r="S337" s="26">
        <f t="shared" ca="1" si="78"/>
        <v>0</v>
      </c>
    </row>
    <row r="338" spans="5:19" x14ac:dyDescent="0.3">
      <c r="E338" s="23">
        <f t="shared" si="72"/>
        <v>337</v>
      </c>
      <c r="F338" s="79">
        <v>43955</v>
      </c>
      <c r="G338" s="82">
        <v>81.596299999999999</v>
      </c>
      <c r="H338" s="27">
        <f t="shared" si="73"/>
        <v>81.3964</v>
      </c>
      <c r="I338" s="63">
        <f t="shared" si="74"/>
        <v>0.19989999999999952</v>
      </c>
      <c r="J338" s="63">
        <f t="shared" si="75"/>
        <v>3.996000999999981E-2</v>
      </c>
      <c r="K338" s="63">
        <f t="shared" si="76"/>
        <v>0.19989999999999952</v>
      </c>
      <c r="L338" s="24">
        <f t="shared" si="77"/>
        <v>2.4498659865704636E-3</v>
      </c>
      <c r="M338" s="4">
        <f t="shared" ca="1" si="66"/>
        <v>82.719099999999997</v>
      </c>
      <c r="N338" s="63">
        <f t="shared" ca="1" si="68"/>
        <v>-1.122799999999998</v>
      </c>
      <c r="O338" s="63">
        <f t="shared" ca="1" si="69"/>
        <v>1.2606798399999957</v>
      </c>
      <c r="P338" s="63">
        <f t="shared" ca="1" si="70"/>
        <v>1.122799999999998</v>
      </c>
      <c r="Q338" s="24">
        <f t="shared" ca="1" si="71"/>
        <v>1.3760427862537861E-2</v>
      </c>
      <c r="R338" s="25">
        <f t="shared" ca="1" si="67"/>
        <v>-1.133292761515768</v>
      </c>
      <c r="S338" s="26">
        <f t="shared" ca="1" si="78"/>
        <v>0</v>
      </c>
    </row>
    <row r="339" spans="5:19" x14ac:dyDescent="0.3">
      <c r="E339" s="23">
        <f t="shared" si="72"/>
        <v>338</v>
      </c>
      <c r="F339" s="79">
        <v>43956</v>
      </c>
      <c r="G339" s="82">
        <v>82.975999999999999</v>
      </c>
      <c r="H339" s="27">
        <f t="shared" si="73"/>
        <v>81.596299999999999</v>
      </c>
      <c r="I339" s="63">
        <f t="shared" si="74"/>
        <v>1.3796999999999997</v>
      </c>
      <c r="J339" s="63">
        <f t="shared" si="75"/>
        <v>1.9035720899999993</v>
      </c>
      <c r="K339" s="63">
        <f t="shared" si="76"/>
        <v>1.3796999999999997</v>
      </c>
      <c r="L339" s="24">
        <f t="shared" si="77"/>
        <v>1.6627699575780946E-2</v>
      </c>
      <c r="M339" s="4">
        <f t="shared" ca="1" si="66"/>
        <v>81.983233333333331</v>
      </c>
      <c r="N339" s="63">
        <f t="shared" ca="1" si="68"/>
        <v>0.99276666666666813</v>
      </c>
      <c r="O339" s="63">
        <f t="shared" ca="1" si="69"/>
        <v>0.98558565444444735</v>
      </c>
      <c r="P339" s="63">
        <f t="shared" ca="1" si="70"/>
        <v>0.99276666666666813</v>
      </c>
      <c r="Q339" s="24">
        <f t="shared" ca="1" si="71"/>
        <v>1.1964503792261234E-2</v>
      </c>
      <c r="R339" s="25">
        <f t="shared" ca="1" si="67"/>
        <v>0.9822739051508983</v>
      </c>
      <c r="S339" s="26">
        <f t="shared" ca="1" si="78"/>
        <v>1</v>
      </c>
    </row>
    <row r="340" spans="5:19" x14ac:dyDescent="0.3">
      <c r="E340" s="23">
        <f t="shared" si="72"/>
        <v>339</v>
      </c>
      <c r="F340" s="79">
        <v>43957</v>
      </c>
      <c r="G340" s="82">
        <v>84.156000000000006</v>
      </c>
      <c r="H340" s="27">
        <f t="shared" si="73"/>
        <v>82.975999999999999</v>
      </c>
      <c r="I340" s="63">
        <f t="shared" si="74"/>
        <v>1.1800000000000068</v>
      </c>
      <c r="J340" s="63">
        <f t="shared" si="75"/>
        <v>1.3924000000000161</v>
      </c>
      <c r="K340" s="63">
        <f t="shared" si="76"/>
        <v>1.1800000000000068</v>
      </c>
      <c r="L340" s="24">
        <f t="shared" si="77"/>
        <v>1.4021578972384699E-2</v>
      </c>
      <c r="M340" s="4">
        <f t="shared" ca="1" si="66"/>
        <v>81.989566666666676</v>
      </c>
      <c r="N340" s="63">
        <f t="shared" ca="1" si="68"/>
        <v>2.1664333333333303</v>
      </c>
      <c r="O340" s="63">
        <f t="shared" ca="1" si="69"/>
        <v>4.6934333877777643</v>
      </c>
      <c r="P340" s="63">
        <f t="shared" ca="1" si="70"/>
        <v>2.1664333333333303</v>
      </c>
      <c r="Q340" s="24">
        <f t="shared" ca="1" si="71"/>
        <v>2.574306446757605E-2</v>
      </c>
      <c r="R340" s="25">
        <f t="shared" ca="1" si="67"/>
        <v>2.1559405718175606</v>
      </c>
      <c r="S340" s="26">
        <f t="shared" ca="1" si="78"/>
        <v>0</v>
      </c>
    </row>
    <row r="341" spans="5:19" x14ac:dyDescent="0.3">
      <c r="E341" s="23">
        <f t="shared" si="72"/>
        <v>340</v>
      </c>
      <c r="F341" s="79">
        <v>43958</v>
      </c>
      <c r="G341" s="82">
        <v>84.270099999999999</v>
      </c>
      <c r="H341" s="27">
        <f t="shared" si="73"/>
        <v>84.156000000000006</v>
      </c>
      <c r="I341" s="63">
        <f t="shared" si="74"/>
        <v>0.11409999999999343</v>
      </c>
      <c r="J341" s="63">
        <f t="shared" si="75"/>
        <v>1.30188099999985E-2</v>
      </c>
      <c r="K341" s="63">
        <f t="shared" si="76"/>
        <v>0.11409999999999343</v>
      </c>
      <c r="L341" s="24">
        <f t="shared" si="77"/>
        <v>1.3539796440255017E-3</v>
      </c>
      <c r="M341" s="4">
        <f t="shared" ca="1" si="66"/>
        <v>82.909433333333325</v>
      </c>
      <c r="N341" s="63">
        <f t="shared" ca="1" si="68"/>
        <v>1.360666666666674</v>
      </c>
      <c r="O341" s="63">
        <f t="shared" ca="1" si="69"/>
        <v>1.8514137777777977</v>
      </c>
      <c r="P341" s="63">
        <f t="shared" ca="1" si="70"/>
        <v>1.360666666666674</v>
      </c>
      <c r="Q341" s="24">
        <f t="shared" ca="1" si="71"/>
        <v>1.6146494031295488E-2</v>
      </c>
      <c r="R341" s="25">
        <f t="shared" ca="1" si="67"/>
        <v>1.3501739051509041</v>
      </c>
      <c r="S341" s="26">
        <f t="shared" ca="1" si="78"/>
        <v>0</v>
      </c>
    </row>
    <row r="342" spans="5:19" x14ac:dyDescent="0.3">
      <c r="E342" s="23">
        <f t="shared" si="72"/>
        <v>341</v>
      </c>
      <c r="F342" s="79">
        <v>43959</v>
      </c>
      <c r="G342" s="82">
        <v>86.078100000000006</v>
      </c>
      <c r="H342" s="27">
        <f t="shared" si="73"/>
        <v>84.270099999999999</v>
      </c>
      <c r="I342" s="63">
        <f t="shared" si="74"/>
        <v>1.8080000000000069</v>
      </c>
      <c r="J342" s="63">
        <f t="shared" si="75"/>
        <v>3.2688640000000251</v>
      </c>
      <c r="K342" s="63">
        <f t="shared" si="76"/>
        <v>1.8080000000000069</v>
      </c>
      <c r="L342" s="24">
        <f t="shared" si="77"/>
        <v>2.1004181086710868E-2</v>
      </c>
      <c r="M342" s="4">
        <f t="shared" ca="1" si="66"/>
        <v>83.800700000000006</v>
      </c>
      <c r="N342" s="63">
        <f t="shared" ca="1" si="68"/>
        <v>2.2774000000000001</v>
      </c>
      <c r="O342" s="63">
        <f t="shared" ca="1" si="69"/>
        <v>5.1865507600000003</v>
      </c>
      <c r="P342" s="63">
        <f t="shared" ca="1" si="70"/>
        <v>2.2774000000000001</v>
      </c>
      <c r="Q342" s="24">
        <f t="shared" ca="1" si="71"/>
        <v>2.6457368366634485E-2</v>
      </c>
      <c r="R342" s="25">
        <f t="shared" ca="1" si="67"/>
        <v>2.2669072384842304</v>
      </c>
      <c r="S342" s="26">
        <f t="shared" ca="1" si="78"/>
        <v>0</v>
      </c>
    </row>
    <row r="343" spans="5:19" x14ac:dyDescent="0.3">
      <c r="E343" s="23">
        <f t="shared" si="72"/>
        <v>342</v>
      </c>
      <c r="F343" s="79">
        <v>43962</v>
      </c>
      <c r="G343" s="82">
        <v>86.525300000000001</v>
      </c>
      <c r="H343" s="27">
        <f t="shared" si="73"/>
        <v>86.078100000000006</v>
      </c>
      <c r="I343" s="63">
        <f t="shared" si="74"/>
        <v>0.44719999999999516</v>
      </c>
      <c r="J343" s="63">
        <f t="shared" si="75"/>
        <v>0.19998783999999567</v>
      </c>
      <c r="K343" s="63">
        <f t="shared" si="76"/>
        <v>0.44719999999999516</v>
      </c>
      <c r="L343" s="24">
        <f t="shared" si="77"/>
        <v>5.1684305052972388E-3</v>
      </c>
      <c r="M343" s="4">
        <f t="shared" ca="1" si="66"/>
        <v>84.834733333333347</v>
      </c>
      <c r="N343" s="63">
        <f t="shared" ca="1" si="68"/>
        <v>1.6905666666666548</v>
      </c>
      <c r="O343" s="63">
        <f t="shared" ca="1" si="69"/>
        <v>2.8580156544444044</v>
      </c>
      <c r="P343" s="63">
        <f t="shared" ca="1" si="70"/>
        <v>1.6905666666666548</v>
      </c>
      <c r="Q343" s="24">
        <f t="shared" ca="1" si="71"/>
        <v>1.9538408611893338E-2</v>
      </c>
      <c r="R343" s="25">
        <f t="shared" ca="1" si="67"/>
        <v>1.6800739051508848</v>
      </c>
      <c r="S343" s="26">
        <f t="shared" ca="1" si="78"/>
        <v>0</v>
      </c>
    </row>
    <row r="344" spans="5:19" x14ac:dyDescent="0.3">
      <c r="E344" s="23">
        <f t="shared" si="72"/>
        <v>343</v>
      </c>
      <c r="F344" s="79">
        <v>43963</v>
      </c>
      <c r="G344" s="82">
        <v>83.984700000000004</v>
      </c>
      <c r="H344" s="27">
        <f t="shared" si="73"/>
        <v>86.525300000000001</v>
      </c>
      <c r="I344" s="63">
        <f t="shared" si="74"/>
        <v>-2.5405999999999977</v>
      </c>
      <c r="J344" s="63">
        <f t="shared" si="75"/>
        <v>6.4546483599999886</v>
      </c>
      <c r="K344" s="63">
        <f t="shared" si="76"/>
        <v>2.5405999999999977</v>
      </c>
      <c r="L344" s="24">
        <f t="shared" si="77"/>
        <v>3.0250748052919135E-2</v>
      </c>
      <c r="M344" s="4">
        <f t="shared" ca="1" si="66"/>
        <v>85.624500000000012</v>
      </c>
      <c r="N344" s="63">
        <f t="shared" ca="1" si="68"/>
        <v>-1.6398000000000081</v>
      </c>
      <c r="O344" s="63">
        <f t="shared" ca="1" si="69"/>
        <v>2.6889440400000266</v>
      </c>
      <c r="P344" s="63">
        <f t="shared" ca="1" si="70"/>
        <v>1.6398000000000081</v>
      </c>
      <c r="Q344" s="24">
        <f t="shared" ca="1" si="71"/>
        <v>1.9524984907965476E-2</v>
      </c>
      <c r="R344" s="25">
        <f t="shared" ca="1" si="67"/>
        <v>-1.6502927615157781</v>
      </c>
      <c r="S344" s="26">
        <f t="shared" ca="1" si="78"/>
        <v>1</v>
      </c>
    </row>
    <row r="345" spans="5:19" x14ac:dyDescent="0.3">
      <c r="E345" s="23">
        <f t="shared" si="72"/>
        <v>344</v>
      </c>
      <c r="F345" s="79">
        <v>43964</v>
      </c>
      <c r="G345" s="82">
        <v>81.853200000000001</v>
      </c>
      <c r="H345" s="27">
        <f t="shared" si="73"/>
        <v>83.984700000000004</v>
      </c>
      <c r="I345" s="63">
        <f t="shared" si="74"/>
        <v>-2.1315000000000026</v>
      </c>
      <c r="J345" s="63">
        <f t="shared" si="75"/>
        <v>4.543292250000011</v>
      </c>
      <c r="K345" s="63">
        <f t="shared" si="76"/>
        <v>2.1315000000000026</v>
      </c>
      <c r="L345" s="24">
        <f t="shared" si="77"/>
        <v>2.6040521323540223E-2</v>
      </c>
      <c r="M345" s="4">
        <f t="shared" ca="1" si="66"/>
        <v>85.529366666666689</v>
      </c>
      <c r="N345" s="63">
        <f t="shared" ca="1" si="68"/>
        <v>-3.6761666666666883</v>
      </c>
      <c r="O345" s="63">
        <f t="shared" ca="1" si="69"/>
        <v>13.514201361111271</v>
      </c>
      <c r="P345" s="63">
        <f t="shared" ca="1" si="70"/>
        <v>3.6761666666666883</v>
      </c>
      <c r="Q345" s="24">
        <f t="shared" ca="1" si="71"/>
        <v>4.4911703716735425E-2</v>
      </c>
      <c r="R345" s="25">
        <f t="shared" ca="1" si="67"/>
        <v>-3.6866594281824581</v>
      </c>
      <c r="S345" s="26">
        <f t="shared" ca="1" si="78"/>
        <v>0</v>
      </c>
    </row>
    <row r="346" spans="5:19" x14ac:dyDescent="0.3">
      <c r="E346" s="23">
        <f t="shared" si="72"/>
        <v>345</v>
      </c>
      <c r="F346" s="79">
        <v>43965</v>
      </c>
      <c r="G346" s="82">
        <v>82.357500000000002</v>
      </c>
      <c r="H346" s="27">
        <f t="shared" si="73"/>
        <v>81.853200000000001</v>
      </c>
      <c r="I346" s="63">
        <f t="shared" si="74"/>
        <v>0.50430000000000064</v>
      </c>
      <c r="J346" s="63">
        <f t="shared" si="75"/>
        <v>0.25431849000000062</v>
      </c>
      <c r="K346" s="63">
        <f t="shared" si="76"/>
        <v>0.50430000000000064</v>
      </c>
      <c r="L346" s="24">
        <f t="shared" si="77"/>
        <v>6.1233038885347493E-3</v>
      </c>
      <c r="M346" s="4">
        <f t="shared" ca="1" si="66"/>
        <v>84.121066666666664</v>
      </c>
      <c r="N346" s="63">
        <f t="shared" ca="1" si="68"/>
        <v>-1.7635666666666623</v>
      </c>
      <c r="O346" s="63">
        <f t="shared" ca="1" si="69"/>
        <v>3.1101673877777625</v>
      </c>
      <c r="P346" s="63">
        <f t="shared" ca="1" si="70"/>
        <v>1.7635666666666623</v>
      </c>
      <c r="Q346" s="24">
        <f t="shared" ca="1" si="71"/>
        <v>2.1413552702142031E-2</v>
      </c>
      <c r="R346" s="25">
        <f t="shared" ca="1" si="67"/>
        <v>-1.7740594281824322</v>
      </c>
      <c r="S346" s="26">
        <f t="shared" ca="1" si="78"/>
        <v>0</v>
      </c>
    </row>
    <row r="347" spans="5:19" x14ac:dyDescent="0.3">
      <c r="E347" s="23">
        <f t="shared" si="72"/>
        <v>346</v>
      </c>
      <c r="F347" s="79">
        <v>43966</v>
      </c>
      <c r="G347" s="82">
        <v>82.776200000000003</v>
      </c>
      <c r="H347" s="27">
        <f t="shared" si="73"/>
        <v>82.357500000000002</v>
      </c>
      <c r="I347" s="63">
        <f t="shared" si="74"/>
        <v>0.41870000000000118</v>
      </c>
      <c r="J347" s="63">
        <f t="shared" si="75"/>
        <v>0.17530969000000099</v>
      </c>
      <c r="K347" s="63">
        <f t="shared" si="76"/>
        <v>0.41870000000000118</v>
      </c>
      <c r="L347" s="24">
        <f t="shared" si="77"/>
        <v>5.0582172170261638E-3</v>
      </c>
      <c r="M347" s="4">
        <f t="shared" ca="1" si="66"/>
        <v>82.731800000000007</v>
      </c>
      <c r="N347" s="63">
        <f t="shared" ca="1" si="68"/>
        <v>4.4399999999995998E-2</v>
      </c>
      <c r="O347" s="63">
        <f t="shared" ca="1" si="69"/>
        <v>1.9713599999996445E-3</v>
      </c>
      <c r="P347" s="63">
        <f t="shared" ca="1" si="70"/>
        <v>4.4399999999995998E-2</v>
      </c>
      <c r="Q347" s="24">
        <f t="shared" ca="1" si="71"/>
        <v>5.3638606266047481E-4</v>
      </c>
      <c r="R347" s="25">
        <f t="shared" ca="1" si="67"/>
        <v>3.3907238484226117E-2</v>
      </c>
      <c r="S347" s="26">
        <f t="shared" ca="1" si="78"/>
        <v>1</v>
      </c>
    </row>
    <row r="348" spans="5:19" x14ac:dyDescent="0.3">
      <c r="E348" s="23">
        <f t="shared" si="72"/>
        <v>347</v>
      </c>
      <c r="F348" s="79">
        <v>43969</v>
      </c>
      <c r="G348" s="82">
        <v>86.63</v>
      </c>
      <c r="H348" s="27">
        <f t="shared" si="73"/>
        <v>82.776200000000003</v>
      </c>
      <c r="I348" s="63">
        <f t="shared" si="74"/>
        <v>3.8537999999999926</v>
      </c>
      <c r="J348" s="63">
        <f t="shared" si="75"/>
        <v>14.851774439999943</v>
      </c>
      <c r="K348" s="63">
        <f t="shared" si="76"/>
        <v>3.8537999999999926</v>
      </c>
      <c r="L348" s="24">
        <f t="shared" si="77"/>
        <v>4.4485743968602019E-2</v>
      </c>
      <c r="M348" s="4">
        <f t="shared" ca="1" si="66"/>
        <v>82.328966666666659</v>
      </c>
      <c r="N348" s="63">
        <f t="shared" ca="1" si="68"/>
        <v>4.3010333333333364</v>
      </c>
      <c r="O348" s="63">
        <f t="shared" ca="1" si="69"/>
        <v>18.49888773444447</v>
      </c>
      <c r="P348" s="63">
        <f t="shared" ca="1" si="70"/>
        <v>4.3010333333333364</v>
      </c>
      <c r="Q348" s="24">
        <f t="shared" ca="1" si="71"/>
        <v>4.9648312747700991E-2</v>
      </c>
      <c r="R348" s="25">
        <f t="shared" ca="1" si="67"/>
        <v>4.2905405718175667</v>
      </c>
      <c r="S348" s="26">
        <f t="shared" ca="1" si="78"/>
        <v>0</v>
      </c>
    </row>
    <row r="349" spans="5:19" x14ac:dyDescent="0.3">
      <c r="E349" s="23">
        <f t="shared" si="72"/>
        <v>348</v>
      </c>
      <c r="F349" s="79">
        <v>43970</v>
      </c>
      <c r="G349" s="82">
        <v>87.077299999999994</v>
      </c>
      <c r="H349" s="27">
        <f t="shared" si="73"/>
        <v>86.63</v>
      </c>
      <c r="I349" s="63">
        <f t="shared" si="74"/>
        <v>0.44729999999999848</v>
      </c>
      <c r="J349" s="63">
        <f t="shared" si="75"/>
        <v>0.20007728999999863</v>
      </c>
      <c r="K349" s="63">
        <f t="shared" si="76"/>
        <v>0.44729999999999848</v>
      </c>
      <c r="L349" s="24">
        <f t="shared" si="77"/>
        <v>5.1368152204994697E-3</v>
      </c>
      <c r="M349" s="4">
        <f t="shared" ca="1" si="66"/>
        <v>83.921233333333333</v>
      </c>
      <c r="N349" s="63">
        <f t="shared" ca="1" si="68"/>
        <v>3.1560666666666606</v>
      </c>
      <c r="O349" s="63">
        <f t="shared" ca="1" si="69"/>
        <v>9.9607568044444061</v>
      </c>
      <c r="P349" s="63">
        <f t="shared" ca="1" si="70"/>
        <v>3.1560666666666606</v>
      </c>
      <c r="Q349" s="24">
        <f t="shared" ca="1" si="71"/>
        <v>3.6244424972600907E-2</v>
      </c>
      <c r="R349" s="25">
        <f t="shared" ca="1" si="67"/>
        <v>3.1455739051508909</v>
      </c>
      <c r="S349" s="26">
        <f t="shared" ca="1" si="78"/>
        <v>0</v>
      </c>
    </row>
    <row r="350" spans="5:19" x14ac:dyDescent="0.3">
      <c r="E350" s="23">
        <f t="shared" si="72"/>
        <v>349</v>
      </c>
      <c r="F350" s="79">
        <v>43971</v>
      </c>
      <c r="G350" s="82">
        <v>88.447500000000005</v>
      </c>
      <c r="H350" s="27">
        <f t="shared" si="73"/>
        <v>87.077299999999994</v>
      </c>
      <c r="I350" s="63">
        <f t="shared" si="74"/>
        <v>1.3702000000000112</v>
      </c>
      <c r="J350" s="63">
        <f t="shared" si="75"/>
        <v>1.8774480400000306</v>
      </c>
      <c r="K350" s="63">
        <f t="shared" si="76"/>
        <v>1.3702000000000112</v>
      </c>
      <c r="L350" s="24">
        <f t="shared" si="77"/>
        <v>1.5491675852907217E-2</v>
      </c>
      <c r="M350" s="4">
        <f t="shared" ca="1" si="66"/>
        <v>85.494500000000002</v>
      </c>
      <c r="N350" s="63">
        <f t="shared" ca="1" si="68"/>
        <v>2.953000000000003</v>
      </c>
      <c r="O350" s="63">
        <f t="shared" ca="1" si="69"/>
        <v>8.7202090000000183</v>
      </c>
      <c r="P350" s="63">
        <f t="shared" ca="1" si="70"/>
        <v>2.953000000000003</v>
      </c>
      <c r="Q350" s="24">
        <f t="shared" ca="1" si="71"/>
        <v>3.338703750812632E-2</v>
      </c>
      <c r="R350" s="25">
        <f t="shared" ca="1" si="67"/>
        <v>2.9425072384842332</v>
      </c>
      <c r="S350" s="26">
        <f t="shared" ca="1" si="78"/>
        <v>0</v>
      </c>
    </row>
    <row r="351" spans="5:19" x14ac:dyDescent="0.3">
      <c r="E351" s="23">
        <f t="shared" si="72"/>
        <v>350</v>
      </c>
      <c r="F351" s="79">
        <v>43972</v>
      </c>
      <c r="G351" s="82">
        <v>89.694000000000003</v>
      </c>
      <c r="H351" s="27">
        <f t="shared" si="73"/>
        <v>88.447500000000005</v>
      </c>
      <c r="I351" s="63">
        <f t="shared" si="74"/>
        <v>1.2464999999999975</v>
      </c>
      <c r="J351" s="63">
        <f t="shared" si="75"/>
        <v>1.5537622499999937</v>
      </c>
      <c r="K351" s="63">
        <f t="shared" si="76"/>
        <v>1.2464999999999975</v>
      </c>
      <c r="L351" s="24">
        <f t="shared" si="77"/>
        <v>1.3897250652217511E-2</v>
      </c>
      <c r="M351" s="4">
        <f t="shared" ca="1" si="66"/>
        <v>87.384933333333322</v>
      </c>
      <c r="N351" s="63">
        <f t="shared" ca="1" si="68"/>
        <v>2.3090666666666806</v>
      </c>
      <c r="O351" s="63">
        <f t="shared" ca="1" si="69"/>
        <v>5.3317888711111756</v>
      </c>
      <c r="P351" s="63">
        <f t="shared" ca="1" si="70"/>
        <v>2.3090666666666806</v>
      </c>
      <c r="Q351" s="24">
        <f t="shared" ca="1" si="71"/>
        <v>2.5743825302324354E-2</v>
      </c>
      <c r="R351" s="25">
        <f t="shared" ca="1" si="67"/>
        <v>2.2985739051509109</v>
      </c>
      <c r="S351" s="26">
        <f t="shared" ca="1" si="78"/>
        <v>0</v>
      </c>
    </row>
    <row r="352" spans="5:19" x14ac:dyDescent="0.3">
      <c r="E352" s="23">
        <f t="shared" si="72"/>
        <v>351</v>
      </c>
      <c r="F352" s="79">
        <v>43973</v>
      </c>
      <c r="G352" s="82">
        <v>89.208799999999997</v>
      </c>
      <c r="H352" s="27">
        <f t="shared" si="73"/>
        <v>89.694000000000003</v>
      </c>
      <c r="I352" s="63">
        <f t="shared" si="74"/>
        <v>-0.48520000000000607</v>
      </c>
      <c r="J352" s="63">
        <f t="shared" si="75"/>
        <v>0.23541904000000588</v>
      </c>
      <c r="K352" s="63">
        <f t="shared" si="76"/>
        <v>0.48520000000000607</v>
      </c>
      <c r="L352" s="24">
        <f t="shared" si="77"/>
        <v>5.4389253078172342E-3</v>
      </c>
      <c r="M352" s="4">
        <f t="shared" ca="1" si="66"/>
        <v>88.406266666666667</v>
      </c>
      <c r="N352" s="63">
        <f t="shared" ca="1" si="68"/>
        <v>0.80253333333332932</v>
      </c>
      <c r="O352" s="63">
        <f t="shared" ca="1" si="69"/>
        <v>0.64405975111110469</v>
      </c>
      <c r="P352" s="63">
        <f t="shared" ca="1" si="70"/>
        <v>0.80253333333332932</v>
      </c>
      <c r="Q352" s="24">
        <f t="shared" ca="1" si="71"/>
        <v>8.9961229534903427E-3</v>
      </c>
      <c r="R352" s="25">
        <f t="shared" ca="1" si="67"/>
        <v>0.79204057181755949</v>
      </c>
      <c r="S352" s="26">
        <f t="shared" ca="1" si="78"/>
        <v>0</v>
      </c>
    </row>
    <row r="353" spans="5:19" x14ac:dyDescent="0.3">
      <c r="E353" s="23">
        <f t="shared" si="72"/>
        <v>352</v>
      </c>
      <c r="F353" s="79">
        <v>43977</v>
      </c>
      <c r="G353" s="82">
        <v>91.939700000000002</v>
      </c>
      <c r="H353" s="27">
        <f t="shared" si="73"/>
        <v>89.208799999999997</v>
      </c>
      <c r="I353" s="63">
        <f t="shared" si="74"/>
        <v>2.7309000000000054</v>
      </c>
      <c r="J353" s="63">
        <f t="shared" si="75"/>
        <v>7.4578148100000297</v>
      </c>
      <c r="K353" s="63">
        <f t="shared" si="76"/>
        <v>2.7309000000000054</v>
      </c>
      <c r="L353" s="24">
        <f t="shared" si="77"/>
        <v>2.9703164139104277E-2</v>
      </c>
      <c r="M353" s="4">
        <f t="shared" ca="1" si="66"/>
        <v>89.116766666666663</v>
      </c>
      <c r="N353" s="63">
        <f t="shared" ca="1" si="68"/>
        <v>2.8229333333333386</v>
      </c>
      <c r="O353" s="63">
        <f t="shared" ca="1" si="69"/>
        <v>7.9689526044444747</v>
      </c>
      <c r="P353" s="63">
        <f t="shared" ca="1" si="70"/>
        <v>2.8229333333333386</v>
      </c>
      <c r="Q353" s="24">
        <f t="shared" ca="1" si="71"/>
        <v>3.0704182560236097E-2</v>
      </c>
      <c r="R353" s="25">
        <f t="shared" ca="1" si="67"/>
        <v>2.8124405718175689</v>
      </c>
      <c r="S353" s="26">
        <f t="shared" ca="1" si="78"/>
        <v>0</v>
      </c>
    </row>
    <row r="354" spans="5:19" x14ac:dyDescent="0.3">
      <c r="E354" s="23">
        <f t="shared" si="72"/>
        <v>353</v>
      </c>
      <c r="F354" s="79">
        <v>43978</v>
      </c>
      <c r="G354" s="82">
        <v>95.032300000000006</v>
      </c>
      <c r="H354" s="27">
        <f t="shared" si="73"/>
        <v>91.939700000000002</v>
      </c>
      <c r="I354" s="63">
        <f t="shared" si="74"/>
        <v>3.0926000000000045</v>
      </c>
      <c r="J354" s="63">
        <f t="shared" si="75"/>
        <v>9.5641747600000269</v>
      </c>
      <c r="K354" s="63">
        <f t="shared" si="76"/>
        <v>3.0926000000000045</v>
      </c>
      <c r="L354" s="24">
        <f t="shared" si="77"/>
        <v>3.2542619719821621E-2</v>
      </c>
      <c r="M354" s="4">
        <f t="shared" ca="1" si="66"/>
        <v>90.280833333333348</v>
      </c>
      <c r="N354" s="63">
        <f t="shared" ca="1" si="68"/>
        <v>4.7514666666666585</v>
      </c>
      <c r="O354" s="63">
        <f t="shared" ca="1" si="69"/>
        <v>22.576435484444367</v>
      </c>
      <c r="P354" s="63">
        <f t="shared" ca="1" si="70"/>
        <v>4.7514666666666585</v>
      </c>
      <c r="Q354" s="24">
        <f t="shared" ca="1" si="71"/>
        <v>4.9998439127187898E-2</v>
      </c>
      <c r="R354" s="25">
        <f t="shared" ca="1" si="67"/>
        <v>4.7409739051508888</v>
      </c>
      <c r="S354" s="26">
        <f t="shared" ca="1" si="78"/>
        <v>0</v>
      </c>
    </row>
    <row r="355" spans="5:19" x14ac:dyDescent="0.3">
      <c r="E355" s="23">
        <f t="shared" si="72"/>
        <v>354</v>
      </c>
      <c r="F355" s="79">
        <v>43979</v>
      </c>
      <c r="G355" s="82">
        <v>93.690600000000003</v>
      </c>
      <c r="H355" s="27">
        <f t="shared" si="73"/>
        <v>95.032300000000006</v>
      </c>
      <c r="I355" s="63">
        <f t="shared" si="74"/>
        <v>-1.341700000000003</v>
      </c>
      <c r="J355" s="63">
        <f t="shared" si="75"/>
        <v>1.8001588900000081</v>
      </c>
      <c r="K355" s="63">
        <f t="shared" si="76"/>
        <v>1.341700000000003</v>
      </c>
      <c r="L355" s="24">
        <f t="shared" si="77"/>
        <v>1.4320540160912653E-2</v>
      </c>
      <c r="M355" s="4">
        <f t="shared" ca="1" si="66"/>
        <v>92.060266666666678</v>
      </c>
      <c r="N355" s="63">
        <f t="shared" ca="1" si="68"/>
        <v>1.6303333333333256</v>
      </c>
      <c r="O355" s="63">
        <f t="shared" ca="1" si="69"/>
        <v>2.6579867777777526</v>
      </c>
      <c r="P355" s="63">
        <f t="shared" ca="1" si="70"/>
        <v>1.6303333333333256</v>
      </c>
      <c r="Q355" s="24">
        <f t="shared" ca="1" si="71"/>
        <v>1.7401247652734913E-2</v>
      </c>
      <c r="R355" s="25">
        <f t="shared" ca="1" si="67"/>
        <v>1.6198405718175557</v>
      </c>
      <c r="S355" s="26">
        <f t="shared" ca="1" si="78"/>
        <v>0</v>
      </c>
    </row>
    <row r="356" spans="5:19" x14ac:dyDescent="0.3">
      <c r="E356" s="23">
        <f t="shared" si="72"/>
        <v>355</v>
      </c>
      <c r="F356" s="79">
        <v>43980</v>
      </c>
      <c r="G356" s="82">
        <v>94.038799999999995</v>
      </c>
      <c r="H356" s="27">
        <f t="shared" si="73"/>
        <v>93.690600000000003</v>
      </c>
      <c r="I356" s="63">
        <f t="shared" si="74"/>
        <v>0.34819999999999141</v>
      </c>
      <c r="J356" s="63">
        <f t="shared" si="75"/>
        <v>0.12124323999999402</v>
      </c>
      <c r="K356" s="63">
        <f t="shared" si="76"/>
        <v>0.34819999999999141</v>
      </c>
      <c r="L356" s="24">
        <f t="shared" si="77"/>
        <v>3.7027269595102386E-3</v>
      </c>
      <c r="M356" s="4">
        <f t="shared" ca="1" si="66"/>
        <v>93.554199999999994</v>
      </c>
      <c r="N356" s="63">
        <f t="shared" ca="1" si="68"/>
        <v>0.48460000000000036</v>
      </c>
      <c r="O356" s="63">
        <f t="shared" ca="1" si="69"/>
        <v>0.23483716000000035</v>
      </c>
      <c r="P356" s="63">
        <f t="shared" ca="1" si="70"/>
        <v>0.48460000000000036</v>
      </c>
      <c r="Q356" s="24">
        <f t="shared" ca="1" si="71"/>
        <v>5.1531920866706125E-3</v>
      </c>
      <c r="R356" s="25">
        <f t="shared" ca="1" si="67"/>
        <v>0.47410723848423048</v>
      </c>
      <c r="S356" s="26">
        <f t="shared" ca="1" si="78"/>
        <v>0</v>
      </c>
    </row>
    <row r="357" spans="5:19" x14ac:dyDescent="0.3">
      <c r="E357" s="23">
        <f t="shared" si="72"/>
        <v>356</v>
      </c>
      <c r="F357" s="79">
        <v>43983</v>
      </c>
      <c r="G357" s="82">
        <v>94.954599999999999</v>
      </c>
      <c r="H357" s="27">
        <f t="shared" si="73"/>
        <v>94.038799999999995</v>
      </c>
      <c r="I357" s="63">
        <f t="shared" si="74"/>
        <v>0.91580000000000439</v>
      </c>
      <c r="J357" s="63">
        <f t="shared" si="75"/>
        <v>0.83868964000000801</v>
      </c>
      <c r="K357" s="63">
        <f t="shared" si="76"/>
        <v>0.91580000000000439</v>
      </c>
      <c r="L357" s="24">
        <f t="shared" si="77"/>
        <v>9.6446091079316256E-3</v>
      </c>
      <c r="M357" s="4">
        <f t="shared" ca="1" si="66"/>
        <v>94.253900000000002</v>
      </c>
      <c r="N357" s="63">
        <f t="shared" ca="1" si="68"/>
        <v>0.70069999999999766</v>
      </c>
      <c r="O357" s="63">
        <f t="shared" ca="1" si="69"/>
        <v>0.49098048999999672</v>
      </c>
      <c r="P357" s="63">
        <f t="shared" ca="1" si="70"/>
        <v>0.70069999999999766</v>
      </c>
      <c r="Q357" s="24">
        <f t="shared" ca="1" si="71"/>
        <v>7.3793160099668437E-3</v>
      </c>
      <c r="R357" s="25">
        <f t="shared" ca="1" si="67"/>
        <v>0.69020723848422783</v>
      </c>
      <c r="S357" s="26">
        <f t="shared" ca="1" si="78"/>
        <v>0</v>
      </c>
    </row>
    <row r="358" spans="5:19" x14ac:dyDescent="0.3">
      <c r="E358" s="23">
        <f t="shared" si="72"/>
        <v>357</v>
      </c>
      <c r="F358" s="79">
        <v>43984</v>
      </c>
      <c r="G358" s="82">
        <v>96.099299999999999</v>
      </c>
      <c r="H358" s="27">
        <f t="shared" si="73"/>
        <v>94.954599999999999</v>
      </c>
      <c r="I358" s="63">
        <f t="shared" si="74"/>
        <v>1.1447000000000003</v>
      </c>
      <c r="J358" s="63">
        <f t="shared" si="75"/>
        <v>1.3103380900000006</v>
      </c>
      <c r="K358" s="63">
        <f t="shared" si="76"/>
        <v>1.1447000000000003</v>
      </c>
      <c r="L358" s="24">
        <f t="shared" si="77"/>
        <v>1.1911637233569862E-2</v>
      </c>
      <c r="M358" s="4">
        <f t="shared" ca="1" si="66"/>
        <v>94.227999999999994</v>
      </c>
      <c r="N358" s="63">
        <f t="shared" ca="1" si="68"/>
        <v>1.8713000000000051</v>
      </c>
      <c r="O358" s="63">
        <f t="shared" ca="1" si="69"/>
        <v>3.5017636900000189</v>
      </c>
      <c r="P358" s="63">
        <f t="shared" ca="1" si="70"/>
        <v>1.8713000000000051</v>
      </c>
      <c r="Q358" s="24">
        <f t="shared" ca="1" si="71"/>
        <v>1.9472566397466008E-2</v>
      </c>
      <c r="R358" s="25">
        <f t="shared" ca="1" si="67"/>
        <v>1.8608072384842351</v>
      </c>
      <c r="S358" s="26">
        <f t="shared" ca="1" si="78"/>
        <v>0</v>
      </c>
    </row>
    <row r="359" spans="5:19" x14ac:dyDescent="0.3">
      <c r="E359" s="23">
        <f t="shared" si="72"/>
        <v>358</v>
      </c>
      <c r="F359" s="79">
        <v>43985</v>
      </c>
      <c r="G359" s="82">
        <v>99.313999999999993</v>
      </c>
      <c r="H359" s="27">
        <f t="shared" si="73"/>
        <v>96.099299999999999</v>
      </c>
      <c r="I359" s="63">
        <f t="shared" si="74"/>
        <v>3.2146999999999935</v>
      </c>
      <c r="J359" s="63">
        <f t="shared" si="75"/>
        <v>10.334296089999958</v>
      </c>
      <c r="K359" s="63">
        <f t="shared" si="76"/>
        <v>3.2146999999999935</v>
      </c>
      <c r="L359" s="24">
        <f t="shared" si="77"/>
        <v>3.2369051694625062E-2</v>
      </c>
      <c r="M359" s="4">
        <f t="shared" ca="1" si="66"/>
        <v>95.030900000000017</v>
      </c>
      <c r="N359" s="63">
        <f t="shared" ca="1" si="68"/>
        <v>4.2830999999999761</v>
      </c>
      <c r="O359" s="63">
        <f t="shared" ca="1" si="69"/>
        <v>18.344945609999797</v>
      </c>
      <c r="P359" s="63">
        <f t="shared" ca="1" si="70"/>
        <v>4.2830999999999761</v>
      </c>
      <c r="Q359" s="24">
        <f t="shared" ca="1" si="71"/>
        <v>4.3126850192319072E-2</v>
      </c>
      <c r="R359" s="25">
        <f t="shared" ca="1" si="67"/>
        <v>4.2726072384842064</v>
      </c>
      <c r="S359" s="26">
        <f t="shared" ca="1" si="78"/>
        <v>0</v>
      </c>
    </row>
    <row r="360" spans="5:19" x14ac:dyDescent="0.3">
      <c r="E360" s="23">
        <f t="shared" si="72"/>
        <v>359</v>
      </c>
      <c r="F360" s="79">
        <v>43986</v>
      </c>
      <c r="G360" s="82">
        <v>96.614400000000003</v>
      </c>
      <c r="H360" s="27">
        <f t="shared" si="73"/>
        <v>99.313999999999993</v>
      </c>
      <c r="I360" s="63">
        <f t="shared" si="74"/>
        <v>-2.6995999999999896</v>
      </c>
      <c r="J360" s="63">
        <f t="shared" si="75"/>
        <v>7.2878401599999441</v>
      </c>
      <c r="K360" s="63">
        <f t="shared" si="76"/>
        <v>2.6995999999999896</v>
      </c>
      <c r="L360" s="24">
        <f t="shared" si="77"/>
        <v>2.7942004504504396E-2</v>
      </c>
      <c r="M360" s="4">
        <f t="shared" ca="1" si="66"/>
        <v>96.789299999999983</v>
      </c>
      <c r="N360" s="63">
        <f t="shared" ca="1" si="68"/>
        <v>-0.17489999999997963</v>
      </c>
      <c r="O360" s="63">
        <f t="shared" ca="1" si="69"/>
        <v>3.0590009999992875E-2</v>
      </c>
      <c r="P360" s="63">
        <f t="shared" ca="1" si="70"/>
        <v>0.17489999999997963</v>
      </c>
      <c r="Q360" s="24">
        <f t="shared" ca="1" si="71"/>
        <v>1.8102891494433504E-3</v>
      </c>
      <c r="R360" s="25">
        <f t="shared" ca="1" si="67"/>
        <v>-0.18539276151574952</v>
      </c>
      <c r="S360" s="26">
        <f t="shared" ca="1" si="78"/>
        <v>1</v>
      </c>
    </row>
    <row r="361" spans="5:19" x14ac:dyDescent="0.3">
      <c r="E361" s="23">
        <f t="shared" si="72"/>
        <v>360</v>
      </c>
      <c r="F361" s="79">
        <v>43987</v>
      </c>
      <c r="G361" s="82">
        <v>97.978499999999997</v>
      </c>
      <c r="H361" s="27">
        <f t="shared" si="73"/>
        <v>96.614400000000003</v>
      </c>
      <c r="I361" s="63">
        <f t="shared" si="74"/>
        <v>1.3640999999999934</v>
      </c>
      <c r="J361" s="63">
        <f t="shared" si="75"/>
        <v>1.8607688099999822</v>
      </c>
      <c r="K361" s="63">
        <f t="shared" si="76"/>
        <v>1.3640999999999934</v>
      </c>
      <c r="L361" s="24">
        <f t="shared" si="77"/>
        <v>1.3922442168434844E-2</v>
      </c>
      <c r="M361" s="4">
        <f t="shared" ca="1" si="66"/>
        <v>97.342566666666656</v>
      </c>
      <c r="N361" s="63">
        <f t="shared" ca="1" si="68"/>
        <v>0.63593333333334101</v>
      </c>
      <c r="O361" s="63">
        <f t="shared" ca="1" si="69"/>
        <v>0.40441120444445422</v>
      </c>
      <c r="P361" s="63">
        <f t="shared" ca="1" si="70"/>
        <v>0.63593333333334101</v>
      </c>
      <c r="Q361" s="24">
        <f t="shared" ca="1" si="71"/>
        <v>6.490539591168889E-3</v>
      </c>
      <c r="R361" s="25">
        <f t="shared" ca="1" si="67"/>
        <v>0.62544057181757118</v>
      </c>
      <c r="S361" s="26">
        <f t="shared" ca="1" si="78"/>
        <v>1</v>
      </c>
    </row>
    <row r="362" spans="5:19" x14ac:dyDescent="0.3">
      <c r="E362" s="23">
        <f t="shared" si="72"/>
        <v>361</v>
      </c>
      <c r="F362" s="79">
        <v>43990</v>
      </c>
      <c r="G362" s="82">
        <v>99.485699999999994</v>
      </c>
      <c r="H362" s="27">
        <f t="shared" si="73"/>
        <v>97.978499999999997</v>
      </c>
      <c r="I362" s="63">
        <f t="shared" si="74"/>
        <v>1.5071999999999974</v>
      </c>
      <c r="J362" s="63">
        <f t="shared" si="75"/>
        <v>2.2716518399999921</v>
      </c>
      <c r="K362" s="63">
        <f t="shared" si="76"/>
        <v>1.5071999999999974</v>
      </c>
      <c r="L362" s="24">
        <f t="shared" si="77"/>
        <v>1.5149916018080965E-2</v>
      </c>
      <c r="M362" s="4">
        <f t="shared" ca="1" si="66"/>
        <v>97.968966666666674</v>
      </c>
      <c r="N362" s="63">
        <f t="shared" ca="1" si="68"/>
        <v>1.5167333333333204</v>
      </c>
      <c r="O362" s="63">
        <f t="shared" ca="1" si="69"/>
        <v>2.3004800044444051</v>
      </c>
      <c r="P362" s="63">
        <f t="shared" ca="1" si="70"/>
        <v>1.5167333333333204</v>
      </c>
      <c r="Q362" s="24">
        <f t="shared" ca="1" si="71"/>
        <v>1.524574218539268E-2</v>
      </c>
      <c r="R362" s="25">
        <f t="shared" ca="1" si="67"/>
        <v>1.5062405718175504</v>
      </c>
      <c r="S362" s="26">
        <f t="shared" ca="1" si="78"/>
        <v>0</v>
      </c>
    </row>
    <row r="363" spans="5:19" x14ac:dyDescent="0.3">
      <c r="E363" s="23">
        <f t="shared" si="72"/>
        <v>362</v>
      </c>
      <c r="F363" s="79">
        <v>43991</v>
      </c>
      <c r="G363" s="82">
        <v>97.902199999999993</v>
      </c>
      <c r="H363" s="27">
        <f t="shared" si="73"/>
        <v>99.485699999999994</v>
      </c>
      <c r="I363" s="63">
        <f t="shared" si="74"/>
        <v>-1.5835000000000008</v>
      </c>
      <c r="J363" s="63">
        <f t="shared" si="75"/>
        <v>2.5074722500000024</v>
      </c>
      <c r="K363" s="63">
        <f t="shared" si="76"/>
        <v>1.5835000000000008</v>
      </c>
      <c r="L363" s="24">
        <f t="shared" si="77"/>
        <v>1.6174304561082396E-2</v>
      </c>
      <c r="M363" s="4">
        <f t="shared" ca="1" si="66"/>
        <v>98.026200000000003</v>
      </c>
      <c r="N363" s="63">
        <f t="shared" ca="1" si="68"/>
        <v>-0.12400000000000944</v>
      </c>
      <c r="O363" s="63">
        <f t="shared" ca="1" si="69"/>
        <v>1.5376000000002341E-2</v>
      </c>
      <c r="P363" s="63">
        <f t="shared" ca="1" si="70"/>
        <v>0.12400000000000944</v>
      </c>
      <c r="Q363" s="24">
        <f t="shared" ca="1" si="71"/>
        <v>1.2665701077198414E-3</v>
      </c>
      <c r="R363" s="25">
        <f t="shared" ca="1" si="67"/>
        <v>-0.13449276151577932</v>
      </c>
      <c r="S363" s="26">
        <f t="shared" ca="1" si="78"/>
        <v>1</v>
      </c>
    </row>
    <row r="364" spans="5:19" x14ac:dyDescent="0.3">
      <c r="E364" s="23">
        <f t="shared" si="72"/>
        <v>363</v>
      </c>
      <c r="F364" s="79">
        <v>43992</v>
      </c>
      <c r="G364" s="82">
        <v>97.415700000000001</v>
      </c>
      <c r="H364" s="27">
        <f t="shared" si="73"/>
        <v>97.902199999999993</v>
      </c>
      <c r="I364" s="63">
        <f t="shared" si="74"/>
        <v>-0.48649999999999238</v>
      </c>
      <c r="J364" s="63">
        <f t="shared" si="75"/>
        <v>0.2366822499999926</v>
      </c>
      <c r="K364" s="63">
        <f t="shared" si="76"/>
        <v>0.48649999999999238</v>
      </c>
      <c r="L364" s="24">
        <f t="shared" si="77"/>
        <v>4.9940615321759467E-3</v>
      </c>
      <c r="M364" s="4">
        <f t="shared" ca="1" si="66"/>
        <v>98.455466666666666</v>
      </c>
      <c r="N364" s="63">
        <f t="shared" ca="1" si="68"/>
        <v>-1.0397666666666652</v>
      </c>
      <c r="O364" s="63">
        <f t="shared" ca="1" si="69"/>
        <v>1.0811147211111081</v>
      </c>
      <c r="P364" s="63">
        <f t="shared" ca="1" si="70"/>
        <v>1.0397666666666652</v>
      </c>
      <c r="Q364" s="24">
        <f t="shared" ca="1" si="71"/>
        <v>1.0673501978291642E-2</v>
      </c>
      <c r="R364" s="25">
        <f t="shared" ca="1" si="67"/>
        <v>-1.0502594281824351</v>
      </c>
      <c r="S364" s="26">
        <f t="shared" ca="1" si="78"/>
        <v>0</v>
      </c>
    </row>
    <row r="365" spans="5:19" x14ac:dyDescent="0.3">
      <c r="E365" s="23">
        <f t="shared" si="72"/>
        <v>364</v>
      </c>
      <c r="F365" s="79">
        <v>43993</v>
      </c>
      <c r="G365" s="82">
        <v>90.785899999999998</v>
      </c>
      <c r="H365" s="27">
        <f t="shared" si="73"/>
        <v>97.415700000000001</v>
      </c>
      <c r="I365" s="63">
        <f t="shared" si="74"/>
        <v>-6.629800000000003</v>
      </c>
      <c r="J365" s="63">
        <f t="shared" si="75"/>
        <v>43.954248040000039</v>
      </c>
      <c r="K365" s="63">
        <f t="shared" si="76"/>
        <v>6.629800000000003</v>
      </c>
      <c r="L365" s="24">
        <f t="shared" si="77"/>
        <v>7.3026758560525401E-2</v>
      </c>
      <c r="M365" s="4">
        <f t="shared" ca="1" si="66"/>
        <v>98.267866666666677</v>
      </c>
      <c r="N365" s="63">
        <f t="shared" ca="1" si="68"/>
        <v>-7.4819666666666791</v>
      </c>
      <c r="O365" s="63">
        <f t="shared" ca="1" si="69"/>
        <v>55.979825201111296</v>
      </c>
      <c r="P365" s="63">
        <f t="shared" ca="1" si="70"/>
        <v>7.4819666666666791</v>
      </c>
      <c r="Q365" s="24">
        <f t="shared" ca="1" si="71"/>
        <v>8.2413311611898757E-2</v>
      </c>
      <c r="R365" s="25">
        <f t="shared" ca="1" si="67"/>
        <v>-7.4924594281824488</v>
      </c>
      <c r="S365" s="26">
        <f t="shared" ca="1" si="78"/>
        <v>0</v>
      </c>
    </row>
    <row r="366" spans="5:19" x14ac:dyDescent="0.3">
      <c r="E366" s="23">
        <f t="shared" si="72"/>
        <v>365</v>
      </c>
      <c r="F366" s="79">
        <v>43994</v>
      </c>
      <c r="G366" s="82">
        <v>91.987799999999993</v>
      </c>
      <c r="H366" s="27">
        <f t="shared" si="73"/>
        <v>90.785899999999998</v>
      </c>
      <c r="I366" s="63">
        <f t="shared" si="74"/>
        <v>1.2018999999999949</v>
      </c>
      <c r="J366" s="63">
        <f t="shared" si="75"/>
        <v>1.4445636099999877</v>
      </c>
      <c r="K366" s="63">
        <f t="shared" si="76"/>
        <v>1.2018999999999949</v>
      </c>
      <c r="L366" s="24">
        <f t="shared" si="77"/>
        <v>1.3065863081843408E-2</v>
      </c>
      <c r="M366" s="4">
        <f t="shared" ca="1" si="66"/>
        <v>95.367933333333326</v>
      </c>
      <c r="N366" s="63">
        <f t="shared" ca="1" si="68"/>
        <v>-3.3801333333333332</v>
      </c>
      <c r="O366" s="63">
        <f t="shared" ca="1" si="69"/>
        <v>11.425301351111111</v>
      </c>
      <c r="P366" s="63">
        <f t="shared" ca="1" si="70"/>
        <v>3.3801333333333332</v>
      </c>
      <c r="Q366" s="24">
        <f t="shared" ca="1" si="71"/>
        <v>3.6745452476669008E-2</v>
      </c>
      <c r="R366" s="25">
        <f t="shared" ca="1" si="67"/>
        <v>-3.3906260948491029</v>
      </c>
      <c r="S366" s="26">
        <f t="shared" ca="1" si="78"/>
        <v>0</v>
      </c>
    </row>
    <row r="367" spans="5:19" x14ac:dyDescent="0.3">
      <c r="E367" s="23">
        <f t="shared" si="72"/>
        <v>366</v>
      </c>
      <c r="F367" s="79">
        <v>43997</v>
      </c>
      <c r="G367" s="82">
        <v>93.332899999999995</v>
      </c>
      <c r="H367" s="27">
        <f t="shared" si="73"/>
        <v>91.987799999999993</v>
      </c>
      <c r="I367" s="63">
        <f t="shared" si="74"/>
        <v>1.3451000000000022</v>
      </c>
      <c r="J367" s="63">
        <f t="shared" si="75"/>
        <v>1.8092940100000059</v>
      </c>
      <c r="K367" s="63">
        <f t="shared" si="76"/>
        <v>1.3451000000000022</v>
      </c>
      <c r="L367" s="24">
        <f t="shared" si="77"/>
        <v>1.4411852626458646E-2</v>
      </c>
      <c r="M367" s="4">
        <f t="shared" ca="1" si="66"/>
        <v>93.396466666666655</v>
      </c>
      <c r="N367" s="63">
        <f t="shared" ca="1" si="68"/>
        <v>-6.3566666666659444E-2</v>
      </c>
      <c r="O367" s="63">
        <f t="shared" ca="1" si="69"/>
        <v>4.0407211111101928E-3</v>
      </c>
      <c r="P367" s="63">
        <f t="shared" ca="1" si="70"/>
        <v>6.3566666666659444E-2</v>
      </c>
      <c r="Q367" s="24">
        <f t="shared" ca="1" si="71"/>
        <v>6.8107459070337949E-4</v>
      </c>
      <c r="R367" s="25">
        <f t="shared" ca="1" si="67"/>
        <v>-7.4059428182429318E-2</v>
      </c>
      <c r="S367" s="26">
        <f t="shared" ca="1" si="78"/>
        <v>0</v>
      </c>
    </row>
    <row r="368" spans="5:19" x14ac:dyDescent="0.3">
      <c r="E368" s="23">
        <f t="shared" si="72"/>
        <v>367</v>
      </c>
      <c r="F368" s="79">
        <v>43998</v>
      </c>
      <c r="G368" s="82">
        <v>94.477599999999995</v>
      </c>
      <c r="H368" s="27">
        <f t="shared" si="73"/>
        <v>93.332899999999995</v>
      </c>
      <c r="I368" s="63">
        <f t="shared" si="74"/>
        <v>1.1447000000000003</v>
      </c>
      <c r="J368" s="63">
        <f t="shared" si="75"/>
        <v>1.3103380900000006</v>
      </c>
      <c r="K368" s="63">
        <f t="shared" si="76"/>
        <v>1.1447000000000003</v>
      </c>
      <c r="L368" s="24">
        <f t="shared" si="77"/>
        <v>1.2116099477548121E-2</v>
      </c>
      <c r="M368" s="4">
        <f t="shared" ca="1" si="66"/>
        <v>92.035533333333319</v>
      </c>
      <c r="N368" s="63">
        <f t="shared" ca="1" si="68"/>
        <v>2.4420666666666762</v>
      </c>
      <c r="O368" s="63">
        <f t="shared" ca="1" si="69"/>
        <v>5.9636896044444905</v>
      </c>
      <c r="P368" s="63">
        <f t="shared" ca="1" si="70"/>
        <v>2.4420666666666762</v>
      </c>
      <c r="Q368" s="24">
        <f t="shared" ca="1" si="71"/>
        <v>2.584810226621629E-2</v>
      </c>
      <c r="R368" s="25">
        <f t="shared" ca="1" si="67"/>
        <v>2.4315739051509064</v>
      </c>
      <c r="S368" s="26">
        <f t="shared" ca="1" si="78"/>
        <v>1</v>
      </c>
    </row>
    <row r="369" spans="5:19" x14ac:dyDescent="0.3">
      <c r="E369" s="23">
        <f t="shared" si="72"/>
        <v>368</v>
      </c>
      <c r="F369" s="79">
        <v>43999</v>
      </c>
      <c r="G369" s="82">
        <v>94.639799999999994</v>
      </c>
      <c r="H369" s="27">
        <f t="shared" si="73"/>
        <v>94.477599999999995</v>
      </c>
      <c r="I369" s="63">
        <f t="shared" si="74"/>
        <v>0.16219999999999857</v>
      </c>
      <c r="J369" s="63">
        <f t="shared" si="75"/>
        <v>2.6308839999999535E-2</v>
      </c>
      <c r="K369" s="63">
        <f t="shared" si="76"/>
        <v>0.16219999999999857</v>
      </c>
      <c r="L369" s="24">
        <f t="shared" si="77"/>
        <v>1.7138666818822374E-3</v>
      </c>
      <c r="M369" s="4">
        <f t="shared" ca="1" si="66"/>
        <v>93.266099999999994</v>
      </c>
      <c r="N369" s="63">
        <f t="shared" ca="1" si="68"/>
        <v>1.3736999999999995</v>
      </c>
      <c r="O369" s="63">
        <f t="shared" ca="1" si="69"/>
        <v>1.8870516899999985</v>
      </c>
      <c r="P369" s="63">
        <f t="shared" ca="1" si="70"/>
        <v>1.3736999999999995</v>
      </c>
      <c r="Q369" s="24">
        <f t="shared" ca="1" si="71"/>
        <v>1.4515034900749997E-2</v>
      </c>
      <c r="R369" s="25">
        <f t="shared" ca="1" si="67"/>
        <v>1.3632072384842295</v>
      </c>
      <c r="S369" s="26">
        <f t="shared" ca="1" si="78"/>
        <v>0</v>
      </c>
    </row>
    <row r="370" spans="5:19" x14ac:dyDescent="0.3">
      <c r="E370" s="23">
        <f t="shared" si="72"/>
        <v>369</v>
      </c>
      <c r="F370" s="79">
        <v>44000</v>
      </c>
      <c r="G370" s="82">
        <v>93.9148</v>
      </c>
      <c r="H370" s="27">
        <f t="shared" si="73"/>
        <v>94.639799999999994</v>
      </c>
      <c r="I370" s="63">
        <f t="shared" si="74"/>
        <v>-0.72499999999999432</v>
      </c>
      <c r="J370" s="63">
        <f t="shared" si="75"/>
        <v>0.52562499999999179</v>
      </c>
      <c r="K370" s="63">
        <f t="shared" si="76"/>
        <v>0.72499999999999432</v>
      </c>
      <c r="L370" s="24">
        <f t="shared" si="77"/>
        <v>7.7197630192471717E-3</v>
      </c>
      <c r="M370" s="4">
        <f t="shared" ca="1" si="66"/>
        <v>94.150099999999995</v>
      </c>
      <c r="N370" s="63">
        <f t="shared" ca="1" si="68"/>
        <v>-0.23529999999999518</v>
      </c>
      <c r="O370" s="63">
        <f t="shared" ca="1" si="69"/>
        <v>5.5366089999997731E-2</v>
      </c>
      <c r="P370" s="63">
        <f t="shared" ca="1" si="70"/>
        <v>0.23529999999999518</v>
      </c>
      <c r="Q370" s="24">
        <f t="shared" ca="1" si="71"/>
        <v>2.5054623978328782E-3</v>
      </c>
      <c r="R370" s="25">
        <f t="shared" ca="1" si="67"/>
        <v>-0.24579276151576507</v>
      </c>
      <c r="S370" s="26">
        <f t="shared" ca="1" si="78"/>
        <v>1</v>
      </c>
    </row>
    <row r="371" spans="5:19" x14ac:dyDescent="0.3">
      <c r="E371" s="23">
        <f t="shared" si="72"/>
        <v>370</v>
      </c>
      <c r="F371" s="79">
        <v>44001</v>
      </c>
      <c r="G371" s="82">
        <v>91.367800000000003</v>
      </c>
      <c r="H371" s="27">
        <f t="shared" si="73"/>
        <v>93.9148</v>
      </c>
      <c r="I371" s="63">
        <f t="shared" si="74"/>
        <v>-2.546999999999997</v>
      </c>
      <c r="J371" s="63">
        <f t="shared" si="75"/>
        <v>6.4872089999999849</v>
      </c>
      <c r="K371" s="63">
        <f t="shared" si="76"/>
        <v>2.546999999999997</v>
      </c>
      <c r="L371" s="24">
        <f t="shared" si="77"/>
        <v>2.7876341555777822E-2</v>
      </c>
      <c r="M371" s="4">
        <f t="shared" ca="1" si="66"/>
        <v>94.344066666666663</v>
      </c>
      <c r="N371" s="63">
        <f t="shared" ca="1" si="68"/>
        <v>-2.9762666666666604</v>
      </c>
      <c r="O371" s="63">
        <f t="shared" ca="1" si="69"/>
        <v>8.8581632711110743</v>
      </c>
      <c r="P371" s="63">
        <f t="shared" ca="1" si="70"/>
        <v>2.9762666666666604</v>
      </c>
      <c r="Q371" s="24">
        <f t="shared" ca="1" si="71"/>
        <v>3.2574568575216435E-2</v>
      </c>
      <c r="R371" s="25">
        <f t="shared" ca="1" si="67"/>
        <v>-2.9867594281824301</v>
      </c>
      <c r="S371" s="26">
        <f t="shared" ca="1" si="78"/>
        <v>0</v>
      </c>
    </row>
    <row r="372" spans="5:19" x14ac:dyDescent="0.3">
      <c r="E372" s="23">
        <f t="shared" si="72"/>
        <v>371</v>
      </c>
      <c r="F372" s="79">
        <v>44004</v>
      </c>
      <c r="G372" s="82">
        <v>94.925899999999999</v>
      </c>
      <c r="H372" s="27">
        <f t="shared" si="73"/>
        <v>91.367800000000003</v>
      </c>
      <c r="I372" s="63">
        <f t="shared" si="74"/>
        <v>3.558099999999996</v>
      </c>
      <c r="J372" s="63">
        <f t="shared" si="75"/>
        <v>12.660075609999971</v>
      </c>
      <c r="K372" s="63">
        <f t="shared" si="76"/>
        <v>3.558099999999996</v>
      </c>
      <c r="L372" s="24">
        <f t="shared" si="77"/>
        <v>3.7482920888819556E-2</v>
      </c>
      <c r="M372" s="4">
        <f t="shared" ca="1" si="66"/>
        <v>93.307466666666656</v>
      </c>
      <c r="N372" s="63">
        <f t="shared" ca="1" si="68"/>
        <v>1.6184333333333427</v>
      </c>
      <c r="O372" s="63">
        <f t="shared" ca="1" si="69"/>
        <v>2.619326454444475</v>
      </c>
      <c r="P372" s="63">
        <f t="shared" ca="1" si="70"/>
        <v>1.6184333333333427</v>
      </c>
      <c r="Q372" s="24">
        <f t="shared" ca="1" si="71"/>
        <v>1.704943891322961E-2</v>
      </c>
      <c r="R372" s="25">
        <f t="shared" ca="1" si="67"/>
        <v>1.6079405718175728</v>
      </c>
      <c r="S372" s="26">
        <f t="shared" ca="1" si="78"/>
        <v>1</v>
      </c>
    </row>
    <row r="373" spans="5:19" x14ac:dyDescent="0.3">
      <c r="E373" s="23">
        <f t="shared" si="72"/>
        <v>372</v>
      </c>
      <c r="F373" s="79">
        <v>44005</v>
      </c>
      <c r="G373" s="82">
        <v>97.224900000000005</v>
      </c>
      <c r="H373" s="27">
        <f t="shared" si="73"/>
        <v>94.925899999999999</v>
      </c>
      <c r="I373" s="63">
        <f t="shared" si="74"/>
        <v>2.2990000000000066</v>
      </c>
      <c r="J373" s="63">
        <f t="shared" si="75"/>
        <v>5.2854010000000304</v>
      </c>
      <c r="K373" s="63">
        <f t="shared" si="76"/>
        <v>2.2990000000000066</v>
      </c>
      <c r="L373" s="24">
        <f t="shared" si="77"/>
        <v>2.364620585878727E-2</v>
      </c>
      <c r="M373" s="4">
        <f t="shared" ca="1" si="66"/>
        <v>93.402833333333334</v>
      </c>
      <c r="N373" s="63">
        <f t="shared" ca="1" si="68"/>
        <v>3.8220666666666716</v>
      </c>
      <c r="O373" s="63">
        <f t="shared" ca="1" si="69"/>
        <v>14.608193604444482</v>
      </c>
      <c r="P373" s="63">
        <f t="shared" ca="1" si="70"/>
        <v>3.8220666666666716</v>
      </c>
      <c r="Q373" s="24">
        <f t="shared" ca="1" si="71"/>
        <v>3.9311602960421368E-2</v>
      </c>
      <c r="R373" s="25">
        <f t="shared" ca="1" si="67"/>
        <v>3.8115739051509019</v>
      </c>
      <c r="S373" s="26">
        <f t="shared" ca="1" si="78"/>
        <v>0</v>
      </c>
    </row>
    <row r="374" spans="5:19" x14ac:dyDescent="0.3">
      <c r="E374" s="23">
        <f t="shared" si="72"/>
        <v>373</v>
      </c>
      <c r="F374" s="79">
        <v>44006</v>
      </c>
      <c r="G374" s="82">
        <v>95.469700000000003</v>
      </c>
      <c r="H374" s="27">
        <f t="shared" si="73"/>
        <v>97.224900000000005</v>
      </c>
      <c r="I374" s="63">
        <f t="shared" si="74"/>
        <v>-1.7552000000000021</v>
      </c>
      <c r="J374" s="63">
        <f t="shared" si="75"/>
        <v>3.0807270400000073</v>
      </c>
      <c r="K374" s="63">
        <f t="shared" si="76"/>
        <v>1.7552000000000021</v>
      </c>
      <c r="L374" s="24">
        <f t="shared" si="77"/>
        <v>1.8384890703542611E-2</v>
      </c>
      <c r="M374" s="4">
        <f t="shared" ca="1" si="66"/>
        <v>94.506199999999993</v>
      </c>
      <c r="N374" s="63">
        <f t="shared" ca="1" si="68"/>
        <v>0.96350000000001046</v>
      </c>
      <c r="O374" s="63">
        <f t="shared" ca="1" si="69"/>
        <v>0.92833225000002018</v>
      </c>
      <c r="P374" s="63">
        <f t="shared" ca="1" si="70"/>
        <v>0.96350000000001046</v>
      </c>
      <c r="Q374" s="24">
        <f t="shared" ca="1" si="71"/>
        <v>1.0092207265760869E-2</v>
      </c>
      <c r="R374" s="25">
        <f t="shared" ca="1" si="67"/>
        <v>0.95300723848424063</v>
      </c>
      <c r="S374" s="26">
        <f t="shared" ca="1" si="78"/>
        <v>0</v>
      </c>
    </row>
    <row r="375" spans="5:19" x14ac:dyDescent="0.3">
      <c r="E375" s="23">
        <f t="shared" si="72"/>
        <v>374</v>
      </c>
      <c r="F375" s="79">
        <v>44007</v>
      </c>
      <c r="G375" s="82">
        <v>96.728899999999996</v>
      </c>
      <c r="H375" s="27">
        <f t="shared" si="73"/>
        <v>95.469700000000003</v>
      </c>
      <c r="I375" s="63">
        <f t="shared" si="74"/>
        <v>1.2591999999999928</v>
      </c>
      <c r="J375" s="63">
        <f t="shared" si="75"/>
        <v>1.5855846399999818</v>
      </c>
      <c r="K375" s="63">
        <f t="shared" si="76"/>
        <v>1.2591999999999928</v>
      </c>
      <c r="L375" s="24">
        <f t="shared" si="77"/>
        <v>1.3017826109880221E-2</v>
      </c>
      <c r="M375" s="4">
        <f t="shared" ca="1" si="66"/>
        <v>95.873499999999993</v>
      </c>
      <c r="N375" s="63">
        <f t="shared" ca="1" si="68"/>
        <v>0.85540000000000305</v>
      </c>
      <c r="O375" s="63">
        <f t="shared" ca="1" si="69"/>
        <v>0.73170916000000519</v>
      </c>
      <c r="P375" s="63">
        <f t="shared" ca="1" si="70"/>
        <v>0.85540000000000305</v>
      </c>
      <c r="Q375" s="24">
        <f t="shared" ca="1" si="71"/>
        <v>8.8432722795359301E-3</v>
      </c>
      <c r="R375" s="25">
        <f t="shared" ca="1" si="67"/>
        <v>0.84490723848423321</v>
      </c>
      <c r="S375" s="26">
        <f t="shared" ca="1" si="78"/>
        <v>0</v>
      </c>
    </row>
    <row r="376" spans="5:19" x14ac:dyDescent="0.3">
      <c r="E376" s="23">
        <f t="shared" si="72"/>
        <v>375</v>
      </c>
      <c r="F376" s="79">
        <v>44008</v>
      </c>
      <c r="G376" s="82">
        <v>89.355000000000004</v>
      </c>
      <c r="H376" s="27">
        <f t="shared" si="73"/>
        <v>96.728899999999996</v>
      </c>
      <c r="I376" s="63">
        <f t="shared" si="74"/>
        <v>-7.3738999999999919</v>
      </c>
      <c r="J376" s="63">
        <f t="shared" si="75"/>
        <v>54.374401209999881</v>
      </c>
      <c r="K376" s="63">
        <f t="shared" si="76"/>
        <v>7.3738999999999919</v>
      </c>
      <c r="L376" s="24">
        <f t="shared" si="77"/>
        <v>8.2523641654076343E-2</v>
      </c>
      <c r="M376" s="4">
        <f t="shared" ca="1" si="66"/>
        <v>96.474499999999992</v>
      </c>
      <c r="N376" s="63">
        <f t="shared" ca="1" si="68"/>
        <v>-7.1194999999999879</v>
      </c>
      <c r="O376" s="63">
        <f t="shared" ca="1" si="69"/>
        <v>50.68728024999983</v>
      </c>
      <c r="P376" s="63">
        <f t="shared" ca="1" si="70"/>
        <v>7.1194999999999879</v>
      </c>
      <c r="Q376" s="24">
        <f t="shared" ca="1" si="71"/>
        <v>7.9676570980918668E-2</v>
      </c>
      <c r="R376" s="25">
        <f t="shared" ca="1" si="67"/>
        <v>-7.1299927615157577</v>
      </c>
      <c r="S376" s="26">
        <f t="shared" ca="1" si="78"/>
        <v>1</v>
      </c>
    </row>
    <row r="377" spans="5:19" x14ac:dyDescent="0.3">
      <c r="E377" s="23">
        <f t="shared" si="72"/>
        <v>376</v>
      </c>
      <c r="F377" s="79">
        <v>44011</v>
      </c>
      <c r="G377" s="82">
        <v>91.453599999999994</v>
      </c>
      <c r="H377" s="27">
        <f t="shared" si="73"/>
        <v>89.355000000000004</v>
      </c>
      <c r="I377" s="63">
        <f t="shared" si="74"/>
        <v>2.0985999999999905</v>
      </c>
      <c r="J377" s="63">
        <f t="shared" si="75"/>
        <v>4.4041219599999604</v>
      </c>
      <c r="K377" s="63">
        <f t="shared" si="76"/>
        <v>2.0985999999999905</v>
      </c>
      <c r="L377" s="24">
        <f t="shared" si="77"/>
        <v>2.2947155716122609E-2</v>
      </c>
      <c r="M377" s="4">
        <f t="shared" ca="1" si="66"/>
        <v>93.851200000000006</v>
      </c>
      <c r="N377" s="63">
        <f t="shared" ca="1" si="68"/>
        <v>-2.3976000000000113</v>
      </c>
      <c r="O377" s="63">
        <f t="shared" ca="1" si="69"/>
        <v>5.7484857600000545</v>
      </c>
      <c r="P377" s="63">
        <f t="shared" ca="1" si="70"/>
        <v>2.3976000000000113</v>
      </c>
      <c r="Q377" s="24">
        <f t="shared" ca="1" si="71"/>
        <v>2.6216573213083044E-2</v>
      </c>
      <c r="R377" s="25">
        <f t="shared" ca="1" si="67"/>
        <v>-2.408092761515781</v>
      </c>
      <c r="S377" s="26">
        <f t="shared" ca="1" si="78"/>
        <v>0</v>
      </c>
    </row>
    <row r="378" spans="5:19" x14ac:dyDescent="0.3">
      <c r="E378" s="23">
        <f t="shared" si="72"/>
        <v>377</v>
      </c>
      <c r="F378" s="79">
        <v>44012</v>
      </c>
      <c r="G378" s="82">
        <v>93.533199999999994</v>
      </c>
      <c r="H378" s="27">
        <f t="shared" si="73"/>
        <v>91.453599999999994</v>
      </c>
      <c r="I378" s="63">
        <f t="shared" si="74"/>
        <v>2.0795999999999992</v>
      </c>
      <c r="J378" s="63">
        <f t="shared" si="75"/>
        <v>4.3247361599999969</v>
      </c>
      <c r="K378" s="63">
        <f t="shared" si="76"/>
        <v>2.0795999999999992</v>
      </c>
      <c r="L378" s="24">
        <f t="shared" si="77"/>
        <v>2.223381644164852E-2</v>
      </c>
      <c r="M378" s="4">
        <f t="shared" ca="1" si="66"/>
        <v>92.512500000000003</v>
      </c>
      <c r="N378" s="63">
        <f t="shared" ca="1" si="68"/>
        <v>1.0206999999999908</v>
      </c>
      <c r="O378" s="63">
        <f t="shared" ca="1" si="69"/>
        <v>1.0418284899999812</v>
      </c>
      <c r="P378" s="63">
        <f t="shared" ca="1" si="70"/>
        <v>1.0206999999999908</v>
      </c>
      <c r="Q378" s="24">
        <f t="shared" ca="1" si="71"/>
        <v>1.0912702655313737E-2</v>
      </c>
      <c r="R378" s="25">
        <f t="shared" ca="1" si="67"/>
        <v>1.0102072384842209</v>
      </c>
      <c r="S378" s="26">
        <f t="shared" ca="1" si="78"/>
        <v>1</v>
      </c>
    </row>
    <row r="379" spans="5:19" x14ac:dyDescent="0.3">
      <c r="E379" s="23">
        <f t="shared" si="72"/>
        <v>378</v>
      </c>
      <c r="F379" s="79">
        <v>44013</v>
      </c>
      <c r="G379" s="82">
        <v>92.9131</v>
      </c>
      <c r="H379" s="27">
        <f t="shared" si="73"/>
        <v>93.533199999999994</v>
      </c>
      <c r="I379" s="63">
        <f t="shared" si="74"/>
        <v>-0.62009999999999366</v>
      </c>
      <c r="J379" s="63">
        <f t="shared" si="75"/>
        <v>0.38452400999999214</v>
      </c>
      <c r="K379" s="63">
        <f t="shared" si="76"/>
        <v>0.62009999999999366</v>
      </c>
      <c r="L379" s="24">
        <f t="shared" si="77"/>
        <v>6.6739781580852824E-3</v>
      </c>
      <c r="M379" s="4">
        <f t="shared" ca="1" si="66"/>
        <v>91.447266666666678</v>
      </c>
      <c r="N379" s="63">
        <f t="shared" ca="1" si="68"/>
        <v>1.4658333333333218</v>
      </c>
      <c r="O379" s="63">
        <f t="shared" ca="1" si="69"/>
        <v>2.1486673611110771</v>
      </c>
      <c r="P379" s="63">
        <f t="shared" ca="1" si="70"/>
        <v>1.4658333333333218</v>
      </c>
      <c r="Q379" s="24">
        <f t="shared" ca="1" si="71"/>
        <v>1.5776390340364509E-2</v>
      </c>
      <c r="R379" s="25">
        <f t="shared" ca="1" si="67"/>
        <v>1.4553405718175518</v>
      </c>
      <c r="S379" s="26">
        <f t="shared" ca="1" si="78"/>
        <v>0</v>
      </c>
    </row>
    <row r="380" spans="5:19" x14ac:dyDescent="0.3">
      <c r="E380" s="23">
        <f t="shared" si="72"/>
        <v>379</v>
      </c>
      <c r="F380" s="79">
        <v>44014</v>
      </c>
      <c r="G380" s="82">
        <v>93.895700000000005</v>
      </c>
      <c r="H380" s="27">
        <f t="shared" si="73"/>
        <v>92.9131</v>
      </c>
      <c r="I380" s="63">
        <f t="shared" si="74"/>
        <v>0.98260000000000502</v>
      </c>
      <c r="J380" s="63">
        <f t="shared" si="75"/>
        <v>0.9655027600000099</v>
      </c>
      <c r="K380" s="63">
        <f t="shared" si="76"/>
        <v>0.98260000000000502</v>
      </c>
      <c r="L380" s="24">
        <f t="shared" si="77"/>
        <v>1.0464802967548087E-2</v>
      </c>
      <c r="M380" s="4">
        <f t="shared" ca="1" si="66"/>
        <v>92.633300000000006</v>
      </c>
      <c r="N380" s="63">
        <f t="shared" ca="1" si="68"/>
        <v>1.2623999999999995</v>
      </c>
      <c r="O380" s="63">
        <f t="shared" ca="1" si="69"/>
        <v>1.5936537599999987</v>
      </c>
      <c r="P380" s="63">
        <f t="shared" ca="1" si="70"/>
        <v>1.2623999999999995</v>
      </c>
      <c r="Q380" s="24">
        <f t="shared" ca="1" si="71"/>
        <v>1.3444705135591933E-2</v>
      </c>
      <c r="R380" s="25">
        <f t="shared" ca="1" si="67"/>
        <v>1.2519072384842296</v>
      </c>
      <c r="S380" s="26">
        <f t="shared" ca="1" si="78"/>
        <v>0</v>
      </c>
    </row>
    <row r="381" spans="5:19" x14ac:dyDescent="0.3">
      <c r="E381" s="23">
        <f t="shared" si="72"/>
        <v>380</v>
      </c>
      <c r="F381" s="79">
        <v>44018</v>
      </c>
      <c r="G381" s="82">
        <v>95.345699999999994</v>
      </c>
      <c r="H381" s="27">
        <f t="shared" si="73"/>
        <v>93.895700000000005</v>
      </c>
      <c r="I381" s="63">
        <f t="shared" si="74"/>
        <v>1.4499999999999886</v>
      </c>
      <c r="J381" s="63">
        <f t="shared" si="75"/>
        <v>2.1024999999999672</v>
      </c>
      <c r="K381" s="63">
        <f t="shared" si="76"/>
        <v>1.4499999999999886</v>
      </c>
      <c r="L381" s="24">
        <f t="shared" si="77"/>
        <v>1.5207817447456872E-2</v>
      </c>
      <c r="M381" s="4">
        <f t="shared" ca="1" si="66"/>
        <v>93.447333333333333</v>
      </c>
      <c r="N381" s="63">
        <f t="shared" ca="1" si="68"/>
        <v>1.8983666666666608</v>
      </c>
      <c r="O381" s="63">
        <f t="shared" ca="1" si="69"/>
        <v>3.6037960011110886</v>
      </c>
      <c r="P381" s="63">
        <f t="shared" ca="1" si="70"/>
        <v>1.8983666666666608</v>
      </c>
      <c r="Q381" s="24">
        <f t="shared" ca="1" si="71"/>
        <v>1.9910354286209665E-2</v>
      </c>
      <c r="R381" s="25">
        <f t="shared" ca="1" si="67"/>
        <v>1.8878739051508908</v>
      </c>
      <c r="S381" s="26">
        <f t="shared" ca="1" si="78"/>
        <v>0</v>
      </c>
    </row>
    <row r="382" spans="5:19" x14ac:dyDescent="0.3">
      <c r="E382" s="23">
        <f t="shared" si="72"/>
        <v>381</v>
      </c>
      <c r="F382" s="79">
        <v>44019</v>
      </c>
      <c r="G382" s="82">
        <v>92.598299999999995</v>
      </c>
      <c r="H382" s="27">
        <f t="shared" si="73"/>
        <v>95.345699999999994</v>
      </c>
      <c r="I382" s="63">
        <f t="shared" si="74"/>
        <v>-2.747399999999999</v>
      </c>
      <c r="J382" s="63">
        <f t="shared" si="75"/>
        <v>7.548206759999994</v>
      </c>
      <c r="K382" s="63">
        <f t="shared" si="76"/>
        <v>2.747399999999999</v>
      </c>
      <c r="L382" s="24">
        <f t="shared" si="77"/>
        <v>2.9670091135582392E-2</v>
      </c>
      <c r="M382" s="4">
        <f t="shared" ca="1" si="66"/>
        <v>94.05149999999999</v>
      </c>
      <c r="N382" s="63">
        <f t="shared" ca="1" si="68"/>
        <v>-1.4531999999999954</v>
      </c>
      <c r="O382" s="63">
        <f t="shared" ca="1" si="69"/>
        <v>2.1117902399999866</v>
      </c>
      <c r="P382" s="63">
        <f t="shared" ca="1" si="70"/>
        <v>1.4531999999999954</v>
      </c>
      <c r="Q382" s="24">
        <f t="shared" ca="1" si="71"/>
        <v>1.5693592646949191E-2</v>
      </c>
      <c r="R382" s="25">
        <f t="shared" ca="1" si="67"/>
        <v>-1.4636927615157653</v>
      </c>
      <c r="S382" s="26">
        <f t="shared" ca="1" si="78"/>
        <v>1</v>
      </c>
    </row>
    <row r="383" spans="5:19" x14ac:dyDescent="0.3">
      <c r="E383" s="23">
        <f t="shared" si="72"/>
        <v>382</v>
      </c>
      <c r="F383" s="79">
        <v>44020</v>
      </c>
      <c r="G383" s="82">
        <v>94.286799999999999</v>
      </c>
      <c r="H383" s="27">
        <f t="shared" si="73"/>
        <v>92.598299999999995</v>
      </c>
      <c r="I383" s="63">
        <f t="shared" si="74"/>
        <v>1.6885000000000048</v>
      </c>
      <c r="J383" s="63">
        <f t="shared" si="75"/>
        <v>2.8510322500000163</v>
      </c>
      <c r="K383" s="63">
        <f t="shared" si="76"/>
        <v>1.6885000000000048</v>
      </c>
      <c r="L383" s="24">
        <f t="shared" si="77"/>
        <v>1.790812711853626E-2</v>
      </c>
      <c r="M383" s="4">
        <f t="shared" ca="1" si="66"/>
        <v>93.946566666666669</v>
      </c>
      <c r="N383" s="63">
        <f t="shared" ca="1" si="68"/>
        <v>0.34023333333333028</v>
      </c>
      <c r="O383" s="63">
        <f t="shared" ca="1" si="69"/>
        <v>0.11575872111110903</v>
      </c>
      <c r="P383" s="63">
        <f t="shared" ca="1" si="70"/>
        <v>0.34023333333333028</v>
      </c>
      <c r="Q383" s="24">
        <f t="shared" ca="1" si="71"/>
        <v>3.6084938011824589E-3</v>
      </c>
      <c r="R383" s="25">
        <f t="shared" ca="1" si="67"/>
        <v>0.32974057181756039</v>
      </c>
      <c r="S383" s="26">
        <f t="shared" ca="1" si="78"/>
        <v>1</v>
      </c>
    </row>
    <row r="384" spans="5:19" x14ac:dyDescent="0.3">
      <c r="E384" s="23">
        <f t="shared" si="72"/>
        <v>383</v>
      </c>
      <c r="F384" s="79">
        <v>44021</v>
      </c>
      <c r="G384" s="82">
        <v>92.522000000000006</v>
      </c>
      <c r="H384" s="27">
        <f t="shared" si="73"/>
        <v>94.286799999999999</v>
      </c>
      <c r="I384" s="63">
        <f t="shared" si="74"/>
        <v>-1.7647999999999939</v>
      </c>
      <c r="J384" s="63">
        <f t="shared" si="75"/>
        <v>3.1145190399999785</v>
      </c>
      <c r="K384" s="63">
        <f t="shared" si="76"/>
        <v>1.7647999999999939</v>
      </c>
      <c r="L384" s="24">
        <f t="shared" si="77"/>
        <v>1.9074382309072369E-2</v>
      </c>
      <c r="M384" s="4">
        <f t="shared" ca="1" si="66"/>
        <v>94.076933333333329</v>
      </c>
      <c r="N384" s="63">
        <f t="shared" ca="1" si="68"/>
        <v>-1.5549333333333237</v>
      </c>
      <c r="O384" s="63">
        <f t="shared" ca="1" si="69"/>
        <v>2.4178176711110813</v>
      </c>
      <c r="P384" s="63">
        <f t="shared" ca="1" si="70"/>
        <v>1.5549333333333237</v>
      </c>
      <c r="Q384" s="24">
        <f t="shared" ca="1" si="71"/>
        <v>1.6806092965276621E-2</v>
      </c>
      <c r="R384" s="25">
        <f t="shared" ca="1" si="67"/>
        <v>-1.5654260948490937</v>
      </c>
      <c r="S384" s="26">
        <f t="shared" ca="1" si="78"/>
        <v>1</v>
      </c>
    </row>
    <row r="385" spans="5:19" x14ac:dyDescent="0.3">
      <c r="E385" s="23">
        <f t="shared" si="72"/>
        <v>384</v>
      </c>
      <c r="F385" s="79">
        <v>44022</v>
      </c>
      <c r="G385" s="82">
        <v>93.475999999999999</v>
      </c>
      <c r="H385" s="27">
        <f t="shared" si="73"/>
        <v>92.522000000000006</v>
      </c>
      <c r="I385" s="63">
        <f t="shared" si="74"/>
        <v>0.95399999999999352</v>
      </c>
      <c r="J385" s="63">
        <f t="shared" si="75"/>
        <v>0.9101159999999876</v>
      </c>
      <c r="K385" s="63">
        <f t="shared" si="76"/>
        <v>0.95399999999999352</v>
      </c>
      <c r="L385" s="24">
        <f t="shared" si="77"/>
        <v>1.0205828233985125E-2</v>
      </c>
      <c r="M385" s="4">
        <f t="shared" ca="1" si="66"/>
        <v>93.1357</v>
      </c>
      <c r="N385" s="63">
        <f t="shared" ca="1" si="68"/>
        <v>0.34029999999999916</v>
      </c>
      <c r="O385" s="63">
        <f t="shared" ca="1" si="69"/>
        <v>0.11580408999999943</v>
      </c>
      <c r="P385" s="63">
        <f t="shared" ca="1" si="70"/>
        <v>0.34029999999999916</v>
      </c>
      <c r="Q385" s="24">
        <f t="shared" ca="1" si="71"/>
        <v>3.6405066541144162E-3</v>
      </c>
      <c r="R385" s="25">
        <f t="shared" ca="1" si="67"/>
        <v>0.32980723848422927</v>
      </c>
      <c r="S385" s="26">
        <f t="shared" ca="1" si="78"/>
        <v>1</v>
      </c>
    </row>
    <row r="386" spans="5:19" x14ac:dyDescent="0.3">
      <c r="E386" s="23">
        <f t="shared" si="72"/>
        <v>385</v>
      </c>
      <c r="F386" s="79">
        <v>44025</v>
      </c>
      <c r="G386" s="82">
        <v>92.016400000000004</v>
      </c>
      <c r="H386" s="27">
        <f t="shared" si="73"/>
        <v>93.475999999999999</v>
      </c>
      <c r="I386" s="63">
        <f t="shared" si="74"/>
        <v>-1.4595999999999947</v>
      </c>
      <c r="J386" s="63">
        <f t="shared" si="75"/>
        <v>2.1304321599999843</v>
      </c>
      <c r="K386" s="63">
        <f t="shared" si="76"/>
        <v>1.4595999999999947</v>
      </c>
      <c r="L386" s="24">
        <f t="shared" si="77"/>
        <v>1.5862389747914443E-2</v>
      </c>
      <c r="M386" s="4">
        <f t="shared" ref="M386:M449" ca="1" si="79">IF(E386&lt;=span,G386,AVERAGE(OFFSET(G386,-span,0,span,1)))</f>
        <v>93.428266666666673</v>
      </c>
      <c r="N386" s="63">
        <f t="shared" ca="1" si="68"/>
        <v>-1.4118666666666684</v>
      </c>
      <c r="O386" s="63">
        <f t="shared" ca="1" si="69"/>
        <v>1.9933674844444493</v>
      </c>
      <c r="P386" s="63">
        <f t="shared" ca="1" si="70"/>
        <v>1.4118666666666684</v>
      </c>
      <c r="Q386" s="24">
        <f t="shared" ca="1" si="71"/>
        <v>1.5343641640693054E-2</v>
      </c>
      <c r="R386" s="25">
        <f t="shared" ref="R386:R449" ca="1" si="80">N386-AVERAGE(ErorrMA)</f>
        <v>-1.4223594281824383</v>
      </c>
      <c r="S386" s="26">
        <f t="shared" ca="1" si="78"/>
        <v>1</v>
      </c>
    </row>
    <row r="387" spans="5:19" x14ac:dyDescent="0.3">
      <c r="E387" s="23">
        <f t="shared" si="72"/>
        <v>386</v>
      </c>
      <c r="F387" s="79">
        <v>44026</v>
      </c>
      <c r="G387" s="82">
        <v>92.302599999999998</v>
      </c>
      <c r="H387" s="27">
        <f t="shared" si="73"/>
        <v>92.016400000000004</v>
      </c>
      <c r="I387" s="63">
        <f t="shared" si="74"/>
        <v>0.28619999999999379</v>
      </c>
      <c r="J387" s="63">
        <f t="shared" si="75"/>
        <v>8.1910439999996448E-2</v>
      </c>
      <c r="K387" s="63">
        <f t="shared" si="76"/>
        <v>0.28619999999999379</v>
      </c>
      <c r="L387" s="24">
        <f t="shared" si="77"/>
        <v>3.1006710536863945E-3</v>
      </c>
      <c r="M387" s="4">
        <f t="shared" ca="1" si="79"/>
        <v>92.671466666666674</v>
      </c>
      <c r="N387" s="63">
        <f t="shared" ref="N387:N450" ca="1" si="81">G387-M387</f>
        <v>-0.36886666666667622</v>
      </c>
      <c r="O387" s="63">
        <f t="shared" ref="O387:O450" ca="1" si="82">N387^2</f>
        <v>0.13606261777778483</v>
      </c>
      <c r="P387" s="63">
        <f t="shared" ref="P387:P450" ca="1" si="83">ABS(N387)</f>
        <v>0.36886666666667622</v>
      </c>
      <c r="Q387" s="24">
        <f t="shared" ref="Q387:Q450" ca="1" si="84">P387/G387</f>
        <v>3.9962760167825849E-3</v>
      </c>
      <c r="R387" s="25">
        <f t="shared" ca="1" si="80"/>
        <v>-0.37935942818244611</v>
      </c>
      <c r="S387" s="26">
        <f t="shared" ca="1" si="78"/>
        <v>0</v>
      </c>
    </row>
    <row r="388" spans="5:19" x14ac:dyDescent="0.3">
      <c r="E388" s="23">
        <f t="shared" ref="E388:E451" si="85">E387+1</f>
        <v>387</v>
      </c>
      <c r="F388" s="79">
        <v>44027</v>
      </c>
      <c r="G388" s="82">
        <v>94.000600000000006</v>
      </c>
      <c r="H388" s="27">
        <f t="shared" ref="H388:H451" si="86">G387</f>
        <v>92.302599999999998</v>
      </c>
      <c r="I388" s="63">
        <f t="shared" ref="I388:I451" si="87">(G388-H388)</f>
        <v>1.6980000000000075</v>
      </c>
      <c r="J388" s="63">
        <f t="shared" ref="J388:J451" si="88">I388^2</f>
        <v>2.8832040000000254</v>
      </c>
      <c r="K388" s="63">
        <f t="shared" ref="K388:K451" si="89">ABS(I388)</f>
        <v>1.6980000000000075</v>
      </c>
      <c r="L388" s="24">
        <f t="shared" ref="L388:L451" si="90">K388/G388</f>
        <v>1.8063714486928884E-2</v>
      </c>
      <c r="M388" s="4">
        <f t="shared" ca="1" si="79"/>
        <v>92.598333333333343</v>
      </c>
      <c r="N388" s="63">
        <f t="shared" ca="1" si="81"/>
        <v>1.4022666666666623</v>
      </c>
      <c r="O388" s="63">
        <f t="shared" ca="1" si="82"/>
        <v>1.9663518044444324</v>
      </c>
      <c r="P388" s="63">
        <f t="shared" ca="1" si="83"/>
        <v>1.4022666666666623</v>
      </c>
      <c r="Q388" s="24">
        <f t="shared" ca="1" si="84"/>
        <v>1.4917635277505274E-2</v>
      </c>
      <c r="R388" s="25">
        <f t="shared" ca="1" si="80"/>
        <v>1.3917739051508924</v>
      </c>
      <c r="S388" s="26">
        <f t="shared" ref="S388:S451" ca="1" si="91">IF(N387*N388&lt;0,1,0)</f>
        <v>1</v>
      </c>
    </row>
    <row r="389" spans="5:19" x14ac:dyDescent="0.3">
      <c r="E389" s="23">
        <f t="shared" si="85"/>
        <v>388</v>
      </c>
      <c r="F389" s="79">
        <v>44028</v>
      </c>
      <c r="G389" s="82">
        <v>92.779600000000002</v>
      </c>
      <c r="H389" s="27">
        <f t="shared" si="86"/>
        <v>94.000600000000006</v>
      </c>
      <c r="I389" s="63">
        <f t="shared" si="87"/>
        <v>-1.2210000000000036</v>
      </c>
      <c r="J389" s="63">
        <f t="shared" si="88"/>
        <v>1.490841000000009</v>
      </c>
      <c r="K389" s="63">
        <f t="shared" si="89"/>
        <v>1.2210000000000036</v>
      </c>
      <c r="L389" s="24">
        <f t="shared" si="90"/>
        <v>1.316022056572785E-2</v>
      </c>
      <c r="M389" s="4">
        <f t="shared" ca="1" si="79"/>
        <v>92.773200000000017</v>
      </c>
      <c r="N389" s="63">
        <f t="shared" ca="1" si="81"/>
        <v>6.3999999999850843E-3</v>
      </c>
      <c r="O389" s="63">
        <f t="shared" ca="1" si="82"/>
        <v>4.095999999980908E-5</v>
      </c>
      <c r="P389" s="63">
        <f t="shared" ca="1" si="83"/>
        <v>6.3999999999850843E-3</v>
      </c>
      <c r="Q389" s="24">
        <f t="shared" ca="1" si="84"/>
        <v>6.8980681097839227E-5</v>
      </c>
      <c r="R389" s="25">
        <f t="shared" ca="1" si="80"/>
        <v>-4.0927615157847954E-3</v>
      </c>
      <c r="S389" s="26">
        <f t="shared" ca="1" si="91"/>
        <v>0</v>
      </c>
    </row>
    <row r="390" spans="5:19" x14ac:dyDescent="0.3">
      <c r="E390" s="23">
        <f t="shared" si="85"/>
        <v>389</v>
      </c>
      <c r="F390" s="79">
        <v>44029</v>
      </c>
      <c r="G390" s="82">
        <v>91.844700000000003</v>
      </c>
      <c r="H390" s="27">
        <f t="shared" si="86"/>
        <v>92.779600000000002</v>
      </c>
      <c r="I390" s="63">
        <f t="shared" si="87"/>
        <v>-0.93489999999999895</v>
      </c>
      <c r="J390" s="63">
        <f t="shared" si="88"/>
        <v>0.87403800999999803</v>
      </c>
      <c r="K390" s="63">
        <f t="shared" si="89"/>
        <v>0.93489999999999895</v>
      </c>
      <c r="L390" s="24">
        <f t="shared" si="90"/>
        <v>1.0179139351535787E-2</v>
      </c>
      <c r="M390" s="4">
        <f t="shared" ca="1" si="79"/>
        <v>93.027600000000007</v>
      </c>
      <c r="N390" s="63">
        <f t="shared" ca="1" si="81"/>
        <v>-1.1829000000000036</v>
      </c>
      <c r="O390" s="63">
        <f t="shared" ca="1" si="82"/>
        <v>1.3992524100000086</v>
      </c>
      <c r="P390" s="63">
        <f t="shared" ca="1" si="83"/>
        <v>1.1829000000000036</v>
      </c>
      <c r="Q390" s="24">
        <f t="shared" ca="1" si="84"/>
        <v>1.2879349597744928E-2</v>
      </c>
      <c r="R390" s="25">
        <f t="shared" ca="1" si="80"/>
        <v>-1.1933927615157736</v>
      </c>
      <c r="S390" s="26">
        <f t="shared" ca="1" si="91"/>
        <v>1</v>
      </c>
    </row>
    <row r="391" spans="5:19" x14ac:dyDescent="0.3">
      <c r="E391" s="23">
        <f t="shared" si="85"/>
        <v>390</v>
      </c>
      <c r="F391" s="79">
        <v>44032</v>
      </c>
      <c r="G391" s="82">
        <v>91.243700000000004</v>
      </c>
      <c r="H391" s="27">
        <f t="shared" si="86"/>
        <v>91.844700000000003</v>
      </c>
      <c r="I391" s="63">
        <f t="shared" si="87"/>
        <v>-0.60099999999999909</v>
      </c>
      <c r="J391" s="63">
        <f t="shared" si="88"/>
        <v>0.36120099999999888</v>
      </c>
      <c r="K391" s="63">
        <f t="shared" si="89"/>
        <v>0.60099999999999909</v>
      </c>
      <c r="L391" s="24">
        <f t="shared" si="90"/>
        <v>6.586756126724355E-3</v>
      </c>
      <c r="M391" s="4">
        <f t="shared" ca="1" si="79"/>
        <v>92.87496666666668</v>
      </c>
      <c r="N391" s="63">
        <f t="shared" ca="1" si="81"/>
        <v>-1.6312666666666757</v>
      </c>
      <c r="O391" s="63">
        <f t="shared" ca="1" si="82"/>
        <v>2.6610309377778072</v>
      </c>
      <c r="P391" s="63">
        <f t="shared" ca="1" si="83"/>
        <v>1.6312666666666757</v>
      </c>
      <c r="Q391" s="24">
        <f t="shared" ca="1" si="84"/>
        <v>1.7878129302808583E-2</v>
      </c>
      <c r="R391" s="25">
        <f t="shared" ca="1" si="80"/>
        <v>-1.6417594281824457</v>
      </c>
      <c r="S391" s="26">
        <f t="shared" ca="1" si="91"/>
        <v>0</v>
      </c>
    </row>
    <row r="392" spans="5:19" x14ac:dyDescent="0.3">
      <c r="E392" s="23">
        <f t="shared" si="85"/>
        <v>391</v>
      </c>
      <c r="F392" s="79">
        <v>44033</v>
      </c>
      <c r="G392" s="82">
        <v>93.828900000000004</v>
      </c>
      <c r="H392" s="27">
        <f t="shared" si="86"/>
        <v>91.243700000000004</v>
      </c>
      <c r="I392" s="63">
        <f t="shared" si="87"/>
        <v>2.5852000000000004</v>
      </c>
      <c r="J392" s="63">
        <f t="shared" si="88"/>
        <v>6.683259040000002</v>
      </c>
      <c r="K392" s="63">
        <f t="shared" si="89"/>
        <v>2.5852000000000004</v>
      </c>
      <c r="L392" s="24">
        <f t="shared" si="90"/>
        <v>2.755227866893889E-2</v>
      </c>
      <c r="M392" s="4">
        <f t="shared" ca="1" si="79"/>
        <v>91.956000000000003</v>
      </c>
      <c r="N392" s="63">
        <f t="shared" ca="1" si="81"/>
        <v>1.8729000000000013</v>
      </c>
      <c r="O392" s="63">
        <f t="shared" ca="1" si="82"/>
        <v>3.5077544100000049</v>
      </c>
      <c r="P392" s="63">
        <f t="shared" ca="1" si="83"/>
        <v>1.8729000000000013</v>
      </c>
      <c r="Q392" s="24">
        <f t="shared" ca="1" si="84"/>
        <v>1.9960800989886923E-2</v>
      </c>
      <c r="R392" s="25">
        <f t="shared" ca="1" si="80"/>
        <v>1.8624072384842314</v>
      </c>
      <c r="S392" s="26">
        <f t="shared" ca="1" si="91"/>
        <v>1</v>
      </c>
    </row>
    <row r="393" spans="5:19" x14ac:dyDescent="0.3">
      <c r="E393" s="23">
        <f t="shared" si="85"/>
        <v>392</v>
      </c>
      <c r="F393" s="79">
        <v>44034</v>
      </c>
      <c r="G393" s="82">
        <v>94.3536</v>
      </c>
      <c r="H393" s="27">
        <f t="shared" si="86"/>
        <v>93.828900000000004</v>
      </c>
      <c r="I393" s="63">
        <f t="shared" si="87"/>
        <v>0.52469999999999573</v>
      </c>
      <c r="J393" s="63">
        <f t="shared" si="88"/>
        <v>0.27531008999999551</v>
      </c>
      <c r="K393" s="63">
        <f t="shared" si="89"/>
        <v>0.52469999999999573</v>
      </c>
      <c r="L393" s="24">
        <f t="shared" si="90"/>
        <v>5.5609960828203239E-3</v>
      </c>
      <c r="M393" s="4">
        <f t="shared" ca="1" si="79"/>
        <v>92.305766666666671</v>
      </c>
      <c r="N393" s="63">
        <f t="shared" ca="1" si="81"/>
        <v>2.0478333333333296</v>
      </c>
      <c r="O393" s="63">
        <f t="shared" ca="1" si="82"/>
        <v>4.193621361111096</v>
      </c>
      <c r="P393" s="63">
        <f t="shared" ca="1" si="83"/>
        <v>2.0478333333333296</v>
      </c>
      <c r="Q393" s="24">
        <f t="shared" ca="1" si="84"/>
        <v>2.1703817695703499E-2</v>
      </c>
      <c r="R393" s="25">
        <f t="shared" ca="1" si="80"/>
        <v>2.0373405718175599</v>
      </c>
      <c r="S393" s="26">
        <f t="shared" ca="1" si="91"/>
        <v>0</v>
      </c>
    </row>
    <row r="394" spans="5:19" x14ac:dyDescent="0.3">
      <c r="E394" s="23">
        <f t="shared" si="85"/>
        <v>393</v>
      </c>
      <c r="F394" s="79">
        <v>44035</v>
      </c>
      <c r="G394" s="82">
        <v>93.771699999999996</v>
      </c>
      <c r="H394" s="27">
        <f t="shared" si="86"/>
        <v>94.3536</v>
      </c>
      <c r="I394" s="63">
        <f t="shared" si="87"/>
        <v>-0.58190000000000452</v>
      </c>
      <c r="J394" s="63">
        <f t="shared" si="88"/>
        <v>0.33860761000000528</v>
      </c>
      <c r="K394" s="63">
        <f t="shared" si="89"/>
        <v>0.58190000000000452</v>
      </c>
      <c r="L394" s="24">
        <f t="shared" si="90"/>
        <v>6.2054969676352736E-3</v>
      </c>
      <c r="M394" s="4">
        <f t="shared" ca="1" si="79"/>
        <v>93.142066666666665</v>
      </c>
      <c r="N394" s="63">
        <f t="shared" ca="1" si="81"/>
        <v>0.62963333333333082</v>
      </c>
      <c r="O394" s="63">
        <f t="shared" ca="1" si="82"/>
        <v>0.39643813444444126</v>
      </c>
      <c r="P394" s="63">
        <f t="shared" ca="1" si="83"/>
        <v>0.62963333333333082</v>
      </c>
      <c r="Q394" s="24">
        <f t="shared" ca="1" si="84"/>
        <v>6.7145346979241164E-3</v>
      </c>
      <c r="R394" s="25">
        <f t="shared" ca="1" si="80"/>
        <v>0.61914057181756099</v>
      </c>
      <c r="S394" s="26">
        <f t="shared" ca="1" si="91"/>
        <v>0</v>
      </c>
    </row>
    <row r="395" spans="5:19" x14ac:dyDescent="0.3">
      <c r="E395" s="23">
        <f t="shared" si="85"/>
        <v>394</v>
      </c>
      <c r="F395" s="79">
        <v>44036</v>
      </c>
      <c r="G395" s="82">
        <v>93.895700000000005</v>
      </c>
      <c r="H395" s="27">
        <f t="shared" si="86"/>
        <v>93.771699999999996</v>
      </c>
      <c r="I395" s="63">
        <f t="shared" si="87"/>
        <v>0.12400000000000944</v>
      </c>
      <c r="J395" s="63">
        <f t="shared" si="88"/>
        <v>1.5376000000002341E-2</v>
      </c>
      <c r="K395" s="63">
        <f t="shared" si="89"/>
        <v>0.12400000000000944</v>
      </c>
      <c r="L395" s="24">
        <f t="shared" si="90"/>
        <v>1.3206142560309943E-3</v>
      </c>
      <c r="M395" s="4">
        <f t="shared" ca="1" si="79"/>
        <v>93.984733333333338</v>
      </c>
      <c r="N395" s="63">
        <f t="shared" ca="1" si="81"/>
        <v>-8.9033333333333076E-2</v>
      </c>
      <c r="O395" s="63">
        <f t="shared" ca="1" si="82"/>
        <v>7.926934444444398E-3</v>
      </c>
      <c r="P395" s="63">
        <f t="shared" ca="1" si="83"/>
        <v>8.9033333333333076E-2</v>
      </c>
      <c r="Q395" s="24">
        <f t="shared" ca="1" si="84"/>
        <v>9.4821523598346961E-4</v>
      </c>
      <c r="R395" s="25">
        <f t="shared" ca="1" si="80"/>
        <v>-9.952609484910295E-2</v>
      </c>
      <c r="S395" s="26">
        <f t="shared" ca="1" si="91"/>
        <v>1</v>
      </c>
    </row>
    <row r="396" spans="5:19" x14ac:dyDescent="0.3">
      <c r="E396" s="23">
        <f t="shared" si="85"/>
        <v>395</v>
      </c>
      <c r="F396" s="79">
        <v>44039</v>
      </c>
      <c r="G396" s="82">
        <v>92.731899999999996</v>
      </c>
      <c r="H396" s="27">
        <f t="shared" si="86"/>
        <v>93.895700000000005</v>
      </c>
      <c r="I396" s="63">
        <f t="shared" si="87"/>
        <v>-1.163800000000009</v>
      </c>
      <c r="J396" s="63">
        <f t="shared" si="88"/>
        <v>1.3544304400000211</v>
      </c>
      <c r="K396" s="63">
        <f t="shared" si="89"/>
        <v>1.163800000000009</v>
      </c>
      <c r="L396" s="24">
        <f t="shared" si="90"/>
        <v>1.2550158036231428E-2</v>
      </c>
      <c r="M396" s="4">
        <f t="shared" ca="1" si="79"/>
        <v>94.006999999999991</v>
      </c>
      <c r="N396" s="63">
        <f t="shared" ca="1" si="81"/>
        <v>-1.2750999999999948</v>
      </c>
      <c r="O396" s="63">
        <f t="shared" ca="1" si="82"/>
        <v>1.6258800099999868</v>
      </c>
      <c r="P396" s="63">
        <f t="shared" ca="1" si="83"/>
        <v>1.2750999999999948</v>
      </c>
      <c r="Q396" s="24">
        <f t="shared" ca="1" si="84"/>
        <v>1.3750392259837175E-2</v>
      </c>
      <c r="R396" s="25">
        <f t="shared" ca="1" si="80"/>
        <v>-1.2855927615157647</v>
      </c>
      <c r="S396" s="26">
        <f t="shared" ca="1" si="91"/>
        <v>0</v>
      </c>
    </row>
    <row r="397" spans="5:19" x14ac:dyDescent="0.3">
      <c r="E397" s="23">
        <f t="shared" si="85"/>
        <v>396</v>
      </c>
      <c r="F397" s="79">
        <v>44040</v>
      </c>
      <c r="G397" s="82">
        <v>91.8352</v>
      </c>
      <c r="H397" s="27">
        <f t="shared" si="86"/>
        <v>92.731899999999996</v>
      </c>
      <c r="I397" s="63">
        <f t="shared" si="87"/>
        <v>-0.89669999999999561</v>
      </c>
      <c r="J397" s="63">
        <f t="shared" si="88"/>
        <v>0.8040708899999921</v>
      </c>
      <c r="K397" s="63">
        <f t="shared" si="89"/>
        <v>0.89669999999999561</v>
      </c>
      <c r="L397" s="24">
        <f t="shared" si="90"/>
        <v>9.7642298377963524E-3</v>
      </c>
      <c r="M397" s="4">
        <f t="shared" ca="1" si="79"/>
        <v>93.466433333333327</v>
      </c>
      <c r="N397" s="63">
        <f t="shared" ca="1" si="81"/>
        <v>-1.6312333333333271</v>
      </c>
      <c r="O397" s="63">
        <f t="shared" ca="1" si="82"/>
        <v>2.6609221877777576</v>
      </c>
      <c r="P397" s="63">
        <f t="shared" ca="1" si="83"/>
        <v>1.6312333333333271</v>
      </c>
      <c r="Q397" s="24">
        <f t="shared" ca="1" si="84"/>
        <v>1.7762615351557213E-2</v>
      </c>
      <c r="R397" s="25">
        <f t="shared" ca="1" si="80"/>
        <v>-1.641726094849097</v>
      </c>
      <c r="S397" s="26">
        <f t="shared" ca="1" si="91"/>
        <v>0</v>
      </c>
    </row>
    <row r="398" spans="5:19" x14ac:dyDescent="0.3">
      <c r="E398" s="23">
        <f t="shared" si="85"/>
        <v>397</v>
      </c>
      <c r="F398" s="79">
        <v>44041</v>
      </c>
      <c r="G398" s="82">
        <v>92.503</v>
      </c>
      <c r="H398" s="27">
        <f t="shared" si="86"/>
        <v>91.8352</v>
      </c>
      <c r="I398" s="63">
        <f t="shared" si="87"/>
        <v>0.66779999999999973</v>
      </c>
      <c r="J398" s="63">
        <f t="shared" si="88"/>
        <v>0.44595683999999963</v>
      </c>
      <c r="K398" s="63">
        <f t="shared" si="89"/>
        <v>0.66779999999999973</v>
      </c>
      <c r="L398" s="24">
        <f t="shared" si="90"/>
        <v>7.2192253224219729E-3</v>
      </c>
      <c r="M398" s="4">
        <f t="shared" ca="1" si="79"/>
        <v>92.820933333333343</v>
      </c>
      <c r="N398" s="63">
        <f t="shared" ca="1" si="81"/>
        <v>-0.31793333333334317</v>
      </c>
      <c r="O398" s="63">
        <f t="shared" ca="1" si="82"/>
        <v>0.1010816044444507</v>
      </c>
      <c r="P398" s="63">
        <f t="shared" ca="1" si="83"/>
        <v>0.31793333333334317</v>
      </c>
      <c r="Q398" s="24">
        <f t="shared" ca="1" si="84"/>
        <v>3.4370056466638183E-3</v>
      </c>
      <c r="R398" s="25">
        <f t="shared" ca="1" si="80"/>
        <v>-0.32842609484911306</v>
      </c>
      <c r="S398" s="26">
        <f t="shared" ca="1" si="91"/>
        <v>0</v>
      </c>
    </row>
    <row r="399" spans="5:19" x14ac:dyDescent="0.3">
      <c r="E399" s="23">
        <f t="shared" si="85"/>
        <v>398</v>
      </c>
      <c r="F399" s="79">
        <v>44042</v>
      </c>
      <c r="G399" s="82">
        <v>92.359899999999996</v>
      </c>
      <c r="H399" s="27">
        <f t="shared" si="86"/>
        <v>92.503</v>
      </c>
      <c r="I399" s="63">
        <f t="shared" si="87"/>
        <v>-0.143100000000004</v>
      </c>
      <c r="J399" s="63">
        <f t="shared" si="88"/>
        <v>2.0477610000001145E-2</v>
      </c>
      <c r="K399" s="63">
        <f t="shared" si="89"/>
        <v>0.143100000000004</v>
      </c>
      <c r="L399" s="24">
        <f t="shared" si="90"/>
        <v>1.5493737000581854E-3</v>
      </c>
      <c r="M399" s="4">
        <f t="shared" ca="1" si="79"/>
        <v>92.356699999999989</v>
      </c>
      <c r="N399" s="63">
        <f t="shared" ca="1" si="81"/>
        <v>3.200000000006753E-3</v>
      </c>
      <c r="O399" s="63">
        <f t="shared" ca="1" si="82"/>
        <v>1.0240000000043219E-5</v>
      </c>
      <c r="P399" s="63">
        <f t="shared" ca="1" si="83"/>
        <v>3.200000000006753E-3</v>
      </c>
      <c r="Q399" s="24">
        <f t="shared" ca="1" si="84"/>
        <v>3.4647070860912077E-5</v>
      </c>
      <c r="R399" s="25">
        <f t="shared" ca="1" si="80"/>
        <v>-7.2927615157631267E-3</v>
      </c>
      <c r="S399" s="26">
        <f t="shared" ca="1" si="91"/>
        <v>1</v>
      </c>
    </row>
    <row r="400" spans="5:19" x14ac:dyDescent="0.3">
      <c r="E400" s="23">
        <f t="shared" si="85"/>
        <v>399</v>
      </c>
      <c r="F400" s="79">
        <v>44043</v>
      </c>
      <c r="G400" s="82">
        <v>93.113500000000002</v>
      </c>
      <c r="H400" s="27">
        <f t="shared" si="86"/>
        <v>92.359899999999996</v>
      </c>
      <c r="I400" s="63">
        <f t="shared" si="87"/>
        <v>0.75360000000000582</v>
      </c>
      <c r="J400" s="63">
        <f t="shared" si="88"/>
        <v>0.56791296000000879</v>
      </c>
      <c r="K400" s="63">
        <f t="shared" si="89"/>
        <v>0.75360000000000582</v>
      </c>
      <c r="L400" s="24">
        <f t="shared" si="90"/>
        <v>8.093348440344374E-3</v>
      </c>
      <c r="M400" s="4">
        <f t="shared" ca="1" si="79"/>
        <v>92.232700000000008</v>
      </c>
      <c r="N400" s="63">
        <f t="shared" ca="1" si="81"/>
        <v>0.88079999999999359</v>
      </c>
      <c r="O400" s="63">
        <f t="shared" ca="1" si="82"/>
        <v>0.77580863999998873</v>
      </c>
      <c r="P400" s="63">
        <f t="shared" ca="1" si="83"/>
        <v>0.88079999999999359</v>
      </c>
      <c r="Q400" s="24">
        <f t="shared" ca="1" si="84"/>
        <v>9.4594231770902554E-3</v>
      </c>
      <c r="R400" s="25">
        <f t="shared" ca="1" si="80"/>
        <v>0.87030723848422376</v>
      </c>
      <c r="S400" s="26">
        <f t="shared" ca="1" si="91"/>
        <v>0</v>
      </c>
    </row>
    <row r="401" spans="5:19" x14ac:dyDescent="0.3">
      <c r="E401" s="23">
        <f t="shared" si="85"/>
        <v>400</v>
      </c>
      <c r="F401" s="79">
        <v>44046</v>
      </c>
      <c r="G401" s="82">
        <v>93.800299999999993</v>
      </c>
      <c r="H401" s="27">
        <f t="shared" si="86"/>
        <v>93.113500000000002</v>
      </c>
      <c r="I401" s="63">
        <f t="shared" si="87"/>
        <v>0.68679999999999097</v>
      </c>
      <c r="J401" s="63">
        <f t="shared" si="88"/>
        <v>0.47169423999998761</v>
      </c>
      <c r="K401" s="63">
        <f t="shared" si="89"/>
        <v>0.68679999999999097</v>
      </c>
      <c r="L401" s="24">
        <f t="shared" si="90"/>
        <v>7.3219382027561852E-3</v>
      </c>
      <c r="M401" s="4">
        <f t="shared" ca="1" si="79"/>
        <v>92.658799999999999</v>
      </c>
      <c r="N401" s="63">
        <f t="shared" ca="1" si="81"/>
        <v>1.1414999999999935</v>
      </c>
      <c r="O401" s="63">
        <f t="shared" ca="1" si="82"/>
        <v>1.3030222499999853</v>
      </c>
      <c r="P401" s="63">
        <f t="shared" ca="1" si="83"/>
        <v>1.1414999999999935</v>
      </c>
      <c r="Q401" s="24">
        <f t="shared" ca="1" si="84"/>
        <v>1.2169470673334666E-2</v>
      </c>
      <c r="R401" s="25">
        <f t="shared" ca="1" si="80"/>
        <v>1.1310072384842236</v>
      </c>
      <c r="S401" s="26">
        <f t="shared" ca="1" si="91"/>
        <v>0</v>
      </c>
    </row>
    <row r="402" spans="5:19" x14ac:dyDescent="0.3">
      <c r="E402" s="23">
        <f t="shared" si="85"/>
        <v>401</v>
      </c>
      <c r="F402" s="79">
        <v>44047</v>
      </c>
      <c r="G402" s="82">
        <v>92.846400000000003</v>
      </c>
      <c r="H402" s="27">
        <f t="shared" si="86"/>
        <v>93.800299999999993</v>
      </c>
      <c r="I402" s="63">
        <f t="shared" si="87"/>
        <v>-0.9538999999999902</v>
      </c>
      <c r="J402" s="63">
        <f t="shared" si="88"/>
        <v>0.90992520999998128</v>
      </c>
      <c r="K402" s="63">
        <f t="shared" si="89"/>
        <v>0.9538999999999902</v>
      </c>
      <c r="L402" s="24">
        <f t="shared" si="90"/>
        <v>1.027395784866177E-2</v>
      </c>
      <c r="M402" s="4">
        <f t="shared" ca="1" si="79"/>
        <v>93.091233333333321</v>
      </c>
      <c r="N402" s="63">
        <f t="shared" ca="1" si="81"/>
        <v>-0.24483333333331814</v>
      </c>
      <c r="O402" s="63">
        <f t="shared" ca="1" si="82"/>
        <v>5.9943361111103668E-2</v>
      </c>
      <c r="P402" s="63">
        <f t="shared" ca="1" si="83"/>
        <v>0.24483333333331814</v>
      </c>
      <c r="Q402" s="24">
        <f t="shared" ca="1" si="84"/>
        <v>2.636971744012887E-3</v>
      </c>
      <c r="R402" s="25">
        <f t="shared" ca="1" si="80"/>
        <v>-0.25532609484908803</v>
      </c>
      <c r="S402" s="26">
        <f t="shared" ca="1" si="91"/>
        <v>1</v>
      </c>
    </row>
    <row r="403" spans="5:19" x14ac:dyDescent="0.3">
      <c r="E403" s="23">
        <f t="shared" si="85"/>
        <v>402</v>
      </c>
      <c r="F403" s="79">
        <v>44048</v>
      </c>
      <c r="G403" s="82">
        <v>96.290099999999995</v>
      </c>
      <c r="H403" s="27">
        <f t="shared" si="86"/>
        <v>92.846400000000003</v>
      </c>
      <c r="I403" s="63">
        <f t="shared" si="87"/>
        <v>3.4436999999999927</v>
      </c>
      <c r="J403" s="63">
        <f t="shared" si="88"/>
        <v>11.859069689999949</v>
      </c>
      <c r="K403" s="63">
        <f t="shared" si="89"/>
        <v>3.4436999999999927</v>
      </c>
      <c r="L403" s="24">
        <f t="shared" si="90"/>
        <v>3.5763801263058122E-2</v>
      </c>
      <c r="M403" s="4">
        <f t="shared" ca="1" si="79"/>
        <v>93.253399999999999</v>
      </c>
      <c r="N403" s="63">
        <f t="shared" ca="1" si="81"/>
        <v>3.0366999999999962</v>
      </c>
      <c r="O403" s="63">
        <f t="shared" ca="1" si="82"/>
        <v>9.221546889999976</v>
      </c>
      <c r="P403" s="63">
        <f t="shared" ca="1" si="83"/>
        <v>3.0366999999999962</v>
      </c>
      <c r="Q403" s="24">
        <f t="shared" ca="1" si="84"/>
        <v>3.1536990822524813E-2</v>
      </c>
      <c r="R403" s="25">
        <f t="shared" ca="1" si="80"/>
        <v>3.0262072384842265</v>
      </c>
      <c r="S403" s="26">
        <f t="shared" ca="1" si="91"/>
        <v>1</v>
      </c>
    </row>
    <row r="404" spans="5:19" x14ac:dyDescent="0.3">
      <c r="E404" s="23">
        <f t="shared" si="85"/>
        <v>403</v>
      </c>
      <c r="F404" s="79">
        <v>44049</v>
      </c>
      <c r="G404" s="82">
        <v>95.822599999999994</v>
      </c>
      <c r="H404" s="27">
        <f t="shared" si="86"/>
        <v>96.290099999999995</v>
      </c>
      <c r="I404" s="63">
        <f t="shared" si="87"/>
        <v>-0.46750000000000114</v>
      </c>
      <c r="J404" s="63">
        <f t="shared" si="88"/>
        <v>0.21855625000000106</v>
      </c>
      <c r="K404" s="63">
        <f t="shared" si="89"/>
        <v>0.46750000000000114</v>
      </c>
      <c r="L404" s="24">
        <f t="shared" si="90"/>
        <v>4.8788072959823799E-3</v>
      </c>
      <c r="M404" s="4">
        <f t="shared" ca="1" si="79"/>
        <v>94.312266666666673</v>
      </c>
      <c r="N404" s="63">
        <f t="shared" ca="1" si="81"/>
        <v>1.5103333333333211</v>
      </c>
      <c r="O404" s="63">
        <f t="shared" ca="1" si="82"/>
        <v>2.2811067777777407</v>
      </c>
      <c r="P404" s="63">
        <f t="shared" ca="1" si="83"/>
        <v>1.5103333333333211</v>
      </c>
      <c r="Q404" s="24">
        <f t="shared" ca="1" si="84"/>
        <v>1.5761765317715459E-2</v>
      </c>
      <c r="R404" s="25">
        <f t="shared" ca="1" si="80"/>
        <v>1.4998405718175511</v>
      </c>
      <c r="S404" s="26">
        <f t="shared" ca="1" si="91"/>
        <v>0</v>
      </c>
    </row>
    <row r="405" spans="5:19" x14ac:dyDescent="0.3">
      <c r="E405" s="23">
        <f t="shared" si="85"/>
        <v>404</v>
      </c>
      <c r="F405" s="79">
        <v>44050</v>
      </c>
      <c r="G405" s="82">
        <v>97.167699999999996</v>
      </c>
      <c r="H405" s="27">
        <f t="shared" si="86"/>
        <v>95.822599999999994</v>
      </c>
      <c r="I405" s="63">
        <f t="shared" si="87"/>
        <v>1.3451000000000022</v>
      </c>
      <c r="J405" s="63">
        <f t="shared" si="88"/>
        <v>1.8092940100000059</v>
      </c>
      <c r="K405" s="63">
        <f t="shared" si="89"/>
        <v>1.3451000000000022</v>
      </c>
      <c r="L405" s="24">
        <f t="shared" si="90"/>
        <v>1.3843077483567093E-2</v>
      </c>
      <c r="M405" s="4">
        <f t="shared" ca="1" si="79"/>
        <v>94.986366666666683</v>
      </c>
      <c r="N405" s="63">
        <f t="shared" ca="1" si="81"/>
        <v>2.1813333333333134</v>
      </c>
      <c r="O405" s="63">
        <f t="shared" ca="1" si="82"/>
        <v>4.7582151111110242</v>
      </c>
      <c r="P405" s="63">
        <f t="shared" ca="1" si="83"/>
        <v>2.1813333333333134</v>
      </c>
      <c r="Q405" s="24">
        <f t="shared" ca="1" si="84"/>
        <v>2.2449160918014046E-2</v>
      </c>
      <c r="R405" s="25">
        <f t="shared" ca="1" si="80"/>
        <v>2.1708405718175436</v>
      </c>
      <c r="S405" s="26">
        <f t="shared" ca="1" si="91"/>
        <v>0</v>
      </c>
    </row>
    <row r="406" spans="5:19" x14ac:dyDescent="0.3">
      <c r="E406" s="23">
        <f t="shared" si="85"/>
        <v>405</v>
      </c>
      <c r="F406" s="79">
        <v>44053</v>
      </c>
      <c r="G406" s="82">
        <v>100.55410000000001</v>
      </c>
      <c r="H406" s="27">
        <f t="shared" si="86"/>
        <v>97.167699999999996</v>
      </c>
      <c r="I406" s="63">
        <f t="shared" si="87"/>
        <v>3.386400000000009</v>
      </c>
      <c r="J406" s="63">
        <f t="shared" si="88"/>
        <v>11.467704960000061</v>
      </c>
      <c r="K406" s="63">
        <f t="shared" si="89"/>
        <v>3.386400000000009</v>
      </c>
      <c r="L406" s="24">
        <f t="shared" si="90"/>
        <v>3.3677393562271542E-2</v>
      </c>
      <c r="M406" s="4">
        <f t="shared" ca="1" si="79"/>
        <v>96.4268</v>
      </c>
      <c r="N406" s="63">
        <f t="shared" ca="1" si="81"/>
        <v>4.1273000000000053</v>
      </c>
      <c r="O406" s="63">
        <f t="shared" ca="1" si="82"/>
        <v>17.034605290000044</v>
      </c>
      <c r="P406" s="63">
        <f t="shared" ca="1" si="83"/>
        <v>4.1273000000000053</v>
      </c>
      <c r="Q406" s="24">
        <f t="shared" ca="1" si="84"/>
        <v>4.1045566515935251E-2</v>
      </c>
      <c r="R406" s="25">
        <f t="shared" ca="1" si="80"/>
        <v>4.1168072384842356</v>
      </c>
      <c r="S406" s="26">
        <f t="shared" ca="1" si="91"/>
        <v>0</v>
      </c>
    </row>
    <row r="407" spans="5:19" x14ac:dyDescent="0.3">
      <c r="E407" s="23">
        <f t="shared" si="85"/>
        <v>406</v>
      </c>
      <c r="F407" s="79">
        <v>44054</v>
      </c>
      <c r="G407" s="82">
        <v>100.2775</v>
      </c>
      <c r="H407" s="27">
        <f t="shared" si="86"/>
        <v>100.55410000000001</v>
      </c>
      <c r="I407" s="63">
        <f t="shared" si="87"/>
        <v>-0.27660000000000196</v>
      </c>
      <c r="J407" s="63">
        <f t="shared" si="88"/>
        <v>7.6507560000001085E-2</v>
      </c>
      <c r="K407" s="63">
        <f t="shared" si="89"/>
        <v>0.27660000000000196</v>
      </c>
      <c r="L407" s="24">
        <f t="shared" si="90"/>
        <v>2.7583455909850358E-3</v>
      </c>
      <c r="M407" s="4">
        <f t="shared" ca="1" si="79"/>
        <v>97.848133333333337</v>
      </c>
      <c r="N407" s="63">
        <f t="shared" ca="1" si="81"/>
        <v>2.4293666666666667</v>
      </c>
      <c r="O407" s="63">
        <f t="shared" ca="1" si="82"/>
        <v>5.9018224011111116</v>
      </c>
      <c r="P407" s="63">
        <f t="shared" ca="1" si="83"/>
        <v>2.4293666666666667</v>
      </c>
      <c r="Q407" s="24">
        <f t="shared" ca="1" si="84"/>
        <v>2.4226438300383103E-2</v>
      </c>
      <c r="R407" s="25">
        <f t="shared" ca="1" si="80"/>
        <v>2.418873905150897</v>
      </c>
      <c r="S407" s="26">
        <f t="shared" ca="1" si="91"/>
        <v>0</v>
      </c>
    </row>
    <row r="408" spans="5:19" x14ac:dyDescent="0.3">
      <c r="E408" s="23">
        <f t="shared" si="85"/>
        <v>407</v>
      </c>
      <c r="F408" s="79">
        <v>44055</v>
      </c>
      <c r="G408" s="82">
        <v>100.3729</v>
      </c>
      <c r="H408" s="27">
        <f t="shared" si="86"/>
        <v>100.2775</v>
      </c>
      <c r="I408" s="63">
        <f t="shared" si="87"/>
        <v>9.5399999999997931E-2</v>
      </c>
      <c r="J408" s="63">
        <f t="shared" si="88"/>
        <v>9.101159999999605E-3</v>
      </c>
      <c r="K408" s="63">
        <f t="shared" si="89"/>
        <v>9.5399999999997931E-2</v>
      </c>
      <c r="L408" s="24">
        <f t="shared" si="90"/>
        <v>9.5045575050634111E-4</v>
      </c>
      <c r="M408" s="4">
        <f t="shared" ca="1" si="79"/>
        <v>99.333100000000002</v>
      </c>
      <c r="N408" s="63">
        <f t="shared" ca="1" si="81"/>
        <v>1.0397999999999996</v>
      </c>
      <c r="O408" s="63">
        <f t="shared" ca="1" si="82"/>
        <v>1.0811840399999992</v>
      </c>
      <c r="P408" s="63">
        <f t="shared" ca="1" si="83"/>
        <v>1.0397999999999996</v>
      </c>
      <c r="Q408" s="24">
        <f t="shared" ca="1" si="84"/>
        <v>1.035936990960707E-2</v>
      </c>
      <c r="R408" s="25">
        <f t="shared" ca="1" si="80"/>
        <v>1.0293072384842297</v>
      </c>
      <c r="S408" s="26">
        <f t="shared" ca="1" si="91"/>
        <v>0</v>
      </c>
    </row>
    <row r="409" spans="5:19" x14ac:dyDescent="0.3">
      <c r="E409" s="23">
        <f t="shared" si="85"/>
        <v>408</v>
      </c>
      <c r="F409" s="79">
        <v>44056</v>
      </c>
      <c r="G409" s="82">
        <v>101.613</v>
      </c>
      <c r="H409" s="27">
        <f t="shared" si="86"/>
        <v>100.3729</v>
      </c>
      <c r="I409" s="63">
        <f t="shared" si="87"/>
        <v>1.2400999999999982</v>
      </c>
      <c r="J409" s="63">
        <f t="shared" si="88"/>
        <v>1.5378480099999956</v>
      </c>
      <c r="K409" s="63">
        <f t="shared" si="89"/>
        <v>1.2400999999999982</v>
      </c>
      <c r="L409" s="24">
        <f t="shared" si="90"/>
        <v>1.2204147107161467E-2</v>
      </c>
      <c r="M409" s="4">
        <f t="shared" ca="1" si="79"/>
        <v>100.4015</v>
      </c>
      <c r="N409" s="63">
        <f t="shared" ca="1" si="81"/>
        <v>1.2115000000000009</v>
      </c>
      <c r="O409" s="63">
        <f t="shared" ca="1" si="82"/>
        <v>1.4677322500000023</v>
      </c>
      <c r="P409" s="63">
        <f t="shared" ca="1" si="83"/>
        <v>1.2115000000000009</v>
      </c>
      <c r="Q409" s="24">
        <f t="shared" ca="1" si="84"/>
        <v>1.1922687057758367E-2</v>
      </c>
      <c r="R409" s="25">
        <f t="shared" ca="1" si="80"/>
        <v>1.201007238484231</v>
      </c>
      <c r="S409" s="26">
        <f t="shared" ca="1" si="91"/>
        <v>0</v>
      </c>
    </row>
    <row r="410" spans="5:19" x14ac:dyDescent="0.3">
      <c r="E410" s="23">
        <f t="shared" si="85"/>
        <v>409</v>
      </c>
      <c r="F410" s="79">
        <v>44057</v>
      </c>
      <c r="G410" s="82">
        <v>101.52719999999999</v>
      </c>
      <c r="H410" s="27">
        <f t="shared" si="86"/>
        <v>101.613</v>
      </c>
      <c r="I410" s="63">
        <f t="shared" si="87"/>
        <v>-8.5800000000006094E-2</v>
      </c>
      <c r="J410" s="63">
        <f t="shared" si="88"/>
        <v>7.3616400000010461E-3</v>
      </c>
      <c r="K410" s="63">
        <f t="shared" si="89"/>
        <v>8.5800000000006094E-2</v>
      </c>
      <c r="L410" s="24">
        <f t="shared" si="90"/>
        <v>8.4509372857722957E-4</v>
      </c>
      <c r="M410" s="4">
        <f t="shared" ca="1" si="79"/>
        <v>100.75446666666666</v>
      </c>
      <c r="N410" s="63">
        <f t="shared" ca="1" si="81"/>
        <v>0.77273333333333483</v>
      </c>
      <c r="O410" s="63">
        <f t="shared" ca="1" si="82"/>
        <v>0.5971168044444467</v>
      </c>
      <c r="P410" s="63">
        <f t="shared" ca="1" si="83"/>
        <v>0.77273333333333483</v>
      </c>
      <c r="Q410" s="24">
        <f t="shared" ca="1" si="84"/>
        <v>7.6110966650644839E-3</v>
      </c>
      <c r="R410" s="25">
        <f t="shared" ca="1" si="80"/>
        <v>0.76224057181756499</v>
      </c>
      <c r="S410" s="26">
        <f t="shared" ca="1" si="91"/>
        <v>0</v>
      </c>
    </row>
    <row r="411" spans="5:19" x14ac:dyDescent="0.3">
      <c r="E411" s="23">
        <f t="shared" si="85"/>
        <v>410</v>
      </c>
      <c r="F411" s="79">
        <v>44060</v>
      </c>
      <c r="G411" s="82">
        <v>100.79259999999999</v>
      </c>
      <c r="H411" s="27">
        <f t="shared" si="86"/>
        <v>101.52719999999999</v>
      </c>
      <c r="I411" s="63">
        <f t="shared" si="87"/>
        <v>-0.73460000000000036</v>
      </c>
      <c r="J411" s="63">
        <f t="shared" si="88"/>
        <v>0.5396371600000005</v>
      </c>
      <c r="K411" s="63">
        <f t="shared" si="89"/>
        <v>0.73460000000000036</v>
      </c>
      <c r="L411" s="24">
        <f t="shared" si="90"/>
        <v>7.2882334615834935E-3</v>
      </c>
      <c r="M411" s="4">
        <f t="shared" ca="1" si="79"/>
        <v>101.17103333333334</v>
      </c>
      <c r="N411" s="63">
        <f t="shared" ca="1" si="81"/>
        <v>-0.37843333333334783</v>
      </c>
      <c r="O411" s="63">
        <f t="shared" ca="1" si="82"/>
        <v>0.14321178777778876</v>
      </c>
      <c r="P411" s="63">
        <f t="shared" ca="1" si="83"/>
        <v>0.37843333333334783</v>
      </c>
      <c r="Q411" s="24">
        <f t="shared" ca="1" si="84"/>
        <v>3.7545745752500469E-3</v>
      </c>
      <c r="R411" s="25">
        <f t="shared" ca="1" si="80"/>
        <v>-0.38892609484911772</v>
      </c>
      <c r="S411" s="26">
        <f t="shared" ca="1" si="91"/>
        <v>1</v>
      </c>
    </row>
    <row r="412" spans="5:19" x14ac:dyDescent="0.3">
      <c r="E412" s="23">
        <f t="shared" si="85"/>
        <v>411</v>
      </c>
      <c r="F412" s="79">
        <v>44061</v>
      </c>
      <c r="G412" s="82">
        <v>102.0423</v>
      </c>
      <c r="H412" s="27">
        <f t="shared" si="86"/>
        <v>100.79259999999999</v>
      </c>
      <c r="I412" s="63">
        <f t="shared" si="87"/>
        <v>1.2497000000000043</v>
      </c>
      <c r="J412" s="63">
        <f t="shared" si="88"/>
        <v>1.5617500900000105</v>
      </c>
      <c r="K412" s="63">
        <f t="shared" si="89"/>
        <v>1.2497000000000043</v>
      </c>
      <c r="L412" s="24">
        <f t="shared" si="90"/>
        <v>1.2246881930336774E-2</v>
      </c>
      <c r="M412" s="4">
        <f t="shared" ca="1" si="79"/>
        <v>101.31093333333332</v>
      </c>
      <c r="N412" s="63">
        <f t="shared" ca="1" si="81"/>
        <v>0.73136666666667338</v>
      </c>
      <c r="O412" s="63">
        <f t="shared" ca="1" si="82"/>
        <v>0.53489720111112093</v>
      </c>
      <c r="P412" s="63">
        <f t="shared" ca="1" si="83"/>
        <v>0.73136666666667338</v>
      </c>
      <c r="Q412" s="24">
        <f t="shared" ca="1" si="84"/>
        <v>7.1672891209495805E-3</v>
      </c>
      <c r="R412" s="25">
        <f t="shared" ca="1" si="80"/>
        <v>0.72087390515090355</v>
      </c>
      <c r="S412" s="26">
        <f t="shared" ca="1" si="91"/>
        <v>1</v>
      </c>
    </row>
    <row r="413" spans="5:19" x14ac:dyDescent="0.3">
      <c r="E413" s="23">
        <f t="shared" si="85"/>
        <v>412</v>
      </c>
      <c r="F413" s="79">
        <v>44062</v>
      </c>
      <c r="G413" s="82">
        <v>103.3969</v>
      </c>
      <c r="H413" s="27">
        <f t="shared" si="86"/>
        <v>102.0423</v>
      </c>
      <c r="I413" s="63">
        <f t="shared" si="87"/>
        <v>1.3546000000000049</v>
      </c>
      <c r="J413" s="63">
        <f t="shared" si="88"/>
        <v>1.8349411600000134</v>
      </c>
      <c r="K413" s="63">
        <f t="shared" si="89"/>
        <v>1.3546000000000049</v>
      </c>
      <c r="L413" s="24">
        <f t="shared" si="90"/>
        <v>1.3100973046580748E-2</v>
      </c>
      <c r="M413" s="4">
        <f t="shared" ca="1" si="79"/>
        <v>101.45403333333333</v>
      </c>
      <c r="N413" s="63">
        <f t="shared" ca="1" si="81"/>
        <v>1.9428666666666743</v>
      </c>
      <c r="O413" s="63">
        <f t="shared" ca="1" si="82"/>
        <v>3.774730884444474</v>
      </c>
      <c r="P413" s="63">
        <f t="shared" ca="1" si="83"/>
        <v>1.9428666666666743</v>
      </c>
      <c r="Q413" s="24">
        <f t="shared" ca="1" si="84"/>
        <v>1.8790376371696581E-2</v>
      </c>
      <c r="R413" s="25">
        <f t="shared" ca="1" si="80"/>
        <v>1.9323739051509043</v>
      </c>
      <c r="S413" s="26">
        <f t="shared" ca="1" si="91"/>
        <v>0</v>
      </c>
    </row>
    <row r="414" spans="5:19" x14ac:dyDescent="0.3">
      <c r="E414" s="23">
        <f t="shared" si="85"/>
        <v>413</v>
      </c>
      <c r="F414" s="79">
        <v>44063</v>
      </c>
      <c r="G414" s="82">
        <v>103.03440000000001</v>
      </c>
      <c r="H414" s="27">
        <f t="shared" si="86"/>
        <v>103.3969</v>
      </c>
      <c r="I414" s="63">
        <f t="shared" si="87"/>
        <v>-0.36249999999999716</v>
      </c>
      <c r="J414" s="63">
        <f t="shared" si="88"/>
        <v>0.13140624999999795</v>
      </c>
      <c r="K414" s="63">
        <f t="shared" si="89"/>
        <v>0.36249999999999716</v>
      </c>
      <c r="L414" s="24">
        <f t="shared" si="90"/>
        <v>3.5182424510648595E-3</v>
      </c>
      <c r="M414" s="4">
        <f t="shared" ca="1" si="79"/>
        <v>102.07726666666667</v>
      </c>
      <c r="N414" s="63">
        <f t="shared" ca="1" si="81"/>
        <v>0.95713333333333139</v>
      </c>
      <c r="O414" s="63">
        <f t="shared" ca="1" si="82"/>
        <v>0.91610421777777407</v>
      </c>
      <c r="P414" s="63">
        <f t="shared" ca="1" si="83"/>
        <v>0.95713333333333139</v>
      </c>
      <c r="Q414" s="24">
        <f t="shared" ca="1" si="84"/>
        <v>9.2894541370001794E-3</v>
      </c>
      <c r="R414" s="25">
        <f t="shared" ca="1" si="80"/>
        <v>0.94664057181756156</v>
      </c>
      <c r="S414" s="26">
        <f t="shared" ca="1" si="91"/>
        <v>0</v>
      </c>
    </row>
    <row r="415" spans="5:19" x14ac:dyDescent="0.3">
      <c r="E415" s="23">
        <f t="shared" si="85"/>
        <v>414</v>
      </c>
      <c r="F415" s="79">
        <v>44064</v>
      </c>
      <c r="G415" s="82">
        <v>104.6942</v>
      </c>
      <c r="H415" s="27">
        <f t="shared" si="86"/>
        <v>103.03440000000001</v>
      </c>
      <c r="I415" s="63">
        <f t="shared" si="87"/>
        <v>1.65979999999999</v>
      </c>
      <c r="J415" s="63">
        <f t="shared" si="88"/>
        <v>2.7549360399999667</v>
      </c>
      <c r="K415" s="63">
        <f t="shared" si="89"/>
        <v>1.65979999999999</v>
      </c>
      <c r="L415" s="24">
        <f t="shared" si="90"/>
        <v>1.58537913275042E-2</v>
      </c>
      <c r="M415" s="4">
        <f t="shared" ca="1" si="79"/>
        <v>102.82453333333335</v>
      </c>
      <c r="N415" s="63">
        <f t="shared" ca="1" si="81"/>
        <v>1.8696666666666459</v>
      </c>
      <c r="O415" s="63">
        <f t="shared" ca="1" si="82"/>
        <v>3.495653444444367</v>
      </c>
      <c r="P415" s="63">
        <f t="shared" ca="1" si="83"/>
        <v>1.8696666666666459</v>
      </c>
      <c r="Q415" s="24">
        <f t="shared" ca="1" si="84"/>
        <v>1.7858359552550628E-2</v>
      </c>
      <c r="R415" s="25">
        <f t="shared" ca="1" si="80"/>
        <v>1.859173905150876</v>
      </c>
      <c r="S415" s="26">
        <f t="shared" ca="1" si="91"/>
        <v>0</v>
      </c>
    </row>
    <row r="416" spans="5:19" x14ac:dyDescent="0.3">
      <c r="E416" s="23">
        <f t="shared" si="85"/>
        <v>415</v>
      </c>
      <c r="F416" s="79">
        <v>44067</v>
      </c>
      <c r="G416" s="82">
        <v>106.6784</v>
      </c>
      <c r="H416" s="27">
        <f t="shared" si="86"/>
        <v>104.6942</v>
      </c>
      <c r="I416" s="63">
        <f t="shared" si="87"/>
        <v>1.9842000000000013</v>
      </c>
      <c r="J416" s="63">
        <f t="shared" si="88"/>
        <v>3.937049640000005</v>
      </c>
      <c r="K416" s="63">
        <f t="shared" si="89"/>
        <v>1.9842000000000013</v>
      </c>
      <c r="L416" s="24">
        <f t="shared" si="90"/>
        <v>1.8599829018807943E-2</v>
      </c>
      <c r="M416" s="4">
        <f t="shared" ca="1" si="79"/>
        <v>103.7085</v>
      </c>
      <c r="N416" s="63">
        <f t="shared" ca="1" si="81"/>
        <v>2.9698999999999955</v>
      </c>
      <c r="O416" s="63">
        <f t="shared" ca="1" si="82"/>
        <v>8.8203060099999728</v>
      </c>
      <c r="P416" s="63">
        <f t="shared" ca="1" si="83"/>
        <v>2.9698999999999955</v>
      </c>
      <c r="Q416" s="24">
        <f t="shared" ca="1" si="84"/>
        <v>2.7839750127485935E-2</v>
      </c>
      <c r="R416" s="25">
        <f t="shared" ca="1" si="80"/>
        <v>2.9594072384842258</v>
      </c>
      <c r="S416" s="26">
        <f t="shared" ca="1" si="91"/>
        <v>0</v>
      </c>
    </row>
    <row r="417" spans="5:19" x14ac:dyDescent="0.3">
      <c r="E417" s="23">
        <f t="shared" si="85"/>
        <v>416</v>
      </c>
      <c r="F417" s="79">
        <v>44068</v>
      </c>
      <c r="G417" s="82">
        <v>106.37309999999999</v>
      </c>
      <c r="H417" s="27">
        <f t="shared" si="86"/>
        <v>106.6784</v>
      </c>
      <c r="I417" s="63">
        <f t="shared" si="87"/>
        <v>-0.30530000000000257</v>
      </c>
      <c r="J417" s="63">
        <f t="shared" si="88"/>
        <v>9.3208090000001576E-2</v>
      </c>
      <c r="K417" s="63">
        <f t="shared" si="89"/>
        <v>0.30530000000000257</v>
      </c>
      <c r="L417" s="24">
        <f t="shared" si="90"/>
        <v>2.8700865162339219E-3</v>
      </c>
      <c r="M417" s="4">
        <f t="shared" ca="1" si="79"/>
        <v>104.80233333333332</v>
      </c>
      <c r="N417" s="63">
        <f t="shared" ca="1" si="81"/>
        <v>1.5707666666666711</v>
      </c>
      <c r="O417" s="63">
        <f t="shared" ca="1" si="82"/>
        <v>2.4673079211111251</v>
      </c>
      <c r="P417" s="63">
        <f t="shared" ca="1" si="83"/>
        <v>1.5707666666666711</v>
      </c>
      <c r="Q417" s="24">
        <f t="shared" ca="1" si="84"/>
        <v>1.4766577891089675E-2</v>
      </c>
      <c r="R417" s="25">
        <f t="shared" ca="1" si="80"/>
        <v>1.5602739051509011</v>
      </c>
      <c r="S417" s="26">
        <f t="shared" ca="1" si="91"/>
        <v>0</v>
      </c>
    </row>
    <row r="418" spans="5:19" x14ac:dyDescent="0.3">
      <c r="E418" s="23">
        <f t="shared" si="85"/>
        <v>417</v>
      </c>
      <c r="F418" s="79">
        <v>44069</v>
      </c>
      <c r="G418" s="82">
        <v>106.3922</v>
      </c>
      <c r="H418" s="27">
        <f t="shared" si="86"/>
        <v>106.37309999999999</v>
      </c>
      <c r="I418" s="63">
        <f t="shared" si="87"/>
        <v>1.9100000000008777E-2</v>
      </c>
      <c r="J418" s="63">
        <f t="shared" si="88"/>
        <v>3.6481000000033526E-4</v>
      </c>
      <c r="K418" s="63">
        <f t="shared" si="89"/>
        <v>1.9100000000008777E-2</v>
      </c>
      <c r="L418" s="24">
        <f t="shared" si="90"/>
        <v>1.7952443882172543E-4</v>
      </c>
      <c r="M418" s="4">
        <f t="shared" ca="1" si="79"/>
        <v>105.91523333333332</v>
      </c>
      <c r="N418" s="63">
        <f t="shared" ca="1" si="81"/>
        <v>0.47696666666668364</v>
      </c>
      <c r="O418" s="63">
        <f t="shared" ca="1" si="82"/>
        <v>0.22749720111112731</v>
      </c>
      <c r="P418" s="63">
        <f t="shared" ca="1" si="83"/>
        <v>0.47696666666668364</v>
      </c>
      <c r="Q418" s="24">
        <f t="shared" ca="1" si="84"/>
        <v>4.4830980717259685E-3</v>
      </c>
      <c r="R418" s="25">
        <f t="shared" ca="1" si="80"/>
        <v>0.46647390515091375</v>
      </c>
      <c r="S418" s="26">
        <f t="shared" ca="1" si="91"/>
        <v>0</v>
      </c>
    </row>
    <row r="419" spans="5:19" x14ac:dyDescent="0.3">
      <c r="E419" s="23">
        <f t="shared" si="85"/>
        <v>418</v>
      </c>
      <c r="F419" s="79">
        <v>44070</v>
      </c>
      <c r="G419" s="82">
        <v>105.73399999999999</v>
      </c>
      <c r="H419" s="27">
        <f t="shared" si="86"/>
        <v>106.3922</v>
      </c>
      <c r="I419" s="63">
        <f t="shared" si="87"/>
        <v>-0.65820000000000789</v>
      </c>
      <c r="J419" s="63">
        <f t="shared" si="88"/>
        <v>0.43322724000001039</v>
      </c>
      <c r="K419" s="63">
        <f t="shared" si="89"/>
        <v>0.65820000000000789</v>
      </c>
      <c r="L419" s="24">
        <f t="shared" si="90"/>
        <v>6.2250553275200781E-3</v>
      </c>
      <c r="M419" s="4">
        <f t="shared" ca="1" si="79"/>
        <v>106.48123333333332</v>
      </c>
      <c r="N419" s="63">
        <f t="shared" ca="1" si="81"/>
        <v>-0.74723333333332675</v>
      </c>
      <c r="O419" s="63">
        <f t="shared" ca="1" si="82"/>
        <v>0.55835765444443464</v>
      </c>
      <c r="P419" s="63">
        <f t="shared" ca="1" si="83"/>
        <v>0.74723333333332675</v>
      </c>
      <c r="Q419" s="24">
        <f t="shared" ca="1" si="84"/>
        <v>7.0671055037483379E-3</v>
      </c>
      <c r="R419" s="25">
        <f t="shared" ca="1" si="80"/>
        <v>-0.75772609484909659</v>
      </c>
      <c r="S419" s="26">
        <f t="shared" ca="1" si="91"/>
        <v>1</v>
      </c>
    </row>
    <row r="420" spans="5:19" x14ac:dyDescent="0.3">
      <c r="E420" s="23">
        <f t="shared" si="85"/>
        <v>419</v>
      </c>
      <c r="F420" s="79">
        <v>44071</v>
      </c>
      <c r="G420" s="82">
        <v>107.3545</v>
      </c>
      <c r="H420" s="27">
        <f t="shared" si="86"/>
        <v>105.73399999999999</v>
      </c>
      <c r="I420" s="63">
        <f t="shared" si="87"/>
        <v>1.6205000000000069</v>
      </c>
      <c r="J420" s="63">
        <f t="shared" si="88"/>
        <v>2.6260202500000225</v>
      </c>
      <c r="K420" s="63">
        <f t="shared" si="89"/>
        <v>1.6205000000000069</v>
      </c>
      <c r="L420" s="24">
        <f t="shared" si="90"/>
        <v>1.5094849307667652E-2</v>
      </c>
      <c r="M420" s="4">
        <f t="shared" ca="1" si="79"/>
        <v>106.16643333333333</v>
      </c>
      <c r="N420" s="63">
        <f t="shared" ca="1" si="81"/>
        <v>1.1880666666666713</v>
      </c>
      <c r="O420" s="63">
        <f t="shared" ca="1" si="82"/>
        <v>1.4115024044444553</v>
      </c>
      <c r="P420" s="63">
        <f t="shared" ca="1" si="83"/>
        <v>1.1880666666666713</v>
      </c>
      <c r="Q420" s="24">
        <f t="shared" ca="1" si="84"/>
        <v>1.1066761678985709E-2</v>
      </c>
      <c r="R420" s="25">
        <f t="shared" ca="1" si="80"/>
        <v>1.1775739051509013</v>
      </c>
      <c r="S420" s="26">
        <f t="shared" ca="1" si="91"/>
        <v>1</v>
      </c>
    </row>
    <row r="421" spans="5:19" x14ac:dyDescent="0.3">
      <c r="E421" s="23">
        <f t="shared" si="85"/>
        <v>420</v>
      </c>
      <c r="F421" s="79">
        <v>44074</v>
      </c>
      <c r="G421" s="82">
        <v>106.9721</v>
      </c>
      <c r="H421" s="27">
        <f t="shared" si="86"/>
        <v>107.3545</v>
      </c>
      <c r="I421" s="63">
        <f t="shared" si="87"/>
        <v>-0.38240000000000407</v>
      </c>
      <c r="J421" s="63">
        <f t="shared" si="88"/>
        <v>0.14622976000000312</v>
      </c>
      <c r="K421" s="63">
        <f t="shared" si="89"/>
        <v>0.38240000000000407</v>
      </c>
      <c r="L421" s="24">
        <f t="shared" si="90"/>
        <v>3.5747638870322644E-3</v>
      </c>
      <c r="M421" s="4">
        <f t="shared" ca="1" si="79"/>
        <v>106.49356666666665</v>
      </c>
      <c r="N421" s="63">
        <f t="shared" ca="1" si="81"/>
        <v>0.47853333333334547</v>
      </c>
      <c r="O421" s="63">
        <f t="shared" ca="1" si="82"/>
        <v>0.22899415111112273</v>
      </c>
      <c r="P421" s="63">
        <f t="shared" ca="1" si="83"/>
        <v>0.47853333333334547</v>
      </c>
      <c r="Q421" s="24">
        <f t="shared" ca="1" si="84"/>
        <v>4.4734405824822122E-3</v>
      </c>
      <c r="R421" s="25">
        <f t="shared" ca="1" si="80"/>
        <v>0.46804057181757558</v>
      </c>
      <c r="S421" s="26">
        <f t="shared" ca="1" si="91"/>
        <v>0</v>
      </c>
    </row>
    <row r="422" spans="5:19" x14ac:dyDescent="0.3">
      <c r="E422" s="23">
        <f t="shared" si="85"/>
        <v>421</v>
      </c>
      <c r="F422" s="79">
        <v>44075</v>
      </c>
      <c r="G422" s="82">
        <v>109.7924</v>
      </c>
      <c r="H422" s="27">
        <f t="shared" si="86"/>
        <v>106.9721</v>
      </c>
      <c r="I422" s="63">
        <f t="shared" si="87"/>
        <v>2.8203000000000031</v>
      </c>
      <c r="J422" s="63">
        <f t="shared" si="88"/>
        <v>7.9540920900000174</v>
      </c>
      <c r="K422" s="63">
        <f t="shared" si="89"/>
        <v>2.8203000000000031</v>
      </c>
      <c r="L422" s="24">
        <f t="shared" si="90"/>
        <v>2.568757036006138E-2</v>
      </c>
      <c r="M422" s="4">
        <f t="shared" ca="1" si="79"/>
        <v>106.68686666666667</v>
      </c>
      <c r="N422" s="63">
        <f t="shared" ca="1" si="81"/>
        <v>3.1055333333333266</v>
      </c>
      <c r="O422" s="63">
        <f t="shared" ca="1" si="82"/>
        <v>9.6443372844444024</v>
      </c>
      <c r="P422" s="63">
        <f t="shared" ca="1" si="83"/>
        <v>3.1055333333333266</v>
      </c>
      <c r="Q422" s="24">
        <f t="shared" ca="1" si="84"/>
        <v>2.8285503671778071E-2</v>
      </c>
      <c r="R422" s="25">
        <f t="shared" ca="1" si="80"/>
        <v>3.0950405718175569</v>
      </c>
      <c r="S422" s="26">
        <f t="shared" ca="1" si="91"/>
        <v>0</v>
      </c>
    </row>
    <row r="423" spans="5:19" x14ac:dyDescent="0.3">
      <c r="E423" s="23">
        <f t="shared" si="85"/>
        <v>422</v>
      </c>
      <c r="F423" s="79">
        <v>44076</v>
      </c>
      <c r="G423" s="82">
        <v>111.66630000000001</v>
      </c>
      <c r="H423" s="27">
        <f t="shared" si="86"/>
        <v>109.7924</v>
      </c>
      <c r="I423" s="63">
        <f t="shared" si="87"/>
        <v>1.8739000000000061</v>
      </c>
      <c r="J423" s="63">
        <f t="shared" si="88"/>
        <v>3.5115012100000231</v>
      </c>
      <c r="K423" s="63">
        <f t="shared" si="89"/>
        <v>1.8739000000000061</v>
      </c>
      <c r="L423" s="24">
        <f t="shared" si="90"/>
        <v>1.6781249132459892E-2</v>
      </c>
      <c r="M423" s="4">
        <f t="shared" ca="1" si="79"/>
        <v>108.03966666666666</v>
      </c>
      <c r="N423" s="63">
        <f t="shared" ca="1" si="81"/>
        <v>3.6266333333333449</v>
      </c>
      <c r="O423" s="63">
        <f t="shared" ca="1" si="82"/>
        <v>13.152469334444529</v>
      </c>
      <c r="P423" s="63">
        <f t="shared" ca="1" si="83"/>
        <v>3.6266333333333449</v>
      </c>
      <c r="Q423" s="24">
        <f t="shared" ca="1" si="84"/>
        <v>3.2477420075110799E-2</v>
      </c>
      <c r="R423" s="25">
        <f t="shared" ca="1" si="80"/>
        <v>3.6161405718175752</v>
      </c>
      <c r="S423" s="26">
        <f t="shared" ca="1" si="91"/>
        <v>0</v>
      </c>
    </row>
    <row r="424" spans="5:19" x14ac:dyDescent="0.3">
      <c r="E424" s="23">
        <f t="shared" si="85"/>
        <v>423</v>
      </c>
      <c r="F424" s="79">
        <v>44077</v>
      </c>
      <c r="G424" s="82">
        <v>107.8899</v>
      </c>
      <c r="H424" s="27">
        <f t="shared" si="86"/>
        <v>111.66630000000001</v>
      </c>
      <c r="I424" s="63">
        <f t="shared" si="87"/>
        <v>-3.7764000000000095</v>
      </c>
      <c r="J424" s="63">
        <f t="shared" si="88"/>
        <v>14.261196960000072</v>
      </c>
      <c r="K424" s="63">
        <f t="shared" si="89"/>
        <v>3.7764000000000095</v>
      </c>
      <c r="L424" s="24">
        <f t="shared" si="90"/>
        <v>3.5002349617526844E-2</v>
      </c>
      <c r="M424" s="4">
        <f t="shared" ca="1" si="79"/>
        <v>109.47693333333332</v>
      </c>
      <c r="N424" s="63">
        <f t="shared" ca="1" si="81"/>
        <v>-1.5870333333333235</v>
      </c>
      <c r="O424" s="63">
        <f t="shared" ca="1" si="82"/>
        <v>2.51867480111108</v>
      </c>
      <c r="P424" s="63">
        <f t="shared" ca="1" si="83"/>
        <v>1.5870333333333235</v>
      </c>
      <c r="Q424" s="24">
        <f t="shared" ca="1" si="84"/>
        <v>1.4709748858172299E-2</v>
      </c>
      <c r="R424" s="25">
        <f t="shared" ca="1" si="80"/>
        <v>-1.5975260948490935</v>
      </c>
      <c r="S424" s="26">
        <f t="shared" ca="1" si="91"/>
        <v>1</v>
      </c>
    </row>
    <row r="425" spans="5:19" x14ac:dyDescent="0.3">
      <c r="E425" s="23">
        <f t="shared" si="85"/>
        <v>424</v>
      </c>
      <c r="F425" s="79">
        <v>44078</v>
      </c>
      <c r="G425" s="82">
        <v>107.4597</v>
      </c>
      <c r="H425" s="27">
        <f t="shared" si="86"/>
        <v>107.8899</v>
      </c>
      <c r="I425" s="63">
        <f t="shared" si="87"/>
        <v>-0.43019999999999925</v>
      </c>
      <c r="J425" s="63">
        <f t="shared" si="88"/>
        <v>0.18507203999999935</v>
      </c>
      <c r="K425" s="63">
        <f t="shared" si="89"/>
        <v>0.43019999999999925</v>
      </c>
      <c r="L425" s="24">
        <f t="shared" si="90"/>
        <v>4.0033612600816797E-3</v>
      </c>
      <c r="M425" s="4">
        <f t="shared" ca="1" si="79"/>
        <v>109.78286666666668</v>
      </c>
      <c r="N425" s="63">
        <f t="shared" ca="1" si="81"/>
        <v>-2.3231666666666797</v>
      </c>
      <c r="O425" s="63">
        <f t="shared" ca="1" si="82"/>
        <v>5.3971033611111716</v>
      </c>
      <c r="P425" s="63">
        <f t="shared" ca="1" si="83"/>
        <v>2.3231666666666797</v>
      </c>
      <c r="Q425" s="24">
        <f t="shared" ca="1" si="84"/>
        <v>2.1618957308336798E-2</v>
      </c>
      <c r="R425" s="25">
        <f t="shared" ca="1" si="80"/>
        <v>-2.3336594281824494</v>
      </c>
      <c r="S425" s="26">
        <f t="shared" ca="1" si="91"/>
        <v>0</v>
      </c>
    </row>
    <row r="426" spans="5:19" x14ac:dyDescent="0.3">
      <c r="E426" s="23">
        <f t="shared" si="85"/>
        <v>425</v>
      </c>
      <c r="F426" s="79">
        <v>44082</v>
      </c>
      <c r="G426" s="82">
        <v>107.76560000000001</v>
      </c>
      <c r="H426" s="27">
        <f t="shared" si="86"/>
        <v>107.4597</v>
      </c>
      <c r="I426" s="63">
        <f t="shared" si="87"/>
        <v>0.30590000000000828</v>
      </c>
      <c r="J426" s="63">
        <f t="shared" si="88"/>
        <v>9.357481000000506E-2</v>
      </c>
      <c r="K426" s="63">
        <f t="shared" si="89"/>
        <v>0.30590000000000828</v>
      </c>
      <c r="L426" s="24">
        <f t="shared" si="90"/>
        <v>2.8385681516180324E-3</v>
      </c>
      <c r="M426" s="4">
        <f t="shared" ca="1" si="79"/>
        <v>109.00529999999999</v>
      </c>
      <c r="N426" s="63">
        <f t="shared" ca="1" si="81"/>
        <v>-1.2396999999999849</v>
      </c>
      <c r="O426" s="63">
        <f t="shared" ca="1" si="82"/>
        <v>1.5368560899999626</v>
      </c>
      <c r="P426" s="63">
        <f t="shared" ca="1" si="83"/>
        <v>1.2396999999999849</v>
      </c>
      <c r="Q426" s="24">
        <f t="shared" ca="1" si="84"/>
        <v>1.150367093024105E-2</v>
      </c>
      <c r="R426" s="25">
        <f t="shared" ca="1" si="80"/>
        <v>-1.2501927615157549</v>
      </c>
      <c r="S426" s="26">
        <f t="shared" ca="1" si="91"/>
        <v>0</v>
      </c>
    </row>
    <row r="427" spans="5:19" x14ac:dyDescent="0.3">
      <c r="E427" s="23">
        <f t="shared" si="85"/>
        <v>426</v>
      </c>
      <c r="F427" s="79">
        <v>44083</v>
      </c>
      <c r="G427" s="82">
        <v>109.8498</v>
      </c>
      <c r="H427" s="27">
        <f t="shared" si="86"/>
        <v>107.76560000000001</v>
      </c>
      <c r="I427" s="63">
        <f t="shared" si="87"/>
        <v>2.0841999999999956</v>
      </c>
      <c r="J427" s="63">
        <f t="shared" si="88"/>
        <v>4.3438896399999818</v>
      </c>
      <c r="K427" s="63">
        <f t="shared" si="89"/>
        <v>2.0841999999999956</v>
      </c>
      <c r="L427" s="24">
        <f t="shared" si="90"/>
        <v>1.8973179741792846E-2</v>
      </c>
      <c r="M427" s="4">
        <f t="shared" ca="1" si="79"/>
        <v>107.70506666666667</v>
      </c>
      <c r="N427" s="63">
        <f t="shared" ca="1" si="81"/>
        <v>2.1447333333333347</v>
      </c>
      <c r="O427" s="63">
        <f t="shared" ca="1" si="82"/>
        <v>4.5998810711111169</v>
      </c>
      <c r="P427" s="63">
        <f t="shared" ca="1" si="83"/>
        <v>2.1447333333333347</v>
      </c>
      <c r="Q427" s="24">
        <f t="shared" ca="1" si="84"/>
        <v>1.9524235213294286E-2</v>
      </c>
      <c r="R427" s="25">
        <f t="shared" ca="1" si="80"/>
        <v>2.134240571817565</v>
      </c>
      <c r="S427" s="26">
        <f t="shared" ca="1" si="91"/>
        <v>1</v>
      </c>
    </row>
    <row r="428" spans="5:19" x14ac:dyDescent="0.3">
      <c r="E428" s="23">
        <f t="shared" si="85"/>
        <v>427</v>
      </c>
      <c r="F428" s="79">
        <v>44084</v>
      </c>
      <c r="G428" s="82">
        <v>109.74460000000001</v>
      </c>
      <c r="H428" s="27">
        <f t="shared" si="86"/>
        <v>109.8498</v>
      </c>
      <c r="I428" s="63">
        <f t="shared" si="87"/>
        <v>-0.10519999999999641</v>
      </c>
      <c r="J428" s="63">
        <f t="shared" si="88"/>
        <v>1.1067039999999244E-2</v>
      </c>
      <c r="K428" s="63">
        <f t="shared" si="89"/>
        <v>0.10519999999999641</v>
      </c>
      <c r="L428" s="24">
        <f t="shared" si="90"/>
        <v>9.585893064442023E-4</v>
      </c>
      <c r="M428" s="4">
        <f t="shared" ca="1" si="79"/>
        <v>108.35836666666667</v>
      </c>
      <c r="N428" s="63">
        <f t="shared" ca="1" si="81"/>
        <v>1.3862333333333368</v>
      </c>
      <c r="O428" s="63">
        <f t="shared" ca="1" si="82"/>
        <v>1.9216428544444539</v>
      </c>
      <c r="P428" s="63">
        <f t="shared" ca="1" si="83"/>
        <v>1.3862333333333368</v>
      </c>
      <c r="Q428" s="24">
        <f t="shared" ca="1" si="84"/>
        <v>1.263144914039813E-2</v>
      </c>
      <c r="R428" s="25">
        <f t="shared" ca="1" si="80"/>
        <v>1.3757405718175668</v>
      </c>
      <c r="S428" s="26">
        <f t="shared" ca="1" si="91"/>
        <v>0</v>
      </c>
    </row>
    <row r="429" spans="5:19" x14ac:dyDescent="0.3">
      <c r="E429" s="23">
        <f t="shared" si="85"/>
        <v>428</v>
      </c>
      <c r="F429" s="79">
        <v>44085</v>
      </c>
      <c r="G429" s="82">
        <v>112.8135</v>
      </c>
      <c r="H429" s="27">
        <f t="shared" si="86"/>
        <v>109.74460000000001</v>
      </c>
      <c r="I429" s="63">
        <f t="shared" si="87"/>
        <v>3.0688999999999993</v>
      </c>
      <c r="J429" s="63">
        <f t="shared" si="88"/>
        <v>9.4181472099999954</v>
      </c>
      <c r="K429" s="63">
        <f t="shared" si="89"/>
        <v>3.0688999999999993</v>
      </c>
      <c r="L429" s="24">
        <f t="shared" si="90"/>
        <v>2.7203304569045364E-2</v>
      </c>
      <c r="M429" s="4">
        <f t="shared" ca="1" si="79"/>
        <v>109.12</v>
      </c>
      <c r="N429" s="63">
        <f t="shared" ca="1" si="81"/>
        <v>3.6935000000000002</v>
      </c>
      <c r="O429" s="63">
        <f t="shared" ca="1" si="82"/>
        <v>13.641942250000001</v>
      </c>
      <c r="P429" s="63">
        <f t="shared" ca="1" si="83"/>
        <v>3.6935000000000002</v>
      </c>
      <c r="Q429" s="24">
        <f t="shared" ca="1" si="84"/>
        <v>3.2739875990018923E-2</v>
      </c>
      <c r="R429" s="25">
        <f t="shared" ca="1" si="80"/>
        <v>3.6830072384842305</v>
      </c>
      <c r="S429" s="26">
        <f t="shared" ca="1" si="91"/>
        <v>0</v>
      </c>
    </row>
    <row r="430" spans="5:19" x14ac:dyDescent="0.3">
      <c r="E430" s="23">
        <f t="shared" si="85"/>
        <v>429</v>
      </c>
      <c r="F430" s="79">
        <v>44088</v>
      </c>
      <c r="G430" s="82">
        <v>114.0373</v>
      </c>
      <c r="H430" s="27">
        <f t="shared" si="86"/>
        <v>112.8135</v>
      </c>
      <c r="I430" s="63">
        <f t="shared" si="87"/>
        <v>1.2237999999999971</v>
      </c>
      <c r="J430" s="63">
        <f t="shared" si="88"/>
        <v>1.497686439999993</v>
      </c>
      <c r="K430" s="63">
        <f t="shared" si="89"/>
        <v>1.2237999999999971</v>
      </c>
      <c r="L430" s="24">
        <f t="shared" si="90"/>
        <v>1.0731576422801987E-2</v>
      </c>
      <c r="M430" s="4">
        <f t="shared" ca="1" si="79"/>
        <v>110.80263333333335</v>
      </c>
      <c r="N430" s="63">
        <f t="shared" ca="1" si="81"/>
        <v>3.234666666666655</v>
      </c>
      <c r="O430" s="63">
        <f t="shared" ca="1" si="82"/>
        <v>10.463068444444369</v>
      </c>
      <c r="P430" s="63">
        <f t="shared" ca="1" si="83"/>
        <v>3.234666666666655</v>
      </c>
      <c r="Q430" s="24">
        <f t="shared" ca="1" si="84"/>
        <v>2.8364988180767652E-2</v>
      </c>
      <c r="R430" s="25">
        <f t="shared" ca="1" si="80"/>
        <v>3.2241739051508853</v>
      </c>
      <c r="S430" s="26">
        <f t="shared" ca="1" si="91"/>
        <v>0</v>
      </c>
    </row>
    <row r="431" spans="5:19" x14ac:dyDescent="0.3">
      <c r="E431" s="23">
        <f t="shared" si="85"/>
        <v>430</v>
      </c>
      <c r="F431" s="79">
        <v>44089</v>
      </c>
      <c r="G431" s="82">
        <v>114.0277</v>
      </c>
      <c r="H431" s="27">
        <f t="shared" si="86"/>
        <v>114.0373</v>
      </c>
      <c r="I431" s="63">
        <f t="shared" si="87"/>
        <v>-9.6000000000060481E-3</v>
      </c>
      <c r="J431" s="63">
        <f t="shared" si="88"/>
        <v>9.216000000011613E-5</v>
      </c>
      <c r="K431" s="63">
        <f t="shared" si="89"/>
        <v>9.6000000000060481E-3</v>
      </c>
      <c r="L431" s="24">
        <f t="shared" si="90"/>
        <v>8.4190069605947056E-5</v>
      </c>
      <c r="M431" s="4">
        <f t="shared" ca="1" si="79"/>
        <v>112.19846666666668</v>
      </c>
      <c r="N431" s="63">
        <f t="shared" ca="1" si="81"/>
        <v>1.8292333333333204</v>
      </c>
      <c r="O431" s="63">
        <f t="shared" ca="1" si="82"/>
        <v>3.3460945877777304</v>
      </c>
      <c r="P431" s="63">
        <f t="shared" ca="1" si="83"/>
        <v>1.8292333333333204</v>
      </c>
      <c r="Q431" s="24">
        <f t="shared" ca="1" si="84"/>
        <v>1.6042008506120184E-2</v>
      </c>
      <c r="R431" s="25">
        <f t="shared" ca="1" si="80"/>
        <v>1.8187405718175504</v>
      </c>
      <c r="S431" s="26">
        <f t="shared" ca="1" si="91"/>
        <v>0</v>
      </c>
    </row>
    <row r="432" spans="5:19" x14ac:dyDescent="0.3">
      <c r="E432" s="23">
        <f t="shared" si="85"/>
        <v>431</v>
      </c>
      <c r="F432" s="79">
        <v>44090</v>
      </c>
      <c r="G432" s="82">
        <v>113.3776</v>
      </c>
      <c r="H432" s="27">
        <f t="shared" si="86"/>
        <v>114.0277</v>
      </c>
      <c r="I432" s="63">
        <f t="shared" si="87"/>
        <v>-0.65009999999999479</v>
      </c>
      <c r="J432" s="63">
        <f t="shared" si="88"/>
        <v>0.42263000999999323</v>
      </c>
      <c r="K432" s="63">
        <f t="shared" si="89"/>
        <v>0.65009999999999479</v>
      </c>
      <c r="L432" s="24">
        <f t="shared" si="90"/>
        <v>5.733936862307853E-3</v>
      </c>
      <c r="M432" s="4">
        <f t="shared" ca="1" si="79"/>
        <v>113.62616666666666</v>
      </c>
      <c r="N432" s="63">
        <f t="shared" ca="1" si="81"/>
        <v>-0.24856666666666172</v>
      </c>
      <c r="O432" s="63">
        <f t="shared" ca="1" si="82"/>
        <v>6.178538777777532E-2</v>
      </c>
      <c r="P432" s="63">
        <f t="shared" ca="1" si="83"/>
        <v>0.24856666666666172</v>
      </c>
      <c r="Q432" s="24">
        <f t="shared" ca="1" si="84"/>
        <v>2.1923789766820053E-3</v>
      </c>
      <c r="R432" s="25">
        <f t="shared" ca="1" si="80"/>
        <v>-0.25905942818243161</v>
      </c>
      <c r="S432" s="26">
        <f t="shared" ca="1" si="91"/>
        <v>1</v>
      </c>
    </row>
    <row r="433" spans="5:19" x14ac:dyDescent="0.3">
      <c r="E433" s="23">
        <f t="shared" si="85"/>
        <v>432</v>
      </c>
      <c r="F433" s="79">
        <v>44091</v>
      </c>
      <c r="G433" s="82">
        <v>111.2456</v>
      </c>
      <c r="H433" s="27">
        <f t="shared" si="86"/>
        <v>113.3776</v>
      </c>
      <c r="I433" s="63">
        <f t="shared" si="87"/>
        <v>-2.132000000000005</v>
      </c>
      <c r="J433" s="63">
        <f t="shared" si="88"/>
        <v>4.545424000000021</v>
      </c>
      <c r="K433" s="63">
        <f t="shared" si="89"/>
        <v>2.132000000000005</v>
      </c>
      <c r="L433" s="24">
        <f t="shared" si="90"/>
        <v>1.9164802922542599E-2</v>
      </c>
      <c r="M433" s="4">
        <f t="shared" ca="1" si="79"/>
        <v>113.81419999999999</v>
      </c>
      <c r="N433" s="63">
        <f t="shared" ca="1" si="81"/>
        <v>-2.5685999999999893</v>
      </c>
      <c r="O433" s="63">
        <f t="shared" ca="1" si="82"/>
        <v>6.5977059599999448</v>
      </c>
      <c r="P433" s="63">
        <f t="shared" ca="1" si="83"/>
        <v>2.5685999999999893</v>
      </c>
      <c r="Q433" s="24">
        <f t="shared" ca="1" si="84"/>
        <v>2.3089452526661634E-2</v>
      </c>
      <c r="R433" s="25">
        <f t="shared" ca="1" si="80"/>
        <v>-2.5790927615157591</v>
      </c>
      <c r="S433" s="26">
        <f t="shared" ca="1" si="91"/>
        <v>0</v>
      </c>
    </row>
    <row r="434" spans="5:19" x14ac:dyDescent="0.3">
      <c r="E434" s="23">
        <f t="shared" si="85"/>
        <v>433</v>
      </c>
      <c r="F434" s="79">
        <v>44092</v>
      </c>
      <c r="G434" s="82">
        <v>109.6203</v>
      </c>
      <c r="H434" s="27">
        <f t="shared" si="86"/>
        <v>111.2456</v>
      </c>
      <c r="I434" s="63">
        <f t="shared" si="87"/>
        <v>-1.6252999999999957</v>
      </c>
      <c r="J434" s="63">
        <f t="shared" si="88"/>
        <v>2.6416000899999861</v>
      </c>
      <c r="K434" s="63">
        <f t="shared" si="89"/>
        <v>1.6252999999999957</v>
      </c>
      <c r="L434" s="24">
        <f t="shared" si="90"/>
        <v>1.4826633388158907E-2</v>
      </c>
      <c r="M434" s="4">
        <f t="shared" ca="1" si="79"/>
        <v>112.88363333333332</v>
      </c>
      <c r="N434" s="63">
        <f t="shared" ca="1" si="81"/>
        <v>-3.2633333333333212</v>
      </c>
      <c r="O434" s="63">
        <f t="shared" ca="1" si="82"/>
        <v>10.649344444444365</v>
      </c>
      <c r="P434" s="63">
        <f t="shared" ca="1" si="83"/>
        <v>3.2633333333333212</v>
      </c>
      <c r="Q434" s="24">
        <f t="shared" ca="1" si="84"/>
        <v>2.9769425310214634E-2</v>
      </c>
      <c r="R434" s="25">
        <f t="shared" ca="1" si="80"/>
        <v>-3.2738260948490909</v>
      </c>
      <c r="S434" s="26">
        <f t="shared" ca="1" si="91"/>
        <v>0</v>
      </c>
    </row>
    <row r="435" spans="5:19" x14ac:dyDescent="0.3">
      <c r="E435" s="23">
        <f t="shared" si="85"/>
        <v>434</v>
      </c>
      <c r="F435" s="79">
        <v>44095</v>
      </c>
      <c r="G435" s="82">
        <v>108.387</v>
      </c>
      <c r="H435" s="27">
        <f t="shared" si="86"/>
        <v>109.6203</v>
      </c>
      <c r="I435" s="63">
        <f t="shared" si="87"/>
        <v>-1.2332999999999998</v>
      </c>
      <c r="J435" s="63">
        <f t="shared" si="88"/>
        <v>1.5210288899999995</v>
      </c>
      <c r="K435" s="63">
        <f t="shared" si="89"/>
        <v>1.2332999999999998</v>
      </c>
      <c r="L435" s="24">
        <f t="shared" si="90"/>
        <v>1.1378670873813279E-2</v>
      </c>
      <c r="M435" s="4">
        <f t="shared" ca="1" si="79"/>
        <v>111.41449999999999</v>
      </c>
      <c r="N435" s="63">
        <f t="shared" ca="1" si="81"/>
        <v>-3.0274999999999892</v>
      </c>
      <c r="O435" s="63">
        <f t="shared" ca="1" si="82"/>
        <v>9.1657562499999354</v>
      </c>
      <c r="P435" s="63">
        <f t="shared" ca="1" si="83"/>
        <v>3.0274999999999892</v>
      </c>
      <c r="Q435" s="24">
        <f t="shared" ca="1" si="84"/>
        <v>2.7932316606234964E-2</v>
      </c>
      <c r="R435" s="25">
        <f t="shared" ca="1" si="80"/>
        <v>-3.0379927615157589</v>
      </c>
      <c r="S435" s="26">
        <f t="shared" ca="1" si="91"/>
        <v>0</v>
      </c>
    </row>
    <row r="436" spans="5:19" x14ac:dyDescent="0.3">
      <c r="E436" s="23">
        <f t="shared" si="85"/>
        <v>435</v>
      </c>
      <c r="F436" s="79">
        <v>44096</v>
      </c>
      <c r="G436" s="82">
        <v>111.7332</v>
      </c>
      <c r="H436" s="27">
        <f t="shared" si="86"/>
        <v>108.387</v>
      </c>
      <c r="I436" s="63">
        <f t="shared" si="87"/>
        <v>3.3461999999999961</v>
      </c>
      <c r="J436" s="63">
        <f t="shared" si="88"/>
        <v>11.197054439999974</v>
      </c>
      <c r="K436" s="63">
        <f t="shared" si="89"/>
        <v>3.3461999999999961</v>
      </c>
      <c r="L436" s="24">
        <f t="shared" si="90"/>
        <v>2.994812642974511E-2</v>
      </c>
      <c r="M436" s="4">
        <f t="shared" ca="1" si="79"/>
        <v>109.75096666666667</v>
      </c>
      <c r="N436" s="63">
        <f t="shared" ca="1" si="81"/>
        <v>1.9822333333333262</v>
      </c>
      <c r="O436" s="63">
        <f t="shared" ca="1" si="82"/>
        <v>3.9292489877777492</v>
      </c>
      <c r="P436" s="63">
        <f t="shared" ca="1" si="83"/>
        <v>1.9822333333333262</v>
      </c>
      <c r="Q436" s="24">
        <f t="shared" ca="1" si="84"/>
        <v>1.7740772960349531E-2</v>
      </c>
      <c r="R436" s="25">
        <f t="shared" ca="1" si="80"/>
        <v>1.9717405718175562</v>
      </c>
      <c r="S436" s="26">
        <f t="shared" ca="1" si="91"/>
        <v>1</v>
      </c>
    </row>
    <row r="437" spans="5:19" x14ac:dyDescent="0.3">
      <c r="E437" s="23">
        <f t="shared" si="85"/>
        <v>436</v>
      </c>
      <c r="F437" s="79">
        <v>44097</v>
      </c>
      <c r="G437" s="82">
        <v>121.5231</v>
      </c>
      <c r="H437" s="27">
        <f t="shared" si="86"/>
        <v>111.7332</v>
      </c>
      <c r="I437" s="63">
        <f t="shared" si="87"/>
        <v>9.7899000000000029</v>
      </c>
      <c r="J437" s="63">
        <f t="shared" si="88"/>
        <v>95.84214201000006</v>
      </c>
      <c r="K437" s="63">
        <f t="shared" si="89"/>
        <v>9.7899000000000029</v>
      </c>
      <c r="L437" s="24">
        <f t="shared" si="90"/>
        <v>8.0559992297760702E-2</v>
      </c>
      <c r="M437" s="4">
        <f t="shared" ca="1" si="79"/>
        <v>109.9135</v>
      </c>
      <c r="N437" s="63">
        <f t="shared" ca="1" si="81"/>
        <v>11.6096</v>
      </c>
      <c r="O437" s="63">
        <f t="shared" ca="1" si="82"/>
        <v>134.78281216000002</v>
      </c>
      <c r="P437" s="63">
        <f t="shared" ca="1" si="83"/>
        <v>11.6096</v>
      </c>
      <c r="Q437" s="24">
        <f t="shared" ca="1" si="84"/>
        <v>9.5534100101133043E-2</v>
      </c>
      <c r="R437" s="25">
        <f t="shared" ca="1" si="80"/>
        <v>11.59910723848423</v>
      </c>
      <c r="S437" s="26">
        <f t="shared" ca="1" si="91"/>
        <v>0</v>
      </c>
    </row>
    <row r="438" spans="5:19" x14ac:dyDescent="0.3">
      <c r="E438" s="23">
        <f t="shared" si="85"/>
        <v>437</v>
      </c>
      <c r="F438" s="79">
        <v>44098</v>
      </c>
      <c r="G438" s="82">
        <v>119.2668</v>
      </c>
      <c r="H438" s="27">
        <f t="shared" si="86"/>
        <v>121.5231</v>
      </c>
      <c r="I438" s="63">
        <f t="shared" si="87"/>
        <v>-2.256299999999996</v>
      </c>
      <c r="J438" s="63">
        <f t="shared" si="88"/>
        <v>5.0908896899999823</v>
      </c>
      <c r="K438" s="63">
        <f t="shared" si="89"/>
        <v>2.256299999999996</v>
      </c>
      <c r="L438" s="24">
        <f t="shared" si="90"/>
        <v>1.8918089527009997E-2</v>
      </c>
      <c r="M438" s="4">
        <f t="shared" ca="1" si="79"/>
        <v>113.8811</v>
      </c>
      <c r="N438" s="63">
        <f t="shared" ca="1" si="81"/>
        <v>5.3856999999999999</v>
      </c>
      <c r="O438" s="63">
        <f t="shared" ca="1" si="82"/>
        <v>29.005764490000001</v>
      </c>
      <c r="P438" s="63">
        <f t="shared" ca="1" si="83"/>
        <v>5.3856999999999999</v>
      </c>
      <c r="Q438" s="24">
        <f t="shared" ca="1" si="84"/>
        <v>4.5156741020971468E-2</v>
      </c>
      <c r="R438" s="25">
        <f t="shared" ca="1" si="80"/>
        <v>5.3752072384842302</v>
      </c>
      <c r="S438" s="26">
        <f t="shared" ca="1" si="91"/>
        <v>0</v>
      </c>
    </row>
    <row r="439" spans="5:19" x14ac:dyDescent="0.3">
      <c r="E439" s="23">
        <f t="shared" si="85"/>
        <v>438</v>
      </c>
      <c r="F439" s="79">
        <v>44099</v>
      </c>
      <c r="G439" s="82">
        <v>118.7697</v>
      </c>
      <c r="H439" s="27">
        <f t="shared" si="86"/>
        <v>119.2668</v>
      </c>
      <c r="I439" s="63">
        <f t="shared" si="87"/>
        <v>-0.49710000000000321</v>
      </c>
      <c r="J439" s="63">
        <f t="shared" si="88"/>
        <v>0.24710841000000319</v>
      </c>
      <c r="K439" s="63">
        <f t="shared" si="89"/>
        <v>0.49710000000000321</v>
      </c>
      <c r="L439" s="24">
        <f t="shared" si="90"/>
        <v>4.1854109255138579E-3</v>
      </c>
      <c r="M439" s="4">
        <f t="shared" ca="1" si="79"/>
        <v>117.5077</v>
      </c>
      <c r="N439" s="63">
        <f t="shared" ca="1" si="81"/>
        <v>1.2620000000000005</v>
      </c>
      <c r="O439" s="63">
        <f t="shared" ca="1" si="82"/>
        <v>1.5926440000000011</v>
      </c>
      <c r="P439" s="63">
        <f t="shared" ca="1" si="83"/>
        <v>1.2620000000000005</v>
      </c>
      <c r="Q439" s="24">
        <f t="shared" ca="1" si="84"/>
        <v>1.0625605688993072E-2</v>
      </c>
      <c r="R439" s="25">
        <f t="shared" ca="1" si="80"/>
        <v>1.2515072384842305</v>
      </c>
      <c r="S439" s="26">
        <f t="shared" ca="1" si="91"/>
        <v>0</v>
      </c>
    </row>
    <row r="440" spans="5:19" x14ac:dyDescent="0.3">
      <c r="E440" s="23">
        <f t="shared" si="85"/>
        <v>439</v>
      </c>
      <c r="F440" s="79">
        <v>44102</v>
      </c>
      <c r="G440" s="82">
        <v>118.8557</v>
      </c>
      <c r="H440" s="27">
        <f t="shared" si="86"/>
        <v>118.7697</v>
      </c>
      <c r="I440" s="63">
        <f t="shared" si="87"/>
        <v>8.5999999999998522E-2</v>
      </c>
      <c r="J440" s="63">
        <f t="shared" si="88"/>
        <v>7.3959999999997457E-3</v>
      </c>
      <c r="K440" s="63">
        <f t="shared" si="89"/>
        <v>8.5999999999998522E-2</v>
      </c>
      <c r="L440" s="24">
        <f t="shared" si="90"/>
        <v>7.2356647598725615E-4</v>
      </c>
      <c r="M440" s="4">
        <f t="shared" ca="1" si="79"/>
        <v>119.8532</v>
      </c>
      <c r="N440" s="63">
        <f t="shared" ca="1" si="81"/>
        <v>-0.99750000000000227</v>
      </c>
      <c r="O440" s="63">
        <f t="shared" ca="1" si="82"/>
        <v>0.99500625000000453</v>
      </c>
      <c r="P440" s="63">
        <f t="shared" ca="1" si="83"/>
        <v>0.99750000000000227</v>
      </c>
      <c r="Q440" s="24">
        <f t="shared" ca="1" si="84"/>
        <v>8.3925297650849079E-3</v>
      </c>
      <c r="R440" s="25">
        <f t="shared" ca="1" si="80"/>
        <v>-1.0079927615157722</v>
      </c>
      <c r="S440" s="26">
        <f t="shared" ca="1" si="91"/>
        <v>1</v>
      </c>
    </row>
    <row r="441" spans="5:19" x14ac:dyDescent="0.3">
      <c r="E441" s="23">
        <f t="shared" si="85"/>
        <v>440</v>
      </c>
      <c r="F441" s="79">
        <v>44103</v>
      </c>
      <c r="G441" s="82">
        <v>120.79649999999999</v>
      </c>
      <c r="H441" s="27">
        <f t="shared" si="86"/>
        <v>118.8557</v>
      </c>
      <c r="I441" s="63">
        <f t="shared" si="87"/>
        <v>1.9407999999999959</v>
      </c>
      <c r="J441" s="63">
        <f t="shared" si="88"/>
        <v>3.766704639999984</v>
      </c>
      <c r="K441" s="63">
        <f t="shared" si="89"/>
        <v>1.9407999999999959</v>
      </c>
      <c r="L441" s="24">
        <f t="shared" si="90"/>
        <v>1.6066690673984727E-2</v>
      </c>
      <c r="M441" s="4">
        <f t="shared" ca="1" si="79"/>
        <v>118.96406666666667</v>
      </c>
      <c r="N441" s="63">
        <f t="shared" ca="1" si="81"/>
        <v>1.8324333333333271</v>
      </c>
      <c r="O441" s="63">
        <f t="shared" ca="1" si="82"/>
        <v>3.3578119211110886</v>
      </c>
      <c r="P441" s="63">
        <f t="shared" ca="1" si="83"/>
        <v>1.8324333333333271</v>
      </c>
      <c r="Q441" s="24">
        <f t="shared" ca="1" si="84"/>
        <v>1.5169589626630963E-2</v>
      </c>
      <c r="R441" s="25">
        <f t="shared" ca="1" si="80"/>
        <v>1.8219405718175572</v>
      </c>
      <c r="S441" s="26">
        <f t="shared" ca="1" si="91"/>
        <v>1</v>
      </c>
    </row>
    <row r="442" spans="5:19" x14ac:dyDescent="0.3">
      <c r="E442" s="23">
        <f t="shared" si="85"/>
        <v>441</v>
      </c>
      <c r="F442" s="79">
        <v>44104</v>
      </c>
      <c r="G442" s="82">
        <v>120.02209999999999</v>
      </c>
      <c r="H442" s="27">
        <f t="shared" si="86"/>
        <v>120.79649999999999</v>
      </c>
      <c r="I442" s="63">
        <f t="shared" si="87"/>
        <v>-0.77439999999999998</v>
      </c>
      <c r="J442" s="63">
        <f t="shared" si="88"/>
        <v>0.59969536000000001</v>
      </c>
      <c r="K442" s="63">
        <f t="shared" si="89"/>
        <v>0.77439999999999998</v>
      </c>
      <c r="L442" s="24">
        <f t="shared" si="90"/>
        <v>6.4521450632841785E-3</v>
      </c>
      <c r="M442" s="4">
        <f t="shared" ca="1" si="79"/>
        <v>119.47396666666667</v>
      </c>
      <c r="N442" s="63">
        <f t="shared" ca="1" si="81"/>
        <v>0.54813333333332537</v>
      </c>
      <c r="O442" s="63">
        <f t="shared" ca="1" si="82"/>
        <v>0.3004501511111024</v>
      </c>
      <c r="P442" s="63">
        <f t="shared" ca="1" si="83"/>
        <v>0.54813333333332537</v>
      </c>
      <c r="Q442" s="24">
        <f t="shared" ca="1" si="84"/>
        <v>4.5669367002687455E-3</v>
      </c>
      <c r="R442" s="25">
        <f t="shared" ca="1" si="80"/>
        <v>0.53764057181755553</v>
      </c>
      <c r="S442" s="26">
        <f t="shared" ca="1" si="91"/>
        <v>0</v>
      </c>
    </row>
    <row r="443" spans="5:19" x14ac:dyDescent="0.3">
      <c r="E443" s="23">
        <f t="shared" si="85"/>
        <v>442</v>
      </c>
      <c r="F443" s="79">
        <v>44105</v>
      </c>
      <c r="G443" s="82">
        <v>121.07380000000001</v>
      </c>
      <c r="H443" s="27">
        <f t="shared" si="86"/>
        <v>120.02209999999999</v>
      </c>
      <c r="I443" s="63">
        <f t="shared" si="87"/>
        <v>1.051700000000011</v>
      </c>
      <c r="J443" s="63">
        <f t="shared" si="88"/>
        <v>1.106072890000023</v>
      </c>
      <c r="K443" s="63">
        <f t="shared" si="89"/>
        <v>1.051700000000011</v>
      </c>
      <c r="L443" s="24">
        <f t="shared" si="90"/>
        <v>8.6864375281853791E-3</v>
      </c>
      <c r="M443" s="4">
        <f t="shared" ca="1" si="79"/>
        <v>119.89143333333334</v>
      </c>
      <c r="N443" s="63">
        <f t="shared" ca="1" si="81"/>
        <v>1.1823666666666668</v>
      </c>
      <c r="O443" s="63">
        <f t="shared" ca="1" si="82"/>
        <v>1.3979909344444448</v>
      </c>
      <c r="P443" s="63">
        <f t="shared" ca="1" si="83"/>
        <v>1.1823666666666668</v>
      </c>
      <c r="Q443" s="24">
        <f t="shared" ca="1" si="84"/>
        <v>9.7656690932858038E-3</v>
      </c>
      <c r="R443" s="25">
        <f t="shared" ca="1" si="80"/>
        <v>1.1718739051508968</v>
      </c>
      <c r="S443" s="26">
        <f t="shared" ca="1" si="91"/>
        <v>0</v>
      </c>
    </row>
    <row r="444" spans="5:19" x14ac:dyDescent="0.3">
      <c r="E444" s="23">
        <f t="shared" si="85"/>
        <v>443</v>
      </c>
      <c r="F444" s="79">
        <v>44106</v>
      </c>
      <c r="G444" s="82">
        <v>121.07380000000001</v>
      </c>
      <c r="H444" s="27">
        <f t="shared" si="86"/>
        <v>121.07380000000001</v>
      </c>
      <c r="I444" s="63">
        <f t="shared" si="87"/>
        <v>0</v>
      </c>
      <c r="J444" s="63">
        <f t="shared" si="88"/>
        <v>0</v>
      </c>
      <c r="K444" s="63">
        <f t="shared" si="89"/>
        <v>0</v>
      </c>
      <c r="L444" s="24">
        <f t="shared" si="90"/>
        <v>0</v>
      </c>
      <c r="M444" s="4">
        <f t="shared" ca="1" si="79"/>
        <v>120.63080000000001</v>
      </c>
      <c r="N444" s="63">
        <f t="shared" ca="1" si="81"/>
        <v>0.44299999999999784</v>
      </c>
      <c r="O444" s="63">
        <f t="shared" ca="1" si="82"/>
        <v>0.19624899999999809</v>
      </c>
      <c r="P444" s="63">
        <f t="shared" ca="1" si="83"/>
        <v>0.44299999999999784</v>
      </c>
      <c r="Q444" s="24">
        <f t="shared" ca="1" si="84"/>
        <v>3.6589253827004507E-3</v>
      </c>
      <c r="R444" s="25">
        <f t="shared" ca="1" si="80"/>
        <v>0.43250723848422795</v>
      </c>
      <c r="S444" s="26">
        <f t="shared" ca="1" si="91"/>
        <v>0</v>
      </c>
    </row>
    <row r="445" spans="5:19" x14ac:dyDescent="0.3">
      <c r="E445" s="23">
        <f t="shared" si="85"/>
        <v>444</v>
      </c>
      <c r="F445" s="79">
        <v>44109</v>
      </c>
      <c r="G445" s="82">
        <v>122.288</v>
      </c>
      <c r="H445" s="27">
        <f t="shared" si="86"/>
        <v>121.07380000000001</v>
      </c>
      <c r="I445" s="63">
        <f t="shared" si="87"/>
        <v>1.2141999999999911</v>
      </c>
      <c r="J445" s="63">
        <f t="shared" si="88"/>
        <v>1.4742816399999783</v>
      </c>
      <c r="K445" s="63">
        <f t="shared" si="89"/>
        <v>1.2141999999999911</v>
      </c>
      <c r="L445" s="24">
        <f t="shared" si="90"/>
        <v>9.9290200183173426E-3</v>
      </c>
      <c r="M445" s="4">
        <f t="shared" ca="1" si="79"/>
        <v>120.72323333333334</v>
      </c>
      <c r="N445" s="63">
        <f t="shared" ca="1" si="81"/>
        <v>1.5647666666666566</v>
      </c>
      <c r="O445" s="63">
        <f t="shared" ca="1" si="82"/>
        <v>2.4484947211110799</v>
      </c>
      <c r="P445" s="63">
        <f t="shared" ca="1" si="83"/>
        <v>1.5647666666666566</v>
      </c>
      <c r="Q445" s="24">
        <f t="shared" ca="1" si="84"/>
        <v>1.2795749923677357E-2</v>
      </c>
      <c r="R445" s="25">
        <f t="shared" ca="1" si="80"/>
        <v>1.5542739051508867</v>
      </c>
      <c r="S445" s="26">
        <f t="shared" ca="1" si="91"/>
        <v>0</v>
      </c>
    </row>
    <row r="446" spans="5:19" x14ac:dyDescent="0.3">
      <c r="E446" s="23">
        <f t="shared" si="85"/>
        <v>445</v>
      </c>
      <c r="F446" s="79">
        <v>44110</v>
      </c>
      <c r="G446" s="82">
        <v>122.0394</v>
      </c>
      <c r="H446" s="27">
        <f t="shared" si="86"/>
        <v>122.288</v>
      </c>
      <c r="I446" s="63">
        <f t="shared" si="87"/>
        <v>-0.24859999999999616</v>
      </c>
      <c r="J446" s="63">
        <f t="shared" si="88"/>
        <v>6.1801959999998088E-2</v>
      </c>
      <c r="K446" s="63">
        <f t="shared" si="89"/>
        <v>0.24859999999999616</v>
      </c>
      <c r="L446" s="24">
        <f t="shared" si="90"/>
        <v>2.0370470520175957E-3</v>
      </c>
      <c r="M446" s="4">
        <f t="shared" ca="1" si="79"/>
        <v>121.47853333333335</v>
      </c>
      <c r="N446" s="63">
        <f t="shared" ca="1" si="81"/>
        <v>0.56086666666665508</v>
      </c>
      <c r="O446" s="63">
        <f t="shared" ca="1" si="82"/>
        <v>0.31457141777776476</v>
      </c>
      <c r="P446" s="63">
        <f t="shared" ca="1" si="83"/>
        <v>0.56086666666665508</v>
      </c>
      <c r="Q446" s="24">
        <f t="shared" ca="1" si="84"/>
        <v>4.5957835474990461E-3</v>
      </c>
      <c r="R446" s="25">
        <f t="shared" ca="1" si="80"/>
        <v>0.55037390515088525</v>
      </c>
      <c r="S446" s="26">
        <f t="shared" ca="1" si="91"/>
        <v>0</v>
      </c>
    </row>
    <row r="447" spans="5:19" x14ac:dyDescent="0.3">
      <c r="E447" s="23">
        <f t="shared" si="85"/>
        <v>446</v>
      </c>
      <c r="F447" s="79">
        <v>44111</v>
      </c>
      <c r="G447" s="82">
        <v>124.3434</v>
      </c>
      <c r="H447" s="27">
        <f t="shared" si="86"/>
        <v>122.0394</v>
      </c>
      <c r="I447" s="63">
        <f t="shared" si="87"/>
        <v>2.304000000000002</v>
      </c>
      <c r="J447" s="63">
        <f t="shared" si="88"/>
        <v>5.3084160000000091</v>
      </c>
      <c r="K447" s="63">
        <f t="shared" si="89"/>
        <v>2.304000000000002</v>
      </c>
      <c r="L447" s="24">
        <f t="shared" si="90"/>
        <v>1.8529330869189696E-2</v>
      </c>
      <c r="M447" s="4">
        <f t="shared" ca="1" si="79"/>
        <v>121.80040000000001</v>
      </c>
      <c r="N447" s="63">
        <f t="shared" ca="1" si="81"/>
        <v>2.5429999999999922</v>
      </c>
      <c r="O447" s="63">
        <f t="shared" ca="1" si="82"/>
        <v>6.4668489999999599</v>
      </c>
      <c r="P447" s="63">
        <f t="shared" ca="1" si="83"/>
        <v>2.5429999999999922</v>
      </c>
      <c r="Q447" s="24">
        <f t="shared" ca="1" si="84"/>
        <v>2.0451427257096012E-2</v>
      </c>
      <c r="R447" s="25">
        <f t="shared" ca="1" si="80"/>
        <v>2.5325072384842224</v>
      </c>
      <c r="S447" s="26">
        <f t="shared" ca="1" si="91"/>
        <v>0</v>
      </c>
    </row>
    <row r="448" spans="5:19" x14ac:dyDescent="0.3">
      <c r="E448" s="23">
        <f t="shared" si="85"/>
        <v>447</v>
      </c>
      <c r="F448" s="79">
        <v>44112</v>
      </c>
      <c r="G448" s="82">
        <v>124.00879999999999</v>
      </c>
      <c r="H448" s="27">
        <f t="shared" si="86"/>
        <v>124.3434</v>
      </c>
      <c r="I448" s="63">
        <f t="shared" si="87"/>
        <v>-0.33460000000000889</v>
      </c>
      <c r="J448" s="63">
        <f t="shared" si="88"/>
        <v>0.11195716000000595</v>
      </c>
      <c r="K448" s="63">
        <f t="shared" si="89"/>
        <v>0.33460000000000889</v>
      </c>
      <c r="L448" s="24">
        <f t="shared" si="90"/>
        <v>2.6981956119243871E-3</v>
      </c>
      <c r="M448" s="4">
        <f t="shared" ca="1" si="79"/>
        <v>122.89026666666666</v>
      </c>
      <c r="N448" s="63">
        <f t="shared" ca="1" si="81"/>
        <v>1.1185333333333318</v>
      </c>
      <c r="O448" s="63">
        <f t="shared" ca="1" si="82"/>
        <v>1.2511168177777745</v>
      </c>
      <c r="P448" s="63">
        <f t="shared" ca="1" si="83"/>
        <v>1.1185333333333318</v>
      </c>
      <c r="Q448" s="24">
        <f t="shared" ca="1" si="84"/>
        <v>9.0197899933983066E-3</v>
      </c>
      <c r="R448" s="25">
        <f t="shared" ca="1" si="80"/>
        <v>1.1080405718175619</v>
      </c>
      <c r="S448" s="26">
        <f t="shared" ca="1" si="91"/>
        <v>0</v>
      </c>
    </row>
    <row r="449" spans="5:19" x14ac:dyDescent="0.3">
      <c r="E449" s="23">
        <f t="shared" si="85"/>
        <v>448</v>
      </c>
      <c r="F449" s="79">
        <v>44113</v>
      </c>
      <c r="G449" s="82">
        <v>125.223</v>
      </c>
      <c r="H449" s="27">
        <f t="shared" si="86"/>
        <v>124.00879999999999</v>
      </c>
      <c r="I449" s="63">
        <f t="shared" si="87"/>
        <v>1.2142000000000053</v>
      </c>
      <c r="J449" s="63">
        <f t="shared" si="88"/>
        <v>1.4742816400000127</v>
      </c>
      <c r="K449" s="63">
        <f t="shared" si="89"/>
        <v>1.2142000000000053</v>
      </c>
      <c r="L449" s="24">
        <f t="shared" si="90"/>
        <v>9.6963017975931366E-3</v>
      </c>
      <c r="M449" s="4">
        <f t="shared" ca="1" si="79"/>
        <v>123.46386666666666</v>
      </c>
      <c r="N449" s="63">
        <f t="shared" ca="1" si="81"/>
        <v>1.7591333333333381</v>
      </c>
      <c r="O449" s="63">
        <f t="shared" ca="1" si="82"/>
        <v>3.0945500844444611</v>
      </c>
      <c r="P449" s="63">
        <f t="shared" ca="1" si="83"/>
        <v>1.7591333333333381</v>
      </c>
      <c r="Q449" s="24">
        <f t="shared" ca="1" si="84"/>
        <v>1.4048005025700855E-2</v>
      </c>
      <c r="R449" s="25">
        <f t="shared" ca="1" si="80"/>
        <v>1.7486405718175682</v>
      </c>
      <c r="S449" s="26">
        <f t="shared" ca="1" si="91"/>
        <v>0</v>
      </c>
    </row>
    <row r="450" spans="5:19" x14ac:dyDescent="0.3">
      <c r="E450" s="23">
        <f t="shared" si="85"/>
        <v>449</v>
      </c>
      <c r="F450" s="79">
        <v>44116</v>
      </c>
      <c r="G450" s="82">
        <v>123.76990000000001</v>
      </c>
      <c r="H450" s="27">
        <f t="shared" si="86"/>
        <v>125.223</v>
      </c>
      <c r="I450" s="63">
        <f t="shared" si="87"/>
        <v>-1.4530999999999921</v>
      </c>
      <c r="J450" s="63">
        <f t="shared" si="88"/>
        <v>2.111499609999977</v>
      </c>
      <c r="K450" s="63">
        <f t="shared" si="89"/>
        <v>1.4530999999999921</v>
      </c>
      <c r="L450" s="24">
        <f t="shared" si="90"/>
        <v>1.1740334281598288E-2</v>
      </c>
      <c r="M450" s="4">
        <f t="shared" ref="M450:M513" ca="1" si="92">IF(E450&lt;=span,G450,AVERAGE(OFFSET(G450,-span,0,span,1)))</f>
        <v>124.52506666666666</v>
      </c>
      <c r="N450" s="63">
        <f t="shared" ca="1" si="81"/>
        <v>-0.75516666666665344</v>
      </c>
      <c r="O450" s="63">
        <f t="shared" ca="1" si="82"/>
        <v>0.57027669444442441</v>
      </c>
      <c r="P450" s="63">
        <f t="shared" ca="1" si="83"/>
        <v>0.75516666666665344</v>
      </c>
      <c r="Q450" s="24">
        <f t="shared" ca="1" si="84"/>
        <v>6.1013757518318537E-3</v>
      </c>
      <c r="R450" s="25">
        <f t="shared" ref="R450:R513" ca="1" si="93">N450-AVERAGE(ErorrMA)</f>
        <v>-0.76565942818242327</v>
      </c>
      <c r="S450" s="26">
        <f t="shared" ca="1" si="91"/>
        <v>1</v>
      </c>
    </row>
    <row r="451" spans="5:19" x14ac:dyDescent="0.3">
      <c r="E451" s="23">
        <f t="shared" si="85"/>
        <v>450</v>
      </c>
      <c r="F451" s="79">
        <v>44117</v>
      </c>
      <c r="G451" s="82">
        <v>123.52119999999999</v>
      </c>
      <c r="H451" s="27">
        <f t="shared" si="86"/>
        <v>123.76990000000001</v>
      </c>
      <c r="I451" s="63">
        <f t="shared" si="87"/>
        <v>-0.24870000000001369</v>
      </c>
      <c r="J451" s="63">
        <f t="shared" si="88"/>
        <v>6.1851690000006808E-2</v>
      </c>
      <c r="K451" s="63">
        <f t="shared" si="89"/>
        <v>0.24870000000001369</v>
      </c>
      <c r="L451" s="24">
        <f t="shared" si="90"/>
        <v>2.013419558747921E-3</v>
      </c>
      <c r="M451" s="4">
        <f t="shared" ca="1" si="92"/>
        <v>124.33390000000001</v>
      </c>
      <c r="N451" s="63">
        <f t="shared" ref="N451:N514" ca="1" si="94">G451-M451</f>
        <v>-0.81270000000002085</v>
      </c>
      <c r="O451" s="63">
        <f t="shared" ref="O451:O514" ca="1" si="95">N451^2</f>
        <v>0.66048129000003386</v>
      </c>
      <c r="P451" s="63">
        <f t="shared" ref="P451:P514" ca="1" si="96">ABS(N451)</f>
        <v>0.81270000000002085</v>
      </c>
      <c r="Q451" s="24">
        <f t="shared" ref="Q451:Q514" ca="1" si="97">P451/G451</f>
        <v>6.5794373759323977E-3</v>
      </c>
      <c r="R451" s="25">
        <f t="shared" ca="1" si="93"/>
        <v>-0.82319276151579068</v>
      </c>
      <c r="S451" s="26">
        <f t="shared" ca="1" si="91"/>
        <v>0</v>
      </c>
    </row>
    <row r="452" spans="5:19" x14ac:dyDescent="0.3">
      <c r="E452" s="23">
        <f t="shared" ref="E452:E515" si="98">E451+1</f>
        <v>451</v>
      </c>
      <c r="F452" s="79">
        <v>44118</v>
      </c>
      <c r="G452" s="82">
        <v>122.04900000000001</v>
      </c>
      <c r="H452" s="27">
        <f t="shared" ref="H452:H515" si="99">G451</f>
        <v>123.52119999999999</v>
      </c>
      <c r="I452" s="63">
        <f t="shared" ref="I452:I515" si="100">(G452-H452)</f>
        <v>-1.4721999999999866</v>
      </c>
      <c r="J452" s="63">
        <f t="shared" ref="J452:J515" si="101">I452^2</f>
        <v>2.1673728399999606</v>
      </c>
      <c r="K452" s="63">
        <f t="shared" ref="K452:K515" si="102">ABS(I452)</f>
        <v>1.4721999999999866</v>
      </c>
      <c r="L452" s="24">
        <f t="shared" ref="L452:L515" si="103">K452/G452</f>
        <v>1.2062368393022365E-2</v>
      </c>
      <c r="M452" s="4">
        <f t="shared" ca="1" si="92"/>
        <v>124.17136666666666</v>
      </c>
      <c r="N452" s="63">
        <f t="shared" ca="1" si="94"/>
        <v>-2.1223666666666503</v>
      </c>
      <c r="O452" s="63">
        <f t="shared" ca="1" si="95"/>
        <v>4.5044402677777082</v>
      </c>
      <c r="P452" s="63">
        <f t="shared" ca="1" si="96"/>
        <v>2.1223666666666503</v>
      </c>
      <c r="Q452" s="24">
        <f t="shared" ca="1" si="97"/>
        <v>1.7389463794596025E-2</v>
      </c>
      <c r="R452" s="25">
        <f t="shared" ca="1" si="93"/>
        <v>-2.13285942818242</v>
      </c>
      <c r="S452" s="26">
        <f t="shared" ref="S452:S515" ca="1" si="104">IF(N451*N452&lt;0,1,0)</f>
        <v>0</v>
      </c>
    </row>
    <row r="453" spans="5:19" x14ac:dyDescent="0.3">
      <c r="E453" s="23">
        <f t="shared" si="98"/>
        <v>452</v>
      </c>
      <c r="F453" s="79">
        <v>44119</v>
      </c>
      <c r="G453" s="82">
        <v>123.33</v>
      </c>
      <c r="H453" s="27">
        <f t="shared" si="99"/>
        <v>122.04900000000001</v>
      </c>
      <c r="I453" s="63">
        <f t="shared" si="100"/>
        <v>1.2809999999999917</v>
      </c>
      <c r="J453" s="63">
        <f t="shared" si="101"/>
        <v>1.6409609999999788</v>
      </c>
      <c r="K453" s="63">
        <f t="shared" si="102"/>
        <v>1.2809999999999917</v>
      </c>
      <c r="L453" s="24">
        <f t="shared" si="103"/>
        <v>1.0386767209924526E-2</v>
      </c>
      <c r="M453" s="4">
        <f t="shared" ca="1" si="92"/>
        <v>123.11336666666666</v>
      </c>
      <c r="N453" s="63">
        <f t="shared" ca="1" si="94"/>
        <v>0.21663333333333412</v>
      </c>
      <c r="O453" s="63">
        <f t="shared" ca="1" si="95"/>
        <v>4.6930001111111452E-2</v>
      </c>
      <c r="P453" s="63">
        <f t="shared" ca="1" si="96"/>
        <v>0.21663333333333412</v>
      </c>
      <c r="Q453" s="24">
        <f t="shared" ca="1" si="97"/>
        <v>1.7565339603773139E-3</v>
      </c>
      <c r="R453" s="25">
        <f t="shared" ca="1" si="93"/>
        <v>0.20614057181756423</v>
      </c>
      <c r="S453" s="26">
        <f t="shared" ca="1" si="104"/>
        <v>1</v>
      </c>
    </row>
    <row r="454" spans="5:19" x14ac:dyDescent="0.3">
      <c r="E454" s="23">
        <f t="shared" si="98"/>
        <v>453</v>
      </c>
      <c r="F454" s="79">
        <v>44120</v>
      </c>
      <c r="G454" s="82">
        <v>122.374</v>
      </c>
      <c r="H454" s="27">
        <f t="shared" si="99"/>
        <v>123.33</v>
      </c>
      <c r="I454" s="63">
        <f t="shared" si="100"/>
        <v>-0.95600000000000307</v>
      </c>
      <c r="J454" s="63">
        <f t="shared" si="101"/>
        <v>0.91393600000000585</v>
      </c>
      <c r="K454" s="63">
        <f t="shared" si="102"/>
        <v>0.95600000000000307</v>
      </c>
      <c r="L454" s="24">
        <f t="shared" si="103"/>
        <v>7.8121169529475473E-3</v>
      </c>
      <c r="M454" s="4">
        <f t="shared" ca="1" si="92"/>
        <v>122.96673333333332</v>
      </c>
      <c r="N454" s="63">
        <f t="shared" ca="1" si="94"/>
        <v>-0.59273333333332801</v>
      </c>
      <c r="O454" s="63">
        <f t="shared" ca="1" si="95"/>
        <v>0.35133280444443815</v>
      </c>
      <c r="P454" s="63">
        <f t="shared" ca="1" si="96"/>
        <v>0.59273333333332801</v>
      </c>
      <c r="Q454" s="24">
        <f t="shared" ca="1" si="97"/>
        <v>4.843621466433458E-3</v>
      </c>
      <c r="R454" s="25">
        <f t="shared" ca="1" si="93"/>
        <v>-0.60322609484909784</v>
      </c>
      <c r="S454" s="26">
        <f t="shared" ca="1" si="104"/>
        <v>1</v>
      </c>
    </row>
    <row r="455" spans="5:19" x14ac:dyDescent="0.3">
      <c r="E455" s="23">
        <f t="shared" si="98"/>
        <v>454</v>
      </c>
      <c r="F455" s="79">
        <v>44123</v>
      </c>
      <c r="G455" s="82">
        <v>121.8291</v>
      </c>
      <c r="H455" s="27">
        <f t="shared" si="99"/>
        <v>122.374</v>
      </c>
      <c r="I455" s="63">
        <f t="shared" si="100"/>
        <v>-0.54489999999999839</v>
      </c>
      <c r="J455" s="63">
        <f t="shared" si="101"/>
        <v>0.29691600999999823</v>
      </c>
      <c r="K455" s="63">
        <f t="shared" si="102"/>
        <v>0.54489999999999839</v>
      </c>
      <c r="L455" s="24">
        <f t="shared" si="103"/>
        <v>4.4726588311002737E-3</v>
      </c>
      <c r="M455" s="4">
        <f t="shared" ca="1" si="92"/>
        <v>122.58433333333335</v>
      </c>
      <c r="N455" s="63">
        <f t="shared" ca="1" si="94"/>
        <v>-0.75523333333335074</v>
      </c>
      <c r="O455" s="63">
        <f t="shared" ca="1" si="95"/>
        <v>0.57037738777780411</v>
      </c>
      <c r="P455" s="63">
        <f t="shared" ca="1" si="96"/>
        <v>0.75523333333335074</v>
      </c>
      <c r="Q455" s="24">
        <f t="shared" ca="1" si="97"/>
        <v>6.1991210091295983E-3</v>
      </c>
      <c r="R455" s="25">
        <f t="shared" ca="1" si="93"/>
        <v>-0.76572609484912058</v>
      </c>
      <c r="S455" s="26">
        <f t="shared" ca="1" si="104"/>
        <v>0</v>
      </c>
    </row>
    <row r="456" spans="5:19" x14ac:dyDescent="0.3">
      <c r="E456" s="23">
        <f t="shared" si="98"/>
        <v>455</v>
      </c>
      <c r="F456" s="79">
        <v>44124</v>
      </c>
      <c r="G456" s="82">
        <v>122.8425</v>
      </c>
      <c r="H456" s="27">
        <f t="shared" si="99"/>
        <v>121.8291</v>
      </c>
      <c r="I456" s="63">
        <f t="shared" si="100"/>
        <v>1.0134000000000043</v>
      </c>
      <c r="J456" s="63">
        <f t="shared" si="101"/>
        <v>1.0269795600000087</v>
      </c>
      <c r="K456" s="63">
        <f t="shared" si="102"/>
        <v>1.0134000000000043</v>
      </c>
      <c r="L456" s="24">
        <f t="shared" si="103"/>
        <v>8.2495878869284188E-3</v>
      </c>
      <c r="M456" s="4">
        <f t="shared" ca="1" si="92"/>
        <v>122.51103333333333</v>
      </c>
      <c r="N456" s="63">
        <f t="shared" ca="1" si="94"/>
        <v>0.33146666666667102</v>
      </c>
      <c r="O456" s="63">
        <f t="shared" ca="1" si="95"/>
        <v>0.10987015111111399</v>
      </c>
      <c r="P456" s="63">
        <f t="shared" ca="1" si="96"/>
        <v>0.33146666666667102</v>
      </c>
      <c r="Q456" s="24">
        <f t="shared" ca="1" si="97"/>
        <v>2.6983060965599936E-3</v>
      </c>
      <c r="R456" s="25">
        <f t="shared" ca="1" si="93"/>
        <v>0.32097390515090113</v>
      </c>
      <c r="S456" s="26">
        <f t="shared" ca="1" si="104"/>
        <v>1</v>
      </c>
    </row>
    <row r="457" spans="5:19" x14ac:dyDescent="0.3">
      <c r="E457" s="23">
        <f t="shared" si="98"/>
        <v>456</v>
      </c>
      <c r="F457" s="79">
        <v>44125</v>
      </c>
      <c r="G457" s="82">
        <v>123.74120000000001</v>
      </c>
      <c r="H457" s="27">
        <f t="shared" si="99"/>
        <v>122.8425</v>
      </c>
      <c r="I457" s="63">
        <f t="shared" si="100"/>
        <v>0.89870000000000516</v>
      </c>
      <c r="J457" s="63">
        <f t="shared" si="101"/>
        <v>0.80766169000000931</v>
      </c>
      <c r="K457" s="63">
        <f t="shared" si="102"/>
        <v>0.89870000000000516</v>
      </c>
      <c r="L457" s="24">
        <f t="shared" si="103"/>
        <v>7.2627386836397667E-3</v>
      </c>
      <c r="M457" s="4">
        <f t="shared" ca="1" si="92"/>
        <v>122.34853333333335</v>
      </c>
      <c r="N457" s="63">
        <f t="shared" ca="1" si="94"/>
        <v>1.3926666666666563</v>
      </c>
      <c r="O457" s="63">
        <f t="shared" ca="1" si="95"/>
        <v>1.9395204444444156</v>
      </c>
      <c r="P457" s="63">
        <f t="shared" ca="1" si="96"/>
        <v>1.3926666666666563</v>
      </c>
      <c r="Q457" s="24">
        <f t="shared" ca="1" si="97"/>
        <v>1.1254672386130539E-2</v>
      </c>
      <c r="R457" s="25">
        <f t="shared" ca="1" si="93"/>
        <v>1.3821739051508863</v>
      </c>
      <c r="S457" s="26">
        <f t="shared" ca="1" si="104"/>
        <v>0</v>
      </c>
    </row>
    <row r="458" spans="5:19" x14ac:dyDescent="0.3">
      <c r="E458" s="23">
        <f t="shared" si="98"/>
        <v>457</v>
      </c>
      <c r="F458" s="79">
        <v>44126</v>
      </c>
      <c r="G458" s="82">
        <v>124.3052</v>
      </c>
      <c r="H458" s="27">
        <f t="shared" si="99"/>
        <v>123.74120000000001</v>
      </c>
      <c r="I458" s="63">
        <f t="shared" si="100"/>
        <v>0.56399999999999295</v>
      </c>
      <c r="J458" s="63">
        <f t="shared" si="101"/>
        <v>0.31809599999999205</v>
      </c>
      <c r="K458" s="63">
        <f t="shared" si="102"/>
        <v>0.56399999999999295</v>
      </c>
      <c r="L458" s="24">
        <f t="shared" si="103"/>
        <v>4.5372196818797041E-3</v>
      </c>
      <c r="M458" s="4">
        <f t="shared" ca="1" si="92"/>
        <v>122.80426666666666</v>
      </c>
      <c r="N458" s="63">
        <f t="shared" ca="1" si="94"/>
        <v>1.5009333333333359</v>
      </c>
      <c r="O458" s="63">
        <f t="shared" ca="1" si="95"/>
        <v>2.2528008711111189</v>
      </c>
      <c r="P458" s="63">
        <f t="shared" ca="1" si="96"/>
        <v>1.5009333333333359</v>
      </c>
      <c r="Q458" s="24">
        <f t="shared" ca="1" si="97"/>
        <v>1.2074582023385473E-2</v>
      </c>
      <c r="R458" s="25">
        <f t="shared" ca="1" si="93"/>
        <v>1.490440571817566</v>
      </c>
      <c r="S458" s="26">
        <f t="shared" ca="1" si="104"/>
        <v>0</v>
      </c>
    </row>
    <row r="459" spans="5:19" x14ac:dyDescent="0.3">
      <c r="E459" s="23">
        <f t="shared" si="98"/>
        <v>458</v>
      </c>
      <c r="F459" s="79">
        <v>44127</v>
      </c>
      <c r="G459" s="82">
        <v>124.2765</v>
      </c>
      <c r="H459" s="27">
        <f t="shared" si="99"/>
        <v>124.3052</v>
      </c>
      <c r="I459" s="63">
        <f t="shared" si="100"/>
        <v>-2.8700000000000614E-2</v>
      </c>
      <c r="J459" s="63">
        <f t="shared" si="101"/>
        <v>8.2369000000003521E-4</v>
      </c>
      <c r="K459" s="63">
        <f t="shared" si="102"/>
        <v>2.8700000000000614E-2</v>
      </c>
      <c r="L459" s="24">
        <f t="shared" si="103"/>
        <v>2.3093666139616592E-4</v>
      </c>
      <c r="M459" s="4">
        <f t="shared" ca="1" si="92"/>
        <v>123.62963333333335</v>
      </c>
      <c r="N459" s="63">
        <f t="shared" ca="1" si="94"/>
        <v>0.6468666666666536</v>
      </c>
      <c r="O459" s="63">
        <f t="shared" ca="1" si="95"/>
        <v>0.41843648444442755</v>
      </c>
      <c r="P459" s="63">
        <f t="shared" ca="1" si="96"/>
        <v>0.6468666666666536</v>
      </c>
      <c r="Q459" s="24">
        <f t="shared" ca="1" si="97"/>
        <v>5.2050602218975724E-3</v>
      </c>
      <c r="R459" s="25">
        <f t="shared" ca="1" si="93"/>
        <v>0.63637390515088377</v>
      </c>
      <c r="S459" s="26">
        <f t="shared" ca="1" si="104"/>
        <v>0</v>
      </c>
    </row>
    <row r="460" spans="5:19" x14ac:dyDescent="0.3">
      <c r="E460" s="23">
        <f t="shared" si="98"/>
        <v>459</v>
      </c>
      <c r="F460" s="79">
        <v>44130</v>
      </c>
      <c r="G460" s="82">
        <v>122.7277</v>
      </c>
      <c r="H460" s="27">
        <f t="shared" si="99"/>
        <v>124.2765</v>
      </c>
      <c r="I460" s="63">
        <f t="shared" si="100"/>
        <v>-1.5488</v>
      </c>
      <c r="J460" s="63">
        <f t="shared" si="101"/>
        <v>2.39878144</v>
      </c>
      <c r="K460" s="63">
        <f t="shared" si="102"/>
        <v>1.5488</v>
      </c>
      <c r="L460" s="24">
        <f t="shared" si="103"/>
        <v>1.2619807916224291E-2</v>
      </c>
      <c r="M460" s="4">
        <f t="shared" ca="1" si="92"/>
        <v>124.10763333333334</v>
      </c>
      <c r="N460" s="63">
        <f t="shared" ca="1" si="94"/>
        <v>-1.3799333333333408</v>
      </c>
      <c r="O460" s="63">
        <f t="shared" ca="1" si="95"/>
        <v>1.9042160044444649</v>
      </c>
      <c r="P460" s="63">
        <f t="shared" ca="1" si="96"/>
        <v>1.3799333333333408</v>
      </c>
      <c r="Q460" s="24">
        <f t="shared" ca="1" si="97"/>
        <v>1.1243862089270317E-2</v>
      </c>
      <c r="R460" s="25">
        <f t="shared" ca="1" si="93"/>
        <v>-1.3904260948491107</v>
      </c>
      <c r="S460" s="26">
        <f t="shared" ca="1" si="104"/>
        <v>1</v>
      </c>
    </row>
    <row r="461" spans="5:19" x14ac:dyDescent="0.3">
      <c r="E461" s="23">
        <f t="shared" si="98"/>
        <v>460</v>
      </c>
      <c r="F461" s="79">
        <v>44131</v>
      </c>
      <c r="G461" s="82">
        <v>122.3644</v>
      </c>
      <c r="H461" s="27">
        <f t="shared" si="99"/>
        <v>122.7277</v>
      </c>
      <c r="I461" s="63">
        <f t="shared" si="100"/>
        <v>-0.36329999999999529</v>
      </c>
      <c r="J461" s="63">
        <f t="shared" si="101"/>
        <v>0.13198688999999658</v>
      </c>
      <c r="K461" s="63">
        <f t="shared" si="102"/>
        <v>0.36329999999999529</v>
      </c>
      <c r="L461" s="24">
        <f t="shared" si="103"/>
        <v>2.9690007878107952E-3</v>
      </c>
      <c r="M461" s="4">
        <f t="shared" ca="1" si="92"/>
        <v>123.76979999999999</v>
      </c>
      <c r="N461" s="63">
        <f t="shared" ca="1" si="94"/>
        <v>-1.405399999999986</v>
      </c>
      <c r="O461" s="63">
        <f t="shared" ca="1" si="95"/>
        <v>1.9751491599999607</v>
      </c>
      <c r="P461" s="63">
        <f t="shared" ca="1" si="96"/>
        <v>1.405399999999986</v>
      </c>
      <c r="Q461" s="24">
        <f t="shared" ca="1" si="97"/>
        <v>1.1485366658930097E-2</v>
      </c>
      <c r="R461" s="25">
        <f t="shared" ca="1" si="93"/>
        <v>-1.4158927615157559</v>
      </c>
      <c r="S461" s="26">
        <f t="shared" ca="1" si="104"/>
        <v>0</v>
      </c>
    </row>
    <row r="462" spans="5:19" x14ac:dyDescent="0.3">
      <c r="E462" s="23">
        <f t="shared" si="98"/>
        <v>461</v>
      </c>
      <c r="F462" s="79">
        <v>44132</v>
      </c>
      <c r="G462" s="82">
        <v>116.71420000000001</v>
      </c>
      <c r="H462" s="27">
        <f t="shared" si="99"/>
        <v>122.3644</v>
      </c>
      <c r="I462" s="63">
        <f t="shared" si="100"/>
        <v>-5.6501999999999981</v>
      </c>
      <c r="J462" s="63">
        <f t="shared" si="101"/>
        <v>31.924760039999978</v>
      </c>
      <c r="K462" s="63">
        <f t="shared" si="102"/>
        <v>5.6501999999999981</v>
      </c>
      <c r="L462" s="24">
        <f t="shared" si="103"/>
        <v>4.8410561868221673E-2</v>
      </c>
      <c r="M462" s="4">
        <f t="shared" ca="1" si="92"/>
        <v>123.12286666666667</v>
      </c>
      <c r="N462" s="63">
        <f t="shared" ca="1" si="94"/>
        <v>-6.4086666666666616</v>
      </c>
      <c r="O462" s="63">
        <f t="shared" ca="1" si="95"/>
        <v>41.071008444444381</v>
      </c>
      <c r="P462" s="63">
        <f t="shared" ca="1" si="96"/>
        <v>6.4086666666666616</v>
      </c>
      <c r="Q462" s="24">
        <f t="shared" ca="1" si="97"/>
        <v>5.4909057052755034E-2</v>
      </c>
      <c r="R462" s="25">
        <f t="shared" ca="1" si="93"/>
        <v>-6.4191594281824313</v>
      </c>
      <c r="S462" s="26">
        <f t="shared" ca="1" si="104"/>
        <v>0</v>
      </c>
    </row>
    <row r="463" spans="5:19" x14ac:dyDescent="0.3">
      <c r="E463" s="23">
        <f t="shared" si="98"/>
        <v>462</v>
      </c>
      <c r="F463" s="79">
        <v>44133</v>
      </c>
      <c r="G463" s="82">
        <v>117.4599</v>
      </c>
      <c r="H463" s="27">
        <f t="shared" si="99"/>
        <v>116.71420000000001</v>
      </c>
      <c r="I463" s="63">
        <f t="shared" si="100"/>
        <v>0.74569999999999936</v>
      </c>
      <c r="J463" s="63">
        <f t="shared" si="101"/>
        <v>0.55606848999999903</v>
      </c>
      <c r="K463" s="63">
        <f t="shared" si="102"/>
        <v>0.74569999999999936</v>
      </c>
      <c r="L463" s="24">
        <f t="shared" si="103"/>
        <v>6.3485495901154298E-3</v>
      </c>
      <c r="M463" s="4">
        <f t="shared" ca="1" si="92"/>
        <v>120.60210000000001</v>
      </c>
      <c r="N463" s="63">
        <f t="shared" ca="1" si="94"/>
        <v>-3.1422000000000025</v>
      </c>
      <c r="O463" s="63">
        <f t="shared" ca="1" si="95"/>
        <v>9.8734208400000156</v>
      </c>
      <c r="P463" s="63">
        <f t="shared" ca="1" si="96"/>
        <v>3.1422000000000025</v>
      </c>
      <c r="Q463" s="24">
        <f t="shared" ca="1" si="97"/>
        <v>2.6751257237576417E-2</v>
      </c>
      <c r="R463" s="25">
        <f t="shared" ca="1" si="93"/>
        <v>-3.1526927615157723</v>
      </c>
      <c r="S463" s="26">
        <f t="shared" ca="1" si="104"/>
        <v>0</v>
      </c>
    </row>
    <row r="464" spans="5:19" x14ac:dyDescent="0.3">
      <c r="E464" s="23">
        <f t="shared" si="98"/>
        <v>463</v>
      </c>
      <c r="F464" s="79">
        <v>44134</v>
      </c>
      <c r="G464" s="82">
        <v>114.8021</v>
      </c>
      <c r="H464" s="27">
        <f t="shared" si="99"/>
        <v>117.4599</v>
      </c>
      <c r="I464" s="63">
        <f t="shared" si="100"/>
        <v>-2.6578000000000088</v>
      </c>
      <c r="J464" s="63">
        <f t="shared" si="101"/>
        <v>7.0639008400000467</v>
      </c>
      <c r="K464" s="63">
        <f t="shared" si="102"/>
        <v>2.6578000000000088</v>
      </c>
      <c r="L464" s="24">
        <f t="shared" si="103"/>
        <v>2.3151144447706173E-2</v>
      </c>
      <c r="M464" s="4">
        <f t="shared" ca="1" si="92"/>
        <v>118.84616666666666</v>
      </c>
      <c r="N464" s="63">
        <f t="shared" ca="1" si="94"/>
        <v>-4.0440666666666658</v>
      </c>
      <c r="O464" s="63">
        <f t="shared" ca="1" si="95"/>
        <v>16.354475204444437</v>
      </c>
      <c r="P464" s="63">
        <f t="shared" ca="1" si="96"/>
        <v>4.0440666666666658</v>
      </c>
      <c r="Q464" s="24">
        <f t="shared" ca="1" si="97"/>
        <v>3.5226417170649893E-2</v>
      </c>
      <c r="R464" s="25">
        <f t="shared" ca="1" si="93"/>
        <v>-4.0545594281824355</v>
      </c>
      <c r="S464" s="26">
        <f t="shared" ca="1" si="104"/>
        <v>0</v>
      </c>
    </row>
    <row r="465" spans="5:19" x14ac:dyDescent="0.3">
      <c r="E465" s="23">
        <f t="shared" si="98"/>
        <v>464</v>
      </c>
      <c r="F465" s="79">
        <v>44137</v>
      </c>
      <c r="G465" s="82">
        <v>117.0106</v>
      </c>
      <c r="H465" s="27">
        <f t="shared" si="99"/>
        <v>114.8021</v>
      </c>
      <c r="I465" s="63">
        <f t="shared" si="100"/>
        <v>2.2085000000000008</v>
      </c>
      <c r="J465" s="63">
        <f t="shared" si="101"/>
        <v>4.8774722500000038</v>
      </c>
      <c r="K465" s="63">
        <f t="shared" si="102"/>
        <v>2.2085000000000008</v>
      </c>
      <c r="L465" s="24">
        <f t="shared" si="103"/>
        <v>1.8874358391461978E-2</v>
      </c>
      <c r="M465" s="4">
        <f t="shared" ca="1" si="92"/>
        <v>116.3254</v>
      </c>
      <c r="N465" s="63">
        <f t="shared" ca="1" si="94"/>
        <v>0.6851999999999947</v>
      </c>
      <c r="O465" s="63">
        <f t="shared" ca="1" si="95"/>
        <v>0.46949903999999276</v>
      </c>
      <c r="P465" s="63">
        <f t="shared" ca="1" si="96"/>
        <v>0.6851999999999947</v>
      </c>
      <c r="Q465" s="24">
        <f t="shared" ca="1" si="97"/>
        <v>5.8558797237172932E-3</v>
      </c>
      <c r="R465" s="25">
        <f t="shared" ca="1" si="93"/>
        <v>0.67470723848422487</v>
      </c>
      <c r="S465" s="26">
        <f t="shared" ca="1" si="104"/>
        <v>1</v>
      </c>
    </row>
    <row r="466" spans="5:19" x14ac:dyDescent="0.3">
      <c r="E466" s="23">
        <f t="shared" si="98"/>
        <v>465</v>
      </c>
      <c r="F466" s="79">
        <v>44138</v>
      </c>
      <c r="G466" s="82">
        <v>119.1139</v>
      </c>
      <c r="H466" s="27">
        <f t="shared" si="99"/>
        <v>117.0106</v>
      </c>
      <c r="I466" s="63">
        <f t="shared" si="100"/>
        <v>2.1033000000000044</v>
      </c>
      <c r="J466" s="63">
        <f t="shared" si="101"/>
        <v>4.4238708900000185</v>
      </c>
      <c r="K466" s="63">
        <f t="shared" si="102"/>
        <v>2.1033000000000044</v>
      </c>
      <c r="L466" s="24">
        <f t="shared" si="103"/>
        <v>1.7657888793835182E-2</v>
      </c>
      <c r="M466" s="4">
        <f t="shared" ca="1" si="92"/>
        <v>116.4242</v>
      </c>
      <c r="N466" s="63">
        <f t="shared" ca="1" si="94"/>
        <v>2.689700000000002</v>
      </c>
      <c r="O466" s="63">
        <f t="shared" ca="1" si="95"/>
        <v>7.2344860900000105</v>
      </c>
      <c r="P466" s="63">
        <f t="shared" ca="1" si="96"/>
        <v>2.689700000000002</v>
      </c>
      <c r="Q466" s="24">
        <f t="shared" ca="1" si="97"/>
        <v>2.2580907853743365E-2</v>
      </c>
      <c r="R466" s="25">
        <f t="shared" ca="1" si="93"/>
        <v>2.6792072384842323</v>
      </c>
      <c r="S466" s="26">
        <f t="shared" ca="1" si="104"/>
        <v>0</v>
      </c>
    </row>
    <row r="467" spans="5:19" x14ac:dyDescent="0.3">
      <c r="E467" s="23">
        <f t="shared" si="98"/>
        <v>466</v>
      </c>
      <c r="F467" s="79">
        <v>44139</v>
      </c>
      <c r="G467" s="82">
        <v>121.74299999999999</v>
      </c>
      <c r="H467" s="27">
        <f t="shared" si="99"/>
        <v>119.1139</v>
      </c>
      <c r="I467" s="63">
        <f t="shared" si="100"/>
        <v>2.629099999999994</v>
      </c>
      <c r="J467" s="63">
        <f t="shared" si="101"/>
        <v>6.9121668099999685</v>
      </c>
      <c r="K467" s="63">
        <f t="shared" si="102"/>
        <v>2.629099999999994</v>
      </c>
      <c r="L467" s="24">
        <f t="shared" si="103"/>
        <v>2.1595492143285398E-2</v>
      </c>
      <c r="M467" s="4">
        <f t="shared" ca="1" si="92"/>
        <v>116.97553333333333</v>
      </c>
      <c r="N467" s="63">
        <f t="shared" ca="1" si="94"/>
        <v>4.7674666666666639</v>
      </c>
      <c r="O467" s="63">
        <f t="shared" ca="1" si="95"/>
        <v>22.728738417777752</v>
      </c>
      <c r="P467" s="63">
        <f t="shared" ca="1" si="96"/>
        <v>4.7674666666666639</v>
      </c>
      <c r="Q467" s="24">
        <f t="shared" ca="1" si="97"/>
        <v>3.9160088601945607E-2</v>
      </c>
      <c r="R467" s="25">
        <f t="shared" ca="1" si="93"/>
        <v>4.7569739051508941</v>
      </c>
      <c r="S467" s="26">
        <f t="shared" ca="1" si="104"/>
        <v>0</v>
      </c>
    </row>
    <row r="468" spans="5:19" x14ac:dyDescent="0.3">
      <c r="E468" s="23">
        <f t="shared" si="98"/>
        <v>467</v>
      </c>
      <c r="F468" s="79">
        <v>44140</v>
      </c>
      <c r="G468" s="82">
        <v>123.99930000000001</v>
      </c>
      <c r="H468" s="27">
        <f t="shared" si="99"/>
        <v>121.74299999999999</v>
      </c>
      <c r="I468" s="63">
        <f t="shared" si="100"/>
        <v>2.2563000000000102</v>
      </c>
      <c r="J468" s="63">
        <f t="shared" si="101"/>
        <v>5.0908896900000462</v>
      </c>
      <c r="K468" s="63">
        <f t="shared" si="102"/>
        <v>2.2563000000000102</v>
      </c>
      <c r="L468" s="24">
        <f t="shared" si="103"/>
        <v>1.8196070461688172E-2</v>
      </c>
      <c r="M468" s="4">
        <f t="shared" ca="1" si="92"/>
        <v>119.28916666666667</v>
      </c>
      <c r="N468" s="63">
        <f t="shared" ca="1" si="94"/>
        <v>4.7101333333333315</v>
      </c>
      <c r="O468" s="63">
        <f t="shared" ca="1" si="95"/>
        <v>22.18535601777776</v>
      </c>
      <c r="P468" s="63">
        <f t="shared" ca="1" si="96"/>
        <v>4.7101333333333315</v>
      </c>
      <c r="Q468" s="24">
        <f t="shared" ca="1" si="97"/>
        <v>3.7985160668917738E-2</v>
      </c>
      <c r="R468" s="25">
        <f t="shared" ca="1" si="93"/>
        <v>4.6996405718175618</v>
      </c>
      <c r="S468" s="26">
        <f t="shared" ca="1" si="104"/>
        <v>0</v>
      </c>
    </row>
    <row r="469" spans="5:19" x14ac:dyDescent="0.3">
      <c r="E469" s="23">
        <f t="shared" si="98"/>
        <v>468</v>
      </c>
      <c r="F469" s="79">
        <v>44141</v>
      </c>
      <c r="G469" s="82">
        <v>123.23439999999999</v>
      </c>
      <c r="H469" s="27">
        <f t="shared" si="99"/>
        <v>123.99930000000001</v>
      </c>
      <c r="I469" s="63">
        <f t="shared" si="100"/>
        <v>-0.76490000000001146</v>
      </c>
      <c r="J469" s="63">
        <f t="shared" si="101"/>
        <v>0.58507201000001752</v>
      </c>
      <c r="K469" s="63">
        <f t="shared" si="102"/>
        <v>0.76490000000001146</v>
      </c>
      <c r="L469" s="24">
        <f t="shared" si="103"/>
        <v>6.2068708088002331E-3</v>
      </c>
      <c r="M469" s="4">
        <f t="shared" ca="1" si="92"/>
        <v>121.61873333333334</v>
      </c>
      <c r="N469" s="63">
        <f t="shared" ca="1" si="94"/>
        <v>1.6156666666666553</v>
      </c>
      <c r="O469" s="63">
        <f t="shared" ca="1" si="95"/>
        <v>2.6103787777777407</v>
      </c>
      <c r="P469" s="63">
        <f t="shared" ca="1" si="96"/>
        <v>1.6156666666666553</v>
      </c>
      <c r="Q469" s="24">
        <f t="shared" ca="1" si="97"/>
        <v>1.3110516760471551E-2</v>
      </c>
      <c r="R469" s="25">
        <f t="shared" ca="1" si="93"/>
        <v>1.6051739051508853</v>
      </c>
      <c r="S469" s="26">
        <f t="shared" ca="1" si="104"/>
        <v>0</v>
      </c>
    </row>
    <row r="470" spans="5:19" x14ac:dyDescent="0.3">
      <c r="E470" s="23">
        <f t="shared" si="98"/>
        <v>469</v>
      </c>
      <c r="F470" s="79">
        <v>44144</v>
      </c>
      <c r="G470" s="82">
        <v>123.2822</v>
      </c>
      <c r="H470" s="27">
        <f t="shared" si="99"/>
        <v>123.23439999999999</v>
      </c>
      <c r="I470" s="63">
        <f t="shared" si="100"/>
        <v>4.7800000000009391E-2</v>
      </c>
      <c r="J470" s="63">
        <f t="shared" si="101"/>
        <v>2.2848400000008979E-3</v>
      </c>
      <c r="K470" s="63">
        <f t="shared" si="102"/>
        <v>4.7800000000009391E-2</v>
      </c>
      <c r="L470" s="24">
        <f t="shared" si="103"/>
        <v>3.8772831763230533E-4</v>
      </c>
      <c r="M470" s="4">
        <f t="shared" ca="1" si="92"/>
        <v>122.99223333333333</v>
      </c>
      <c r="N470" s="63">
        <f t="shared" ca="1" si="94"/>
        <v>0.28996666666667181</v>
      </c>
      <c r="O470" s="63">
        <f t="shared" ca="1" si="95"/>
        <v>8.4080667777780768E-2</v>
      </c>
      <c r="P470" s="63">
        <f t="shared" ca="1" si="96"/>
        <v>0.28996666666667181</v>
      </c>
      <c r="Q470" s="24">
        <f t="shared" ca="1" si="97"/>
        <v>2.3520562308806284E-3</v>
      </c>
      <c r="R470" s="25">
        <f t="shared" ca="1" si="93"/>
        <v>0.27947390515090192</v>
      </c>
      <c r="S470" s="26">
        <f t="shared" ca="1" si="104"/>
        <v>0</v>
      </c>
    </row>
    <row r="471" spans="5:19" x14ac:dyDescent="0.3">
      <c r="E471" s="23">
        <f t="shared" si="98"/>
        <v>470</v>
      </c>
      <c r="F471" s="79">
        <v>44145</v>
      </c>
      <c r="G471" s="82">
        <v>122.0967</v>
      </c>
      <c r="H471" s="27">
        <f t="shared" si="99"/>
        <v>123.2822</v>
      </c>
      <c r="I471" s="63">
        <f t="shared" si="100"/>
        <v>-1.1855000000000047</v>
      </c>
      <c r="J471" s="63">
        <f t="shared" si="101"/>
        <v>1.405410250000011</v>
      </c>
      <c r="K471" s="63">
        <f t="shared" si="102"/>
        <v>1.1855000000000047</v>
      </c>
      <c r="L471" s="24">
        <f t="shared" si="103"/>
        <v>9.7095171286366022E-3</v>
      </c>
      <c r="M471" s="4">
        <f t="shared" ca="1" si="92"/>
        <v>123.50529999999999</v>
      </c>
      <c r="N471" s="63">
        <f t="shared" ca="1" si="94"/>
        <v>-1.4085999999999927</v>
      </c>
      <c r="O471" s="63">
        <f t="shared" ca="1" si="95"/>
        <v>1.9841539599999796</v>
      </c>
      <c r="P471" s="63">
        <f t="shared" ca="1" si="96"/>
        <v>1.4085999999999927</v>
      </c>
      <c r="Q471" s="24">
        <f t="shared" ca="1" si="97"/>
        <v>1.1536757340697928E-2</v>
      </c>
      <c r="R471" s="25">
        <f t="shared" ca="1" si="93"/>
        <v>-1.4190927615157627</v>
      </c>
      <c r="S471" s="26">
        <f t="shared" ca="1" si="104"/>
        <v>1</v>
      </c>
    </row>
    <row r="472" spans="5:19" x14ac:dyDescent="0.3">
      <c r="E472" s="23">
        <f t="shared" si="98"/>
        <v>471</v>
      </c>
      <c r="F472" s="79">
        <v>44146</v>
      </c>
      <c r="G472" s="82">
        <v>122.04900000000001</v>
      </c>
      <c r="H472" s="27">
        <f t="shared" si="99"/>
        <v>122.0967</v>
      </c>
      <c r="I472" s="63">
        <f t="shared" si="100"/>
        <v>-4.769999999999186E-2</v>
      </c>
      <c r="J472" s="63">
        <f t="shared" si="101"/>
        <v>2.2752899999992234E-3</v>
      </c>
      <c r="K472" s="63">
        <f t="shared" si="102"/>
        <v>4.769999999999186E-2</v>
      </c>
      <c r="L472" s="24">
        <f t="shared" si="103"/>
        <v>3.9082663520382681E-4</v>
      </c>
      <c r="M472" s="4">
        <f t="shared" ca="1" si="92"/>
        <v>122.8711</v>
      </c>
      <c r="N472" s="63">
        <f t="shared" ca="1" si="94"/>
        <v>-0.82209999999999184</v>
      </c>
      <c r="O472" s="63">
        <f t="shared" ca="1" si="95"/>
        <v>0.67584840999998663</v>
      </c>
      <c r="P472" s="63">
        <f t="shared" ca="1" si="96"/>
        <v>0.82209999999999184</v>
      </c>
      <c r="Q472" s="24">
        <f t="shared" ca="1" si="97"/>
        <v>6.7358192201492171E-3</v>
      </c>
      <c r="R472" s="25">
        <f t="shared" ca="1" si="93"/>
        <v>-0.83259276151576167</v>
      </c>
      <c r="S472" s="26">
        <f t="shared" ca="1" si="104"/>
        <v>0</v>
      </c>
    </row>
    <row r="473" spans="5:19" x14ac:dyDescent="0.3">
      <c r="E473" s="23">
        <f t="shared" si="98"/>
        <v>472</v>
      </c>
      <c r="F473" s="79">
        <v>44147</v>
      </c>
      <c r="G473" s="82">
        <v>121.07380000000001</v>
      </c>
      <c r="H473" s="27">
        <f t="shared" si="99"/>
        <v>122.04900000000001</v>
      </c>
      <c r="I473" s="63">
        <f t="shared" si="100"/>
        <v>-0.97520000000000095</v>
      </c>
      <c r="J473" s="63">
        <f t="shared" si="101"/>
        <v>0.95101504000000181</v>
      </c>
      <c r="K473" s="63">
        <f t="shared" si="102"/>
        <v>0.97520000000000095</v>
      </c>
      <c r="L473" s="24">
        <f t="shared" si="103"/>
        <v>8.0545914970869079E-3</v>
      </c>
      <c r="M473" s="4">
        <f t="shared" ca="1" si="92"/>
        <v>122.47596666666668</v>
      </c>
      <c r="N473" s="63">
        <f t="shared" ca="1" si="94"/>
        <v>-1.4021666666666732</v>
      </c>
      <c r="O473" s="63">
        <f t="shared" ca="1" si="95"/>
        <v>1.9660713611111296</v>
      </c>
      <c r="P473" s="63">
        <f t="shared" ca="1" si="96"/>
        <v>1.4021666666666732</v>
      </c>
      <c r="Q473" s="24">
        <f t="shared" ca="1" si="97"/>
        <v>1.1581090761722793E-2</v>
      </c>
      <c r="R473" s="25">
        <f t="shared" ca="1" si="93"/>
        <v>-1.4126594281824432</v>
      </c>
      <c r="S473" s="26">
        <f t="shared" ca="1" si="104"/>
        <v>0</v>
      </c>
    </row>
    <row r="474" spans="5:19" x14ac:dyDescent="0.3">
      <c r="E474" s="23">
        <f t="shared" si="98"/>
        <v>473</v>
      </c>
      <c r="F474" s="79">
        <v>44148</v>
      </c>
      <c r="G474" s="82">
        <v>122.6417</v>
      </c>
      <c r="H474" s="27">
        <f t="shared" si="99"/>
        <v>121.07380000000001</v>
      </c>
      <c r="I474" s="63">
        <f t="shared" si="100"/>
        <v>1.5678999999999945</v>
      </c>
      <c r="J474" s="63">
        <f t="shared" si="101"/>
        <v>2.4583104099999828</v>
      </c>
      <c r="K474" s="63">
        <f t="shared" si="102"/>
        <v>1.5678999999999945</v>
      </c>
      <c r="L474" s="24">
        <f t="shared" si="103"/>
        <v>1.2784395519631533E-2</v>
      </c>
      <c r="M474" s="4">
        <f t="shared" ca="1" si="92"/>
        <v>121.73983333333335</v>
      </c>
      <c r="N474" s="63">
        <f t="shared" ca="1" si="94"/>
        <v>0.90186666666664905</v>
      </c>
      <c r="O474" s="63">
        <f t="shared" ca="1" si="95"/>
        <v>0.81336348444441264</v>
      </c>
      <c r="P474" s="63">
        <f t="shared" ca="1" si="96"/>
        <v>0.90186666666664905</v>
      </c>
      <c r="Q474" s="24">
        <f t="shared" ca="1" si="97"/>
        <v>7.3536706248090904E-3</v>
      </c>
      <c r="R474" s="25">
        <f t="shared" ca="1" si="93"/>
        <v>0.89137390515087922</v>
      </c>
      <c r="S474" s="26">
        <f t="shared" ca="1" si="104"/>
        <v>1</v>
      </c>
    </row>
    <row r="475" spans="5:19" x14ac:dyDescent="0.3">
      <c r="E475" s="23">
        <f t="shared" si="98"/>
        <v>474</v>
      </c>
      <c r="F475" s="79">
        <v>44151</v>
      </c>
      <c r="G475" s="82">
        <v>124.3913</v>
      </c>
      <c r="H475" s="27">
        <f t="shared" si="99"/>
        <v>122.6417</v>
      </c>
      <c r="I475" s="63">
        <f t="shared" si="100"/>
        <v>1.7496000000000009</v>
      </c>
      <c r="J475" s="63">
        <f t="shared" si="101"/>
        <v>3.0611001600000032</v>
      </c>
      <c r="K475" s="63">
        <f t="shared" si="102"/>
        <v>1.7496000000000009</v>
      </c>
      <c r="L475" s="24">
        <f t="shared" si="103"/>
        <v>1.4065292347615959E-2</v>
      </c>
      <c r="M475" s="4">
        <f t="shared" ca="1" si="92"/>
        <v>121.92149999999999</v>
      </c>
      <c r="N475" s="63">
        <f t="shared" ca="1" si="94"/>
        <v>2.4698000000000064</v>
      </c>
      <c r="O475" s="63">
        <f t="shared" ca="1" si="95"/>
        <v>6.0999120400000315</v>
      </c>
      <c r="P475" s="63">
        <f t="shared" ca="1" si="96"/>
        <v>2.4698000000000064</v>
      </c>
      <c r="Q475" s="24">
        <f t="shared" ca="1" si="97"/>
        <v>1.9855086328384754E-2</v>
      </c>
      <c r="R475" s="25">
        <f t="shared" ca="1" si="93"/>
        <v>2.4593072384842367</v>
      </c>
      <c r="S475" s="26">
        <f t="shared" ca="1" si="104"/>
        <v>0</v>
      </c>
    </row>
    <row r="476" spans="5:19" x14ac:dyDescent="0.3">
      <c r="E476" s="23">
        <f t="shared" si="98"/>
        <v>475</v>
      </c>
      <c r="F476" s="79">
        <v>44152</v>
      </c>
      <c r="G476" s="82">
        <v>126.399</v>
      </c>
      <c r="H476" s="27">
        <f t="shared" si="99"/>
        <v>124.3913</v>
      </c>
      <c r="I476" s="63">
        <f t="shared" si="100"/>
        <v>2.0076999999999998</v>
      </c>
      <c r="J476" s="63">
        <f t="shared" si="101"/>
        <v>4.0308592899999995</v>
      </c>
      <c r="K476" s="63">
        <f t="shared" si="102"/>
        <v>2.0076999999999998</v>
      </c>
      <c r="L476" s="24">
        <f t="shared" si="103"/>
        <v>1.5883828194843311E-2</v>
      </c>
      <c r="M476" s="4">
        <f t="shared" ca="1" si="92"/>
        <v>122.70226666666667</v>
      </c>
      <c r="N476" s="63">
        <f t="shared" ca="1" si="94"/>
        <v>3.6967333333333272</v>
      </c>
      <c r="O476" s="63">
        <f t="shared" ca="1" si="95"/>
        <v>13.665837337777733</v>
      </c>
      <c r="P476" s="63">
        <f t="shared" ca="1" si="96"/>
        <v>3.6967333333333272</v>
      </c>
      <c r="Q476" s="24">
        <f t="shared" ca="1" si="97"/>
        <v>2.9246539397727252E-2</v>
      </c>
      <c r="R476" s="25">
        <f t="shared" ca="1" si="93"/>
        <v>3.6862405718175575</v>
      </c>
      <c r="S476" s="26">
        <f t="shared" ca="1" si="104"/>
        <v>0</v>
      </c>
    </row>
    <row r="477" spans="5:19" x14ac:dyDescent="0.3">
      <c r="E477" s="23">
        <f t="shared" si="98"/>
        <v>476</v>
      </c>
      <c r="F477" s="79">
        <v>44153</v>
      </c>
      <c r="G477" s="82">
        <v>125.8445</v>
      </c>
      <c r="H477" s="27">
        <f t="shared" si="99"/>
        <v>126.399</v>
      </c>
      <c r="I477" s="63">
        <f t="shared" si="100"/>
        <v>-0.55450000000000443</v>
      </c>
      <c r="J477" s="63">
        <f t="shared" si="101"/>
        <v>0.30747025000000494</v>
      </c>
      <c r="K477" s="63">
        <f t="shared" si="102"/>
        <v>0.55450000000000443</v>
      </c>
      <c r="L477" s="24">
        <f t="shared" si="103"/>
        <v>4.4062314999861289E-3</v>
      </c>
      <c r="M477" s="4">
        <f t="shared" ca="1" si="92"/>
        <v>124.47733333333333</v>
      </c>
      <c r="N477" s="63">
        <f t="shared" ca="1" si="94"/>
        <v>1.3671666666666624</v>
      </c>
      <c r="O477" s="63">
        <f t="shared" ca="1" si="95"/>
        <v>1.8691446944444328</v>
      </c>
      <c r="P477" s="63">
        <f t="shared" ca="1" si="96"/>
        <v>1.3671666666666624</v>
      </c>
      <c r="Q477" s="24">
        <f t="shared" ca="1" si="97"/>
        <v>1.0863936577813591E-2</v>
      </c>
      <c r="R477" s="25">
        <f t="shared" ca="1" si="93"/>
        <v>1.3566739051508925</v>
      </c>
      <c r="S477" s="26">
        <f t="shared" ca="1" si="104"/>
        <v>0</v>
      </c>
    </row>
    <row r="478" spans="5:19" x14ac:dyDescent="0.3">
      <c r="E478" s="23">
        <f t="shared" si="98"/>
        <v>477</v>
      </c>
      <c r="F478" s="79">
        <v>44154</v>
      </c>
      <c r="G478" s="82">
        <v>126.1121</v>
      </c>
      <c r="H478" s="27">
        <f t="shared" si="99"/>
        <v>125.8445</v>
      </c>
      <c r="I478" s="63">
        <f t="shared" si="100"/>
        <v>0.26760000000000161</v>
      </c>
      <c r="J478" s="63">
        <f t="shared" si="101"/>
        <v>7.1609760000000869E-2</v>
      </c>
      <c r="K478" s="63">
        <f t="shared" si="102"/>
        <v>0.26760000000000161</v>
      </c>
      <c r="L478" s="24">
        <f t="shared" si="103"/>
        <v>2.1219216871339198E-3</v>
      </c>
      <c r="M478" s="4">
        <f t="shared" ca="1" si="92"/>
        <v>125.54493333333333</v>
      </c>
      <c r="N478" s="63">
        <f t="shared" ca="1" si="94"/>
        <v>0.56716666666666526</v>
      </c>
      <c r="O478" s="63">
        <f t="shared" ca="1" si="95"/>
        <v>0.32167802777777621</v>
      </c>
      <c r="P478" s="63">
        <f t="shared" ca="1" si="96"/>
        <v>0.56716666666666526</v>
      </c>
      <c r="Q478" s="24">
        <f t="shared" ca="1" si="97"/>
        <v>4.4973215628529321E-3</v>
      </c>
      <c r="R478" s="25">
        <f t="shared" ca="1" si="93"/>
        <v>0.55667390515089543</v>
      </c>
      <c r="S478" s="26">
        <f t="shared" ca="1" si="104"/>
        <v>0</v>
      </c>
    </row>
    <row r="479" spans="5:19" x14ac:dyDescent="0.3">
      <c r="E479" s="23">
        <f t="shared" si="98"/>
        <v>478</v>
      </c>
      <c r="F479" s="79">
        <v>44155</v>
      </c>
      <c r="G479" s="82">
        <v>127.13509999999999</v>
      </c>
      <c r="H479" s="27">
        <f t="shared" si="99"/>
        <v>126.1121</v>
      </c>
      <c r="I479" s="63">
        <f t="shared" si="100"/>
        <v>1.0229999999999961</v>
      </c>
      <c r="J479" s="63">
        <f t="shared" si="101"/>
        <v>1.046528999999992</v>
      </c>
      <c r="K479" s="63">
        <f t="shared" si="102"/>
        <v>1.0229999999999961</v>
      </c>
      <c r="L479" s="24">
        <f t="shared" si="103"/>
        <v>8.046558346200194E-3</v>
      </c>
      <c r="M479" s="4">
        <f t="shared" ca="1" si="92"/>
        <v>126.11853333333333</v>
      </c>
      <c r="N479" s="63">
        <f t="shared" ca="1" si="94"/>
        <v>1.0165666666666624</v>
      </c>
      <c r="O479" s="63">
        <f t="shared" ca="1" si="95"/>
        <v>1.0334077877777692</v>
      </c>
      <c r="P479" s="63">
        <f t="shared" ca="1" si="96"/>
        <v>1.0165666666666624</v>
      </c>
      <c r="Q479" s="24">
        <f t="shared" ca="1" si="97"/>
        <v>7.9959560079526613E-3</v>
      </c>
      <c r="R479" s="25">
        <f t="shared" ca="1" si="93"/>
        <v>1.0060739051508925</v>
      </c>
      <c r="S479" s="26">
        <f t="shared" ca="1" si="104"/>
        <v>0</v>
      </c>
    </row>
    <row r="480" spans="5:19" x14ac:dyDescent="0.3">
      <c r="E480" s="23">
        <f t="shared" si="98"/>
        <v>479</v>
      </c>
      <c r="F480" s="79">
        <v>44158</v>
      </c>
      <c r="G480" s="82">
        <v>128.2346</v>
      </c>
      <c r="H480" s="27">
        <f t="shared" si="99"/>
        <v>127.13509999999999</v>
      </c>
      <c r="I480" s="63">
        <f t="shared" si="100"/>
        <v>1.0995000000000061</v>
      </c>
      <c r="J480" s="63">
        <f t="shared" si="101"/>
        <v>1.2089002500000134</v>
      </c>
      <c r="K480" s="63">
        <f t="shared" si="102"/>
        <v>1.0995000000000061</v>
      </c>
      <c r="L480" s="24">
        <f t="shared" si="103"/>
        <v>8.5741289792303031E-3</v>
      </c>
      <c r="M480" s="4">
        <f t="shared" ca="1" si="92"/>
        <v>126.36389999999999</v>
      </c>
      <c r="N480" s="63">
        <f t="shared" ca="1" si="94"/>
        <v>1.8707000000000136</v>
      </c>
      <c r="O480" s="63">
        <f t="shared" ca="1" si="95"/>
        <v>3.4995184900000509</v>
      </c>
      <c r="P480" s="63">
        <f t="shared" ca="1" si="96"/>
        <v>1.8707000000000136</v>
      </c>
      <c r="Q480" s="24">
        <f t="shared" ca="1" si="97"/>
        <v>1.4588106486081085E-2</v>
      </c>
      <c r="R480" s="25">
        <f t="shared" ca="1" si="93"/>
        <v>1.8602072384842436</v>
      </c>
      <c r="S480" s="26">
        <f t="shared" ca="1" si="104"/>
        <v>0</v>
      </c>
    </row>
    <row r="481" spans="5:19" x14ac:dyDescent="0.3">
      <c r="E481" s="23">
        <f t="shared" si="98"/>
        <v>480</v>
      </c>
      <c r="F481" s="79">
        <v>44159</v>
      </c>
      <c r="G481" s="82">
        <v>128.77950000000001</v>
      </c>
      <c r="H481" s="27">
        <f t="shared" si="99"/>
        <v>128.2346</v>
      </c>
      <c r="I481" s="63">
        <f t="shared" si="100"/>
        <v>0.5449000000000126</v>
      </c>
      <c r="J481" s="63">
        <f t="shared" si="101"/>
        <v>0.29691601000001372</v>
      </c>
      <c r="K481" s="63">
        <f t="shared" si="102"/>
        <v>0.5449000000000126</v>
      </c>
      <c r="L481" s="24">
        <f t="shared" si="103"/>
        <v>4.2312635163206293E-3</v>
      </c>
      <c r="M481" s="4">
        <f t="shared" ca="1" si="92"/>
        <v>127.1606</v>
      </c>
      <c r="N481" s="63">
        <f t="shared" ca="1" si="94"/>
        <v>1.6189000000000107</v>
      </c>
      <c r="O481" s="63">
        <f t="shared" ca="1" si="95"/>
        <v>2.6208372100000346</v>
      </c>
      <c r="P481" s="63">
        <f t="shared" ca="1" si="96"/>
        <v>1.6189000000000107</v>
      </c>
      <c r="Q481" s="24">
        <f t="shared" ca="1" si="97"/>
        <v>1.2571100213931647E-2</v>
      </c>
      <c r="R481" s="25">
        <f t="shared" ca="1" si="93"/>
        <v>1.6084072384842407</v>
      </c>
      <c r="S481" s="26">
        <f t="shared" ca="1" si="104"/>
        <v>0</v>
      </c>
    </row>
    <row r="482" spans="5:19" x14ac:dyDescent="0.3">
      <c r="E482" s="23">
        <f t="shared" si="98"/>
        <v>481</v>
      </c>
      <c r="F482" s="79">
        <v>44160</v>
      </c>
      <c r="G482" s="82">
        <v>129.58260000000001</v>
      </c>
      <c r="H482" s="27">
        <f t="shared" si="99"/>
        <v>128.77950000000001</v>
      </c>
      <c r="I482" s="63">
        <f t="shared" si="100"/>
        <v>0.80310000000000059</v>
      </c>
      <c r="J482" s="63">
        <f t="shared" si="101"/>
        <v>0.64496961000000097</v>
      </c>
      <c r="K482" s="63">
        <f t="shared" si="102"/>
        <v>0.80310000000000059</v>
      </c>
      <c r="L482" s="24">
        <f t="shared" si="103"/>
        <v>6.1975913432822036E-3</v>
      </c>
      <c r="M482" s="4">
        <f t="shared" ca="1" si="92"/>
        <v>128.04973333333334</v>
      </c>
      <c r="N482" s="63">
        <f t="shared" ca="1" si="94"/>
        <v>1.5328666666666777</v>
      </c>
      <c r="O482" s="63">
        <f t="shared" ca="1" si="95"/>
        <v>2.3496802177778116</v>
      </c>
      <c r="P482" s="63">
        <f t="shared" ca="1" si="96"/>
        <v>1.5328666666666777</v>
      </c>
      <c r="Q482" s="24">
        <f t="shared" ca="1" si="97"/>
        <v>1.182926308521883E-2</v>
      </c>
      <c r="R482" s="25">
        <f t="shared" ca="1" si="93"/>
        <v>1.5223739051509078</v>
      </c>
      <c r="S482" s="26">
        <f t="shared" ca="1" si="104"/>
        <v>0</v>
      </c>
    </row>
    <row r="483" spans="5:19" x14ac:dyDescent="0.3">
      <c r="E483" s="23">
        <f t="shared" si="98"/>
        <v>482</v>
      </c>
      <c r="F483" s="79">
        <v>44162</v>
      </c>
      <c r="G483" s="82">
        <v>128.3493</v>
      </c>
      <c r="H483" s="27">
        <f t="shared" si="99"/>
        <v>129.58260000000001</v>
      </c>
      <c r="I483" s="63">
        <f t="shared" si="100"/>
        <v>-1.2333000000000141</v>
      </c>
      <c r="J483" s="63">
        <f t="shared" si="101"/>
        <v>1.5210288900000346</v>
      </c>
      <c r="K483" s="63">
        <f t="shared" si="102"/>
        <v>1.2333000000000141</v>
      </c>
      <c r="L483" s="24">
        <f t="shared" si="103"/>
        <v>9.6089343689448568E-3</v>
      </c>
      <c r="M483" s="4">
        <f t="shared" ca="1" si="92"/>
        <v>128.86556666666667</v>
      </c>
      <c r="N483" s="63">
        <f t="shared" ca="1" si="94"/>
        <v>-0.51626666666666665</v>
      </c>
      <c r="O483" s="63">
        <f t="shared" ca="1" si="95"/>
        <v>0.26653127111111108</v>
      </c>
      <c r="P483" s="63">
        <f t="shared" ca="1" si="96"/>
        <v>0.51626666666666665</v>
      </c>
      <c r="Q483" s="24">
        <f t="shared" ca="1" si="97"/>
        <v>4.022356698997709E-3</v>
      </c>
      <c r="R483" s="25">
        <f t="shared" ca="1" si="93"/>
        <v>-0.52675942818243648</v>
      </c>
      <c r="S483" s="26">
        <f t="shared" ca="1" si="104"/>
        <v>1</v>
      </c>
    </row>
    <row r="484" spans="5:19" x14ac:dyDescent="0.3">
      <c r="E484" s="23">
        <f t="shared" si="98"/>
        <v>483</v>
      </c>
      <c r="F484" s="79">
        <v>44165</v>
      </c>
      <c r="G484" s="82">
        <v>128.77950000000001</v>
      </c>
      <c r="H484" s="27">
        <f t="shared" si="99"/>
        <v>128.3493</v>
      </c>
      <c r="I484" s="63">
        <f t="shared" si="100"/>
        <v>0.43020000000001346</v>
      </c>
      <c r="J484" s="63">
        <f t="shared" si="101"/>
        <v>0.1850720400000116</v>
      </c>
      <c r="K484" s="63">
        <f t="shared" si="102"/>
        <v>0.43020000000001346</v>
      </c>
      <c r="L484" s="24">
        <f t="shared" si="103"/>
        <v>3.3405938056912275E-3</v>
      </c>
      <c r="M484" s="4">
        <f t="shared" ca="1" si="92"/>
        <v>128.90380000000002</v>
      </c>
      <c r="N484" s="63">
        <f t="shared" ca="1" si="94"/>
        <v>-0.12430000000000518</v>
      </c>
      <c r="O484" s="63">
        <f t="shared" ca="1" si="95"/>
        <v>1.5450490000001288E-2</v>
      </c>
      <c r="P484" s="63">
        <f t="shared" ca="1" si="96"/>
        <v>0.12430000000000518</v>
      </c>
      <c r="Q484" s="24">
        <f t="shared" ca="1" si="97"/>
        <v>9.6521573697681048E-4</v>
      </c>
      <c r="R484" s="25">
        <f t="shared" ca="1" si="93"/>
        <v>-0.13479276151577507</v>
      </c>
      <c r="S484" s="26">
        <f t="shared" ca="1" si="104"/>
        <v>0</v>
      </c>
    </row>
    <row r="485" spans="5:19" x14ac:dyDescent="0.3">
      <c r="E485" s="23">
        <f t="shared" si="98"/>
        <v>484</v>
      </c>
      <c r="F485" s="79">
        <v>44166</v>
      </c>
      <c r="G485" s="82">
        <v>129.48699999999999</v>
      </c>
      <c r="H485" s="27">
        <f t="shared" si="99"/>
        <v>128.77950000000001</v>
      </c>
      <c r="I485" s="63">
        <f t="shared" si="100"/>
        <v>0.70749999999998181</v>
      </c>
      <c r="J485" s="63">
        <f t="shared" si="101"/>
        <v>0.50055624999997428</v>
      </c>
      <c r="K485" s="63">
        <f t="shared" si="102"/>
        <v>0.70749999999998181</v>
      </c>
      <c r="L485" s="24">
        <f t="shared" si="103"/>
        <v>5.4638689598182199E-3</v>
      </c>
      <c r="M485" s="4">
        <f t="shared" ca="1" si="92"/>
        <v>128.90380000000002</v>
      </c>
      <c r="N485" s="63">
        <f t="shared" ca="1" si="94"/>
        <v>0.58319999999997663</v>
      </c>
      <c r="O485" s="63">
        <f t="shared" ca="1" si="95"/>
        <v>0.34012223999997276</v>
      </c>
      <c r="P485" s="63">
        <f t="shared" ca="1" si="96"/>
        <v>0.58319999999997663</v>
      </c>
      <c r="Q485" s="24">
        <f t="shared" ca="1" si="97"/>
        <v>4.503927035146205E-3</v>
      </c>
      <c r="R485" s="25">
        <f t="shared" ca="1" si="93"/>
        <v>0.57270723848420679</v>
      </c>
      <c r="S485" s="26">
        <f t="shared" ca="1" si="104"/>
        <v>1</v>
      </c>
    </row>
    <row r="486" spans="5:19" x14ac:dyDescent="0.3">
      <c r="E486" s="23">
        <f t="shared" si="98"/>
        <v>485</v>
      </c>
      <c r="F486" s="79">
        <v>44167</v>
      </c>
      <c r="G486" s="82">
        <v>129.6208</v>
      </c>
      <c r="H486" s="27">
        <f t="shared" si="99"/>
        <v>129.48699999999999</v>
      </c>
      <c r="I486" s="63">
        <f t="shared" si="100"/>
        <v>0.13380000000000791</v>
      </c>
      <c r="J486" s="63">
        <f t="shared" si="101"/>
        <v>1.7902440000002118E-2</v>
      </c>
      <c r="K486" s="63">
        <f t="shared" si="102"/>
        <v>0.13380000000000791</v>
      </c>
      <c r="L486" s="24">
        <f t="shared" si="103"/>
        <v>1.0322417389802246E-3</v>
      </c>
      <c r="M486" s="4">
        <f t="shared" ca="1" si="92"/>
        <v>128.87193333333335</v>
      </c>
      <c r="N486" s="63">
        <f t="shared" ca="1" si="94"/>
        <v>0.74886666666665747</v>
      </c>
      <c r="O486" s="63">
        <f t="shared" ca="1" si="95"/>
        <v>0.56080128444443067</v>
      </c>
      <c r="P486" s="63">
        <f t="shared" ca="1" si="96"/>
        <v>0.74886666666665747</v>
      </c>
      <c r="Q486" s="24">
        <f t="shared" ca="1" si="97"/>
        <v>5.7773649496582142E-3</v>
      </c>
      <c r="R486" s="25">
        <f t="shared" ca="1" si="93"/>
        <v>0.73837390515088763</v>
      </c>
      <c r="S486" s="26">
        <f t="shared" ca="1" si="104"/>
        <v>0</v>
      </c>
    </row>
    <row r="487" spans="5:19" x14ac:dyDescent="0.3">
      <c r="E487" s="23">
        <f t="shared" si="98"/>
        <v>486</v>
      </c>
      <c r="F487" s="79">
        <v>44168</v>
      </c>
      <c r="G487" s="82">
        <v>130.9402</v>
      </c>
      <c r="H487" s="27">
        <f t="shared" si="99"/>
        <v>129.6208</v>
      </c>
      <c r="I487" s="63">
        <f t="shared" si="100"/>
        <v>1.3194000000000017</v>
      </c>
      <c r="J487" s="63">
        <f t="shared" si="101"/>
        <v>1.7408163600000044</v>
      </c>
      <c r="K487" s="63">
        <f t="shared" si="102"/>
        <v>1.3194000000000017</v>
      </c>
      <c r="L487" s="24">
        <f t="shared" si="103"/>
        <v>1.0076355466083002E-2</v>
      </c>
      <c r="M487" s="4">
        <f t="shared" ca="1" si="92"/>
        <v>129.29576666666665</v>
      </c>
      <c r="N487" s="63">
        <f t="shared" ca="1" si="94"/>
        <v>1.6444333333333532</v>
      </c>
      <c r="O487" s="63">
        <f t="shared" ca="1" si="95"/>
        <v>2.704160987777843</v>
      </c>
      <c r="P487" s="63">
        <f t="shared" ca="1" si="96"/>
        <v>1.6444333333333532</v>
      </c>
      <c r="Q487" s="24">
        <f t="shared" ca="1" si="97"/>
        <v>1.255865909272594E-2</v>
      </c>
      <c r="R487" s="25">
        <f t="shared" ca="1" si="93"/>
        <v>1.6339405718175832</v>
      </c>
      <c r="S487" s="26">
        <f t="shared" ca="1" si="104"/>
        <v>0</v>
      </c>
    </row>
    <row r="488" spans="5:19" x14ac:dyDescent="0.3">
      <c r="E488" s="23">
        <f t="shared" si="98"/>
        <v>487</v>
      </c>
      <c r="F488" s="79">
        <v>44169</v>
      </c>
      <c r="G488" s="82">
        <v>131.42400000000001</v>
      </c>
      <c r="H488" s="27">
        <f t="shared" si="99"/>
        <v>130.9402</v>
      </c>
      <c r="I488" s="63">
        <f t="shared" si="100"/>
        <v>0.48380000000000223</v>
      </c>
      <c r="J488" s="63">
        <f t="shared" si="101"/>
        <v>0.23406244000000215</v>
      </c>
      <c r="K488" s="63">
        <f t="shared" si="102"/>
        <v>0.48380000000000223</v>
      </c>
      <c r="L488" s="24">
        <f t="shared" si="103"/>
        <v>3.681214998782583E-3</v>
      </c>
      <c r="M488" s="4">
        <f t="shared" ca="1" si="92"/>
        <v>130.01599999999999</v>
      </c>
      <c r="N488" s="63">
        <f t="shared" ca="1" si="94"/>
        <v>1.4080000000000155</v>
      </c>
      <c r="O488" s="63">
        <f t="shared" ca="1" si="95"/>
        <v>1.9824640000000435</v>
      </c>
      <c r="P488" s="63">
        <f t="shared" ca="1" si="96"/>
        <v>1.4080000000000155</v>
      </c>
      <c r="Q488" s="24">
        <f t="shared" ca="1" si="97"/>
        <v>1.0713416118821642E-2</v>
      </c>
      <c r="R488" s="25">
        <f t="shared" ca="1" si="93"/>
        <v>1.3975072384842455</v>
      </c>
      <c r="S488" s="26">
        <f t="shared" ca="1" si="104"/>
        <v>0</v>
      </c>
    </row>
    <row r="489" spans="5:19" x14ac:dyDescent="0.3">
      <c r="E489" s="23">
        <f t="shared" si="98"/>
        <v>488</v>
      </c>
      <c r="F489" s="79">
        <v>44172</v>
      </c>
      <c r="G489" s="82">
        <v>132.91839999999999</v>
      </c>
      <c r="H489" s="27">
        <f t="shared" si="99"/>
        <v>131.42400000000001</v>
      </c>
      <c r="I489" s="63">
        <f t="shared" si="100"/>
        <v>1.4943999999999846</v>
      </c>
      <c r="J489" s="63">
        <f t="shared" si="101"/>
        <v>2.2332313599999543</v>
      </c>
      <c r="K489" s="63">
        <f t="shared" si="102"/>
        <v>1.4943999999999846</v>
      </c>
      <c r="L489" s="24">
        <f t="shared" si="103"/>
        <v>1.1242988179213598E-2</v>
      </c>
      <c r="M489" s="4">
        <f t="shared" ca="1" si="92"/>
        <v>130.66166666666666</v>
      </c>
      <c r="N489" s="63">
        <f t="shared" ca="1" si="94"/>
        <v>2.2567333333333295</v>
      </c>
      <c r="O489" s="63">
        <f t="shared" ca="1" si="95"/>
        <v>5.0928453377777601</v>
      </c>
      <c r="P489" s="63">
        <f t="shared" ca="1" si="96"/>
        <v>2.2567333333333295</v>
      </c>
      <c r="Q489" s="24">
        <f t="shared" ca="1" si="97"/>
        <v>1.6978336583447662E-2</v>
      </c>
      <c r="R489" s="25">
        <f t="shared" ca="1" si="93"/>
        <v>2.2462405718175598</v>
      </c>
      <c r="S489" s="26">
        <f t="shared" ca="1" si="104"/>
        <v>0</v>
      </c>
    </row>
    <row r="490" spans="5:19" x14ac:dyDescent="0.3">
      <c r="E490" s="23">
        <f t="shared" si="98"/>
        <v>489</v>
      </c>
      <c r="F490" s="79">
        <v>44173</v>
      </c>
      <c r="G490" s="82">
        <v>133.27279999999999</v>
      </c>
      <c r="H490" s="27">
        <f t="shared" si="99"/>
        <v>132.91839999999999</v>
      </c>
      <c r="I490" s="63">
        <f t="shared" si="100"/>
        <v>0.35439999999999827</v>
      </c>
      <c r="J490" s="63">
        <f t="shared" si="101"/>
        <v>0.12559935999999877</v>
      </c>
      <c r="K490" s="63">
        <f t="shared" si="102"/>
        <v>0.35439999999999827</v>
      </c>
      <c r="L490" s="24">
        <f t="shared" si="103"/>
        <v>2.659207280105155E-3</v>
      </c>
      <c r="M490" s="4">
        <f t="shared" ca="1" si="92"/>
        <v>131.76086666666666</v>
      </c>
      <c r="N490" s="63">
        <f t="shared" ca="1" si="94"/>
        <v>1.5119333333333316</v>
      </c>
      <c r="O490" s="63">
        <f t="shared" ca="1" si="95"/>
        <v>2.2859424044444392</v>
      </c>
      <c r="P490" s="63">
        <f t="shared" ca="1" si="96"/>
        <v>1.5119333333333316</v>
      </c>
      <c r="Q490" s="24">
        <f t="shared" ca="1" si="97"/>
        <v>1.1344650471313965E-2</v>
      </c>
      <c r="R490" s="25">
        <f t="shared" ca="1" si="93"/>
        <v>1.5014405718175616</v>
      </c>
      <c r="S490" s="26">
        <f t="shared" ca="1" si="104"/>
        <v>0</v>
      </c>
    </row>
    <row r="491" spans="5:19" x14ac:dyDescent="0.3">
      <c r="E491" s="23">
        <f t="shared" si="98"/>
        <v>490</v>
      </c>
      <c r="F491" s="79">
        <v>44174</v>
      </c>
      <c r="G491" s="82">
        <v>132.95670000000001</v>
      </c>
      <c r="H491" s="27">
        <f t="shared" si="99"/>
        <v>133.27279999999999</v>
      </c>
      <c r="I491" s="63">
        <f t="shared" si="100"/>
        <v>-0.3160999999999774</v>
      </c>
      <c r="J491" s="63">
        <f t="shared" si="101"/>
        <v>9.9919209999985714E-2</v>
      </c>
      <c r="K491" s="63">
        <f t="shared" si="102"/>
        <v>0.3160999999999774</v>
      </c>
      <c r="L491" s="24">
        <f t="shared" si="103"/>
        <v>2.3774657463668802E-3</v>
      </c>
      <c r="M491" s="4">
        <f t="shared" ca="1" si="92"/>
        <v>132.5384</v>
      </c>
      <c r="N491" s="63">
        <f t="shared" ca="1" si="94"/>
        <v>0.41830000000001633</v>
      </c>
      <c r="O491" s="63">
        <f t="shared" ca="1" si="95"/>
        <v>0.17497489000001365</v>
      </c>
      <c r="P491" s="63">
        <f t="shared" ca="1" si="96"/>
        <v>0.41830000000001633</v>
      </c>
      <c r="Q491" s="24">
        <f t="shared" ca="1" si="97"/>
        <v>3.1461370506339001E-3</v>
      </c>
      <c r="R491" s="25">
        <f t="shared" ca="1" si="93"/>
        <v>0.40780723848424644</v>
      </c>
      <c r="S491" s="26">
        <f t="shared" ca="1" si="104"/>
        <v>0</v>
      </c>
    </row>
    <row r="492" spans="5:19" x14ac:dyDescent="0.3">
      <c r="E492" s="23">
        <f t="shared" si="98"/>
        <v>491</v>
      </c>
      <c r="F492" s="79">
        <v>44175</v>
      </c>
      <c r="G492" s="82">
        <v>131.79759999999999</v>
      </c>
      <c r="H492" s="27">
        <f t="shared" si="99"/>
        <v>132.95670000000001</v>
      </c>
      <c r="I492" s="63">
        <f t="shared" si="100"/>
        <v>-1.1591000000000236</v>
      </c>
      <c r="J492" s="63">
        <f t="shared" si="101"/>
        <v>1.3435128100000546</v>
      </c>
      <c r="K492" s="63">
        <f t="shared" si="102"/>
        <v>1.1591000000000236</v>
      </c>
      <c r="L492" s="24">
        <f t="shared" si="103"/>
        <v>8.7945455759438993E-3</v>
      </c>
      <c r="M492" s="4">
        <f t="shared" ca="1" si="92"/>
        <v>133.04929999999999</v>
      </c>
      <c r="N492" s="63">
        <f t="shared" ca="1" si="94"/>
        <v>-1.2516999999999996</v>
      </c>
      <c r="O492" s="63">
        <f t="shared" ca="1" si="95"/>
        <v>1.566752889999999</v>
      </c>
      <c r="P492" s="63">
        <f t="shared" ca="1" si="96"/>
        <v>1.2516999999999996</v>
      </c>
      <c r="Q492" s="24">
        <f t="shared" ca="1" si="97"/>
        <v>9.4971380358974643E-3</v>
      </c>
      <c r="R492" s="25">
        <f t="shared" ca="1" si="93"/>
        <v>-1.2621927615157695</v>
      </c>
      <c r="S492" s="26">
        <f t="shared" ca="1" si="104"/>
        <v>1</v>
      </c>
    </row>
    <row r="493" spans="5:19" x14ac:dyDescent="0.3">
      <c r="E493" s="23">
        <f t="shared" si="98"/>
        <v>492</v>
      </c>
      <c r="F493" s="79">
        <v>44176</v>
      </c>
      <c r="G493" s="82">
        <v>131.63470000000001</v>
      </c>
      <c r="H493" s="27">
        <f t="shared" si="99"/>
        <v>131.79759999999999</v>
      </c>
      <c r="I493" s="63">
        <f t="shared" si="100"/>
        <v>-0.16289999999997917</v>
      </c>
      <c r="J493" s="63">
        <f t="shared" si="101"/>
        <v>2.6536409999993214E-2</v>
      </c>
      <c r="K493" s="63">
        <f t="shared" si="102"/>
        <v>0.16289999999997917</v>
      </c>
      <c r="L493" s="24">
        <f t="shared" si="103"/>
        <v>1.2375156398729146E-3</v>
      </c>
      <c r="M493" s="4">
        <f t="shared" ca="1" si="92"/>
        <v>132.67570000000001</v>
      </c>
      <c r="N493" s="63">
        <f t="shared" ca="1" si="94"/>
        <v>-1.0409999999999968</v>
      </c>
      <c r="O493" s="63">
        <f t="shared" ca="1" si="95"/>
        <v>1.0836809999999935</v>
      </c>
      <c r="P493" s="63">
        <f t="shared" ca="1" si="96"/>
        <v>1.0409999999999968</v>
      </c>
      <c r="Q493" s="24">
        <f t="shared" ca="1" si="97"/>
        <v>7.9082491166842534E-3</v>
      </c>
      <c r="R493" s="25">
        <f t="shared" ca="1" si="93"/>
        <v>-1.0514927615157668</v>
      </c>
      <c r="S493" s="26">
        <f t="shared" ca="1" si="104"/>
        <v>0</v>
      </c>
    </row>
    <row r="494" spans="5:19" x14ac:dyDescent="0.3">
      <c r="E494" s="23">
        <f t="shared" si="98"/>
        <v>493</v>
      </c>
      <c r="F494" s="79">
        <v>44179</v>
      </c>
      <c r="G494" s="82">
        <v>130.5522</v>
      </c>
      <c r="H494" s="27">
        <f t="shared" si="99"/>
        <v>131.63470000000001</v>
      </c>
      <c r="I494" s="63">
        <f t="shared" si="100"/>
        <v>-1.0825000000000102</v>
      </c>
      <c r="J494" s="63">
        <f t="shared" si="101"/>
        <v>1.1718062500000221</v>
      </c>
      <c r="K494" s="63">
        <f t="shared" si="102"/>
        <v>1.0825000000000102</v>
      </c>
      <c r="L494" s="24">
        <f t="shared" si="103"/>
        <v>8.2917024760977617E-3</v>
      </c>
      <c r="M494" s="4">
        <f t="shared" ca="1" si="92"/>
        <v>132.12966666666668</v>
      </c>
      <c r="N494" s="63">
        <f t="shared" ca="1" si="94"/>
        <v>-1.5774666666666803</v>
      </c>
      <c r="O494" s="63">
        <f t="shared" ca="1" si="95"/>
        <v>2.4884010844444875</v>
      </c>
      <c r="P494" s="63">
        <f t="shared" ca="1" si="96"/>
        <v>1.5774666666666803</v>
      </c>
      <c r="Q494" s="24">
        <f t="shared" ca="1" si="97"/>
        <v>1.208303396393688E-2</v>
      </c>
      <c r="R494" s="25">
        <f t="shared" ca="1" si="93"/>
        <v>-1.5879594281824503</v>
      </c>
      <c r="S494" s="26">
        <f t="shared" ca="1" si="104"/>
        <v>0</v>
      </c>
    </row>
    <row r="495" spans="5:19" x14ac:dyDescent="0.3">
      <c r="E495" s="23">
        <f t="shared" si="98"/>
        <v>494</v>
      </c>
      <c r="F495" s="79">
        <v>44180</v>
      </c>
      <c r="G495" s="82">
        <v>133.53149999999999</v>
      </c>
      <c r="H495" s="27">
        <f t="shared" si="99"/>
        <v>130.5522</v>
      </c>
      <c r="I495" s="63">
        <f t="shared" si="100"/>
        <v>2.979299999999995</v>
      </c>
      <c r="J495" s="63">
        <f t="shared" si="101"/>
        <v>8.8762284899999706</v>
      </c>
      <c r="K495" s="63">
        <f t="shared" si="102"/>
        <v>2.979299999999995</v>
      </c>
      <c r="L495" s="24">
        <f t="shared" si="103"/>
        <v>2.2311589400253837E-2</v>
      </c>
      <c r="M495" s="4">
        <f t="shared" ca="1" si="92"/>
        <v>131.32816666666668</v>
      </c>
      <c r="N495" s="63">
        <f t="shared" ca="1" si="94"/>
        <v>2.2033333333333189</v>
      </c>
      <c r="O495" s="63">
        <f t="shared" ca="1" si="95"/>
        <v>4.8546777777777139</v>
      </c>
      <c r="P495" s="63">
        <f t="shared" ca="1" si="96"/>
        <v>2.2033333333333189</v>
      </c>
      <c r="Q495" s="24">
        <f t="shared" ca="1" si="97"/>
        <v>1.650047616729625E-2</v>
      </c>
      <c r="R495" s="25">
        <f t="shared" ca="1" si="93"/>
        <v>2.1928405718175492</v>
      </c>
      <c r="S495" s="26">
        <f t="shared" ca="1" si="104"/>
        <v>1</v>
      </c>
    </row>
    <row r="496" spans="5:19" x14ac:dyDescent="0.3">
      <c r="E496" s="23">
        <f t="shared" si="98"/>
        <v>495</v>
      </c>
      <c r="F496" s="79">
        <v>44181</v>
      </c>
      <c r="G496" s="82">
        <v>132.5256</v>
      </c>
      <c r="H496" s="27">
        <f t="shared" si="99"/>
        <v>133.53149999999999</v>
      </c>
      <c r="I496" s="63">
        <f t="shared" si="100"/>
        <v>-1.0058999999999969</v>
      </c>
      <c r="J496" s="63">
        <f t="shared" si="101"/>
        <v>1.0118348099999939</v>
      </c>
      <c r="K496" s="63">
        <f t="shared" si="102"/>
        <v>1.0058999999999969</v>
      </c>
      <c r="L496" s="24">
        <f t="shared" si="103"/>
        <v>7.59023162317316E-3</v>
      </c>
      <c r="M496" s="4">
        <f t="shared" ca="1" si="92"/>
        <v>131.90613333333334</v>
      </c>
      <c r="N496" s="63">
        <f t="shared" ca="1" si="94"/>
        <v>0.61946666666665351</v>
      </c>
      <c r="O496" s="63">
        <f t="shared" ca="1" si="95"/>
        <v>0.38373895111109479</v>
      </c>
      <c r="P496" s="63">
        <f t="shared" ca="1" si="96"/>
        <v>0.61946666666665351</v>
      </c>
      <c r="Q496" s="24">
        <f t="shared" ca="1" si="97"/>
        <v>4.6743170124613929E-3</v>
      </c>
      <c r="R496" s="25">
        <f t="shared" ca="1" si="93"/>
        <v>0.60897390515088368</v>
      </c>
      <c r="S496" s="26">
        <f t="shared" ca="1" si="104"/>
        <v>0</v>
      </c>
    </row>
    <row r="497" spans="5:19" x14ac:dyDescent="0.3">
      <c r="E497" s="23">
        <f t="shared" si="98"/>
        <v>496</v>
      </c>
      <c r="F497" s="79">
        <v>44182</v>
      </c>
      <c r="G497" s="82">
        <v>134.59479999999999</v>
      </c>
      <c r="H497" s="27">
        <f t="shared" si="99"/>
        <v>132.5256</v>
      </c>
      <c r="I497" s="63">
        <f t="shared" si="100"/>
        <v>2.069199999999995</v>
      </c>
      <c r="J497" s="63">
        <f t="shared" si="101"/>
        <v>4.2815886399999794</v>
      </c>
      <c r="K497" s="63">
        <f t="shared" si="102"/>
        <v>2.069199999999995</v>
      </c>
      <c r="L497" s="24">
        <f t="shared" si="103"/>
        <v>1.5373550835544874E-2</v>
      </c>
      <c r="M497" s="4">
        <f t="shared" ca="1" si="92"/>
        <v>132.20310000000001</v>
      </c>
      <c r="N497" s="63">
        <f t="shared" ca="1" si="94"/>
        <v>2.3916999999999859</v>
      </c>
      <c r="O497" s="63">
        <f t="shared" ca="1" si="95"/>
        <v>5.720228889999933</v>
      </c>
      <c r="P497" s="63">
        <f t="shared" ca="1" si="96"/>
        <v>2.3916999999999859</v>
      </c>
      <c r="Q497" s="24">
        <f t="shared" ca="1" si="97"/>
        <v>1.776963151622489E-2</v>
      </c>
      <c r="R497" s="25">
        <f t="shared" ca="1" si="93"/>
        <v>2.3812072384842162</v>
      </c>
      <c r="S497" s="26">
        <f t="shared" ca="1" si="104"/>
        <v>0</v>
      </c>
    </row>
    <row r="498" spans="5:19" x14ac:dyDescent="0.3">
      <c r="E498" s="23">
        <f t="shared" si="98"/>
        <v>497</v>
      </c>
      <c r="F498" s="79">
        <v>44183</v>
      </c>
      <c r="G498" s="82">
        <v>131.5102</v>
      </c>
      <c r="H498" s="27">
        <f t="shared" si="99"/>
        <v>134.59479999999999</v>
      </c>
      <c r="I498" s="63">
        <f t="shared" si="100"/>
        <v>-3.0845999999999947</v>
      </c>
      <c r="J498" s="63">
        <f t="shared" si="101"/>
        <v>9.5147571599999665</v>
      </c>
      <c r="K498" s="63">
        <f t="shared" si="102"/>
        <v>3.0845999999999947</v>
      </c>
      <c r="L498" s="24">
        <f t="shared" si="103"/>
        <v>2.3455214880670813E-2</v>
      </c>
      <c r="M498" s="4">
        <f t="shared" ca="1" si="92"/>
        <v>133.55063333333331</v>
      </c>
      <c r="N498" s="63">
        <f t="shared" ca="1" si="94"/>
        <v>-2.0404333333333113</v>
      </c>
      <c r="O498" s="63">
        <f t="shared" ca="1" si="95"/>
        <v>4.1633681877776878</v>
      </c>
      <c r="P498" s="63">
        <f t="shared" ca="1" si="96"/>
        <v>2.0404333333333113</v>
      </c>
      <c r="Q498" s="24">
        <f t="shared" ca="1" si="97"/>
        <v>1.5515399819430823E-2</v>
      </c>
      <c r="R498" s="25">
        <f t="shared" ca="1" si="93"/>
        <v>-2.0509260948490811</v>
      </c>
      <c r="S498" s="26">
        <f t="shared" ca="1" si="104"/>
        <v>1</v>
      </c>
    </row>
    <row r="499" spans="5:19" x14ac:dyDescent="0.3">
      <c r="E499" s="23">
        <f t="shared" si="98"/>
        <v>498</v>
      </c>
      <c r="F499" s="79">
        <v>44186</v>
      </c>
      <c r="G499" s="82">
        <v>137.96690000000001</v>
      </c>
      <c r="H499" s="27">
        <f t="shared" si="99"/>
        <v>131.5102</v>
      </c>
      <c r="I499" s="63">
        <f t="shared" si="100"/>
        <v>6.4567000000000121</v>
      </c>
      <c r="J499" s="63">
        <f t="shared" si="101"/>
        <v>41.688974890000154</v>
      </c>
      <c r="K499" s="63">
        <f t="shared" si="102"/>
        <v>6.4567000000000121</v>
      </c>
      <c r="L499" s="24">
        <f t="shared" si="103"/>
        <v>4.6798906114437676E-2</v>
      </c>
      <c r="M499" s="4">
        <f t="shared" ca="1" si="92"/>
        <v>132.87686666666667</v>
      </c>
      <c r="N499" s="63">
        <f t="shared" ca="1" si="94"/>
        <v>5.0900333333333379</v>
      </c>
      <c r="O499" s="63">
        <f t="shared" ca="1" si="95"/>
        <v>25.908439334444491</v>
      </c>
      <c r="P499" s="63">
        <f t="shared" ca="1" si="96"/>
        <v>5.0900333333333379</v>
      </c>
      <c r="Q499" s="24">
        <f t="shared" ca="1" si="97"/>
        <v>3.6893148525721293E-2</v>
      </c>
      <c r="R499" s="25">
        <f t="shared" ca="1" si="93"/>
        <v>5.0795405718175681</v>
      </c>
      <c r="S499" s="26">
        <f t="shared" ca="1" si="104"/>
        <v>1</v>
      </c>
    </row>
    <row r="500" spans="5:19" x14ac:dyDescent="0.3">
      <c r="E500" s="23">
        <f t="shared" si="98"/>
        <v>499</v>
      </c>
      <c r="F500" s="79">
        <v>44187</v>
      </c>
      <c r="G500" s="82">
        <v>136.46289999999999</v>
      </c>
      <c r="H500" s="27">
        <f t="shared" si="99"/>
        <v>137.96690000000001</v>
      </c>
      <c r="I500" s="63">
        <f t="shared" si="100"/>
        <v>-1.5040000000000191</v>
      </c>
      <c r="J500" s="63">
        <f t="shared" si="101"/>
        <v>2.2620160000000573</v>
      </c>
      <c r="K500" s="63">
        <f t="shared" si="102"/>
        <v>1.5040000000000191</v>
      </c>
      <c r="L500" s="24">
        <f t="shared" si="103"/>
        <v>1.1021310554004196E-2</v>
      </c>
      <c r="M500" s="4">
        <f t="shared" ca="1" si="92"/>
        <v>134.69063333333335</v>
      </c>
      <c r="N500" s="63">
        <f t="shared" ca="1" si="94"/>
        <v>1.7722666666666385</v>
      </c>
      <c r="O500" s="63">
        <f t="shared" ca="1" si="95"/>
        <v>3.1409291377776776</v>
      </c>
      <c r="P500" s="63">
        <f t="shared" ca="1" si="96"/>
        <v>1.7722666666666385</v>
      </c>
      <c r="Q500" s="24">
        <f t="shared" ca="1" si="97"/>
        <v>1.2987168429416629E-2</v>
      </c>
      <c r="R500" s="25">
        <f t="shared" ca="1" si="93"/>
        <v>1.7617739051508685</v>
      </c>
      <c r="S500" s="26">
        <f t="shared" ca="1" si="104"/>
        <v>0</v>
      </c>
    </row>
    <row r="501" spans="5:19" x14ac:dyDescent="0.3">
      <c r="E501" s="23">
        <f t="shared" si="98"/>
        <v>500</v>
      </c>
      <c r="F501" s="79">
        <v>44188</v>
      </c>
      <c r="G501" s="82">
        <v>135.80189999999999</v>
      </c>
      <c r="H501" s="27">
        <f t="shared" si="99"/>
        <v>136.46289999999999</v>
      </c>
      <c r="I501" s="63">
        <f t="shared" si="100"/>
        <v>-0.66100000000000136</v>
      </c>
      <c r="J501" s="63">
        <f t="shared" si="101"/>
        <v>0.43692100000000178</v>
      </c>
      <c r="K501" s="63">
        <f t="shared" si="102"/>
        <v>0.66100000000000136</v>
      </c>
      <c r="L501" s="24">
        <f t="shared" si="103"/>
        <v>4.8673840351276488E-3</v>
      </c>
      <c r="M501" s="4">
        <f t="shared" ca="1" si="92"/>
        <v>135.31333333333333</v>
      </c>
      <c r="N501" s="63">
        <f t="shared" ca="1" si="94"/>
        <v>0.4885666666666566</v>
      </c>
      <c r="O501" s="63">
        <f t="shared" ca="1" si="95"/>
        <v>0.23869738777776794</v>
      </c>
      <c r="P501" s="63">
        <f t="shared" ca="1" si="96"/>
        <v>0.4885666666666566</v>
      </c>
      <c r="Q501" s="24">
        <f t="shared" ca="1" si="97"/>
        <v>3.5976423501192299E-3</v>
      </c>
      <c r="R501" s="25">
        <f t="shared" ca="1" si="93"/>
        <v>0.47807390515088671</v>
      </c>
      <c r="S501" s="26">
        <f t="shared" ca="1" si="104"/>
        <v>0</v>
      </c>
    </row>
    <row r="502" spans="5:19" x14ac:dyDescent="0.3">
      <c r="E502" s="23">
        <f t="shared" si="98"/>
        <v>501</v>
      </c>
      <c r="F502" s="79">
        <v>44189</v>
      </c>
      <c r="G502" s="82">
        <v>135.64859999999999</v>
      </c>
      <c r="H502" s="27">
        <f t="shared" si="99"/>
        <v>135.80189999999999</v>
      </c>
      <c r="I502" s="63">
        <f t="shared" si="100"/>
        <v>-0.15330000000000155</v>
      </c>
      <c r="J502" s="63">
        <f t="shared" si="101"/>
        <v>2.3500890000000475E-2</v>
      </c>
      <c r="K502" s="63">
        <f t="shared" si="102"/>
        <v>0.15330000000000155</v>
      </c>
      <c r="L502" s="24">
        <f t="shared" si="103"/>
        <v>1.1301259283177383E-3</v>
      </c>
      <c r="M502" s="4">
        <f t="shared" ca="1" si="92"/>
        <v>136.7439</v>
      </c>
      <c r="N502" s="63">
        <f t="shared" ca="1" si="94"/>
        <v>-1.0953000000000088</v>
      </c>
      <c r="O502" s="63">
        <f t="shared" ca="1" si="95"/>
        <v>1.1996820900000194</v>
      </c>
      <c r="P502" s="63">
        <f t="shared" ca="1" si="96"/>
        <v>1.0953000000000088</v>
      </c>
      <c r="Q502" s="24">
        <f t="shared" ca="1" si="97"/>
        <v>8.0745396561410065E-3</v>
      </c>
      <c r="R502" s="25">
        <f t="shared" ca="1" si="93"/>
        <v>-1.1057927615157788</v>
      </c>
      <c r="S502" s="26">
        <f t="shared" ca="1" si="104"/>
        <v>1</v>
      </c>
    </row>
    <row r="503" spans="5:19" x14ac:dyDescent="0.3">
      <c r="E503" s="23">
        <f t="shared" si="98"/>
        <v>502</v>
      </c>
      <c r="F503" s="79">
        <v>44193</v>
      </c>
      <c r="G503" s="82">
        <v>136.44370000000001</v>
      </c>
      <c r="H503" s="27">
        <f t="shared" si="99"/>
        <v>135.64859999999999</v>
      </c>
      <c r="I503" s="63">
        <f t="shared" si="100"/>
        <v>0.79510000000001924</v>
      </c>
      <c r="J503" s="63">
        <f t="shared" si="101"/>
        <v>0.63218401000003055</v>
      </c>
      <c r="K503" s="63">
        <f t="shared" si="102"/>
        <v>0.79510000000001924</v>
      </c>
      <c r="L503" s="24">
        <f t="shared" si="103"/>
        <v>5.8273119242590104E-3</v>
      </c>
      <c r="M503" s="4">
        <f t="shared" ca="1" si="92"/>
        <v>135.97113333333331</v>
      </c>
      <c r="N503" s="63">
        <f t="shared" ca="1" si="94"/>
        <v>0.47256666666669389</v>
      </c>
      <c r="O503" s="63">
        <f t="shared" ca="1" si="95"/>
        <v>0.22331925444447018</v>
      </c>
      <c r="P503" s="63">
        <f t="shared" ca="1" si="96"/>
        <v>0.47256666666669389</v>
      </c>
      <c r="Q503" s="24">
        <f t="shared" ca="1" si="97"/>
        <v>3.4634553787876894E-3</v>
      </c>
      <c r="R503" s="25">
        <f t="shared" ca="1" si="93"/>
        <v>0.462073905150924</v>
      </c>
      <c r="S503" s="26">
        <f t="shared" ca="1" si="104"/>
        <v>1</v>
      </c>
    </row>
    <row r="504" spans="5:19" x14ac:dyDescent="0.3">
      <c r="E504" s="23">
        <f t="shared" si="98"/>
        <v>503</v>
      </c>
      <c r="F504" s="79">
        <v>44194</v>
      </c>
      <c r="G504" s="82">
        <v>135.6199</v>
      </c>
      <c r="H504" s="27">
        <f t="shared" si="99"/>
        <v>136.44370000000001</v>
      </c>
      <c r="I504" s="63">
        <f t="shared" si="100"/>
        <v>-0.82380000000000564</v>
      </c>
      <c r="J504" s="63">
        <f t="shared" si="101"/>
        <v>0.67864644000000929</v>
      </c>
      <c r="K504" s="63">
        <f t="shared" si="102"/>
        <v>0.82380000000000564</v>
      </c>
      <c r="L504" s="24">
        <f t="shared" si="103"/>
        <v>6.0743297996828311E-3</v>
      </c>
      <c r="M504" s="4">
        <f t="shared" ca="1" si="92"/>
        <v>135.96473333333333</v>
      </c>
      <c r="N504" s="63">
        <f t="shared" ca="1" si="94"/>
        <v>-0.34483333333332666</v>
      </c>
      <c r="O504" s="63">
        <f t="shared" ca="1" si="95"/>
        <v>0.11891002777777318</v>
      </c>
      <c r="P504" s="63">
        <f t="shared" ca="1" si="96"/>
        <v>0.34483333333332666</v>
      </c>
      <c r="Q504" s="24">
        <f t="shared" ca="1" si="97"/>
        <v>2.542645536040999E-3</v>
      </c>
      <c r="R504" s="25">
        <f t="shared" ca="1" si="93"/>
        <v>-0.35532609484909655</v>
      </c>
      <c r="S504" s="26">
        <f t="shared" ca="1" si="104"/>
        <v>1</v>
      </c>
    </row>
    <row r="505" spans="5:19" x14ac:dyDescent="0.3">
      <c r="E505" s="23">
        <f t="shared" si="98"/>
        <v>504</v>
      </c>
      <c r="F505" s="79">
        <v>44195</v>
      </c>
      <c r="G505" s="82">
        <v>135.62950000000001</v>
      </c>
      <c r="H505" s="27">
        <f t="shared" si="99"/>
        <v>135.6199</v>
      </c>
      <c r="I505" s="63">
        <f t="shared" si="100"/>
        <v>9.6000000000060481E-3</v>
      </c>
      <c r="J505" s="63">
        <f t="shared" si="101"/>
        <v>9.216000000011613E-5</v>
      </c>
      <c r="K505" s="63">
        <f t="shared" si="102"/>
        <v>9.6000000000060481E-3</v>
      </c>
      <c r="L505" s="24">
        <f t="shared" si="103"/>
        <v>7.0781061642238947E-5</v>
      </c>
      <c r="M505" s="4">
        <f t="shared" ca="1" si="92"/>
        <v>135.90406666666669</v>
      </c>
      <c r="N505" s="63">
        <f t="shared" ca="1" si="94"/>
        <v>-0.27456666666668639</v>
      </c>
      <c r="O505" s="63">
        <f t="shared" ca="1" si="95"/>
        <v>7.5386854444455267E-2</v>
      </c>
      <c r="P505" s="63">
        <f t="shared" ca="1" si="96"/>
        <v>0.27456666666668639</v>
      </c>
      <c r="Q505" s="24">
        <f t="shared" ca="1" si="97"/>
        <v>2.0243875164819335E-3</v>
      </c>
      <c r="R505" s="25">
        <f t="shared" ca="1" si="93"/>
        <v>-0.28505942818245628</v>
      </c>
      <c r="S505" s="26">
        <f t="shared" ca="1" si="104"/>
        <v>0</v>
      </c>
    </row>
    <row r="506" spans="5:19" x14ac:dyDescent="0.3">
      <c r="E506" s="23">
        <f t="shared" si="98"/>
        <v>505</v>
      </c>
      <c r="F506" s="79">
        <v>44196</v>
      </c>
      <c r="G506" s="82">
        <v>135.524</v>
      </c>
      <c r="H506" s="27">
        <f t="shared" si="99"/>
        <v>135.62950000000001</v>
      </c>
      <c r="I506" s="63">
        <f t="shared" si="100"/>
        <v>-0.10550000000000637</v>
      </c>
      <c r="J506" s="63">
        <f t="shared" si="101"/>
        <v>1.1130250000001344E-2</v>
      </c>
      <c r="K506" s="63">
        <f t="shared" si="102"/>
        <v>0.10550000000000637</v>
      </c>
      <c r="L506" s="24">
        <f t="shared" si="103"/>
        <v>7.7845990378092706E-4</v>
      </c>
      <c r="M506" s="4">
        <f t="shared" ca="1" si="92"/>
        <v>135.89770000000001</v>
      </c>
      <c r="N506" s="63">
        <f t="shared" ca="1" si="94"/>
        <v>-0.37370000000001369</v>
      </c>
      <c r="O506" s="63">
        <f t="shared" ca="1" si="95"/>
        <v>0.13965169000001024</v>
      </c>
      <c r="P506" s="63">
        <f t="shared" ca="1" si="96"/>
        <v>0.37370000000001369</v>
      </c>
      <c r="Q506" s="24">
        <f t="shared" ca="1" si="97"/>
        <v>2.7574451757623277E-3</v>
      </c>
      <c r="R506" s="25">
        <f t="shared" ca="1" si="93"/>
        <v>-0.38419276151578358</v>
      </c>
      <c r="S506" s="26">
        <f t="shared" ca="1" si="104"/>
        <v>0</v>
      </c>
    </row>
    <row r="507" spans="5:19" x14ac:dyDescent="0.3">
      <c r="E507" s="23">
        <f t="shared" si="98"/>
        <v>506</v>
      </c>
      <c r="F507" s="79">
        <v>44200</v>
      </c>
      <c r="G507" s="82">
        <v>134.21170000000001</v>
      </c>
      <c r="H507" s="27">
        <f t="shared" si="99"/>
        <v>135.524</v>
      </c>
      <c r="I507" s="63">
        <f t="shared" si="100"/>
        <v>-1.3122999999999934</v>
      </c>
      <c r="J507" s="63">
        <f t="shared" si="101"/>
        <v>1.7221312899999826</v>
      </c>
      <c r="K507" s="63">
        <f t="shared" si="102"/>
        <v>1.3122999999999934</v>
      </c>
      <c r="L507" s="24">
        <f t="shared" si="103"/>
        <v>9.7778360604924407E-3</v>
      </c>
      <c r="M507" s="4">
        <f t="shared" ca="1" si="92"/>
        <v>135.59113333333335</v>
      </c>
      <c r="N507" s="63">
        <f t="shared" ca="1" si="94"/>
        <v>-1.3794333333333384</v>
      </c>
      <c r="O507" s="63">
        <f t="shared" ca="1" si="95"/>
        <v>1.902836321111125</v>
      </c>
      <c r="P507" s="63">
        <f t="shared" ca="1" si="96"/>
        <v>1.3794333333333384</v>
      </c>
      <c r="Q507" s="24">
        <f t="shared" ca="1" si="97"/>
        <v>1.027804083647952E-2</v>
      </c>
      <c r="R507" s="25">
        <f t="shared" ca="1" si="93"/>
        <v>-1.3899260948491083</v>
      </c>
      <c r="S507" s="26">
        <f t="shared" ca="1" si="104"/>
        <v>0</v>
      </c>
    </row>
    <row r="508" spans="5:19" x14ac:dyDescent="0.3">
      <c r="E508" s="23">
        <f t="shared" si="98"/>
        <v>507</v>
      </c>
      <c r="F508" s="79">
        <v>44201</v>
      </c>
      <c r="G508" s="82">
        <v>135.29419999999999</v>
      </c>
      <c r="H508" s="27">
        <f t="shared" si="99"/>
        <v>134.21170000000001</v>
      </c>
      <c r="I508" s="63">
        <f t="shared" si="100"/>
        <v>1.0824999999999818</v>
      </c>
      <c r="J508" s="63">
        <f t="shared" si="101"/>
        <v>1.1718062499999606</v>
      </c>
      <c r="K508" s="63">
        <f t="shared" si="102"/>
        <v>1.0824999999999818</v>
      </c>
      <c r="L508" s="24">
        <f t="shared" si="103"/>
        <v>8.0010820862977273E-3</v>
      </c>
      <c r="M508" s="4">
        <f t="shared" ca="1" si="92"/>
        <v>135.12173333333334</v>
      </c>
      <c r="N508" s="63">
        <f t="shared" ca="1" si="94"/>
        <v>0.17246666666665078</v>
      </c>
      <c r="O508" s="63">
        <f t="shared" ca="1" si="95"/>
        <v>2.9744751111105631E-2</v>
      </c>
      <c r="P508" s="63">
        <f t="shared" ca="1" si="96"/>
        <v>0.17246666666665078</v>
      </c>
      <c r="Q508" s="24">
        <f t="shared" ca="1" si="97"/>
        <v>1.2747528472517727E-3</v>
      </c>
      <c r="R508" s="25">
        <f t="shared" ca="1" si="93"/>
        <v>0.16197390515088089</v>
      </c>
      <c r="S508" s="26">
        <f t="shared" ca="1" si="104"/>
        <v>1</v>
      </c>
    </row>
    <row r="509" spans="5:19" x14ac:dyDescent="0.3">
      <c r="E509" s="23">
        <f t="shared" si="98"/>
        <v>508</v>
      </c>
      <c r="F509" s="79">
        <v>44202</v>
      </c>
      <c r="G509" s="82">
        <v>136.36709999999999</v>
      </c>
      <c r="H509" s="27">
        <f t="shared" si="99"/>
        <v>135.29419999999999</v>
      </c>
      <c r="I509" s="63">
        <f t="shared" si="100"/>
        <v>1.0729000000000042</v>
      </c>
      <c r="J509" s="63">
        <f t="shared" si="101"/>
        <v>1.151114410000009</v>
      </c>
      <c r="K509" s="63">
        <f t="shared" si="102"/>
        <v>1.0729000000000042</v>
      </c>
      <c r="L509" s="24">
        <f t="shared" si="103"/>
        <v>7.8677334929026441E-3</v>
      </c>
      <c r="M509" s="4">
        <f t="shared" ca="1" si="92"/>
        <v>135.00996666666666</v>
      </c>
      <c r="N509" s="63">
        <f t="shared" ca="1" si="94"/>
        <v>1.3571333333333371</v>
      </c>
      <c r="O509" s="63">
        <f t="shared" ca="1" si="95"/>
        <v>1.8418108844444545</v>
      </c>
      <c r="P509" s="63">
        <f t="shared" ca="1" si="96"/>
        <v>1.3571333333333371</v>
      </c>
      <c r="Q509" s="24">
        <f t="shared" ca="1" si="97"/>
        <v>9.9520583288295866E-3</v>
      </c>
      <c r="R509" s="25">
        <f t="shared" ca="1" si="93"/>
        <v>1.3466405718175671</v>
      </c>
      <c r="S509" s="26">
        <f t="shared" ca="1" si="104"/>
        <v>0</v>
      </c>
    </row>
    <row r="510" spans="5:19" x14ac:dyDescent="0.3">
      <c r="E510" s="23">
        <f t="shared" si="98"/>
        <v>509</v>
      </c>
      <c r="F510" s="79">
        <v>44203</v>
      </c>
      <c r="G510" s="82">
        <v>138.8578</v>
      </c>
      <c r="H510" s="27">
        <f t="shared" si="99"/>
        <v>136.36709999999999</v>
      </c>
      <c r="I510" s="63">
        <f t="shared" si="100"/>
        <v>2.4907000000000039</v>
      </c>
      <c r="J510" s="63">
        <f t="shared" si="101"/>
        <v>6.2035864900000197</v>
      </c>
      <c r="K510" s="63">
        <f t="shared" si="102"/>
        <v>2.4907000000000039</v>
      </c>
      <c r="L510" s="24">
        <f t="shared" si="103"/>
        <v>1.7937055030398032E-2</v>
      </c>
      <c r="M510" s="4">
        <f t="shared" ca="1" si="92"/>
        <v>135.291</v>
      </c>
      <c r="N510" s="63">
        <f t="shared" ca="1" si="94"/>
        <v>3.5668000000000006</v>
      </c>
      <c r="O510" s="63">
        <f t="shared" ca="1" si="95"/>
        <v>12.722062240000005</v>
      </c>
      <c r="P510" s="63">
        <f t="shared" ca="1" si="96"/>
        <v>3.5668000000000006</v>
      </c>
      <c r="Q510" s="24">
        <f t="shared" ca="1" si="97"/>
        <v>2.5686709713102187E-2</v>
      </c>
      <c r="R510" s="25">
        <f t="shared" ca="1" si="93"/>
        <v>3.5563072384842309</v>
      </c>
      <c r="S510" s="26">
        <f t="shared" ca="1" si="104"/>
        <v>0</v>
      </c>
    </row>
    <row r="511" spans="5:19" x14ac:dyDescent="0.3">
      <c r="E511" s="23">
        <f t="shared" si="98"/>
        <v>510</v>
      </c>
      <c r="F511" s="79">
        <v>44204</v>
      </c>
      <c r="G511" s="82">
        <v>140.19900000000001</v>
      </c>
      <c r="H511" s="27">
        <f t="shared" si="99"/>
        <v>138.8578</v>
      </c>
      <c r="I511" s="63">
        <f t="shared" si="100"/>
        <v>1.3412000000000148</v>
      </c>
      <c r="J511" s="63">
        <f t="shared" si="101"/>
        <v>1.7988174400000398</v>
      </c>
      <c r="K511" s="63">
        <f t="shared" si="102"/>
        <v>1.3412000000000148</v>
      </c>
      <c r="L511" s="24">
        <f t="shared" si="103"/>
        <v>9.566402042810682E-3</v>
      </c>
      <c r="M511" s="4">
        <f t="shared" ca="1" si="92"/>
        <v>136.83969999999999</v>
      </c>
      <c r="N511" s="63">
        <f t="shared" ca="1" si="94"/>
        <v>3.3593000000000188</v>
      </c>
      <c r="O511" s="63">
        <f t="shared" ca="1" si="95"/>
        <v>11.284896490000126</v>
      </c>
      <c r="P511" s="63">
        <f t="shared" ca="1" si="96"/>
        <v>3.3593000000000188</v>
      </c>
      <c r="Q511" s="24">
        <f t="shared" ca="1" si="97"/>
        <v>2.3960941233532467E-2</v>
      </c>
      <c r="R511" s="25">
        <f t="shared" ca="1" si="93"/>
        <v>3.3488072384842491</v>
      </c>
      <c r="S511" s="26">
        <f t="shared" ca="1" si="104"/>
        <v>0</v>
      </c>
    </row>
    <row r="512" spans="5:19" x14ac:dyDescent="0.3">
      <c r="E512" s="23">
        <f t="shared" si="98"/>
        <v>511</v>
      </c>
      <c r="F512" s="79">
        <v>44207</v>
      </c>
      <c r="G512" s="82">
        <v>140.86949999999999</v>
      </c>
      <c r="H512" s="27">
        <f t="shared" si="99"/>
        <v>140.19900000000001</v>
      </c>
      <c r="I512" s="63">
        <f t="shared" si="100"/>
        <v>0.67049999999997567</v>
      </c>
      <c r="J512" s="63">
        <f t="shared" si="101"/>
        <v>0.44957024999996736</v>
      </c>
      <c r="K512" s="63">
        <f t="shared" si="102"/>
        <v>0.67049999999997567</v>
      </c>
      <c r="L512" s="24">
        <f t="shared" si="103"/>
        <v>4.7597244257981727E-3</v>
      </c>
      <c r="M512" s="4">
        <f t="shared" ca="1" si="92"/>
        <v>138.47463333333334</v>
      </c>
      <c r="N512" s="63">
        <f t="shared" ca="1" si="94"/>
        <v>2.3948666666666441</v>
      </c>
      <c r="O512" s="63">
        <f t="shared" ca="1" si="95"/>
        <v>5.7353863511110026</v>
      </c>
      <c r="P512" s="63">
        <f t="shared" ca="1" si="96"/>
        <v>2.3948666666666441</v>
      </c>
      <c r="Q512" s="24">
        <f t="shared" ca="1" si="97"/>
        <v>1.7000604578469039E-2</v>
      </c>
      <c r="R512" s="25">
        <f t="shared" ca="1" si="93"/>
        <v>2.3843739051508743</v>
      </c>
      <c r="S512" s="26">
        <f t="shared" ca="1" si="104"/>
        <v>0</v>
      </c>
    </row>
    <row r="513" spans="5:19" x14ac:dyDescent="0.3">
      <c r="E513" s="23">
        <f t="shared" si="98"/>
        <v>512</v>
      </c>
      <c r="F513" s="79">
        <v>44208</v>
      </c>
      <c r="G513" s="82">
        <v>138.95359999999999</v>
      </c>
      <c r="H513" s="27">
        <f t="shared" si="99"/>
        <v>140.86949999999999</v>
      </c>
      <c r="I513" s="63">
        <f t="shared" si="100"/>
        <v>-1.9158999999999935</v>
      </c>
      <c r="J513" s="63">
        <f t="shared" si="101"/>
        <v>3.6706728099999753</v>
      </c>
      <c r="K513" s="63">
        <f t="shared" si="102"/>
        <v>1.9158999999999935</v>
      </c>
      <c r="L513" s="24">
        <f t="shared" si="103"/>
        <v>1.3788055869009466E-2</v>
      </c>
      <c r="M513" s="4">
        <f t="shared" ca="1" si="92"/>
        <v>139.97543333333331</v>
      </c>
      <c r="N513" s="63">
        <f t="shared" ca="1" si="94"/>
        <v>-1.0218333333333192</v>
      </c>
      <c r="O513" s="63">
        <f t="shared" ca="1" si="95"/>
        <v>1.0441433611110822</v>
      </c>
      <c r="P513" s="63">
        <f t="shared" ca="1" si="96"/>
        <v>1.0218333333333192</v>
      </c>
      <c r="Q513" s="24">
        <f t="shared" ca="1" si="97"/>
        <v>7.353773729743736E-3</v>
      </c>
      <c r="R513" s="25">
        <f t="shared" ca="1" si="93"/>
        <v>-1.0323260948490891</v>
      </c>
      <c r="S513" s="26">
        <f t="shared" ca="1" si="104"/>
        <v>1</v>
      </c>
    </row>
    <row r="514" spans="5:19" x14ac:dyDescent="0.3">
      <c r="E514" s="23">
        <f t="shared" si="98"/>
        <v>513</v>
      </c>
      <c r="F514" s="79">
        <v>44209</v>
      </c>
      <c r="G514" s="82">
        <v>137.02809999999999</v>
      </c>
      <c r="H514" s="27">
        <f t="shared" si="99"/>
        <v>138.95359999999999</v>
      </c>
      <c r="I514" s="63">
        <f t="shared" si="100"/>
        <v>-1.9254999999999995</v>
      </c>
      <c r="J514" s="63">
        <f t="shared" si="101"/>
        <v>3.7075502499999984</v>
      </c>
      <c r="K514" s="63">
        <f t="shared" si="102"/>
        <v>1.9254999999999995</v>
      </c>
      <c r="L514" s="24">
        <f t="shared" si="103"/>
        <v>1.4051862355239543E-2</v>
      </c>
      <c r="M514" s="4">
        <f t="shared" ref="M514:M577" ca="1" si="105">IF(E514&lt;=span,G514,AVERAGE(OFFSET(G514,-span,0,span,1)))</f>
        <v>140.00736666666666</v>
      </c>
      <c r="N514" s="63">
        <f t="shared" ca="1" si="94"/>
        <v>-2.9792666666666605</v>
      </c>
      <c r="O514" s="63">
        <f t="shared" ca="1" si="95"/>
        <v>8.8760298711110739</v>
      </c>
      <c r="P514" s="63">
        <f t="shared" ca="1" si="96"/>
        <v>2.9792666666666605</v>
      </c>
      <c r="Q514" s="24">
        <f t="shared" ca="1" si="97"/>
        <v>2.1742012526384448E-2</v>
      </c>
      <c r="R514" s="25">
        <f t="shared" ref="R514:R577" ca="1" si="106">N514-AVERAGE(ErorrMA)</f>
        <v>-2.9897594281824302</v>
      </c>
      <c r="S514" s="26">
        <f t="shared" ca="1" si="104"/>
        <v>0</v>
      </c>
    </row>
    <row r="515" spans="5:19" x14ac:dyDescent="0.3">
      <c r="E515" s="23">
        <f t="shared" si="98"/>
        <v>514</v>
      </c>
      <c r="F515" s="79">
        <v>44210</v>
      </c>
      <c r="G515" s="82">
        <v>135.3612</v>
      </c>
      <c r="H515" s="27">
        <f t="shared" si="99"/>
        <v>137.02809999999999</v>
      </c>
      <c r="I515" s="63">
        <f t="shared" si="100"/>
        <v>-1.6668999999999983</v>
      </c>
      <c r="J515" s="63">
        <f t="shared" si="101"/>
        <v>2.7785556099999944</v>
      </c>
      <c r="K515" s="63">
        <f t="shared" si="102"/>
        <v>1.6668999999999983</v>
      </c>
      <c r="L515" s="24">
        <f t="shared" si="103"/>
        <v>1.2314459387180361E-2</v>
      </c>
      <c r="M515" s="4">
        <f t="shared" ca="1" si="105"/>
        <v>138.95039999999997</v>
      </c>
      <c r="N515" s="63">
        <f t="shared" ref="N515:N578" ca="1" si="107">G515-M515</f>
        <v>-3.5891999999999769</v>
      </c>
      <c r="O515" s="63">
        <f t="shared" ref="O515:O578" ca="1" si="108">N515^2</f>
        <v>12.882356639999834</v>
      </c>
      <c r="P515" s="63">
        <f t="shared" ref="P515:P578" ca="1" si="109">ABS(N515)</f>
        <v>3.5891999999999769</v>
      </c>
      <c r="Q515" s="24">
        <f t="shared" ref="Q515:Q578" ca="1" si="110">P515/G515</f>
        <v>2.6515722378347539E-2</v>
      </c>
      <c r="R515" s="25">
        <f t="shared" ca="1" si="106"/>
        <v>-3.5996927615157466</v>
      </c>
      <c r="S515" s="26">
        <f t="shared" ca="1" si="104"/>
        <v>0</v>
      </c>
    </row>
    <row r="516" spans="5:19" x14ac:dyDescent="0.3">
      <c r="E516" s="23">
        <f t="shared" ref="E516:E579" si="111">E515+1</f>
        <v>515</v>
      </c>
      <c r="F516" s="79">
        <v>44211</v>
      </c>
      <c r="G516" s="82">
        <v>134.8056</v>
      </c>
      <c r="H516" s="27">
        <f t="shared" ref="H516:H579" si="112">G515</f>
        <v>135.3612</v>
      </c>
      <c r="I516" s="63">
        <f t="shared" ref="I516:I579" si="113">(G516-H516)</f>
        <v>-0.55559999999999832</v>
      </c>
      <c r="J516" s="63">
        <f t="shared" ref="J516:J579" si="114">I516^2</f>
        <v>0.30869135999999814</v>
      </c>
      <c r="K516" s="63">
        <f t="shared" ref="K516:K579" si="115">ABS(I516)</f>
        <v>0.55559999999999832</v>
      </c>
      <c r="L516" s="24">
        <f t="shared" ref="L516:L579" si="116">K516/G516</f>
        <v>4.1214905018782475E-3</v>
      </c>
      <c r="M516" s="4">
        <f t="shared" ca="1" si="105"/>
        <v>137.11429999999999</v>
      </c>
      <c r="N516" s="63">
        <f t="shared" ca="1" si="107"/>
        <v>-2.3086999999999875</v>
      </c>
      <c r="O516" s="63">
        <f t="shared" ca="1" si="108"/>
        <v>5.3300956899999425</v>
      </c>
      <c r="P516" s="63">
        <f t="shared" ca="1" si="109"/>
        <v>2.3086999999999875</v>
      </c>
      <c r="Q516" s="24">
        <f t="shared" ca="1" si="110"/>
        <v>1.7126143127585113E-2</v>
      </c>
      <c r="R516" s="25">
        <f t="shared" ca="1" si="106"/>
        <v>-2.3191927615157573</v>
      </c>
      <c r="S516" s="26">
        <f t="shared" ref="S516:S579" ca="1" si="117">IF(N515*N516&lt;0,1,0)</f>
        <v>0</v>
      </c>
    </row>
    <row r="517" spans="5:19" x14ac:dyDescent="0.3">
      <c r="E517" s="23">
        <f t="shared" si="111"/>
        <v>516</v>
      </c>
      <c r="F517" s="79">
        <v>44215</v>
      </c>
      <c r="G517" s="82">
        <v>133.41659999999999</v>
      </c>
      <c r="H517" s="27">
        <f t="shared" si="112"/>
        <v>134.8056</v>
      </c>
      <c r="I517" s="63">
        <f t="shared" si="113"/>
        <v>-1.38900000000001</v>
      </c>
      <c r="J517" s="63">
        <f t="shared" si="114"/>
        <v>1.9293210000000278</v>
      </c>
      <c r="K517" s="63">
        <f t="shared" si="115"/>
        <v>1.38900000000001</v>
      </c>
      <c r="L517" s="24">
        <f t="shared" si="116"/>
        <v>1.0410998331542028E-2</v>
      </c>
      <c r="M517" s="4">
        <f t="shared" ca="1" si="105"/>
        <v>135.73163333333332</v>
      </c>
      <c r="N517" s="63">
        <f t="shared" ca="1" si="107"/>
        <v>-2.3150333333333322</v>
      </c>
      <c r="O517" s="63">
        <f t="shared" ca="1" si="108"/>
        <v>5.3593793344444389</v>
      </c>
      <c r="P517" s="63">
        <f t="shared" ca="1" si="109"/>
        <v>2.3150333333333322</v>
      </c>
      <c r="Q517" s="24">
        <f t="shared" ca="1" si="110"/>
        <v>1.7351913729875684E-2</v>
      </c>
      <c r="R517" s="25">
        <f t="shared" ca="1" si="106"/>
        <v>-2.3255260948491019</v>
      </c>
      <c r="S517" s="26">
        <f t="shared" ca="1" si="117"/>
        <v>0</v>
      </c>
    </row>
    <row r="518" spans="5:19" x14ac:dyDescent="0.3">
      <c r="E518" s="23">
        <f t="shared" si="111"/>
        <v>517</v>
      </c>
      <c r="F518" s="79">
        <v>44216</v>
      </c>
      <c r="G518" s="82">
        <v>136.79820000000001</v>
      </c>
      <c r="H518" s="27">
        <f t="shared" si="112"/>
        <v>133.41659999999999</v>
      </c>
      <c r="I518" s="63">
        <f t="shared" si="113"/>
        <v>3.3816000000000201</v>
      </c>
      <c r="J518" s="63">
        <f t="shared" si="114"/>
        <v>11.435218560000136</v>
      </c>
      <c r="K518" s="63">
        <f t="shared" si="115"/>
        <v>3.3816000000000201</v>
      </c>
      <c r="L518" s="24">
        <f t="shared" si="116"/>
        <v>2.4719623503818178E-2</v>
      </c>
      <c r="M518" s="4">
        <f t="shared" ca="1" si="105"/>
        <v>134.52779999999998</v>
      </c>
      <c r="N518" s="63">
        <f t="shared" ca="1" si="107"/>
        <v>2.2704000000000235</v>
      </c>
      <c r="O518" s="63">
        <f t="shared" ca="1" si="108"/>
        <v>5.154716160000107</v>
      </c>
      <c r="P518" s="63">
        <f t="shared" ca="1" si="109"/>
        <v>2.2704000000000235</v>
      </c>
      <c r="Q518" s="24">
        <f t="shared" ca="1" si="110"/>
        <v>1.6596709605828319E-2</v>
      </c>
      <c r="R518" s="25">
        <f t="shared" ca="1" si="106"/>
        <v>2.2599072384842538</v>
      </c>
      <c r="S518" s="26">
        <f t="shared" ca="1" si="117"/>
        <v>1</v>
      </c>
    </row>
    <row r="519" spans="5:19" x14ac:dyDescent="0.3">
      <c r="E519" s="23">
        <f t="shared" si="111"/>
        <v>518</v>
      </c>
      <c r="F519" s="79">
        <v>44217</v>
      </c>
      <c r="G519" s="82">
        <v>135.65819999999999</v>
      </c>
      <c r="H519" s="27">
        <f t="shared" si="112"/>
        <v>136.79820000000001</v>
      </c>
      <c r="I519" s="63">
        <f t="shared" si="113"/>
        <v>-1.1400000000000148</v>
      </c>
      <c r="J519" s="63">
        <f t="shared" si="114"/>
        <v>1.2996000000000336</v>
      </c>
      <c r="K519" s="63">
        <f t="shared" si="115"/>
        <v>1.1400000000000148</v>
      </c>
      <c r="L519" s="24">
        <f t="shared" si="116"/>
        <v>8.4034728457256166E-3</v>
      </c>
      <c r="M519" s="4">
        <f t="shared" ca="1" si="105"/>
        <v>135.0068</v>
      </c>
      <c r="N519" s="63">
        <f t="shared" ca="1" si="107"/>
        <v>0.65139999999999532</v>
      </c>
      <c r="O519" s="63">
        <f t="shared" ca="1" si="108"/>
        <v>0.42432195999999389</v>
      </c>
      <c r="P519" s="63">
        <f t="shared" ca="1" si="109"/>
        <v>0.65139999999999532</v>
      </c>
      <c r="Q519" s="24">
        <f t="shared" ca="1" si="110"/>
        <v>4.8017738699171544E-3</v>
      </c>
      <c r="R519" s="25">
        <f t="shared" ca="1" si="106"/>
        <v>0.64090723848422548</v>
      </c>
      <c r="S519" s="26">
        <f t="shared" ca="1" si="117"/>
        <v>0</v>
      </c>
    </row>
    <row r="520" spans="5:19" x14ac:dyDescent="0.3">
      <c r="E520" s="23">
        <f t="shared" si="111"/>
        <v>519</v>
      </c>
      <c r="F520" s="79">
        <v>44218</v>
      </c>
      <c r="G520" s="82">
        <v>133.4932</v>
      </c>
      <c r="H520" s="27">
        <f t="shared" si="112"/>
        <v>135.65819999999999</v>
      </c>
      <c r="I520" s="63">
        <f t="shared" si="113"/>
        <v>-2.164999999999992</v>
      </c>
      <c r="J520" s="63">
        <f t="shared" si="114"/>
        <v>4.6872249999999651</v>
      </c>
      <c r="K520" s="63">
        <f t="shared" si="115"/>
        <v>2.164999999999992</v>
      </c>
      <c r="L520" s="24">
        <f t="shared" si="116"/>
        <v>1.6218054552591381E-2</v>
      </c>
      <c r="M520" s="4">
        <f t="shared" ca="1" si="105"/>
        <v>135.29099999999997</v>
      </c>
      <c r="N520" s="63">
        <f t="shared" ca="1" si="107"/>
        <v>-1.7977999999999668</v>
      </c>
      <c r="O520" s="63">
        <f t="shared" ca="1" si="108"/>
        <v>3.2320848399998803</v>
      </c>
      <c r="P520" s="63">
        <f t="shared" ca="1" si="109"/>
        <v>1.7977999999999668</v>
      </c>
      <c r="Q520" s="24">
        <f t="shared" ca="1" si="110"/>
        <v>1.346735264417938E-2</v>
      </c>
      <c r="R520" s="25">
        <f t="shared" ca="1" si="106"/>
        <v>-1.8082927615157367</v>
      </c>
      <c r="S520" s="26">
        <f t="shared" ca="1" si="117"/>
        <v>1</v>
      </c>
    </row>
    <row r="521" spans="5:19" x14ac:dyDescent="0.3">
      <c r="E521" s="23">
        <f t="shared" si="111"/>
        <v>520</v>
      </c>
      <c r="F521" s="79">
        <v>44221</v>
      </c>
      <c r="G521" s="82">
        <v>131.7688</v>
      </c>
      <c r="H521" s="27">
        <f t="shared" si="112"/>
        <v>133.4932</v>
      </c>
      <c r="I521" s="63">
        <f t="shared" si="113"/>
        <v>-1.7244000000000028</v>
      </c>
      <c r="J521" s="63">
        <f t="shared" si="114"/>
        <v>2.9735553600000095</v>
      </c>
      <c r="K521" s="63">
        <f t="shared" si="115"/>
        <v>1.7244000000000028</v>
      </c>
      <c r="L521" s="24">
        <f t="shared" si="116"/>
        <v>1.3086557667672491E-2</v>
      </c>
      <c r="M521" s="4">
        <f t="shared" ca="1" si="105"/>
        <v>135.31653333333335</v>
      </c>
      <c r="N521" s="63">
        <f t="shared" ca="1" si="107"/>
        <v>-3.5477333333333547</v>
      </c>
      <c r="O521" s="63">
        <f t="shared" ca="1" si="108"/>
        <v>12.586411804444596</v>
      </c>
      <c r="P521" s="63">
        <f t="shared" ca="1" si="109"/>
        <v>3.5477333333333547</v>
      </c>
      <c r="Q521" s="24">
        <f t="shared" ca="1" si="110"/>
        <v>2.6923925339939005E-2</v>
      </c>
      <c r="R521" s="25">
        <f t="shared" ca="1" si="106"/>
        <v>-3.5582260948491244</v>
      </c>
      <c r="S521" s="26">
        <f t="shared" ca="1" si="117"/>
        <v>0</v>
      </c>
    </row>
    <row r="522" spans="5:19" x14ac:dyDescent="0.3">
      <c r="E522" s="23">
        <f t="shared" si="111"/>
        <v>521</v>
      </c>
      <c r="F522" s="79">
        <v>44222</v>
      </c>
      <c r="G522" s="82">
        <v>129.42179999999999</v>
      </c>
      <c r="H522" s="27">
        <f t="shared" si="112"/>
        <v>131.7688</v>
      </c>
      <c r="I522" s="63">
        <f t="shared" si="113"/>
        <v>-2.3470000000000084</v>
      </c>
      <c r="J522" s="63">
        <f t="shared" si="114"/>
        <v>5.5084090000000394</v>
      </c>
      <c r="K522" s="63">
        <f t="shared" si="115"/>
        <v>2.3470000000000084</v>
      </c>
      <c r="L522" s="24">
        <f t="shared" si="116"/>
        <v>1.8134502842643268E-2</v>
      </c>
      <c r="M522" s="4">
        <f t="shared" ca="1" si="105"/>
        <v>133.64006666666666</v>
      </c>
      <c r="N522" s="63">
        <f t="shared" ca="1" si="107"/>
        <v>-4.2182666666666648</v>
      </c>
      <c r="O522" s="63">
        <f t="shared" ca="1" si="108"/>
        <v>17.793773671111097</v>
      </c>
      <c r="P522" s="63">
        <f t="shared" ca="1" si="109"/>
        <v>4.2182666666666648</v>
      </c>
      <c r="Q522" s="24">
        <f t="shared" ca="1" si="110"/>
        <v>3.2593169517551646E-2</v>
      </c>
      <c r="R522" s="25">
        <f t="shared" ca="1" si="106"/>
        <v>-4.2287594281824346</v>
      </c>
      <c r="S522" s="26">
        <f t="shared" ca="1" si="117"/>
        <v>0</v>
      </c>
    </row>
    <row r="523" spans="5:19" x14ac:dyDescent="0.3">
      <c r="E523" s="23">
        <f t="shared" si="111"/>
        <v>522</v>
      </c>
      <c r="F523" s="79">
        <v>44223</v>
      </c>
      <c r="G523" s="82">
        <v>125.5133</v>
      </c>
      <c r="H523" s="27">
        <f t="shared" si="112"/>
        <v>129.42179999999999</v>
      </c>
      <c r="I523" s="63">
        <f t="shared" si="113"/>
        <v>-3.9084999999999894</v>
      </c>
      <c r="J523" s="63">
        <f t="shared" si="114"/>
        <v>15.276372249999918</v>
      </c>
      <c r="K523" s="63">
        <f t="shared" si="115"/>
        <v>3.9084999999999894</v>
      </c>
      <c r="L523" s="24">
        <f t="shared" si="116"/>
        <v>3.1140126185830421E-2</v>
      </c>
      <c r="M523" s="4">
        <f t="shared" ca="1" si="105"/>
        <v>131.56126666666668</v>
      </c>
      <c r="N523" s="63">
        <f t="shared" ca="1" si="107"/>
        <v>-6.0479666666666816</v>
      </c>
      <c r="O523" s="63">
        <f t="shared" ca="1" si="108"/>
        <v>36.577900801111291</v>
      </c>
      <c r="P523" s="63">
        <f t="shared" ca="1" si="109"/>
        <v>6.0479666666666816</v>
      </c>
      <c r="Q523" s="24">
        <f t="shared" ca="1" si="110"/>
        <v>4.818586290589668E-2</v>
      </c>
      <c r="R523" s="25">
        <f t="shared" ca="1" si="106"/>
        <v>-6.0584594281824513</v>
      </c>
      <c r="S523" s="26">
        <f t="shared" ca="1" si="117"/>
        <v>0</v>
      </c>
    </row>
    <row r="524" spans="5:19" x14ac:dyDescent="0.3">
      <c r="E524" s="23">
        <f t="shared" si="111"/>
        <v>523</v>
      </c>
      <c r="F524" s="79">
        <v>44224</v>
      </c>
      <c r="G524" s="82">
        <v>129.05779999999999</v>
      </c>
      <c r="H524" s="27">
        <f t="shared" si="112"/>
        <v>125.5133</v>
      </c>
      <c r="I524" s="63">
        <f t="shared" si="113"/>
        <v>3.5444999999999851</v>
      </c>
      <c r="J524" s="63">
        <f t="shared" si="114"/>
        <v>12.563480249999895</v>
      </c>
      <c r="K524" s="63">
        <f t="shared" si="115"/>
        <v>3.5444999999999851</v>
      </c>
      <c r="L524" s="24">
        <f t="shared" si="116"/>
        <v>2.7464438414415752E-2</v>
      </c>
      <c r="M524" s="4">
        <f t="shared" ca="1" si="105"/>
        <v>128.90130000000002</v>
      </c>
      <c r="N524" s="63">
        <f t="shared" ca="1" si="107"/>
        <v>0.15649999999996567</v>
      </c>
      <c r="O524" s="63">
        <f t="shared" ca="1" si="108"/>
        <v>2.4492249999989255E-2</v>
      </c>
      <c r="P524" s="63">
        <f t="shared" ca="1" si="109"/>
        <v>0.15649999999996567</v>
      </c>
      <c r="Q524" s="24">
        <f t="shared" ca="1" si="110"/>
        <v>1.2126349589096179E-3</v>
      </c>
      <c r="R524" s="25">
        <f t="shared" ca="1" si="106"/>
        <v>0.14600723848419578</v>
      </c>
      <c r="S524" s="26">
        <f t="shared" ca="1" si="117"/>
        <v>1</v>
      </c>
    </row>
    <row r="525" spans="5:19" x14ac:dyDescent="0.3">
      <c r="E525" s="23">
        <f t="shared" si="111"/>
        <v>524</v>
      </c>
      <c r="F525" s="79">
        <v>44225</v>
      </c>
      <c r="G525" s="82">
        <v>127.9753</v>
      </c>
      <c r="H525" s="27">
        <f t="shared" si="112"/>
        <v>129.05779999999999</v>
      </c>
      <c r="I525" s="63">
        <f t="shared" si="113"/>
        <v>-1.0824999999999818</v>
      </c>
      <c r="J525" s="63">
        <f t="shared" si="114"/>
        <v>1.1718062499999606</v>
      </c>
      <c r="K525" s="63">
        <f t="shared" si="115"/>
        <v>1.0824999999999818</v>
      </c>
      <c r="L525" s="24">
        <f t="shared" si="116"/>
        <v>8.4586635077236131E-3</v>
      </c>
      <c r="M525" s="4">
        <f t="shared" ca="1" si="105"/>
        <v>127.99763333333333</v>
      </c>
      <c r="N525" s="63">
        <f t="shared" ca="1" si="107"/>
        <v>-2.2333333333321548E-2</v>
      </c>
      <c r="O525" s="63">
        <f t="shared" ca="1" si="108"/>
        <v>4.987777777772514E-4</v>
      </c>
      <c r="P525" s="63">
        <f t="shared" ca="1" si="109"/>
        <v>2.2333333333321548E-2</v>
      </c>
      <c r="Q525" s="24">
        <f t="shared" ca="1" si="110"/>
        <v>1.7451284219159125E-4</v>
      </c>
      <c r="R525" s="25">
        <f t="shared" ca="1" si="106"/>
        <v>-3.2826094849091429E-2</v>
      </c>
      <c r="S525" s="26">
        <f t="shared" ca="1" si="117"/>
        <v>1</v>
      </c>
    </row>
    <row r="526" spans="5:19" x14ac:dyDescent="0.3">
      <c r="E526" s="23">
        <f t="shared" si="111"/>
        <v>525</v>
      </c>
      <c r="F526" s="79">
        <v>44228</v>
      </c>
      <c r="G526" s="82">
        <v>130.00620000000001</v>
      </c>
      <c r="H526" s="27">
        <f t="shared" si="112"/>
        <v>127.9753</v>
      </c>
      <c r="I526" s="63">
        <f t="shared" si="113"/>
        <v>2.0309000000000026</v>
      </c>
      <c r="J526" s="63">
        <f t="shared" si="114"/>
        <v>4.1245548100000109</v>
      </c>
      <c r="K526" s="63">
        <f t="shared" si="115"/>
        <v>2.0309000000000026</v>
      </c>
      <c r="L526" s="24">
        <f t="shared" si="116"/>
        <v>1.5621562663934508E-2</v>
      </c>
      <c r="M526" s="4">
        <f t="shared" ca="1" si="105"/>
        <v>127.51546666666667</v>
      </c>
      <c r="N526" s="63">
        <f t="shared" ca="1" si="107"/>
        <v>2.4907333333333384</v>
      </c>
      <c r="O526" s="63">
        <f t="shared" ca="1" si="108"/>
        <v>6.2037525377778024</v>
      </c>
      <c r="P526" s="63">
        <f t="shared" ca="1" si="109"/>
        <v>2.4907333333333384</v>
      </c>
      <c r="Q526" s="24">
        <f t="shared" ca="1" si="110"/>
        <v>1.915857346290668E-2</v>
      </c>
      <c r="R526" s="25">
        <f t="shared" ca="1" si="106"/>
        <v>2.4802405718175686</v>
      </c>
      <c r="S526" s="26">
        <f t="shared" ca="1" si="117"/>
        <v>1</v>
      </c>
    </row>
    <row r="527" spans="5:19" x14ac:dyDescent="0.3">
      <c r="E527" s="23">
        <f t="shared" si="111"/>
        <v>526</v>
      </c>
      <c r="F527" s="79">
        <v>44229</v>
      </c>
      <c r="G527" s="82">
        <v>133.72309999999999</v>
      </c>
      <c r="H527" s="27">
        <f t="shared" si="112"/>
        <v>130.00620000000001</v>
      </c>
      <c r="I527" s="63">
        <f t="shared" si="113"/>
        <v>3.7168999999999812</v>
      </c>
      <c r="J527" s="63">
        <f t="shared" si="114"/>
        <v>13.815345609999861</v>
      </c>
      <c r="K527" s="63">
        <f t="shared" si="115"/>
        <v>3.7168999999999812</v>
      </c>
      <c r="L527" s="24">
        <f t="shared" si="116"/>
        <v>2.7795496813938517E-2</v>
      </c>
      <c r="M527" s="4">
        <f t="shared" ca="1" si="105"/>
        <v>129.01310000000001</v>
      </c>
      <c r="N527" s="63">
        <f t="shared" ca="1" si="107"/>
        <v>4.7099999999999795</v>
      </c>
      <c r="O527" s="63">
        <f t="shared" ca="1" si="108"/>
        <v>22.184099999999809</v>
      </c>
      <c r="P527" s="63">
        <f t="shared" ca="1" si="109"/>
        <v>4.7099999999999795</v>
      </c>
      <c r="Q527" s="24">
        <f t="shared" ca="1" si="110"/>
        <v>3.522203717981396E-2</v>
      </c>
      <c r="R527" s="25">
        <f t="shared" ca="1" si="106"/>
        <v>4.6995072384842098</v>
      </c>
      <c r="S527" s="26">
        <f t="shared" ca="1" si="117"/>
        <v>0</v>
      </c>
    </row>
    <row r="528" spans="5:19" x14ac:dyDescent="0.3">
      <c r="E528" s="23">
        <f t="shared" si="111"/>
        <v>527</v>
      </c>
      <c r="F528" s="79">
        <v>44230</v>
      </c>
      <c r="G528" s="82">
        <v>132.80340000000001</v>
      </c>
      <c r="H528" s="27">
        <f t="shared" si="112"/>
        <v>133.72309999999999</v>
      </c>
      <c r="I528" s="63">
        <f t="shared" si="113"/>
        <v>-0.91969999999997754</v>
      </c>
      <c r="J528" s="63">
        <f t="shared" si="114"/>
        <v>0.84584808999995864</v>
      </c>
      <c r="K528" s="63">
        <f t="shared" si="115"/>
        <v>0.91969999999997754</v>
      </c>
      <c r="L528" s="24">
        <f t="shared" si="116"/>
        <v>6.9252745035140477E-3</v>
      </c>
      <c r="M528" s="4">
        <f t="shared" ca="1" si="105"/>
        <v>130.56819999999999</v>
      </c>
      <c r="N528" s="63">
        <f t="shared" ca="1" si="107"/>
        <v>2.2352000000000203</v>
      </c>
      <c r="O528" s="63">
        <f t="shared" ca="1" si="108"/>
        <v>4.9961190400000905</v>
      </c>
      <c r="P528" s="63">
        <f t="shared" ca="1" si="109"/>
        <v>2.2352000000000203</v>
      </c>
      <c r="Q528" s="24">
        <f t="shared" ca="1" si="110"/>
        <v>1.6830894389752223E-2</v>
      </c>
      <c r="R528" s="25">
        <f t="shared" ca="1" si="106"/>
        <v>2.2247072384842506</v>
      </c>
      <c r="S528" s="26">
        <f t="shared" ca="1" si="117"/>
        <v>0</v>
      </c>
    </row>
    <row r="529" spans="5:19" x14ac:dyDescent="0.3">
      <c r="E529" s="23">
        <f t="shared" si="111"/>
        <v>528</v>
      </c>
      <c r="F529" s="79">
        <v>44231</v>
      </c>
      <c r="G529" s="82">
        <v>134.71940000000001</v>
      </c>
      <c r="H529" s="27">
        <f t="shared" si="112"/>
        <v>132.80340000000001</v>
      </c>
      <c r="I529" s="63">
        <f t="shared" si="113"/>
        <v>1.9159999999999968</v>
      </c>
      <c r="J529" s="63">
        <f t="shared" si="114"/>
        <v>3.6710559999999877</v>
      </c>
      <c r="K529" s="63">
        <f t="shared" si="115"/>
        <v>1.9159999999999968</v>
      </c>
      <c r="L529" s="24">
        <f t="shared" si="116"/>
        <v>1.4222153602228014E-2</v>
      </c>
      <c r="M529" s="4">
        <f t="shared" ca="1" si="105"/>
        <v>132.17756666666665</v>
      </c>
      <c r="N529" s="63">
        <f t="shared" ca="1" si="107"/>
        <v>2.5418333333333578</v>
      </c>
      <c r="O529" s="63">
        <f t="shared" ca="1" si="108"/>
        <v>6.4609166944445686</v>
      </c>
      <c r="P529" s="63">
        <f t="shared" ca="1" si="109"/>
        <v>2.5418333333333578</v>
      </c>
      <c r="Q529" s="24">
        <f t="shared" ca="1" si="110"/>
        <v>1.8867611742134822E-2</v>
      </c>
      <c r="R529" s="25">
        <f t="shared" ca="1" si="106"/>
        <v>2.5313405718175881</v>
      </c>
      <c r="S529" s="26">
        <f t="shared" ca="1" si="117"/>
        <v>0</v>
      </c>
    </row>
    <row r="530" spans="5:19" x14ac:dyDescent="0.3">
      <c r="E530" s="23">
        <f t="shared" si="111"/>
        <v>529</v>
      </c>
      <c r="F530" s="79">
        <v>44232</v>
      </c>
      <c r="G530" s="82">
        <v>139.0111</v>
      </c>
      <c r="H530" s="27">
        <f t="shared" si="112"/>
        <v>134.71940000000001</v>
      </c>
      <c r="I530" s="63">
        <f t="shared" si="113"/>
        <v>4.2916999999999916</v>
      </c>
      <c r="J530" s="63">
        <f t="shared" si="114"/>
        <v>18.418688889999927</v>
      </c>
      <c r="K530" s="63">
        <f t="shared" si="115"/>
        <v>4.2916999999999916</v>
      </c>
      <c r="L530" s="24">
        <f t="shared" si="116"/>
        <v>3.087307416458104E-2</v>
      </c>
      <c r="M530" s="4">
        <f t="shared" ca="1" si="105"/>
        <v>133.74863333333334</v>
      </c>
      <c r="N530" s="63">
        <f t="shared" ca="1" si="107"/>
        <v>5.2624666666666542</v>
      </c>
      <c r="O530" s="63">
        <f t="shared" ca="1" si="108"/>
        <v>27.693555417777645</v>
      </c>
      <c r="P530" s="63">
        <f t="shared" ca="1" si="109"/>
        <v>5.2624666666666542</v>
      </c>
      <c r="Q530" s="24">
        <f t="shared" ca="1" si="110"/>
        <v>3.7856449353085145E-2</v>
      </c>
      <c r="R530" s="25">
        <f t="shared" ca="1" si="106"/>
        <v>5.2519739051508845</v>
      </c>
      <c r="S530" s="26">
        <f t="shared" ca="1" si="117"/>
        <v>0</v>
      </c>
    </row>
    <row r="531" spans="5:19" x14ac:dyDescent="0.3">
      <c r="E531" s="23">
        <f t="shared" si="111"/>
        <v>530</v>
      </c>
      <c r="F531" s="79">
        <v>44235</v>
      </c>
      <c r="G531" s="82">
        <v>137.38249999999999</v>
      </c>
      <c r="H531" s="27">
        <f t="shared" si="112"/>
        <v>139.0111</v>
      </c>
      <c r="I531" s="63">
        <f t="shared" si="113"/>
        <v>-1.6286000000000058</v>
      </c>
      <c r="J531" s="63">
        <f t="shared" si="114"/>
        <v>2.6523379600000188</v>
      </c>
      <c r="K531" s="63">
        <f t="shared" si="115"/>
        <v>1.6286000000000058</v>
      </c>
      <c r="L531" s="24">
        <f t="shared" si="116"/>
        <v>1.1854493840190751E-2</v>
      </c>
      <c r="M531" s="4">
        <f t="shared" ca="1" si="105"/>
        <v>135.51130000000001</v>
      </c>
      <c r="N531" s="63">
        <f t="shared" ca="1" si="107"/>
        <v>1.8711999999999875</v>
      </c>
      <c r="O531" s="63">
        <f t="shared" ca="1" si="108"/>
        <v>3.5013894399999534</v>
      </c>
      <c r="P531" s="63">
        <f t="shared" ca="1" si="109"/>
        <v>1.8711999999999875</v>
      </c>
      <c r="Q531" s="24">
        <f t="shared" ca="1" si="110"/>
        <v>1.3620366495004732E-2</v>
      </c>
      <c r="R531" s="25">
        <f t="shared" ca="1" si="106"/>
        <v>1.8607072384842176</v>
      </c>
      <c r="S531" s="26">
        <f t="shared" ca="1" si="117"/>
        <v>0</v>
      </c>
    </row>
    <row r="532" spans="5:19" x14ac:dyDescent="0.3">
      <c r="E532" s="23">
        <f t="shared" si="111"/>
        <v>531</v>
      </c>
      <c r="F532" s="79">
        <v>44236</v>
      </c>
      <c r="G532" s="82">
        <v>135.8306</v>
      </c>
      <c r="H532" s="27">
        <f t="shared" si="112"/>
        <v>137.38249999999999</v>
      </c>
      <c r="I532" s="63">
        <f t="shared" si="113"/>
        <v>-1.5518999999999892</v>
      </c>
      <c r="J532" s="63">
        <f t="shared" si="114"/>
        <v>2.4083936099999663</v>
      </c>
      <c r="K532" s="63">
        <f t="shared" si="115"/>
        <v>1.5518999999999892</v>
      </c>
      <c r="L532" s="24">
        <f t="shared" si="116"/>
        <v>1.1425260581930649E-2</v>
      </c>
      <c r="M532" s="4">
        <f t="shared" ca="1" si="105"/>
        <v>137.03766666666667</v>
      </c>
      <c r="N532" s="63">
        <f t="shared" ca="1" si="107"/>
        <v>-1.2070666666666625</v>
      </c>
      <c r="O532" s="63">
        <f t="shared" ca="1" si="108"/>
        <v>1.4570099377777677</v>
      </c>
      <c r="P532" s="63">
        <f t="shared" ca="1" si="109"/>
        <v>1.2070666666666625</v>
      </c>
      <c r="Q532" s="24">
        <f t="shared" ca="1" si="110"/>
        <v>8.8865591896572817E-3</v>
      </c>
      <c r="R532" s="25">
        <f t="shared" ca="1" si="106"/>
        <v>-1.2175594281824325</v>
      </c>
      <c r="S532" s="26">
        <f t="shared" ca="1" si="117"/>
        <v>1</v>
      </c>
    </row>
    <row r="533" spans="5:19" x14ac:dyDescent="0.3">
      <c r="E533" s="23">
        <f t="shared" si="111"/>
        <v>532</v>
      </c>
      <c r="F533" s="79">
        <v>44237</v>
      </c>
      <c r="G533" s="82">
        <v>136.4725</v>
      </c>
      <c r="H533" s="27">
        <f t="shared" si="112"/>
        <v>135.8306</v>
      </c>
      <c r="I533" s="63">
        <f t="shared" si="113"/>
        <v>0.64189999999999259</v>
      </c>
      <c r="J533" s="63">
        <f t="shared" si="114"/>
        <v>0.4120356099999905</v>
      </c>
      <c r="K533" s="63">
        <f t="shared" si="115"/>
        <v>0.64189999999999259</v>
      </c>
      <c r="L533" s="24">
        <f t="shared" si="116"/>
        <v>4.703511696495577E-3</v>
      </c>
      <c r="M533" s="4">
        <f t="shared" ca="1" si="105"/>
        <v>137.40806666666666</v>
      </c>
      <c r="N533" s="63">
        <f t="shared" ca="1" si="107"/>
        <v>-0.93556666666665933</v>
      </c>
      <c r="O533" s="63">
        <f t="shared" ca="1" si="108"/>
        <v>0.87528498777776409</v>
      </c>
      <c r="P533" s="63">
        <f t="shared" ca="1" si="109"/>
        <v>0.93556666666665933</v>
      </c>
      <c r="Q533" s="24">
        <f t="shared" ca="1" si="110"/>
        <v>6.8553493683098012E-3</v>
      </c>
      <c r="R533" s="25">
        <f t="shared" ca="1" si="106"/>
        <v>-0.94605942818242916</v>
      </c>
      <c r="S533" s="26">
        <f t="shared" ca="1" si="117"/>
        <v>0</v>
      </c>
    </row>
    <row r="534" spans="5:19" x14ac:dyDescent="0.3">
      <c r="E534" s="23">
        <f t="shared" si="111"/>
        <v>533</v>
      </c>
      <c r="F534" s="79">
        <v>44238</v>
      </c>
      <c r="G534" s="82">
        <v>137.50700000000001</v>
      </c>
      <c r="H534" s="27">
        <f t="shared" si="112"/>
        <v>136.4725</v>
      </c>
      <c r="I534" s="63">
        <f t="shared" si="113"/>
        <v>1.0345000000000084</v>
      </c>
      <c r="J534" s="63">
        <f t="shared" si="114"/>
        <v>1.0701902500000173</v>
      </c>
      <c r="K534" s="63">
        <f t="shared" si="115"/>
        <v>1.0345000000000084</v>
      </c>
      <c r="L534" s="24">
        <f t="shared" si="116"/>
        <v>7.5232533616471043E-3</v>
      </c>
      <c r="M534" s="4">
        <f t="shared" ca="1" si="105"/>
        <v>136.56186666666667</v>
      </c>
      <c r="N534" s="63">
        <f t="shared" ca="1" si="107"/>
        <v>0.94513333333333094</v>
      </c>
      <c r="O534" s="63">
        <f t="shared" ca="1" si="108"/>
        <v>0.89327701777777324</v>
      </c>
      <c r="P534" s="63">
        <f t="shared" ca="1" si="109"/>
        <v>0.94513333333333094</v>
      </c>
      <c r="Q534" s="24">
        <f t="shared" ca="1" si="110"/>
        <v>6.8733470538469383E-3</v>
      </c>
      <c r="R534" s="25">
        <f t="shared" ca="1" si="106"/>
        <v>0.93464057181756111</v>
      </c>
      <c r="S534" s="26">
        <f t="shared" ca="1" si="117"/>
        <v>1</v>
      </c>
    </row>
    <row r="535" spans="5:19" x14ac:dyDescent="0.3">
      <c r="E535" s="23">
        <f t="shared" si="111"/>
        <v>534</v>
      </c>
      <c r="F535" s="79">
        <v>44239</v>
      </c>
      <c r="G535" s="82">
        <v>136.14670000000001</v>
      </c>
      <c r="H535" s="27">
        <f t="shared" si="112"/>
        <v>137.50700000000001</v>
      </c>
      <c r="I535" s="63">
        <f t="shared" si="113"/>
        <v>-1.3602999999999952</v>
      </c>
      <c r="J535" s="63">
        <f t="shared" si="114"/>
        <v>1.8504160899999869</v>
      </c>
      <c r="K535" s="63">
        <f t="shared" si="115"/>
        <v>1.3602999999999952</v>
      </c>
      <c r="L535" s="24">
        <f t="shared" si="116"/>
        <v>9.9914283636694471E-3</v>
      </c>
      <c r="M535" s="4">
        <f t="shared" ca="1" si="105"/>
        <v>136.60336666666666</v>
      </c>
      <c r="N535" s="63">
        <f t="shared" ca="1" si="107"/>
        <v>-0.45666666666664923</v>
      </c>
      <c r="O535" s="63">
        <f t="shared" ca="1" si="108"/>
        <v>0.20854444444442852</v>
      </c>
      <c r="P535" s="63">
        <f t="shared" ca="1" si="109"/>
        <v>0.45666666666664923</v>
      </c>
      <c r="Q535" s="24">
        <f t="shared" ca="1" si="110"/>
        <v>3.3542250136554849E-3</v>
      </c>
      <c r="R535" s="25">
        <f t="shared" ca="1" si="106"/>
        <v>-0.46715942818241912</v>
      </c>
      <c r="S535" s="26">
        <f t="shared" ca="1" si="117"/>
        <v>1</v>
      </c>
    </row>
    <row r="536" spans="5:19" x14ac:dyDescent="0.3">
      <c r="E536" s="23">
        <f t="shared" si="111"/>
        <v>535</v>
      </c>
      <c r="F536" s="79">
        <v>44243</v>
      </c>
      <c r="G536" s="82">
        <v>135.75399999999999</v>
      </c>
      <c r="H536" s="27">
        <f t="shared" si="112"/>
        <v>136.14670000000001</v>
      </c>
      <c r="I536" s="63">
        <f t="shared" si="113"/>
        <v>-0.39270000000001914</v>
      </c>
      <c r="J536" s="63">
        <f t="shared" si="114"/>
        <v>0.15421329000001505</v>
      </c>
      <c r="K536" s="63">
        <f t="shared" si="115"/>
        <v>0.39270000000001914</v>
      </c>
      <c r="L536" s="24">
        <f t="shared" si="116"/>
        <v>2.8927324425064393E-3</v>
      </c>
      <c r="M536" s="4">
        <f t="shared" ca="1" si="105"/>
        <v>136.70873333333336</v>
      </c>
      <c r="N536" s="63">
        <f t="shared" ca="1" si="107"/>
        <v>-0.95473333333336541</v>
      </c>
      <c r="O536" s="63">
        <f t="shared" ca="1" si="108"/>
        <v>0.91151573777783901</v>
      </c>
      <c r="P536" s="63">
        <f t="shared" ca="1" si="109"/>
        <v>0.95473333333336541</v>
      </c>
      <c r="Q536" s="24">
        <f t="shared" ca="1" si="110"/>
        <v>7.0328191680051081E-3</v>
      </c>
      <c r="R536" s="25">
        <f t="shared" ca="1" si="106"/>
        <v>-0.96522609484913524</v>
      </c>
      <c r="S536" s="26">
        <f t="shared" ca="1" si="117"/>
        <v>0</v>
      </c>
    </row>
    <row r="537" spans="5:19" x14ac:dyDescent="0.3">
      <c r="E537" s="23">
        <f t="shared" si="111"/>
        <v>536</v>
      </c>
      <c r="F537" s="79">
        <v>44244</v>
      </c>
      <c r="G537" s="82">
        <v>137.93809999999999</v>
      </c>
      <c r="H537" s="27">
        <f t="shared" si="112"/>
        <v>135.75399999999999</v>
      </c>
      <c r="I537" s="63">
        <f t="shared" si="113"/>
        <v>2.1841000000000008</v>
      </c>
      <c r="J537" s="63">
        <f t="shared" si="114"/>
        <v>4.7702928100000035</v>
      </c>
      <c r="K537" s="63">
        <f t="shared" si="115"/>
        <v>2.1841000000000008</v>
      </c>
      <c r="L537" s="24">
        <f t="shared" si="116"/>
        <v>1.583391390776008E-2</v>
      </c>
      <c r="M537" s="4">
        <f t="shared" ca="1" si="105"/>
        <v>136.46923333333334</v>
      </c>
      <c r="N537" s="63">
        <f t="shared" ca="1" si="107"/>
        <v>1.4688666666666563</v>
      </c>
      <c r="O537" s="63">
        <f t="shared" ca="1" si="108"/>
        <v>2.1575692844444139</v>
      </c>
      <c r="P537" s="63">
        <f t="shared" ca="1" si="109"/>
        <v>1.4688666666666563</v>
      </c>
      <c r="Q537" s="24">
        <f t="shared" ca="1" si="110"/>
        <v>1.0648737851736804E-2</v>
      </c>
      <c r="R537" s="25">
        <f t="shared" ca="1" si="106"/>
        <v>1.4583739051508864</v>
      </c>
      <c r="S537" s="26">
        <f t="shared" ca="1" si="117"/>
        <v>1</v>
      </c>
    </row>
    <row r="538" spans="5:19" x14ac:dyDescent="0.3">
      <c r="E538" s="23">
        <f t="shared" si="111"/>
        <v>537</v>
      </c>
      <c r="F538" s="79">
        <v>44245</v>
      </c>
      <c r="G538" s="82">
        <v>138.99189999999999</v>
      </c>
      <c r="H538" s="27">
        <f t="shared" si="112"/>
        <v>137.93809999999999</v>
      </c>
      <c r="I538" s="63">
        <f t="shared" si="113"/>
        <v>1.0537999999999954</v>
      </c>
      <c r="J538" s="63">
        <f t="shared" si="114"/>
        <v>1.1104944399999903</v>
      </c>
      <c r="K538" s="63">
        <f t="shared" si="115"/>
        <v>1.0537999999999954</v>
      </c>
      <c r="L538" s="24">
        <f t="shared" si="116"/>
        <v>7.581736777466856E-3</v>
      </c>
      <c r="M538" s="4">
        <f t="shared" ca="1" si="105"/>
        <v>136.61293333333333</v>
      </c>
      <c r="N538" s="63">
        <f t="shared" ca="1" si="107"/>
        <v>2.3789666666666562</v>
      </c>
      <c r="O538" s="63">
        <f t="shared" ca="1" si="108"/>
        <v>5.6594824011110614</v>
      </c>
      <c r="P538" s="63">
        <f t="shared" ca="1" si="109"/>
        <v>2.3789666666666562</v>
      </c>
      <c r="Q538" s="24">
        <f t="shared" ca="1" si="110"/>
        <v>1.7115865504872273E-2</v>
      </c>
      <c r="R538" s="25">
        <f t="shared" ca="1" si="106"/>
        <v>2.3684739051508865</v>
      </c>
      <c r="S538" s="26">
        <f t="shared" ca="1" si="117"/>
        <v>0</v>
      </c>
    </row>
    <row r="539" spans="5:19" x14ac:dyDescent="0.3">
      <c r="E539" s="23">
        <f t="shared" si="111"/>
        <v>538</v>
      </c>
      <c r="F539" s="79">
        <v>44246</v>
      </c>
      <c r="G539" s="82">
        <v>136.05099999999999</v>
      </c>
      <c r="H539" s="27">
        <f t="shared" si="112"/>
        <v>138.99189999999999</v>
      </c>
      <c r="I539" s="63">
        <f t="shared" si="113"/>
        <v>-2.9408999999999992</v>
      </c>
      <c r="J539" s="63">
        <f t="shared" si="114"/>
        <v>8.648892809999996</v>
      </c>
      <c r="K539" s="63">
        <f t="shared" si="115"/>
        <v>2.9408999999999992</v>
      </c>
      <c r="L539" s="24">
        <f t="shared" si="116"/>
        <v>2.1616158646389952E-2</v>
      </c>
      <c r="M539" s="4">
        <f t="shared" ca="1" si="105"/>
        <v>137.56133333333332</v>
      </c>
      <c r="N539" s="63">
        <f t="shared" ca="1" si="107"/>
        <v>-1.5103333333333353</v>
      </c>
      <c r="O539" s="63">
        <f t="shared" ca="1" si="108"/>
        <v>2.2811067777777838</v>
      </c>
      <c r="P539" s="63">
        <f t="shared" ca="1" si="109"/>
        <v>1.5103333333333353</v>
      </c>
      <c r="Q539" s="24">
        <f t="shared" ca="1" si="110"/>
        <v>1.1101229195914292E-2</v>
      </c>
      <c r="R539" s="25">
        <f t="shared" ca="1" si="106"/>
        <v>-1.5208260948491052</v>
      </c>
      <c r="S539" s="26">
        <f t="shared" ca="1" si="117"/>
        <v>1</v>
      </c>
    </row>
    <row r="540" spans="5:19" x14ac:dyDescent="0.3">
      <c r="E540" s="23">
        <f t="shared" si="111"/>
        <v>539</v>
      </c>
      <c r="F540" s="79">
        <v>44249</v>
      </c>
      <c r="G540" s="82">
        <v>130.92580000000001</v>
      </c>
      <c r="H540" s="27">
        <f t="shared" si="112"/>
        <v>136.05099999999999</v>
      </c>
      <c r="I540" s="63">
        <f t="shared" si="113"/>
        <v>-5.1251999999999782</v>
      </c>
      <c r="J540" s="63">
        <f t="shared" si="114"/>
        <v>26.267675039999776</v>
      </c>
      <c r="K540" s="63">
        <f t="shared" si="115"/>
        <v>5.1251999999999782</v>
      </c>
      <c r="L540" s="24">
        <f t="shared" si="116"/>
        <v>3.91458368022191E-2</v>
      </c>
      <c r="M540" s="4">
        <f t="shared" ca="1" si="105"/>
        <v>137.66033333333331</v>
      </c>
      <c r="N540" s="63">
        <f t="shared" ca="1" si="107"/>
        <v>-6.7345333333333031</v>
      </c>
      <c r="O540" s="63">
        <f t="shared" ca="1" si="108"/>
        <v>45.353939217777373</v>
      </c>
      <c r="P540" s="63">
        <f t="shared" ca="1" si="109"/>
        <v>6.7345333333333031</v>
      </c>
      <c r="Q540" s="24">
        <f t="shared" ca="1" si="110"/>
        <v>5.1437786389949898E-2</v>
      </c>
      <c r="R540" s="25">
        <f t="shared" ca="1" si="106"/>
        <v>-6.7450260948490728</v>
      </c>
      <c r="S540" s="26">
        <f t="shared" ca="1" si="117"/>
        <v>0</v>
      </c>
    </row>
    <row r="541" spans="5:19" x14ac:dyDescent="0.3">
      <c r="E541" s="23">
        <f t="shared" si="111"/>
        <v>540</v>
      </c>
      <c r="F541" s="79">
        <v>44250</v>
      </c>
      <c r="G541" s="82">
        <v>130.4085</v>
      </c>
      <c r="H541" s="27">
        <f t="shared" si="112"/>
        <v>130.92580000000001</v>
      </c>
      <c r="I541" s="63">
        <f t="shared" si="113"/>
        <v>-0.51730000000000587</v>
      </c>
      <c r="J541" s="63">
        <f t="shared" si="114"/>
        <v>0.2675992900000061</v>
      </c>
      <c r="K541" s="63">
        <f t="shared" si="115"/>
        <v>0.51730000000000587</v>
      </c>
      <c r="L541" s="24">
        <f t="shared" si="116"/>
        <v>3.9667659700096686E-3</v>
      </c>
      <c r="M541" s="4">
        <f t="shared" ca="1" si="105"/>
        <v>135.3229</v>
      </c>
      <c r="N541" s="63">
        <f t="shared" ca="1" si="107"/>
        <v>-4.9144000000000005</v>
      </c>
      <c r="O541" s="63">
        <f t="shared" ca="1" si="108"/>
        <v>24.151327360000007</v>
      </c>
      <c r="P541" s="63">
        <f t="shared" ca="1" si="109"/>
        <v>4.9144000000000005</v>
      </c>
      <c r="Q541" s="24">
        <f t="shared" ca="1" si="110"/>
        <v>3.7684660125681994E-2</v>
      </c>
      <c r="R541" s="25">
        <f t="shared" ca="1" si="106"/>
        <v>-4.9248927615157703</v>
      </c>
      <c r="S541" s="26">
        <f t="shared" ca="1" si="117"/>
        <v>0</v>
      </c>
    </row>
    <row r="542" spans="5:19" x14ac:dyDescent="0.3">
      <c r="E542" s="23">
        <f t="shared" si="111"/>
        <v>541</v>
      </c>
      <c r="F542" s="79">
        <v>44251</v>
      </c>
      <c r="G542" s="82">
        <v>129.9487</v>
      </c>
      <c r="H542" s="27">
        <f t="shared" si="112"/>
        <v>130.4085</v>
      </c>
      <c r="I542" s="63">
        <f t="shared" si="113"/>
        <v>-0.45980000000000132</v>
      </c>
      <c r="J542" s="63">
        <f t="shared" si="114"/>
        <v>0.21141604000000122</v>
      </c>
      <c r="K542" s="63">
        <f t="shared" si="115"/>
        <v>0.45980000000000132</v>
      </c>
      <c r="L542" s="24">
        <f t="shared" si="116"/>
        <v>3.5383193521751378E-3</v>
      </c>
      <c r="M542" s="4">
        <f t="shared" ca="1" si="105"/>
        <v>132.46176666666668</v>
      </c>
      <c r="N542" s="63">
        <f t="shared" ca="1" si="107"/>
        <v>-2.5130666666666741</v>
      </c>
      <c r="O542" s="63">
        <f t="shared" ca="1" si="108"/>
        <v>6.3155040711111488</v>
      </c>
      <c r="P542" s="63">
        <f t="shared" ca="1" si="109"/>
        <v>2.5130666666666741</v>
      </c>
      <c r="Q542" s="24">
        <f t="shared" ca="1" si="110"/>
        <v>1.9338913484064666E-2</v>
      </c>
      <c r="R542" s="25">
        <f t="shared" ca="1" si="106"/>
        <v>-2.5235594281824438</v>
      </c>
      <c r="S542" s="26">
        <f t="shared" ca="1" si="117"/>
        <v>0</v>
      </c>
    </row>
    <row r="543" spans="5:19" x14ac:dyDescent="0.3">
      <c r="E543" s="23">
        <f t="shared" si="111"/>
        <v>542</v>
      </c>
      <c r="F543" s="79">
        <v>44252</v>
      </c>
      <c r="G543" s="82">
        <v>129.8433</v>
      </c>
      <c r="H543" s="27">
        <f t="shared" si="112"/>
        <v>129.9487</v>
      </c>
      <c r="I543" s="63">
        <f t="shared" si="113"/>
        <v>-0.10540000000000305</v>
      </c>
      <c r="J543" s="63">
        <f t="shared" si="114"/>
        <v>1.1109160000000642E-2</v>
      </c>
      <c r="K543" s="63">
        <f t="shared" si="115"/>
        <v>0.10540000000000305</v>
      </c>
      <c r="L543" s="24">
        <f t="shared" si="116"/>
        <v>8.1174769895715098E-4</v>
      </c>
      <c r="M543" s="4">
        <f t="shared" ca="1" si="105"/>
        <v>130.42766666666668</v>
      </c>
      <c r="N543" s="63">
        <f t="shared" ca="1" si="107"/>
        <v>-0.58436666666668202</v>
      </c>
      <c r="O543" s="63">
        <f t="shared" ca="1" si="108"/>
        <v>0.34148440111112904</v>
      </c>
      <c r="P543" s="63">
        <f t="shared" ca="1" si="109"/>
        <v>0.58436666666668202</v>
      </c>
      <c r="Q543" s="24">
        <f t="shared" ca="1" si="110"/>
        <v>4.5005531025989172E-3</v>
      </c>
      <c r="R543" s="25">
        <f t="shared" ca="1" si="106"/>
        <v>-0.59485942818245185</v>
      </c>
      <c r="S543" s="26">
        <f t="shared" ca="1" si="117"/>
        <v>0</v>
      </c>
    </row>
    <row r="544" spans="5:19" x14ac:dyDescent="0.3">
      <c r="E544" s="23">
        <f t="shared" si="111"/>
        <v>543</v>
      </c>
      <c r="F544" s="79">
        <v>44253</v>
      </c>
      <c r="G544" s="82">
        <v>129.3777</v>
      </c>
      <c r="H544" s="27">
        <f t="shared" si="112"/>
        <v>129.8433</v>
      </c>
      <c r="I544" s="63">
        <f t="shared" si="113"/>
        <v>-0.46559999999999491</v>
      </c>
      <c r="J544" s="63">
        <f t="shared" si="114"/>
        <v>0.21678335999999526</v>
      </c>
      <c r="K544" s="63">
        <f t="shared" si="115"/>
        <v>0.46559999999999491</v>
      </c>
      <c r="L544" s="24">
        <f t="shared" si="116"/>
        <v>3.598765475039322E-3</v>
      </c>
      <c r="M544" s="4">
        <f t="shared" ca="1" si="105"/>
        <v>130.06683333333334</v>
      </c>
      <c r="N544" s="63">
        <f t="shared" ca="1" si="107"/>
        <v>-0.68913333333333071</v>
      </c>
      <c r="O544" s="63">
        <f t="shared" ca="1" si="108"/>
        <v>0.47490475111110747</v>
      </c>
      <c r="P544" s="63">
        <f t="shared" ca="1" si="109"/>
        <v>0.68913333333333071</v>
      </c>
      <c r="Q544" s="24">
        <f t="shared" ca="1" si="110"/>
        <v>5.3265232983221271E-3</v>
      </c>
      <c r="R544" s="25">
        <f t="shared" ca="1" si="106"/>
        <v>-0.69962609484910054</v>
      </c>
      <c r="S544" s="26">
        <f t="shared" ca="1" si="117"/>
        <v>0</v>
      </c>
    </row>
    <row r="545" spans="5:19" x14ac:dyDescent="0.3">
      <c r="E545" s="23">
        <f t="shared" si="111"/>
        <v>544</v>
      </c>
      <c r="F545" s="79">
        <v>44256</v>
      </c>
      <c r="G545" s="82">
        <v>132.1327</v>
      </c>
      <c r="H545" s="27">
        <f t="shared" si="112"/>
        <v>129.3777</v>
      </c>
      <c r="I545" s="63">
        <f t="shared" si="113"/>
        <v>2.7549999999999955</v>
      </c>
      <c r="J545" s="63">
        <f t="shared" si="114"/>
        <v>7.5900249999999749</v>
      </c>
      <c r="K545" s="63">
        <f t="shared" si="115"/>
        <v>2.7549999999999955</v>
      </c>
      <c r="L545" s="24">
        <f t="shared" si="116"/>
        <v>2.0850251300397218E-2</v>
      </c>
      <c r="M545" s="4">
        <f t="shared" ca="1" si="105"/>
        <v>129.72323333333335</v>
      </c>
      <c r="N545" s="63">
        <f t="shared" ca="1" si="107"/>
        <v>2.4094666666666456</v>
      </c>
      <c r="O545" s="63">
        <f t="shared" ca="1" si="108"/>
        <v>5.8055296177776761</v>
      </c>
      <c r="P545" s="63">
        <f t="shared" ca="1" si="109"/>
        <v>2.4094666666666456</v>
      </c>
      <c r="Q545" s="24">
        <f t="shared" ca="1" si="110"/>
        <v>1.8235203448250477E-2</v>
      </c>
      <c r="R545" s="25">
        <f t="shared" ca="1" si="106"/>
        <v>2.3989739051508758</v>
      </c>
      <c r="S545" s="26">
        <f t="shared" ca="1" si="117"/>
        <v>1</v>
      </c>
    </row>
    <row r="546" spans="5:19" x14ac:dyDescent="0.3">
      <c r="E546" s="23">
        <f t="shared" si="111"/>
        <v>545</v>
      </c>
      <c r="F546" s="79">
        <v>44257</v>
      </c>
      <c r="G546" s="82">
        <v>131.52799999999999</v>
      </c>
      <c r="H546" s="27">
        <f t="shared" si="112"/>
        <v>132.1327</v>
      </c>
      <c r="I546" s="63">
        <f t="shared" si="113"/>
        <v>-0.60470000000000823</v>
      </c>
      <c r="J546" s="63">
        <f t="shared" si="114"/>
        <v>0.36566209000000993</v>
      </c>
      <c r="K546" s="63">
        <f t="shared" si="115"/>
        <v>0.60470000000000823</v>
      </c>
      <c r="L546" s="24">
        <f t="shared" si="116"/>
        <v>4.5975001520589401E-3</v>
      </c>
      <c r="M546" s="4">
        <f t="shared" ca="1" si="105"/>
        <v>130.45123333333333</v>
      </c>
      <c r="N546" s="63">
        <f t="shared" ca="1" si="107"/>
        <v>1.0767666666666571</v>
      </c>
      <c r="O546" s="63">
        <f t="shared" ca="1" si="108"/>
        <v>1.1594264544444239</v>
      </c>
      <c r="P546" s="63">
        <f t="shared" ca="1" si="109"/>
        <v>1.0767666666666571</v>
      </c>
      <c r="Q546" s="24">
        <f t="shared" ca="1" si="110"/>
        <v>8.1865965168379136E-3</v>
      </c>
      <c r="R546" s="25">
        <f t="shared" ca="1" si="106"/>
        <v>1.0662739051508872</v>
      </c>
      <c r="S546" s="26">
        <f t="shared" ca="1" si="117"/>
        <v>0</v>
      </c>
    </row>
    <row r="547" spans="5:19" x14ac:dyDescent="0.3">
      <c r="E547" s="23">
        <f t="shared" si="111"/>
        <v>546</v>
      </c>
      <c r="F547" s="79">
        <v>44258</v>
      </c>
      <c r="G547" s="82">
        <v>128.87860000000001</v>
      </c>
      <c r="H547" s="27">
        <f t="shared" si="112"/>
        <v>131.52799999999999</v>
      </c>
      <c r="I547" s="63">
        <f t="shared" si="113"/>
        <v>-2.6493999999999858</v>
      </c>
      <c r="J547" s="63">
        <f t="shared" si="114"/>
        <v>7.0193203599999245</v>
      </c>
      <c r="K547" s="63">
        <f t="shared" si="115"/>
        <v>2.6493999999999858</v>
      </c>
      <c r="L547" s="24">
        <f t="shared" si="116"/>
        <v>2.055733069726072E-2</v>
      </c>
      <c r="M547" s="4">
        <f t="shared" ca="1" si="105"/>
        <v>131.0128</v>
      </c>
      <c r="N547" s="63">
        <f t="shared" ca="1" si="107"/>
        <v>-2.1341999999999928</v>
      </c>
      <c r="O547" s="63">
        <f t="shared" ca="1" si="108"/>
        <v>4.5548096399999691</v>
      </c>
      <c r="P547" s="63">
        <f t="shared" ca="1" si="109"/>
        <v>2.1341999999999928</v>
      </c>
      <c r="Q547" s="24">
        <f t="shared" ca="1" si="110"/>
        <v>1.6559770202345406E-2</v>
      </c>
      <c r="R547" s="25">
        <f t="shared" ca="1" si="106"/>
        <v>-2.1446927615157625</v>
      </c>
      <c r="S547" s="26">
        <f t="shared" ca="1" si="117"/>
        <v>1</v>
      </c>
    </row>
    <row r="548" spans="5:19" x14ac:dyDescent="0.3">
      <c r="E548" s="23">
        <f t="shared" si="111"/>
        <v>547</v>
      </c>
      <c r="F548" s="79">
        <v>44259</v>
      </c>
      <c r="G548" s="82">
        <v>126.74760000000001</v>
      </c>
      <c r="H548" s="27">
        <f t="shared" si="112"/>
        <v>128.87860000000001</v>
      </c>
      <c r="I548" s="63">
        <f t="shared" si="113"/>
        <v>-2.1310000000000002</v>
      </c>
      <c r="J548" s="63">
        <f t="shared" si="114"/>
        <v>4.5411610000000007</v>
      </c>
      <c r="K548" s="63">
        <f t="shared" si="115"/>
        <v>2.1310000000000002</v>
      </c>
      <c r="L548" s="24">
        <f t="shared" si="116"/>
        <v>1.6812941625719148E-2</v>
      </c>
      <c r="M548" s="4">
        <f t="shared" ca="1" si="105"/>
        <v>130.84643333333335</v>
      </c>
      <c r="N548" s="63">
        <f t="shared" ca="1" si="107"/>
        <v>-4.0988333333333458</v>
      </c>
      <c r="O548" s="63">
        <f t="shared" ca="1" si="108"/>
        <v>16.800434694444547</v>
      </c>
      <c r="P548" s="63">
        <f t="shared" ca="1" si="109"/>
        <v>4.0988333333333458</v>
      </c>
      <c r="Q548" s="24">
        <f t="shared" ca="1" si="110"/>
        <v>3.2338547896239023E-2</v>
      </c>
      <c r="R548" s="25">
        <f t="shared" ca="1" si="106"/>
        <v>-4.1093260948491155</v>
      </c>
      <c r="S548" s="26">
        <f t="shared" ca="1" si="117"/>
        <v>0</v>
      </c>
    </row>
    <row r="549" spans="5:19" x14ac:dyDescent="0.3">
      <c r="E549" s="23">
        <f t="shared" si="111"/>
        <v>548</v>
      </c>
      <c r="F549" s="79">
        <v>44260</v>
      </c>
      <c r="G549" s="82">
        <v>128.0051</v>
      </c>
      <c r="H549" s="27">
        <f t="shared" si="112"/>
        <v>126.74760000000001</v>
      </c>
      <c r="I549" s="63">
        <f t="shared" si="113"/>
        <v>1.2574999999999932</v>
      </c>
      <c r="J549" s="63">
        <f t="shared" si="114"/>
        <v>1.5813062499999828</v>
      </c>
      <c r="K549" s="63">
        <f t="shared" si="115"/>
        <v>1.2574999999999932</v>
      </c>
      <c r="L549" s="24">
        <f t="shared" si="116"/>
        <v>9.8238273318796924E-3</v>
      </c>
      <c r="M549" s="4">
        <f t="shared" ca="1" si="105"/>
        <v>129.05140000000003</v>
      </c>
      <c r="N549" s="63">
        <f t="shared" ca="1" si="107"/>
        <v>-1.0463000000000306</v>
      </c>
      <c r="O549" s="63">
        <f t="shared" ca="1" si="108"/>
        <v>1.0947436900000642</v>
      </c>
      <c r="P549" s="63">
        <f t="shared" ca="1" si="109"/>
        <v>1.0463000000000306</v>
      </c>
      <c r="Q549" s="24">
        <f t="shared" ca="1" si="110"/>
        <v>8.1738930714481736E-3</v>
      </c>
      <c r="R549" s="25">
        <f t="shared" ca="1" si="106"/>
        <v>-1.0567927615158006</v>
      </c>
      <c r="S549" s="26">
        <f t="shared" ca="1" si="117"/>
        <v>0</v>
      </c>
    </row>
    <row r="550" spans="5:19" x14ac:dyDescent="0.3">
      <c r="E550" s="23">
        <f t="shared" si="111"/>
        <v>549</v>
      </c>
      <c r="F550" s="79">
        <v>44263</v>
      </c>
      <c r="G550" s="82">
        <v>129.16650000000001</v>
      </c>
      <c r="H550" s="27">
        <f t="shared" si="112"/>
        <v>128.0051</v>
      </c>
      <c r="I550" s="63">
        <f t="shared" si="113"/>
        <v>1.1614000000000146</v>
      </c>
      <c r="J550" s="63">
        <f t="shared" si="114"/>
        <v>1.3488499600000341</v>
      </c>
      <c r="K550" s="63">
        <f t="shared" si="115"/>
        <v>1.1614000000000146</v>
      </c>
      <c r="L550" s="24">
        <f t="shared" si="116"/>
        <v>8.9914954728974976E-3</v>
      </c>
      <c r="M550" s="4">
        <f t="shared" ca="1" si="105"/>
        <v>127.8771</v>
      </c>
      <c r="N550" s="63">
        <f t="shared" ca="1" si="107"/>
        <v>1.2894000000000148</v>
      </c>
      <c r="O550" s="63">
        <f t="shared" ca="1" si="108"/>
        <v>1.662552360000038</v>
      </c>
      <c r="P550" s="63">
        <f t="shared" ca="1" si="109"/>
        <v>1.2894000000000148</v>
      </c>
      <c r="Q550" s="24">
        <f t="shared" ca="1" si="110"/>
        <v>9.9824644935026848E-3</v>
      </c>
      <c r="R550" s="25">
        <f t="shared" ca="1" si="106"/>
        <v>1.2789072384842448</v>
      </c>
      <c r="S550" s="26">
        <f t="shared" ca="1" si="117"/>
        <v>1</v>
      </c>
    </row>
    <row r="551" spans="5:19" x14ac:dyDescent="0.3">
      <c r="E551" s="23">
        <f t="shared" si="111"/>
        <v>550</v>
      </c>
      <c r="F551" s="79">
        <v>44264</v>
      </c>
      <c r="G551" s="82">
        <v>130.5008</v>
      </c>
      <c r="H551" s="27">
        <f t="shared" si="112"/>
        <v>129.16650000000001</v>
      </c>
      <c r="I551" s="63">
        <f t="shared" si="113"/>
        <v>1.3342999999999847</v>
      </c>
      <c r="J551" s="63">
        <f t="shared" si="114"/>
        <v>1.7803564899999593</v>
      </c>
      <c r="K551" s="63">
        <f t="shared" si="115"/>
        <v>1.3342999999999847</v>
      </c>
      <c r="L551" s="24">
        <f t="shared" si="116"/>
        <v>1.0224458394124669E-2</v>
      </c>
      <c r="M551" s="4">
        <f t="shared" ca="1" si="105"/>
        <v>127.97306666666668</v>
      </c>
      <c r="N551" s="63">
        <f t="shared" ca="1" si="107"/>
        <v>2.5277333333333161</v>
      </c>
      <c r="O551" s="63">
        <f t="shared" ca="1" si="108"/>
        <v>6.3894358044443571</v>
      </c>
      <c r="P551" s="63">
        <f t="shared" ca="1" si="109"/>
        <v>2.5277333333333161</v>
      </c>
      <c r="Q551" s="24">
        <f t="shared" ca="1" si="110"/>
        <v>1.9369485346705278E-2</v>
      </c>
      <c r="R551" s="25">
        <f t="shared" ca="1" si="106"/>
        <v>2.5172405718175463</v>
      </c>
      <c r="S551" s="26">
        <f t="shared" ca="1" si="117"/>
        <v>0</v>
      </c>
    </row>
    <row r="552" spans="5:19" x14ac:dyDescent="0.3">
      <c r="E552" s="23">
        <f t="shared" si="111"/>
        <v>551</v>
      </c>
      <c r="F552" s="79">
        <v>44265</v>
      </c>
      <c r="G552" s="82">
        <v>132.07509999999999</v>
      </c>
      <c r="H552" s="27">
        <f t="shared" si="112"/>
        <v>130.5008</v>
      </c>
      <c r="I552" s="63">
        <f t="shared" si="113"/>
        <v>1.5742999999999938</v>
      </c>
      <c r="J552" s="63">
        <f t="shared" si="114"/>
        <v>2.4784204899999804</v>
      </c>
      <c r="K552" s="63">
        <f t="shared" si="115"/>
        <v>1.5742999999999938</v>
      </c>
      <c r="L552" s="24">
        <f t="shared" si="116"/>
        <v>1.1919733545535788E-2</v>
      </c>
      <c r="M552" s="4">
        <f t="shared" ca="1" si="105"/>
        <v>129.22413333333336</v>
      </c>
      <c r="N552" s="63">
        <f t="shared" ca="1" si="107"/>
        <v>2.8509666666666362</v>
      </c>
      <c r="O552" s="63">
        <f t="shared" ca="1" si="108"/>
        <v>8.128010934444271</v>
      </c>
      <c r="P552" s="63">
        <f t="shared" ca="1" si="109"/>
        <v>2.8509666666666362</v>
      </c>
      <c r="Q552" s="24">
        <f t="shared" ca="1" si="110"/>
        <v>2.1585951225224411E-2</v>
      </c>
      <c r="R552" s="25">
        <f t="shared" ca="1" si="106"/>
        <v>2.8404739051508665</v>
      </c>
      <c r="S552" s="26">
        <f t="shared" ca="1" si="117"/>
        <v>0</v>
      </c>
    </row>
    <row r="553" spans="5:19" x14ac:dyDescent="0.3">
      <c r="E553" s="23">
        <f t="shared" si="111"/>
        <v>552</v>
      </c>
      <c r="F553" s="79">
        <v>44266</v>
      </c>
      <c r="G553" s="82">
        <v>135.5308</v>
      </c>
      <c r="H553" s="27">
        <f t="shared" si="112"/>
        <v>132.07509999999999</v>
      </c>
      <c r="I553" s="63">
        <f t="shared" si="113"/>
        <v>3.4557000000000073</v>
      </c>
      <c r="J553" s="63">
        <f t="shared" si="114"/>
        <v>11.94186249000005</v>
      </c>
      <c r="K553" s="63">
        <f t="shared" si="115"/>
        <v>3.4557000000000073</v>
      </c>
      <c r="L553" s="24">
        <f t="shared" si="116"/>
        <v>2.5497525285765356E-2</v>
      </c>
      <c r="M553" s="4">
        <f t="shared" ca="1" si="105"/>
        <v>130.58079999999998</v>
      </c>
      <c r="N553" s="63">
        <f t="shared" ca="1" si="107"/>
        <v>4.9500000000000171</v>
      </c>
      <c r="O553" s="63">
        <f t="shared" ca="1" si="108"/>
        <v>24.502500000000168</v>
      </c>
      <c r="P553" s="63">
        <f t="shared" ca="1" si="109"/>
        <v>4.9500000000000171</v>
      </c>
      <c r="Q553" s="24">
        <f t="shared" ca="1" si="110"/>
        <v>3.6523063392232741E-2</v>
      </c>
      <c r="R553" s="25">
        <f t="shared" ca="1" si="106"/>
        <v>4.9395072384842473</v>
      </c>
      <c r="S553" s="26">
        <f t="shared" ca="1" si="117"/>
        <v>0</v>
      </c>
    </row>
    <row r="554" spans="5:19" x14ac:dyDescent="0.3">
      <c r="E554" s="23">
        <f t="shared" si="111"/>
        <v>553</v>
      </c>
      <c r="F554" s="79">
        <v>44267</v>
      </c>
      <c r="G554" s="82">
        <v>134.82050000000001</v>
      </c>
      <c r="H554" s="27">
        <f t="shared" si="112"/>
        <v>135.5308</v>
      </c>
      <c r="I554" s="63">
        <f t="shared" si="113"/>
        <v>-0.7102999999999895</v>
      </c>
      <c r="J554" s="63">
        <f t="shared" si="114"/>
        <v>0.50452608999998505</v>
      </c>
      <c r="K554" s="63">
        <f t="shared" si="115"/>
        <v>0.7102999999999895</v>
      </c>
      <c r="L554" s="24">
        <f t="shared" si="116"/>
        <v>5.2684866173911939E-3</v>
      </c>
      <c r="M554" s="4">
        <f t="shared" ca="1" si="105"/>
        <v>132.70223333333334</v>
      </c>
      <c r="N554" s="63">
        <f t="shared" ca="1" si="107"/>
        <v>2.1182666666666705</v>
      </c>
      <c r="O554" s="63">
        <f t="shared" ca="1" si="108"/>
        <v>4.4870536711111271</v>
      </c>
      <c r="P554" s="63">
        <f t="shared" ca="1" si="109"/>
        <v>2.1182666666666705</v>
      </c>
      <c r="Q554" s="24">
        <f t="shared" ca="1" si="110"/>
        <v>1.5711755012529031E-2</v>
      </c>
      <c r="R554" s="25">
        <f t="shared" ca="1" si="106"/>
        <v>2.1077739051509008</v>
      </c>
      <c r="S554" s="26">
        <f t="shared" ca="1" si="117"/>
        <v>0</v>
      </c>
    </row>
    <row r="555" spans="5:19" x14ac:dyDescent="0.3">
      <c r="E555" s="23">
        <f t="shared" si="111"/>
        <v>554</v>
      </c>
      <c r="F555" s="79">
        <v>44270</v>
      </c>
      <c r="G555" s="82">
        <v>139.13050000000001</v>
      </c>
      <c r="H555" s="27">
        <f t="shared" si="112"/>
        <v>134.82050000000001</v>
      </c>
      <c r="I555" s="63">
        <f t="shared" si="113"/>
        <v>4.3100000000000023</v>
      </c>
      <c r="J555" s="63">
        <f t="shared" si="114"/>
        <v>18.576100000000018</v>
      </c>
      <c r="K555" s="63">
        <f t="shared" si="115"/>
        <v>4.3100000000000023</v>
      </c>
      <c r="L555" s="24">
        <f t="shared" si="116"/>
        <v>3.0978110479010727E-2</v>
      </c>
      <c r="M555" s="4">
        <f t="shared" ca="1" si="105"/>
        <v>134.14213333333336</v>
      </c>
      <c r="N555" s="63">
        <f t="shared" ca="1" si="107"/>
        <v>4.98836666666665</v>
      </c>
      <c r="O555" s="63">
        <f t="shared" ca="1" si="108"/>
        <v>24.883802001110944</v>
      </c>
      <c r="P555" s="63">
        <f t="shared" ca="1" si="109"/>
        <v>4.98836666666665</v>
      </c>
      <c r="Q555" s="24">
        <f t="shared" ca="1" si="110"/>
        <v>3.585386861016563E-2</v>
      </c>
      <c r="R555" s="25">
        <f t="shared" ca="1" si="106"/>
        <v>4.9778739051508802</v>
      </c>
      <c r="S555" s="26">
        <f t="shared" ca="1" si="117"/>
        <v>0</v>
      </c>
    </row>
    <row r="556" spans="5:19" x14ac:dyDescent="0.3">
      <c r="E556" s="23">
        <f t="shared" si="111"/>
        <v>555</v>
      </c>
      <c r="F556" s="79">
        <v>44271</v>
      </c>
      <c r="G556" s="82">
        <v>138.85210000000001</v>
      </c>
      <c r="H556" s="27">
        <f t="shared" si="112"/>
        <v>139.13050000000001</v>
      </c>
      <c r="I556" s="63">
        <f t="shared" si="113"/>
        <v>-0.27840000000000487</v>
      </c>
      <c r="J556" s="63">
        <f t="shared" si="114"/>
        <v>7.7506560000002708E-2</v>
      </c>
      <c r="K556" s="63">
        <f t="shared" si="115"/>
        <v>0.27840000000000487</v>
      </c>
      <c r="L556" s="24">
        <f t="shared" si="116"/>
        <v>2.0050110873368488E-3</v>
      </c>
      <c r="M556" s="4">
        <f t="shared" ca="1" si="105"/>
        <v>136.49393333333333</v>
      </c>
      <c r="N556" s="63">
        <f t="shared" ca="1" si="107"/>
        <v>2.3581666666666763</v>
      </c>
      <c r="O556" s="63">
        <f t="shared" ca="1" si="108"/>
        <v>5.5609500277778228</v>
      </c>
      <c r="P556" s="63">
        <f t="shared" ca="1" si="109"/>
        <v>2.3581666666666763</v>
      </c>
      <c r="Q556" s="24">
        <f t="shared" ca="1" si="110"/>
        <v>1.6983298536116315E-2</v>
      </c>
      <c r="R556" s="25">
        <f t="shared" ca="1" si="106"/>
        <v>2.3476739051509066</v>
      </c>
      <c r="S556" s="26">
        <f t="shared" ca="1" si="117"/>
        <v>0</v>
      </c>
    </row>
    <row r="557" spans="5:19" x14ac:dyDescent="0.3">
      <c r="E557" s="23">
        <f t="shared" si="111"/>
        <v>556</v>
      </c>
      <c r="F557" s="79">
        <v>44272</v>
      </c>
      <c r="G557" s="82">
        <v>139.0153</v>
      </c>
      <c r="H557" s="27">
        <f t="shared" si="112"/>
        <v>138.85210000000001</v>
      </c>
      <c r="I557" s="63">
        <f t="shared" si="113"/>
        <v>0.16319999999998913</v>
      </c>
      <c r="J557" s="63">
        <f t="shared" si="114"/>
        <v>2.6634239999996454E-2</v>
      </c>
      <c r="K557" s="63">
        <f t="shared" si="115"/>
        <v>0.16319999999998913</v>
      </c>
      <c r="L557" s="24">
        <f t="shared" si="116"/>
        <v>1.17397149810121E-3</v>
      </c>
      <c r="M557" s="4">
        <f t="shared" ca="1" si="105"/>
        <v>137.60103333333333</v>
      </c>
      <c r="N557" s="63">
        <f t="shared" ca="1" si="107"/>
        <v>1.4142666666666628</v>
      </c>
      <c r="O557" s="63">
        <f t="shared" ca="1" si="108"/>
        <v>2.0001502044444335</v>
      </c>
      <c r="P557" s="63">
        <f t="shared" ca="1" si="109"/>
        <v>1.4142666666666628</v>
      </c>
      <c r="Q557" s="24">
        <f t="shared" ca="1" si="110"/>
        <v>1.0173460523170204E-2</v>
      </c>
      <c r="R557" s="25">
        <f t="shared" ca="1" si="106"/>
        <v>1.4037739051508928</v>
      </c>
      <c r="S557" s="26">
        <f t="shared" ca="1" si="117"/>
        <v>0</v>
      </c>
    </row>
    <row r="558" spans="5:19" x14ac:dyDescent="0.3">
      <c r="E558" s="23">
        <f t="shared" si="111"/>
        <v>557</v>
      </c>
      <c r="F558" s="79">
        <v>44273</v>
      </c>
      <c r="G558" s="82">
        <v>137.4315</v>
      </c>
      <c r="H558" s="27">
        <f t="shared" si="112"/>
        <v>139.0153</v>
      </c>
      <c r="I558" s="63">
        <f t="shared" si="113"/>
        <v>-1.5837999999999965</v>
      </c>
      <c r="J558" s="63">
        <f t="shared" si="114"/>
        <v>2.5084224399999893</v>
      </c>
      <c r="K558" s="63">
        <f t="shared" si="115"/>
        <v>1.5837999999999965</v>
      </c>
      <c r="L558" s="24">
        <f t="shared" si="116"/>
        <v>1.1524286644619294E-2</v>
      </c>
      <c r="M558" s="4">
        <f t="shared" ca="1" si="105"/>
        <v>138.99930000000003</v>
      </c>
      <c r="N558" s="63">
        <f t="shared" ca="1" si="107"/>
        <v>-1.5678000000000338</v>
      </c>
      <c r="O558" s="63">
        <f t="shared" ca="1" si="108"/>
        <v>2.457996840000106</v>
      </c>
      <c r="P558" s="63">
        <f t="shared" ca="1" si="109"/>
        <v>1.5678000000000338</v>
      </c>
      <c r="Q558" s="24">
        <f t="shared" ca="1" si="110"/>
        <v>1.1407865009113878E-2</v>
      </c>
      <c r="R558" s="25">
        <f t="shared" ca="1" si="106"/>
        <v>-1.5782927615158038</v>
      </c>
      <c r="S558" s="26">
        <f t="shared" ca="1" si="117"/>
        <v>1</v>
      </c>
    </row>
    <row r="559" spans="5:19" x14ac:dyDescent="0.3">
      <c r="E559" s="23">
        <f t="shared" si="111"/>
        <v>558</v>
      </c>
      <c r="F559" s="79">
        <v>44274</v>
      </c>
      <c r="G559" s="82">
        <v>131.97909999999999</v>
      </c>
      <c r="H559" s="27">
        <f t="shared" si="112"/>
        <v>137.4315</v>
      </c>
      <c r="I559" s="63">
        <f t="shared" si="113"/>
        <v>-5.4524000000000115</v>
      </c>
      <c r="J559" s="63">
        <f t="shared" si="114"/>
        <v>29.728665760000126</v>
      </c>
      <c r="K559" s="63">
        <f t="shared" si="115"/>
        <v>5.4524000000000115</v>
      </c>
      <c r="L559" s="24">
        <f t="shared" si="116"/>
        <v>4.1312601768007301E-2</v>
      </c>
      <c r="M559" s="4">
        <f t="shared" ca="1" si="105"/>
        <v>138.43296666666666</v>
      </c>
      <c r="N559" s="63">
        <f t="shared" ca="1" si="107"/>
        <v>-6.45386666666667</v>
      </c>
      <c r="O559" s="63">
        <f t="shared" ca="1" si="108"/>
        <v>41.652394951111155</v>
      </c>
      <c r="P559" s="63">
        <f t="shared" ca="1" si="109"/>
        <v>6.45386666666667</v>
      </c>
      <c r="Q559" s="24">
        <f t="shared" ca="1" si="110"/>
        <v>4.890067189931338E-2</v>
      </c>
      <c r="R559" s="25">
        <f t="shared" ca="1" si="106"/>
        <v>-6.4643594281824397</v>
      </c>
      <c r="S559" s="26">
        <f t="shared" ca="1" si="117"/>
        <v>0</v>
      </c>
    </row>
    <row r="560" spans="5:19" x14ac:dyDescent="0.3">
      <c r="E560" s="23">
        <f t="shared" si="111"/>
        <v>559</v>
      </c>
      <c r="F560" s="79">
        <v>44277</v>
      </c>
      <c r="G560" s="82">
        <v>132.72790000000001</v>
      </c>
      <c r="H560" s="27">
        <f t="shared" si="112"/>
        <v>131.97909999999999</v>
      </c>
      <c r="I560" s="63">
        <f t="shared" si="113"/>
        <v>0.74880000000001701</v>
      </c>
      <c r="J560" s="63">
        <f t="shared" si="114"/>
        <v>0.56070144000002542</v>
      </c>
      <c r="K560" s="63">
        <f t="shared" si="115"/>
        <v>0.74880000000001701</v>
      </c>
      <c r="L560" s="24">
        <f t="shared" si="116"/>
        <v>5.6416171731792407E-3</v>
      </c>
      <c r="M560" s="4">
        <f t="shared" ca="1" si="105"/>
        <v>136.14196666666666</v>
      </c>
      <c r="N560" s="63">
        <f t="shared" ca="1" si="107"/>
        <v>-3.4140666666666561</v>
      </c>
      <c r="O560" s="63">
        <f t="shared" ca="1" si="108"/>
        <v>11.655851204444373</v>
      </c>
      <c r="P560" s="63">
        <f t="shared" ca="1" si="109"/>
        <v>3.4140666666666561</v>
      </c>
      <c r="Q560" s="24">
        <f t="shared" ca="1" si="110"/>
        <v>2.5722298527036561E-2</v>
      </c>
      <c r="R560" s="25">
        <f t="shared" ca="1" si="106"/>
        <v>-3.4245594281824259</v>
      </c>
      <c r="S560" s="26">
        <f t="shared" ca="1" si="117"/>
        <v>0</v>
      </c>
    </row>
    <row r="561" spans="5:19" x14ac:dyDescent="0.3">
      <c r="E561" s="23">
        <f t="shared" si="111"/>
        <v>560</v>
      </c>
      <c r="F561" s="79">
        <v>44278</v>
      </c>
      <c r="G561" s="82">
        <v>131.624</v>
      </c>
      <c r="H561" s="27">
        <f t="shared" si="112"/>
        <v>132.72790000000001</v>
      </c>
      <c r="I561" s="63">
        <f t="shared" si="113"/>
        <v>-1.1039000000000101</v>
      </c>
      <c r="J561" s="63">
        <f t="shared" si="114"/>
        <v>1.2185952100000224</v>
      </c>
      <c r="K561" s="63">
        <f t="shared" si="115"/>
        <v>1.1039000000000101</v>
      </c>
      <c r="L561" s="24">
        <f t="shared" si="116"/>
        <v>8.3867683705100143E-3</v>
      </c>
      <c r="M561" s="4">
        <f t="shared" ca="1" si="105"/>
        <v>134.04616666666666</v>
      </c>
      <c r="N561" s="63">
        <f t="shared" ca="1" si="107"/>
        <v>-2.4221666666666692</v>
      </c>
      <c r="O561" s="63">
        <f t="shared" ca="1" si="108"/>
        <v>5.866891361111124</v>
      </c>
      <c r="P561" s="63">
        <f t="shared" ca="1" si="109"/>
        <v>2.4221666666666692</v>
      </c>
      <c r="Q561" s="24">
        <f t="shared" ca="1" si="110"/>
        <v>1.8402165765108714E-2</v>
      </c>
      <c r="R561" s="25">
        <f t="shared" ca="1" si="106"/>
        <v>-2.432659428182439</v>
      </c>
      <c r="S561" s="26">
        <f t="shared" ca="1" si="117"/>
        <v>0</v>
      </c>
    </row>
    <row r="562" spans="5:19" x14ac:dyDescent="0.3">
      <c r="E562" s="23">
        <f t="shared" si="111"/>
        <v>561</v>
      </c>
      <c r="F562" s="79">
        <v>44279</v>
      </c>
      <c r="G562" s="82">
        <v>127.8227</v>
      </c>
      <c r="H562" s="27">
        <f t="shared" si="112"/>
        <v>131.624</v>
      </c>
      <c r="I562" s="63">
        <f t="shared" si="113"/>
        <v>-3.8012999999999977</v>
      </c>
      <c r="J562" s="63">
        <f t="shared" si="114"/>
        <v>14.449881689999982</v>
      </c>
      <c r="K562" s="63">
        <f t="shared" si="115"/>
        <v>3.8012999999999977</v>
      </c>
      <c r="L562" s="24">
        <f t="shared" si="116"/>
        <v>2.9738849202841106E-2</v>
      </c>
      <c r="M562" s="4">
        <f t="shared" ca="1" si="105"/>
        <v>132.11033333333333</v>
      </c>
      <c r="N562" s="63">
        <f t="shared" ca="1" si="107"/>
        <v>-4.2876333333333321</v>
      </c>
      <c r="O562" s="63">
        <f t="shared" ca="1" si="108"/>
        <v>18.3837996011111</v>
      </c>
      <c r="P562" s="63">
        <f t="shared" ca="1" si="109"/>
        <v>4.2876333333333321</v>
      </c>
      <c r="Q562" s="24">
        <f t="shared" ca="1" si="110"/>
        <v>3.354359854183437E-2</v>
      </c>
      <c r="R562" s="25">
        <f t="shared" ca="1" si="106"/>
        <v>-4.2981260948491018</v>
      </c>
      <c r="S562" s="26">
        <f t="shared" ca="1" si="117"/>
        <v>0</v>
      </c>
    </row>
    <row r="563" spans="5:19" x14ac:dyDescent="0.3">
      <c r="E563" s="23">
        <f t="shared" si="111"/>
        <v>562</v>
      </c>
      <c r="F563" s="79">
        <v>44280</v>
      </c>
      <c r="G563" s="82">
        <v>123.4838</v>
      </c>
      <c r="H563" s="27">
        <f t="shared" si="112"/>
        <v>127.8227</v>
      </c>
      <c r="I563" s="63">
        <f t="shared" si="113"/>
        <v>-4.3388999999999953</v>
      </c>
      <c r="J563" s="63">
        <f t="shared" si="114"/>
        <v>18.826053209999959</v>
      </c>
      <c r="K563" s="63">
        <f t="shared" si="115"/>
        <v>4.3388999999999953</v>
      </c>
      <c r="L563" s="24">
        <f t="shared" si="116"/>
        <v>3.5137402639050588E-2</v>
      </c>
      <c r="M563" s="4">
        <f t="shared" ca="1" si="105"/>
        <v>130.72486666666666</v>
      </c>
      <c r="N563" s="63">
        <f t="shared" ca="1" si="107"/>
        <v>-7.2410666666666543</v>
      </c>
      <c r="O563" s="63">
        <f t="shared" ca="1" si="108"/>
        <v>52.433046471110934</v>
      </c>
      <c r="P563" s="63">
        <f t="shared" ca="1" si="109"/>
        <v>7.2410666666666543</v>
      </c>
      <c r="Q563" s="24">
        <f t="shared" ca="1" si="110"/>
        <v>5.8639810782196967E-2</v>
      </c>
      <c r="R563" s="25">
        <f t="shared" ca="1" si="106"/>
        <v>-7.251559428182424</v>
      </c>
      <c r="S563" s="26">
        <f t="shared" ca="1" si="117"/>
        <v>0</v>
      </c>
    </row>
    <row r="564" spans="5:19" x14ac:dyDescent="0.3">
      <c r="E564" s="23">
        <f t="shared" si="111"/>
        <v>563</v>
      </c>
      <c r="F564" s="79">
        <v>44281</v>
      </c>
      <c r="G564" s="82">
        <v>127.65949999999999</v>
      </c>
      <c r="H564" s="27">
        <f t="shared" si="112"/>
        <v>123.4838</v>
      </c>
      <c r="I564" s="63">
        <f t="shared" si="113"/>
        <v>4.175699999999992</v>
      </c>
      <c r="J564" s="63">
        <f t="shared" si="114"/>
        <v>17.436470489999934</v>
      </c>
      <c r="K564" s="63">
        <f t="shared" si="115"/>
        <v>4.175699999999992</v>
      </c>
      <c r="L564" s="24">
        <f t="shared" si="116"/>
        <v>3.2709669080640234E-2</v>
      </c>
      <c r="M564" s="4">
        <f t="shared" ca="1" si="105"/>
        <v>127.64349999999997</v>
      </c>
      <c r="N564" s="63">
        <f t="shared" ca="1" si="107"/>
        <v>1.6000000000019554E-2</v>
      </c>
      <c r="O564" s="63">
        <f t="shared" ca="1" si="108"/>
        <v>2.5600000000062574E-4</v>
      </c>
      <c r="P564" s="63">
        <f t="shared" ca="1" si="109"/>
        <v>1.6000000000019554E-2</v>
      </c>
      <c r="Q564" s="24">
        <f t="shared" ca="1" si="110"/>
        <v>1.2533340644464027E-4</v>
      </c>
      <c r="R564" s="25">
        <f t="shared" ca="1" si="106"/>
        <v>5.5072384842496745E-3</v>
      </c>
      <c r="S564" s="26">
        <f t="shared" ca="1" si="117"/>
        <v>1</v>
      </c>
    </row>
    <row r="565" spans="5:19" x14ac:dyDescent="0.3">
      <c r="E565" s="23">
        <f t="shared" si="111"/>
        <v>564</v>
      </c>
      <c r="F565" s="79">
        <v>44284</v>
      </c>
      <c r="G565" s="82">
        <v>128.1395</v>
      </c>
      <c r="H565" s="27">
        <f t="shared" si="112"/>
        <v>127.65949999999999</v>
      </c>
      <c r="I565" s="63">
        <f t="shared" si="113"/>
        <v>0.48000000000000398</v>
      </c>
      <c r="J565" s="63">
        <f t="shared" si="114"/>
        <v>0.23040000000000382</v>
      </c>
      <c r="K565" s="63">
        <f t="shared" si="115"/>
        <v>0.48000000000000398</v>
      </c>
      <c r="L565" s="24">
        <f t="shared" si="116"/>
        <v>3.7459175351862929E-3</v>
      </c>
      <c r="M565" s="4">
        <f t="shared" ca="1" si="105"/>
        <v>126.322</v>
      </c>
      <c r="N565" s="63">
        <f t="shared" ca="1" si="107"/>
        <v>1.8174999999999955</v>
      </c>
      <c r="O565" s="63">
        <f t="shared" ca="1" si="108"/>
        <v>3.3033062499999835</v>
      </c>
      <c r="P565" s="63">
        <f t="shared" ca="1" si="109"/>
        <v>1.8174999999999955</v>
      </c>
      <c r="Q565" s="24">
        <f t="shared" ca="1" si="110"/>
        <v>1.4183760667085446E-2</v>
      </c>
      <c r="R565" s="25">
        <f t="shared" ca="1" si="106"/>
        <v>1.8070072384842255</v>
      </c>
      <c r="S565" s="26">
        <f t="shared" ca="1" si="117"/>
        <v>0</v>
      </c>
    </row>
    <row r="566" spans="5:19" x14ac:dyDescent="0.3">
      <c r="E566" s="23">
        <f t="shared" si="111"/>
        <v>565</v>
      </c>
      <c r="F566" s="79">
        <v>44285</v>
      </c>
      <c r="G566" s="82">
        <v>127.6211</v>
      </c>
      <c r="H566" s="27">
        <f t="shared" si="112"/>
        <v>128.1395</v>
      </c>
      <c r="I566" s="63">
        <f t="shared" si="113"/>
        <v>-0.51839999999999975</v>
      </c>
      <c r="J566" s="63">
        <f t="shared" si="114"/>
        <v>0.26873855999999974</v>
      </c>
      <c r="K566" s="63">
        <f t="shared" si="115"/>
        <v>0.51839999999999975</v>
      </c>
      <c r="L566" s="24">
        <f t="shared" si="116"/>
        <v>4.0620242264014315E-3</v>
      </c>
      <c r="M566" s="4">
        <f t="shared" ca="1" si="105"/>
        <v>126.4276</v>
      </c>
      <c r="N566" s="63">
        <f t="shared" ca="1" si="107"/>
        <v>1.1935000000000002</v>
      </c>
      <c r="O566" s="63">
        <f t="shared" ca="1" si="108"/>
        <v>1.4244422500000005</v>
      </c>
      <c r="P566" s="63">
        <f t="shared" ca="1" si="109"/>
        <v>1.1935000000000002</v>
      </c>
      <c r="Q566" s="24">
        <f t="shared" ca="1" si="110"/>
        <v>9.3519018406830867E-3</v>
      </c>
      <c r="R566" s="25">
        <f t="shared" ca="1" si="106"/>
        <v>1.1830072384842303</v>
      </c>
      <c r="S566" s="26">
        <f t="shared" ca="1" si="117"/>
        <v>0</v>
      </c>
    </row>
    <row r="567" spans="5:19" x14ac:dyDescent="0.3">
      <c r="E567" s="23">
        <f t="shared" si="111"/>
        <v>566</v>
      </c>
      <c r="F567" s="79">
        <v>44286</v>
      </c>
      <c r="G567" s="82">
        <v>127.5635</v>
      </c>
      <c r="H567" s="27">
        <f t="shared" si="112"/>
        <v>127.6211</v>
      </c>
      <c r="I567" s="63">
        <f t="shared" si="113"/>
        <v>-5.7599999999993656E-2</v>
      </c>
      <c r="J567" s="63">
        <f t="shared" si="114"/>
        <v>3.3177599999992691E-3</v>
      </c>
      <c r="K567" s="63">
        <f t="shared" si="115"/>
        <v>5.7599999999993656E-2</v>
      </c>
      <c r="L567" s="24">
        <f t="shared" si="116"/>
        <v>4.5153982134382996E-4</v>
      </c>
      <c r="M567" s="4">
        <f t="shared" ca="1" si="105"/>
        <v>127.80669999999999</v>
      </c>
      <c r="N567" s="63">
        <f t="shared" ca="1" si="107"/>
        <v>-0.24319999999998743</v>
      </c>
      <c r="O567" s="63">
        <f t="shared" ca="1" si="108"/>
        <v>5.9146239999993883E-2</v>
      </c>
      <c r="P567" s="63">
        <f t="shared" ca="1" si="109"/>
        <v>0.24319999999998743</v>
      </c>
      <c r="Q567" s="24">
        <f t="shared" ca="1" si="110"/>
        <v>1.9065014678962824E-3</v>
      </c>
      <c r="R567" s="25">
        <f t="shared" ca="1" si="106"/>
        <v>-0.25369276151575731</v>
      </c>
      <c r="S567" s="26">
        <f t="shared" ca="1" si="117"/>
        <v>1</v>
      </c>
    </row>
    <row r="568" spans="5:19" x14ac:dyDescent="0.3">
      <c r="E568" s="23">
        <f t="shared" si="111"/>
        <v>567</v>
      </c>
      <c r="F568" s="79">
        <v>44287</v>
      </c>
      <c r="G568" s="82">
        <v>127.2179</v>
      </c>
      <c r="H568" s="27">
        <f t="shared" si="112"/>
        <v>127.5635</v>
      </c>
      <c r="I568" s="63">
        <f t="shared" si="113"/>
        <v>-0.34560000000000457</v>
      </c>
      <c r="J568" s="63">
        <f t="shared" si="114"/>
        <v>0.11943936000000316</v>
      </c>
      <c r="K568" s="63">
        <f t="shared" si="115"/>
        <v>0.34560000000000457</v>
      </c>
      <c r="L568" s="24">
        <f t="shared" si="116"/>
        <v>2.71659884340179E-3</v>
      </c>
      <c r="M568" s="4">
        <f t="shared" ca="1" si="105"/>
        <v>127.77470000000001</v>
      </c>
      <c r="N568" s="63">
        <f t="shared" ca="1" si="107"/>
        <v>-0.55680000000000973</v>
      </c>
      <c r="O568" s="63">
        <f t="shared" ca="1" si="108"/>
        <v>0.31002624000001083</v>
      </c>
      <c r="P568" s="63">
        <f t="shared" ca="1" si="109"/>
        <v>0.55680000000000973</v>
      </c>
      <c r="Q568" s="24">
        <f t="shared" ca="1" si="110"/>
        <v>4.3767425810362359E-3</v>
      </c>
      <c r="R568" s="25">
        <f t="shared" ca="1" si="106"/>
        <v>-0.56729276151577956</v>
      </c>
      <c r="S568" s="26">
        <f t="shared" ca="1" si="117"/>
        <v>0</v>
      </c>
    </row>
    <row r="569" spans="5:19" x14ac:dyDescent="0.3">
      <c r="E569" s="23">
        <f t="shared" si="111"/>
        <v>568</v>
      </c>
      <c r="F569" s="79">
        <v>44291</v>
      </c>
      <c r="G569" s="82">
        <v>129.70410000000001</v>
      </c>
      <c r="H569" s="27">
        <f t="shared" si="112"/>
        <v>127.2179</v>
      </c>
      <c r="I569" s="63">
        <f t="shared" si="113"/>
        <v>2.4862000000000108</v>
      </c>
      <c r="J569" s="63">
        <f t="shared" si="114"/>
        <v>6.1811904400000541</v>
      </c>
      <c r="K569" s="63">
        <f t="shared" si="115"/>
        <v>2.4862000000000108</v>
      </c>
      <c r="L569" s="24">
        <f t="shared" si="116"/>
        <v>1.9168245259787553E-2</v>
      </c>
      <c r="M569" s="4">
        <f t="shared" ca="1" si="105"/>
        <v>127.46749999999999</v>
      </c>
      <c r="N569" s="63">
        <f t="shared" ca="1" si="107"/>
        <v>2.2366000000000241</v>
      </c>
      <c r="O569" s="63">
        <f t="shared" ca="1" si="108"/>
        <v>5.002379560000108</v>
      </c>
      <c r="P569" s="63">
        <f t="shared" ca="1" si="109"/>
        <v>2.2366000000000241</v>
      </c>
      <c r="Q569" s="24">
        <f t="shared" ca="1" si="110"/>
        <v>1.7243865074427284E-2</v>
      </c>
      <c r="R569" s="25">
        <f t="shared" ca="1" si="106"/>
        <v>2.2261072384842544</v>
      </c>
      <c r="S569" s="26">
        <f t="shared" ca="1" si="117"/>
        <v>1</v>
      </c>
    </row>
    <row r="570" spans="5:19" x14ac:dyDescent="0.3">
      <c r="E570" s="23">
        <f t="shared" si="111"/>
        <v>569</v>
      </c>
      <c r="F570" s="79">
        <v>44292</v>
      </c>
      <c r="G570" s="82">
        <v>131.66239999999999</v>
      </c>
      <c r="H570" s="27">
        <f t="shared" si="112"/>
        <v>129.70410000000001</v>
      </c>
      <c r="I570" s="63">
        <f t="shared" si="113"/>
        <v>1.9582999999999799</v>
      </c>
      <c r="J570" s="63">
        <f t="shared" si="114"/>
        <v>3.8349388899999215</v>
      </c>
      <c r="K570" s="63">
        <f t="shared" si="115"/>
        <v>1.9582999999999799</v>
      </c>
      <c r="L570" s="24">
        <f t="shared" si="116"/>
        <v>1.4873646538419322E-2</v>
      </c>
      <c r="M570" s="4">
        <f t="shared" ca="1" si="105"/>
        <v>128.16183333333333</v>
      </c>
      <c r="N570" s="63">
        <f t="shared" ca="1" si="107"/>
        <v>3.5005666666666571</v>
      </c>
      <c r="O570" s="63">
        <f t="shared" ca="1" si="108"/>
        <v>12.25396698777771</v>
      </c>
      <c r="P570" s="63">
        <f t="shared" ca="1" si="109"/>
        <v>3.5005666666666571</v>
      </c>
      <c r="Q570" s="24">
        <f t="shared" ca="1" si="110"/>
        <v>2.658744384628153E-2</v>
      </c>
      <c r="R570" s="25">
        <f t="shared" ca="1" si="106"/>
        <v>3.4900739051508873</v>
      </c>
      <c r="S570" s="26">
        <f t="shared" ca="1" si="117"/>
        <v>0</v>
      </c>
    </row>
    <row r="571" spans="5:19" x14ac:dyDescent="0.3">
      <c r="E571" s="23">
        <f t="shared" si="111"/>
        <v>570</v>
      </c>
      <c r="F571" s="79">
        <v>44293</v>
      </c>
      <c r="G571" s="82">
        <v>131.06720000000001</v>
      </c>
      <c r="H571" s="27">
        <f t="shared" si="112"/>
        <v>131.66239999999999</v>
      </c>
      <c r="I571" s="63">
        <f t="shared" si="113"/>
        <v>-0.59519999999997708</v>
      </c>
      <c r="J571" s="63">
        <f t="shared" si="114"/>
        <v>0.35426303999997272</v>
      </c>
      <c r="K571" s="63">
        <f t="shared" si="115"/>
        <v>0.59519999999997708</v>
      </c>
      <c r="L571" s="24">
        <f t="shared" si="116"/>
        <v>4.5411819280489476E-3</v>
      </c>
      <c r="M571" s="4">
        <f t="shared" ca="1" si="105"/>
        <v>129.52813333333333</v>
      </c>
      <c r="N571" s="63">
        <f t="shared" ca="1" si="107"/>
        <v>1.5390666666666846</v>
      </c>
      <c r="O571" s="63">
        <f t="shared" ca="1" si="108"/>
        <v>2.3687262044444997</v>
      </c>
      <c r="P571" s="63">
        <f t="shared" ca="1" si="109"/>
        <v>1.5390666666666846</v>
      </c>
      <c r="Q571" s="24">
        <f t="shared" ca="1" si="110"/>
        <v>1.1742576835903143E-2</v>
      </c>
      <c r="R571" s="25">
        <f t="shared" ca="1" si="106"/>
        <v>1.5285739051509146</v>
      </c>
      <c r="S571" s="26">
        <f t="shared" ca="1" si="117"/>
        <v>0</v>
      </c>
    </row>
    <row r="572" spans="5:19" x14ac:dyDescent="0.3">
      <c r="E572" s="23">
        <f t="shared" si="111"/>
        <v>571</v>
      </c>
      <c r="F572" s="79">
        <v>44294</v>
      </c>
      <c r="G572" s="82">
        <v>128.3218</v>
      </c>
      <c r="H572" s="27">
        <f t="shared" si="112"/>
        <v>131.06720000000001</v>
      </c>
      <c r="I572" s="63">
        <f t="shared" si="113"/>
        <v>-2.7454000000000178</v>
      </c>
      <c r="J572" s="63">
        <f t="shared" si="114"/>
        <v>7.5372211600000982</v>
      </c>
      <c r="K572" s="63">
        <f t="shared" si="115"/>
        <v>2.7454000000000178</v>
      </c>
      <c r="L572" s="24">
        <f t="shared" si="116"/>
        <v>2.139465001270258E-2</v>
      </c>
      <c r="M572" s="4">
        <f t="shared" ca="1" si="105"/>
        <v>130.81123333333332</v>
      </c>
      <c r="N572" s="63">
        <f t="shared" ca="1" si="107"/>
        <v>-2.4894333333333236</v>
      </c>
      <c r="O572" s="63">
        <f t="shared" ca="1" si="108"/>
        <v>6.1972783211110629</v>
      </c>
      <c r="P572" s="63">
        <f t="shared" ca="1" si="109"/>
        <v>2.4894333333333236</v>
      </c>
      <c r="Q572" s="24">
        <f t="shared" ca="1" si="110"/>
        <v>1.9399925291987204E-2</v>
      </c>
      <c r="R572" s="25">
        <f t="shared" ca="1" si="106"/>
        <v>-2.4999260948490933</v>
      </c>
      <c r="S572" s="26">
        <f t="shared" ca="1" si="117"/>
        <v>1</v>
      </c>
    </row>
    <row r="573" spans="5:19" x14ac:dyDescent="0.3">
      <c r="E573" s="23">
        <f t="shared" si="111"/>
        <v>572</v>
      </c>
      <c r="F573" s="79">
        <v>44295</v>
      </c>
      <c r="G573" s="82">
        <v>130.02090000000001</v>
      </c>
      <c r="H573" s="27">
        <f t="shared" si="112"/>
        <v>128.3218</v>
      </c>
      <c r="I573" s="63">
        <f t="shared" si="113"/>
        <v>1.6991000000000156</v>
      </c>
      <c r="J573" s="63">
        <f t="shared" si="114"/>
        <v>2.8869408100000529</v>
      </c>
      <c r="K573" s="63">
        <f t="shared" si="115"/>
        <v>1.6991000000000156</v>
      </c>
      <c r="L573" s="24">
        <f t="shared" si="116"/>
        <v>1.3067899083916628E-2</v>
      </c>
      <c r="M573" s="4">
        <f t="shared" ca="1" si="105"/>
        <v>130.35046666666668</v>
      </c>
      <c r="N573" s="63">
        <f t="shared" ca="1" si="107"/>
        <v>-0.32956666666666479</v>
      </c>
      <c r="O573" s="63">
        <f t="shared" ca="1" si="108"/>
        <v>0.10861418777777654</v>
      </c>
      <c r="P573" s="63">
        <f t="shared" ca="1" si="109"/>
        <v>0.32956666666666479</v>
      </c>
      <c r="Q573" s="24">
        <f t="shared" ca="1" si="110"/>
        <v>2.5347207000310317E-3</v>
      </c>
      <c r="R573" s="25">
        <f t="shared" ca="1" si="106"/>
        <v>-0.34005942818243468</v>
      </c>
      <c r="S573" s="26">
        <f t="shared" ca="1" si="117"/>
        <v>0</v>
      </c>
    </row>
    <row r="574" spans="5:19" x14ac:dyDescent="0.3">
      <c r="E574" s="23">
        <f t="shared" si="111"/>
        <v>573</v>
      </c>
      <c r="F574" s="79">
        <v>44298</v>
      </c>
      <c r="G574" s="82">
        <v>131.16319999999999</v>
      </c>
      <c r="H574" s="27">
        <f t="shared" si="112"/>
        <v>130.02090000000001</v>
      </c>
      <c r="I574" s="63">
        <f t="shared" si="113"/>
        <v>1.1422999999999774</v>
      </c>
      <c r="J574" s="63">
        <f t="shared" si="114"/>
        <v>1.3048492899999484</v>
      </c>
      <c r="K574" s="63">
        <f t="shared" si="115"/>
        <v>1.1422999999999774</v>
      </c>
      <c r="L574" s="24">
        <f t="shared" si="116"/>
        <v>8.7089976456809336E-3</v>
      </c>
      <c r="M574" s="4">
        <f t="shared" ca="1" si="105"/>
        <v>129.80330000000001</v>
      </c>
      <c r="N574" s="63">
        <f t="shared" ca="1" si="107"/>
        <v>1.3598999999999819</v>
      </c>
      <c r="O574" s="63">
        <f t="shared" ca="1" si="108"/>
        <v>1.8493280099999507</v>
      </c>
      <c r="P574" s="63">
        <f t="shared" ca="1" si="109"/>
        <v>1.3598999999999819</v>
      </c>
      <c r="Q574" s="24">
        <f t="shared" ca="1" si="110"/>
        <v>1.0367999560852298E-2</v>
      </c>
      <c r="R574" s="25">
        <f t="shared" ca="1" si="106"/>
        <v>1.349407238484212</v>
      </c>
      <c r="S574" s="26">
        <f t="shared" ca="1" si="117"/>
        <v>1</v>
      </c>
    </row>
    <row r="575" spans="5:19" x14ac:dyDescent="0.3">
      <c r="E575" s="23">
        <f t="shared" si="111"/>
        <v>574</v>
      </c>
      <c r="F575" s="79">
        <v>44299</v>
      </c>
      <c r="G575" s="82">
        <v>128.1874</v>
      </c>
      <c r="H575" s="27">
        <f t="shared" si="112"/>
        <v>131.16319999999999</v>
      </c>
      <c r="I575" s="63">
        <f t="shared" si="113"/>
        <v>-2.9757999999999925</v>
      </c>
      <c r="J575" s="63">
        <f t="shared" si="114"/>
        <v>8.8553856399999553</v>
      </c>
      <c r="K575" s="63">
        <f t="shared" si="115"/>
        <v>2.9757999999999925</v>
      </c>
      <c r="L575" s="24">
        <f t="shared" si="116"/>
        <v>2.3214450094158963E-2</v>
      </c>
      <c r="M575" s="4">
        <f t="shared" ca="1" si="105"/>
        <v>129.83529999999999</v>
      </c>
      <c r="N575" s="63">
        <f t="shared" ca="1" si="107"/>
        <v>-1.6478999999999928</v>
      </c>
      <c r="O575" s="63">
        <f t="shared" ca="1" si="108"/>
        <v>2.7155744099999763</v>
      </c>
      <c r="P575" s="63">
        <f t="shared" ca="1" si="109"/>
        <v>1.6478999999999928</v>
      </c>
      <c r="Q575" s="24">
        <f t="shared" ca="1" si="110"/>
        <v>1.285539764438621E-2</v>
      </c>
      <c r="R575" s="25">
        <f t="shared" ca="1" si="106"/>
        <v>-1.6583927615157628</v>
      </c>
      <c r="S575" s="26">
        <f t="shared" ca="1" si="117"/>
        <v>1</v>
      </c>
    </row>
    <row r="576" spans="5:19" x14ac:dyDescent="0.3">
      <c r="E576" s="23">
        <f t="shared" si="111"/>
        <v>575</v>
      </c>
      <c r="F576" s="79">
        <v>44300</v>
      </c>
      <c r="G576" s="82">
        <v>126.95869999999999</v>
      </c>
      <c r="H576" s="27">
        <f t="shared" si="112"/>
        <v>128.1874</v>
      </c>
      <c r="I576" s="63">
        <f t="shared" si="113"/>
        <v>-1.2287000000000035</v>
      </c>
      <c r="J576" s="63">
        <f t="shared" si="114"/>
        <v>1.5097036900000085</v>
      </c>
      <c r="K576" s="63">
        <f t="shared" si="115"/>
        <v>1.2287000000000035</v>
      </c>
      <c r="L576" s="24">
        <f t="shared" si="116"/>
        <v>9.6779503885909626E-3</v>
      </c>
      <c r="M576" s="4">
        <f t="shared" ca="1" si="105"/>
        <v>129.79049999999998</v>
      </c>
      <c r="N576" s="63">
        <f t="shared" ca="1" si="107"/>
        <v>-2.831799999999987</v>
      </c>
      <c r="O576" s="63">
        <f t="shared" ca="1" si="108"/>
        <v>8.019091239999927</v>
      </c>
      <c r="P576" s="63">
        <f t="shared" ca="1" si="109"/>
        <v>2.831799999999987</v>
      </c>
      <c r="Q576" s="24">
        <f t="shared" ca="1" si="110"/>
        <v>2.2304891275666709E-2</v>
      </c>
      <c r="R576" s="25">
        <f t="shared" ca="1" si="106"/>
        <v>-2.8422927615157567</v>
      </c>
      <c r="S576" s="26">
        <f t="shared" ca="1" si="117"/>
        <v>0</v>
      </c>
    </row>
    <row r="577" spans="5:19" x14ac:dyDescent="0.3">
      <c r="E577" s="23">
        <f t="shared" si="111"/>
        <v>576</v>
      </c>
      <c r="F577" s="79">
        <v>44301</v>
      </c>
      <c r="G577" s="82">
        <v>128.31229999999999</v>
      </c>
      <c r="H577" s="27">
        <f t="shared" si="112"/>
        <v>126.95869999999999</v>
      </c>
      <c r="I577" s="63">
        <f t="shared" si="113"/>
        <v>1.3536000000000001</v>
      </c>
      <c r="J577" s="63">
        <f t="shared" si="114"/>
        <v>1.8322329600000005</v>
      </c>
      <c r="K577" s="63">
        <f t="shared" si="115"/>
        <v>1.3536000000000001</v>
      </c>
      <c r="L577" s="24">
        <f t="shared" si="116"/>
        <v>1.0549261450383169E-2</v>
      </c>
      <c r="M577" s="4">
        <f t="shared" ca="1" si="105"/>
        <v>128.76976666666667</v>
      </c>
      <c r="N577" s="63">
        <f t="shared" ca="1" si="107"/>
        <v>-0.45746666666667579</v>
      </c>
      <c r="O577" s="63">
        <f t="shared" ca="1" si="108"/>
        <v>0.20927575111111946</v>
      </c>
      <c r="P577" s="63">
        <f t="shared" ca="1" si="109"/>
        <v>0.45746666666667579</v>
      </c>
      <c r="Q577" s="24">
        <f t="shared" ca="1" si="110"/>
        <v>3.5652596568425303E-3</v>
      </c>
      <c r="R577" s="25">
        <f t="shared" ca="1" si="106"/>
        <v>-0.46795942818244568</v>
      </c>
      <c r="S577" s="26">
        <f t="shared" ca="1" si="117"/>
        <v>0</v>
      </c>
    </row>
    <row r="578" spans="5:19" x14ac:dyDescent="0.3">
      <c r="E578" s="23">
        <f t="shared" si="111"/>
        <v>577</v>
      </c>
      <c r="F578" s="79">
        <v>44302</v>
      </c>
      <c r="G578" s="82">
        <v>128.92660000000001</v>
      </c>
      <c r="H578" s="27">
        <f t="shared" si="112"/>
        <v>128.31229999999999</v>
      </c>
      <c r="I578" s="63">
        <f t="shared" si="113"/>
        <v>0.61430000000001428</v>
      </c>
      <c r="J578" s="63">
        <f t="shared" si="114"/>
        <v>0.37736449000001754</v>
      </c>
      <c r="K578" s="63">
        <f t="shared" si="115"/>
        <v>0.61430000000001428</v>
      </c>
      <c r="L578" s="24">
        <f t="shared" si="116"/>
        <v>4.7647265963735507E-3</v>
      </c>
      <c r="M578" s="4">
        <f t="shared" ref="M578:M641" ca="1" si="118">IF(E578&lt;=span,G578,AVERAGE(OFFSET(G578,-span,0,span,1)))</f>
        <v>127.81946666666666</v>
      </c>
      <c r="N578" s="63">
        <f t="shared" ca="1" si="107"/>
        <v>1.1071333333333513</v>
      </c>
      <c r="O578" s="63">
        <f t="shared" ca="1" si="108"/>
        <v>1.2257442177778175</v>
      </c>
      <c r="P578" s="63">
        <f t="shared" ca="1" si="109"/>
        <v>1.1071333333333513</v>
      </c>
      <c r="Q578" s="24">
        <f t="shared" ca="1" si="110"/>
        <v>8.5873150562672963E-3</v>
      </c>
      <c r="R578" s="25">
        <f t="shared" ref="R578:R641" ca="1" si="119">N578-AVERAGE(ErorrMA)</f>
        <v>1.0966405718175813</v>
      </c>
      <c r="S578" s="26">
        <f t="shared" ca="1" si="117"/>
        <v>1</v>
      </c>
    </row>
    <row r="579" spans="5:19" x14ac:dyDescent="0.3">
      <c r="E579" s="23">
        <f t="shared" si="111"/>
        <v>578</v>
      </c>
      <c r="F579" s="79">
        <v>44305</v>
      </c>
      <c r="G579" s="82">
        <v>127.2563</v>
      </c>
      <c r="H579" s="27">
        <f t="shared" si="112"/>
        <v>128.92660000000001</v>
      </c>
      <c r="I579" s="63">
        <f t="shared" si="113"/>
        <v>-1.6703000000000117</v>
      </c>
      <c r="J579" s="63">
        <f t="shared" si="114"/>
        <v>2.7899020900000391</v>
      </c>
      <c r="K579" s="63">
        <f t="shared" si="115"/>
        <v>1.6703000000000117</v>
      </c>
      <c r="L579" s="24">
        <f t="shared" si="116"/>
        <v>1.3125479838719275E-2</v>
      </c>
      <c r="M579" s="4">
        <f t="shared" ca="1" si="118"/>
        <v>128.06586666666666</v>
      </c>
      <c r="N579" s="63">
        <f t="shared" ref="N579:N642" ca="1" si="120">G579-M579</f>
        <v>-0.80956666666666877</v>
      </c>
      <c r="O579" s="63">
        <f t="shared" ref="O579:O642" ca="1" si="121">N579^2</f>
        <v>0.65539818777778114</v>
      </c>
      <c r="P579" s="63">
        <f t="shared" ref="P579:P642" ca="1" si="122">ABS(N579)</f>
        <v>0.80956666666666877</v>
      </c>
      <c r="Q579" s="24">
        <f t="shared" ref="Q579:Q642" ca="1" si="123">P579/G579</f>
        <v>6.3617020663548195E-3</v>
      </c>
      <c r="R579" s="25">
        <f t="shared" ca="1" si="119"/>
        <v>-0.8200594281824386</v>
      </c>
      <c r="S579" s="26">
        <f t="shared" ca="1" si="117"/>
        <v>1</v>
      </c>
    </row>
    <row r="580" spans="5:19" x14ac:dyDescent="0.3">
      <c r="E580" s="23">
        <f t="shared" ref="E580:E643" si="124">E579+1</f>
        <v>579</v>
      </c>
      <c r="F580" s="79">
        <v>44306</v>
      </c>
      <c r="G580" s="82">
        <v>122.01519999999999</v>
      </c>
      <c r="H580" s="27">
        <f t="shared" ref="H580:H643" si="125">G579</f>
        <v>127.2563</v>
      </c>
      <c r="I580" s="63">
        <f t="shared" ref="I580:I643" si="126">(G580-H580)</f>
        <v>-5.241100000000003</v>
      </c>
      <c r="J580" s="63">
        <f t="shared" ref="J580:J643" si="127">I580^2</f>
        <v>27.46912921000003</v>
      </c>
      <c r="K580" s="63">
        <f t="shared" ref="K580:K643" si="128">ABS(I580)</f>
        <v>5.241100000000003</v>
      </c>
      <c r="L580" s="24">
        <f t="shared" ref="L580:L643" si="129">K580/G580</f>
        <v>4.2954484359325751E-2</v>
      </c>
      <c r="M580" s="4">
        <f t="shared" ca="1" si="118"/>
        <v>128.16506666666666</v>
      </c>
      <c r="N580" s="63">
        <f t="shared" ca="1" si="120"/>
        <v>-6.1498666666666679</v>
      </c>
      <c r="O580" s="63">
        <f t="shared" ca="1" si="121"/>
        <v>37.820860017777797</v>
      </c>
      <c r="P580" s="63">
        <f t="shared" ca="1" si="122"/>
        <v>6.1498666666666679</v>
      </c>
      <c r="Q580" s="24">
        <f t="shared" ca="1" si="123"/>
        <v>5.0402463518206486E-2</v>
      </c>
      <c r="R580" s="25">
        <f t="shared" ca="1" si="119"/>
        <v>-6.1603594281824376</v>
      </c>
      <c r="S580" s="26">
        <f t="shared" ref="S580:S643" ca="1" si="130">IF(N579*N580&lt;0,1,0)</f>
        <v>0</v>
      </c>
    </row>
    <row r="581" spans="5:19" x14ac:dyDescent="0.3">
      <c r="E581" s="23">
        <f t="shared" si="124"/>
        <v>580</v>
      </c>
      <c r="F581" s="79">
        <v>44307</v>
      </c>
      <c r="G581" s="82">
        <v>124.69329999999999</v>
      </c>
      <c r="H581" s="27">
        <f t="shared" si="125"/>
        <v>122.01519999999999</v>
      </c>
      <c r="I581" s="63">
        <f t="shared" si="126"/>
        <v>2.6781000000000006</v>
      </c>
      <c r="J581" s="63">
        <f t="shared" si="127"/>
        <v>7.1722196100000035</v>
      </c>
      <c r="K581" s="63">
        <f t="shared" si="128"/>
        <v>2.6781000000000006</v>
      </c>
      <c r="L581" s="24">
        <f t="shared" si="129"/>
        <v>2.1477497187098269E-2</v>
      </c>
      <c r="M581" s="4">
        <f t="shared" ca="1" si="118"/>
        <v>126.06603333333334</v>
      </c>
      <c r="N581" s="63">
        <f t="shared" ca="1" si="120"/>
        <v>-1.3727333333333434</v>
      </c>
      <c r="O581" s="63">
        <f t="shared" ca="1" si="121"/>
        <v>1.8843968044444719</v>
      </c>
      <c r="P581" s="63">
        <f t="shared" ca="1" si="122"/>
        <v>1.3727333333333434</v>
      </c>
      <c r="Q581" s="24">
        <f t="shared" ca="1" si="123"/>
        <v>1.1008878049849858E-2</v>
      </c>
      <c r="R581" s="25">
        <f t="shared" ca="1" si="119"/>
        <v>-1.3832260948491133</v>
      </c>
      <c r="S581" s="26">
        <f t="shared" ca="1" si="130"/>
        <v>0</v>
      </c>
    </row>
    <row r="582" spans="5:19" x14ac:dyDescent="0.3">
      <c r="E582" s="23">
        <f t="shared" si="124"/>
        <v>581</v>
      </c>
      <c r="F582" s="79">
        <v>44308</v>
      </c>
      <c r="G582" s="82">
        <v>124.0022</v>
      </c>
      <c r="H582" s="27">
        <f t="shared" si="125"/>
        <v>124.69329999999999</v>
      </c>
      <c r="I582" s="63">
        <f t="shared" si="126"/>
        <v>-0.69109999999999161</v>
      </c>
      <c r="J582" s="63">
        <f t="shared" si="127"/>
        <v>0.47761920999998841</v>
      </c>
      <c r="K582" s="63">
        <f t="shared" si="128"/>
        <v>0.69109999999999161</v>
      </c>
      <c r="L582" s="24">
        <f t="shared" si="129"/>
        <v>5.573288215854167E-3</v>
      </c>
      <c r="M582" s="4">
        <f t="shared" ca="1" si="118"/>
        <v>124.65493333333332</v>
      </c>
      <c r="N582" s="63">
        <f t="shared" ca="1" si="120"/>
        <v>-0.65273333333331607</v>
      </c>
      <c r="O582" s="63">
        <f t="shared" ca="1" si="121"/>
        <v>0.4260608044444219</v>
      </c>
      <c r="P582" s="63">
        <f t="shared" ca="1" si="122"/>
        <v>0.65273333333331607</v>
      </c>
      <c r="Q582" s="24">
        <f t="shared" ca="1" si="123"/>
        <v>5.2638851031136229E-3</v>
      </c>
      <c r="R582" s="25">
        <f t="shared" ca="1" si="119"/>
        <v>-0.6632260948490859</v>
      </c>
      <c r="S582" s="26">
        <f t="shared" ca="1" si="130"/>
        <v>0</v>
      </c>
    </row>
    <row r="583" spans="5:19" x14ac:dyDescent="0.3">
      <c r="E583" s="23">
        <f t="shared" si="124"/>
        <v>582</v>
      </c>
      <c r="F583" s="79">
        <v>44309</v>
      </c>
      <c r="G583" s="82">
        <v>124.9717</v>
      </c>
      <c r="H583" s="27">
        <f t="shared" si="125"/>
        <v>124.0022</v>
      </c>
      <c r="I583" s="63">
        <f t="shared" si="126"/>
        <v>0.96949999999999648</v>
      </c>
      <c r="J583" s="63">
        <f t="shared" si="127"/>
        <v>0.93993024999999319</v>
      </c>
      <c r="K583" s="63">
        <f t="shared" si="128"/>
        <v>0.96949999999999648</v>
      </c>
      <c r="L583" s="24">
        <f t="shared" si="129"/>
        <v>7.7577563560389789E-3</v>
      </c>
      <c r="M583" s="4">
        <f t="shared" ca="1" si="118"/>
        <v>123.57023333333332</v>
      </c>
      <c r="N583" s="63">
        <f t="shared" ca="1" si="120"/>
        <v>1.4014666666666784</v>
      </c>
      <c r="O583" s="63">
        <f t="shared" ca="1" si="121"/>
        <v>1.9641088177778108</v>
      </c>
      <c r="P583" s="63">
        <f t="shared" ca="1" si="122"/>
        <v>1.4014666666666784</v>
      </c>
      <c r="Q583" s="24">
        <f t="shared" ca="1" si="123"/>
        <v>1.1214272244569598E-2</v>
      </c>
      <c r="R583" s="25">
        <f t="shared" ca="1" si="119"/>
        <v>1.3909739051509085</v>
      </c>
      <c r="S583" s="26">
        <f t="shared" ca="1" si="130"/>
        <v>1</v>
      </c>
    </row>
    <row r="584" spans="5:19" x14ac:dyDescent="0.3">
      <c r="E584" s="23">
        <f t="shared" si="124"/>
        <v>583</v>
      </c>
      <c r="F584" s="79">
        <v>44312</v>
      </c>
      <c r="G584" s="82">
        <v>126.3252</v>
      </c>
      <c r="H584" s="27">
        <f t="shared" si="125"/>
        <v>124.9717</v>
      </c>
      <c r="I584" s="63">
        <f t="shared" si="126"/>
        <v>1.3534999999999968</v>
      </c>
      <c r="J584" s="63">
        <f t="shared" si="127"/>
        <v>1.8319622499999915</v>
      </c>
      <c r="K584" s="63">
        <f t="shared" si="128"/>
        <v>1.3534999999999968</v>
      </c>
      <c r="L584" s="24">
        <f t="shared" si="129"/>
        <v>1.071441010978013E-2</v>
      </c>
      <c r="M584" s="4">
        <f t="shared" ca="1" si="118"/>
        <v>124.55573333333332</v>
      </c>
      <c r="N584" s="63">
        <f t="shared" ca="1" si="120"/>
        <v>1.7694666666666734</v>
      </c>
      <c r="O584" s="63">
        <f t="shared" ca="1" si="121"/>
        <v>3.1310122844444681</v>
      </c>
      <c r="P584" s="63">
        <f t="shared" ca="1" si="122"/>
        <v>1.7694666666666734</v>
      </c>
      <c r="Q584" s="24">
        <f t="shared" ca="1" si="123"/>
        <v>1.4007234238827038E-2</v>
      </c>
      <c r="R584" s="25">
        <f t="shared" ca="1" si="119"/>
        <v>1.7589739051509035</v>
      </c>
      <c r="S584" s="26">
        <f t="shared" ca="1" si="130"/>
        <v>0</v>
      </c>
    </row>
    <row r="585" spans="5:19" x14ac:dyDescent="0.3">
      <c r="E585" s="23">
        <f t="shared" si="124"/>
        <v>584</v>
      </c>
      <c r="F585" s="79">
        <v>44313</v>
      </c>
      <c r="G585" s="82">
        <v>126.81480000000001</v>
      </c>
      <c r="H585" s="27">
        <f t="shared" si="125"/>
        <v>126.3252</v>
      </c>
      <c r="I585" s="63">
        <f t="shared" si="126"/>
        <v>0.48960000000001003</v>
      </c>
      <c r="J585" s="63">
        <f t="shared" si="127"/>
        <v>0.23970816000000983</v>
      </c>
      <c r="K585" s="63">
        <f t="shared" si="128"/>
        <v>0.48960000000001003</v>
      </c>
      <c r="L585" s="24">
        <f t="shared" si="129"/>
        <v>3.8607481145734568E-3</v>
      </c>
      <c r="M585" s="4">
        <f t="shared" ca="1" si="118"/>
        <v>125.0997</v>
      </c>
      <c r="N585" s="63">
        <f t="shared" ca="1" si="120"/>
        <v>1.7151000000000067</v>
      </c>
      <c r="O585" s="63">
        <f t="shared" ca="1" si="121"/>
        <v>2.9415680100000232</v>
      </c>
      <c r="P585" s="63">
        <f t="shared" ca="1" si="122"/>
        <v>1.7151000000000067</v>
      </c>
      <c r="Q585" s="24">
        <f t="shared" ca="1" si="123"/>
        <v>1.3524446673416721E-2</v>
      </c>
      <c r="R585" s="25">
        <f t="shared" ca="1" si="119"/>
        <v>1.7046072384842368</v>
      </c>
      <c r="S585" s="26">
        <f t="shared" ca="1" si="130"/>
        <v>0</v>
      </c>
    </row>
    <row r="586" spans="5:19" x14ac:dyDescent="0.3">
      <c r="E586" s="23">
        <f t="shared" si="124"/>
        <v>585</v>
      </c>
      <c r="F586" s="79">
        <v>44314</v>
      </c>
      <c r="G586" s="82">
        <v>125.4709</v>
      </c>
      <c r="H586" s="27">
        <f t="shared" si="125"/>
        <v>126.81480000000001</v>
      </c>
      <c r="I586" s="63">
        <f t="shared" si="126"/>
        <v>-1.343900000000005</v>
      </c>
      <c r="J586" s="63">
        <f t="shared" si="127"/>
        <v>1.8060672100000135</v>
      </c>
      <c r="K586" s="63">
        <f t="shared" si="128"/>
        <v>1.343900000000005</v>
      </c>
      <c r="L586" s="24">
        <f t="shared" si="129"/>
        <v>1.0710850085557727E-2</v>
      </c>
      <c r="M586" s="4">
        <f t="shared" ca="1" si="118"/>
        <v>126.03723333333333</v>
      </c>
      <c r="N586" s="63">
        <f t="shared" ca="1" si="120"/>
        <v>-0.56633333333333269</v>
      </c>
      <c r="O586" s="63">
        <f t="shared" ca="1" si="121"/>
        <v>0.32073344444444374</v>
      </c>
      <c r="P586" s="63">
        <f t="shared" ca="1" si="122"/>
        <v>0.56633333333333269</v>
      </c>
      <c r="Q586" s="24">
        <f t="shared" ca="1" si="123"/>
        <v>4.5136627961808885E-3</v>
      </c>
      <c r="R586" s="25">
        <f t="shared" ca="1" si="119"/>
        <v>-0.57682609484910252</v>
      </c>
      <c r="S586" s="26">
        <f t="shared" ca="1" si="130"/>
        <v>1</v>
      </c>
    </row>
    <row r="587" spans="5:19" x14ac:dyDescent="0.3">
      <c r="E587" s="23">
        <f t="shared" si="124"/>
        <v>586</v>
      </c>
      <c r="F587" s="79">
        <v>44315</v>
      </c>
      <c r="G587" s="82">
        <v>127.9187</v>
      </c>
      <c r="H587" s="27">
        <f t="shared" si="125"/>
        <v>125.4709</v>
      </c>
      <c r="I587" s="63">
        <f t="shared" si="126"/>
        <v>2.4478000000000009</v>
      </c>
      <c r="J587" s="63">
        <f t="shared" si="127"/>
        <v>5.9917248400000043</v>
      </c>
      <c r="K587" s="63">
        <f t="shared" si="128"/>
        <v>2.4478000000000009</v>
      </c>
      <c r="L587" s="24">
        <f t="shared" si="129"/>
        <v>1.9135591590596222E-2</v>
      </c>
      <c r="M587" s="4">
        <f t="shared" ca="1" si="118"/>
        <v>126.20363333333334</v>
      </c>
      <c r="N587" s="63">
        <f t="shared" ca="1" si="120"/>
        <v>1.7150666666666581</v>
      </c>
      <c r="O587" s="63">
        <f t="shared" ca="1" si="121"/>
        <v>2.9414536711110815</v>
      </c>
      <c r="P587" s="63">
        <f t="shared" ca="1" si="122"/>
        <v>1.7150666666666581</v>
      </c>
      <c r="Q587" s="24">
        <f t="shared" ca="1" si="123"/>
        <v>1.3407474174351819E-2</v>
      </c>
      <c r="R587" s="25">
        <f t="shared" ca="1" si="119"/>
        <v>1.7045739051508881</v>
      </c>
      <c r="S587" s="26">
        <f t="shared" ca="1" si="130"/>
        <v>1</v>
      </c>
    </row>
    <row r="588" spans="5:19" x14ac:dyDescent="0.3">
      <c r="E588" s="23">
        <f t="shared" si="124"/>
        <v>587</v>
      </c>
      <c r="F588" s="79">
        <v>44316</v>
      </c>
      <c r="G588" s="82">
        <v>127.3043</v>
      </c>
      <c r="H588" s="27">
        <f t="shared" si="125"/>
        <v>127.9187</v>
      </c>
      <c r="I588" s="63">
        <f t="shared" si="126"/>
        <v>-0.61440000000000339</v>
      </c>
      <c r="J588" s="63">
        <f t="shared" si="127"/>
        <v>0.37748736000000416</v>
      </c>
      <c r="K588" s="63">
        <f t="shared" si="128"/>
        <v>0.61440000000000339</v>
      </c>
      <c r="L588" s="24">
        <f t="shared" si="129"/>
        <v>4.8262313213301E-3</v>
      </c>
      <c r="M588" s="4">
        <f t="shared" ca="1" si="118"/>
        <v>126.73480000000001</v>
      </c>
      <c r="N588" s="63">
        <f t="shared" ca="1" si="120"/>
        <v>0.56949999999999079</v>
      </c>
      <c r="O588" s="63">
        <f t="shared" ca="1" si="121"/>
        <v>0.3243302499999895</v>
      </c>
      <c r="P588" s="63">
        <f t="shared" ca="1" si="122"/>
        <v>0.56949999999999079</v>
      </c>
      <c r="Q588" s="24">
        <f t="shared" ca="1" si="123"/>
        <v>4.4735331013955604E-3</v>
      </c>
      <c r="R588" s="25">
        <f t="shared" ca="1" si="119"/>
        <v>0.55900723848422096</v>
      </c>
      <c r="S588" s="26">
        <f t="shared" ca="1" si="130"/>
        <v>0</v>
      </c>
    </row>
    <row r="589" spans="5:19" x14ac:dyDescent="0.3">
      <c r="E589" s="23">
        <f t="shared" si="124"/>
        <v>588</v>
      </c>
      <c r="F589" s="79">
        <v>44319</v>
      </c>
      <c r="G589" s="82">
        <v>127.6979</v>
      </c>
      <c r="H589" s="27">
        <f t="shared" si="125"/>
        <v>127.3043</v>
      </c>
      <c r="I589" s="63">
        <f t="shared" si="126"/>
        <v>0.39360000000000639</v>
      </c>
      <c r="J589" s="63">
        <f t="shared" si="127"/>
        <v>0.15492096000000502</v>
      </c>
      <c r="K589" s="63">
        <f t="shared" si="128"/>
        <v>0.39360000000000639</v>
      </c>
      <c r="L589" s="24">
        <f t="shared" si="129"/>
        <v>3.0822746497789423E-3</v>
      </c>
      <c r="M589" s="4">
        <f t="shared" ca="1" si="118"/>
        <v>126.89796666666666</v>
      </c>
      <c r="N589" s="63">
        <f t="shared" ca="1" si="120"/>
        <v>0.79993333333334249</v>
      </c>
      <c r="O589" s="63">
        <f t="shared" ca="1" si="121"/>
        <v>0.63989333777779245</v>
      </c>
      <c r="P589" s="63">
        <f t="shared" ca="1" si="122"/>
        <v>0.79993333333334249</v>
      </c>
      <c r="Q589" s="24">
        <f t="shared" ca="1" si="123"/>
        <v>6.2642638080449443E-3</v>
      </c>
      <c r="R589" s="25">
        <f t="shared" ca="1" si="119"/>
        <v>0.78944057181757266</v>
      </c>
      <c r="S589" s="26">
        <f t="shared" ca="1" si="130"/>
        <v>0</v>
      </c>
    </row>
    <row r="590" spans="5:19" x14ac:dyDescent="0.3">
      <c r="E590" s="23">
        <f t="shared" si="124"/>
        <v>589</v>
      </c>
      <c r="F590" s="79">
        <v>44320</v>
      </c>
      <c r="G590" s="82">
        <v>126.27719999999999</v>
      </c>
      <c r="H590" s="27">
        <f t="shared" si="125"/>
        <v>127.6979</v>
      </c>
      <c r="I590" s="63">
        <f t="shared" si="126"/>
        <v>-1.4207000000000107</v>
      </c>
      <c r="J590" s="63">
        <f t="shared" si="127"/>
        <v>2.0183884900000306</v>
      </c>
      <c r="K590" s="63">
        <f t="shared" si="128"/>
        <v>1.4207000000000107</v>
      </c>
      <c r="L590" s="24">
        <f t="shared" si="129"/>
        <v>1.12506454055048E-2</v>
      </c>
      <c r="M590" s="4">
        <f t="shared" ca="1" si="118"/>
        <v>127.64030000000001</v>
      </c>
      <c r="N590" s="63">
        <f t="shared" ca="1" si="120"/>
        <v>-1.3631000000000171</v>
      </c>
      <c r="O590" s="63">
        <f t="shared" ca="1" si="121"/>
        <v>1.8580416100000465</v>
      </c>
      <c r="P590" s="63">
        <f t="shared" ca="1" si="122"/>
        <v>1.3631000000000171</v>
      </c>
      <c r="Q590" s="24">
        <f t="shared" ca="1" si="123"/>
        <v>1.0794506054933251E-2</v>
      </c>
      <c r="R590" s="25">
        <f t="shared" ca="1" si="119"/>
        <v>-1.373592761515787</v>
      </c>
      <c r="S590" s="26">
        <f t="shared" ca="1" si="130"/>
        <v>1</v>
      </c>
    </row>
    <row r="591" spans="5:19" x14ac:dyDescent="0.3">
      <c r="E591" s="23">
        <f t="shared" si="124"/>
        <v>590</v>
      </c>
      <c r="F591" s="79">
        <v>44321</v>
      </c>
      <c r="G591" s="82">
        <v>126.91079999999999</v>
      </c>
      <c r="H591" s="27">
        <f t="shared" si="125"/>
        <v>126.27719999999999</v>
      </c>
      <c r="I591" s="63">
        <f t="shared" si="126"/>
        <v>0.63360000000000127</v>
      </c>
      <c r="J591" s="63">
        <f t="shared" si="127"/>
        <v>0.40144896000000163</v>
      </c>
      <c r="K591" s="63">
        <f t="shared" si="128"/>
        <v>0.63360000000000127</v>
      </c>
      <c r="L591" s="24">
        <f t="shared" si="129"/>
        <v>4.9924829092559599E-3</v>
      </c>
      <c r="M591" s="4">
        <f t="shared" ca="1" si="118"/>
        <v>127.09313333333334</v>
      </c>
      <c r="N591" s="63">
        <f t="shared" ca="1" si="120"/>
        <v>-0.18233333333334656</v>
      </c>
      <c r="O591" s="63">
        <f t="shared" ca="1" si="121"/>
        <v>3.3245444444449268E-2</v>
      </c>
      <c r="P591" s="63">
        <f t="shared" ca="1" si="122"/>
        <v>0.18233333333334656</v>
      </c>
      <c r="Q591" s="24">
        <f t="shared" ca="1" si="123"/>
        <v>1.43670462508586E-3</v>
      </c>
      <c r="R591" s="25">
        <f t="shared" ca="1" si="119"/>
        <v>-0.19282609484911645</v>
      </c>
      <c r="S591" s="26">
        <f t="shared" ca="1" si="130"/>
        <v>0</v>
      </c>
    </row>
    <row r="592" spans="5:19" x14ac:dyDescent="0.3">
      <c r="E592" s="23">
        <f t="shared" si="124"/>
        <v>591</v>
      </c>
      <c r="F592" s="79">
        <v>44322</v>
      </c>
      <c r="G592" s="82">
        <v>128.1395</v>
      </c>
      <c r="H592" s="27">
        <f t="shared" si="125"/>
        <v>126.91079999999999</v>
      </c>
      <c r="I592" s="63">
        <f t="shared" si="126"/>
        <v>1.2287000000000035</v>
      </c>
      <c r="J592" s="63">
        <f t="shared" si="127"/>
        <v>1.5097036900000085</v>
      </c>
      <c r="K592" s="63">
        <f t="shared" si="128"/>
        <v>1.2287000000000035</v>
      </c>
      <c r="L592" s="24">
        <f t="shared" si="129"/>
        <v>9.588768490590361E-3</v>
      </c>
      <c r="M592" s="4">
        <f t="shared" ca="1" si="118"/>
        <v>126.96196666666667</v>
      </c>
      <c r="N592" s="63">
        <f t="shared" ca="1" si="120"/>
        <v>1.1775333333333293</v>
      </c>
      <c r="O592" s="63">
        <f t="shared" ca="1" si="121"/>
        <v>1.3865847511111016</v>
      </c>
      <c r="P592" s="63">
        <f t="shared" ca="1" si="122"/>
        <v>1.1775333333333293</v>
      </c>
      <c r="Q592" s="24">
        <f t="shared" ca="1" si="123"/>
        <v>9.1894640866659327E-3</v>
      </c>
      <c r="R592" s="25">
        <f t="shared" ca="1" si="119"/>
        <v>1.1670405718175594</v>
      </c>
      <c r="S592" s="26">
        <f t="shared" ca="1" si="130"/>
        <v>1</v>
      </c>
    </row>
    <row r="593" spans="5:19" x14ac:dyDescent="0.3">
      <c r="E593" s="23">
        <f t="shared" si="124"/>
        <v>592</v>
      </c>
      <c r="F593" s="79">
        <v>44323</v>
      </c>
      <c r="G593" s="82">
        <v>132.28630000000001</v>
      </c>
      <c r="H593" s="27">
        <f t="shared" si="125"/>
        <v>128.1395</v>
      </c>
      <c r="I593" s="63">
        <f t="shared" si="126"/>
        <v>4.1468000000000131</v>
      </c>
      <c r="J593" s="63">
        <f t="shared" si="127"/>
        <v>17.195950240000109</v>
      </c>
      <c r="K593" s="63">
        <f t="shared" si="128"/>
        <v>4.1468000000000131</v>
      </c>
      <c r="L593" s="24">
        <f t="shared" si="129"/>
        <v>3.134716142185557E-2</v>
      </c>
      <c r="M593" s="4">
        <f t="shared" ca="1" si="118"/>
        <v>127.10916666666667</v>
      </c>
      <c r="N593" s="63">
        <f t="shared" ca="1" si="120"/>
        <v>5.1771333333333445</v>
      </c>
      <c r="O593" s="63">
        <f t="shared" ca="1" si="121"/>
        <v>26.802709551111228</v>
      </c>
      <c r="P593" s="63">
        <f t="shared" ca="1" si="122"/>
        <v>5.1771333333333445</v>
      </c>
      <c r="Q593" s="24">
        <f t="shared" ca="1" si="123"/>
        <v>3.9135823840664864E-2</v>
      </c>
      <c r="R593" s="25">
        <f t="shared" ca="1" si="119"/>
        <v>5.1666405718175747</v>
      </c>
      <c r="S593" s="26">
        <f t="shared" ca="1" si="130"/>
        <v>0</v>
      </c>
    </row>
    <row r="594" spans="5:19" x14ac:dyDescent="0.3">
      <c r="E594" s="23">
        <f t="shared" si="124"/>
        <v>593</v>
      </c>
      <c r="F594" s="79">
        <v>44326</v>
      </c>
      <c r="G594" s="82">
        <v>130.93279999999999</v>
      </c>
      <c r="H594" s="27">
        <f t="shared" si="125"/>
        <v>132.28630000000001</v>
      </c>
      <c r="I594" s="63">
        <f t="shared" si="126"/>
        <v>-1.3535000000000252</v>
      </c>
      <c r="J594" s="63">
        <f t="shared" si="127"/>
        <v>1.8319622500000683</v>
      </c>
      <c r="K594" s="63">
        <f t="shared" si="128"/>
        <v>1.3535000000000252</v>
      </c>
      <c r="L594" s="24">
        <f t="shared" si="129"/>
        <v>1.033736389964948E-2</v>
      </c>
      <c r="M594" s="4">
        <f t="shared" ca="1" si="118"/>
        <v>129.1122</v>
      </c>
      <c r="N594" s="63">
        <f t="shared" ca="1" si="120"/>
        <v>1.8205999999999847</v>
      </c>
      <c r="O594" s="63">
        <f t="shared" ca="1" si="121"/>
        <v>3.3145843599999441</v>
      </c>
      <c r="P594" s="63">
        <f t="shared" ca="1" si="122"/>
        <v>1.8205999999999847</v>
      </c>
      <c r="Q594" s="24">
        <f t="shared" ca="1" si="123"/>
        <v>1.3904842789583548E-2</v>
      </c>
      <c r="R594" s="25">
        <f t="shared" ca="1" si="119"/>
        <v>1.8101072384842147</v>
      </c>
      <c r="S594" s="26">
        <f t="shared" ca="1" si="130"/>
        <v>0</v>
      </c>
    </row>
    <row r="595" spans="5:19" x14ac:dyDescent="0.3">
      <c r="E595" s="23">
        <f t="shared" si="124"/>
        <v>594</v>
      </c>
      <c r="F595" s="79">
        <v>44327</v>
      </c>
      <c r="G595" s="82">
        <v>131.624</v>
      </c>
      <c r="H595" s="27">
        <f t="shared" si="125"/>
        <v>130.93279999999999</v>
      </c>
      <c r="I595" s="63">
        <f t="shared" si="126"/>
        <v>0.69120000000000914</v>
      </c>
      <c r="J595" s="63">
        <f t="shared" si="127"/>
        <v>0.47775744000001263</v>
      </c>
      <c r="K595" s="63">
        <f t="shared" si="128"/>
        <v>0.69120000000000914</v>
      </c>
      <c r="L595" s="24">
        <f t="shared" si="129"/>
        <v>5.2513219473652919E-3</v>
      </c>
      <c r="M595" s="4">
        <f t="shared" ca="1" si="118"/>
        <v>130.45286666666667</v>
      </c>
      <c r="N595" s="63">
        <f t="shared" ca="1" si="120"/>
        <v>1.17113333333333</v>
      </c>
      <c r="O595" s="63">
        <f t="shared" ca="1" si="121"/>
        <v>1.3715532844444367</v>
      </c>
      <c r="P595" s="63">
        <f t="shared" ca="1" si="122"/>
        <v>1.17113333333333</v>
      </c>
      <c r="Q595" s="24">
        <f t="shared" ca="1" si="123"/>
        <v>8.8975668064587773E-3</v>
      </c>
      <c r="R595" s="25">
        <f t="shared" ca="1" si="119"/>
        <v>1.1606405718175601</v>
      </c>
      <c r="S595" s="26">
        <f t="shared" ca="1" si="130"/>
        <v>0</v>
      </c>
    </row>
    <row r="596" spans="5:19" x14ac:dyDescent="0.3">
      <c r="E596" s="23">
        <f t="shared" si="124"/>
        <v>595</v>
      </c>
      <c r="F596" s="79">
        <v>44328</v>
      </c>
      <c r="G596" s="82">
        <v>128.04349999999999</v>
      </c>
      <c r="H596" s="27">
        <f t="shared" si="125"/>
        <v>131.624</v>
      </c>
      <c r="I596" s="63">
        <f t="shared" si="126"/>
        <v>-3.5805000000000007</v>
      </c>
      <c r="J596" s="63">
        <f t="shared" si="127"/>
        <v>12.819980250000006</v>
      </c>
      <c r="K596" s="63">
        <f t="shared" si="128"/>
        <v>3.5805000000000007</v>
      </c>
      <c r="L596" s="24">
        <f t="shared" si="129"/>
        <v>2.7963153147172647E-2</v>
      </c>
      <c r="M596" s="4">
        <f t="shared" ca="1" si="118"/>
        <v>131.61436666666668</v>
      </c>
      <c r="N596" s="63">
        <f t="shared" ca="1" si="120"/>
        <v>-3.5708666666666886</v>
      </c>
      <c r="O596" s="63">
        <f t="shared" ca="1" si="121"/>
        <v>12.751088751111268</v>
      </c>
      <c r="P596" s="63">
        <f t="shared" ca="1" si="122"/>
        <v>3.5708666666666886</v>
      </c>
      <c r="Q596" s="24">
        <f t="shared" ca="1" si="123"/>
        <v>2.7887918298599216E-2</v>
      </c>
      <c r="R596" s="25">
        <f t="shared" ca="1" si="119"/>
        <v>-3.5813594281824583</v>
      </c>
      <c r="S596" s="26">
        <f t="shared" ca="1" si="130"/>
        <v>1</v>
      </c>
    </row>
    <row r="597" spans="5:19" x14ac:dyDescent="0.3">
      <c r="E597" s="23">
        <f t="shared" si="124"/>
        <v>596</v>
      </c>
      <c r="F597" s="79">
        <v>44329</v>
      </c>
      <c r="G597" s="82">
        <v>128.25470000000001</v>
      </c>
      <c r="H597" s="27">
        <f t="shared" si="125"/>
        <v>128.04349999999999</v>
      </c>
      <c r="I597" s="63">
        <f t="shared" si="126"/>
        <v>0.21120000000001937</v>
      </c>
      <c r="J597" s="63">
        <f t="shared" si="127"/>
        <v>4.4605440000008184E-2</v>
      </c>
      <c r="K597" s="63">
        <f t="shared" si="128"/>
        <v>0.21120000000001937</v>
      </c>
      <c r="L597" s="24">
        <f t="shared" si="129"/>
        <v>1.6467232779774881E-3</v>
      </c>
      <c r="M597" s="4">
        <f t="shared" ca="1" si="118"/>
        <v>130.20009999999999</v>
      </c>
      <c r="N597" s="63">
        <f t="shared" ca="1" si="120"/>
        <v>-1.945399999999978</v>
      </c>
      <c r="O597" s="63">
        <f t="shared" ca="1" si="121"/>
        <v>3.7845811599999144</v>
      </c>
      <c r="P597" s="63">
        <f t="shared" ca="1" si="122"/>
        <v>1.945399999999978</v>
      </c>
      <c r="Q597" s="24">
        <f t="shared" ca="1" si="123"/>
        <v>1.5168255042505092E-2</v>
      </c>
      <c r="R597" s="25">
        <f t="shared" ca="1" si="119"/>
        <v>-1.955892761515748</v>
      </c>
      <c r="S597" s="26">
        <f t="shared" ca="1" si="130"/>
        <v>0</v>
      </c>
    </row>
    <row r="598" spans="5:19" x14ac:dyDescent="0.3">
      <c r="E598" s="23">
        <f t="shared" si="124"/>
        <v>597</v>
      </c>
      <c r="F598" s="79">
        <v>44330</v>
      </c>
      <c r="G598" s="82">
        <v>130.48159999999999</v>
      </c>
      <c r="H598" s="27">
        <f t="shared" si="125"/>
        <v>128.25470000000001</v>
      </c>
      <c r="I598" s="63">
        <f t="shared" si="126"/>
        <v>2.2268999999999721</v>
      </c>
      <c r="J598" s="63">
        <f t="shared" si="127"/>
        <v>4.9590836099998761</v>
      </c>
      <c r="K598" s="63">
        <f t="shared" si="128"/>
        <v>2.2268999999999721</v>
      </c>
      <c r="L598" s="24">
        <f t="shared" si="129"/>
        <v>1.7066774165859187E-2</v>
      </c>
      <c r="M598" s="4">
        <f t="shared" ca="1" si="118"/>
        <v>129.3074</v>
      </c>
      <c r="N598" s="63">
        <f t="shared" ca="1" si="120"/>
        <v>1.1741999999999848</v>
      </c>
      <c r="O598" s="63">
        <f t="shared" ca="1" si="121"/>
        <v>1.3787456399999642</v>
      </c>
      <c r="P598" s="63">
        <f t="shared" ca="1" si="122"/>
        <v>1.1741999999999848</v>
      </c>
      <c r="Q598" s="24">
        <f t="shared" ca="1" si="123"/>
        <v>8.9989699697120892E-3</v>
      </c>
      <c r="R598" s="25">
        <f t="shared" ca="1" si="119"/>
        <v>1.1637072384842149</v>
      </c>
      <c r="S598" s="26">
        <f t="shared" ca="1" si="130"/>
        <v>1</v>
      </c>
    </row>
    <row r="599" spans="5:19" x14ac:dyDescent="0.3">
      <c r="E599" s="23">
        <f t="shared" si="124"/>
        <v>598</v>
      </c>
      <c r="F599" s="79">
        <v>44333</v>
      </c>
      <c r="G599" s="82">
        <v>130.94239999999999</v>
      </c>
      <c r="H599" s="27">
        <f t="shared" si="125"/>
        <v>130.48159999999999</v>
      </c>
      <c r="I599" s="63">
        <f t="shared" si="126"/>
        <v>0.46080000000000609</v>
      </c>
      <c r="J599" s="63">
        <f t="shared" si="127"/>
        <v>0.21233664000000563</v>
      </c>
      <c r="K599" s="63">
        <f t="shared" si="128"/>
        <v>0.46080000000000609</v>
      </c>
      <c r="L599" s="24">
        <f t="shared" si="129"/>
        <v>3.5191045833893844E-3</v>
      </c>
      <c r="M599" s="4">
        <f t="shared" ca="1" si="118"/>
        <v>128.92660000000001</v>
      </c>
      <c r="N599" s="63">
        <f t="shared" ca="1" si="120"/>
        <v>2.0157999999999845</v>
      </c>
      <c r="O599" s="63">
        <f t="shared" ca="1" si="121"/>
        <v>4.0634496399999378</v>
      </c>
      <c r="P599" s="63">
        <f t="shared" ca="1" si="122"/>
        <v>2.0157999999999845</v>
      </c>
      <c r="Q599" s="24">
        <f t="shared" ca="1" si="123"/>
        <v>1.5394555163186139E-2</v>
      </c>
      <c r="R599" s="25">
        <f t="shared" ca="1" si="119"/>
        <v>2.0053072384842148</v>
      </c>
      <c r="S599" s="26">
        <f t="shared" ca="1" si="130"/>
        <v>0</v>
      </c>
    </row>
    <row r="600" spans="5:19" x14ac:dyDescent="0.3">
      <c r="E600" s="23">
        <f t="shared" si="124"/>
        <v>599</v>
      </c>
      <c r="F600" s="79">
        <v>44334</v>
      </c>
      <c r="G600" s="82">
        <v>130.12649999999999</v>
      </c>
      <c r="H600" s="27">
        <f t="shared" si="125"/>
        <v>130.94239999999999</v>
      </c>
      <c r="I600" s="63">
        <f t="shared" si="126"/>
        <v>-0.81589999999999918</v>
      </c>
      <c r="J600" s="63">
        <f t="shared" si="127"/>
        <v>0.66569280999999869</v>
      </c>
      <c r="K600" s="63">
        <f t="shared" si="128"/>
        <v>0.81589999999999918</v>
      </c>
      <c r="L600" s="24">
        <f t="shared" si="129"/>
        <v>6.2700526026597137E-3</v>
      </c>
      <c r="M600" s="4">
        <f t="shared" ca="1" si="118"/>
        <v>129.89290000000003</v>
      </c>
      <c r="N600" s="63">
        <f t="shared" ca="1" si="120"/>
        <v>0.23359999999996717</v>
      </c>
      <c r="O600" s="63">
        <f t="shared" ca="1" si="121"/>
        <v>5.4568959999984658E-2</v>
      </c>
      <c r="P600" s="63">
        <f t="shared" ca="1" si="122"/>
        <v>0.23359999999996717</v>
      </c>
      <c r="Q600" s="24">
        <f t="shared" ca="1" si="123"/>
        <v>1.7951762323582606E-3</v>
      </c>
      <c r="R600" s="25">
        <f t="shared" ca="1" si="119"/>
        <v>0.22310723848419728</v>
      </c>
      <c r="S600" s="26">
        <f t="shared" ca="1" si="130"/>
        <v>0</v>
      </c>
    </row>
    <row r="601" spans="5:19" x14ac:dyDescent="0.3">
      <c r="E601" s="23">
        <f t="shared" si="124"/>
        <v>600</v>
      </c>
      <c r="F601" s="79">
        <v>44335</v>
      </c>
      <c r="G601" s="82">
        <v>127.6307</v>
      </c>
      <c r="H601" s="27">
        <f t="shared" si="125"/>
        <v>130.12649999999999</v>
      </c>
      <c r="I601" s="63">
        <f t="shared" si="126"/>
        <v>-2.4957999999999885</v>
      </c>
      <c r="J601" s="63">
        <f t="shared" si="127"/>
        <v>6.2290176399999426</v>
      </c>
      <c r="K601" s="63">
        <f t="shared" si="128"/>
        <v>2.4957999999999885</v>
      </c>
      <c r="L601" s="24">
        <f t="shared" si="129"/>
        <v>1.9554856315917631E-2</v>
      </c>
      <c r="M601" s="4">
        <f t="shared" ca="1" si="118"/>
        <v>130.51683333333332</v>
      </c>
      <c r="N601" s="63">
        <f t="shared" ca="1" si="120"/>
        <v>-2.8861333333333192</v>
      </c>
      <c r="O601" s="63">
        <f t="shared" ca="1" si="121"/>
        <v>8.3297656177776958</v>
      </c>
      <c r="P601" s="63">
        <f t="shared" ca="1" si="122"/>
        <v>2.8861333333333192</v>
      </c>
      <c r="Q601" s="24">
        <f t="shared" ca="1" si="123"/>
        <v>2.2613159164161279E-2</v>
      </c>
      <c r="R601" s="25">
        <f t="shared" ca="1" si="119"/>
        <v>-2.896626094849089</v>
      </c>
      <c r="S601" s="26">
        <f t="shared" ca="1" si="130"/>
        <v>1</v>
      </c>
    </row>
    <row r="602" spans="5:19" x14ac:dyDescent="0.3">
      <c r="E602" s="23">
        <f t="shared" si="124"/>
        <v>601</v>
      </c>
      <c r="F602" s="79">
        <v>44336</v>
      </c>
      <c r="G602" s="82">
        <v>127.92829999999999</v>
      </c>
      <c r="H602" s="27">
        <f t="shared" si="125"/>
        <v>127.6307</v>
      </c>
      <c r="I602" s="63">
        <f t="shared" si="126"/>
        <v>0.29759999999998854</v>
      </c>
      <c r="J602" s="63">
        <f t="shared" si="127"/>
        <v>8.8565759999993179E-2</v>
      </c>
      <c r="K602" s="63">
        <f t="shared" si="128"/>
        <v>0.29759999999998854</v>
      </c>
      <c r="L602" s="24">
        <f t="shared" si="129"/>
        <v>2.3263030932169702E-3</v>
      </c>
      <c r="M602" s="4">
        <f t="shared" ca="1" si="118"/>
        <v>129.56653333333333</v>
      </c>
      <c r="N602" s="63">
        <f t="shared" ca="1" si="120"/>
        <v>-1.6382333333333321</v>
      </c>
      <c r="O602" s="63">
        <f t="shared" ca="1" si="121"/>
        <v>2.6838084544444403</v>
      </c>
      <c r="P602" s="63">
        <f t="shared" ca="1" si="122"/>
        <v>1.6382333333333321</v>
      </c>
      <c r="Q602" s="24">
        <f t="shared" ca="1" si="123"/>
        <v>1.2805871205459091E-2</v>
      </c>
      <c r="R602" s="25">
        <f t="shared" ca="1" si="119"/>
        <v>-1.648726094849102</v>
      </c>
      <c r="S602" s="26">
        <f t="shared" ca="1" si="130"/>
        <v>0</v>
      </c>
    </row>
    <row r="603" spans="5:19" x14ac:dyDescent="0.3">
      <c r="E603" s="23">
        <f t="shared" si="124"/>
        <v>602</v>
      </c>
      <c r="F603" s="79">
        <v>44337</v>
      </c>
      <c r="G603" s="82">
        <v>127.34269999999999</v>
      </c>
      <c r="H603" s="27">
        <f t="shared" si="125"/>
        <v>127.92829999999999</v>
      </c>
      <c r="I603" s="63">
        <f t="shared" si="126"/>
        <v>-0.58559999999999945</v>
      </c>
      <c r="J603" s="63">
        <f t="shared" si="127"/>
        <v>0.34292735999999935</v>
      </c>
      <c r="K603" s="63">
        <f t="shared" si="128"/>
        <v>0.58559999999999945</v>
      </c>
      <c r="L603" s="24">
        <f t="shared" si="129"/>
        <v>4.5986146045277777E-3</v>
      </c>
      <c r="M603" s="4">
        <f t="shared" ca="1" si="118"/>
        <v>128.56183333333334</v>
      </c>
      <c r="N603" s="63">
        <f t="shared" ca="1" si="120"/>
        <v>-1.2191333333333461</v>
      </c>
      <c r="O603" s="63">
        <f t="shared" ca="1" si="121"/>
        <v>1.4862860844444754</v>
      </c>
      <c r="P603" s="63">
        <f t="shared" ca="1" si="122"/>
        <v>1.2191333333333461</v>
      </c>
      <c r="Q603" s="24">
        <f t="shared" ca="1" si="123"/>
        <v>9.5736413106785566E-3</v>
      </c>
      <c r="R603" s="25">
        <f t="shared" ca="1" si="119"/>
        <v>-1.229626094849116</v>
      </c>
      <c r="S603" s="26">
        <f t="shared" ca="1" si="130"/>
        <v>0</v>
      </c>
    </row>
    <row r="604" spans="5:19" x14ac:dyDescent="0.3">
      <c r="E604" s="23">
        <f t="shared" si="124"/>
        <v>603</v>
      </c>
      <c r="F604" s="79">
        <v>44340</v>
      </c>
      <c r="G604" s="82">
        <v>128.6866</v>
      </c>
      <c r="H604" s="27">
        <f t="shared" si="125"/>
        <v>127.34269999999999</v>
      </c>
      <c r="I604" s="63">
        <f t="shared" si="126"/>
        <v>1.343900000000005</v>
      </c>
      <c r="J604" s="63">
        <f t="shared" si="127"/>
        <v>1.8060672100000135</v>
      </c>
      <c r="K604" s="63">
        <f t="shared" si="128"/>
        <v>1.343900000000005</v>
      </c>
      <c r="L604" s="24">
        <f t="shared" si="129"/>
        <v>1.0443200768378409E-2</v>
      </c>
      <c r="M604" s="4">
        <f t="shared" ca="1" si="118"/>
        <v>127.6339</v>
      </c>
      <c r="N604" s="63">
        <f t="shared" ca="1" si="120"/>
        <v>1.0527000000000015</v>
      </c>
      <c r="O604" s="63">
        <f t="shared" ca="1" si="121"/>
        <v>1.1081772900000033</v>
      </c>
      <c r="P604" s="63">
        <f t="shared" ca="1" si="122"/>
        <v>1.0527000000000015</v>
      </c>
      <c r="Q604" s="24">
        <f t="shared" ca="1" si="123"/>
        <v>8.1803389008645935E-3</v>
      </c>
      <c r="R604" s="25">
        <f t="shared" ca="1" si="119"/>
        <v>1.0422072384842316</v>
      </c>
      <c r="S604" s="26">
        <f t="shared" ca="1" si="130"/>
        <v>1</v>
      </c>
    </row>
    <row r="605" spans="5:19" x14ac:dyDescent="0.3">
      <c r="E605" s="23">
        <f t="shared" si="124"/>
        <v>604</v>
      </c>
      <c r="F605" s="79">
        <v>44341</v>
      </c>
      <c r="G605" s="82">
        <v>128.93620000000001</v>
      </c>
      <c r="H605" s="27">
        <f t="shared" si="125"/>
        <v>128.6866</v>
      </c>
      <c r="I605" s="63">
        <f t="shared" si="126"/>
        <v>0.24960000000001514</v>
      </c>
      <c r="J605" s="63">
        <f t="shared" si="127"/>
        <v>6.2300160000007557E-2</v>
      </c>
      <c r="K605" s="63">
        <f t="shared" si="128"/>
        <v>0.24960000000001514</v>
      </c>
      <c r="L605" s="24">
        <f t="shared" si="129"/>
        <v>1.935841136934508E-3</v>
      </c>
      <c r="M605" s="4">
        <f t="shared" ca="1" si="118"/>
        <v>127.98586666666665</v>
      </c>
      <c r="N605" s="63">
        <f t="shared" ca="1" si="120"/>
        <v>0.95033333333336145</v>
      </c>
      <c r="O605" s="63">
        <f t="shared" ca="1" si="121"/>
        <v>0.90313344444449783</v>
      </c>
      <c r="P605" s="63">
        <f t="shared" ca="1" si="122"/>
        <v>0.95033333333336145</v>
      </c>
      <c r="Q605" s="24">
        <f t="shared" ca="1" si="123"/>
        <v>7.3705703544339092E-3</v>
      </c>
      <c r="R605" s="25">
        <f t="shared" ca="1" si="119"/>
        <v>0.93984057181759162</v>
      </c>
      <c r="S605" s="26">
        <f t="shared" ca="1" si="130"/>
        <v>0</v>
      </c>
    </row>
    <row r="606" spans="5:19" x14ac:dyDescent="0.3">
      <c r="E606" s="23">
        <f t="shared" si="124"/>
        <v>605</v>
      </c>
      <c r="F606" s="79">
        <v>44342</v>
      </c>
      <c r="G606" s="82">
        <v>131.4032</v>
      </c>
      <c r="H606" s="27">
        <f t="shared" si="125"/>
        <v>128.93620000000001</v>
      </c>
      <c r="I606" s="63">
        <f t="shared" si="126"/>
        <v>2.4669999999999845</v>
      </c>
      <c r="J606" s="63">
        <f t="shared" si="127"/>
        <v>6.0860889999999239</v>
      </c>
      <c r="K606" s="63">
        <f t="shared" si="128"/>
        <v>2.4669999999999845</v>
      </c>
      <c r="L606" s="24">
        <f t="shared" si="129"/>
        <v>1.8774276425535943E-2</v>
      </c>
      <c r="M606" s="4">
        <f t="shared" ca="1" si="118"/>
        <v>128.32183333333333</v>
      </c>
      <c r="N606" s="63">
        <f t="shared" ca="1" si="120"/>
        <v>3.0813666666666677</v>
      </c>
      <c r="O606" s="63">
        <f t="shared" ca="1" si="121"/>
        <v>9.4948205344444503</v>
      </c>
      <c r="P606" s="63">
        <f t="shared" ca="1" si="122"/>
        <v>3.0813666666666677</v>
      </c>
      <c r="Q606" s="24">
        <f t="shared" ca="1" si="123"/>
        <v>2.3449707972611533E-2</v>
      </c>
      <c r="R606" s="25">
        <f t="shared" ca="1" si="119"/>
        <v>3.070873905150898</v>
      </c>
      <c r="S606" s="26">
        <f t="shared" ca="1" si="130"/>
        <v>0</v>
      </c>
    </row>
    <row r="607" spans="5:19" x14ac:dyDescent="0.3">
      <c r="E607" s="23">
        <f t="shared" si="124"/>
        <v>606</v>
      </c>
      <c r="F607" s="79">
        <v>44343</v>
      </c>
      <c r="G607" s="82">
        <v>131.0864</v>
      </c>
      <c r="H607" s="27">
        <f t="shared" si="125"/>
        <v>131.4032</v>
      </c>
      <c r="I607" s="63">
        <f t="shared" si="126"/>
        <v>-0.31680000000000064</v>
      </c>
      <c r="J607" s="63">
        <f t="shared" si="127"/>
        <v>0.10036224000000041</v>
      </c>
      <c r="K607" s="63">
        <f t="shared" si="128"/>
        <v>0.31680000000000064</v>
      </c>
      <c r="L607" s="24">
        <f t="shared" si="129"/>
        <v>2.4167266779772777E-3</v>
      </c>
      <c r="M607" s="4">
        <f t="shared" ca="1" si="118"/>
        <v>129.67533333333333</v>
      </c>
      <c r="N607" s="63">
        <f t="shared" ca="1" si="120"/>
        <v>1.4110666666666702</v>
      </c>
      <c r="O607" s="63">
        <f t="shared" ca="1" si="121"/>
        <v>1.9911091377777879</v>
      </c>
      <c r="P607" s="63">
        <f t="shared" ca="1" si="122"/>
        <v>1.4110666666666702</v>
      </c>
      <c r="Q607" s="24">
        <f t="shared" ca="1" si="123"/>
        <v>1.0764401697404691E-2</v>
      </c>
      <c r="R607" s="25">
        <f t="shared" ca="1" si="119"/>
        <v>1.4005739051509003</v>
      </c>
      <c r="S607" s="26">
        <f t="shared" ca="1" si="130"/>
        <v>0</v>
      </c>
    </row>
    <row r="608" spans="5:19" x14ac:dyDescent="0.3">
      <c r="E608" s="23">
        <f t="shared" si="124"/>
        <v>607</v>
      </c>
      <c r="F608" s="79">
        <v>44344</v>
      </c>
      <c r="G608" s="82">
        <v>131.25470000000001</v>
      </c>
      <c r="H608" s="27">
        <f t="shared" si="125"/>
        <v>131.0864</v>
      </c>
      <c r="I608" s="63">
        <f t="shared" si="126"/>
        <v>0.16830000000001633</v>
      </c>
      <c r="J608" s="63">
        <f t="shared" si="127"/>
        <v>2.8324890000005494E-2</v>
      </c>
      <c r="K608" s="63">
        <f t="shared" si="128"/>
        <v>0.16830000000001633</v>
      </c>
      <c r="L608" s="24">
        <f t="shared" si="129"/>
        <v>1.2822397978892665E-3</v>
      </c>
      <c r="M608" s="4">
        <f t="shared" ca="1" si="118"/>
        <v>130.47526666666667</v>
      </c>
      <c r="N608" s="63">
        <f t="shared" ca="1" si="120"/>
        <v>0.77943333333334408</v>
      </c>
      <c r="O608" s="63">
        <f t="shared" ca="1" si="121"/>
        <v>0.60751632111112785</v>
      </c>
      <c r="P608" s="63">
        <f t="shared" ca="1" si="122"/>
        <v>0.77943333333334408</v>
      </c>
      <c r="Q608" s="24">
        <f t="shared" ca="1" si="123"/>
        <v>5.9383270338764556E-3</v>
      </c>
      <c r="R608" s="25">
        <f t="shared" ca="1" si="119"/>
        <v>0.76894057181757425</v>
      </c>
      <c r="S608" s="26">
        <f t="shared" ca="1" si="130"/>
        <v>0</v>
      </c>
    </row>
    <row r="609" spans="5:19" x14ac:dyDescent="0.3">
      <c r="E609" s="23">
        <f t="shared" si="124"/>
        <v>608</v>
      </c>
      <c r="F609" s="79">
        <v>44348</v>
      </c>
      <c r="G609" s="82">
        <v>129.37909999999999</v>
      </c>
      <c r="H609" s="27">
        <f t="shared" si="125"/>
        <v>131.25470000000001</v>
      </c>
      <c r="I609" s="63">
        <f t="shared" si="126"/>
        <v>-1.8756000000000199</v>
      </c>
      <c r="J609" s="63">
        <f t="shared" si="127"/>
        <v>3.5178753600000747</v>
      </c>
      <c r="K609" s="63">
        <f t="shared" si="128"/>
        <v>1.8756000000000199</v>
      </c>
      <c r="L609" s="24">
        <f t="shared" si="129"/>
        <v>1.4496931884670862E-2</v>
      </c>
      <c r="M609" s="4">
        <f t="shared" ca="1" si="118"/>
        <v>131.24809999999999</v>
      </c>
      <c r="N609" s="63">
        <f t="shared" ca="1" si="120"/>
        <v>-1.8689999999999998</v>
      </c>
      <c r="O609" s="63">
        <f t="shared" ca="1" si="121"/>
        <v>3.4931609999999993</v>
      </c>
      <c r="P609" s="63">
        <f t="shared" ca="1" si="122"/>
        <v>1.8689999999999998</v>
      </c>
      <c r="Q609" s="24">
        <f t="shared" ca="1" si="123"/>
        <v>1.4445919008557023E-2</v>
      </c>
      <c r="R609" s="25">
        <f t="shared" ca="1" si="119"/>
        <v>-1.8794927615157697</v>
      </c>
      <c r="S609" s="26">
        <f t="shared" ca="1" si="130"/>
        <v>1</v>
      </c>
    </row>
    <row r="610" spans="5:19" x14ac:dyDescent="0.3">
      <c r="E610" s="23">
        <f t="shared" si="124"/>
        <v>609</v>
      </c>
      <c r="F610" s="79">
        <v>44349</v>
      </c>
      <c r="G610" s="82">
        <v>129.0521</v>
      </c>
      <c r="H610" s="27">
        <f t="shared" si="125"/>
        <v>129.37909999999999</v>
      </c>
      <c r="I610" s="63">
        <f t="shared" si="126"/>
        <v>-0.32699999999999818</v>
      </c>
      <c r="J610" s="63">
        <f t="shared" si="127"/>
        <v>0.10692899999999882</v>
      </c>
      <c r="K610" s="63">
        <f t="shared" si="128"/>
        <v>0.32699999999999818</v>
      </c>
      <c r="L610" s="24">
        <f t="shared" si="129"/>
        <v>2.5338603556238001E-3</v>
      </c>
      <c r="M610" s="4">
        <f t="shared" ca="1" si="118"/>
        <v>130.57339999999999</v>
      </c>
      <c r="N610" s="63">
        <f t="shared" ca="1" si="120"/>
        <v>-1.5212999999999965</v>
      </c>
      <c r="O610" s="63">
        <f t="shared" ca="1" si="121"/>
        <v>2.3143536899999897</v>
      </c>
      <c r="P610" s="63">
        <f t="shared" ca="1" si="122"/>
        <v>1.5212999999999965</v>
      </c>
      <c r="Q610" s="24">
        <f t="shared" ca="1" si="123"/>
        <v>1.1788262259970947E-2</v>
      </c>
      <c r="R610" s="25">
        <f t="shared" ca="1" si="119"/>
        <v>-1.5317927615157665</v>
      </c>
      <c r="S610" s="26">
        <f t="shared" ca="1" si="130"/>
        <v>0</v>
      </c>
    </row>
    <row r="611" spans="5:19" x14ac:dyDescent="0.3">
      <c r="E611" s="23">
        <f t="shared" si="124"/>
        <v>610</v>
      </c>
      <c r="F611" s="79">
        <v>44350</v>
      </c>
      <c r="G611" s="82">
        <v>129.0521</v>
      </c>
      <c r="H611" s="27">
        <f t="shared" si="125"/>
        <v>129.0521</v>
      </c>
      <c r="I611" s="63">
        <f t="shared" si="126"/>
        <v>0</v>
      </c>
      <c r="J611" s="63">
        <f t="shared" si="127"/>
        <v>0</v>
      </c>
      <c r="K611" s="63">
        <f t="shared" si="128"/>
        <v>0</v>
      </c>
      <c r="L611" s="24">
        <f t="shared" si="129"/>
        <v>0</v>
      </c>
      <c r="M611" s="4">
        <f t="shared" ca="1" si="118"/>
        <v>129.89529999999999</v>
      </c>
      <c r="N611" s="63">
        <f t="shared" ca="1" si="120"/>
        <v>-0.84319999999999595</v>
      </c>
      <c r="O611" s="63">
        <f t="shared" ca="1" si="121"/>
        <v>0.71098623999999322</v>
      </c>
      <c r="P611" s="63">
        <f t="shared" ca="1" si="122"/>
        <v>0.84319999999999595</v>
      </c>
      <c r="Q611" s="24">
        <f t="shared" ca="1" si="123"/>
        <v>6.5337952656329959E-3</v>
      </c>
      <c r="R611" s="25">
        <f t="shared" ca="1" si="119"/>
        <v>-0.85369276151576579</v>
      </c>
      <c r="S611" s="26">
        <f t="shared" ca="1" si="130"/>
        <v>0</v>
      </c>
    </row>
    <row r="612" spans="5:19" x14ac:dyDescent="0.3">
      <c r="E612" s="23">
        <f t="shared" si="124"/>
        <v>611</v>
      </c>
      <c r="F612" s="79">
        <v>44351</v>
      </c>
      <c r="G612" s="82">
        <v>128.63849999999999</v>
      </c>
      <c r="H612" s="27">
        <f t="shared" si="125"/>
        <v>129.0521</v>
      </c>
      <c r="I612" s="63">
        <f t="shared" si="126"/>
        <v>-0.41360000000000241</v>
      </c>
      <c r="J612" s="63">
        <f t="shared" si="127"/>
        <v>0.17106496000000199</v>
      </c>
      <c r="K612" s="63">
        <f t="shared" si="128"/>
        <v>0.41360000000000241</v>
      </c>
      <c r="L612" s="24">
        <f t="shared" si="129"/>
        <v>3.2152116201603909E-3</v>
      </c>
      <c r="M612" s="4">
        <f t="shared" ca="1" si="118"/>
        <v>129.1611</v>
      </c>
      <c r="N612" s="63">
        <f t="shared" ca="1" si="120"/>
        <v>-0.52260000000001128</v>
      </c>
      <c r="O612" s="63">
        <f t="shared" ca="1" si="121"/>
        <v>0.27311076000001178</v>
      </c>
      <c r="P612" s="63">
        <f t="shared" ca="1" si="122"/>
        <v>0.52260000000001128</v>
      </c>
      <c r="Q612" s="24">
        <f t="shared" ca="1" si="123"/>
        <v>4.0625473711214865E-3</v>
      </c>
      <c r="R612" s="25">
        <f t="shared" ca="1" si="119"/>
        <v>-0.53309276151578111</v>
      </c>
      <c r="S612" s="26">
        <f t="shared" ca="1" si="130"/>
        <v>0</v>
      </c>
    </row>
    <row r="613" spans="5:19" x14ac:dyDescent="0.3">
      <c r="E613" s="23">
        <f t="shared" si="124"/>
        <v>612</v>
      </c>
      <c r="F613" s="79">
        <v>44354</v>
      </c>
      <c r="G613" s="82">
        <v>128.84049999999999</v>
      </c>
      <c r="H613" s="27">
        <f t="shared" si="125"/>
        <v>128.63849999999999</v>
      </c>
      <c r="I613" s="63">
        <f t="shared" si="126"/>
        <v>0.20199999999999818</v>
      </c>
      <c r="J613" s="63">
        <f t="shared" si="127"/>
        <v>4.0803999999999264E-2</v>
      </c>
      <c r="K613" s="63">
        <f t="shared" si="128"/>
        <v>0.20199999999999818</v>
      </c>
      <c r="L613" s="24">
        <f t="shared" si="129"/>
        <v>1.5678299913458749E-3</v>
      </c>
      <c r="M613" s="4">
        <f t="shared" ca="1" si="118"/>
        <v>128.91423333333333</v>
      </c>
      <c r="N613" s="63">
        <f t="shared" ca="1" si="120"/>
        <v>-7.3733333333336759E-2</v>
      </c>
      <c r="O613" s="63">
        <f t="shared" ca="1" si="121"/>
        <v>5.4366044444449499E-3</v>
      </c>
      <c r="P613" s="63">
        <f t="shared" ca="1" si="122"/>
        <v>7.3733333333336759E-2</v>
      </c>
      <c r="Q613" s="24">
        <f t="shared" ca="1" si="123"/>
        <v>5.7228381862331154E-4</v>
      </c>
      <c r="R613" s="25">
        <f t="shared" ca="1" si="119"/>
        <v>-8.4226094849106634E-2</v>
      </c>
      <c r="S613" s="26">
        <f t="shared" ca="1" si="130"/>
        <v>0</v>
      </c>
    </row>
    <row r="614" spans="5:19" x14ac:dyDescent="0.3">
      <c r="E614" s="23">
        <f t="shared" si="124"/>
        <v>613</v>
      </c>
      <c r="F614" s="79">
        <v>44355</v>
      </c>
      <c r="G614" s="82">
        <v>128.26339999999999</v>
      </c>
      <c r="H614" s="27">
        <f t="shared" si="125"/>
        <v>128.84049999999999</v>
      </c>
      <c r="I614" s="63">
        <f t="shared" si="126"/>
        <v>-0.5771000000000015</v>
      </c>
      <c r="J614" s="63">
        <f t="shared" si="127"/>
        <v>0.33304441000000173</v>
      </c>
      <c r="K614" s="63">
        <f t="shared" si="128"/>
        <v>0.5771000000000015</v>
      </c>
      <c r="L614" s="24">
        <f t="shared" si="129"/>
        <v>4.4993349622729599E-3</v>
      </c>
      <c r="M614" s="4">
        <f t="shared" ca="1" si="118"/>
        <v>128.84370000000001</v>
      </c>
      <c r="N614" s="63">
        <f t="shared" ca="1" si="120"/>
        <v>-0.58030000000002246</v>
      </c>
      <c r="O614" s="63">
        <f t="shared" ca="1" si="121"/>
        <v>0.33674809000002609</v>
      </c>
      <c r="P614" s="63">
        <f t="shared" ca="1" si="122"/>
        <v>0.58030000000002246</v>
      </c>
      <c r="Q614" s="24">
        <f t="shared" ca="1" si="123"/>
        <v>4.5242836226080281E-3</v>
      </c>
      <c r="R614" s="25">
        <f t="shared" ca="1" si="119"/>
        <v>-0.5907927615157923</v>
      </c>
      <c r="S614" s="26">
        <f t="shared" ca="1" si="130"/>
        <v>0</v>
      </c>
    </row>
    <row r="615" spans="5:19" x14ac:dyDescent="0.3">
      <c r="E615" s="23">
        <f t="shared" si="124"/>
        <v>614</v>
      </c>
      <c r="F615" s="79">
        <v>44356</v>
      </c>
      <c r="G615" s="82">
        <v>126.8109</v>
      </c>
      <c r="H615" s="27">
        <f t="shared" si="125"/>
        <v>128.26339999999999</v>
      </c>
      <c r="I615" s="63">
        <f t="shared" si="126"/>
        <v>-1.4524999999999864</v>
      </c>
      <c r="J615" s="63">
        <f t="shared" si="127"/>
        <v>2.1097562499999603</v>
      </c>
      <c r="K615" s="63">
        <f t="shared" si="128"/>
        <v>1.4524999999999864</v>
      </c>
      <c r="L615" s="24">
        <f t="shared" si="129"/>
        <v>1.1454062702811716E-2</v>
      </c>
      <c r="M615" s="4">
        <f t="shared" ca="1" si="118"/>
        <v>128.58079999999998</v>
      </c>
      <c r="N615" s="63">
        <f t="shared" ca="1" si="120"/>
        <v>-1.7698999999999785</v>
      </c>
      <c r="O615" s="63">
        <f t="shared" ca="1" si="121"/>
        <v>3.1325460099999241</v>
      </c>
      <c r="P615" s="63">
        <f t="shared" ca="1" si="122"/>
        <v>1.7698999999999785</v>
      </c>
      <c r="Q615" s="24">
        <f t="shared" ca="1" si="123"/>
        <v>1.3957002118902858E-2</v>
      </c>
      <c r="R615" s="25">
        <f t="shared" ca="1" si="119"/>
        <v>-1.7803927615157484</v>
      </c>
      <c r="S615" s="26">
        <f t="shared" ca="1" si="130"/>
        <v>0</v>
      </c>
    </row>
    <row r="616" spans="5:19" x14ac:dyDescent="0.3">
      <c r="E616" s="23">
        <f t="shared" si="124"/>
        <v>615</v>
      </c>
      <c r="F616" s="79">
        <v>44357</v>
      </c>
      <c r="G616" s="82">
        <v>125.9837</v>
      </c>
      <c r="H616" s="27">
        <f t="shared" si="125"/>
        <v>126.8109</v>
      </c>
      <c r="I616" s="63">
        <f t="shared" si="126"/>
        <v>-0.82720000000000482</v>
      </c>
      <c r="J616" s="63">
        <f t="shared" si="127"/>
        <v>0.68425984000000795</v>
      </c>
      <c r="K616" s="63">
        <f t="shared" si="128"/>
        <v>0.82720000000000482</v>
      </c>
      <c r="L616" s="24">
        <f t="shared" si="129"/>
        <v>6.5659287669754488E-3</v>
      </c>
      <c r="M616" s="4">
        <f t="shared" ca="1" si="118"/>
        <v>127.97159999999998</v>
      </c>
      <c r="N616" s="63">
        <f t="shared" ca="1" si="120"/>
        <v>-1.987899999999982</v>
      </c>
      <c r="O616" s="63">
        <f t="shared" ca="1" si="121"/>
        <v>3.9517464099999287</v>
      </c>
      <c r="P616" s="63">
        <f t="shared" ca="1" si="122"/>
        <v>1.987899999999982</v>
      </c>
      <c r="Q616" s="24">
        <f t="shared" ca="1" si="123"/>
        <v>1.577902538185481E-2</v>
      </c>
      <c r="R616" s="25">
        <f t="shared" ca="1" si="119"/>
        <v>-1.998392761515752</v>
      </c>
      <c r="S616" s="26">
        <f t="shared" ca="1" si="130"/>
        <v>0</v>
      </c>
    </row>
    <row r="617" spans="5:19" x14ac:dyDescent="0.3">
      <c r="E617" s="23">
        <f t="shared" si="124"/>
        <v>616</v>
      </c>
      <c r="F617" s="79">
        <v>44358</v>
      </c>
      <c r="G617" s="82">
        <v>126.9071</v>
      </c>
      <c r="H617" s="27">
        <f t="shared" si="125"/>
        <v>125.9837</v>
      </c>
      <c r="I617" s="63">
        <f t="shared" si="126"/>
        <v>0.92340000000000089</v>
      </c>
      <c r="J617" s="63">
        <f t="shared" si="127"/>
        <v>0.85266756000000166</v>
      </c>
      <c r="K617" s="63">
        <f t="shared" si="128"/>
        <v>0.92340000000000089</v>
      </c>
      <c r="L617" s="24">
        <f t="shared" si="129"/>
        <v>7.2761886450797546E-3</v>
      </c>
      <c r="M617" s="4">
        <f t="shared" ca="1" si="118"/>
        <v>127.01933333333334</v>
      </c>
      <c r="N617" s="63">
        <f t="shared" ca="1" si="120"/>
        <v>-0.11223333333333585</v>
      </c>
      <c r="O617" s="63">
        <f t="shared" ca="1" si="121"/>
        <v>1.2596321111111676E-2</v>
      </c>
      <c r="P617" s="63">
        <f t="shared" ca="1" si="122"/>
        <v>0.11223333333333585</v>
      </c>
      <c r="Q617" s="24">
        <f t="shared" ca="1" si="123"/>
        <v>8.8437395018352673E-4</v>
      </c>
      <c r="R617" s="25">
        <f t="shared" ca="1" si="119"/>
        <v>-0.12272609484910572</v>
      </c>
      <c r="S617" s="26">
        <f t="shared" ca="1" si="130"/>
        <v>0</v>
      </c>
    </row>
    <row r="618" spans="5:19" x14ac:dyDescent="0.3">
      <c r="E618" s="23">
        <f t="shared" si="124"/>
        <v>617</v>
      </c>
      <c r="F618" s="79">
        <v>44361</v>
      </c>
      <c r="G618" s="82">
        <v>126.3493</v>
      </c>
      <c r="H618" s="27">
        <f t="shared" si="125"/>
        <v>126.9071</v>
      </c>
      <c r="I618" s="63">
        <f t="shared" si="126"/>
        <v>-0.5578000000000003</v>
      </c>
      <c r="J618" s="63">
        <f t="shared" si="127"/>
        <v>0.31114084000000031</v>
      </c>
      <c r="K618" s="63">
        <f t="shared" si="128"/>
        <v>0.5578000000000003</v>
      </c>
      <c r="L618" s="24">
        <f t="shared" si="129"/>
        <v>4.4147454714826301E-3</v>
      </c>
      <c r="M618" s="4">
        <f t="shared" ca="1" si="118"/>
        <v>126.56723333333333</v>
      </c>
      <c r="N618" s="63">
        <f t="shared" ca="1" si="120"/>
        <v>-0.21793333333333464</v>
      </c>
      <c r="O618" s="63">
        <f t="shared" ca="1" si="121"/>
        <v>4.749493777777835E-2</v>
      </c>
      <c r="P618" s="63">
        <f t="shared" ca="1" si="122"/>
        <v>0.21793333333333464</v>
      </c>
      <c r="Q618" s="24">
        <f t="shared" ca="1" si="123"/>
        <v>1.7248479677634515E-3</v>
      </c>
      <c r="R618" s="25">
        <f t="shared" ca="1" si="119"/>
        <v>-0.22842609484910453</v>
      </c>
      <c r="S618" s="26">
        <f t="shared" ca="1" si="130"/>
        <v>0</v>
      </c>
    </row>
    <row r="619" spans="5:19" x14ac:dyDescent="0.3">
      <c r="E619" s="23">
        <f t="shared" si="124"/>
        <v>618</v>
      </c>
      <c r="F619" s="79">
        <v>44362</v>
      </c>
      <c r="G619" s="82">
        <v>125.3201</v>
      </c>
      <c r="H619" s="27">
        <f t="shared" si="125"/>
        <v>126.3493</v>
      </c>
      <c r="I619" s="63">
        <f t="shared" si="126"/>
        <v>-1.029200000000003</v>
      </c>
      <c r="J619" s="63">
        <f t="shared" si="127"/>
        <v>1.0592526400000062</v>
      </c>
      <c r="K619" s="63">
        <f t="shared" si="128"/>
        <v>1.029200000000003</v>
      </c>
      <c r="L619" s="24">
        <f t="shared" si="129"/>
        <v>8.2125692526578177E-3</v>
      </c>
      <c r="M619" s="4">
        <f t="shared" ca="1" si="118"/>
        <v>126.41336666666666</v>
      </c>
      <c r="N619" s="63">
        <f t="shared" ca="1" si="120"/>
        <v>-1.0932666666666648</v>
      </c>
      <c r="O619" s="63">
        <f t="shared" ca="1" si="121"/>
        <v>1.1952320044444404</v>
      </c>
      <c r="P619" s="63">
        <f t="shared" ca="1" si="122"/>
        <v>1.0932666666666648</v>
      </c>
      <c r="Q619" s="24">
        <f t="shared" ca="1" si="123"/>
        <v>8.7237934430842694E-3</v>
      </c>
      <c r="R619" s="25">
        <f t="shared" ca="1" si="119"/>
        <v>-1.1037594281824348</v>
      </c>
      <c r="S619" s="26">
        <f t="shared" ca="1" si="130"/>
        <v>0</v>
      </c>
    </row>
    <row r="620" spans="5:19" x14ac:dyDescent="0.3">
      <c r="E620" s="23">
        <f t="shared" si="124"/>
        <v>619</v>
      </c>
      <c r="F620" s="79">
        <v>44363</v>
      </c>
      <c r="G620" s="82">
        <v>125.4259</v>
      </c>
      <c r="H620" s="27">
        <f t="shared" si="125"/>
        <v>125.3201</v>
      </c>
      <c r="I620" s="63">
        <f t="shared" si="126"/>
        <v>0.10580000000000211</v>
      </c>
      <c r="J620" s="63">
        <f t="shared" si="127"/>
        <v>1.1193640000000447E-2</v>
      </c>
      <c r="K620" s="63">
        <f t="shared" si="128"/>
        <v>0.10580000000000211</v>
      </c>
      <c r="L620" s="24">
        <f t="shared" si="129"/>
        <v>8.4352593842262338E-4</v>
      </c>
      <c r="M620" s="4">
        <f t="shared" ca="1" si="118"/>
        <v>126.19216666666667</v>
      </c>
      <c r="N620" s="63">
        <f t="shared" ca="1" si="120"/>
        <v>-0.76626666666666665</v>
      </c>
      <c r="O620" s="63">
        <f t="shared" ca="1" si="121"/>
        <v>0.5871646044444444</v>
      </c>
      <c r="P620" s="63">
        <f t="shared" ca="1" si="122"/>
        <v>0.76626666666666665</v>
      </c>
      <c r="Q620" s="24">
        <f t="shared" ca="1" si="123"/>
        <v>6.1093176661811211E-3</v>
      </c>
      <c r="R620" s="25">
        <f t="shared" ca="1" si="119"/>
        <v>-0.77675942818243648</v>
      </c>
      <c r="S620" s="26">
        <f t="shared" ca="1" si="130"/>
        <v>0</v>
      </c>
    </row>
    <row r="621" spans="5:19" x14ac:dyDescent="0.3">
      <c r="E621" s="23">
        <f t="shared" si="124"/>
        <v>620</v>
      </c>
      <c r="F621" s="79">
        <v>44364</v>
      </c>
      <c r="G621" s="82">
        <v>124.00230000000001</v>
      </c>
      <c r="H621" s="27">
        <f t="shared" si="125"/>
        <v>125.4259</v>
      </c>
      <c r="I621" s="63">
        <f t="shared" si="126"/>
        <v>-1.4235999999999933</v>
      </c>
      <c r="J621" s="63">
        <f t="shared" si="127"/>
        <v>2.0266369599999812</v>
      </c>
      <c r="K621" s="63">
        <f t="shared" si="128"/>
        <v>1.4235999999999933</v>
      </c>
      <c r="L621" s="24">
        <f t="shared" si="129"/>
        <v>1.1480432217789454E-2</v>
      </c>
      <c r="M621" s="4">
        <f t="shared" ca="1" si="118"/>
        <v>125.69843333333334</v>
      </c>
      <c r="N621" s="63">
        <f t="shared" ca="1" si="120"/>
        <v>-1.6961333333333357</v>
      </c>
      <c r="O621" s="63">
        <f t="shared" ca="1" si="121"/>
        <v>2.8768682844444524</v>
      </c>
      <c r="P621" s="63">
        <f t="shared" ca="1" si="122"/>
        <v>1.6961333333333357</v>
      </c>
      <c r="Q621" s="24">
        <f t="shared" ca="1" si="123"/>
        <v>1.367824091434865E-2</v>
      </c>
      <c r="R621" s="25">
        <f t="shared" ca="1" si="119"/>
        <v>-1.7066260948491057</v>
      </c>
      <c r="S621" s="26">
        <f t="shared" ca="1" si="130"/>
        <v>0</v>
      </c>
    </row>
    <row r="622" spans="5:19" x14ac:dyDescent="0.3">
      <c r="E622" s="23">
        <f t="shared" si="124"/>
        <v>621</v>
      </c>
      <c r="F622" s="79">
        <v>44365</v>
      </c>
      <c r="G622" s="82">
        <v>123.51179999999999</v>
      </c>
      <c r="H622" s="27">
        <f t="shared" si="125"/>
        <v>124.00230000000001</v>
      </c>
      <c r="I622" s="63">
        <f t="shared" si="126"/>
        <v>-0.49050000000001148</v>
      </c>
      <c r="J622" s="63">
        <f t="shared" si="127"/>
        <v>0.24059025000001127</v>
      </c>
      <c r="K622" s="63">
        <f t="shared" si="128"/>
        <v>0.49050000000001148</v>
      </c>
      <c r="L622" s="24">
        <f t="shared" si="129"/>
        <v>3.9712804768452202E-3</v>
      </c>
      <c r="M622" s="4">
        <f t="shared" ca="1" si="118"/>
        <v>124.91609999999999</v>
      </c>
      <c r="N622" s="63">
        <f t="shared" ca="1" si="120"/>
        <v>-1.4042999999999921</v>
      </c>
      <c r="O622" s="63">
        <f t="shared" ca="1" si="121"/>
        <v>1.9720584899999778</v>
      </c>
      <c r="P622" s="63">
        <f t="shared" ca="1" si="122"/>
        <v>1.4042999999999921</v>
      </c>
      <c r="Q622" s="24">
        <f t="shared" ca="1" si="123"/>
        <v>1.1369763860618921E-2</v>
      </c>
      <c r="R622" s="25">
        <f t="shared" ca="1" si="119"/>
        <v>-1.4147927615157621</v>
      </c>
      <c r="S622" s="26">
        <f t="shared" ca="1" si="130"/>
        <v>0</v>
      </c>
    </row>
    <row r="623" spans="5:19" x14ac:dyDescent="0.3">
      <c r="E623" s="23">
        <f t="shared" si="124"/>
        <v>622</v>
      </c>
      <c r="F623" s="79">
        <v>44368</v>
      </c>
      <c r="G623" s="82">
        <v>125.1181</v>
      </c>
      <c r="H623" s="27">
        <f t="shared" si="125"/>
        <v>123.51179999999999</v>
      </c>
      <c r="I623" s="63">
        <f t="shared" si="126"/>
        <v>1.6063000000000045</v>
      </c>
      <c r="J623" s="63">
        <f t="shared" si="127"/>
        <v>2.5801996900000144</v>
      </c>
      <c r="K623" s="63">
        <f t="shared" si="128"/>
        <v>1.6063000000000045</v>
      </c>
      <c r="L623" s="24">
        <f t="shared" si="129"/>
        <v>1.2838270402124109E-2</v>
      </c>
      <c r="M623" s="4">
        <f t="shared" ca="1" si="118"/>
        <v>124.31333333333333</v>
      </c>
      <c r="N623" s="63">
        <f t="shared" ca="1" si="120"/>
        <v>0.80476666666666574</v>
      </c>
      <c r="O623" s="63">
        <f t="shared" ca="1" si="121"/>
        <v>0.64764938777777625</v>
      </c>
      <c r="P623" s="63">
        <f t="shared" ca="1" si="122"/>
        <v>0.80476666666666574</v>
      </c>
      <c r="Q623" s="24">
        <f t="shared" ca="1" si="123"/>
        <v>6.4320563265160341E-3</v>
      </c>
      <c r="R623" s="25">
        <f t="shared" ca="1" si="119"/>
        <v>0.79427390515089591</v>
      </c>
      <c r="S623" s="26">
        <f t="shared" ca="1" si="130"/>
        <v>1</v>
      </c>
    </row>
    <row r="624" spans="5:19" x14ac:dyDescent="0.3">
      <c r="E624" s="23">
        <f t="shared" si="124"/>
        <v>623</v>
      </c>
      <c r="F624" s="79">
        <v>44369</v>
      </c>
      <c r="G624" s="82">
        <v>127.42659999999999</v>
      </c>
      <c r="H624" s="27">
        <f t="shared" si="125"/>
        <v>125.1181</v>
      </c>
      <c r="I624" s="63">
        <f t="shared" si="126"/>
        <v>2.3084999999999951</v>
      </c>
      <c r="J624" s="63">
        <f t="shared" si="127"/>
        <v>5.3291722499999779</v>
      </c>
      <c r="K624" s="63">
        <f t="shared" si="128"/>
        <v>2.3084999999999951</v>
      </c>
      <c r="L624" s="24">
        <f t="shared" si="129"/>
        <v>1.8116311664911372E-2</v>
      </c>
      <c r="M624" s="4">
        <f t="shared" ca="1" si="118"/>
        <v>124.21073333333334</v>
      </c>
      <c r="N624" s="63">
        <f t="shared" ca="1" si="120"/>
        <v>3.2158666666666562</v>
      </c>
      <c r="O624" s="63">
        <f t="shared" ca="1" si="121"/>
        <v>10.34179841777771</v>
      </c>
      <c r="P624" s="63">
        <f t="shared" ca="1" si="122"/>
        <v>3.2158666666666562</v>
      </c>
      <c r="Q624" s="24">
        <f t="shared" ca="1" si="123"/>
        <v>2.5237012261699335E-2</v>
      </c>
      <c r="R624" s="25">
        <f t="shared" ca="1" si="119"/>
        <v>3.2053739051508865</v>
      </c>
      <c r="S624" s="26">
        <f t="shared" ca="1" si="130"/>
        <v>0</v>
      </c>
    </row>
    <row r="625" spans="5:19" x14ac:dyDescent="0.3">
      <c r="E625" s="23">
        <f t="shared" si="124"/>
        <v>624</v>
      </c>
      <c r="F625" s="79">
        <v>44370</v>
      </c>
      <c r="G625" s="82">
        <v>128.02289999999999</v>
      </c>
      <c r="H625" s="27">
        <f t="shared" si="125"/>
        <v>127.42659999999999</v>
      </c>
      <c r="I625" s="63">
        <f t="shared" si="126"/>
        <v>0.59629999999999939</v>
      </c>
      <c r="J625" s="63">
        <f t="shared" si="127"/>
        <v>0.35557368999999928</v>
      </c>
      <c r="K625" s="63">
        <f t="shared" si="128"/>
        <v>0.59629999999999939</v>
      </c>
      <c r="L625" s="24">
        <f t="shared" si="129"/>
        <v>4.6577604475449268E-3</v>
      </c>
      <c r="M625" s="4">
        <f t="shared" ca="1" si="118"/>
        <v>125.35216666666666</v>
      </c>
      <c r="N625" s="63">
        <f t="shared" ca="1" si="120"/>
        <v>2.670733333333331</v>
      </c>
      <c r="O625" s="63">
        <f t="shared" ca="1" si="121"/>
        <v>7.1328165377777655</v>
      </c>
      <c r="P625" s="63">
        <f t="shared" ca="1" si="122"/>
        <v>2.670733333333331</v>
      </c>
      <c r="Q625" s="24">
        <f t="shared" ca="1" si="123"/>
        <v>2.0861371936843575E-2</v>
      </c>
      <c r="R625" s="25">
        <f t="shared" ca="1" si="119"/>
        <v>2.6602405718175612</v>
      </c>
      <c r="S625" s="26">
        <f t="shared" ca="1" si="130"/>
        <v>0</v>
      </c>
    </row>
    <row r="626" spans="5:19" x14ac:dyDescent="0.3">
      <c r="E626" s="23">
        <f t="shared" si="124"/>
        <v>625</v>
      </c>
      <c r="F626" s="79">
        <v>44371</v>
      </c>
      <c r="G626" s="82">
        <v>128.50380000000001</v>
      </c>
      <c r="H626" s="27">
        <f t="shared" si="125"/>
        <v>128.02289999999999</v>
      </c>
      <c r="I626" s="63">
        <f t="shared" si="126"/>
        <v>0.48090000000001965</v>
      </c>
      <c r="J626" s="63">
        <f t="shared" si="127"/>
        <v>0.23126481000001889</v>
      </c>
      <c r="K626" s="63">
        <f t="shared" si="128"/>
        <v>0.48090000000001965</v>
      </c>
      <c r="L626" s="24">
        <f t="shared" si="129"/>
        <v>3.7423017840719076E-3</v>
      </c>
      <c r="M626" s="4">
        <f t="shared" ca="1" si="118"/>
        <v>126.85586666666666</v>
      </c>
      <c r="N626" s="63">
        <f t="shared" ca="1" si="120"/>
        <v>1.6479333333333557</v>
      </c>
      <c r="O626" s="63">
        <f t="shared" ca="1" si="121"/>
        <v>2.7156842711111846</v>
      </c>
      <c r="P626" s="63">
        <f t="shared" ca="1" si="122"/>
        <v>1.6479333333333557</v>
      </c>
      <c r="Q626" s="24">
        <f t="shared" ca="1" si="123"/>
        <v>1.2824004685724123E-2</v>
      </c>
      <c r="R626" s="25">
        <f t="shared" ca="1" si="119"/>
        <v>1.6374405718175857</v>
      </c>
      <c r="S626" s="26">
        <f t="shared" ca="1" si="130"/>
        <v>0</v>
      </c>
    </row>
    <row r="627" spans="5:19" x14ac:dyDescent="0.3">
      <c r="E627" s="23">
        <f t="shared" si="124"/>
        <v>626</v>
      </c>
      <c r="F627" s="79">
        <v>44372</v>
      </c>
      <c r="G627" s="82">
        <v>148.4623</v>
      </c>
      <c r="H627" s="27">
        <f t="shared" si="125"/>
        <v>128.50380000000001</v>
      </c>
      <c r="I627" s="63">
        <f t="shared" si="126"/>
        <v>19.958499999999987</v>
      </c>
      <c r="J627" s="63">
        <f t="shared" si="127"/>
        <v>398.34172224999946</v>
      </c>
      <c r="K627" s="63">
        <f t="shared" si="128"/>
        <v>19.958499999999987</v>
      </c>
      <c r="L627" s="24">
        <f t="shared" si="129"/>
        <v>0.13443480264013144</v>
      </c>
      <c r="M627" s="4">
        <f t="shared" ca="1" si="118"/>
        <v>127.98443333333334</v>
      </c>
      <c r="N627" s="63">
        <f t="shared" ca="1" si="120"/>
        <v>20.477866666666657</v>
      </c>
      <c r="O627" s="63">
        <f t="shared" ca="1" si="121"/>
        <v>419.34302321777739</v>
      </c>
      <c r="P627" s="63">
        <f t="shared" ca="1" si="122"/>
        <v>20.477866666666657</v>
      </c>
      <c r="Q627" s="24">
        <f t="shared" ca="1" si="123"/>
        <v>0.13793310939320391</v>
      </c>
      <c r="R627" s="25">
        <f t="shared" ca="1" si="119"/>
        <v>20.467373905150886</v>
      </c>
      <c r="S627" s="26">
        <f t="shared" ca="1" si="130"/>
        <v>0</v>
      </c>
    </row>
    <row r="628" spans="5:19" x14ac:dyDescent="0.3">
      <c r="E628" s="23">
        <f t="shared" si="124"/>
        <v>627</v>
      </c>
      <c r="F628" s="79">
        <v>44375</v>
      </c>
      <c r="G628" s="82">
        <v>146.54820000000001</v>
      </c>
      <c r="H628" s="27">
        <f t="shared" si="125"/>
        <v>148.4623</v>
      </c>
      <c r="I628" s="63">
        <f t="shared" si="126"/>
        <v>-1.9140999999999906</v>
      </c>
      <c r="J628" s="63">
        <f t="shared" si="127"/>
        <v>3.6637788099999637</v>
      </c>
      <c r="K628" s="63">
        <f t="shared" si="128"/>
        <v>1.9140999999999906</v>
      </c>
      <c r="L628" s="24">
        <f t="shared" si="129"/>
        <v>1.3061231731266509E-2</v>
      </c>
      <c r="M628" s="4">
        <f t="shared" ca="1" si="118"/>
        <v>134.99633333333335</v>
      </c>
      <c r="N628" s="63">
        <f t="shared" ca="1" si="120"/>
        <v>11.551866666666655</v>
      </c>
      <c r="O628" s="63">
        <f t="shared" ca="1" si="121"/>
        <v>133.44562348444416</v>
      </c>
      <c r="P628" s="63">
        <f t="shared" ca="1" si="122"/>
        <v>11.551866666666655</v>
      </c>
      <c r="Q628" s="24">
        <f t="shared" ca="1" si="123"/>
        <v>7.8826397503801854E-2</v>
      </c>
      <c r="R628" s="25">
        <f t="shared" ca="1" si="119"/>
        <v>11.541373905150884</v>
      </c>
      <c r="S628" s="26">
        <f t="shared" ca="1" si="130"/>
        <v>0</v>
      </c>
    </row>
    <row r="629" spans="5:19" x14ac:dyDescent="0.3">
      <c r="E629" s="23">
        <f t="shared" si="124"/>
        <v>628</v>
      </c>
      <c r="F629" s="79">
        <v>44376</v>
      </c>
      <c r="G629" s="82">
        <v>150.00129999999999</v>
      </c>
      <c r="H629" s="27">
        <f t="shared" si="125"/>
        <v>146.54820000000001</v>
      </c>
      <c r="I629" s="63">
        <f t="shared" si="126"/>
        <v>3.4530999999999779</v>
      </c>
      <c r="J629" s="63">
        <f t="shared" si="127"/>
        <v>11.923899609999847</v>
      </c>
      <c r="K629" s="63">
        <f t="shared" si="128"/>
        <v>3.4530999999999779</v>
      </c>
      <c r="L629" s="24">
        <f t="shared" si="129"/>
        <v>2.3020467155951168E-2</v>
      </c>
      <c r="M629" s="4">
        <f t="shared" ca="1" si="118"/>
        <v>141.17143333333334</v>
      </c>
      <c r="N629" s="63">
        <f t="shared" ca="1" si="120"/>
        <v>8.8298666666666463</v>
      </c>
      <c r="O629" s="63">
        <f t="shared" ca="1" si="121"/>
        <v>77.966545351110753</v>
      </c>
      <c r="P629" s="63">
        <f t="shared" ca="1" si="122"/>
        <v>8.8298666666666463</v>
      </c>
      <c r="Q629" s="24">
        <f t="shared" ca="1" si="123"/>
        <v>5.8865267612125009E-2</v>
      </c>
      <c r="R629" s="25">
        <f t="shared" ca="1" si="119"/>
        <v>8.8193739051508757</v>
      </c>
      <c r="S629" s="26">
        <f t="shared" ca="1" si="130"/>
        <v>0</v>
      </c>
    </row>
    <row r="630" spans="5:19" x14ac:dyDescent="0.3">
      <c r="E630" s="23">
        <f t="shared" si="124"/>
        <v>629</v>
      </c>
      <c r="F630" s="79">
        <v>44377</v>
      </c>
      <c r="G630" s="82">
        <v>148.59700000000001</v>
      </c>
      <c r="H630" s="27">
        <f t="shared" si="125"/>
        <v>150.00129999999999</v>
      </c>
      <c r="I630" s="63">
        <f t="shared" si="126"/>
        <v>-1.4042999999999779</v>
      </c>
      <c r="J630" s="63">
        <f t="shared" si="127"/>
        <v>1.9720584899999378</v>
      </c>
      <c r="K630" s="63">
        <f t="shared" si="128"/>
        <v>1.4042999999999779</v>
      </c>
      <c r="L630" s="24">
        <f t="shared" si="129"/>
        <v>9.4503926727994361E-3</v>
      </c>
      <c r="M630" s="4">
        <f t="shared" ca="1" si="118"/>
        <v>148.33726666666666</v>
      </c>
      <c r="N630" s="63">
        <f t="shared" ca="1" si="120"/>
        <v>0.25973333333334381</v>
      </c>
      <c r="O630" s="63">
        <f t="shared" ca="1" si="121"/>
        <v>6.7461404444449882E-2</v>
      </c>
      <c r="P630" s="63">
        <f t="shared" ca="1" si="122"/>
        <v>0.25973333333334381</v>
      </c>
      <c r="Q630" s="24">
        <f t="shared" ca="1" si="123"/>
        <v>1.747904286986573E-3</v>
      </c>
      <c r="R630" s="25">
        <f t="shared" ca="1" si="119"/>
        <v>0.24924057181757392</v>
      </c>
      <c r="S630" s="26">
        <f t="shared" ca="1" si="130"/>
        <v>0</v>
      </c>
    </row>
    <row r="631" spans="5:19" x14ac:dyDescent="0.3">
      <c r="E631" s="23">
        <f t="shared" si="124"/>
        <v>630</v>
      </c>
      <c r="F631" s="79">
        <v>44378</v>
      </c>
      <c r="G631" s="82">
        <v>151.97309999999999</v>
      </c>
      <c r="H631" s="27">
        <f t="shared" si="125"/>
        <v>148.59700000000001</v>
      </c>
      <c r="I631" s="63">
        <f t="shared" si="126"/>
        <v>3.3760999999999797</v>
      </c>
      <c r="J631" s="63">
        <f t="shared" si="127"/>
        <v>11.398051209999863</v>
      </c>
      <c r="K631" s="63">
        <f t="shared" si="128"/>
        <v>3.3760999999999797</v>
      </c>
      <c r="L631" s="24">
        <f t="shared" si="129"/>
        <v>2.2215115701397024E-2</v>
      </c>
      <c r="M631" s="4">
        <f t="shared" ca="1" si="118"/>
        <v>148.38216666666665</v>
      </c>
      <c r="N631" s="63">
        <f t="shared" ca="1" si="120"/>
        <v>3.5909333333333393</v>
      </c>
      <c r="O631" s="63">
        <f t="shared" ca="1" si="121"/>
        <v>12.894802204444487</v>
      </c>
      <c r="P631" s="63">
        <f t="shared" ca="1" si="122"/>
        <v>3.5909333333333393</v>
      </c>
      <c r="Q631" s="24">
        <f t="shared" ca="1" si="123"/>
        <v>2.3628743069223038E-2</v>
      </c>
      <c r="R631" s="25">
        <f t="shared" ca="1" si="119"/>
        <v>3.5804405718175696</v>
      </c>
      <c r="S631" s="26">
        <f t="shared" ca="1" si="130"/>
        <v>0</v>
      </c>
    </row>
    <row r="632" spans="5:19" x14ac:dyDescent="0.3">
      <c r="E632" s="23">
        <f t="shared" si="124"/>
        <v>631</v>
      </c>
      <c r="F632" s="79">
        <v>44379</v>
      </c>
      <c r="G632" s="82">
        <v>153.64670000000001</v>
      </c>
      <c r="H632" s="27">
        <f t="shared" si="125"/>
        <v>151.97309999999999</v>
      </c>
      <c r="I632" s="63">
        <f t="shared" si="126"/>
        <v>1.6736000000000217</v>
      </c>
      <c r="J632" s="63">
        <f t="shared" si="127"/>
        <v>2.8009369600000729</v>
      </c>
      <c r="K632" s="63">
        <f t="shared" si="128"/>
        <v>1.6736000000000217</v>
      </c>
      <c r="L632" s="24">
        <f t="shared" si="129"/>
        <v>1.089252160964096E-2</v>
      </c>
      <c r="M632" s="4">
        <f t="shared" ca="1" si="118"/>
        <v>150.19046666666665</v>
      </c>
      <c r="N632" s="63">
        <f t="shared" ca="1" si="120"/>
        <v>3.4562333333333584</v>
      </c>
      <c r="O632" s="63">
        <f t="shared" ca="1" si="121"/>
        <v>11.945548854444617</v>
      </c>
      <c r="P632" s="63">
        <f t="shared" ca="1" si="122"/>
        <v>3.4562333333333584</v>
      </c>
      <c r="Q632" s="24">
        <f t="shared" ca="1" si="123"/>
        <v>2.2494679894415944E-2</v>
      </c>
      <c r="R632" s="25">
        <f t="shared" ca="1" si="119"/>
        <v>3.4457405718175886</v>
      </c>
      <c r="S632" s="26">
        <f t="shared" ca="1" si="130"/>
        <v>0</v>
      </c>
    </row>
    <row r="633" spans="5:19" x14ac:dyDescent="0.3">
      <c r="E633" s="23">
        <f t="shared" si="124"/>
        <v>632</v>
      </c>
      <c r="F633" s="79">
        <v>44383</v>
      </c>
      <c r="G633" s="82">
        <v>154.0026</v>
      </c>
      <c r="H633" s="27">
        <f t="shared" si="125"/>
        <v>153.64670000000001</v>
      </c>
      <c r="I633" s="63">
        <f t="shared" si="126"/>
        <v>0.35589999999999122</v>
      </c>
      <c r="J633" s="63">
        <f t="shared" si="127"/>
        <v>0.12666480999999374</v>
      </c>
      <c r="K633" s="63">
        <f t="shared" si="128"/>
        <v>0.35589999999999122</v>
      </c>
      <c r="L633" s="24">
        <f t="shared" si="129"/>
        <v>2.31099994415673E-3</v>
      </c>
      <c r="M633" s="4">
        <f t="shared" ca="1" si="118"/>
        <v>151.40560000000002</v>
      </c>
      <c r="N633" s="63">
        <f t="shared" ca="1" si="120"/>
        <v>2.59699999999998</v>
      </c>
      <c r="O633" s="63">
        <f t="shared" ca="1" si="121"/>
        <v>6.7444089999998962</v>
      </c>
      <c r="P633" s="63">
        <f t="shared" ca="1" si="122"/>
        <v>2.59699999999998</v>
      </c>
      <c r="Q633" s="24">
        <f t="shared" ca="1" si="123"/>
        <v>1.6863351657699154E-2</v>
      </c>
      <c r="R633" s="25">
        <f t="shared" ca="1" si="119"/>
        <v>2.5865072384842103</v>
      </c>
      <c r="S633" s="26">
        <f t="shared" ca="1" si="130"/>
        <v>0</v>
      </c>
    </row>
    <row r="634" spans="5:19" x14ac:dyDescent="0.3">
      <c r="E634" s="23">
        <f t="shared" si="124"/>
        <v>633</v>
      </c>
      <c r="F634" s="79">
        <v>44384</v>
      </c>
      <c r="G634" s="82">
        <v>154.05070000000001</v>
      </c>
      <c r="H634" s="27">
        <f t="shared" si="125"/>
        <v>154.0026</v>
      </c>
      <c r="I634" s="63">
        <f t="shared" si="126"/>
        <v>4.8100000000005139E-2</v>
      </c>
      <c r="J634" s="63">
        <f t="shared" si="127"/>
        <v>2.3136100000004942E-3</v>
      </c>
      <c r="K634" s="63">
        <f t="shared" si="128"/>
        <v>4.8100000000005139E-2</v>
      </c>
      <c r="L634" s="24">
        <f t="shared" si="129"/>
        <v>3.1223486813110969E-4</v>
      </c>
      <c r="M634" s="4">
        <f t="shared" ca="1" si="118"/>
        <v>153.20746666666665</v>
      </c>
      <c r="N634" s="63">
        <f t="shared" ca="1" si="120"/>
        <v>0.84323333333335881</v>
      </c>
      <c r="O634" s="63">
        <f t="shared" ca="1" si="121"/>
        <v>0.71104245444448744</v>
      </c>
      <c r="P634" s="63">
        <f t="shared" ca="1" si="122"/>
        <v>0.84323333333335881</v>
      </c>
      <c r="Q634" s="24">
        <f t="shared" ca="1" si="123"/>
        <v>5.4737390569037257E-3</v>
      </c>
      <c r="R634" s="25">
        <f t="shared" ca="1" si="119"/>
        <v>0.83274057181758898</v>
      </c>
      <c r="S634" s="26">
        <f t="shared" ca="1" si="130"/>
        <v>0</v>
      </c>
    </row>
    <row r="635" spans="5:19" x14ac:dyDescent="0.3">
      <c r="E635" s="23">
        <f t="shared" si="124"/>
        <v>634</v>
      </c>
      <c r="F635" s="79">
        <v>44385</v>
      </c>
      <c r="G635" s="82">
        <v>154.50280000000001</v>
      </c>
      <c r="H635" s="27">
        <f t="shared" si="125"/>
        <v>154.05070000000001</v>
      </c>
      <c r="I635" s="63">
        <f t="shared" si="126"/>
        <v>0.4521000000000015</v>
      </c>
      <c r="J635" s="63">
        <f t="shared" si="127"/>
        <v>0.20439441000000136</v>
      </c>
      <c r="K635" s="63">
        <f t="shared" si="128"/>
        <v>0.4521000000000015</v>
      </c>
      <c r="L635" s="24">
        <f t="shared" si="129"/>
        <v>2.926160561491452E-3</v>
      </c>
      <c r="M635" s="4">
        <f t="shared" ca="1" si="118"/>
        <v>153.9</v>
      </c>
      <c r="N635" s="63">
        <f t="shared" ca="1" si="120"/>
        <v>0.602800000000002</v>
      </c>
      <c r="O635" s="63">
        <f t="shared" ca="1" si="121"/>
        <v>0.36336784000000244</v>
      </c>
      <c r="P635" s="63">
        <f t="shared" ca="1" si="122"/>
        <v>0.602800000000002</v>
      </c>
      <c r="Q635" s="24">
        <f t="shared" ca="1" si="123"/>
        <v>3.9015474153219357E-3</v>
      </c>
      <c r="R635" s="25">
        <f t="shared" ca="1" si="119"/>
        <v>0.59230723848423217</v>
      </c>
      <c r="S635" s="26">
        <f t="shared" ca="1" si="130"/>
        <v>0</v>
      </c>
    </row>
    <row r="636" spans="5:19" x14ac:dyDescent="0.3">
      <c r="E636" s="23">
        <f t="shared" si="124"/>
        <v>635</v>
      </c>
      <c r="F636" s="79">
        <v>44386</v>
      </c>
      <c r="G636" s="82">
        <v>154.8587</v>
      </c>
      <c r="H636" s="27">
        <f t="shared" si="125"/>
        <v>154.50280000000001</v>
      </c>
      <c r="I636" s="63">
        <f t="shared" si="126"/>
        <v>0.35589999999999122</v>
      </c>
      <c r="J636" s="63">
        <f t="shared" si="127"/>
        <v>0.12666480999999374</v>
      </c>
      <c r="K636" s="63">
        <f t="shared" si="128"/>
        <v>0.35589999999999122</v>
      </c>
      <c r="L636" s="24">
        <f t="shared" si="129"/>
        <v>2.2982241230230607E-3</v>
      </c>
      <c r="M636" s="4">
        <f t="shared" ca="1" si="118"/>
        <v>154.18536666666668</v>
      </c>
      <c r="N636" s="63">
        <f t="shared" ca="1" si="120"/>
        <v>0.6733333333333178</v>
      </c>
      <c r="O636" s="63">
        <f t="shared" ca="1" si="121"/>
        <v>0.45337777777775684</v>
      </c>
      <c r="P636" s="63">
        <f t="shared" ca="1" si="122"/>
        <v>0.6733333333333178</v>
      </c>
      <c r="Q636" s="24">
        <f t="shared" ca="1" si="123"/>
        <v>4.3480497597701501E-3</v>
      </c>
      <c r="R636" s="25">
        <f t="shared" ca="1" si="119"/>
        <v>0.66284057181754796</v>
      </c>
      <c r="S636" s="26">
        <f t="shared" ca="1" si="130"/>
        <v>0</v>
      </c>
    </row>
    <row r="637" spans="5:19" x14ac:dyDescent="0.3">
      <c r="E637" s="23">
        <f t="shared" si="124"/>
        <v>636</v>
      </c>
      <c r="F637" s="79">
        <v>44389</v>
      </c>
      <c r="G637" s="82">
        <v>155.6474</v>
      </c>
      <c r="H637" s="27">
        <f t="shared" si="125"/>
        <v>154.8587</v>
      </c>
      <c r="I637" s="63">
        <f t="shared" si="126"/>
        <v>0.78870000000000573</v>
      </c>
      <c r="J637" s="63">
        <f t="shared" si="127"/>
        <v>0.62204769000000903</v>
      </c>
      <c r="K637" s="63">
        <f t="shared" si="128"/>
        <v>0.78870000000000573</v>
      </c>
      <c r="L637" s="24">
        <f t="shared" si="129"/>
        <v>5.0672224528004045E-3</v>
      </c>
      <c r="M637" s="4">
        <f t="shared" ca="1" si="118"/>
        <v>154.47073333333333</v>
      </c>
      <c r="N637" s="63">
        <f t="shared" ca="1" si="120"/>
        <v>1.1766666666666765</v>
      </c>
      <c r="O637" s="63">
        <f t="shared" ca="1" si="121"/>
        <v>1.3845444444444677</v>
      </c>
      <c r="P637" s="63">
        <f t="shared" ca="1" si="122"/>
        <v>1.1766666666666765</v>
      </c>
      <c r="Q637" s="24">
        <f t="shared" ca="1" si="123"/>
        <v>7.5598221792762136E-3</v>
      </c>
      <c r="R637" s="25">
        <f t="shared" ca="1" si="119"/>
        <v>1.1661739051509066</v>
      </c>
      <c r="S637" s="26">
        <f t="shared" ca="1" si="130"/>
        <v>0</v>
      </c>
    </row>
    <row r="638" spans="5:19" x14ac:dyDescent="0.3">
      <c r="E638" s="23">
        <f t="shared" si="124"/>
        <v>637</v>
      </c>
      <c r="F638" s="79">
        <v>44390</v>
      </c>
      <c r="G638" s="82">
        <v>155.42609999999999</v>
      </c>
      <c r="H638" s="27">
        <f t="shared" si="125"/>
        <v>155.6474</v>
      </c>
      <c r="I638" s="63">
        <f t="shared" si="126"/>
        <v>-0.2213000000000136</v>
      </c>
      <c r="J638" s="63">
        <f t="shared" si="127"/>
        <v>4.8973690000006016E-2</v>
      </c>
      <c r="K638" s="63">
        <f t="shared" si="128"/>
        <v>0.2213000000000136</v>
      </c>
      <c r="L638" s="24">
        <f t="shared" si="129"/>
        <v>1.4238277869676561E-3</v>
      </c>
      <c r="M638" s="4">
        <f t="shared" ca="1" si="118"/>
        <v>155.00296666666665</v>
      </c>
      <c r="N638" s="63">
        <f t="shared" ca="1" si="120"/>
        <v>0.42313333333333958</v>
      </c>
      <c r="O638" s="63">
        <f t="shared" ca="1" si="121"/>
        <v>0.17904181777778305</v>
      </c>
      <c r="P638" s="63">
        <f t="shared" ca="1" si="122"/>
        <v>0.42313333333333958</v>
      </c>
      <c r="Q638" s="24">
        <f t="shared" ca="1" si="123"/>
        <v>2.7224084843751441E-3</v>
      </c>
      <c r="R638" s="25">
        <f t="shared" ca="1" si="119"/>
        <v>0.41264057181756969</v>
      </c>
      <c r="S638" s="26">
        <f t="shared" ca="1" si="130"/>
        <v>0</v>
      </c>
    </row>
    <row r="639" spans="5:19" x14ac:dyDescent="0.3">
      <c r="E639" s="23">
        <f t="shared" si="124"/>
        <v>638</v>
      </c>
      <c r="F639" s="79">
        <v>44391</v>
      </c>
      <c r="G639" s="82">
        <v>155.37809999999999</v>
      </c>
      <c r="H639" s="27">
        <f t="shared" si="125"/>
        <v>155.42609999999999</v>
      </c>
      <c r="I639" s="63">
        <f t="shared" si="126"/>
        <v>-4.8000000000001819E-2</v>
      </c>
      <c r="J639" s="63">
        <f t="shared" si="127"/>
        <v>2.3040000000001748E-3</v>
      </c>
      <c r="K639" s="63">
        <f t="shared" si="128"/>
        <v>4.8000000000001819E-2</v>
      </c>
      <c r="L639" s="24">
        <f t="shared" si="129"/>
        <v>3.0892384448002531E-4</v>
      </c>
      <c r="M639" s="4">
        <f t="shared" ca="1" si="118"/>
        <v>155.31073333333333</v>
      </c>
      <c r="N639" s="63">
        <f t="shared" ca="1" si="120"/>
        <v>6.7366666666657693E-2</v>
      </c>
      <c r="O639" s="63">
        <f t="shared" ca="1" si="121"/>
        <v>4.5382677777765683E-3</v>
      </c>
      <c r="P639" s="63">
        <f t="shared" ca="1" si="122"/>
        <v>6.7366666666657693E-2</v>
      </c>
      <c r="Q639" s="24">
        <f t="shared" ca="1" si="123"/>
        <v>4.3356603450973912E-4</v>
      </c>
      <c r="R639" s="25">
        <f t="shared" ca="1" si="119"/>
        <v>5.6873905150887812E-2</v>
      </c>
      <c r="S639" s="26">
        <f t="shared" ca="1" si="130"/>
        <v>0</v>
      </c>
    </row>
    <row r="640" spans="5:19" x14ac:dyDescent="0.3">
      <c r="E640" s="23">
        <f t="shared" si="124"/>
        <v>639</v>
      </c>
      <c r="F640" s="79">
        <v>44392</v>
      </c>
      <c r="G640" s="82">
        <v>155.5223</v>
      </c>
      <c r="H640" s="27">
        <f t="shared" si="125"/>
        <v>155.37809999999999</v>
      </c>
      <c r="I640" s="63">
        <f t="shared" si="126"/>
        <v>0.1442000000000121</v>
      </c>
      <c r="J640" s="63">
        <f t="shared" si="127"/>
        <v>2.0793640000003489E-2</v>
      </c>
      <c r="K640" s="63">
        <f t="shared" si="128"/>
        <v>0.1442000000000121</v>
      </c>
      <c r="L640" s="24">
        <f t="shared" si="129"/>
        <v>9.2719822173419563E-4</v>
      </c>
      <c r="M640" s="4">
        <f t="shared" ca="1" si="118"/>
        <v>155.48386666666667</v>
      </c>
      <c r="N640" s="63">
        <f t="shared" ca="1" si="120"/>
        <v>3.8433333333330211E-2</v>
      </c>
      <c r="O640" s="63">
        <f t="shared" ca="1" si="121"/>
        <v>1.477121111110871E-3</v>
      </c>
      <c r="P640" s="63">
        <f t="shared" ca="1" si="122"/>
        <v>3.8433333333330211E-2</v>
      </c>
      <c r="Q640" s="24">
        <f t="shared" ca="1" si="123"/>
        <v>2.4712426020789439E-4</v>
      </c>
      <c r="R640" s="25">
        <f t="shared" ca="1" si="119"/>
        <v>2.7940571817560329E-2</v>
      </c>
      <c r="S640" s="26">
        <f t="shared" ca="1" si="130"/>
        <v>0</v>
      </c>
    </row>
    <row r="641" spans="5:19" x14ac:dyDescent="0.3">
      <c r="E641" s="23">
        <f t="shared" si="124"/>
        <v>640</v>
      </c>
      <c r="F641" s="79">
        <v>44393</v>
      </c>
      <c r="G641" s="82">
        <v>153.7525</v>
      </c>
      <c r="H641" s="27">
        <f t="shared" si="125"/>
        <v>155.5223</v>
      </c>
      <c r="I641" s="63">
        <f t="shared" si="126"/>
        <v>-1.7698000000000036</v>
      </c>
      <c r="J641" s="63">
        <f t="shared" si="127"/>
        <v>3.1321920400000125</v>
      </c>
      <c r="K641" s="63">
        <f t="shared" si="128"/>
        <v>1.7698000000000036</v>
      </c>
      <c r="L641" s="24">
        <f t="shared" si="129"/>
        <v>1.1510707142973309E-2</v>
      </c>
      <c r="M641" s="4">
        <f t="shared" ca="1" si="118"/>
        <v>155.44216666666668</v>
      </c>
      <c r="N641" s="63">
        <f t="shared" ca="1" si="120"/>
        <v>-1.6896666666666817</v>
      </c>
      <c r="O641" s="63">
        <f t="shared" ca="1" si="121"/>
        <v>2.8549734444444956</v>
      </c>
      <c r="P641" s="63">
        <f t="shared" ca="1" si="122"/>
        <v>1.6896666666666817</v>
      </c>
      <c r="Q641" s="24">
        <f t="shared" ca="1" si="123"/>
        <v>1.0989523205584831E-2</v>
      </c>
      <c r="R641" s="25">
        <f t="shared" ca="1" si="119"/>
        <v>-1.7001594281824517</v>
      </c>
      <c r="S641" s="26">
        <f t="shared" ca="1" si="130"/>
        <v>1</v>
      </c>
    </row>
    <row r="642" spans="5:19" x14ac:dyDescent="0.3">
      <c r="E642" s="23">
        <f t="shared" si="124"/>
        <v>641</v>
      </c>
      <c r="F642" s="79">
        <v>44396</v>
      </c>
      <c r="G642" s="82">
        <v>151.84800000000001</v>
      </c>
      <c r="H642" s="27">
        <f t="shared" si="125"/>
        <v>153.7525</v>
      </c>
      <c r="I642" s="63">
        <f t="shared" si="126"/>
        <v>-1.9044999999999845</v>
      </c>
      <c r="J642" s="63">
        <f t="shared" si="127"/>
        <v>3.6271202499999413</v>
      </c>
      <c r="K642" s="63">
        <f t="shared" si="128"/>
        <v>1.9044999999999845</v>
      </c>
      <c r="L642" s="24">
        <f t="shared" si="129"/>
        <v>1.2542147410568361E-2</v>
      </c>
      <c r="M642" s="4">
        <f t="shared" ref="M642:M705" ca="1" si="131">IF(E642&lt;=span,G642,AVERAGE(OFFSET(G642,-span,0,span,1)))</f>
        <v>154.8843</v>
      </c>
      <c r="N642" s="63">
        <f t="shared" ca="1" si="120"/>
        <v>-3.0362999999999829</v>
      </c>
      <c r="O642" s="63">
        <f t="shared" ca="1" si="121"/>
        <v>9.2191176899998961</v>
      </c>
      <c r="P642" s="63">
        <f t="shared" ca="1" si="122"/>
        <v>3.0362999999999829</v>
      </c>
      <c r="Q642" s="24">
        <f t="shared" ca="1" si="123"/>
        <v>1.9995653548285013E-2</v>
      </c>
      <c r="R642" s="25">
        <f t="shared" ref="R642:R705" ca="1" si="132">N642-AVERAGE(ErorrMA)</f>
        <v>-3.0467927615157526</v>
      </c>
      <c r="S642" s="26">
        <f t="shared" ca="1" si="130"/>
        <v>0</v>
      </c>
    </row>
    <row r="643" spans="5:19" x14ac:dyDescent="0.3">
      <c r="E643" s="23">
        <f t="shared" si="124"/>
        <v>642</v>
      </c>
      <c r="F643" s="79">
        <v>44397</v>
      </c>
      <c r="G643" s="82">
        <v>153.64670000000001</v>
      </c>
      <c r="H643" s="27">
        <f t="shared" si="125"/>
        <v>151.84800000000001</v>
      </c>
      <c r="I643" s="63">
        <f t="shared" si="126"/>
        <v>1.7986999999999966</v>
      </c>
      <c r="J643" s="63">
        <f t="shared" si="127"/>
        <v>3.2353216899999877</v>
      </c>
      <c r="K643" s="63">
        <f t="shared" si="128"/>
        <v>1.7986999999999966</v>
      </c>
      <c r="L643" s="24">
        <f t="shared" si="129"/>
        <v>1.1706727186460864E-2</v>
      </c>
      <c r="M643" s="4">
        <f t="shared" ca="1" si="131"/>
        <v>153.70760000000001</v>
      </c>
      <c r="N643" s="63">
        <f t="shared" ref="N643:N706" ca="1" si="133">G643-M643</f>
        <v>-6.0900000000003729E-2</v>
      </c>
      <c r="O643" s="63">
        <f t="shared" ref="O643:O706" ca="1" si="134">N643^2</f>
        <v>3.7088100000004544E-3</v>
      </c>
      <c r="P643" s="63">
        <f t="shared" ref="P643:P706" ca="1" si="135">ABS(N643)</f>
        <v>6.0900000000003729E-2</v>
      </c>
      <c r="Q643" s="24">
        <f t="shared" ref="Q643:Q706" ca="1" si="136">P643/G643</f>
        <v>3.9636386593401438E-4</v>
      </c>
      <c r="R643" s="25">
        <f t="shared" ca="1" si="132"/>
        <v>-7.1392761515773603E-2</v>
      </c>
      <c r="S643" s="26">
        <f t="shared" ca="1" si="130"/>
        <v>0</v>
      </c>
    </row>
    <row r="644" spans="5:19" x14ac:dyDescent="0.3">
      <c r="E644" s="23">
        <f t="shared" ref="E644:E707" si="137">E643+1</f>
        <v>643</v>
      </c>
      <c r="F644" s="79">
        <v>44398</v>
      </c>
      <c r="G644" s="82">
        <v>154.93559999999999</v>
      </c>
      <c r="H644" s="27">
        <f t="shared" ref="H644:H707" si="138">G643</f>
        <v>153.64670000000001</v>
      </c>
      <c r="I644" s="63">
        <f t="shared" ref="I644:I707" si="139">(G644-H644)</f>
        <v>1.2888999999999839</v>
      </c>
      <c r="J644" s="63">
        <f t="shared" ref="J644:J707" si="140">I644^2</f>
        <v>1.6612632099999587</v>
      </c>
      <c r="K644" s="63">
        <f t="shared" ref="K644:K707" si="141">ABS(I644)</f>
        <v>1.2888999999999839</v>
      </c>
      <c r="L644" s="24">
        <f t="shared" ref="L644:L707" si="142">K644/G644</f>
        <v>8.318940256467745E-3</v>
      </c>
      <c r="M644" s="4">
        <f t="shared" ca="1" si="131"/>
        <v>153.08240000000001</v>
      </c>
      <c r="N644" s="63">
        <f t="shared" ca="1" si="133"/>
        <v>1.8531999999999869</v>
      </c>
      <c r="O644" s="63">
        <f t="shared" ca="1" si="134"/>
        <v>3.4343502399999513</v>
      </c>
      <c r="P644" s="63">
        <f t="shared" ca="1" si="135"/>
        <v>1.8531999999999869</v>
      </c>
      <c r="Q644" s="24">
        <f t="shared" ca="1" si="136"/>
        <v>1.1961098675836845E-2</v>
      </c>
      <c r="R644" s="25">
        <f t="shared" ca="1" si="132"/>
        <v>1.8427072384842169</v>
      </c>
      <c r="S644" s="26">
        <f t="shared" ref="S644:S707" ca="1" si="143">IF(N643*N644&lt;0,1,0)</f>
        <v>1</v>
      </c>
    </row>
    <row r="645" spans="5:19" x14ac:dyDescent="0.3">
      <c r="E645" s="23">
        <f t="shared" si="137"/>
        <v>644</v>
      </c>
      <c r="F645" s="79">
        <v>44399</v>
      </c>
      <c r="G645" s="82">
        <v>157.43639999999999</v>
      </c>
      <c r="H645" s="27">
        <f t="shared" si="138"/>
        <v>154.93559999999999</v>
      </c>
      <c r="I645" s="63">
        <f t="shared" si="139"/>
        <v>2.5007999999999981</v>
      </c>
      <c r="J645" s="63">
        <f t="shared" si="140"/>
        <v>6.2540006399999903</v>
      </c>
      <c r="K645" s="63">
        <f t="shared" si="141"/>
        <v>2.5007999999999981</v>
      </c>
      <c r="L645" s="24">
        <f t="shared" si="142"/>
        <v>1.5884509554334309E-2</v>
      </c>
      <c r="M645" s="4">
        <f t="shared" ca="1" si="131"/>
        <v>153.47676666666666</v>
      </c>
      <c r="N645" s="63">
        <f t="shared" ca="1" si="133"/>
        <v>3.9596333333333291</v>
      </c>
      <c r="O645" s="63">
        <f t="shared" ca="1" si="134"/>
        <v>15.678696134444412</v>
      </c>
      <c r="P645" s="63">
        <f t="shared" ca="1" si="135"/>
        <v>3.9596333333333291</v>
      </c>
      <c r="Q645" s="24">
        <f t="shared" ca="1" si="136"/>
        <v>2.5150685186737815E-2</v>
      </c>
      <c r="R645" s="25">
        <f t="shared" ca="1" si="132"/>
        <v>3.9491405718175594</v>
      </c>
      <c r="S645" s="26">
        <f t="shared" ca="1" si="143"/>
        <v>0</v>
      </c>
    </row>
    <row r="646" spans="5:19" x14ac:dyDescent="0.3">
      <c r="E646" s="23">
        <f t="shared" si="137"/>
        <v>645</v>
      </c>
      <c r="F646" s="79">
        <v>44400</v>
      </c>
      <c r="G646" s="82">
        <v>160.01419999999999</v>
      </c>
      <c r="H646" s="27">
        <f t="shared" si="138"/>
        <v>157.43639999999999</v>
      </c>
      <c r="I646" s="63">
        <f t="shared" si="139"/>
        <v>2.5777999999999963</v>
      </c>
      <c r="J646" s="63">
        <f t="shared" si="140"/>
        <v>6.6450528399999813</v>
      </c>
      <c r="K646" s="63">
        <f t="shared" si="141"/>
        <v>2.5777999999999963</v>
      </c>
      <c r="L646" s="24">
        <f t="shared" si="142"/>
        <v>1.6109820253452485E-2</v>
      </c>
      <c r="M646" s="4">
        <f t="shared" ca="1" si="131"/>
        <v>155.33956666666668</v>
      </c>
      <c r="N646" s="63">
        <f t="shared" ca="1" si="133"/>
        <v>4.6746333333333041</v>
      </c>
      <c r="O646" s="63">
        <f t="shared" ca="1" si="134"/>
        <v>21.852196801110839</v>
      </c>
      <c r="P646" s="63">
        <f t="shared" ca="1" si="135"/>
        <v>4.6746333333333041</v>
      </c>
      <c r="Q646" s="24">
        <f t="shared" ca="1" si="136"/>
        <v>2.9213865602760909E-2</v>
      </c>
      <c r="R646" s="25">
        <f t="shared" ca="1" si="132"/>
        <v>4.6641405718175344</v>
      </c>
      <c r="S646" s="26">
        <f t="shared" ca="1" si="143"/>
        <v>0</v>
      </c>
    </row>
    <row r="647" spans="5:19" x14ac:dyDescent="0.3">
      <c r="E647" s="23">
        <f t="shared" si="137"/>
        <v>646</v>
      </c>
      <c r="F647" s="79">
        <v>44403</v>
      </c>
      <c r="G647" s="82">
        <v>158.79259999999999</v>
      </c>
      <c r="H647" s="27">
        <f t="shared" si="138"/>
        <v>160.01419999999999</v>
      </c>
      <c r="I647" s="63">
        <f t="shared" si="139"/>
        <v>-1.2215999999999951</v>
      </c>
      <c r="J647" s="63">
        <f t="shared" si="140"/>
        <v>1.4923065599999881</v>
      </c>
      <c r="K647" s="63">
        <f t="shared" si="141"/>
        <v>1.2215999999999951</v>
      </c>
      <c r="L647" s="24">
        <f t="shared" si="142"/>
        <v>7.6930537065328939E-3</v>
      </c>
      <c r="M647" s="4">
        <f t="shared" ca="1" si="131"/>
        <v>157.46206666666663</v>
      </c>
      <c r="N647" s="63">
        <f t="shared" ca="1" si="133"/>
        <v>1.3305333333333635</v>
      </c>
      <c r="O647" s="63">
        <f t="shared" ca="1" si="134"/>
        <v>1.7703189511111914</v>
      </c>
      <c r="P647" s="63">
        <f t="shared" ca="1" si="135"/>
        <v>1.3305333333333635</v>
      </c>
      <c r="Q647" s="24">
        <f t="shared" ca="1" si="136"/>
        <v>8.379063843865291E-3</v>
      </c>
      <c r="R647" s="25">
        <f t="shared" ca="1" si="132"/>
        <v>1.3200405718175936</v>
      </c>
      <c r="S647" s="26">
        <f t="shared" ca="1" si="143"/>
        <v>0</v>
      </c>
    </row>
    <row r="648" spans="5:19" x14ac:dyDescent="0.3">
      <c r="E648" s="23">
        <f t="shared" si="137"/>
        <v>647</v>
      </c>
      <c r="F648" s="79">
        <v>44404</v>
      </c>
      <c r="G648" s="82">
        <v>158.29249999999999</v>
      </c>
      <c r="H648" s="27">
        <f t="shared" si="138"/>
        <v>158.79259999999999</v>
      </c>
      <c r="I648" s="63">
        <f t="shared" si="139"/>
        <v>-0.50010000000000332</v>
      </c>
      <c r="J648" s="63">
        <f t="shared" si="140"/>
        <v>0.25010001000000331</v>
      </c>
      <c r="K648" s="63">
        <f t="shared" si="141"/>
        <v>0.50010000000000332</v>
      </c>
      <c r="L648" s="24">
        <f t="shared" si="142"/>
        <v>3.1593410932293279E-3</v>
      </c>
      <c r="M648" s="4">
        <f t="shared" ca="1" si="131"/>
        <v>158.74773333333334</v>
      </c>
      <c r="N648" s="63">
        <f t="shared" ca="1" si="133"/>
        <v>-0.45523333333335358</v>
      </c>
      <c r="O648" s="63">
        <f t="shared" ca="1" si="134"/>
        <v>0.20723738777779621</v>
      </c>
      <c r="P648" s="63">
        <f t="shared" ca="1" si="135"/>
        <v>0.45523333333335358</v>
      </c>
      <c r="Q648" s="24">
        <f t="shared" ca="1" si="136"/>
        <v>2.8758995741008171E-3</v>
      </c>
      <c r="R648" s="25">
        <f t="shared" ca="1" si="132"/>
        <v>-0.46572609484912347</v>
      </c>
      <c r="S648" s="26">
        <f t="shared" ca="1" si="143"/>
        <v>1</v>
      </c>
    </row>
    <row r="649" spans="5:19" x14ac:dyDescent="0.3">
      <c r="E649" s="23">
        <f t="shared" si="137"/>
        <v>648</v>
      </c>
      <c r="F649" s="79">
        <v>44405</v>
      </c>
      <c r="G649" s="82">
        <v>159.14850000000001</v>
      </c>
      <c r="H649" s="27">
        <f t="shared" si="138"/>
        <v>158.29249999999999</v>
      </c>
      <c r="I649" s="63">
        <f t="shared" si="139"/>
        <v>0.85600000000002296</v>
      </c>
      <c r="J649" s="63">
        <f t="shared" si="140"/>
        <v>0.73273600000003936</v>
      </c>
      <c r="K649" s="63">
        <f t="shared" si="141"/>
        <v>0.85600000000002296</v>
      </c>
      <c r="L649" s="24">
        <f t="shared" si="142"/>
        <v>5.378624366550881E-3</v>
      </c>
      <c r="M649" s="4">
        <f t="shared" ca="1" si="131"/>
        <v>159.03309999999999</v>
      </c>
      <c r="N649" s="63">
        <f t="shared" ca="1" si="133"/>
        <v>0.11540000000002237</v>
      </c>
      <c r="O649" s="63">
        <f t="shared" ca="1" si="134"/>
        <v>1.3317160000005164E-2</v>
      </c>
      <c r="P649" s="63">
        <f t="shared" ca="1" si="135"/>
        <v>0.11540000000002237</v>
      </c>
      <c r="Q649" s="24">
        <f t="shared" ca="1" si="136"/>
        <v>7.251089391356021E-4</v>
      </c>
      <c r="R649" s="25">
        <f t="shared" ca="1" si="132"/>
        <v>0.1049072384842525</v>
      </c>
      <c r="S649" s="26">
        <f t="shared" ca="1" si="143"/>
        <v>1</v>
      </c>
    </row>
    <row r="650" spans="5:19" x14ac:dyDescent="0.3">
      <c r="E650" s="23">
        <f t="shared" si="137"/>
        <v>649</v>
      </c>
      <c r="F650" s="79">
        <v>44406</v>
      </c>
      <c r="G650" s="82">
        <v>160.62020000000001</v>
      </c>
      <c r="H650" s="27">
        <f t="shared" si="138"/>
        <v>159.14850000000001</v>
      </c>
      <c r="I650" s="63">
        <f t="shared" si="139"/>
        <v>1.4716999999999985</v>
      </c>
      <c r="J650" s="63">
        <f t="shared" si="140"/>
        <v>2.1659008899999956</v>
      </c>
      <c r="K650" s="63">
        <f t="shared" si="141"/>
        <v>1.4716999999999985</v>
      </c>
      <c r="L650" s="24">
        <f t="shared" si="142"/>
        <v>9.1626084390381678E-3</v>
      </c>
      <c r="M650" s="4">
        <f t="shared" ca="1" si="131"/>
        <v>158.74453333333335</v>
      </c>
      <c r="N650" s="63">
        <f t="shared" ca="1" si="133"/>
        <v>1.8756666666666604</v>
      </c>
      <c r="O650" s="63">
        <f t="shared" ca="1" si="134"/>
        <v>3.5181254444444208</v>
      </c>
      <c r="P650" s="63">
        <f t="shared" ca="1" si="135"/>
        <v>1.8756666666666604</v>
      </c>
      <c r="Q650" s="24">
        <f t="shared" ca="1" si="136"/>
        <v>1.1677651171313821E-2</v>
      </c>
      <c r="R650" s="25">
        <f t="shared" ca="1" si="132"/>
        <v>1.8651739051508904</v>
      </c>
      <c r="S650" s="26">
        <f t="shared" ca="1" si="143"/>
        <v>0</v>
      </c>
    </row>
    <row r="651" spans="5:19" x14ac:dyDescent="0.3">
      <c r="E651" s="23">
        <f t="shared" si="137"/>
        <v>650</v>
      </c>
      <c r="F651" s="79">
        <v>44407</v>
      </c>
      <c r="G651" s="82">
        <v>161.12029999999999</v>
      </c>
      <c r="H651" s="27">
        <f t="shared" si="138"/>
        <v>160.62020000000001</v>
      </c>
      <c r="I651" s="63">
        <f t="shared" si="139"/>
        <v>0.5000999999999749</v>
      </c>
      <c r="J651" s="63">
        <f t="shared" si="140"/>
        <v>0.25010000999997489</v>
      </c>
      <c r="K651" s="63">
        <f t="shared" si="141"/>
        <v>0.5000999999999749</v>
      </c>
      <c r="L651" s="24">
        <f t="shared" si="142"/>
        <v>3.1038919366459406E-3</v>
      </c>
      <c r="M651" s="4">
        <f t="shared" ca="1" si="131"/>
        <v>159.35373333333334</v>
      </c>
      <c r="N651" s="63">
        <f t="shared" ca="1" si="133"/>
        <v>1.7665666666666482</v>
      </c>
      <c r="O651" s="63">
        <f t="shared" ca="1" si="134"/>
        <v>3.1207577877777126</v>
      </c>
      <c r="P651" s="63">
        <f t="shared" ca="1" si="135"/>
        <v>1.7665666666666482</v>
      </c>
      <c r="Q651" s="24">
        <f t="shared" ca="1" si="136"/>
        <v>1.0964271210186727E-2</v>
      </c>
      <c r="R651" s="25">
        <f t="shared" ca="1" si="132"/>
        <v>1.7560739051508782</v>
      </c>
      <c r="S651" s="26">
        <f t="shared" ca="1" si="143"/>
        <v>0</v>
      </c>
    </row>
    <row r="652" spans="5:19" x14ac:dyDescent="0.3">
      <c r="E652" s="23">
        <f t="shared" si="137"/>
        <v>651</v>
      </c>
      <c r="F652" s="79">
        <v>44410</v>
      </c>
      <c r="G652" s="82">
        <v>162.31299999999999</v>
      </c>
      <c r="H652" s="27">
        <f t="shared" si="138"/>
        <v>161.12029999999999</v>
      </c>
      <c r="I652" s="63">
        <f t="shared" si="139"/>
        <v>1.1927000000000021</v>
      </c>
      <c r="J652" s="63">
        <f t="shared" si="140"/>
        <v>1.4225332900000049</v>
      </c>
      <c r="K652" s="63">
        <f t="shared" si="141"/>
        <v>1.1927000000000021</v>
      </c>
      <c r="L652" s="24">
        <f t="shared" si="142"/>
        <v>7.3481483306944125E-3</v>
      </c>
      <c r="M652" s="4">
        <f t="shared" ca="1" si="131"/>
        <v>160.29633333333334</v>
      </c>
      <c r="N652" s="63">
        <f t="shared" ca="1" si="133"/>
        <v>2.0166666666666515</v>
      </c>
      <c r="O652" s="63">
        <f t="shared" ca="1" si="134"/>
        <v>4.066944444444383</v>
      </c>
      <c r="P652" s="63">
        <f t="shared" ca="1" si="135"/>
        <v>2.0166666666666515</v>
      </c>
      <c r="Q652" s="24">
        <f t="shared" ca="1" si="136"/>
        <v>1.2424554204941389E-2</v>
      </c>
      <c r="R652" s="25">
        <f t="shared" ca="1" si="132"/>
        <v>2.0061739051508818</v>
      </c>
      <c r="S652" s="26">
        <f t="shared" ca="1" si="143"/>
        <v>0</v>
      </c>
    </row>
    <row r="653" spans="5:19" x14ac:dyDescent="0.3">
      <c r="E653" s="23">
        <f t="shared" si="137"/>
        <v>652</v>
      </c>
      <c r="F653" s="79">
        <v>44411</v>
      </c>
      <c r="G653" s="82">
        <v>164.69839999999999</v>
      </c>
      <c r="H653" s="27">
        <f t="shared" si="138"/>
        <v>162.31299999999999</v>
      </c>
      <c r="I653" s="63">
        <f t="shared" si="139"/>
        <v>2.3854000000000042</v>
      </c>
      <c r="J653" s="63">
        <f t="shared" si="140"/>
        <v>5.6901331600000198</v>
      </c>
      <c r="K653" s="63">
        <f t="shared" si="141"/>
        <v>2.3854000000000042</v>
      </c>
      <c r="L653" s="24">
        <f t="shared" si="142"/>
        <v>1.4483443676441327E-2</v>
      </c>
      <c r="M653" s="4">
        <f t="shared" ca="1" si="131"/>
        <v>161.35116666666667</v>
      </c>
      <c r="N653" s="63">
        <f t="shared" ca="1" si="133"/>
        <v>3.3472333333333211</v>
      </c>
      <c r="O653" s="63">
        <f t="shared" ca="1" si="134"/>
        <v>11.203970987777696</v>
      </c>
      <c r="P653" s="63">
        <f t="shared" ca="1" si="135"/>
        <v>3.3472333333333211</v>
      </c>
      <c r="Q653" s="24">
        <f t="shared" ca="1" si="136"/>
        <v>2.0323411358782607E-2</v>
      </c>
      <c r="R653" s="25">
        <f t="shared" ca="1" si="132"/>
        <v>3.3367405718175513</v>
      </c>
      <c r="S653" s="26">
        <f t="shared" ca="1" si="143"/>
        <v>0</v>
      </c>
    </row>
    <row r="654" spans="5:19" x14ac:dyDescent="0.3">
      <c r="E654" s="23">
        <f t="shared" si="137"/>
        <v>653</v>
      </c>
      <c r="F654" s="79">
        <v>44412</v>
      </c>
      <c r="G654" s="82">
        <v>165.35249999999999</v>
      </c>
      <c r="H654" s="27">
        <f t="shared" si="138"/>
        <v>164.69839999999999</v>
      </c>
      <c r="I654" s="63">
        <f t="shared" si="139"/>
        <v>0.65409999999999968</v>
      </c>
      <c r="J654" s="63">
        <f t="shared" si="140"/>
        <v>0.42784680999999958</v>
      </c>
      <c r="K654" s="63">
        <f t="shared" si="141"/>
        <v>0.65409999999999968</v>
      </c>
      <c r="L654" s="24">
        <f t="shared" si="142"/>
        <v>3.9557914153097156E-3</v>
      </c>
      <c r="M654" s="4">
        <f t="shared" ca="1" si="131"/>
        <v>162.71056666666667</v>
      </c>
      <c r="N654" s="63">
        <f t="shared" ca="1" si="133"/>
        <v>2.641933333333327</v>
      </c>
      <c r="O654" s="63">
        <f t="shared" ca="1" si="134"/>
        <v>6.9798117377777444</v>
      </c>
      <c r="P654" s="63">
        <f t="shared" ca="1" si="135"/>
        <v>2.641933333333327</v>
      </c>
      <c r="Q654" s="24">
        <f t="shared" ca="1" si="136"/>
        <v>1.5977583243877942E-2</v>
      </c>
      <c r="R654" s="25">
        <f t="shared" ca="1" si="132"/>
        <v>2.6314405718175573</v>
      </c>
      <c r="S654" s="26">
        <f t="shared" ca="1" si="143"/>
        <v>0</v>
      </c>
    </row>
    <row r="655" spans="5:19" x14ac:dyDescent="0.3">
      <c r="E655" s="23">
        <f t="shared" si="137"/>
        <v>654</v>
      </c>
      <c r="F655" s="79">
        <v>44413</v>
      </c>
      <c r="G655" s="82">
        <v>167.21850000000001</v>
      </c>
      <c r="H655" s="27">
        <f t="shared" si="138"/>
        <v>165.35249999999999</v>
      </c>
      <c r="I655" s="63">
        <f t="shared" si="139"/>
        <v>1.8660000000000139</v>
      </c>
      <c r="J655" s="63">
        <f t="shared" si="140"/>
        <v>3.4819560000000518</v>
      </c>
      <c r="K655" s="63">
        <f t="shared" si="141"/>
        <v>1.8660000000000139</v>
      </c>
      <c r="L655" s="24">
        <f t="shared" si="142"/>
        <v>1.1159052377577923E-2</v>
      </c>
      <c r="M655" s="4">
        <f t="shared" ca="1" si="131"/>
        <v>164.12129999999999</v>
      </c>
      <c r="N655" s="63">
        <f t="shared" ca="1" si="133"/>
        <v>3.0972000000000151</v>
      </c>
      <c r="O655" s="63">
        <f t="shared" ca="1" si="134"/>
        <v>9.5926478400000939</v>
      </c>
      <c r="P655" s="63">
        <f t="shared" ca="1" si="135"/>
        <v>3.0972000000000151</v>
      </c>
      <c r="Q655" s="24">
        <f t="shared" ca="1" si="136"/>
        <v>1.852187407493797E-2</v>
      </c>
      <c r="R655" s="25">
        <f t="shared" ca="1" si="132"/>
        <v>3.0867072384842453</v>
      </c>
      <c r="S655" s="26">
        <f t="shared" ca="1" si="143"/>
        <v>0</v>
      </c>
    </row>
    <row r="656" spans="5:19" x14ac:dyDescent="0.3">
      <c r="E656" s="23">
        <f t="shared" si="137"/>
        <v>655</v>
      </c>
      <c r="F656" s="79">
        <v>44414</v>
      </c>
      <c r="G656" s="82">
        <v>166.20849999999999</v>
      </c>
      <c r="H656" s="27">
        <f t="shared" si="138"/>
        <v>167.21850000000001</v>
      </c>
      <c r="I656" s="63">
        <f t="shared" si="139"/>
        <v>-1.0100000000000193</v>
      </c>
      <c r="J656" s="63">
        <f t="shared" si="140"/>
        <v>1.0201000000000391</v>
      </c>
      <c r="K656" s="63">
        <f t="shared" si="141"/>
        <v>1.0100000000000193</v>
      </c>
      <c r="L656" s="24">
        <f t="shared" si="142"/>
        <v>6.0767048616648328E-3</v>
      </c>
      <c r="M656" s="4">
        <f t="shared" ca="1" si="131"/>
        <v>165.75646666666665</v>
      </c>
      <c r="N656" s="63">
        <f t="shared" ca="1" si="133"/>
        <v>0.45203333333333262</v>
      </c>
      <c r="O656" s="63">
        <f t="shared" ca="1" si="134"/>
        <v>0.20433413444444379</v>
      </c>
      <c r="P656" s="63">
        <f t="shared" ca="1" si="135"/>
        <v>0.45203333333333262</v>
      </c>
      <c r="Q656" s="24">
        <f t="shared" ca="1" si="136"/>
        <v>2.7196763903971979E-3</v>
      </c>
      <c r="R656" s="25">
        <f t="shared" ca="1" si="132"/>
        <v>0.44154057181756273</v>
      </c>
      <c r="S656" s="26">
        <f t="shared" ca="1" si="143"/>
        <v>0</v>
      </c>
    </row>
    <row r="657" spans="5:19" x14ac:dyDescent="0.3">
      <c r="E657" s="23">
        <f t="shared" si="137"/>
        <v>656</v>
      </c>
      <c r="F657" s="79">
        <v>44417</v>
      </c>
      <c r="G657" s="82">
        <v>165.21780000000001</v>
      </c>
      <c r="H657" s="27">
        <f t="shared" si="138"/>
        <v>166.20849999999999</v>
      </c>
      <c r="I657" s="63">
        <f t="shared" si="139"/>
        <v>-0.99069999999997549</v>
      </c>
      <c r="J657" s="63">
        <f t="shared" si="140"/>
        <v>0.98148648999995147</v>
      </c>
      <c r="K657" s="63">
        <f t="shared" si="141"/>
        <v>0.99069999999997549</v>
      </c>
      <c r="L657" s="24">
        <f t="shared" si="142"/>
        <v>5.9963272722429149E-3</v>
      </c>
      <c r="M657" s="4">
        <f t="shared" ca="1" si="131"/>
        <v>166.25983333333332</v>
      </c>
      <c r="N657" s="63">
        <f t="shared" ca="1" si="133"/>
        <v>-1.0420333333333076</v>
      </c>
      <c r="O657" s="63">
        <f t="shared" ca="1" si="134"/>
        <v>1.0858334677777242</v>
      </c>
      <c r="P657" s="63">
        <f t="shared" ca="1" si="135"/>
        <v>1.0420333333333076</v>
      </c>
      <c r="Q657" s="24">
        <f t="shared" ca="1" si="136"/>
        <v>6.3070282580527494E-3</v>
      </c>
      <c r="R657" s="25">
        <f t="shared" ca="1" si="132"/>
        <v>-1.0525260948490776</v>
      </c>
      <c r="S657" s="26">
        <f t="shared" ca="1" si="143"/>
        <v>1</v>
      </c>
    </row>
    <row r="658" spans="5:19" x14ac:dyDescent="0.3">
      <c r="E658" s="23">
        <f t="shared" si="137"/>
        <v>657</v>
      </c>
      <c r="F658" s="79">
        <v>44418</v>
      </c>
      <c r="G658" s="82">
        <v>165.6987</v>
      </c>
      <c r="H658" s="27">
        <f t="shared" si="138"/>
        <v>165.21780000000001</v>
      </c>
      <c r="I658" s="63">
        <f t="shared" si="139"/>
        <v>0.48089999999999122</v>
      </c>
      <c r="J658" s="63">
        <f t="shared" si="140"/>
        <v>0.23126480999999155</v>
      </c>
      <c r="K658" s="63">
        <f t="shared" si="141"/>
        <v>0.48089999999999122</v>
      </c>
      <c r="L658" s="24">
        <f t="shared" si="142"/>
        <v>2.9022557207750649E-3</v>
      </c>
      <c r="M658" s="4">
        <f t="shared" ca="1" si="131"/>
        <v>166.21493333333333</v>
      </c>
      <c r="N658" s="63">
        <f t="shared" ca="1" si="133"/>
        <v>-0.51623333333333221</v>
      </c>
      <c r="O658" s="63">
        <f t="shared" ca="1" si="134"/>
        <v>0.26649685444444327</v>
      </c>
      <c r="P658" s="63">
        <f t="shared" ca="1" si="135"/>
        <v>0.51623333333333221</v>
      </c>
      <c r="Q658" s="24">
        <f t="shared" ca="1" si="136"/>
        <v>3.1154941670232307E-3</v>
      </c>
      <c r="R658" s="25">
        <f t="shared" ca="1" si="132"/>
        <v>-0.52672609484910204</v>
      </c>
      <c r="S658" s="26">
        <f t="shared" ca="1" si="143"/>
        <v>0</v>
      </c>
    </row>
    <row r="659" spans="5:19" x14ac:dyDescent="0.3">
      <c r="E659" s="23">
        <f t="shared" si="137"/>
        <v>658</v>
      </c>
      <c r="F659" s="79">
        <v>44419</v>
      </c>
      <c r="G659" s="82">
        <v>164.73689999999999</v>
      </c>
      <c r="H659" s="27">
        <f t="shared" si="138"/>
        <v>165.6987</v>
      </c>
      <c r="I659" s="63">
        <f t="shared" si="139"/>
        <v>-0.96180000000001087</v>
      </c>
      <c r="J659" s="63">
        <f t="shared" si="140"/>
        <v>0.92505924000002093</v>
      </c>
      <c r="K659" s="63">
        <f t="shared" si="141"/>
        <v>0.96180000000001087</v>
      </c>
      <c r="L659" s="24">
        <f t="shared" si="142"/>
        <v>5.8384005040765666E-3</v>
      </c>
      <c r="M659" s="4">
        <f t="shared" ca="1" si="131"/>
        <v>165.70833333333334</v>
      </c>
      <c r="N659" s="63">
        <f t="shared" ca="1" si="133"/>
        <v>-0.97143333333335136</v>
      </c>
      <c r="O659" s="63">
        <f t="shared" ca="1" si="134"/>
        <v>0.94368272111114615</v>
      </c>
      <c r="P659" s="63">
        <f t="shared" ca="1" si="135"/>
        <v>0.97143333333335136</v>
      </c>
      <c r="Q659" s="24">
        <f t="shared" ca="1" si="136"/>
        <v>5.896877586826943E-3</v>
      </c>
      <c r="R659" s="25">
        <f t="shared" ca="1" si="132"/>
        <v>-0.98192609484912119</v>
      </c>
      <c r="S659" s="26">
        <f t="shared" ca="1" si="143"/>
        <v>0</v>
      </c>
    </row>
    <row r="660" spans="5:19" x14ac:dyDescent="0.3">
      <c r="E660" s="23">
        <f t="shared" si="137"/>
        <v>659</v>
      </c>
      <c r="F660" s="79">
        <v>44420</v>
      </c>
      <c r="G660" s="82">
        <v>164.1309</v>
      </c>
      <c r="H660" s="27">
        <f t="shared" si="138"/>
        <v>164.73689999999999</v>
      </c>
      <c r="I660" s="63">
        <f t="shared" si="139"/>
        <v>-0.60599999999999454</v>
      </c>
      <c r="J660" s="63">
        <f t="shared" si="140"/>
        <v>0.3672359999999934</v>
      </c>
      <c r="K660" s="63">
        <f t="shared" si="141"/>
        <v>0.60599999999999454</v>
      </c>
      <c r="L660" s="24">
        <f t="shared" si="142"/>
        <v>3.692174965225893E-3</v>
      </c>
      <c r="M660" s="4">
        <f t="shared" ca="1" si="131"/>
        <v>165.21780000000001</v>
      </c>
      <c r="N660" s="63">
        <f t="shared" ca="1" si="133"/>
        <v>-1.0869000000000142</v>
      </c>
      <c r="O660" s="63">
        <f t="shared" ca="1" si="134"/>
        <v>1.1813516100000307</v>
      </c>
      <c r="P660" s="63">
        <f t="shared" ca="1" si="135"/>
        <v>1.0869000000000142</v>
      </c>
      <c r="Q660" s="24">
        <f t="shared" ca="1" si="136"/>
        <v>6.6221534153533199E-3</v>
      </c>
      <c r="R660" s="25">
        <f t="shared" ca="1" si="132"/>
        <v>-1.0973927615157841</v>
      </c>
      <c r="S660" s="26">
        <f t="shared" ca="1" si="143"/>
        <v>0</v>
      </c>
    </row>
    <row r="661" spans="5:19" x14ac:dyDescent="0.3">
      <c r="E661" s="23">
        <f t="shared" si="137"/>
        <v>660</v>
      </c>
      <c r="F661" s="79">
        <v>44421</v>
      </c>
      <c r="G661" s="82">
        <v>165.14089999999999</v>
      </c>
      <c r="H661" s="27">
        <f t="shared" si="138"/>
        <v>164.1309</v>
      </c>
      <c r="I661" s="63">
        <f t="shared" si="139"/>
        <v>1.0099999999999909</v>
      </c>
      <c r="J661" s="63">
        <f t="shared" si="140"/>
        <v>1.0200999999999816</v>
      </c>
      <c r="K661" s="63">
        <f t="shared" si="141"/>
        <v>1.0099999999999909</v>
      </c>
      <c r="L661" s="24">
        <f t="shared" si="142"/>
        <v>6.115989436898981E-3</v>
      </c>
      <c r="M661" s="4">
        <f t="shared" ca="1" si="131"/>
        <v>164.85550000000001</v>
      </c>
      <c r="N661" s="63">
        <f t="shared" ca="1" si="133"/>
        <v>0.28539999999998145</v>
      </c>
      <c r="O661" s="63">
        <f t="shared" ca="1" si="134"/>
        <v>8.1453159999989408E-2</v>
      </c>
      <c r="P661" s="63">
        <f t="shared" ca="1" si="135"/>
        <v>0.28539999999998145</v>
      </c>
      <c r="Q661" s="24">
        <f t="shared" ca="1" si="136"/>
        <v>1.7282211735553184E-3</v>
      </c>
      <c r="R661" s="25">
        <f t="shared" ca="1" si="132"/>
        <v>0.27490723848421156</v>
      </c>
      <c r="S661" s="26">
        <f t="shared" ca="1" si="143"/>
        <v>1</v>
      </c>
    </row>
    <row r="662" spans="5:19" x14ac:dyDescent="0.3">
      <c r="E662" s="23">
        <f t="shared" si="137"/>
        <v>661</v>
      </c>
      <c r="F662" s="79">
        <v>44424</v>
      </c>
      <c r="G662" s="82">
        <v>165.78530000000001</v>
      </c>
      <c r="H662" s="27">
        <f t="shared" si="138"/>
        <v>165.14089999999999</v>
      </c>
      <c r="I662" s="63">
        <f t="shared" si="139"/>
        <v>0.64440000000001874</v>
      </c>
      <c r="J662" s="63">
        <f t="shared" si="140"/>
        <v>0.41525136000002416</v>
      </c>
      <c r="K662" s="63">
        <f t="shared" si="141"/>
        <v>0.64440000000001874</v>
      </c>
      <c r="L662" s="24">
        <f t="shared" si="142"/>
        <v>3.8869549954068227E-3</v>
      </c>
      <c r="M662" s="4">
        <f t="shared" ca="1" si="131"/>
        <v>164.66956666666667</v>
      </c>
      <c r="N662" s="63">
        <f t="shared" ca="1" si="133"/>
        <v>1.1157333333333384</v>
      </c>
      <c r="O662" s="63">
        <f t="shared" ca="1" si="134"/>
        <v>1.2448608711111222</v>
      </c>
      <c r="P662" s="63">
        <f t="shared" ca="1" si="135"/>
        <v>1.1157333333333384</v>
      </c>
      <c r="Q662" s="24">
        <f t="shared" ca="1" si="136"/>
        <v>6.7299895306359384E-3</v>
      </c>
      <c r="R662" s="25">
        <f t="shared" ca="1" si="132"/>
        <v>1.1052405718175684</v>
      </c>
      <c r="S662" s="26">
        <f t="shared" ca="1" si="143"/>
        <v>0</v>
      </c>
    </row>
    <row r="663" spans="5:19" x14ac:dyDescent="0.3">
      <c r="E663" s="23">
        <f t="shared" si="137"/>
        <v>662</v>
      </c>
      <c r="F663" s="79">
        <v>44425</v>
      </c>
      <c r="G663" s="82">
        <v>164.15020000000001</v>
      </c>
      <c r="H663" s="27">
        <f t="shared" si="138"/>
        <v>165.78530000000001</v>
      </c>
      <c r="I663" s="63">
        <f t="shared" si="139"/>
        <v>-1.6350999999999942</v>
      </c>
      <c r="J663" s="63">
        <f t="shared" si="140"/>
        <v>2.6735520099999812</v>
      </c>
      <c r="K663" s="63">
        <f t="shared" si="141"/>
        <v>1.6350999999999942</v>
      </c>
      <c r="L663" s="24">
        <f t="shared" si="142"/>
        <v>9.9609991337201789E-3</v>
      </c>
      <c r="M663" s="4">
        <f t="shared" ca="1" si="131"/>
        <v>165.01903333333334</v>
      </c>
      <c r="N663" s="63">
        <f t="shared" ca="1" si="133"/>
        <v>-0.86883333333332757</v>
      </c>
      <c r="O663" s="63">
        <f t="shared" ca="1" si="134"/>
        <v>0.75487136111110109</v>
      </c>
      <c r="P663" s="63">
        <f t="shared" ca="1" si="135"/>
        <v>0.86883333333332757</v>
      </c>
      <c r="Q663" s="24">
        <f t="shared" ca="1" si="136"/>
        <v>5.2929166905268926E-3</v>
      </c>
      <c r="R663" s="25">
        <f t="shared" ca="1" si="132"/>
        <v>-0.87932609484909741</v>
      </c>
      <c r="S663" s="26">
        <f t="shared" ca="1" si="143"/>
        <v>1</v>
      </c>
    </row>
    <row r="664" spans="5:19" x14ac:dyDescent="0.3">
      <c r="E664" s="23">
        <f t="shared" si="137"/>
        <v>663</v>
      </c>
      <c r="F664" s="79">
        <v>44426</v>
      </c>
      <c r="G664" s="82">
        <v>162.3707</v>
      </c>
      <c r="H664" s="27">
        <f t="shared" si="138"/>
        <v>164.15020000000001</v>
      </c>
      <c r="I664" s="63">
        <f t="shared" si="139"/>
        <v>-1.779500000000013</v>
      </c>
      <c r="J664" s="63">
        <f t="shared" si="140"/>
        <v>3.166620250000046</v>
      </c>
      <c r="K664" s="63">
        <f t="shared" si="141"/>
        <v>1.779500000000013</v>
      </c>
      <c r="L664" s="24">
        <f t="shared" si="142"/>
        <v>1.0959489612350092E-2</v>
      </c>
      <c r="M664" s="4">
        <f t="shared" ca="1" si="131"/>
        <v>165.02546666666669</v>
      </c>
      <c r="N664" s="63">
        <f t="shared" ca="1" si="133"/>
        <v>-2.6547666666666885</v>
      </c>
      <c r="O664" s="63">
        <f t="shared" ca="1" si="134"/>
        <v>7.0477860544445603</v>
      </c>
      <c r="P664" s="63">
        <f t="shared" ca="1" si="135"/>
        <v>2.6547666666666885</v>
      </c>
      <c r="Q664" s="24">
        <f t="shared" ca="1" si="136"/>
        <v>1.6350035238295386E-2</v>
      </c>
      <c r="R664" s="25">
        <f t="shared" ca="1" si="132"/>
        <v>-2.6652594281824582</v>
      </c>
      <c r="S664" s="26">
        <f t="shared" ca="1" si="143"/>
        <v>0</v>
      </c>
    </row>
    <row r="665" spans="5:19" x14ac:dyDescent="0.3">
      <c r="E665" s="23">
        <f t="shared" si="137"/>
        <v>664</v>
      </c>
      <c r="F665" s="79">
        <v>44427</v>
      </c>
      <c r="G665" s="82">
        <v>159.27359999999999</v>
      </c>
      <c r="H665" s="27">
        <f t="shared" si="138"/>
        <v>162.3707</v>
      </c>
      <c r="I665" s="63">
        <f t="shared" si="139"/>
        <v>-3.0971000000000117</v>
      </c>
      <c r="J665" s="63">
        <f t="shared" si="140"/>
        <v>9.5920284100000721</v>
      </c>
      <c r="K665" s="63">
        <f t="shared" si="141"/>
        <v>3.0971000000000117</v>
      </c>
      <c r="L665" s="24">
        <f t="shared" si="142"/>
        <v>1.9445156008277655E-2</v>
      </c>
      <c r="M665" s="4">
        <f t="shared" ca="1" si="131"/>
        <v>164.10206666666667</v>
      </c>
      <c r="N665" s="63">
        <f t="shared" ca="1" si="133"/>
        <v>-4.8284666666666851</v>
      </c>
      <c r="O665" s="63">
        <f t="shared" ca="1" si="134"/>
        <v>23.31409035111129</v>
      </c>
      <c r="P665" s="63">
        <f t="shared" ca="1" si="135"/>
        <v>4.8284666666666851</v>
      </c>
      <c r="Q665" s="24">
        <f t="shared" ca="1" si="136"/>
        <v>3.0315549260308584E-2</v>
      </c>
      <c r="R665" s="25">
        <f t="shared" ca="1" si="132"/>
        <v>-4.8389594281824548</v>
      </c>
      <c r="S665" s="26">
        <f t="shared" ca="1" si="143"/>
        <v>0</v>
      </c>
    </row>
    <row r="666" spans="5:19" x14ac:dyDescent="0.3">
      <c r="E666" s="23">
        <f t="shared" si="137"/>
        <v>665</v>
      </c>
      <c r="F666" s="79">
        <v>44428</v>
      </c>
      <c r="G666" s="82">
        <v>161.3896</v>
      </c>
      <c r="H666" s="27">
        <f t="shared" si="138"/>
        <v>159.27359999999999</v>
      </c>
      <c r="I666" s="63">
        <f t="shared" si="139"/>
        <v>2.1160000000000139</v>
      </c>
      <c r="J666" s="63">
        <f t="shared" si="140"/>
        <v>4.4774560000000587</v>
      </c>
      <c r="K666" s="63">
        <f t="shared" si="141"/>
        <v>2.1160000000000139</v>
      </c>
      <c r="L666" s="24">
        <f t="shared" si="142"/>
        <v>1.3111129837362592E-2</v>
      </c>
      <c r="M666" s="4">
        <f t="shared" ca="1" si="131"/>
        <v>161.9315</v>
      </c>
      <c r="N666" s="63">
        <f t="shared" ca="1" si="133"/>
        <v>-0.54189999999999827</v>
      </c>
      <c r="O666" s="63">
        <f t="shared" ca="1" si="134"/>
        <v>0.29365560999999812</v>
      </c>
      <c r="P666" s="63">
        <f t="shared" ca="1" si="135"/>
        <v>0.54189999999999827</v>
      </c>
      <c r="Q666" s="24">
        <f t="shared" ca="1" si="136"/>
        <v>3.3577132603339883E-3</v>
      </c>
      <c r="R666" s="25">
        <f t="shared" ca="1" si="132"/>
        <v>-0.5523927615157681</v>
      </c>
      <c r="S666" s="26">
        <f t="shared" ca="1" si="143"/>
        <v>0</v>
      </c>
    </row>
    <row r="667" spans="5:19" x14ac:dyDescent="0.3">
      <c r="E667" s="23">
        <f t="shared" si="137"/>
        <v>666</v>
      </c>
      <c r="F667" s="79">
        <v>44431</v>
      </c>
      <c r="G667" s="82">
        <v>163.24600000000001</v>
      </c>
      <c r="H667" s="27">
        <f t="shared" si="138"/>
        <v>161.3896</v>
      </c>
      <c r="I667" s="63">
        <f t="shared" si="139"/>
        <v>1.8564000000000078</v>
      </c>
      <c r="J667" s="63">
        <f t="shared" si="140"/>
        <v>3.4462209600000291</v>
      </c>
      <c r="K667" s="63">
        <f t="shared" si="141"/>
        <v>1.8564000000000078</v>
      </c>
      <c r="L667" s="24">
        <f t="shared" si="142"/>
        <v>1.1371794714725063E-2</v>
      </c>
      <c r="M667" s="4">
        <f t="shared" ca="1" si="131"/>
        <v>161.01130000000001</v>
      </c>
      <c r="N667" s="63">
        <f t="shared" ca="1" si="133"/>
        <v>2.2347000000000037</v>
      </c>
      <c r="O667" s="63">
        <f t="shared" ca="1" si="134"/>
        <v>4.9938840900000168</v>
      </c>
      <c r="P667" s="63">
        <f t="shared" ca="1" si="135"/>
        <v>2.2347000000000037</v>
      </c>
      <c r="Q667" s="24">
        <f t="shared" ca="1" si="136"/>
        <v>1.3689156242725724E-2</v>
      </c>
      <c r="R667" s="25">
        <f t="shared" ca="1" si="132"/>
        <v>2.224207238484234</v>
      </c>
      <c r="S667" s="26">
        <f t="shared" ca="1" si="143"/>
        <v>1</v>
      </c>
    </row>
    <row r="668" spans="5:19" x14ac:dyDescent="0.3">
      <c r="E668" s="23">
        <f t="shared" si="137"/>
        <v>667</v>
      </c>
      <c r="F668" s="79">
        <v>44432</v>
      </c>
      <c r="G668" s="82">
        <v>163.49610000000001</v>
      </c>
      <c r="H668" s="27">
        <f t="shared" si="138"/>
        <v>163.24600000000001</v>
      </c>
      <c r="I668" s="63">
        <f t="shared" si="139"/>
        <v>0.25010000000000332</v>
      </c>
      <c r="J668" s="63">
        <f t="shared" si="140"/>
        <v>6.2550010000001655E-2</v>
      </c>
      <c r="K668" s="63">
        <f t="shared" si="141"/>
        <v>0.25010000000000332</v>
      </c>
      <c r="L668" s="24">
        <f t="shared" si="142"/>
        <v>1.5297000968219016E-3</v>
      </c>
      <c r="M668" s="4">
        <f t="shared" ca="1" si="131"/>
        <v>161.30306666666664</v>
      </c>
      <c r="N668" s="63">
        <f t="shared" ca="1" si="133"/>
        <v>2.1930333333333749</v>
      </c>
      <c r="O668" s="63">
        <f t="shared" ca="1" si="134"/>
        <v>4.8093952011112933</v>
      </c>
      <c r="P668" s="63">
        <f t="shared" ca="1" si="135"/>
        <v>2.1930333333333749</v>
      </c>
      <c r="Q668" s="24">
        <f t="shared" ca="1" si="136"/>
        <v>1.3413367862189831E-2</v>
      </c>
      <c r="R668" s="25">
        <f t="shared" ca="1" si="132"/>
        <v>2.1825405718176052</v>
      </c>
      <c r="S668" s="26">
        <f t="shared" ca="1" si="143"/>
        <v>0</v>
      </c>
    </row>
    <row r="669" spans="5:19" x14ac:dyDescent="0.3">
      <c r="E669" s="23">
        <f t="shared" si="137"/>
        <v>668</v>
      </c>
      <c r="F669" s="79">
        <v>44433</v>
      </c>
      <c r="G669" s="82">
        <v>163.3614</v>
      </c>
      <c r="H669" s="27">
        <f t="shared" si="138"/>
        <v>163.49610000000001</v>
      </c>
      <c r="I669" s="63">
        <f t="shared" si="139"/>
        <v>-0.13470000000000937</v>
      </c>
      <c r="J669" s="63">
        <f t="shared" si="140"/>
        <v>1.8144090000002524E-2</v>
      </c>
      <c r="K669" s="63">
        <f t="shared" si="141"/>
        <v>0.13470000000000937</v>
      </c>
      <c r="L669" s="24">
        <f t="shared" si="142"/>
        <v>8.2455218919530178E-4</v>
      </c>
      <c r="M669" s="4">
        <f t="shared" ca="1" si="131"/>
        <v>162.71056666666667</v>
      </c>
      <c r="N669" s="63">
        <f t="shared" ca="1" si="133"/>
        <v>0.65083333333333826</v>
      </c>
      <c r="O669" s="63">
        <f t="shared" ca="1" si="134"/>
        <v>0.4235840277777842</v>
      </c>
      <c r="P669" s="63">
        <f t="shared" ca="1" si="135"/>
        <v>0.65083333333333826</v>
      </c>
      <c r="Q669" s="24">
        <f t="shared" ca="1" si="136"/>
        <v>3.9840092784056589E-3</v>
      </c>
      <c r="R669" s="25">
        <f t="shared" ca="1" si="132"/>
        <v>0.64034057181756843</v>
      </c>
      <c r="S669" s="26">
        <f t="shared" ca="1" si="143"/>
        <v>0</v>
      </c>
    </row>
    <row r="670" spans="5:19" x14ac:dyDescent="0.3">
      <c r="E670" s="23">
        <f t="shared" si="137"/>
        <v>669</v>
      </c>
      <c r="F670" s="79">
        <v>44434</v>
      </c>
      <c r="G670" s="82">
        <v>160.55279999999999</v>
      </c>
      <c r="H670" s="27">
        <f t="shared" si="138"/>
        <v>163.3614</v>
      </c>
      <c r="I670" s="63">
        <f t="shared" si="139"/>
        <v>-2.8086000000000126</v>
      </c>
      <c r="J670" s="63">
        <f t="shared" si="140"/>
        <v>7.888233960000071</v>
      </c>
      <c r="K670" s="63">
        <f t="shared" si="141"/>
        <v>2.8086000000000126</v>
      </c>
      <c r="L670" s="24">
        <f t="shared" si="142"/>
        <v>1.7493310611836187E-2</v>
      </c>
      <c r="M670" s="4">
        <f t="shared" ca="1" si="131"/>
        <v>163.36783333333335</v>
      </c>
      <c r="N670" s="63">
        <f t="shared" ca="1" si="133"/>
        <v>-2.8150333333333606</v>
      </c>
      <c r="O670" s="63">
        <f t="shared" ca="1" si="134"/>
        <v>7.924412667777931</v>
      </c>
      <c r="P670" s="63">
        <f t="shared" ca="1" si="135"/>
        <v>2.8150333333333606</v>
      </c>
      <c r="Q670" s="24">
        <f t="shared" ca="1" si="136"/>
        <v>1.7533380503693245E-2</v>
      </c>
      <c r="R670" s="25">
        <f t="shared" ca="1" si="132"/>
        <v>-2.8255260948491303</v>
      </c>
      <c r="S670" s="26">
        <f t="shared" ca="1" si="143"/>
        <v>1</v>
      </c>
    </row>
    <row r="671" spans="5:19" x14ac:dyDescent="0.3">
      <c r="E671" s="23">
        <f t="shared" si="137"/>
        <v>670</v>
      </c>
      <c r="F671" s="79">
        <v>44435</v>
      </c>
      <c r="G671" s="82">
        <v>161.45359999999999</v>
      </c>
      <c r="H671" s="27">
        <f t="shared" si="138"/>
        <v>160.55279999999999</v>
      </c>
      <c r="I671" s="63">
        <f t="shared" si="139"/>
        <v>0.90080000000000382</v>
      </c>
      <c r="J671" s="63">
        <f t="shared" si="140"/>
        <v>0.81144064000000693</v>
      </c>
      <c r="K671" s="63">
        <f t="shared" si="141"/>
        <v>0.90080000000000382</v>
      </c>
      <c r="L671" s="24">
        <f t="shared" si="142"/>
        <v>5.5793119509258624E-3</v>
      </c>
      <c r="M671" s="4">
        <f t="shared" ca="1" si="131"/>
        <v>162.4701</v>
      </c>
      <c r="N671" s="63">
        <f t="shared" ca="1" si="133"/>
        <v>-1.0165000000000077</v>
      </c>
      <c r="O671" s="63">
        <f t="shared" ca="1" si="134"/>
        <v>1.0332722500000158</v>
      </c>
      <c r="P671" s="63">
        <f t="shared" ca="1" si="135"/>
        <v>1.0165000000000077</v>
      </c>
      <c r="Q671" s="24">
        <f t="shared" ca="1" si="136"/>
        <v>6.2959265076777959E-3</v>
      </c>
      <c r="R671" s="25">
        <f t="shared" ca="1" si="132"/>
        <v>-1.0269927615157777</v>
      </c>
      <c r="S671" s="26">
        <f t="shared" ca="1" si="143"/>
        <v>0</v>
      </c>
    </row>
    <row r="672" spans="5:19" x14ac:dyDescent="0.3">
      <c r="E672" s="23">
        <f t="shared" si="137"/>
        <v>671</v>
      </c>
      <c r="F672" s="79">
        <v>44438</v>
      </c>
      <c r="G672" s="82">
        <v>161.88720000000001</v>
      </c>
      <c r="H672" s="27">
        <f t="shared" si="138"/>
        <v>161.45359999999999</v>
      </c>
      <c r="I672" s="63">
        <f t="shared" si="139"/>
        <v>0.43360000000001264</v>
      </c>
      <c r="J672" s="63">
        <f t="shared" si="140"/>
        <v>0.18800896000001097</v>
      </c>
      <c r="K672" s="63">
        <f t="shared" si="141"/>
        <v>0.43360000000001264</v>
      </c>
      <c r="L672" s="24">
        <f t="shared" si="142"/>
        <v>2.6784081755692399E-3</v>
      </c>
      <c r="M672" s="4">
        <f t="shared" ca="1" si="131"/>
        <v>161.78926666666666</v>
      </c>
      <c r="N672" s="63">
        <f t="shared" ca="1" si="133"/>
        <v>9.7933333333344308E-2</v>
      </c>
      <c r="O672" s="63">
        <f t="shared" ca="1" si="134"/>
        <v>9.590937777779928E-3</v>
      </c>
      <c r="P672" s="63">
        <f t="shared" ca="1" si="135"/>
        <v>9.7933333333344308E-2</v>
      </c>
      <c r="Q672" s="24">
        <f t="shared" ca="1" si="136"/>
        <v>6.0494797200361919E-4</v>
      </c>
      <c r="R672" s="25">
        <f t="shared" ca="1" si="132"/>
        <v>8.7440571817574433E-2</v>
      </c>
      <c r="S672" s="26">
        <f t="shared" ca="1" si="143"/>
        <v>1</v>
      </c>
    </row>
    <row r="673" spans="5:19" x14ac:dyDescent="0.3">
      <c r="E673" s="23">
        <f t="shared" si="137"/>
        <v>672</v>
      </c>
      <c r="F673" s="79">
        <v>44439</v>
      </c>
      <c r="G673" s="82">
        <v>158.7175</v>
      </c>
      <c r="H673" s="27">
        <f t="shared" si="138"/>
        <v>161.88720000000001</v>
      </c>
      <c r="I673" s="63">
        <f t="shared" si="139"/>
        <v>-3.169700000000006</v>
      </c>
      <c r="J673" s="63">
        <f t="shared" si="140"/>
        <v>10.046998090000038</v>
      </c>
      <c r="K673" s="63">
        <f t="shared" si="141"/>
        <v>3.169700000000006</v>
      </c>
      <c r="L673" s="24">
        <f t="shared" si="142"/>
        <v>1.9970702663537454E-2</v>
      </c>
      <c r="M673" s="4">
        <f t="shared" ca="1" si="131"/>
        <v>161.29786666666666</v>
      </c>
      <c r="N673" s="63">
        <f t="shared" ca="1" si="133"/>
        <v>-2.5803666666666629</v>
      </c>
      <c r="O673" s="63">
        <f t="shared" ca="1" si="134"/>
        <v>6.6582921344444248</v>
      </c>
      <c r="P673" s="63">
        <f t="shared" ca="1" si="135"/>
        <v>2.5803666666666629</v>
      </c>
      <c r="Q673" s="24">
        <f t="shared" ca="1" si="136"/>
        <v>1.625760654412187E-2</v>
      </c>
      <c r="R673" s="25">
        <f t="shared" ca="1" si="132"/>
        <v>-2.5908594281824326</v>
      </c>
      <c r="S673" s="26">
        <f t="shared" ca="1" si="143"/>
        <v>1</v>
      </c>
    </row>
    <row r="674" spans="5:19" x14ac:dyDescent="0.3">
      <c r="E674" s="23">
        <f t="shared" si="137"/>
        <v>673</v>
      </c>
      <c r="F674" s="79">
        <v>44440</v>
      </c>
      <c r="G674" s="82">
        <v>158.54409999999999</v>
      </c>
      <c r="H674" s="27">
        <f t="shared" si="138"/>
        <v>158.7175</v>
      </c>
      <c r="I674" s="63">
        <f t="shared" si="139"/>
        <v>-0.1734000000000151</v>
      </c>
      <c r="J674" s="63">
        <f t="shared" si="140"/>
        <v>3.0067560000005236E-2</v>
      </c>
      <c r="K674" s="63">
        <f t="shared" si="141"/>
        <v>0.1734000000000151</v>
      </c>
      <c r="L674" s="24">
        <f t="shared" si="142"/>
        <v>1.0937020046789198E-3</v>
      </c>
      <c r="M674" s="4">
        <f t="shared" ca="1" si="131"/>
        <v>160.68610000000001</v>
      </c>
      <c r="N674" s="63">
        <f t="shared" ca="1" si="133"/>
        <v>-2.1420000000000243</v>
      </c>
      <c r="O674" s="63">
        <f t="shared" ca="1" si="134"/>
        <v>4.5881640000001038</v>
      </c>
      <c r="P674" s="63">
        <f t="shared" ca="1" si="135"/>
        <v>2.1420000000000243</v>
      </c>
      <c r="Q674" s="24">
        <f t="shared" ca="1" si="136"/>
        <v>1.3510436528385633E-2</v>
      </c>
      <c r="R674" s="25">
        <f t="shared" ca="1" si="132"/>
        <v>-2.1524927615157941</v>
      </c>
      <c r="S674" s="26">
        <f t="shared" ca="1" si="143"/>
        <v>0</v>
      </c>
    </row>
    <row r="675" spans="5:19" x14ac:dyDescent="0.3">
      <c r="E675" s="23">
        <f t="shared" si="137"/>
        <v>674</v>
      </c>
      <c r="F675" s="79">
        <v>44441</v>
      </c>
      <c r="G675" s="82">
        <v>157.6866</v>
      </c>
      <c r="H675" s="27">
        <f t="shared" si="138"/>
        <v>158.54409999999999</v>
      </c>
      <c r="I675" s="63">
        <f t="shared" si="139"/>
        <v>-0.85749999999998749</v>
      </c>
      <c r="J675" s="63">
        <f t="shared" si="140"/>
        <v>0.73530624999997851</v>
      </c>
      <c r="K675" s="63">
        <f t="shared" si="141"/>
        <v>0.85749999999998749</v>
      </c>
      <c r="L675" s="24">
        <f t="shared" si="142"/>
        <v>5.4380017071836637E-3</v>
      </c>
      <c r="M675" s="4">
        <f t="shared" ca="1" si="131"/>
        <v>159.71626666666666</v>
      </c>
      <c r="N675" s="63">
        <f t="shared" ca="1" si="133"/>
        <v>-2.0296666666666567</v>
      </c>
      <c r="O675" s="63">
        <f t="shared" ca="1" si="134"/>
        <v>4.119546777777737</v>
      </c>
      <c r="P675" s="63">
        <f t="shared" ca="1" si="135"/>
        <v>2.0296666666666567</v>
      </c>
      <c r="Q675" s="24">
        <f t="shared" ca="1" si="136"/>
        <v>1.2871522796906374E-2</v>
      </c>
      <c r="R675" s="25">
        <f t="shared" ca="1" si="132"/>
        <v>-2.0401594281824265</v>
      </c>
      <c r="S675" s="26">
        <f t="shared" ca="1" si="143"/>
        <v>0</v>
      </c>
    </row>
    <row r="676" spans="5:19" x14ac:dyDescent="0.3">
      <c r="E676" s="23">
        <f t="shared" si="137"/>
        <v>675</v>
      </c>
      <c r="F676" s="79">
        <v>44442</v>
      </c>
      <c r="G676" s="82">
        <v>157.32040000000001</v>
      </c>
      <c r="H676" s="27">
        <f t="shared" si="138"/>
        <v>157.6866</v>
      </c>
      <c r="I676" s="63">
        <f t="shared" si="139"/>
        <v>-0.36619999999999209</v>
      </c>
      <c r="J676" s="63">
        <f t="shared" si="140"/>
        <v>0.13410243999999422</v>
      </c>
      <c r="K676" s="63">
        <f t="shared" si="141"/>
        <v>0.36619999999999209</v>
      </c>
      <c r="L676" s="24">
        <f t="shared" si="142"/>
        <v>2.3277337204837519E-3</v>
      </c>
      <c r="M676" s="4">
        <f t="shared" ca="1" si="131"/>
        <v>158.31606666666667</v>
      </c>
      <c r="N676" s="63">
        <f t="shared" ca="1" si="133"/>
        <v>-0.99566666666666492</v>
      </c>
      <c r="O676" s="63">
        <f t="shared" ca="1" si="134"/>
        <v>0.99135211111110766</v>
      </c>
      <c r="P676" s="63">
        <f t="shared" ca="1" si="135"/>
        <v>0.99566666666666492</v>
      </c>
      <c r="Q676" s="24">
        <f t="shared" ca="1" si="136"/>
        <v>6.3289100883716599E-3</v>
      </c>
      <c r="R676" s="25">
        <f t="shared" ca="1" si="132"/>
        <v>-1.0061594281824349</v>
      </c>
      <c r="S676" s="26">
        <f t="shared" ca="1" si="143"/>
        <v>0</v>
      </c>
    </row>
    <row r="677" spans="5:19" x14ac:dyDescent="0.3">
      <c r="E677" s="23">
        <f t="shared" si="137"/>
        <v>676</v>
      </c>
      <c r="F677" s="79">
        <v>44446</v>
      </c>
      <c r="G677" s="82">
        <v>156.6942</v>
      </c>
      <c r="H677" s="27">
        <f t="shared" si="138"/>
        <v>157.32040000000001</v>
      </c>
      <c r="I677" s="63">
        <f t="shared" si="139"/>
        <v>-0.62620000000001141</v>
      </c>
      <c r="J677" s="63">
        <f t="shared" si="140"/>
        <v>0.39212644000001429</v>
      </c>
      <c r="K677" s="63">
        <f t="shared" si="141"/>
        <v>0.62620000000001141</v>
      </c>
      <c r="L677" s="24">
        <f t="shared" si="142"/>
        <v>3.9963189447982852E-3</v>
      </c>
      <c r="M677" s="4">
        <f t="shared" ca="1" si="131"/>
        <v>157.85036666666664</v>
      </c>
      <c r="N677" s="63">
        <f t="shared" ca="1" si="133"/>
        <v>-1.1561666666666497</v>
      </c>
      <c r="O677" s="63">
        <f t="shared" ca="1" si="134"/>
        <v>1.3367213611110718</v>
      </c>
      <c r="P677" s="63">
        <f t="shared" ca="1" si="135"/>
        <v>1.1561666666666497</v>
      </c>
      <c r="Q677" s="24">
        <f t="shared" ca="1" si="136"/>
        <v>7.37849050358373E-3</v>
      </c>
      <c r="R677" s="25">
        <f t="shared" ca="1" si="132"/>
        <v>-1.1666594281824196</v>
      </c>
      <c r="S677" s="26">
        <f t="shared" ca="1" si="143"/>
        <v>0</v>
      </c>
    </row>
    <row r="678" spans="5:19" x14ac:dyDescent="0.3">
      <c r="E678" s="23">
        <f t="shared" si="137"/>
        <v>677</v>
      </c>
      <c r="F678" s="79">
        <v>44447</v>
      </c>
      <c r="G678" s="82">
        <v>154.8348</v>
      </c>
      <c r="H678" s="27">
        <f t="shared" si="138"/>
        <v>156.6942</v>
      </c>
      <c r="I678" s="63">
        <f t="shared" si="139"/>
        <v>-1.8593999999999937</v>
      </c>
      <c r="J678" s="63">
        <f t="shared" si="140"/>
        <v>3.4573683599999767</v>
      </c>
      <c r="K678" s="63">
        <f t="shared" si="141"/>
        <v>1.8593999999999937</v>
      </c>
      <c r="L678" s="24">
        <f t="shared" si="142"/>
        <v>1.2008928225437651E-2</v>
      </c>
      <c r="M678" s="4">
        <f t="shared" ca="1" si="131"/>
        <v>157.23373333333333</v>
      </c>
      <c r="N678" s="63">
        <f t="shared" ca="1" si="133"/>
        <v>-2.398933333333332</v>
      </c>
      <c r="O678" s="63">
        <f t="shared" ca="1" si="134"/>
        <v>5.7548811377777715</v>
      </c>
      <c r="P678" s="63">
        <f t="shared" ca="1" si="135"/>
        <v>2.398933333333332</v>
      </c>
      <c r="Q678" s="24">
        <f t="shared" ca="1" si="136"/>
        <v>1.5493502322044734E-2</v>
      </c>
      <c r="R678" s="25">
        <f t="shared" ca="1" si="132"/>
        <v>-2.4094260948491018</v>
      </c>
      <c r="S678" s="26">
        <f t="shared" ca="1" si="143"/>
        <v>0</v>
      </c>
    </row>
    <row r="679" spans="5:19" x14ac:dyDescent="0.3">
      <c r="E679" s="23">
        <f t="shared" si="137"/>
        <v>678</v>
      </c>
      <c r="F679" s="79">
        <v>44448</v>
      </c>
      <c r="G679" s="82">
        <v>157.36859999999999</v>
      </c>
      <c r="H679" s="27">
        <f t="shared" si="138"/>
        <v>154.8348</v>
      </c>
      <c r="I679" s="63">
        <f t="shared" si="139"/>
        <v>2.5337999999999852</v>
      </c>
      <c r="J679" s="63">
        <f t="shared" si="140"/>
        <v>6.4201424399999247</v>
      </c>
      <c r="K679" s="63">
        <f t="shared" si="141"/>
        <v>2.5337999999999852</v>
      </c>
      <c r="L679" s="24">
        <f t="shared" si="142"/>
        <v>1.6101051925225141E-2</v>
      </c>
      <c r="M679" s="4">
        <f t="shared" ca="1" si="131"/>
        <v>156.28313333333332</v>
      </c>
      <c r="N679" s="63">
        <f t="shared" ca="1" si="133"/>
        <v>1.0854666666666617</v>
      </c>
      <c r="O679" s="63">
        <f t="shared" ca="1" si="134"/>
        <v>1.1782378844444337</v>
      </c>
      <c r="P679" s="63">
        <f t="shared" ca="1" si="135"/>
        <v>1.0854666666666617</v>
      </c>
      <c r="Q679" s="24">
        <f t="shared" ca="1" si="136"/>
        <v>6.8976064263560951E-3</v>
      </c>
      <c r="R679" s="25">
        <f t="shared" ca="1" si="132"/>
        <v>1.0749739051508918</v>
      </c>
      <c r="S679" s="26">
        <f t="shared" ca="1" si="143"/>
        <v>1</v>
      </c>
    </row>
    <row r="680" spans="5:19" x14ac:dyDescent="0.3">
      <c r="E680" s="23">
        <f t="shared" si="137"/>
        <v>679</v>
      </c>
      <c r="F680" s="79">
        <v>44449</v>
      </c>
      <c r="G680" s="82">
        <v>157.6095</v>
      </c>
      <c r="H680" s="27">
        <f t="shared" si="138"/>
        <v>157.36859999999999</v>
      </c>
      <c r="I680" s="63">
        <f t="shared" si="139"/>
        <v>0.24090000000001055</v>
      </c>
      <c r="J680" s="63">
        <f t="shared" si="140"/>
        <v>5.8032810000005083E-2</v>
      </c>
      <c r="K680" s="63">
        <f t="shared" si="141"/>
        <v>0.24090000000001055</v>
      </c>
      <c r="L680" s="24">
        <f t="shared" si="142"/>
        <v>1.5284611650948107E-3</v>
      </c>
      <c r="M680" s="4">
        <f t="shared" ca="1" si="131"/>
        <v>156.29920000000001</v>
      </c>
      <c r="N680" s="63">
        <f t="shared" ca="1" si="133"/>
        <v>1.3102999999999838</v>
      </c>
      <c r="O680" s="63">
        <f t="shared" ca="1" si="134"/>
        <v>1.7168860899999576</v>
      </c>
      <c r="P680" s="63">
        <f t="shared" ca="1" si="135"/>
        <v>1.3102999999999838</v>
      </c>
      <c r="Q680" s="24">
        <f t="shared" ca="1" si="136"/>
        <v>8.3135851582549526E-3</v>
      </c>
      <c r="R680" s="25">
        <f t="shared" ca="1" si="132"/>
        <v>1.2998072384842139</v>
      </c>
      <c r="S680" s="26">
        <f t="shared" ca="1" si="143"/>
        <v>0</v>
      </c>
    </row>
    <row r="681" spans="5:19" x14ac:dyDescent="0.3">
      <c r="E681" s="23">
        <f t="shared" si="137"/>
        <v>680</v>
      </c>
      <c r="F681" s="79">
        <v>44452</v>
      </c>
      <c r="G681" s="82">
        <v>153.6883</v>
      </c>
      <c r="H681" s="27">
        <f t="shared" si="138"/>
        <v>157.6095</v>
      </c>
      <c r="I681" s="63">
        <f t="shared" si="139"/>
        <v>-3.9211999999999989</v>
      </c>
      <c r="J681" s="63">
        <f t="shared" si="140"/>
        <v>15.375809439999992</v>
      </c>
      <c r="K681" s="63">
        <f t="shared" si="141"/>
        <v>3.9211999999999989</v>
      </c>
      <c r="L681" s="24">
        <f t="shared" si="142"/>
        <v>2.5513978617760745E-2</v>
      </c>
      <c r="M681" s="4">
        <f t="shared" ca="1" si="131"/>
        <v>156.60429999999999</v>
      </c>
      <c r="N681" s="63">
        <f t="shared" ca="1" si="133"/>
        <v>-2.9159999999999968</v>
      </c>
      <c r="O681" s="63">
        <f t="shared" ca="1" si="134"/>
        <v>8.5030559999999813</v>
      </c>
      <c r="P681" s="63">
        <f t="shared" ca="1" si="135"/>
        <v>2.9159999999999968</v>
      </c>
      <c r="Q681" s="24">
        <f t="shared" ca="1" si="136"/>
        <v>1.8973467726560816E-2</v>
      </c>
      <c r="R681" s="25">
        <f t="shared" ca="1" si="132"/>
        <v>-2.9264927615157665</v>
      </c>
      <c r="S681" s="26">
        <f t="shared" ca="1" si="143"/>
        <v>1</v>
      </c>
    </row>
    <row r="682" spans="5:19" x14ac:dyDescent="0.3">
      <c r="E682" s="23">
        <f t="shared" si="137"/>
        <v>681</v>
      </c>
      <c r="F682" s="79">
        <v>44453</v>
      </c>
      <c r="G682" s="82">
        <v>152.95609999999999</v>
      </c>
      <c r="H682" s="27">
        <f t="shared" si="138"/>
        <v>153.6883</v>
      </c>
      <c r="I682" s="63">
        <f t="shared" si="139"/>
        <v>-0.73220000000000596</v>
      </c>
      <c r="J682" s="63">
        <f t="shared" si="140"/>
        <v>0.5361168400000087</v>
      </c>
      <c r="K682" s="63">
        <f t="shared" si="141"/>
        <v>0.73220000000000596</v>
      </c>
      <c r="L682" s="24">
        <f t="shared" si="142"/>
        <v>4.7869944382735044E-3</v>
      </c>
      <c r="M682" s="4">
        <f t="shared" ca="1" si="131"/>
        <v>156.22213333333332</v>
      </c>
      <c r="N682" s="63">
        <f t="shared" ca="1" si="133"/>
        <v>-3.2660333333333256</v>
      </c>
      <c r="O682" s="63">
        <f t="shared" ca="1" si="134"/>
        <v>10.666973734444394</v>
      </c>
      <c r="P682" s="63">
        <f t="shared" ca="1" si="135"/>
        <v>3.2660333333333256</v>
      </c>
      <c r="Q682" s="24">
        <f t="shared" ca="1" si="136"/>
        <v>2.1352749797708792E-2</v>
      </c>
      <c r="R682" s="25">
        <f t="shared" ca="1" si="132"/>
        <v>-3.2765260948490953</v>
      </c>
      <c r="S682" s="26">
        <f t="shared" ca="1" si="143"/>
        <v>0</v>
      </c>
    </row>
    <row r="683" spans="5:19" x14ac:dyDescent="0.3">
      <c r="E683" s="23">
        <f t="shared" si="137"/>
        <v>682</v>
      </c>
      <c r="F683" s="79">
        <v>44454</v>
      </c>
      <c r="G683" s="82">
        <v>152.1371</v>
      </c>
      <c r="H683" s="27">
        <f t="shared" si="138"/>
        <v>152.95609999999999</v>
      </c>
      <c r="I683" s="63">
        <f t="shared" si="139"/>
        <v>-0.8189999999999884</v>
      </c>
      <c r="J683" s="63">
        <f t="shared" si="140"/>
        <v>0.67076099999998096</v>
      </c>
      <c r="K683" s="63">
        <f t="shared" si="141"/>
        <v>0.8189999999999884</v>
      </c>
      <c r="L683" s="24">
        <f t="shared" si="142"/>
        <v>5.3833022977300632E-3</v>
      </c>
      <c r="M683" s="4">
        <f t="shared" ca="1" si="131"/>
        <v>154.75129999999999</v>
      </c>
      <c r="N683" s="63">
        <f t="shared" ca="1" si="133"/>
        <v>-2.6141999999999825</v>
      </c>
      <c r="O683" s="63">
        <f t="shared" ca="1" si="134"/>
        <v>6.8340416399999091</v>
      </c>
      <c r="P683" s="63">
        <f t="shared" ca="1" si="135"/>
        <v>2.6141999999999825</v>
      </c>
      <c r="Q683" s="24">
        <f t="shared" ca="1" si="136"/>
        <v>1.7183185429457921E-2</v>
      </c>
      <c r="R683" s="25">
        <f t="shared" ca="1" si="132"/>
        <v>-2.6246927615157523</v>
      </c>
      <c r="S683" s="26">
        <f t="shared" ca="1" si="143"/>
        <v>0</v>
      </c>
    </row>
    <row r="684" spans="5:19" x14ac:dyDescent="0.3">
      <c r="E684" s="23">
        <f t="shared" si="137"/>
        <v>683</v>
      </c>
      <c r="F684" s="79">
        <v>44455</v>
      </c>
      <c r="G684" s="82">
        <v>151.83850000000001</v>
      </c>
      <c r="H684" s="27">
        <f t="shared" si="138"/>
        <v>152.1371</v>
      </c>
      <c r="I684" s="63">
        <f t="shared" si="139"/>
        <v>-0.29859999999999332</v>
      </c>
      <c r="J684" s="63">
        <f t="shared" si="140"/>
        <v>8.9161959999996002E-2</v>
      </c>
      <c r="K684" s="63">
        <f t="shared" si="141"/>
        <v>0.29859999999999332</v>
      </c>
      <c r="L684" s="24">
        <f t="shared" si="142"/>
        <v>1.9665631575653954E-3</v>
      </c>
      <c r="M684" s="4">
        <f t="shared" ca="1" si="131"/>
        <v>152.92716666666669</v>
      </c>
      <c r="N684" s="63">
        <f t="shared" ca="1" si="133"/>
        <v>-1.0886666666666827</v>
      </c>
      <c r="O684" s="63">
        <f t="shared" ca="1" si="134"/>
        <v>1.1851951111111458</v>
      </c>
      <c r="P684" s="63">
        <f t="shared" ca="1" si="135"/>
        <v>1.0886666666666827</v>
      </c>
      <c r="Q684" s="24">
        <f t="shared" ca="1" si="136"/>
        <v>7.1698987191435807E-3</v>
      </c>
      <c r="R684" s="25">
        <f t="shared" ca="1" si="132"/>
        <v>-1.0991594281824526</v>
      </c>
      <c r="S684" s="26">
        <f t="shared" ca="1" si="143"/>
        <v>0</v>
      </c>
    </row>
    <row r="685" spans="5:19" x14ac:dyDescent="0.3">
      <c r="E685" s="23">
        <f t="shared" si="137"/>
        <v>684</v>
      </c>
      <c r="F685" s="79">
        <v>44456</v>
      </c>
      <c r="G685" s="82">
        <v>150.70160000000001</v>
      </c>
      <c r="H685" s="27">
        <f t="shared" si="138"/>
        <v>151.83850000000001</v>
      </c>
      <c r="I685" s="63">
        <f t="shared" si="139"/>
        <v>-1.1368999999999971</v>
      </c>
      <c r="J685" s="63">
        <f t="shared" si="140"/>
        <v>1.2925416099999936</v>
      </c>
      <c r="K685" s="63">
        <f t="shared" si="141"/>
        <v>1.1368999999999971</v>
      </c>
      <c r="L685" s="24">
        <f t="shared" si="142"/>
        <v>7.5440473093848839E-3</v>
      </c>
      <c r="M685" s="4">
        <f t="shared" ca="1" si="131"/>
        <v>152.31056666666669</v>
      </c>
      <c r="N685" s="63">
        <f t="shared" ca="1" si="133"/>
        <v>-1.6089666666666744</v>
      </c>
      <c r="O685" s="63">
        <f t="shared" ca="1" si="134"/>
        <v>2.5887737344444695</v>
      </c>
      <c r="P685" s="63">
        <f t="shared" ca="1" si="135"/>
        <v>1.6089666666666744</v>
      </c>
      <c r="Q685" s="24">
        <f t="shared" ca="1" si="136"/>
        <v>1.0676506863010573E-2</v>
      </c>
      <c r="R685" s="25">
        <f t="shared" ca="1" si="132"/>
        <v>-1.6194594281824444</v>
      </c>
      <c r="S685" s="26">
        <f t="shared" ca="1" si="143"/>
        <v>0</v>
      </c>
    </row>
    <row r="686" spans="5:19" x14ac:dyDescent="0.3">
      <c r="E686" s="23">
        <f t="shared" si="137"/>
        <v>685</v>
      </c>
      <c r="F686" s="79">
        <v>44459</v>
      </c>
      <c r="G686" s="82">
        <v>148.61099999999999</v>
      </c>
      <c r="H686" s="27">
        <f t="shared" si="138"/>
        <v>150.70160000000001</v>
      </c>
      <c r="I686" s="63">
        <f t="shared" si="139"/>
        <v>-2.0906000000000233</v>
      </c>
      <c r="J686" s="63">
        <f t="shared" si="140"/>
        <v>4.3706083600000971</v>
      </c>
      <c r="K686" s="63">
        <f t="shared" si="141"/>
        <v>2.0906000000000233</v>
      </c>
      <c r="L686" s="24">
        <f t="shared" si="142"/>
        <v>1.4067599302878141E-2</v>
      </c>
      <c r="M686" s="4">
        <f t="shared" ca="1" si="131"/>
        <v>151.55906666666667</v>
      </c>
      <c r="N686" s="63">
        <f t="shared" ca="1" si="133"/>
        <v>-2.9480666666666764</v>
      </c>
      <c r="O686" s="63">
        <f t="shared" ca="1" si="134"/>
        <v>8.6910970711111677</v>
      </c>
      <c r="P686" s="63">
        <f t="shared" ca="1" si="135"/>
        <v>2.9480666666666764</v>
      </c>
      <c r="Q686" s="24">
        <f t="shared" ca="1" si="136"/>
        <v>1.9837472775680647E-2</v>
      </c>
      <c r="R686" s="25">
        <f t="shared" ca="1" si="132"/>
        <v>-2.9585594281824461</v>
      </c>
      <c r="S686" s="26">
        <f t="shared" ca="1" si="143"/>
        <v>0</v>
      </c>
    </row>
    <row r="687" spans="5:19" x14ac:dyDescent="0.3">
      <c r="E687" s="23">
        <f t="shared" si="137"/>
        <v>686</v>
      </c>
      <c r="F687" s="79">
        <v>44460</v>
      </c>
      <c r="G687" s="82">
        <v>149.3528</v>
      </c>
      <c r="H687" s="27">
        <f t="shared" si="138"/>
        <v>148.61099999999999</v>
      </c>
      <c r="I687" s="63">
        <f t="shared" si="139"/>
        <v>0.74180000000001201</v>
      </c>
      <c r="J687" s="63">
        <f t="shared" si="140"/>
        <v>0.55026724000001781</v>
      </c>
      <c r="K687" s="63">
        <f t="shared" si="141"/>
        <v>0.74180000000001201</v>
      </c>
      <c r="L687" s="24">
        <f t="shared" si="142"/>
        <v>4.9667632612178146E-3</v>
      </c>
      <c r="M687" s="4">
        <f t="shared" ca="1" si="131"/>
        <v>150.3837</v>
      </c>
      <c r="N687" s="63">
        <f t="shared" ca="1" si="133"/>
        <v>-1.0309000000000026</v>
      </c>
      <c r="O687" s="63">
        <f t="shared" ca="1" si="134"/>
        <v>1.0627548100000053</v>
      </c>
      <c r="P687" s="63">
        <f t="shared" ca="1" si="135"/>
        <v>1.0309000000000026</v>
      </c>
      <c r="Q687" s="24">
        <f t="shared" ca="1" si="136"/>
        <v>6.9024484308295702E-3</v>
      </c>
      <c r="R687" s="25">
        <f t="shared" ca="1" si="132"/>
        <v>-1.0413927615157725</v>
      </c>
      <c r="S687" s="26">
        <f t="shared" ca="1" si="143"/>
        <v>0</v>
      </c>
    </row>
    <row r="688" spans="5:19" x14ac:dyDescent="0.3">
      <c r="E688" s="23">
        <f t="shared" si="137"/>
        <v>687</v>
      </c>
      <c r="F688" s="79">
        <v>44461</v>
      </c>
      <c r="G688" s="82">
        <v>151.68430000000001</v>
      </c>
      <c r="H688" s="27">
        <f t="shared" si="138"/>
        <v>149.3528</v>
      </c>
      <c r="I688" s="63">
        <f t="shared" si="139"/>
        <v>2.3315000000000055</v>
      </c>
      <c r="J688" s="63">
        <f t="shared" si="140"/>
        <v>5.4358922500000251</v>
      </c>
      <c r="K688" s="63">
        <f t="shared" si="141"/>
        <v>2.3315000000000055</v>
      </c>
      <c r="L688" s="24">
        <f t="shared" si="142"/>
        <v>1.5370740412817973E-2</v>
      </c>
      <c r="M688" s="4">
        <f t="shared" ca="1" si="131"/>
        <v>149.55513333333332</v>
      </c>
      <c r="N688" s="63">
        <f t="shared" ca="1" si="133"/>
        <v>2.1291666666666913</v>
      </c>
      <c r="O688" s="63">
        <f t="shared" ca="1" si="134"/>
        <v>4.5333506944445494</v>
      </c>
      <c r="P688" s="63">
        <f t="shared" ca="1" si="135"/>
        <v>2.1291666666666913</v>
      </c>
      <c r="Q688" s="24">
        <f t="shared" ca="1" si="136"/>
        <v>1.4036829564211267E-2</v>
      </c>
      <c r="R688" s="25">
        <f t="shared" ca="1" si="132"/>
        <v>2.1186739051509216</v>
      </c>
      <c r="S688" s="26">
        <f t="shared" ca="1" si="143"/>
        <v>1</v>
      </c>
    </row>
    <row r="689" spans="5:19" x14ac:dyDescent="0.3">
      <c r="E689" s="23">
        <f t="shared" si="137"/>
        <v>688</v>
      </c>
      <c r="F689" s="79">
        <v>44462</v>
      </c>
      <c r="G689" s="82">
        <v>153.74610000000001</v>
      </c>
      <c r="H689" s="27">
        <f t="shared" si="138"/>
        <v>151.68430000000001</v>
      </c>
      <c r="I689" s="63">
        <f t="shared" si="139"/>
        <v>2.0618000000000052</v>
      </c>
      <c r="J689" s="63">
        <f t="shared" si="140"/>
        <v>4.2510192400000211</v>
      </c>
      <c r="K689" s="63">
        <f t="shared" si="141"/>
        <v>2.0618000000000052</v>
      </c>
      <c r="L689" s="24">
        <f t="shared" si="142"/>
        <v>1.3410421467601488E-2</v>
      </c>
      <c r="M689" s="4">
        <f t="shared" ca="1" si="131"/>
        <v>149.8827</v>
      </c>
      <c r="N689" s="63">
        <f t="shared" ca="1" si="133"/>
        <v>3.8634000000000128</v>
      </c>
      <c r="O689" s="63">
        <f t="shared" ca="1" si="134"/>
        <v>14.925859560000099</v>
      </c>
      <c r="P689" s="63">
        <f t="shared" ca="1" si="135"/>
        <v>3.8634000000000128</v>
      </c>
      <c r="Q689" s="24">
        <f t="shared" ca="1" si="136"/>
        <v>2.5128442282438466E-2</v>
      </c>
      <c r="R689" s="25">
        <f t="shared" ca="1" si="132"/>
        <v>3.8529072384842431</v>
      </c>
      <c r="S689" s="26">
        <f t="shared" ca="1" si="143"/>
        <v>0</v>
      </c>
    </row>
    <row r="690" spans="5:19" x14ac:dyDescent="0.3">
      <c r="E690" s="23">
        <f t="shared" si="137"/>
        <v>689</v>
      </c>
      <c r="F690" s="79">
        <v>44463</v>
      </c>
      <c r="G690" s="82">
        <v>144.12129999999999</v>
      </c>
      <c r="H690" s="27">
        <f t="shared" si="138"/>
        <v>153.74610000000001</v>
      </c>
      <c r="I690" s="63">
        <f t="shared" si="139"/>
        <v>-9.6248000000000218</v>
      </c>
      <c r="J690" s="63">
        <f t="shared" si="140"/>
        <v>92.636775040000416</v>
      </c>
      <c r="K690" s="63">
        <f t="shared" si="141"/>
        <v>9.6248000000000218</v>
      </c>
      <c r="L690" s="24">
        <f t="shared" si="142"/>
        <v>6.678263379528232E-2</v>
      </c>
      <c r="M690" s="4">
        <f t="shared" ca="1" si="131"/>
        <v>151.59440000000001</v>
      </c>
      <c r="N690" s="63">
        <f t="shared" ca="1" si="133"/>
        <v>-7.4731000000000165</v>
      </c>
      <c r="O690" s="63">
        <f t="shared" ca="1" si="134"/>
        <v>55.847223610000249</v>
      </c>
      <c r="P690" s="63">
        <f t="shared" ca="1" si="135"/>
        <v>7.4731000000000165</v>
      </c>
      <c r="Q690" s="24">
        <f t="shared" ca="1" si="136"/>
        <v>5.1852848954318458E-2</v>
      </c>
      <c r="R690" s="25">
        <f t="shared" ca="1" si="132"/>
        <v>-7.4835927615157862</v>
      </c>
      <c r="S690" s="26">
        <f t="shared" ca="1" si="143"/>
        <v>1</v>
      </c>
    </row>
    <row r="691" spans="5:19" x14ac:dyDescent="0.3">
      <c r="E691" s="23">
        <f t="shared" si="137"/>
        <v>690</v>
      </c>
      <c r="F691" s="79">
        <v>44466</v>
      </c>
      <c r="G691" s="82">
        <v>142.62799999999999</v>
      </c>
      <c r="H691" s="27">
        <f t="shared" si="138"/>
        <v>144.12129999999999</v>
      </c>
      <c r="I691" s="63">
        <f t="shared" si="139"/>
        <v>-1.493300000000005</v>
      </c>
      <c r="J691" s="63">
        <f t="shared" si="140"/>
        <v>2.2299448900000147</v>
      </c>
      <c r="K691" s="63">
        <f t="shared" si="141"/>
        <v>1.493300000000005</v>
      </c>
      <c r="L691" s="24">
        <f t="shared" si="142"/>
        <v>1.0469893709510091E-2</v>
      </c>
      <c r="M691" s="4">
        <f t="shared" ca="1" si="131"/>
        <v>149.85056666666665</v>
      </c>
      <c r="N691" s="63">
        <f t="shared" ca="1" si="133"/>
        <v>-7.2225666666666655</v>
      </c>
      <c r="O691" s="63">
        <f t="shared" ca="1" si="134"/>
        <v>52.165469254444425</v>
      </c>
      <c r="P691" s="63">
        <f t="shared" ca="1" si="135"/>
        <v>7.2225666666666655</v>
      </c>
      <c r="Q691" s="24">
        <f t="shared" ca="1" si="136"/>
        <v>5.0639191930523221E-2</v>
      </c>
      <c r="R691" s="25">
        <f t="shared" ca="1" si="132"/>
        <v>-7.2330594281824352</v>
      </c>
      <c r="S691" s="26">
        <f t="shared" ca="1" si="143"/>
        <v>0</v>
      </c>
    </row>
    <row r="692" spans="5:19" x14ac:dyDescent="0.3">
      <c r="E692" s="23">
        <f t="shared" si="137"/>
        <v>691</v>
      </c>
      <c r="F692" s="79">
        <v>44467</v>
      </c>
      <c r="G692" s="82">
        <v>139.98820000000001</v>
      </c>
      <c r="H692" s="27">
        <f t="shared" si="138"/>
        <v>142.62799999999999</v>
      </c>
      <c r="I692" s="63">
        <f t="shared" si="139"/>
        <v>-2.6397999999999797</v>
      </c>
      <c r="J692" s="63">
        <f t="shared" si="140"/>
        <v>6.9685440399998928</v>
      </c>
      <c r="K692" s="63">
        <f t="shared" si="141"/>
        <v>2.6397999999999797</v>
      </c>
      <c r="L692" s="24">
        <f t="shared" si="142"/>
        <v>1.8857303687024905E-2</v>
      </c>
      <c r="M692" s="4">
        <f t="shared" ca="1" si="131"/>
        <v>146.83179999999999</v>
      </c>
      <c r="N692" s="63">
        <f t="shared" ca="1" si="133"/>
        <v>-6.8435999999999808</v>
      </c>
      <c r="O692" s="63">
        <f t="shared" ca="1" si="134"/>
        <v>46.834860959999737</v>
      </c>
      <c r="P692" s="63">
        <f t="shared" ca="1" si="135"/>
        <v>6.8435999999999808</v>
      </c>
      <c r="Q692" s="24">
        <f t="shared" ca="1" si="136"/>
        <v>4.8886977616684694E-2</v>
      </c>
      <c r="R692" s="25">
        <f t="shared" ca="1" si="132"/>
        <v>-6.8540927615157505</v>
      </c>
      <c r="S692" s="26">
        <f t="shared" ca="1" si="143"/>
        <v>0</v>
      </c>
    </row>
    <row r="693" spans="5:19" x14ac:dyDescent="0.3">
      <c r="E693" s="23">
        <f t="shared" si="137"/>
        <v>692</v>
      </c>
      <c r="F693" s="79">
        <v>44468</v>
      </c>
      <c r="G693" s="82">
        <v>140.68180000000001</v>
      </c>
      <c r="H693" s="27">
        <f t="shared" si="138"/>
        <v>139.98820000000001</v>
      </c>
      <c r="I693" s="63">
        <f t="shared" si="139"/>
        <v>0.69360000000000355</v>
      </c>
      <c r="J693" s="63">
        <f t="shared" si="140"/>
        <v>0.48108096000000494</v>
      </c>
      <c r="K693" s="63">
        <f t="shared" si="141"/>
        <v>0.69360000000000355</v>
      </c>
      <c r="L693" s="24">
        <f t="shared" si="142"/>
        <v>4.9302752737028065E-3</v>
      </c>
      <c r="M693" s="4">
        <f t="shared" ca="1" si="131"/>
        <v>142.24583333333331</v>
      </c>
      <c r="N693" s="63">
        <f t="shared" ca="1" si="133"/>
        <v>-1.564033333333299</v>
      </c>
      <c r="O693" s="63">
        <f t="shared" ca="1" si="134"/>
        <v>2.4462002677776704</v>
      </c>
      <c r="P693" s="63">
        <f t="shared" ca="1" si="135"/>
        <v>1.564033333333299</v>
      </c>
      <c r="Q693" s="24">
        <f t="shared" ca="1" si="136"/>
        <v>1.1117524323212375E-2</v>
      </c>
      <c r="R693" s="25">
        <f t="shared" ca="1" si="132"/>
        <v>-1.5745260948490689</v>
      </c>
      <c r="S693" s="26">
        <f t="shared" ca="1" si="143"/>
        <v>0</v>
      </c>
    </row>
    <row r="694" spans="5:19" x14ac:dyDescent="0.3">
      <c r="E694" s="23">
        <f t="shared" si="137"/>
        <v>693</v>
      </c>
      <c r="F694" s="79">
        <v>44469</v>
      </c>
      <c r="G694" s="82">
        <v>139.92070000000001</v>
      </c>
      <c r="H694" s="27">
        <f t="shared" si="138"/>
        <v>140.68180000000001</v>
      </c>
      <c r="I694" s="63">
        <f t="shared" si="139"/>
        <v>-0.761099999999999</v>
      </c>
      <c r="J694" s="63">
        <f t="shared" si="140"/>
        <v>0.57927320999999843</v>
      </c>
      <c r="K694" s="63">
        <f t="shared" si="141"/>
        <v>0.761099999999999</v>
      </c>
      <c r="L694" s="24">
        <f t="shared" si="142"/>
        <v>5.4395096651174485E-3</v>
      </c>
      <c r="M694" s="4">
        <f t="shared" ca="1" si="131"/>
        <v>141.09933333333333</v>
      </c>
      <c r="N694" s="63">
        <f t="shared" ca="1" si="133"/>
        <v>-1.1786333333333232</v>
      </c>
      <c r="O694" s="63">
        <f t="shared" ca="1" si="134"/>
        <v>1.3891765344444207</v>
      </c>
      <c r="P694" s="63">
        <f t="shared" ca="1" si="135"/>
        <v>1.1786333333333232</v>
      </c>
      <c r="Q694" s="24">
        <f t="shared" ca="1" si="136"/>
        <v>8.4235808806940159E-3</v>
      </c>
      <c r="R694" s="25">
        <f t="shared" ca="1" si="132"/>
        <v>-1.1891260948490932</v>
      </c>
      <c r="S694" s="26">
        <f t="shared" ca="1" si="143"/>
        <v>0</v>
      </c>
    </row>
    <row r="695" spans="5:19" x14ac:dyDescent="0.3">
      <c r="E695" s="23">
        <f t="shared" si="137"/>
        <v>694</v>
      </c>
      <c r="F695" s="79">
        <v>44470</v>
      </c>
      <c r="G695" s="82">
        <v>141.68379999999999</v>
      </c>
      <c r="H695" s="27">
        <f t="shared" si="138"/>
        <v>139.92070000000001</v>
      </c>
      <c r="I695" s="63">
        <f t="shared" si="139"/>
        <v>1.7630999999999801</v>
      </c>
      <c r="J695" s="63">
        <f t="shared" si="140"/>
        <v>3.1085216099999298</v>
      </c>
      <c r="K695" s="63">
        <f t="shared" si="141"/>
        <v>1.7630999999999801</v>
      </c>
      <c r="L695" s="24">
        <f t="shared" si="142"/>
        <v>1.2443906783979398E-2</v>
      </c>
      <c r="M695" s="4">
        <f t="shared" ca="1" si="131"/>
        <v>140.1969</v>
      </c>
      <c r="N695" s="63">
        <f t="shared" ca="1" si="133"/>
        <v>1.4868999999999915</v>
      </c>
      <c r="O695" s="63">
        <f t="shared" ca="1" si="134"/>
        <v>2.2108716099999746</v>
      </c>
      <c r="P695" s="63">
        <f t="shared" ca="1" si="135"/>
        <v>1.4868999999999915</v>
      </c>
      <c r="Q695" s="24">
        <f t="shared" ca="1" si="136"/>
        <v>1.0494495489251358E-2</v>
      </c>
      <c r="R695" s="25">
        <f t="shared" ca="1" si="132"/>
        <v>1.4764072384842215</v>
      </c>
      <c r="S695" s="26">
        <f t="shared" ca="1" si="143"/>
        <v>1</v>
      </c>
    </row>
    <row r="696" spans="5:19" x14ac:dyDescent="0.3">
      <c r="E696" s="23">
        <f t="shared" si="137"/>
        <v>695</v>
      </c>
      <c r="F696" s="79">
        <v>44473</v>
      </c>
      <c r="G696" s="82">
        <v>141.76089999999999</v>
      </c>
      <c r="H696" s="27">
        <f t="shared" si="138"/>
        <v>141.68379999999999</v>
      </c>
      <c r="I696" s="63">
        <f t="shared" si="139"/>
        <v>7.7100000000001501E-2</v>
      </c>
      <c r="J696" s="63">
        <f t="shared" si="140"/>
        <v>5.9444100000002314E-3</v>
      </c>
      <c r="K696" s="63">
        <f t="shared" si="141"/>
        <v>7.7100000000001501E-2</v>
      </c>
      <c r="L696" s="24">
        <f t="shared" si="142"/>
        <v>5.4387352224768255E-4</v>
      </c>
      <c r="M696" s="4">
        <f t="shared" ca="1" si="131"/>
        <v>140.7621</v>
      </c>
      <c r="N696" s="63">
        <f t="shared" ca="1" si="133"/>
        <v>0.99879999999998859</v>
      </c>
      <c r="O696" s="63">
        <f t="shared" ca="1" si="134"/>
        <v>0.99760143999997719</v>
      </c>
      <c r="P696" s="63">
        <f t="shared" ca="1" si="135"/>
        <v>0.99879999999998859</v>
      </c>
      <c r="Q696" s="24">
        <f t="shared" ca="1" si="136"/>
        <v>7.0456663297142489E-3</v>
      </c>
      <c r="R696" s="25">
        <f t="shared" ca="1" si="132"/>
        <v>0.98830723848421875</v>
      </c>
      <c r="S696" s="26">
        <f t="shared" ca="1" si="143"/>
        <v>0</v>
      </c>
    </row>
    <row r="697" spans="5:19" x14ac:dyDescent="0.3">
      <c r="E697" s="23">
        <f t="shared" si="137"/>
        <v>696</v>
      </c>
      <c r="F697" s="79">
        <v>44474</v>
      </c>
      <c r="G697" s="82">
        <v>143.99600000000001</v>
      </c>
      <c r="H697" s="27">
        <f t="shared" si="138"/>
        <v>141.76089999999999</v>
      </c>
      <c r="I697" s="63">
        <f t="shared" si="139"/>
        <v>2.235100000000017</v>
      </c>
      <c r="J697" s="63">
        <f t="shared" si="140"/>
        <v>4.9956720100000762</v>
      </c>
      <c r="K697" s="63">
        <f t="shared" si="141"/>
        <v>2.235100000000017</v>
      </c>
      <c r="L697" s="24">
        <f t="shared" si="142"/>
        <v>1.5521958943304097E-2</v>
      </c>
      <c r="M697" s="4">
        <f t="shared" ca="1" si="131"/>
        <v>141.12180000000001</v>
      </c>
      <c r="N697" s="63">
        <f t="shared" ca="1" si="133"/>
        <v>2.8742000000000019</v>
      </c>
      <c r="O697" s="63">
        <f t="shared" ca="1" si="134"/>
        <v>8.2610256400000104</v>
      </c>
      <c r="P697" s="63">
        <f t="shared" ca="1" si="135"/>
        <v>2.8742000000000019</v>
      </c>
      <c r="Q697" s="24">
        <f t="shared" ca="1" si="136"/>
        <v>1.9960276674352077E-2</v>
      </c>
      <c r="R697" s="25">
        <f t="shared" ca="1" si="132"/>
        <v>2.8637072384842321</v>
      </c>
      <c r="S697" s="26">
        <f t="shared" ca="1" si="143"/>
        <v>0</v>
      </c>
    </row>
    <row r="698" spans="5:19" x14ac:dyDescent="0.3">
      <c r="E698" s="23">
        <f t="shared" si="137"/>
        <v>697</v>
      </c>
      <c r="F698" s="79">
        <v>44475</v>
      </c>
      <c r="G698" s="82">
        <v>143.36019999999999</v>
      </c>
      <c r="H698" s="27">
        <f t="shared" si="138"/>
        <v>143.99600000000001</v>
      </c>
      <c r="I698" s="63">
        <f t="shared" si="139"/>
        <v>-0.63580000000001746</v>
      </c>
      <c r="J698" s="63">
        <f t="shared" si="140"/>
        <v>0.40424164000002222</v>
      </c>
      <c r="K698" s="63">
        <f t="shared" si="141"/>
        <v>0.63580000000001746</v>
      </c>
      <c r="L698" s="24">
        <f t="shared" si="142"/>
        <v>4.434982652089056E-3</v>
      </c>
      <c r="M698" s="4">
        <f t="shared" ca="1" si="131"/>
        <v>142.48023333333333</v>
      </c>
      <c r="N698" s="63">
        <f t="shared" ca="1" si="133"/>
        <v>0.87996666666666101</v>
      </c>
      <c r="O698" s="63">
        <f t="shared" ca="1" si="134"/>
        <v>0.77434133444443454</v>
      </c>
      <c r="P698" s="63">
        <f t="shared" ca="1" si="135"/>
        <v>0.87996666666666101</v>
      </c>
      <c r="Q698" s="24">
        <f t="shared" ca="1" si="136"/>
        <v>6.1381517789920849E-3</v>
      </c>
      <c r="R698" s="25">
        <f t="shared" ca="1" si="132"/>
        <v>0.86947390515089118</v>
      </c>
      <c r="S698" s="26">
        <f t="shared" ca="1" si="143"/>
        <v>0</v>
      </c>
    </row>
    <row r="699" spans="5:19" x14ac:dyDescent="0.3">
      <c r="E699" s="23">
        <f t="shared" si="137"/>
        <v>698</v>
      </c>
      <c r="F699" s="79">
        <v>44476</v>
      </c>
      <c r="G699" s="82">
        <v>146.2987</v>
      </c>
      <c r="H699" s="27">
        <f t="shared" si="138"/>
        <v>143.36019999999999</v>
      </c>
      <c r="I699" s="63">
        <f t="shared" si="139"/>
        <v>2.9385000000000048</v>
      </c>
      <c r="J699" s="63">
        <f t="shared" si="140"/>
        <v>8.6347822500000273</v>
      </c>
      <c r="K699" s="63">
        <f t="shared" si="141"/>
        <v>2.9385000000000048</v>
      </c>
      <c r="L699" s="24">
        <f t="shared" si="142"/>
        <v>2.0085619352735225E-2</v>
      </c>
      <c r="M699" s="4">
        <f t="shared" ca="1" si="131"/>
        <v>143.03903333333332</v>
      </c>
      <c r="N699" s="63">
        <f t="shared" ca="1" si="133"/>
        <v>3.2596666666666749</v>
      </c>
      <c r="O699" s="63">
        <f t="shared" ca="1" si="134"/>
        <v>10.625426777777832</v>
      </c>
      <c r="P699" s="63">
        <f t="shared" ca="1" si="135"/>
        <v>3.2596666666666749</v>
      </c>
      <c r="Q699" s="24">
        <f t="shared" ca="1" si="136"/>
        <v>2.228089973914105E-2</v>
      </c>
      <c r="R699" s="25">
        <f t="shared" ca="1" si="132"/>
        <v>3.2491739051509052</v>
      </c>
      <c r="S699" s="26">
        <f t="shared" ca="1" si="143"/>
        <v>0</v>
      </c>
    </row>
    <row r="700" spans="5:19" x14ac:dyDescent="0.3">
      <c r="E700" s="23">
        <f t="shared" si="137"/>
        <v>699</v>
      </c>
      <c r="F700" s="79">
        <v>44477</v>
      </c>
      <c r="G700" s="82">
        <v>146.9057</v>
      </c>
      <c r="H700" s="27">
        <f t="shared" si="138"/>
        <v>146.2987</v>
      </c>
      <c r="I700" s="63">
        <f t="shared" si="139"/>
        <v>0.60699999999999932</v>
      </c>
      <c r="J700" s="63">
        <f t="shared" si="140"/>
        <v>0.36844899999999919</v>
      </c>
      <c r="K700" s="63">
        <f t="shared" si="141"/>
        <v>0.60699999999999932</v>
      </c>
      <c r="L700" s="24">
        <f t="shared" si="142"/>
        <v>4.1319023019528809E-3</v>
      </c>
      <c r="M700" s="4">
        <f t="shared" ca="1" si="131"/>
        <v>144.55163333333334</v>
      </c>
      <c r="N700" s="63">
        <f t="shared" ca="1" si="133"/>
        <v>2.3540666666666539</v>
      </c>
      <c r="O700" s="63">
        <f t="shared" ca="1" si="134"/>
        <v>5.5416298711110512</v>
      </c>
      <c r="P700" s="63">
        <f t="shared" ca="1" si="135"/>
        <v>2.3540666666666539</v>
      </c>
      <c r="Q700" s="24">
        <f t="shared" ca="1" si="136"/>
        <v>1.6024338515569198E-2</v>
      </c>
      <c r="R700" s="25">
        <f t="shared" ca="1" si="132"/>
        <v>2.3435739051508842</v>
      </c>
      <c r="S700" s="26">
        <f t="shared" ca="1" si="143"/>
        <v>0</v>
      </c>
    </row>
    <row r="701" spans="5:19" x14ac:dyDescent="0.3">
      <c r="E701" s="23">
        <f t="shared" si="137"/>
        <v>700</v>
      </c>
      <c r="F701" s="79">
        <v>44480</v>
      </c>
      <c r="G701" s="82">
        <v>144.7861</v>
      </c>
      <c r="H701" s="27">
        <f t="shared" si="138"/>
        <v>146.9057</v>
      </c>
      <c r="I701" s="63">
        <f t="shared" si="139"/>
        <v>-2.1195999999999913</v>
      </c>
      <c r="J701" s="63">
        <f t="shared" si="140"/>
        <v>4.4927041599999633</v>
      </c>
      <c r="K701" s="63">
        <f t="shared" si="141"/>
        <v>2.1195999999999913</v>
      </c>
      <c r="L701" s="24">
        <f t="shared" si="142"/>
        <v>1.4639526860658525E-2</v>
      </c>
      <c r="M701" s="4">
        <f t="shared" ca="1" si="131"/>
        <v>145.52153333333334</v>
      </c>
      <c r="N701" s="63">
        <f t="shared" ca="1" si="133"/>
        <v>-0.73543333333333294</v>
      </c>
      <c r="O701" s="63">
        <f t="shared" ca="1" si="134"/>
        <v>0.54086218777777717</v>
      </c>
      <c r="P701" s="63">
        <f t="shared" ca="1" si="135"/>
        <v>0.73543333333333294</v>
      </c>
      <c r="Q701" s="24">
        <f t="shared" ca="1" si="136"/>
        <v>5.0794470832029653E-3</v>
      </c>
      <c r="R701" s="25">
        <f t="shared" ca="1" si="132"/>
        <v>-0.74592609484910277</v>
      </c>
      <c r="S701" s="26">
        <f t="shared" ca="1" si="143"/>
        <v>1</v>
      </c>
    </row>
    <row r="702" spans="5:19" x14ac:dyDescent="0.3">
      <c r="E702" s="23">
        <f t="shared" si="137"/>
        <v>701</v>
      </c>
      <c r="F702" s="79">
        <v>44481</v>
      </c>
      <c r="G702" s="82">
        <v>147.7439</v>
      </c>
      <c r="H702" s="27">
        <f t="shared" si="138"/>
        <v>144.7861</v>
      </c>
      <c r="I702" s="63">
        <f t="shared" si="139"/>
        <v>2.9577999999999918</v>
      </c>
      <c r="J702" s="63">
        <f t="shared" si="140"/>
        <v>8.748580839999951</v>
      </c>
      <c r="K702" s="63">
        <f t="shared" si="141"/>
        <v>2.9577999999999918</v>
      </c>
      <c r="L702" s="24">
        <f t="shared" si="142"/>
        <v>2.0019777466277741E-2</v>
      </c>
      <c r="M702" s="4">
        <f t="shared" ca="1" si="131"/>
        <v>145.99683333333334</v>
      </c>
      <c r="N702" s="63">
        <f t="shared" ca="1" si="133"/>
        <v>1.7470666666666546</v>
      </c>
      <c r="O702" s="63">
        <f t="shared" ca="1" si="134"/>
        <v>3.0522419377777354</v>
      </c>
      <c r="P702" s="63">
        <f t="shared" ca="1" si="135"/>
        <v>1.7470666666666546</v>
      </c>
      <c r="Q702" s="24">
        <f t="shared" ca="1" si="136"/>
        <v>1.1824966490438215E-2</v>
      </c>
      <c r="R702" s="25">
        <f t="shared" ca="1" si="132"/>
        <v>1.7365739051508846</v>
      </c>
      <c r="S702" s="26">
        <f t="shared" ca="1" si="143"/>
        <v>1</v>
      </c>
    </row>
    <row r="703" spans="5:19" x14ac:dyDescent="0.3">
      <c r="E703" s="23">
        <f t="shared" si="137"/>
        <v>702</v>
      </c>
      <c r="F703" s="79">
        <v>44482</v>
      </c>
      <c r="G703" s="82">
        <v>150.58600000000001</v>
      </c>
      <c r="H703" s="27">
        <f t="shared" si="138"/>
        <v>147.7439</v>
      </c>
      <c r="I703" s="63">
        <f t="shared" si="139"/>
        <v>2.8421000000000163</v>
      </c>
      <c r="J703" s="63">
        <f t="shared" si="140"/>
        <v>8.0775324100000923</v>
      </c>
      <c r="K703" s="63">
        <f t="shared" si="141"/>
        <v>2.8421000000000163</v>
      </c>
      <c r="L703" s="24">
        <f t="shared" si="142"/>
        <v>1.8873600467507048E-2</v>
      </c>
      <c r="M703" s="4">
        <f t="shared" ca="1" si="131"/>
        <v>146.47856666666667</v>
      </c>
      <c r="N703" s="63">
        <f t="shared" ca="1" si="133"/>
        <v>4.107433333333347</v>
      </c>
      <c r="O703" s="63">
        <f t="shared" ca="1" si="134"/>
        <v>16.87100858777789</v>
      </c>
      <c r="P703" s="63">
        <f t="shared" ca="1" si="135"/>
        <v>4.107433333333347</v>
      </c>
      <c r="Q703" s="24">
        <f t="shared" ca="1" si="136"/>
        <v>2.7276329362180725E-2</v>
      </c>
      <c r="R703" s="25">
        <f t="shared" ca="1" si="132"/>
        <v>4.0969405718175773</v>
      </c>
      <c r="S703" s="26">
        <f t="shared" ca="1" si="143"/>
        <v>0</v>
      </c>
    </row>
    <row r="704" spans="5:19" x14ac:dyDescent="0.3">
      <c r="E704" s="23">
        <f t="shared" si="137"/>
        <v>703</v>
      </c>
      <c r="F704" s="79">
        <v>44483</v>
      </c>
      <c r="G704" s="82">
        <v>151.39529999999999</v>
      </c>
      <c r="H704" s="27">
        <f t="shared" si="138"/>
        <v>150.58600000000001</v>
      </c>
      <c r="I704" s="63">
        <f t="shared" si="139"/>
        <v>0.80929999999997904</v>
      </c>
      <c r="J704" s="63">
        <f t="shared" si="140"/>
        <v>0.65496648999996609</v>
      </c>
      <c r="K704" s="63">
        <f t="shared" si="141"/>
        <v>0.80929999999997904</v>
      </c>
      <c r="L704" s="24">
        <f t="shared" si="142"/>
        <v>5.3456084832222608E-3</v>
      </c>
      <c r="M704" s="4">
        <f t="shared" ca="1" si="131"/>
        <v>147.70533333333333</v>
      </c>
      <c r="N704" s="63">
        <f t="shared" ca="1" si="133"/>
        <v>3.6899666666666633</v>
      </c>
      <c r="O704" s="63">
        <f t="shared" ca="1" si="134"/>
        <v>13.615854001111087</v>
      </c>
      <c r="P704" s="63">
        <f t="shared" ca="1" si="135"/>
        <v>3.6899666666666633</v>
      </c>
      <c r="Q704" s="24">
        <f t="shared" ca="1" si="136"/>
        <v>2.4373059577587043E-2</v>
      </c>
      <c r="R704" s="25">
        <f t="shared" ca="1" si="132"/>
        <v>3.6794739051508936</v>
      </c>
      <c r="S704" s="26">
        <f t="shared" ca="1" si="143"/>
        <v>0</v>
      </c>
    </row>
    <row r="705" spans="5:19" x14ac:dyDescent="0.3">
      <c r="E705" s="23">
        <f t="shared" si="137"/>
        <v>704</v>
      </c>
      <c r="F705" s="79">
        <v>44484</v>
      </c>
      <c r="G705" s="82">
        <v>152.23349999999999</v>
      </c>
      <c r="H705" s="27">
        <f t="shared" si="138"/>
        <v>151.39529999999999</v>
      </c>
      <c r="I705" s="63">
        <f t="shared" si="139"/>
        <v>0.8382000000000005</v>
      </c>
      <c r="J705" s="63">
        <f t="shared" si="140"/>
        <v>0.70257924000000083</v>
      </c>
      <c r="K705" s="63">
        <f t="shared" si="141"/>
        <v>0.8382000000000005</v>
      </c>
      <c r="L705" s="24">
        <f t="shared" si="142"/>
        <v>5.5060154302436753E-3</v>
      </c>
      <c r="M705" s="4">
        <f t="shared" ca="1" si="131"/>
        <v>149.9084</v>
      </c>
      <c r="N705" s="63">
        <f t="shared" ca="1" si="133"/>
        <v>2.325099999999992</v>
      </c>
      <c r="O705" s="63">
        <f t="shared" ca="1" si="134"/>
        <v>5.4060900099999625</v>
      </c>
      <c r="P705" s="63">
        <f t="shared" ca="1" si="135"/>
        <v>2.325099999999992</v>
      </c>
      <c r="Q705" s="24">
        <f t="shared" ca="1" si="136"/>
        <v>1.527324800388871E-2</v>
      </c>
      <c r="R705" s="25">
        <f t="shared" ca="1" si="132"/>
        <v>2.3146072384842222</v>
      </c>
      <c r="S705" s="26">
        <f t="shared" ca="1" si="143"/>
        <v>0</v>
      </c>
    </row>
    <row r="706" spans="5:19" x14ac:dyDescent="0.3">
      <c r="E706" s="23">
        <f t="shared" si="137"/>
        <v>705</v>
      </c>
      <c r="F706" s="79">
        <v>44487</v>
      </c>
      <c r="G706" s="82">
        <v>153.60159999999999</v>
      </c>
      <c r="H706" s="27">
        <f t="shared" si="138"/>
        <v>152.23349999999999</v>
      </c>
      <c r="I706" s="63">
        <f t="shared" si="139"/>
        <v>1.3680999999999983</v>
      </c>
      <c r="J706" s="63">
        <f t="shared" si="140"/>
        <v>1.8716976099999953</v>
      </c>
      <c r="K706" s="63">
        <f t="shared" si="141"/>
        <v>1.3680999999999983</v>
      </c>
      <c r="L706" s="24">
        <f t="shared" si="142"/>
        <v>8.9068082624139226E-3</v>
      </c>
      <c r="M706" s="4">
        <f t="shared" ref="M706:M769" ca="1" si="144">IF(E706&lt;=span,G706,AVERAGE(OFFSET(G706,-span,0,span,1)))</f>
        <v>151.40493333333333</v>
      </c>
      <c r="N706" s="63">
        <f t="shared" ca="1" si="133"/>
        <v>2.1966666666666583</v>
      </c>
      <c r="O706" s="63">
        <f t="shared" ca="1" si="134"/>
        <v>4.8253444444444078</v>
      </c>
      <c r="P706" s="63">
        <f t="shared" ca="1" si="135"/>
        <v>2.1966666666666583</v>
      </c>
      <c r="Q706" s="24">
        <f t="shared" ca="1" si="136"/>
        <v>1.4301066308337013E-2</v>
      </c>
      <c r="R706" s="25">
        <f t="shared" ref="R706:R769" ca="1" si="145">N706-AVERAGE(ErorrMA)</f>
        <v>2.1861739051508886</v>
      </c>
      <c r="S706" s="26">
        <f t="shared" ca="1" si="143"/>
        <v>0</v>
      </c>
    </row>
    <row r="707" spans="5:19" x14ac:dyDescent="0.3">
      <c r="E707" s="23">
        <f t="shared" si="137"/>
        <v>706</v>
      </c>
      <c r="F707" s="79">
        <v>44488</v>
      </c>
      <c r="G707" s="82">
        <v>152.0505</v>
      </c>
      <c r="H707" s="27">
        <f t="shared" si="138"/>
        <v>153.60159999999999</v>
      </c>
      <c r="I707" s="63">
        <f t="shared" si="139"/>
        <v>-1.551099999999991</v>
      </c>
      <c r="J707" s="63">
        <f t="shared" si="140"/>
        <v>2.4059112099999722</v>
      </c>
      <c r="K707" s="63">
        <f t="shared" si="141"/>
        <v>1.551099999999991</v>
      </c>
      <c r="L707" s="24">
        <f t="shared" si="142"/>
        <v>1.0201216043353958E-2</v>
      </c>
      <c r="M707" s="4">
        <f t="shared" ca="1" si="144"/>
        <v>152.41013333333331</v>
      </c>
      <c r="N707" s="63">
        <f t="shared" ref="N707:N770" ca="1" si="146">G707-M707</f>
        <v>-0.35963333333330638</v>
      </c>
      <c r="O707" s="63">
        <f t="shared" ref="O707:O770" ca="1" si="147">N707^2</f>
        <v>0.12933613444442507</v>
      </c>
      <c r="P707" s="63">
        <f t="shared" ref="P707:P770" ca="1" si="148">ABS(N707)</f>
        <v>0.35963333333330638</v>
      </c>
      <c r="Q707" s="24">
        <f t="shared" ref="Q707:Q770" ca="1" si="149">P707/G707</f>
        <v>2.3652229577232984E-3</v>
      </c>
      <c r="R707" s="25">
        <f t="shared" ca="1" si="145"/>
        <v>-0.37012609484907627</v>
      </c>
      <c r="S707" s="26">
        <f t="shared" ca="1" si="143"/>
        <v>1</v>
      </c>
    </row>
    <row r="708" spans="5:19" x14ac:dyDescent="0.3">
      <c r="E708" s="23">
        <f t="shared" ref="E708:E771" si="150">E707+1</f>
        <v>707</v>
      </c>
      <c r="F708" s="79">
        <v>44489</v>
      </c>
      <c r="G708" s="82">
        <v>152.6574</v>
      </c>
      <c r="H708" s="27">
        <f t="shared" ref="H708:H771" si="151">G707</f>
        <v>152.0505</v>
      </c>
      <c r="I708" s="63">
        <f t="shared" ref="I708:I771" si="152">(G708-H708)</f>
        <v>0.606899999999996</v>
      </c>
      <c r="J708" s="63">
        <f t="shared" ref="J708:J771" si="153">I708^2</f>
        <v>0.36832760999999514</v>
      </c>
      <c r="K708" s="63">
        <f t="shared" ref="K708:K771" si="154">ABS(I708)</f>
        <v>0.606899999999996</v>
      </c>
      <c r="L708" s="24">
        <f t="shared" ref="L708:L771" si="155">K708/G708</f>
        <v>3.9755688227363761E-3</v>
      </c>
      <c r="M708" s="4">
        <f t="shared" ca="1" si="144"/>
        <v>152.62853333333334</v>
      </c>
      <c r="N708" s="63">
        <f t="shared" ca="1" si="146"/>
        <v>2.8866666666658602E-2</v>
      </c>
      <c r="O708" s="63">
        <f t="shared" ca="1" si="147"/>
        <v>8.3328444444397891E-4</v>
      </c>
      <c r="P708" s="63">
        <f t="shared" ca="1" si="148"/>
        <v>2.8866666666658602E-2</v>
      </c>
      <c r="Q708" s="24">
        <f t="shared" ca="1" si="149"/>
        <v>1.890944472174857E-4</v>
      </c>
      <c r="R708" s="25">
        <f t="shared" ca="1" si="145"/>
        <v>1.8373905150888721E-2</v>
      </c>
      <c r="S708" s="26">
        <f t="shared" ref="S708:S771" ca="1" si="156">IF(N707*N708&lt;0,1,0)</f>
        <v>1</v>
      </c>
    </row>
    <row r="709" spans="5:19" x14ac:dyDescent="0.3">
      <c r="E709" s="23">
        <f t="shared" si="150"/>
        <v>708</v>
      </c>
      <c r="F709" s="79">
        <v>44490</v>
      </c>
      <c r="G709" s="82">
        <v>156.251</v>
      </c>
      <c r="H709" s="27">
        <f t="shared" si="151"/>
        <v>152.6574</v>
      </c>
      <c r="I709" s="63">
        <f t="shared" si="152"/>
        <v>3.5936000000000092</v>
      </c>
      <c r="J709" s="63">
        <f t="shared" si="153"/>
        <v>12.913960960000066</v>
      </c>
      <c r="K709" s="63">
        <f t="shared" si="154"/>
        <v>3.5936000000000092</v>
      </c>
      <c r="L709" s="24">
        <f t="shared" si="155"/>
        <v>2.2998892807086092E-2</v>
      </c>
      <c r="M709" s="4">
        <f t="shared" ca="1" si="144"/>
        <v>152.76983333333334</v>
      </c>
      <c r="N709" s="63">
        <f t="shared" ca="1" si="146"/>
        <v>3.4811666666666667</v>
      </c>
      <c r="O709" s="63">
        <f t="shared" ca="1" si="147"/>
        <v>12.118521361111112</v>
      </c>
      <c r="P709" s="63">
        <f t="shared" ca="1" si="148"/>
        <v>3.4811666666666667</v>
      </c>
      <c r="Q709" s="24">
        <f t="shared" ca="1" si="149"/>
        <v>2.2279324078992562E-2</v>
      </c>
      <c r="R709" s="25">
        <f t="shared" ca="1" si="145"/>
        <v>3.470673905150897</v>
      </c>
      <c r="S709" s="26">
        <f t="shared" ca="1" si="156"/>
        <v>0</v>
      </c>
    </row>
    <row r="710" spans="5:19" x14ac:dyDescent="0.3">
      <c r="E710" s="23">
        <f t="shared" si="150"/>
        <v>709</v>
      </c>
      <c r="F710" s="79">
        <v>44491</v>
      </c>
      <c r="G710" s="82">
        <v>157.5035</v>
      </c>
      <c r="H710" s="27">
        <f t="shared" si="151"/>
        <v>156.251</v>
      </c>
      <c r="I710" s="63">
        <f t="shared" si="152"/>
        <v>1.2524999999999977</v>
      </c>
      <c r="J710" s="63">
        <f t="shared" si="153"/>
        <v>1.5687562499999943</v>
      </c>
      <c r="K710" s="63">
        <f t="shared" si="154"/>
        <v>1.2524999999999977</v>
      </c>
      <c r="L710" s="24">
        <f t="shared" si="155"/>
        <v>7.9522042367312328E-3</v>
      </c>
      <c r="M710" s="4">
        <f t="shared" ca="1" si="144"/>
        <v>153.65296666666666</v>
      </c>
      <c r="N710" s="63">
        <f t="shared" ca="1" si="146"/>
        <v>3.8505333333333454</v>
      </c>
      <c r="O710" s="63">
        <f t="shared" ca="1" si="147"/>
        <v>14.826606951111204</v>
      </c>
      <c r="P710" s="63">
        <f t="shared" ca="1" si="148"/>
        <v>3.8505333333333454</v>
      </c>
      <c r="Q710" s="24">
        <f t="shared" ca="1" si="149"/>
        <v>2.4447287414777103E-2</v>
      </c>
      <c r="R710" s="25">
        <f t="shared" ca="1" si="145"/>
        <v>3.8400405718175756</v>
      </c>
      <c r="S710" s="26">
        <f t="shared" ca="1" si="156"/>
        <v>0</v>
      </c>
    </row>
    <row r="711" spans="5:19" x14ac:dyDescent="0.3">
      <c r="E711" s="23">
        <f t="shared" si="150"/>
        <v>710</v>
      </c>
      <c r="F711" s="79">
        <v>44494</v>
      </c>
      <c r="G711" s="82">
        <v>158.2165</v>
      </c>
      <c r="H711" s="27">
        <f t="shared" si="151"/>
        <v>157.5035</v>
      </c>
      <c r="I711" s="63">
        <f t="shared" si="152"/>
        <v>0.71299999999999386</v>
      </c>
      <c r="J711" s="63">
        <f t="shared" si="153"/>
        <v>0.5083689999999913</v>
      </c>
      <c r="K711" s="63">
        <f t="shared" si="154"/>
        <v>0.71299999999999386</v>
      </c>
      <c r="L711" s="24">
        <f t="shared" si="155"/>
        <v>4.5064832049754224E-3</v>
      </c>
      <c r="M711" s="4">
        <f t="shared" ca="1" si="144"/>
        <v>155.47063333333335</v>
      </c>
      <c r="N711" s="63">
        <f t="shared" ca="1" si="146"/>
        <v>2.7458666666666431</v>
      </c>
      <c r="O711" s="63">
        <f t="shared" ca="1" si="147"/>
        <v>7.5397837511109822</v>
      </c>
      <c r="P711" s="63">
        <f t="shared" ca="1" si="148"/>
        <v>2.7458666666666431</v>
      </c>
      <c r="Q711" s="24">
        <f t="shared" ca="1" si="149"/>
        <v>1.7355122042686088E-2</v>
      </c>
      <c r="R711" s="25">
        <f t="shared" ca="1" si="145"/>
        <v>2.7353739051508734</v>
      </c>
      <c r="S711" s="26">
        <f t="shared" ca="1" si="156"/>
        <v>0</v>
      </c>
    </row>
    <row r="712" spans="5:19" x14ac:dyDescent="0.3">
      <c r="E712" s="23">
        <f t="shared" si="150"/>
        <v>711</v>
      </c>
      <c r="F712" s="79">
        <v>44495</v>
      </c>
      <c r="G712" s="82">
        <v>157.8022</v>
      </c>
      <c r="H712" s="27">
        <f t="shared" si="151"/>
        <v>158.2165</v>
      </c>
      <c r="I712" s="63">
        <f t="shared" si="152"/>
        <v>-0.41429999999999723</v>
      </c>
      <c r="J712" s="63">
        <f t="shared" si="153"/>
        <v>0.17164448999999771</v>
      </c>
      <c r="K712" s="63">
        <f t="shared" si="154"/>
        <v>0.41429999999999723</v>
      </c>
      <c r="L712" s="24">
        <f t="shared" si="155"/>
        <v>2.6254386820969366E-3</v>
      </c>
      <c r="M712" s="4">
        <f t="shared" ca="1" si="144"/>
        <v>157.32366666666667</v>
      </c>
      <c r="N712" s="63">
        <f t="shared" ca="1" si="146"/>
        <v>0.47853333333333126</v>
      </c>
      <c r="O712" s="63">
        <f t="shared" ca="1" si="147"/>
        <v>0.22899415111110913</v>
      </c>
      <c r="P712" s="63">
        <f t="shared" ca="1" si="148"/>
        <v>0.47853333333333126</v>
      </c>
      <c r="Q712" s="24">
        <f t="shared" ca="1" si="149"/>
        <v>3.0324883514509385E-3</v>
      </c>
      <c r="R712" s="25">
        <f t="shared" ca="1" si="145"/>
        <v>0.46804057181756137</v>
      </c>
      <c r="S712" s="26">
        <f t="shared" ca="1" si="156"/>
        <v>0</v>
      </c>
    </row>
    <row r="713" spans="5:19" x14ac:dyDescent="0.3">
      <c r="E713" s="23">
        <f t="shared" si="150"/>
        <v>712</v>
      </c>
      <c r="F713" s="79">
        <v>44496</v>
      </c>
      <c r="G713" s="82">
        <v>156.41480000000001</v>
      </c>
      <c r="H713" s="27">
        <f t="shared" si="151"/>
        <v>157.8022</v>
      </c>
      <c r="I713" s="63">
        <f t="shared" si="152"/>
        <v>-1.3873999999999853</v>
      </c>
      <c r="J713" s="63">
        <f t="shared" si="153"/>
        <v>1.9248787599999593</v>
      </c>
      <c r="K713" s="63">
        <f t="shared" si="154"/>
        <v>1.3873999999999853</v>
      </c>
      <c r="L713" s="24">
        <f t="shared" si="155"/>
        <v>8.8700046287179032E-3</v>
      </c>
      <c r="M713" s="4">
        <f t="shared" ca="1" si="144"/>
        <v>157.84073333333333</v>
      </c>
      <c r="N713" s="63">
        <f t="shared" ca="1" si="146"/>
        <v>-1.4259333333333188</v>
      </c>
      <c r="O713" s="63">
        <f t="shared" ca="1" si="147"/>
        <v>2.0332858711110697</v>
      </c>
      <c r="P713" s="63">
        <f t="shared" ca="1" si="148"/>
        <v>1.4259333333333188</v>
      </c>
      <c r="Q713" s="24">
        <f t="shared" ca="1" si="149"/>
        <v>9.1163581280883817E-3</v>
      </c>
      <c r="R713" s="25">
        <f t="shared" ca="1" si="145"/>
        <v>-1.4364260948490888</v>
      </c>
      <c r="S713" s="26">
        <f t="shared" ca="1" si="156"/>
        <v>1</v>
      </c>
    </row>
    <row r="714" spans="5:19" x14ac:dyDescent="0.3">
      <c r="E714" s="23">
        <f t="shared" si="150"/>
        <v>713</v>
      </c>
      <c r="F714" s="79">
        <v>44497</v>
      </c>
      <c r="G714" s="82">
        <v>158.4477</v>
      </c>
      <c r="H714" s="27">
        <f t="shared" si="151"/>
        <v>156.41480000000001</v>
      </c>
      <c r="I714" s="63">
        <f t="shared" si="152"/>
        <v>2.0328999999999837</v>
      </c>
      <c r="J714" s="63">
        <f t="shared" si="153"/>
        <v>4.1326824099999335</v>
      </c>
      <c r="K714" s="63">
        <f t="shared" si="154"/>
        <v>2.0328999999999837</v>
      </c>
      <c r="L714" s="24">
        <f t="shared" si="155"/>
        <v>1.2830101036493327E-2</v>
      </c>
      <c r="M714" s="4">
        <f t="shared" ca="1" si="144"/>
        <v>157.47783333333334</v>
      </c>
      <c r="N714" s="63">
        <f t="shared" ca="1" si="146"/>
        <v>0.9698666666666611</v>
      </c>
      <c r="O714" s="63">
        <f t="shared" ca="1" si="147"/>
        <v>0.94064135111110037</v>
      </c>
      <c r="P714" s="63">
        <f t="shared" ca="1" si="148"/>
        <v>0.9698666666666611</v>
      </c>
      <c r="Q714" s="24">
        <f t="shared" ca="1" si="149"/>
        <v>6.1210523514488449E-3</v>
      </c>
      <c r="R714" s="25">
        <f t="shared" ca="1" si="145"/>
        <v>0.95937390515089127</v>
      </c>
      <c r="S714" s="26">
        <f t="shared" ca="1" si="156"/>
        <v>1</v>
      </c>
    </row>
    <row r="715" spans="5:19" x14ac:dyDescent="0.3">
      <c r="E715" s="23">
        <f t="shared" si="150"/>
        <v>714</v>
      </c>
      <c r="F715" s="79">
        <v>44498</v>
      </c>
      <c r="G715" s="82">
        <v>161.17420000000001</v>
      </c>
      <c r="H715" s="27">
        <f t="shared" si="151"/>
        <v>158.4477</v>
      </c>
      <c r="I715" s="63">
        <f t="shared" si="152"/>
        <v>2.7265000000000157</v>
      </c>
      <c r="J715" s="63">
        <f t="shared" si="153"/>
        <v>7.4338022500000855</v>
      </c>
      <c r="K715" s="63">
        <f t="shared" si="154"/>
        <v>2.7265000000000157</v>
      </c>
      <c r="L715" s="24">
        <f t="shared" si="155"/>
        <v>1.6916479188356544E-2</v>
      </c>
      <c r="M715" s="4">
        <f t="shared" ca="1" si="144"/>
        <v>157.5549</v>
      </c>
      <c r="N715" s="63">
        <f t="shared" ca="1" si="146"/>
        <v>3.6193000000000097</v>
      </c>
      <c r="O715" s="63">
        <f t="shared" ca="1" si="147"/>
        <v>13.099332490000071</v>
      </c>
      <c r="P715" s="63">
        <f t="shared" ca="1" si="148"/>
        <v>3.6193000000000097</v>
      </c>
      <c r="Q715" s="24">
        <f t="shared" ca="1" si="149"/>
        <v>2.245582729742111E-2</v>
      </c>
      <c r="R715" s="25">
        <f t="shared" ca="1" si="145"/>
        <v>3.60880723848424</v>
      </c>
      <c r="S715" s="26">
        <f t="shared" ca="1" si="156"/>
        <v>0</v>
      </c>
    </row>
    <row r="716" spans="5:19" x14ac:dyDescent="0.3">
      <c r="E716" s="23">
        <f t="shared" si="150"/>
        <v>715</v>
      </c>
      <c r="F716" s="79">
        <v>44501</v>
      </c>
      <c r="G716" s="82">
        <v>160.24930000000001</v>
      </c>
      <c r="H716" s="27">
        <f t="shared" si="151"/>
        <v>161.17420000000001</v>
      </c>
      <c r="I716" s="63">
        <f t="shared" si="152"/>
        <v>-0.92490000000000805</v>
      </c>
      <c r="J716" s="63">
        <f t="shared" si="153"/>
        <v>0.85544001000001491</v>
      </c>
      <c r="K716" s="63">
        <f t="shared" si="154"/>
        <v>0.92490000000000805</v>
      </c>
      <c r="L716" s="24">
        <f t="shared" si="155"/>
        <v>5.7716320757719881E-3</v>
      </c>
      <c r="M716" s="4">
        <f t="shared" ca="1" si="144"/>
        <v>158.6789</v>
      </c>
      <c r="N716" s="63">
        <f t="shared" ca="1" si="146"/>
        <v>1.5704000000000065</v>
      </c>
      <c r="O716" s="63">
        <f t="shared" ca="1" si="147"/>
        <v>2.4661561600000201</v>
      </c>
      <c r="P716" s="63">
        <f t="shared" ca="1" si="148"/>
        <v>1.5704000000000065</v>
      </c>
      <c r="Q716" s="24">
        <f t="shared" ca="1" si="149"/>
        <v>9.7997307944559277E-3</v>
      </c>
      <c r="R716" s="25">
        <f t="shared" ca="1" si="145"/>
        <v>1.5599072384842365</v>
      </c>
      <c r="S716" s="26">
        <f t="shared" ca="1" si="156"/>
        <v>0</v>
      </c>
    </row>
    <row r="717" spans="5:19" x14ac:dyDescent="0.3">
      <c r="E717" s="23">
        <f t="shared" si="150"/>
        <v>716</v>
      </c>
      <c r="F717" s="79">
        <v>44502</v>
      </c>
      <c r="G717" s="82">
        <v>161.69450000000001</v>
      </c>
      <c r="H717" s="27">
        <f t="shared" si="151"/>
        <v>160.24930000000001</v>
      </c>
      <c r="I717" s="63">
        <f t="shared" si="152"/>
        <v>1.4451999999999998</v>
      </c>
      <c r="J717" s="63">
        <f t="shared" si="153"/>
        <v>2.0886030399999993</v>
      </c>
      <c r="K717" s="63">
        <f t="shared" si="154"/>
        <v>1.4451999999999998</v>
      </c>
      <c r="L717" s="24">
        <f t="shared" si="155"/>
        <v>8.9378426600781082E-3</v>
      </c>
      <c r="M717" s="4">
        <f t="shared" ca="1" si="144"/>
        <v>159.95706666666666</v>
      </c>
      <c r="N717" s="63">
        <f t="shared" ca="1" si="146"/>
        <v>1.7374333333333425</v>
      </c>
      <c r="O717" s="63">
        <f t="shared" ca="1" si="147"/>
        <v>3.0186745877778094</v>
      </c>
      <c r="P717" s="63">
        <f t="shared" ca="1" si="148"/>
        <v>1.7374333333333425</v>
      </c>
      <c r="Q717" s="24">
        <f t="shared" ca="1" si="149"/>
        <v>1.0745160369297301E-2</v>
      </c>
      <c r="R717" s="25">
        <f t="shared" ca="1" si="145"/>
        <v>1.7269405718175725</v>
      </c>
      <c r="S717" s="26">
        <f t="shared" ca="1" si="156"/>
        <v>0</v>
      </c>
    </row>
    <row r="718" spans="5:19" x14ac:dyDescent="0.3">
      <c r="E718" s="23">
        <f t="shared" si="150"/>
        <v>717</v>
      </c>
      <c r="F718" s="79">
        <v>44503</v>
      </c>
      <c r="G718" s="82">
        <v>166.19380000000001</v>
      </c>
      <c r="H718" s="27">
        <f t="shared" si="151"/>
        <v>161.69450000000001</v>
      </c>
      <c r="I718" s="63">
        <f t="shared" si="152"/>
        <v>4.4993000000000052</v>
      </c>
      <c r="J718" s="63">
        <f t="shared" si="153"/>
        <v>20.243700490000048</v>
      </c>
      <c r="K718" s="63">
        <f t="shared" si="154"/>
        <v>4.4993000000000052</v>
      </c>
      <c r="L718" s="24">
        <f t="shared" si="155"/>
        <v>2.7072610410256007E-2</v>
      </c>
      <c r="M718" s="4">
        <f t="shared" ca="1" si="144"/>
        <v>161.03933333333333</v>
      </c>
      <c r="N718" s="63">
        <f t="shared" ca="1" si="146"/>
        <v>5.1544666666666785</v>
      </c>
      <c r="O718" s="63">
        <f t="shared" ca="1" si="147"/>
        <v>26.568526617777898</v>
      </c>
      <c r="P718" s="63">
        <f t="shared" ca="1" si="148"/>
        <v>5.1544666666666785</v>
      </c>
      <c r="Q718" s="24">
        <f t="shared" ca="1" si="149"/>
        <v>3.1014795176875901E-2</v>
      </c>
      <c r="R718" s="25">
        <f t="shared" ca="1" si="145"/>
        <v>5.1439739051509088</v>
      </c>
      <c r="S718" s="26">
        <f t="shared" ca="1" si="156"/>
        <v>0</v>
      </c>
    </row>
    <row r="719" spans="5:19" x14ac:dyDescent="0.3">
      <c r="E719" s="23">
        <f t="shared" si="150"/>
        <v>718</v>
      </c>
      <c r="F719" s="79">
        <v>44504</v>
      </c>
      <c r="G719" s="82">
        <v>169.02629999999999</v>
      </c>
      <c r="H719" s="27">
        <f t="shared" si="151"/>
        <v>166.19380000000001</v>
      </c>
      <c r="I719" s="63">
        <f t="shared" si="152"/>
        <v>2.8324999999999818</v>
      </c>
      <c r="J719" s="63">
        <f t="shared" si="153"/>
        <v>8.0230562499998967</v>
      </c>
      <c r="K719" s="63">
        <f t="shared" si="154"/>
        <v>2.8324999999999818</v>
      </c>
      <c r="L719" s="24">
        <f t="shared" si="155"/>
        <v>1.6757747167156719E-2</v>
      </c>
      <c r="M719" s="4">
        <f t="shared" ca="1" si="144"/>
        <v>162.71253333333334</v>
      </c>
      <c r="N719" s="63">
        <f t="shared" ca="1" si="146"/>
        <v>6.3137666666666519</v>
      </c>
      <c r="O719" s="63">
        <f t="shared" ca="1" si="147"/>
        <v>39.863649521110922</v>
      </c>
      <c r="P719" s="63">
        <f t="shared" ca="1" si="148"/>
        <v>6.3137666666666519</v>
      </c>
      <c r="Q719" s="24">
        <f t="shared" ca="1" si="149"/>
        <v>3.7353753035277069E-2</v>
      </c>
      <c r="R719" s="25">
        <f t="shared" ca="1" si="145"/>
        <v>6.3032739051508822</v>
      </c>
      <c r="S719" s="26">
        <f t="shared" ca="1" si="156"/>
        <v>0</v>
      </c>
    </row>
    <row r="720" spans="5:19" x14ac:dyDescent="0.3">
      <c r="E720" s="23">
        <f t="shared" si="150"/>
        <v>719</v>
      </c>
      <c r="F720" s="79">
        <v>44505</v>
      </c>
      <c r="G720" s="82">
        <v>171.0206</v>
      </c>
      <c r="H720" s="27">
        <f t="shared" si="151"/>
        <v>169.02629999999999</v>
      </c>
      <c r="I720" s="63">
        <f t="shared" si="152"/>
        <v>1.9943000000000097</v>
      </c>
      <c r="J720" s="63">
        <f t="shared" si="153"/>
        <v>3.9772324900000386</v>
      </c>
      <c r="K720" s="63">
        <f t="shared" si="154"/>
        <v>1.9943000000000097</v>
      </c>
      <c r="L720" s="24">
        <f t="shared" si="155"/>
        <v>1.1661168303701482E-2</v>
      </c>
      <c r="M720" s="4">
        <f t="shared" ca="1" si="144"/>
        <v>165.63820000000001</v>
      </c>
      <c r="N720" s="63">
        <f t="shared" ca="1" si="146"/>
        <v>5.3823999999999899</v>
      </c>
      <c r="O720" s="63">
        <f t="shared" ca="1" si="147"/>
        <v>28.970229759999892</v>
      </c>
      <c r="P720" s="63">
        <f t="shared" ca="1" si="148"/>
        <v>5.3823999999999899</v>
      </c>
      <c r="Q720" s="24">
        <f t="shared" ca="1" si="149"/>
        <v>3.1472232000121565E-2</v>
      </c>
      <c r="R720" s="25">
        <f t="shared" ca="1" si="145"/>
        <v>5.3719072384842201</v>
      </c>
      <c r="S720" s="26">
        <f t="shared" ca="1" si="156"/>
        <v>0</v>
      </c>
    </row>
    <row r="721" spans="5:19" x14ac:dyDescent="0.3">
      <c r="E721" s="23">
        <f t="shared" si="150"/>
        <v>720</v>
      </c>
      <c r="F721" s="79">
        <v>44508</v>
      </c>
      <c r="G721" s="82">
        <v>165.5676</v>
      </c>
      <c r="H721" s="27">
        <f t="shared" si="151"/>
        <v>171.0206</v>
      </c>
      <c r="I721" s="63">
        <f t="shared" si="152"/>
        <v>-5.453000000000003</v>
      </c>
      <c r="J721" s="63">
        <f t="shared" si="153"/>
        <v>29.735209000000033</v>
      </c>
      <c r="K721" s="63">
        <f t="shared" si="154"/>
        <v>5.453000000000003</v>
      </c>
      <c r="L721" s="24">
        <f t="shared" si="155"/>
        <v>3.2935187802444456E-2</v>
      </c>
      <c r="M721" s="4">
        <f t="shared" ca="1" si="144"/>
        <v>168.74690000000001</v>
      </c>
      <c r="N721" s="63">
        <f t="shared" ca="1" si="146"/>
        <v>-3.179300000000012</v>
      </c>
      <c r="O721" s="63">
        <f t="shared" ca="1" si="147"/>
        <v>10.107948490000076</v>
      </c>
      <c r="P721" s="63">
        <f t="shared" ca="1" si="148"/>
        <v>3.179300000000012</v>
      </c>
      <c r="Q721" s="24">
        <f t="shared" ca="1" si="149"/>
        <v>1.9202428494463967E-2</v>
      </c>
      <c r="R721" s="25">
        <f t="shared" ca="1" si="145"/>
        <v>-3.1897927615157817</v>
      </c>
      <c r="S721" s="26">
        <f t="shared" ca="1" si="156"/>
        <v>1</v>
      </c>
    </row>
    <row r="722" spans="5:19" x14ac:dyDescent="0.3">
      <c r="E722" s="23">
        <f t="shared" si="150"/>
        <v>721</v>
      </c>
      <c r="F722" s="79">
        <v>44509</v>
      </c>
      <c r="G722" s="82">
        <v>167.46549999999999</v>
      </c>
      <c r="H722" s="27">
        <f t="shared" si="151"/>
        <v>165.5676</v>
      </c>
      <c r="I722" s="63">
        <f t="shared" si="152"/>
        <v>1.8978999999999928</v>
      </c>
      <c r="J722" s="63">
        <f t="shared" si="153"/>
        <v>3.6020244099999728</v>
      </c>
      <c r="K722" s="63">
        <f t="shared" si="154"/>
        <v>1.8978999999999928</v>
      </c>
      <c r="L722" s="24">
        <f t="shared" si="155"/>
        <v>1.1333080544948021E-2</v>
      </c>
      <c r="M722" s="4">
        <f t="shared" ca="1" si="144"/>
        <v>168.53816666666668</v>
      </c>
      <c r="N722" s="63">
        <f t="shared" ca="1" si="146"/>
        <v>-1.0726666666666915</v>
      </c>
      <c r="O722" s="63">
        <f t="shared" ca="1" si="147"/>
        <v>1.1506137777778311</v>
      </c>
      <c r="P722" s="63">
        <f t="shared" ca="1" si="148"/>
        <v>1.0726666666666915</v>
      </c>
      <c r="Q722" s="24">
        <f t="shared" ca="1" si="149"/>
        <v>6.4052993999760641E-3</v>
      </c>
      <c r="R722" s="25">
        <f t="shared" ca="1" si="145"/>
        <v>-1.0831594281824615</v>
      </c>
      <c r="S722" s="26">
        <f t="shared" ca="1" si="156"/>
        <v>0</v>
      </c>
    </row>
    <row r="723" spans="5:19" x14ac:dyDescent="0.3">
      <c r="E723" s="23">
        <f t="shared" si="150"/>
        <v>722</v>
      </c>
      <c r="F723" s="79">
        <v>44510</v>
      </c>
      <c r="G723" s="82">
        <v>162.1088</v>
      </c>
      <c r="H723" s="27">
        <f t="shared" si="151"/>
        <v>167.46549999999999</v>
      </c>
      <c r="I723" s="63">
        <f t="shared" si="152"/>
        <v>-5.3566999999999894</v>
      </c>
      <c r="J723" s="63">
        <f t="shared" si="153"/>
        <v>28.694234889999887</v>
      </c>
      <c r="K723" s="63">
        <f t="shared" si="154"/>
        <v>5.3566999999999894</v>
      </c>
      <c r="L723" s="24">
        <f t="shared" si="155"/>
        <v>3.3043856965198612E-2</v>
      </c>
      <c r="M723" s="4">
        <f t="shared" ca="1" si="144"/>
        <v>168.01790000000003</v>
      </c>
      <c r="N723" s="63">
        <f t="shared" ca="1" si="146"/>
        <v>-5.9091000000000236</v>
      </c>
      <c r="O723" s="63">
        <f t="shared" ca="1" si="147"/>
        <v>34.917462810000281</v>
      </c>
      <c r="P723" s="63">
        <f t="shared" ca="1" si="148"/>
        <v>5.9091000000000236</v>
      </c>
      <c r="Q723" s="24">
        <f t="shared" ca="1" si="149"/>
        <v>3.6451444955486828E-2</v>
      </c>
      <c r="R723" s="25">
        <f t="shared" ca="1" si="145"/>
        <v>-5.9195927615157933</v>
      </c>
      <c r="S723" s="26">
        <f t="shared" ca="1" si="156"/>
        <v>0</v>
      </c>
    </row>
    <row r="724" spans="5:19" x14ac:dyDescent="0.3">
      <c r="E724" s="23">
        <f t="shared" si="150"/>
        <v>723</v>
      </c>
      <c r="F724" s="79">
        <v>44511</v>
      </c>
      <c r="G724" s="82">
        <v>160.86600000000001</v>
      </c>
      <c r="H724" s="27">
        <f t="shared" si="151"/>
        <v>162.1088</v>
      </c>
      <c r="I724" s="63">
        <f t="shared" si="152"/>
        <v>-1.2427999999999884</v>
      </c>
      <c r="J724" s="63">
        <f t="shared" si="153"/>
        <v>1.5445518399999711</v>
      </c>
      <c r="K724" s="63">
        <f t="shared" si="154"/>
        <v>1.2427999999999884</v>
      </c>
      <c r="L724" s="24">
        <f t="shared" si="155"/>
        <v>7.7256847313912714E-3</v>
      </c>
      <c r="M724" s="4">
        <f t="shared" ca="1" si="144"/>
        <v>165.04729999999998</v>
      </c>
      <c r="N724" s="63">
        <f t="shared" ca="1" si="146"/>
        <v>-4.1812999999999647</v>
      </c>
      <c r="O724" s="63">
        <f t="shared" ca="1" si="147"/>
        <v>17.483269689999705</v>
      </c>
      <c r="P724" s="63">
        <f t="shared" ca="1" si="148"/>
        <v>4.1812999999999647</v>
      </c>
      <c r="Q724" s="24">
        <f t="shared" ca="1" si="149"/>
        <v>2.5992440913555161E-2</v>
      </c>
      <c r="R724" s="25">
        <f t="shared" ca="1" si="145"/>
        <v>-4.1917927615157344</v>
      </c>
      <c r="S724" s="26">
        <f t="shared" ca="1" si="156"/>
        <v>0</v>
      </c>
    </row>
    <row r="725" spans="5:19" x14ac:dyDescent="0.3">
      <c r="E725" s="23">
        <f t="shared" si="150"/>
        <v>724</v>
      </c>
      <c r="F725" s="79">
        <v>44512</v>
      </c>
      <c r="G725" s="82">
        <v>162.9084</v>
      </c>
      <c r="H725" s="27">
        <f t="shared" si="151"/>
        <v>160.86600000000001</v>
      </c>
      <c r="I725" s="63">
        <f t="shared" si="152"/>
        <v>2.0423999999999864</v>
      </c>
      <c r="J725" s="63">
        <f t="shared" si="153"/>
        <v>4.1713977599999446</v>
      </c>
      <c r="K725" s="63">
        <f t="shared" si="154"/>
        <v>2.0423999999999864</v>
      </c>
      <c r="L725" s="24">
        <f t="shared" si="155"/>
        <v>1.2537106742193689E-2</v>
      </c>
      <c r="M725" s="4">
        <f t="shared" ca="1" si="144"/>
        <v>163.48009999999999</v>
      </c>
      <c r="N725" s="63">
        <f t="shared" ca="1" si="146"/>
        <v>-0.57169999999999277</v>
      </c>
      <c r="O725" s="63">
        <f t="shared" ca="1" si="147"/>
        <v>0.32684088999999172</v>
      </c>
      <c r="P725" s="63">
        <f t="shared" ca="1" si="148"/>
        <v>0.57169999999999277</v>
      </c>
      <c r="Q725" s="24">
        <f t="shared" ca="1" si="149"/>
        <v>3.509334079765026E-3</v>
      </c>
      <c r="R725" s="25">
        <f t="shared" ca="1" si="145"/>
        <v>-0.5821927615157626</v>
      </c>
      <c r="S725" s="26">
        <f t="shared" ca="1" si="156"/>
        <v>0</v>
      </c>
    </row>
    <row r="726" spans="5:19" x14ac:dyDescent="0.3">
      <c r="E726" s="23">
        <f t="shared" si="150"/>
        <v>725</v>
      </c>
      <c r="F726" s="79">
        <v>44515</v>
      </c>
      <c r="G726" s="82">
        <v>162.6772</v>
      </c>
      <c r="H726" s="27">
        <f t="shared" si="151"/>
        <v>162.9084</v>
      </c>
      <c r="I726" s="63">
        <f t="shared" si="152"/>
        <v>-0.23120000000000118</v>
      </c>
      <c r="J726" s="63">
        <f t="shared" si="153"/>
        <v>5.3453440000000546E-2</v>
      </c>
      <c r="K726" s="63">
        <f t="shared" si="154"/>
        <v>0.23120000000000118</v>
      </c>
      <c r="L726" s="24">
        <f t="shared" si="155"/>
        <v>1.4212194456260693E-3</v>
      </c>
      <c r="M726" s="4">
        <f t="shared" ca="1" si="144"/>
        <v>161.96106666666665</v>
      </c>
      <c r="N726" s="63">
        <f t="shared" ca="1" si="146"/>
        <v>0.71613333333334594</v>
      </c>
      <c r="O726" s="63">
        <f t="shared" ca="1" si="147"/>
        <v>0.51284695111112921</v>
      </c>
      <c r="P726" s="63">
        <f t="shared" ca="1" si="148"/>
        <v>0.71613333333334594</v>
      </c>
      <c r="Q726" s="24">
        <f t="shared" ca="1" si="149"/>
        <v>4.4021739575880701E-3</v>
      </c>
      <c r="R726" s="25">
        <f t="shared" ca="1" si="145"/>
        <v>0.70564057181757611</v>
      </c>
      <c r="S726" s="26">
        <f t="shared" ca="1" si="156"/>
        <v>1</v>
      </c>
    </row>
    <row r="727" spans="5:19" x14ac:dyDescent="0.3">
      <c r="E727" s="23">
        <f t="shared" si="150"/>
        <v>726</v>
      </c>
      <c r="F727" s="79">
        <v>44516</v>
      </c>
      <c r="G727" s="82">
        <v>165.54830000000001</v>
      </c>
      <c r="H727" s="27">
        <f t="shared" si="151"/>
        <v>162.6772</v>
      </c>
      <c r="I727" s="63">
        <f t="shared" si="152"/>
        <v>2.8711000000000126</v>
      </c>
      <c r="J727" s="63">
        <f t="shared" si="153"/>
        <v>8.2432152100000717</v>
      </c>
      <c r="K727" s="63">
        <f t="shared" si="154"/>
        <v>2.8711000000000126</v>
      </c>
      <c r="L727" s="24">
        <f t="shared" si="155"/>
        <v>1.7342974829702342E-2</v>
      </c>
      <c r="M727" s="4">
        <f t="shared" ca="1" si="144"/>
        <v>162.15053333333333</v>
      </c>
      <c r="N727" s="63">
        <f t="shared" ca="1" si="146"/>
        <v>3.3977666666666835</v>
      </c>
      <c r="O727" s="63">
        <f t="shared" ca="1" si="147"/>
        <v>11.544818321111226</v>
      </c>
      <c r="P727" s="63">
        <f t="shared" ca="1" si="148"/>
        <v>3.3977666666666835</v>
      </c>
      <c r="Q727" s="24">
        <f t="shared" ca="1" si="149"/>
        <v>2.052432230754821E-2</v>
      </c>
      <c r="R727" s="25">
        <f t="shared" ca="1" si="145"/>
        <v>3.3872739051509138</v>
      </c>
      <c r="S727" s="26">
        <f t="shared" ca="1" si="156"/>
        <v>0</v>
      </c>
    </row>
    <row r="728" spans="5:19" x14ac:dyDescent="0.3">
      <c r="E728" s="23">
        <f t="shared" si="150"/>
        <v>727</v>
      </c>
      <c r="F728" s="79">
        <v>44517</v>
      </c>
      <c r="G728" s="82">
        <v>165.4616</v>
      </c>
      <c r="H728" s="27">
        <f t="shared" si="151"/>
        <v>165.54830000000001</v>
      </c>
      <c r="I728" s="63">
        <f t="shared" si="152"/>
        <v>-8.6700000000007549E-2</v>
      </c>
      <c r="J728" s="63">
        <f t="shared" si="153"/>
        <v>7.5168900000013089E-3</v>
      </c>
      <c r="K728" s="63">
        <f t="shared" si="154"/>
        <v>8.6700000000007549E-2</v>
      </c>
      <c r="L728" s="24">
        <f t="shared" si="155"/>
        <v>5.2398864751705253E-4</v>
      </c>
      <c r="M728" s="4">
        <f t="shared" ca="1" si="144"/>
        <v>163.71130000000002</v>
      </c>
      <c r="N728" s="63">
        <f t="shared" ca="1" si="146"/>
        <v>1.7502999999999815</v>
      </c>
      <c r="O728" s="63">
        <f t="shared" ca="1" si="147"/>
        <v>3.0635500899999353</v>
      </c>
      <c r="P728" s="63">
        <f t="shared" ca="1" si="148"/>
        <v>1.7502999999999815</v>
      </c>
      <c r="Q728" s="24">
        <f t="shared" ca="1" si="149"/>
        <v>1.0578285233552568E-2</v>
      </c>
      <c r="R728" s="25">
        <f t="shared" ca="1" si="145"/>
        <v>1.7398072384842116</v>
      </c>
      <c r="S728" s="26">
        <f t="shared" ca="1" si="156"/>
        <v>0</v>
      </c>
    </row>
    <row r="729" spans="5:19" x14ac:dyDescent="0.3">
      <c r="E729" s="23">
        <f t="shared" si="150"/>
        <v>728</v>
      </c>
      <c r="F729" s="79">
        <v>44518</v>
      </c>
      <c r="G729" s="82">
        <v>165.08580000000001</v>
      </c>
      <c r="H729" s="27">
        <f t="shared" si="151"/>
        <v>165.4616</v>
      </c>
      <c r="I729" s="63">
        <f t="shared" si="152"/>
        <v>-0.37579999999999814</v>
      </c>
      <c r="J729" s="63">
        <f t="shared" si="153"/>
        <v>0.1412256399999986</v>
      </c>
      <c r="K729" s="63">
        <f t="shared" si="154"/>
        <v>0.37579999999999814</v>
      </c>
      <c r="L729" s="24">
        <f t="shared" si="155"/>
        <v>2.2763920337182126E-3</v>
      </c>
      <c r="M729" s="4">
        <f t="shared" ca="1" si="144"/>
        <v>164.56236666666666</v>
      </c>
      <c r="N729" s="63">
        <f t="shared" ca="1" si="146"/>
        <v>0.52343333333334385</v>
      </c>
      <c r="O729" s="63">
        <f t="shared" ca="1" si="147"/>
        <v>0.27398245444445546</v>
      </c>
      <c r="P729" s="63">
        <f t="shared" ca="1" si="148"/>
        <v>0.52343333333334385</v>
      </c>
      <c r="Q729" s="24">
        <f t="shared" ca="1" si="149"/>
        <v>3.1706744815928676E-3</v>
      </c>
      <c r="R729" s="25">
        <f t="shared" ca="1" si="145"/>
        <v>0.51294057181757402</v>
      </c>
      <c r="S729" s="26">
        <f t="shared" ca="1" si="156"/>
        <v>0</v>
      </c>
    </row>
    <row r="730" spans="5:19" x14ac:dyDescent="0.3">
      <c r="E730" s="23">
        <f t="shared" si="150"/>
        <v>729</v>
      </c>
      <c r="F730" s="79">
        <v>44519</v>
      </c>
      <c r="G730" s="82">
        <v>168.48679999999999</v>
      </c>
      <c r="H730" s="27">
        <f t="shared" si="151"/>
        <v>165.08580000000001</v>
      </c>
      <c r="I730" s="63">
        <f t="shared" si="152"/>
        <v>3.400999999999982</v>
      </c>
      <c r="J730" s="63">
        <f t="shared" si="153"/>
        <v>11.566800999999877</v>
      </c>
      <c r="K730" s="63">
        <f t="shared" si="154"/>
        <v>3.400999999999982</v>
      </c>
      <c r="L730" s="24">
        <f t="shared" si="155"/>
        <v>2.0185557562966253E-2</v>
      </c>
      <c r="M730" s="4">
        <f t="shared" ca="1" si="144"/>
        <v>165.36523333333335</v>
      </c>
      <c r="N730" s="63">
        <f t="shared" ca="1" si="146"/>
        <v>3.121566666666638</v>
      </c>
      <c r="O730" s="63">
        <f t="shared" ca="1" si="147"/>
        <v>9.7441784544442651</v>
      </c>
      <c r="P730" s="63">
        <f t="shared" ca="1" si="148"/>
        <v>3.121566666666638</v>
      </c>
      <c r="Q730" s="24">
        <f t="shared" ca="1" si="149"/>
        <v>1.852706957854644E-2</v>
      </c>
      <c r="R730" s="25">
        <f t="shared" ca="1" si="145"/>
        <v>3.1110739051508682</v>
      </c>
      <c r="S730" s="26">
        <f t="shared" ca="1" si="156"/>
        <v>0</v>
      </c>
    </row>
    <row r="731" spans="5:19" x14ac:dyDescent="0.3">
      <c r="E731" s="23">
        <f t="shared" si="150"/>
        <v>730</v>
      </c>
      <c r="F731" s="79">
        <v>44522</v>
      </c>
      <c r="G731" s="82">
        <v>167.87020000000001</v>
      </c>
      <c r="H731" s="27">
        <f t="shared" si="151"/>
        <v>168.48679999999999</v>
      </c>
      <c r="I731" s="63">
        <f t="shared" si="152"/>
        <v>-0.61659999999997694</v>
      </c>
      <c r="J731" s="63">
        <f t="shared" si="153"/>
        <v>0.38019555999997157</v>
      </c>
      <c r="K731" s="63">
        <f t="shared" si="154"/>
        <v>0.61659999999997694</v>
      </c>
      <c r="L731" s="24">
        <f t="shared" si="155"/>
        <v>3.6730759837063213E-3</v>
      </c>
      <c r="M731" s="4">
        <f t="shared" ca="1" si="144"/>
        <v>166.34473333333335</v>
      </c>
      <c r="N731" s="63">
        <f t="shared" ca="1" si="146"/>
        <v>1.5254666666666594</v>
      </c>
      <c r="O731" s="63">
        <f t="shared" ca="1" si="147"/>
        <v>2.3270485511110892</v>
      </c>
      <c r="P731" s="63">
        <f t="shared" ca="1" si="148"/>
        <v>1.5254666666666594</v>
      </c>
      <c r="Q731" s="24">
        <f t="shared" ca="1" si="149"/>
        <v>9.0871796582517889E-3</v>
      </c>
      <c r="R731" s="25">
        <f t="shared" ca="1" si="145"/>
        <v>1.5149739051508895</v>
      </c>
      <c r="S731" s="26">
        <f t="shared" ca="1" si="156"/>
        <v>0</v>
      </c>
    </row>
    <row r="732" spans="5:19" x14ac:dyDescent="0.3">
      <c r="E732" s="23">
        <f t="shared" si="150"/>
        <v>731</v>
      </c>
      <c r="F732" s="79">
        <v>44523</v>
      </c>
      <c r="G732" s="82">
        <v>165.85659999999999</v>
      </c>
      <c r="H732" s="27">
        <f t="shared" si="151"/>
        <v>167.87020000000001</v>
      </c>
      <c r="I732" s="63">
        <f t="shared" si="152"/>
        <v>-2.0136000000000251</v>
      </c>
      <c r="J732" s="63">
        <f t="shared" si="153"/>
        <v>4.0545849600001009</v>
      </c>
      <c r="K732" s="63">
        <f t="shared" si="154"/>
        <v>2.0136000000000251</v>
      </c>
      <c r="L732" s="24">
        <f t="shared" si="155"/>
        <v>1.2140608212154508E-2</v>
      </c>
      <c r="M732" s="4">
        <f t="shared" ca="1" si="144"/>
        <v>167.14759999999998</v>
      </c>
      <c r="N732" s="63">
        <f t="shared" ca="1" si="146"/>
        <v>-1.2909999999999968</v>
      </c>
      <c r="O732" s="63">
        <f t="shared" ca="1" si="147"/>
        <v>1.6666809999999919</v>
      </c>
      <c r="P732" s="63">
        <f t="shared" ca="1" si="148"/>
        <v>1.2909999999999968</v>
      </c>
      <c r="Q732" s="24">
        <f t="shared" ca="1" si="149"/>
        <v>7.7838325396758223E-3</v>
      </c>
      <c r="R732" s="25">
        <f t="shared" ca="1" si="145"/>
        <v>-1.3014927615157668</v>
      </c>
      <c r="S732" s="26">
        <f t="shared" ca="1" si="156"/>
        <v>1</v>
      </c>
    </row>
    <row r="733" spans="5:19" x14ac:dyDescent="0.3">
      <c r="E733" s="23">
        <f t="shared" si="150"/>
        <v>732</v>
      </c>
      <c r="F733" s="79">
        <v>44524</v>
      </c>
      <c r="G733" s="82">
        <v>165.74100000000001</v>
      </c>
      <c r="H733" s="27">
        <f t="shared" si="151"/>
        <v>165.85659999999999</v>
      </c>
      <c r="I733" s="63">
        <f t="shared" si="152"/>
        <v>-0.11559999999997217</v>
      </c>
      <c r="J733" s="63">
        <f t="shared" si="153"/>
        <v>1.3363359999993565E-2</v>
      </c>
      <c r="K733" s="63">
        <f t="shared" si="154"/>
        <v>0.11559999999997217</v>
      </c>
      <c r="L733" s="24">
        <f t="shared" si="155"/>
        <v>6.9747376931460626E-4</v>
      </c>
      <c r="M733" s="4">
        <f t="shared" ca="1" si="144"/>
        <v>167.40453333333332</v>
      </c>
      <c r="N733" s="63">
        <f t="shared" ca="1" si="146"/>
        <v>-1.6635333333333051</v>
      </c>
      <c r="O733" s="63">
        <f t="shared" ca="1" si="147"/>
        <v>2.7673431511110174</v>
      </c>
      <c r="P733" s="63">
        <f t="shared" ca="1" si="148"/>
        <v>1.6635333333333051</v>
      </c>
      <c r="Q733" s="24">
        <f t="shared" ca="1" si="149"/>
        <v>1.0036945193605113E-2</v>
      </c>
      <c r="R733" s="25">
        <f t="shared" ca="1" si="145"/>
        <v>-1.6740260948490751</v>
      </c>
      <c r="S733" s="26">
        <f t="shared" ca="1" si="156"/>
        <v>0</v>
      </c>
    </row>
    <row r="734" spans="5:19" x14ac:dyDescent="0.3">
      <c r="E734" s="23">
        <f t="shared" si="150"/>
        <v>733</v>
      </c>
      <c r="F734" s="79">
        <v>44526</v>
      </c>
      <c r="G734" s="82">
        <v>161.8775</v>
      </c>
      <c r="H734" s="27">
        <f t="shared" si="151"/>
        <v>165.74100000000001</v>
      </c>
      <c r="I734" s="63">
        <f t="shared" si="152"/>
        <v>-3.8635000000000161</v>
      </c>
      <c r="J734" s="63">
        <f t="shared" si="153"/>
        <v>14.926632250000125</v>
      </c>
      <c r="K734" s="63">
        <f t="shared" si="154"/>
        <v>3.8635000000000161</v>
      </c>
      <c r="L734" s="24">
        <f t="shared" si="155"/>
        <v>2.3866812867755039E-2</v>
      </c>
      <c r="M734" s="4">
        <f t="shared" ca="1" si="144"/>
        <v>166.48926666666668</v>
      </c>
      <c r="N734" s="63">
        <f t="shared" ca="1" si="146"/>
        <v>-4.6117666666666821</v>
      </c>
      <c r="O734" s="63">
        <f t="shared" ca="1" si="147"/>
        <v>21.268391787777919</v>
      </c>
      <c r="P734" s="63">
        <f t="shared" ca="1" si="148"/>
        <v>4.6117666666666821</v>
      </c>
      <c r="Q734" s="24">
        <f t="shared" ca="1" si="149"/>
        <v>2.8489238261442649E-2</v>
      </c>
      <c r="R734" s="25">
        <f t="shared" ca="1" si="145"/>
        <v>-4.6222594281824518</v>
      </c>
      <c r="S734" s="26">
        <f t="shared" ca="1" si="156"/>
        <v>0</v>
      </c>
    </row>
    <row r="735" spans="5:19" x14ac:dyDescent="0.3">
      <c r="E735" s="23">
        <f t="shared" si="150"/>
        <v>734</v>
      </c>
      <c r="F735" s="79">
        <v>44529</v>
      </c>
      <c r="G735" s="82">
        <v>163.65989999999999</v>
      </c>
      <c r="H735" s="27">
        <f t="shared" si="151"/>
        <v>161.8775</v>
      </c>
      <c r="I735" s="63">
        <f t="shared" si="152"/>
        <v>1.7823999999999955</v>
      </c>
      <c r="J735" s="63">
        <f t="shared" si="153"/>
        <v>3.1769497599999843</v>
      </c>
      <c r="K735" s="63">
        <f t="shared" si="154"/>
        <v>1.7823999999999955</v>
      </c>
      <c r="L735" s="24">
        <f t="shared" si="155"/>
        <v>1.0890877973162611E-2</v>
      </c>
      <c r="M735" s="4">
        <f t="shared" ca="1" si="144"/>
        <v>164.49170000000001</v>
      </c>
      <c r="N735" s="63">
        <f t="shared" ca="1" si="146"/>
        <v>-0.83180000000001542</v>
      </c>
      <c r="O735" s="63">
        <f t="shared" ca="1" si="147"/>
        <v>0.69189124000002566</v>
      </c>
      <c r="P735" s="63">
        <f t="shared" ca="1" si="148"/>
        <v>0.83180000000001542</v>
      </c>
      <c r="Q735" s="24">
        <f t="shared" ca="1" si="149"/>
        <v>5.0824911905727396E-3</v>
      </c>
      <c r="R735" s="25">
        <f t="shared" ca="1" si="145"/>
        <v>-0.84229276151578525</v>
      </c>
      <c r="S735" s="26">
        <f t="shared" ca="1" si="156"/>
        <v>0</v>
      </c>
    </row>
    <row r="736" spans="5:19" x14ac:dyDescent="0.3">
      <c r="E736" s="23">
        <f t="shared" si="150"/>
        <v>735</v>
      </c>
      <c r="F736" s="79">
        <v>44530</v>
      </c>
      <c r="G736" s="82">
        <v>163.05289999999999</v>
      </c>
      <c r="H736" s="27">
        <f t="shared" si="151"/>
        <v>163.65989999999999</v>
      </c>
      <c r="I736" s="63">
        <f t="shared" si="152"/>
        <v>-0.60699999999999932</v>
      </c>
      <c r="J736" s="63">
        <f t="shared" si="153"/>
        <v>0.36844899999999919</v>
      </c>
      <c r="K736" s="63">
        <f t="shared" si="154"/>
        <v>0.60699999999999932</v>
      </c>
      <c r="L736" s="24">
        <f t="shared" si="155"/>
        <v>3.7227182098570422E-3</v>
      </c>
      <c r="M736" s="4">
        <f t="shared" ca="1" si="144"/>
        <v>163.75946666666667</v>
      </c>
      <c r="N736" s="63">
        <f t="shared" ca="1" si="146"/>
        <v>-0.70656666666667434</v>
      </c>
      <c r="O736" s="63">
        <f t="shared" ca="1" si="147"/>
        <v>0.4992364544444553</v>
      </c>
      <c r="P736" s="63">
        <f t="shared" ca="1" si="148"/>
        <v>0.70656666666667434</v>
      </c>
      <c r="Q736" s="24">
        <f t="shared" ca="1" si="149"/>
        <v>4.3333584785469892E-3</v>
      </c>
      <c r="R736" s="25">
        <f t="shared" ca="1" si="145"/>
        <v>-0.71705942818244417</v>
      </c>
      <c r="S736" s="26">
        <f t="shared" ca="1" si="156"/>
        <v>0</v>
      </c>
    </row>
    <row r="737" spans="5:19" x14ac:dyDescent="0.3">
      <c r="E737" s="23">
        <f t="shared" si="150"/>
        <v>736</v>
      </c>
      <c r="F737" s="79">
        <v>44531</v>
      </c>
      <c r="G737" s="82">
        <v>160.60579999999999</v>
      </c>
      <c r="H737" s="27">
        <f t="shared" si="151"/>
        <v>163.05289999999999</v>
      </c>
      <c r="I737" s="63">
        <f t="shared" si="152"/>
        <v>-2.447100000000006</v>
      </c>
      <c r="J737" s="63">
        <f t="shared" si="153"/>
        <v>5.9882984100000298</v>
      </c>
      <c r="K737" s="63">
        <f t="shared" si="154"/>
        <v>2.447100000000006</v>
      </c>
      <c r="L737" s="24">
        <f t="shared" si="155"/>
        <v>1.523668510103624E-2</v>
      </c>
      <c r="M737" s="4">
        <f t="shared" ca="1" si="144"/>
        <v>162.86343333333332</v>
      </c>
      <c r="N737" s="63">
        <f t="shared" ca="1" si="146"/>
        <v>-2.2576333333333309</v>
      </c>
      <c r="O737" s="63">
        <f t="shared" ca="1" si="147"/>
        <v>5.0969082677777671</v>
      </c>
      <c r="P737" s="63">
        <f t="shared" ca="1" si="148"/>
        <v>2.2576333333333309</v>
      </c>
      <c r="Q737" s="24">
        <f t="shared" ca="1" si="149"/>
        <v>1.4056985073598408E-2</v>
      </c>
      <c r="R737" s="25">
        <f t="shared" ca="1" si="145"/>
        <v>-2.2681260948491007</v>
      </c>
      <c r="S737" s="26">
        <f t="shared" ca="1" si="156"/>
        <v>0</v>
      </c>
    </row>
    <row r="738" spans="5:19" x14ac:dyDescent="0.3">
      <c r="E738" s="23">
        <f t="shared" si="150"/>
        <v>737</v>
      </c>
      <c r="F738" s="79">
        <v>44532</v>
      </c>
      <c r="G738" s="82">
        <v>163.7852</v>
      </c>
      <c r="H738" s="27">
        <f t="shared" si="151"/>
        <v>160.60579999999999</v>
      </c>
      <c r="I738" s="63">
        <f t="shared" si="152"/>
        <v>3.1794000000000153</v>
      </c>
      <c r="J738" s="63">
        <f t="shared" si="153"/>
        <v>10.108584360000098</v>
      </c>
      <c r="K738" s="63">
        <f t="shared" si="154"/>
        <v>3.1794000000000153</v>
      </c>
      <c r="L738" s="24">
        <f t="shared" si="155"/>
        <v>1.9412010364794959E-2</v>
      </c>
      <c r="M738" s="4">
        <f t="shared" ca="1" si="144"/>
        <v>162.43953333333334</v>
      </c>
      <c r="N738" s="63">
        <f t="shared" ca="1" si="146"/>
        <v>1.3456666666666592</v>
      </c>
      <c r="O738" s="63">
        <f t="shared" ca="1" si="147"/>
        <v>1.8108187777777578</v>
      </c>
      <c r="P738" s="63">
        <f t="shared" ca="1" si="148"/>
        <v>1.3456666666666592</v>
      </c>
      <c r="Q738" s="24">
        <f t="shared" ca="1" si="149"/>
        <v>8.2160455686268313E-3</v>
      </c>
      <c r="R738" s="25">
        <f t="shared" ca="1" si="145"/>
        <v>1.3351739051508893</v>
      </c>
      <c r="S738" s="26">
        <f t="shared" ca="1" si="156"/>
        <v>1</v>
      </c>
    </row>
    <row r="739" spans="5:19" x14ac:dyDescent="0.3">
      <c r="E739" s="23">
        <f t="shared" si="150"/>
        <v>738</v>
      </c>
      <c r="F739" s="79">
        <v>44533</v>
      </c>
      <c r="G739" s="82">
        <v>164.31120000000001</v>
      </c>
      <c r="H739" s="27">
        <f t="shared" si="151"/>
        <v>163.7852</v>
      </c>
      <c r="I739" s="63">
        <f t="shared" si="152"/>
        <v>0.52600000000001046</v>
      </c>
      <c r="J739" s="63">
        <f t="shared" si="153"/>
        <v>0.27667600000001102</v>
      </c>
      <c r="K739" s="63">
        <f t="shared" si="154"/>
        <v>0.52600000000001046</v>
      </c>
      <c r="L739" s="24">
        <f t="shared" si="155"/>
        <v>3.2012425202908286E-3</v>
      </c>
      <c r="M739" s="4">
        <f t="shared" ca="1" si="144"/>
        <v>162.4813</v>
      </c>
      <c r="N739" s="63">
        <f t="shared" ca="1" si="146"/>
        <v>1.8299000000000092</v>
      </c>
      <c r="O739" s="63">
        <f t="shared" ca="1" si="147"/>
        <v>3.3485340100000336</v>
      </c>
      <c r="P739" s="63">
        <f t="shared" ca="1" si="148"/>
        <v>1.8299000000000092</v>
      </c>
      <c r="Q739" s="24">
        <f t="shared" ca="1" si="149"/>
        <v>1.1136794083422243E-2</v>
      </c>
      <c r="R739" s="25">
        <f t="shared" ca="1" si="145"/>
        <v>1.8194072384842392</v>
      </c>
      <c r="S739" s="26">
        <f t="shared" ca="1" si="156"/>
        <v>0</v>
      </c>
    </row>
    <row r="740" spans="5:19" x14ac:dyDescent="0.3">
      <c r="E740" s="23">
        <f t="shared" si="150"/>
        <v>739</v>
      </c>
      <c r="F740" s="79">
        <v>44536</v>
      </c>
      <c r="G740" s="82">
        <v>163.0275</v>
      </c>
      <c r="H740" s="27">
        <f t="shared" si="151"/>
        <v>164.31120000000001</v>
      </c>
      <c r="I740" s="63">
        <f t="shared" si="152"/>
        <v>-1.2837000000000103</v>
      </c>
      <c r="J740" s="63">
        <f t="shared" si="153"/>
        <v>1.6478856900000265</v>
      </c>
      <c r="K740" s="63">
        <f t="shared" si="154"/>
        <v>1.2837000000000103</v>
      </c>
      <c r="L740" s="24">
        <f t="shared" si="155"/>
        <v>7.874131664903224E-3</v>
      </c>
      <c r="M740" s="4">
        <f t="shared" ca="1" si="144"/>
        <v>162.90073333333331</v>
      </c>
      <c r="N740" s="63">
        <f t="shared" ca="1" si="146"/>
        <v>0.12676666666669689</v>
      </c>
      <c r="O740" s="63">
        <f t="shared" ca="1" si="147"/>
        <v>1.6069787777785442E-2</v>
      </c>
      <c r="P740" s="63">
        <f t="shared" ca="1" si="148"/>
        <v>0.12676666666669689</v>
      </c>
      <c r="Q740" s="24">
        <f t="shared" ca="1" si="149"/>
        <v>7.7757842490804854E-4</v>
      </c>
      <c r="R740" s="25">
        <f t="shared" ca="1" si="145"/>
        <v>0.11627390515092702</v>
      </c>
      <c r="S740" s="26">
        <f t="shared" ca="1" si="156"/>
        <v>0</v>
      </c>
    </row>
    <row r="741" spans="5:19" x14ac:dyDescent="0.3">
      <c r="E741" s="23">
        <f t="shared" si="150"/>
        <v>740</v>
      </c>
      <c r="F741" s="79">
        <v>44537</v>
      </c>
      <c r="G741" s="82">
        <v>165.3246</v>
      </c>
      <c r="H741" s="27">
        <f t="shared" si="151"/>
        <v>163.0275</v>
      </c>
      <c r="I741" s="63">
        <f t="shared" si="152"/>
        <v>2.2971000000000004</v>
      </c>
      <c r="J741" s="63">
        <f t="shared" si="153"/>
        <v>5.2766684100000019</v>
      </c>
      <c r="K741" s="63">
        <f t="shared" si="154"/>
        <v>2.2971000000000004</v>
      </c>
      <c r="L741" s="24">
        <f t="shared" si="155"/>
        <v>1.3894483942498577E-2</v>
      </c>
      <c r="M741" s="4">
        <f t="shared" ca="1" si="144"/>
        <v>163.70796666666669</v>
      </c>
      <c r="N741" s="63">
        <f t="shared" ca="1" si="146"/>
        <v>1.6166333333333114</v>
      </c>
      <c r="O741" s="63">
        <f t="shared" ca="1" si="147"/>
        <v>2.6135033344443737</v>
      </c>
      <c r="P741" s="63">
        <f t="shared" ca="1" si="148"/>
        <v>1.6166333333333114</v>
      </c>
      <c r="Q741" s="24">
        <f t="shared" ca="1" si="149"/>
        <v>9.7785407213040968E-3</v>
      </c>
      <c r="R741" s="25">
        <f t="shared" ca="1" si="145"/>
        <v>1.6061405718175414</v>
      </c>
      <c r="S741" s="26">
        <f t="shared" ca="1" si="156"/>
        <v>0</v>
      </c>
    </row>
    <row r="742" spans="5:19" x14ac:dyDescent="0.3">
      <c r="E742" s="23">
        <f t="shared" si="150"/>
        <v>741</v>
      </c>
      <c r="F742" s="79">
        <v>44538</v>
      </c>
      <c r="G742" s="82">
        <v>164.32079999999999</v>
      </c>
      <c r="H742" s="27">
        <f t="shared" si="151"/>
        <v>165.3246</v>
      </c>
      <c r="I742" s="63">
        <f t="shared" si="152"/>
        <v>-1.0038000000000125</v>
      </c>
      <c r="J742" s="63">
        <f t="shared" si="153"/>
        <v>1.0076144400000251</v>
      </c>
      <c r="K742" s="63">
        <f t="shared" si="154"/>
        <v>1.0038000000000125</v>
      </c>
      <c r="L742" s="24">
        <f t="shared" si="155"/>
        <v>6.1087823330948521E-3</v>
      </c>
      <c r="M742" s="4">
        <f t="shared" ca="1" si="144"/>
        <v>164.22110000000001</v>
      </c>
      <c r="N742" s="63">
        <f t="shared" ca="1" si="146"/>
        <v>9.9699999999984357E-2</v>
      </c>
      <c r="O742" s="63">
        <f t="shared" ca="1" si="147"/>
        <v>9.9400899999968814E-3</v>
      </c>
      <c r="P742" s="63">
        <f t="shared" ca="1" si="148"/>
        <v>9.9699999999984357E-2</v>
      </c>
      <c r="Q742" s="24">
        <f t="shared" ca="1" si="149"/>
        <v>6.067399866601451E-4</v>
      </c>
      <c r="R742" s="25">
        <f t="shared" ca="1" si="145"/>
        <v>8.9207238484214482E-2</v>
      </c>
      <c r="S742" s="26">
        <f t="shared" ca="1" si="156"/>
        <v>0</v>
      </c>
    </row>
    <row r="743" spans="5:19" x14ac:dyDescent="0.3">
      <c r="E743" s="23">
        <f t="shared" si="150"/>
        <v>742</v>
      </c>
      <c r="F743" s="79">
        <v>44539</v>
      </c>
      <c r="G743" s="82">
        <v>162.2457</v>
      </c>
      <c r="H743" s="27">
        <f t="shared" si="151"/>
        <v>164.32079999999999</v>
      </c>
      <c r="I743" s="63">
        <f t="shared" si="152"/>
        <v>-2.075099999999992</v>
      </c>
      <c r="J743" s="63">
        <f t="shared" si="153"/>
        <v>4.3060400099999665</v>
      </c>
      <c r="K743" s="63">
        <f t="shared" si="154"/>
        <v>2.075099999999992</v>
      </c>
      <c r="L743" s="24">
        <f t="shared" si="155"/>
        <v>1.2789861302949736E-2</v>
      </c>
      <c r="M743" s="4">
        <f t="shared" ca="1" si="144"/>
        <v>164.2243</v>
      </c>
      <c r="N743" s="63">
        <f t="shared" ca="1" si="146"/>
        <v>-1.9786000000000001</v>
      </c>
      <c r="O743" s="63">
        <f t="shared" ca="1" si="147"/>
        <v>3.9148579600000004</v>
      </c>
      <c r="P743" s="63">
        <f t="shared" ca="1" si="148"/>
        <v>1.9786000000000001</v>
      </c>
      <c r="Q743" s="24">
        <f t="shared" ca="1" si="149"/>
        <v>1.2195084368954001E-2</v>
      </c>
      <c r="R743" s="25">
        <f t="shared" ca="1" si="145"/>
        <v>-1.9890927615157701</v>
      </c>
      <c r="S743" s="26">
        <f t="shared" ca="1" si="156"/>
        <v>1</v>
      </c>
    </row>
    <row r="744" spans="5:19" x14ac:dyDescent="0.3">
      <c r="E744" s="23">
        <f t="shared" si="150"/>
        <v>743</v>
      </c>
      <c r="F744" s="79">
        <v>44540</v>
      </c>
      <c r="G744" s="82">
        <v>163.17230000000001</v>
      </c>
      <c r="H744" s="27">
        <f t="shared" si="151"/>
        <v>162.2457</v>
      </c>
      <c r="I744" s="63">
        <f t="shared" si="152"/>
        <v>0.92660000000000764</v>
      </c>
      <c r="J744" s="63">
        <f t="shared" si="153"/>
        <v>0.85858756000001413</v>
      </c>
      <c r="K744" s="63">
        <f t="shared" si="154"/>
        <v>0.92660000000000764</v>
      </c>
      <c r="L744" s="24">
        <f t="shared" si="155"/>
        <v>5.6786599196064994E-3</v>
      </c>
      <c r="M744" s="4">
        <f t="shared" ca="1" si="144"/>
        <v>163.96369999999999</v>
      </c>
      <c r="N744" s="63">
        <f t="shared" ca="1" si="146"/>
        <v>-0.79139999999998167</v>
      </c>
      <c r="O744" s="63">
        <f t="shared" ca="1" si="147"/>
        <v>0.62631395999997097</v>
      </c>
      <c r="P744" s="63">
        <f t="shared" ca="1" si="148"/>
        <v>0.79139999999998167</v>
      </c>
      <c r="Q744" s="24">
        <f t="shared" ca="1" si="149"/>
        <v>4.850087913205744E-3</v>
      </c>
      <c r="R744" s="25">
        <f t="shared" ca="1" si="145"/>
        <v>-0.80189276151575151</v>
      </c>
      <c r="S744" s="26">
        <f t="shared" ca="1" si="156"/>
        <v>0</v>
      </c>
    </row>
    <row r="745" spans="5:19" x14ac:dyDescent="0.3">
      <c r="E745" s="23">
        <f t="shared" si="150"/>
        <v>744</v>
      </c>
      <c r="F745" s="79">
        <v>44543</v>
      </c>
      <c r="G745" s="82">
        <v>161.02959999999999</v>
      </c>
      <c r="H745" s="27">
        <f t="shared" si="151"/>
        <v>163.17230000000001</v>
      </c>
      <c r="I745" s="63">
        <f t="shared" si="152"/>
        <v>-2.1427000000000191</v>
      </c>
      <c r="J745" s="63">
        <f t="shared" si="153"/>
        <v>4.5911632900000816</v>
      </c>
      <c r="K745" s="63">
        <f t="shared" si="154"/>
        <v>2.1427000000000191</v>
      </c>
      <c r="L745" s="24">
        <f t="shared" si="155"/>
        <v>1.3306249285845704E-2</v>
      </c>
      <c r="M745" s="4">
        <f t="shared" ca="1" si="144"/>
        <v>163.24626666666668</v>
      </c>
      <c r="N745" s="63">
        <f t="shared" ca="1" si="146"/>
        <v>-2.216666666666697</v>
      </c>
      <c r="O745" s="63">
        <f t="shared" ca="1" si="147"/>
        <v>4.9136111111112459</v>
      </c>
      <c r="P745" s="63">
        <f t="shared" ca="1" si="148"/>
        <v>2.216666666666697</v>
      </c>
      <c r="Q745" s="24">
        <f t="shared" ca="1" si="149"/>
        <v>1.3765585126378611E-2</v>
      </c>
      <c r="R745" s="25">
        <f t="shared" ca="1" si="145"/>
        <v>-2.2271594281824667</v>
      </c>
      <c r="S745" s="26">
        <f t="shared" ca="1" si="156"/>
        <v>0</v>
      </c>
    </row>
    <row r="746" spans="5:19" x14ac:dyDescent="0.3">
      <c r="E746" s="23">
        <f t="shared" si="150"/>
        <v>745</v>
      </c>
      <c r="F746" s="79">
        <v>44544</v>
      </c>
      <c r="G746" s="82">
        <v>159.6397</v>
      </c>
      <c r="H746" s="27">
        <f t="shared" si="151"/>
        <v>161.02959999999999</v>
      </c>
      <c r="I746" s="63">
        <f t="shared" si="152"/>
        <v>-1.389899999999983</v>
      </c>
      <c r="J746" s="63">
        <f t="shared" si="153"/>
        <v>1.9318220099999528</v>
      </c>
      <c r="K746" s="63">
        <f t="shared" si="154"/>
        <v>1.389899999999983</v>
      </c>
      <c r="L746" s="24">
        <f t="shared" si="155"/>
        <v>8.7064809066916497E-3</v>
      </c>
      <c r="M746" s="4">
        <f t="shared" ca="1" si="144"/>
        <v>162.14919999999998</v>
      </c>
      <c r="N746" s="63">
        <f t="shared" ca="1" si="146"/>
        <v>-2.5094999999999743</v>
      </c>
      <c r="O746" s="63">
        <f t="shared" ca="1" si="147"/>
        <v>6.297590249999871</v>
      </c>
      <c r="P746" s="63">
        <f t="shared" ca="1" si="148"/>
        <v>2.5094999999999743</v>
      </c>
      <c r="Q746" s="24">
        <f t="shared" ca="1" si="149"/>
        <v>1.5719773965999523E-2</v>
      </c>
      <c r="R746" s="25">
        <f t="shared" ca="1" si="145"/>
        <v>-2.519992761515744</v>
      </c>
      <c r="S746" s="26">
        <f t="shared" ca="1" si="156"/>
        <v>0</v>
      </c>
    </row>
    <row r="747" spans="5:19" x14ac:dyDescent="0.3">
      <c r="E747" s="23">
        <f t="shared" si="150"/>
        <v>746</v>
      </c>
      <c r="F747" s="79">
        <v>44545</v>
      </c>
      <c r="G747" s="82">
        <v>158.19200000000001</v>
      </c>
      <c r="H747" s="27">
        <f t="shared" si="151"/>
        <v>159.6397</v>
      </c>
      <c r="I747" s="63">
        <f t="shared" si="152"/>
        <v>-1.4476999999999975</v>
      </c>
      <c r="J747" s="63">
        <f t="shared" si="153"/>
        <v>2.095835289999993</v>
      </c>
      <c r="K747" s="63">
        <f t="shared" si="154"/>
        <v>1.4476999999999975</v>
      </c>
      <c r="L747" s="24">
        <f t="shared" si="155"/>
        <v>9.1515373723070545E-3</v>
      </c>
      <c r="M747" s="4">
        <f t="shared" ca="1" si="144"/>
        <v>161.28053333333335</v>
      </c>
      <c r="N747" s="63">
        <f t="shared" ca="1" si="146"/>
        <v>-3.0885333333333449</v>
      </c>
      <c r="O747" s="63">
        <f t="shared" ca="1" si="147"/>
        <v>9.5390381511111819</v>
      </c>
      <c r="P747" s="63">
        <f t="shared" ca="1" si="148"/>
        <v>3.0885333333333449</v>
      </c>
      <c r="Q747" s="24">
        <f t="shared" ca="1" si="149"/>
        <v>1.9523954013688082E-2</v>
      </c>
      <c r="R747" s="25">
        <f t="shared" ca="1" si="145"/>
        <v>-3.0990260948491146</v>
      </c>
      <c r="S747" s="26">
        <f t="shared" ca="1" si="156"/>
        <v>0</v>
      </c>
    </row>
    <row r="748" spans="5:19" x14ac:dyDescent="0.3">
      <c r="E748" s="23">
        <f t="shared" si="150"/>
        <v>747</v>
      </c>
      <c r="F748" s="79">
        <v>44546</v>
      </c>
      <c r="G748" s="82">
        <v>157.0531</v>
      </c>
      <c r="H748" s="27">
        <f t="shared" si="151"/>
        <v>158.19200000000001</v>
      </c>
      <c r="I748" s="63">
        <f t="shared" si="152"/>
        <v>-1.1389000000000067</v>
      </c>
      <c r="J748" s="63">
        <f t="shared" si="153"/>
        <v>1.2970932100000152</v>
      </c>
      <c r="K748" s="63">
        <f t="shared" si="154"/>
        <v>1.1389000000000067</v>
      </c>
      <c r="L748" s="24">
        <f t="shared" si="155"/>
        <v>7.2516874865889737E-3</v>
      </c>
      <c r="M748" s="4">
        <f t="shared" ca="1" si="144"/>
        <v>159.62043333333335</v>
      </c>
      <c r="N748" s="63">
        <f t="shared" ca="1" si="146"/>
        <v>-2.5673333333333517</v>
      </c>
      <c r="O748" s="63">
        <f t="shared" ca="1" si="147"/>
        <v>6.5912004444445387</v>
      </c>
      <c r="P748" s="63">
        <f t="shared" ca="1" si="148"/>
        <v>2.5673333333333517</v>
      </c>
      <c r="Q748" s="24">
        <f t="shared" ca="1" si="149"/>
        <v>1.6346912816960324E-2</v>
      </c>
      <c r="R748" s="25">
        <f t="shared" ca="1" si="145"/>
        <v>-2.5778260948491214</v>
      </c>
      <c r="S748" s="26">
        <f t="shared" ca="1" si="156"/>
        <v>0</v>
      </c>
    </row>
    <row r="749" spans="5:19" x14ac:dyDescent="0.3">
      <c r="E749" s="23">
        <f t="shared" si="150"/>
        <v>748</v>
      </c>
      <c r="F749" s="79">
        <v>44547</v>
      </c>
      <c r="G749" s="82">
        <v>155.74039999999999</v>
      </c>
      <c r="H749" s="27">
        <f t="shared" si="151"/>
        <v>157.0531</v>
      </c>
      <c r="I749" s="63">
        <f t="shared" si="152"/>
        <v>-1.3127000000000066</v>
      </c>
      <c r="J749" s="63">
        <f t="shared" si="153"/>
        <v>1.7231812900000174</v>
      </c>
      <c r="K749" s="63">
        <f t="shared" si="154"/>
        <v>1.3127000000000066</v>
      </c>
      <c r="L749" s="24">
        <f t="shared" si="155"/>
        <v>8.4287699273920356E-3</v>
      </c>
      <c r="M749" s="4">
        <f t="shared" ca="1" si="144"/>
        <v>158.29493333333335</v>
      </c>
      <c r="N749" s="63">
        <f t="shared" ca="1" si="146"/>
        <v>-2.5545333333333531</v>
      </c>
      <c r="O749" s="63">
        <f t="shared" ca="1" si="147"/>
        <v>6.5256405511112119</v>
      </c>
      <c r="P749" s="63">
        <f t="shared" ca="1" si="148"/>
        <v>2.5545333333333531</v>
      </c>
      <c r="Q749" s="24">
        <f t="shared" ca="1" si="149"/>
        <v>1.6402509132719276E-2</v>
      </c>
      <c r="R749" s="25">
        <f t="shared" ca="1" si="145"/>
        <v>-2.5650260948491228</v>
      </c>
      <c r="S749" s="26">
        <f t="shared" ca="1" si="156"/>
        <v>0</v>
      </c>
    </row>
    <row r="750" spans="5:19" x14ac:dyDescent="0.3">
      <c r="E750" s="23">
        <f t="shared" si="150"/>
        <v>749</v>
      </c>
      <c r="F750" s="79">
        <v>44550</v>
      </c>
      <c r="G750" s="82">
        <v>151.51300000000001</v>
      </c>
      <c r="H750" s="27">
        <f t="shared" si="151"/>
        <v>155.74039999999999</v>
      </c>
      <c r="I750" s="63">
        <f t="shared" si="152"/>
        <v>-4.2273999999999887</v>
      </c>
      <c r="J750" s="63">
        <f t="shared" si="153"/>
        <v>17.870910759999905</v>
      </c>
      <c r="K750" s="63">
        <f t="shared" si="154"/>
        <v>4.2273999999999887</v>
      </c>
      <c r="L750" s="24">
        <f t="shared" si="155"/>
        <v>2.7901236197553931E-2</v>
      </c>
      <c r="M750" s="4">
        <f t="shared" ca="1" si="144"/>
        <v>156.99516666666668</v>
      </c>
      <c r="N750" s="63">
        <f t="shared" ca="1" si="146"/>
        <v>-5.4821666666666715</v>
      </c>
      <c r="O750" s="63">
        <f t="shared" ca="1" si="147"/>
        <v>30.054151361111163</v>
      </c>
      <c r="P750" s="63">
        <f t="shared" ca="1" si="148"/>
        <v>5.4821666666666715</v>
      </c>
      <c r="Q750" s="24">
        <f t="shared" ca="1" si="149"/>
        <v>3.6182813795955934E-2</v>
      </c>
      <c r="R750" s="25">
        <f t="shared" ca="1" si="145"/>
        <v>-5.4926594281824412</v>
      </c>
      <c r="S750" s="26">
        <f t="shared" ca="1" si="156"/>
        <v>0</v>
      </c>
    </row>
    <row r="751" spans="5:19" x14ac:dyDescent="0.3">
      <c r="E751" s="23">
        <f t="shared" si="150"/>
        <v>750</v>
      </c>
      <c r="F751" s="79">
        <v>44551</v>
      </c>
      <c r="G751" s="82">
        <v>160.82689999999999</v>
      </c>
      <c r="H751" s="27">
        <f t="shared" si="151"/>
        <v>151.51300000000001</v>
      </c>
      <c r="I751" s="63">
        <f t="shared" si="152"/>
        <v>9.3138999999999896</v>
      </c>
      <c r="J751" s="63">
        <f t="shared" si="153"/>
        <v>86.748733209999813</v>
      </c>
      <c r="K751" s="63">
        <f t="shared" si="154"/>
        <v>9.3138999999999896</v>
      </c>
      <c r="L751" s="24">
        <f t="shared" si="155"/>
        <v>5.7912575570380265E-2</v>
      </c>
      <c r="M751" s="4">
        <f t="shared" ca="1" si="144"/>
        <v>154.76883333333333</v>
      </c>
      <c r="N751" s="63">
        <f t="shared" ca="1" si="146"/>
        <v>6.0580666666666616</v>
      </c>
      <c r="O751" s="63">
        <f t="shared" ca="1" si="147"/>
        <v>36.700171737777715</v>
      </c>
      <c r="P751" s="63">
        <f t="shared" ca="1" si="148"/>
        <v>6.0580666666666616</v>
      </c>
      <c r="Q751" s="24">
        <f t="shared" ca="1" si="149"/>
        <v>3.7668242480994547E-2</v>
      </c>
      <c r="R751" s="25">
        <f t="shared" ca="1" si="145"/>
        <v>6.0475739051508919</v>
      </c>
      <c r="S751" s="26">
        <f t="shared" ca="1" si="156"/>
        <v>1</v>
      </c>
    </row>
    <row r="752" spans="5:19" x14ac:dyDescent="0.3">
      <c r="E752" s="23">
        <f t="shared" si="150"/>
        <v>751</v>
      </c>
      <c r="F752" s="79">
        <v>44552</v>
      </c>
      <c r="G752" s="82">
        <v>159.67840000000001</v>
      </c>
      <c r="H752" s="27">
        <f t="shared" si="151"/>
        <v>160.82689999999999</v>
      </c>
      <c r="I752" s="63">
        <f t="shared" si="152"/>
        <v>-1.1484999999999843</v>
      </c>
      <c r="J752" s="63">
        <f t="shared" si="153"/>
        <v>1.319052249999964</v>
      </c>
      <c r="K752" s="63">
        <f t="shared" si="154"/>
        <v>1.1484999999999843</v>
      </c>
      <c r="L752" s="24">
        <f t="shared" si="155"/>
        <v>7.1925820900008031E-3</v>
      </c>
      <c r="M752" s="4">
        <f t="shared" ca="1" si="144"/>
        <v>156.02676666666665</v>
      </c>
      <c r="N752" s="63">
        <f t="shared" ca="1" si="146"/>
        <v>3.6516333333333648</v>
      </c>
      <c r="O752" s="63">
        <f t="shared" ca="1" si="147"/>
        <v>13.334426001111341</v>
      </c>
      <c r="P752" s="63">
        <f t="shared" ca="1" si="148"/>
        <v>3.6516333333333648</v>
      </c>
      <c r="Q752" s="24">
        <f t="shared" ca="1" si="149"/>
        <v>2.2868674368814845E-2</v>
      </c>
      <c r="R752" s="25">
        <f t="shared" ca="1" si="145"/>
        <v>3.6411405718175951</v>
      </c>
      <c r="S752" s="26">
        <f t="shared" ca="1" si="156"/>
        <v>0</v>
      </c>
    </row>
    <row r="753" spans="5:19" x14ac:dyDescent="0.3">
      <c r="E753" s="23">
        <f t="shared" si="150"/>
        <v>752</v>
      </c>
      <c r="F753" s="79">
        <v>44553</v>
      </c>
      <c r="G753" s="82">
        <v>159.90029999999999</v>
      </c>
      <c r="H753" s="27">
        <f t="shared" si="151"/>
        <v>159.67840000000001</v>
      </c>
      <c r="I753" s="63">
        <f t="shared" si="152"/>
        <v>0.22189999999997667</v>
      </c>
      <c r="J753" s="63">
        <f t="shared" si="153"/>
        <v>4.9239609999989643E-2</v>
      </c>
      <c r="K753" s="63">
        <f t="shared" si="154"/>
        <v>0.22189999999997667</v>
      </c>
      <c r="L753" s="24">
        <f t="shared" si="155"/>
        <v>1.3877397353224271E-3</v>
      </c>
      <c r="M753" s="4">
        <f t="shared" ca="1" si="144"/>
        <v>157.33943333333335</v>
      </c>
      <c r="N753" s="63">
        <f t="shared" ca="1" si="146"/>
        <v>2.5608666666666409</v>
      </c>
      <c r="O753" s="63">
        <f t="shared" ca="1" si="147"/>
        <v>6.5580380844443127</v>
      </c>
      <c r="P753" s="63">
        <f t="shared" ca="1" si="148"/>
        <v>2.5608666666666409</v>
      </c>
      <c r="Q753" s="24">
        <f t="shared" ca="1" si="149"/>
        <v>1.6015396260461306E-2</v>
      </c>
      <c r="R753" s="25">
        <f t="shared" ca="1" si="145"/>
        <v>2.5503739051508711</v>
      </c>
      <c r="S753" s="26">
        <f t="shared" ca="1" si="156"/>
        <v>0</v>
      </c>
    </row>
    <row r="754" spans="5:19" x14ac:dyDescent="0.3">
      <c r="E754" s="23">
        <f t="shared" si="150"/>
        <v>753</v>
      </c>
      <c r="F754" s="79">
        <v>44557</v>
      </c>
      <c r="G754" s="82">
        <v>161.74379999999999</v>
      </c>
      <c r="H754" s="27">
        <f t="shared" si="151"/>
        <v>159.90029999999999</v>
      </c>
      <c r="I754" s="63">
        <f t="shared" si="152"/>
        <v>1.8435000000000059</v>
      </c>
      <c r="J754" s="63">
        <f t="shared" si="153"/>
        <v>3.3984922500000216</v>
      </c>
      <c r="K754" s="63">
        <f t="shared" si="154"/>
        <v>1.8435000000000059</v>
      </c>
      <c r="L754" s="24">
        <f t="shared" si="155"/>
        <v>1.1397654809643436E-2</v>
      </c>
      <c r="M754" s="4">
        <f t="shared" ca="1" si="144"/>
        <v>160.13520000000003</v>
      </c>
      <c r="N754" s="63">
        <f t="shared" ca="1" si="146"/>
        <v>1.6085999999999672</v>
      </c>
      <c r="O754" s="63">
        <f t="shared" ca="1" si="147"/>
        <v>2.5875939599998943</v>
      </c>
      <c r="P754" s="63">
        <f t="shared" ca="1" si="148"/>
        <v>1.6085999999999672</v>
      </c>
      <c r="Q754" s="24">
        <f t="shared" ca="1" si="149"/>
        <v>9.9453580291792784E-3</v>
      </c>
      <c r="R754" s="25">
        <f t="shared" ca="1" si="145"/>
        <v>1.5981072384841972</v>
      </c>
      <c r="S754" s="26">
        <f t="shared" ca="1" si="156"/>
        <v>0</v>
      </c>
    </row>
    <row r="755" spans="5:19" x14ac:dyDescent="0.3">
      <c r="E755" s="23">
        <f t="shared" si="150"/>
        <v>754</v>
      </c>
      <c r="F755" s="79">
        <v>44558</v>
      </c>
      <c r="G755" s="82">
        <v>160.6242</v>
      </c>
      <c r="H755" s="27">
        <f t="shared" si="151"/>
        <v>161.74379999999999</v>
      </c>
      <c r="I755" s="63">
        <f t="shared" si="152"/>
        <v>-1.1195999999999913</v>
      </c>
      <c r="J755" s="63">
        <f t="shared" si="153"/>
        <v>1.2535041599999805</v>
      </c>
      <c r="K755" s="63">
        <f t="shared" si="154"/>
        <v>1.1195999999999913</v>
      </c>
      <c r="L755" s="24">
        <f t="shared" si="155"/>
        <v>6.9703070894671613E-3</v>
      </c>
      <c r="M755" s="4">
        <f t="shared" ca="1" si="144"/>
        <v>160.44083333333333</v>
      </c>
      <c r="N755" s="63">
        <f t="shared" ca="1" si="146"/>
        <v>0.18336666666667156</v>
      </c>
      <c r="O755" s="63">
        <f t="shared" ca="1" si="147"/>
        <v>3.3623334444446241E-2</v>
      </c>
      <c r="P755" s="63">
        <f t="shared" ca="1" si="148"/>
        <v>0.18336666666667156</v>
      </c>
      <c r="Q755" s="24">
        <f t="shared" ca="1" si="149"/>
        <v>1.1415880463010652E-3</v>
      </c>
      <c r="R755" s="25">
        <f t="shared" ca="1" si="145"/>
        <v>0.17287390515090167</v>
      </c>
      <c r="S755" s="26">
        <f t="shared" ca="1" si="156"/>
        <v>0</v>
      </c>
    </row>
    <row r="756" spans="5:19" x14ac:dyDescent="0.3">
      <c r="E756" s="23">
        <f t="shared" si="150"/>
        <v>755</v>
      </c>
      <c r="F756" s="79">
        <v>44559</v>
      </c>
      <c r="G756" s="82">
        <v>162.90199999999999</v>
      </c>
      <c r="H756" s="27">
        <f t="shared" si="151"/>
        <v>160.6242</v>
      </c>
      <c r="I756" s="63">
        <f t="shared" si="152"/>
        <v>2.2777999999999849</v>
      </c>
      <c r="J756" s="63">
        <f t="shared" si="153"/>
        <v>5.1883728399999312</v>
      </c>
      <c r="K756" s="63">
        <f t="shared" si="154"/>
        <v>2.2777999999999849</v>
      </c>
      <c r="L756" s="24">
        <f t="shared" si="155"/>
        <v>1.3982639869369222E-2</v>
      </c>
      <c r="M756" s="4">
        <f t="shared" ca="1" si="144"/>
        <v>160.75609999999998</v>
      </c>
      <c r="N756" s="63">
        <f t="shared" ca="1" si="146"/>
        <v>2.1459000000000117</v>
      </c>
      <c r="O756" s="63">
        <f t="shared" ca="1" si="147"/>
        <v>4.6048868100000497</v>
      </c>
      <c r="P756" s="63">
        <f t="shared" ca="1" si="148"/>
        <v>2.1459000000000117</v>
      </c>
      <c r="Q756" s="24">
        <f t="shared" ca="1" si="149"/>
        <v>1.3172950608341285E-2</v>
      </c>
      <c r="R756" s="25">
        <f t="shared" ca="1" si="145"/>
        <v>2.135407238484242</v>
      </c>
      <c r="S756" s="26">
        <f t="shared" ca="1" si="156"/>
        <v>0</v>
      </c>
    </row>
    <row r="757" spans="5:19" x14ac:dyDescent="0.3">
      <c r="E757" s="23">
        <f t="shared" si="150"/>
        <v>756</v>
      </c>
      <c r="F757" s="79">
        <v>44560</v>
      </c>
      <c r="G757" s="82">
        <v>161.65700000000001</v>
      </c>
      <c r="H757" s="27">
        <f t="shared" si="151"/>
        <v>162.90199999999999</v>
      </c>
      <c r="I757" s="63">
        <f t="shared" si="152"/>
        <v>-1.2449999999999761</v>
      </c>
      <c r="J757" s="63">
        <f t="shared" si="153"/>
        <v>1.5500249999999405</v>
      </c>
      <c r="K757" s="63">
        <f t="shared" si="154"/>
        <v>1.2449999999999761</v>
      </c>
      <c r="L757" s="24">
        <f t="shared" si="155"/>
        <v>7.701491429384289E-3</v>
      </c>
      <c r="M757" s="4">
        <f t="shared" ca="1" si="144"/>
        <v>161.75666666666666</v>
      </c>
      <c r="N757" s="63">
        <f t="shared" ca="1" si="146"/>
        <v>-9.9666666666649917E-2</v>
      </c>
      <c r="O757" s="63">
        <f t="shared" ca="1" si="147"/>
        <v>9.9334444444411051E-3</v>
      </c>
      <c r="P757" s="63">
        <f t="shared" ca="1" si="148"/>
        <v>9.9666666666649917E-2</v>
      </c>
      <c r="Q757" s="24">
        <f t="shared" ca="1" si="149"/>
        <v>6.1653171014338943E-4</v>
      </c>
      <c r="R757" s="25">
        <f t="shared" ca="1" si="145"/>
        <v>-0.11015942818241979</v>
      </c>
      <c r="S757" s="26">
        <f t="shared" ca="1" si="156"/>
        <v>1</v>
      </c>
    </row>
    <row r="758" spans="5:19" x14ac:dyDescent="0.3">
      <c r="E758" s="23">
        <f t="shared" si="150"/>
        <v>757</v>
      </c>
      <c r="F758" s="79">
        <v>44561</v>
      </c>
      <c r="G758" s="82">
        <v>160.8655</v>
      </c>
      <c r="H758" s="27">
        <f t="shared" si="151"/>
        <v>161.65700000000001</v>
      </c>
      <c r="I758" s="63">
        <f t="shared" si="152"/>
        <v>-0.79150000000001342</v>
      </c>
      <c r="J758" s="63">
        <f t="shared" si="153"/>
        <v>0.62647225000002127</v>
      </c>
      <c r="K758" s="63">
        <f t="shared" si="154"/>
        <v>0.79150000000001342</v>
      </c>
      <c r="L758" s="24">
        <f t="shared" si="155"/>
        <v>4.9202594714218614E-3</v>
      </c>
      <c r="M758" s="4">
        <f t="shared" ca="1" si="144"/>
        <v>161.72773333333336</v>
      </c>
      <c r="N758" s="63">
        <f t="shared" ca="1" si="146"/>
        <v>-0.86223333333336427</v>
      </c>
      <c r="O758" s="63">
        <f t="shared" ca="1" si="147"/>
        <v>0.74344632111116449</v>
      </c>
      <c r="P758" s="63">
        <f t="shared" ca="1" si="148"/>
        <v>0.86223333333336427</v>
      </c>
      <c r="Q758" s="24">
        <f t="shared" ca="1" si="149"/>
        <v>5.3599642765749297E-3</v>
      </c>
      <c r="R758" s="25">
        <f t="shared" ca="1" si="145"/>
        <v>-0.8727260948491341</v>
      </c>
      <c r="S758" s="26">
        <f t="shared" ca="1" si="156"/>
        <v>0</v>
      </c>
    </row>
    <row r="759" spans="5:19" x14ac:dyDescent="0.3">
      <c r="E759" s="23">
        <f t="shared" si="150"/>
        <v>758</v>
      </c>
      <c r="F759" s="79">
        <v>44564</v>
      </c>
      <c r="G759" s="82">
        <v>158.93520000000001</v>
      </c>
      <c r="H759" s="27">
        <f t="shared" si="151"/>
        <v>160.8655</v>
      </c>
      <c r="I759" s="63">
        <f t="shared" si="152"/>
        <v>-1.9302999999999884</v>
      </c>
      <c r="J759" s="63">
        <f t="shared" si="153"/>
        <v>3.7260580899999551</v>
      </c>
      <c r="K759" s="63">
        <f t="shared" si="154"/>
        <v>1.9302999999999884</v>
      </c>
      <c r="L759" s="24">
        <f t="shared" si="155"/>
        <v>1.2145201314749585E-2</v>
      </c>
      <c r="M759" s="4">
        <f t="shared" ca="1" si="144"/>
        <v>161.80816666666666</v>
      </c>
      <c r="N759" s="63">
        <f t="shared" ca="1" si="146"/>
        <v>-2.872966666666656</v>
      </c>
      <c r="O759" s="63">
        <f t="shared" ca="1" si="147"/>
        <v>8.2539374677777158</v>
      </c>
      <c r="P759" s="63">
        <f t="shared" ca="1" si="148"/>
        <v>2.872966666666656</v>
      </c>
      <c r="Q759" s="24">
        <f t="shared" ca="1" si="149"/>
        <v>1.8076339707419474E-2</v>
      </c>
      <c r="R759" s="25">
        <f t="shared" ca="1" si="145"/>
        <v>-2.8834594281824257</v>
      </c>
      <c r="S759" s="26">
        <f t="shared" ca="1" si="156"/>
        <v>0</v>
      </c>
    </row>
    <row r="760" spans="5:19" x14ac:dyDescent="0.3">
      <c r="E760" s="23">
        <f t="shared" si="150"/>
        <v>759</v>
      </c>
      <c r="F760" s="79">
        <v>44565</v>
      </c>
      <c r="G760" s="82">
        <v>160.59520000000001</v>
      </c>
      <c r="H760" s="27">
        <f t="shared" si="151"/>
        <v>158.93520000000001</v>
      </c>
      <c r="I760" s="63">
        <f t="shared" si="152"/>
        <v>1.6599999999999966</v>
      </c>
      <c r="J760" s="63">
        <f t="shared" si="153"/>
        <v>2.7555999999999887</v>
      </c>
      <c r="K760" s="63">
        <f t="shared" si="154"/>
        <v>1.6599999999999966</v>
      </c>
      <c r="L760" s="24">
        <f t="shared" si="155"/>
        <v>1.0336548041286394E-2</v>
      </c>
      <c r="M760" s="4">
        <f t="shared" ca="1" si="144"/>
        <v>160.48590000000002</v>
      </c>
      <c r="N760" s="63">
        <f t="shared" ca="1" si="146"/>
        <v>0.1092999999999904</v>
      </c>
      <c r="O760" s="63">
        <f t="shared" ca="1" si="147"/>
        <v>1.1946489999997903E-2</v>
      </c>
      <c r="P760" s="63">
        <f t="shared" ca="1" si="148"/>
        <v>0.1092999999999904</v>
      </c>
      <c r="Q760" s="24">
        <f t="shared" ca="1" si="149"/>
        <v>6.8059319332078663E-4</v>
      </c>
      <c r="R760" s="25">
        <f t="shared" ca="1" si="145"/>
        <v>9.880723848422053E-2</v>
      </c>
      <c r="S760" s="26">
        <f t="shared" ca="1" si="156"/>
        <v>1</v>
      </c>
    </row>
    <row r="761" spans="5:19" x14ac:dyDescent="0.3">
      <c r="E761" s="23">
        <f t="shared" si="150"/>
        <v>760</v>
      </c>
      <c r="F761" s="79">
        <v>44566</v>
      </c>
      <c r="G761" s="82">
        <v>156.5994</v>
      </c>
      <c r="H761" s="27">
        <f t="shared" si="151"/>
        <v>160.59520000000001</v>
      </c>
      <c r="I761" s="63">
        <f t="shared" si="152"/>
        <v>-3.9958000000000027</v>
      </c>
      <c r="J761" s="63">
        <f t="shared" si="153"/>
        <v>15.966417640000021</v>
      </c>
      <c r="K761" s="63">
        <f t="shared" si="154"/>
        <v>3.9958000000000027</v>
      </c>
      <c r="L761" s="24">
        <f t="shared" si="155"/>
        <v>2.5516062002791853E-2</v>
      </c>
      <c r="M761" s="4">
        <f t="shared" ca="1" si="144"/>
        <v>160.13196666666667</v>
      </c>
      <c r="N761" s="63">
        <f t="shared" ca="1" si="146"/>
        <v>-3.5325666666666677</v>
      </c>
      <c r="O761" s="63">
        <f t="shared" ca="1" si="147"/>
        <v>12.479027254444452</v>
      </c>
      <c r="P761" s="63">
        <f t="shared" ca="1" si="148"/>
        <v>3.5325666666666677</v>
      </c>
      <c r="Q761" s="24">
        <f t="shared" ca="1" si="149"/>
        <v>2.2557983406492409E-2</v>
      </c>
      <c r="R761" s="25">
        <f t="shared" ca="1" si="145"/>
        <v>-3.5430594281824375</v>
      </c>
      <c r="S761" s="26">
        <f t="shared" ca="1" si="156"/>
        <v>1</v>
      </c>
    </row>
    <row r="762" spans="5:19" x14ac:dyDescent="0.3">
      <c r="E762" s="23">
        <f t="shared" si="150"/>
        <v>761</v>
      </c>
      <c r="F762" s="79">
        <v>44567</v>
      </c>
      <c r="G762" s="82">
        <v>155.4316</v>
      </c>
      <c r="H762" s="27">
        <f t="shared" si="151"/>
        <v>156.5994</v>
      </c>
      <c r="I762" s="63">
        <f t="shared" si="152"/>
        <v>-1.1677999999999997</v>
      </c>
      <c r="J762" s="63">
        <f t="shared" si="153"/>
        <v>1.3637568399999993</v>
      </c>
      <c r="K762" s="63">
        <f t="shared" si="154"/>
        <v>1.1677999999999997</v>
      </c>
      <c r="L762" s="24">
        <f t="shared" si="155"/>
        <v>7.5132727193183346E-3</v>
      </c>
      <c r="M762" s="4">
        <f t="shared" ca="1" si="144"/>
        <v>158.70993333333334</v>
      </c>
      <c r="N762" s="63">
        <f t="shared" ca="1" si="146"/>
        <v>-3.278333333333336</v>
      </c>
      <c r="O762" s="63">
        <f t="shared" ca="1" si="147"/>
        <v>10.747469444444462</v>
      </c>
      <c r="P762" s="63">
        <f t="shared" ca="1" si="148"/>
        <v>3.278333333333336</v>
      </c>
      <c r="Q762" s="24">
        <f t="shared" ca="1" si="149"/>
        <v>2.1091807157188988E-2</v>
      </c>
      <c r="R762" s="25">
        <f t="shared" ca="1" si="145"/>
        <v>-3.2888260948491057</v>
      </c>
      <c r="S762" s="26">
        <f t="shared" ca="1" si="156"/>
        <v>0</v>
      </c>
    </row>
    <row r="763" spans="5:19" x14ac:dyDescent="0.3">
      <c r="E763" s="23">
        <f t="shared" si="150"/>
        <v>762</v>
      </c>
      <c r="F763" s="79">
        <v>44568</v>
      </c>
      <c r="G763" s="82">
        <v>151.5034</v>
      </c>
      <c r="H763" s="27">
        <f t="shared" si="151"/>
        <v>155.4316</v>
      </c>
      <c r="I763" s="63">
        <f t="shared" si="152"/>
        <v>-3.9282000000000039</v>
      </c>
      <c r="J763" s="63">
        <f t="shared" si="153"/>
        <v>15.43075524000003</v>
      </c>
      <c r="K763" s="63">
        <f t="shared" si="154"/>
        <v>3.9282000000000039</v>
      </c>
      <c r="L763" s="24">
        <f t="shared" si="155"/>
        <v>2.5928130985839289E-2</v>
      </c>
      <c r="M763" s="4">
        <f t="shared" ca="1" si="144"/>
        <v>157.54206666666667</v>
      </c>
      <c r="N763" s="63">
        <f t="shared" ca="1" si="146"/>
        <v>-6.0386666666666713</v>
      </c>
      <c r="O763" s="63">
        <f t="shared" ca="1" si="147"/>
        <v>36.465495111111167</v>
      </c>
      <c r="P763" s="63">
        <f t="shared" ca="1" si="148"/>
        <v>6.0386666666666713</v>
      </c>
      <c r="Q763" s="24">
        <f t="shared" ca="1" si="149"/>
        <v>3.9858291409081717E-2</v>
      </c>
      <c r="R763" s="25">
        <f t="shared" ca="1" si="145"/>
        <v>-6.049159428182441</v>
      </c>
      <c r="S763" s="26">
        <f t="shared" ca="1" si="156"/>
        <v>0</v>
      </c>
    </row>
    <row r="764" spans="5:19" x14ac:dyDescent="0.3">
      <c r="E764" s="23">
        <f t="shared" si="150"/>
        <v>763</v>
      </c>
      <c r="F764" s="79">
        <v>44571</v>
      </c>
      <c r="G764" s="82">
        <v>145.20070000000001</v>
      </c>
      <c r="H764" s="27">
        <f t="shared" si="151"/>
        <v>151.5034</v>
      </c>
      <c r="I764" s="63">
        <f t="shared" si="152"/>
        <v>-6.3026999999999873</v>
      </c>
      <c r="J764" s="63">
        <f t="shared" si="153"/>
        <v>39.724027289999839</v>
      </c>
      <c r="K764" s="63">
        <f t="shared" si="154"/>
        <v>6.3026999999999873</v>
      </c>
      <c r="L764" s="24">
        <f t="shared" si="155"/>
        <v>4.340681553188095E-2</v>
      </c>
      <c r="M764" s="4">
        <f t="shared" ca="1" si="144"/>
        <v>154.51146666666668</v>
      </c>
      <c r="N764" s="63">
        <f t="shared" ca="1" si="146"/>
        <v>-9.310766666666666</v>
      </c>
      <c r="O764" s="63">
        <f t="shared" ca="1" si="147"/>
        <v>86.690375921111098</v>
      </c>
      <c r="P764" s="63">
        <f t="shared" ca="1" si="148"/>
        <v>9.310766666666666</v>
      </c>
      <c r="Q764" s="24">
        <f t="shared" ca="1" si="149"/>
        <v>6.4123428238752736E-2</v>
      </c>
      <c r="R764" s="25">
        <f t="shared" ca="1" si="145"/>
        <v>-9.3212594281824366</v>
      </c>
      <c r="S764" s="26">
        <f t="shared" ca="1" si="156"/>
        <v>0</v>
      </c>
    </row>
    <row r="765" spans="5:19" x14ac:dyDescent="0.3">
      <c r="E765" s="23">
        <f t="shared" si="150"/>
        <v>764</v>
      </c>
      <c r="F765" s="79">
        <v>44572</v>
      </c>
      <c r="G765" s="82">
        <v>145.06559999999999</v>
      </c>
      <c r="H765" s="27">
        <f t="shared" si="151"/>
        <v>145.20070000000001</v>
      </c>
      <c r="I765" s="63">
        <f t="shared" si="152"/>
        <v>-0.13510000000002265</v>
      </c>
      <c r="J765" s="63">
        <f t="shared" si="153"/>
        <v>1.8252010000006119E-2</v>
      </c>
      <c r="K765" s="63">
        <f t="shared" si="154"/>
        <v>0.13510000000002265</v>
      </c>
      <c r="L765" s="24">
        <f t="shared" si="155"/>
        <v>9.3130280369724218E-4</v>
      </c>
      <c r="M765" s="4">
        <f t="shared" ca="1" si="144"/>
        <v>150.71190000000001</v>
      </c>
      <c r="N765" s="63">
        <f t="shared" ca="1" si="146"/>
        <v>-5.646300000000025</v>
      </c>
      <c r="O765" s="63">
        <f t="shared" ca="1" si="147"/>
        <v>31.880703690000281</v>
      </c>
      <c r="P765" s="63">
        <f t="shared" ca="1" si="148"/>
        <v>5.646300000000025</v>
      </c>
      <c r="Q765" s="24">
        <f t="shared" ca="1" si="149"/>
        <v>3.8922390973463214E-2</v>
      </c>
      <c r="R765" s="25">
        <f t="shared" ca="1" si="145"/>
        <v>-5.6567927615157947</v>
      </c>
      <c r="S765" s="26">
        <f t="shared" ca="1" si="156"/>
        <v>0</v>
      </c>
    </row>
    <row r="766" spans="5:19" x14ac:dyDescent="0.3">
      <c r="E766" s="23">
        <f t="shared" si="150"/>
        <v>765</v>
      </c>
      <c r="F766" s="79">
        <v>44573</v>
      </c>
      <c r="G766" s="82">
        <v>146.9091</v>
      </c>
      <c r="H766" s="27">
        <f t="shared" si="151"/>
        <v>145.06559999999999</v>
      </c>
      <c r="I766" s="63">
        <f t="shared" si="152"/>
        <v>1.8435000000000059</v>
      </c>
      <c r="J766" s="63">
        <f t="shared" si="153"/>
        <v>3.3984922500000216</v>
      </c>
      <c r="K766" s="63">
        <f t="shared" si="154"/>
        <v>1.8435000000000059</v>
      </c>
      <c r="L766" s="24">
        <f t="shared" si="155"/>
        <v>1.2548575956152519E-2</v>
      </c>
      <c r="M766" s="4">
        <f t="shared" ca="1" si="144"/>
        <v>147.25656666666669</v>
      </c>
      <c r="N766" s="63">
        <f t="shared" ca="1" si="146"/>
        <v>-0.34746666666669057</v>
      </c>
      <c r="O766" s="63">
        <f t="shared" ca="1" si="147"/>
        <v>0.12073308444446106</v>
      </c>
      <c r="P766" s="63">
        <f t="shared" ca="1" si="148"/>
        <v>0.34746666666669057</v>
      </c>
      <c r="Q766" s="24">
        <f t="shared" ca="1" si="149"/>
        <v>2.3651813717917446E-3</v>
      </c>
      <c r="R766" s="25">
        <f t="shared" ca="1" si="145"/>
        <v>-0.35795942818246046</v>
      </c>
      <c r="S766" s="26">
        <f t="shared" ca="1" si="156"/>
        <v>0</v>
      </c>
    </row>
    <row r="767" spans="5:19" x14ac:dyDescent="0.3">
      <c r="E767" s="23">
        <f t="shared" si="150"/>
        <v>766</v>
      </c>
      <c r="F767" s="79">
        <v>44574</v>
      </c>
      <c r="G767" s="82">
        <v>144.38030000000001</v>
      </c>
      <c r="H767" s="27">
        <f t="shared" si="151"/>
        <v>146.9091</v>
      </c>
      <c r="I767" s="63">
        <f t="shared" si="152"/>
        <v>-2.5287999999999897</v>
      </c>
      <c r="J767" s="63">
        <f t="shared" si="153"/>
        <v>6.3948294399999481</v>
      </c>
      <c r="K767" s="63">
        <f t="shared" si="154"/>
        <v>2.5287999999999897</v>
      </c>
      <c r="L767" s="24">
        <f t="shared" si="155"/>
        <v>1.7514854865933856E-2</v>
      </c>
      <c r="M767" s="4">
        <f t="shared" ca="1" si="144"/>
        <v>145.72513333333333</v>
      </c>
      <c r="N767" s="63">
        <f t="shared" ca="1" si="146"/>
        <v>-1.3448333333333267</v>
      </c>
      <c r="O767" s="63">
        <f t="shared" ca="1" si="147"/>
        <v>1.8085766944444266</v>
      </c>
      <c r="P767" s="63">
        <f t="shared" ca="1" si="148"/>
        <v>1.3448333333333267</v>
      </c>
      <c r="Q767" s="24">
        <f t="shared" ca="1" si="149"/>
        <v>9.3145209792009475E-3</v>
      </c>
      <c r="R767" s="25">
        <f t="shared" ca="1" si="145"/>
        <v>-1.3553260948490966</v>
      </c>
      <c r="S767" s="26">
        <f t="shared" ca="1" si="156"/>
        <v>0</v>
      </c>
    </row>
    <row r="768" spans="5:19" x14ac:dyDescent="0.3">
      <c r="E768" s="23">
        <f t="shared" si="150"/>
        <v>767</v>
      </c>
      <c r="F768" s="79">
        <v>44575</v>
      </c>
      <c r="G768" s="82">
        <v>143.01949999999999</v>
      </c>
      <c r="H768" s="27">
        <f t="shared" si="151"/>
        <v>144.38030000000001</v>
      </c>
      <c r="I768" s="63">
        <f t="shared" si="152"/>
        <v>-1.3608000000000118</v>
      </c>
      <c r="J768" s="63">
        <f t="shared" si="153"/>
        <v>1.8517766400000319</v>
      </c>
      <c r="K768" s="63">
        <f t="shared" si="154"/>
        <v>1.3608000000000118</v>
      </c>
      <c r="L768" s="24">
        <f t="shared" si="155"/>
        <v>9.5147864452051079E-3</v>
      </c>
      <c r="M768" s="4">
        <f t="shared" ca="1" si="144"/>
        <v>145.45166666666668</v>
      </c>
      <c r="N768" s="63">
        <f t="shared" ca="1" si="146"/>
        <v>-2.4321666666666886</v>
      </c>
      <c r="O768" s="63">
        <f t="shared" ca="1" si="147"/>
        <v>5.9154346944445511</v>
      </c>
      <c r="P768" s="63">
        <f t="shared" ca="1" si="148"/>
        <v>2.4321666666666886</v>
      </c>
      <c r="Q768" s="24">
        <f t="shared" ca="1" si="149"/>
        <v>1.700583953004093E-2</v>
      </c>
      <c r="R768" s="25">
        <f t="shared" ca="1" si="145"/>
        <v>-2.4426594281824583</v>
      </c>
      <c r="S768" s="26">
        <f t="shared" ca="1" si="156"/>
        <v>0</v>
      </c>
    </row>
    <row r="769" spans="5:19" x14ac:dyDescent="0.3">
      <c r="E769" s="23">
        <f t="shared" si="150"/>
        <v>768</v>
      </c>
      <c r="F769" s="79">
        <v>44579</v>
      </c>
      <c r="G769" s="82">
        <v>141.8323</v>
      </c>
      <c r="H769" s="27">
        <f t="shared" si="151"/>
        <v>143.01949999999999</v>
      </c>
      <c r="I769" s="63">
        <f t="shared" si="152"/>
        <v>-1.18719999999999</v>
      </c>
      <c r="J769" s="63">
        <f t="shared" si="153"/>
        <v>1.4094438399999762</v>
      </c>
      <c r="K769" s="63">
        <f t="shared" si="154"/>
        <v>1.18719999999999</v>
      </c>
      <c r="L769" s="24">
        <f t="shared" si="155"/>
        <v>8.3704487623763417E-3</v>
      </c>
      <c r="M769" s="4">
        <f t="shared" ca="1" si="144"/>
        <v>144.76963333333333</v>
      </c>
      <c r="N769" s="63">
        <f t="shared" ca="1" si="146"/>
        <v>-2.9373333333333278</v>
      </c>
      <c r="O769" s="63">
        <f t="shared" ca="1" si="147"/>
        <v>8.6279271111110791</v>
      </c>
      <c r="P769" s="63">
        <f t="shared" ca="1" si="148"/>
        <v>2.9373333333333278</v>
      </c>
      <c r="Q769" s="24">
        <f t="shared" ca="1" si="149"/>
        <v>2.0709904114460019E-2</v>
      </c>
      <c r="R769" s="25">
        <f t="shared" ca="1" si="145"/>
        <v>-2.9478260948490975</v>
      </c>
      <c r="S769" s="26">
        <f t="shared" ca="1" si="156"/>
        <v>0</v>
      </c>
    </row>
    <row r="770" spans="5:19" x14ac:dyDescent="0.3">
      <c r="E770" s="23">
        <f t="shared" si="150"/>
        <v>769</v>
      </c>
      <c r="F770" s="79">
        <v>44580</v>
      </c>
      <c r="G770" s="82">
        <v>140.0564</v>
      </c>
      <c r="H770" s="27">
        <f t="shared" si="151"/>
        <v>141.8323</v>
      </c>
      <c r="I770" s="63">
        <f t="shared" si="152"/>
        <v>-1.7759000000000071</v>
      </c>
      <c r="J770" s="63">
        <f t="shared" si="153"/>
        <v>3.1538208100000253</v>
      </c>
      <c r="K770" s="63">
        <f t="shared" si="154"/>
        <v>1.7759000000000071</v>
      </c>
      <c r="L770" s="24">
        <f t="shared" si="155"/>
        <v>1.2679891815011718E-2</v>
      </c>
      <c r="M770" s="4">
        <f t="shared" ref="M770:M833" ca="1" si="157">IF(E770&lt;=span,G770,AVERAGE(OFFSET(G770,-span,0,span,1)))</f>
        <v>143.07736666666668</v>
      </c>
      <c r="N770" s="63">
        <f t="shared" ca="1" si="146"/>
        <v>-3.0209666666666806</v>
      </c>
      <c r="O770" s="63">
        <f t="shared" ca="1" si="147"/>
        <v>9.1262396011111946</v>
      </c>
      <c r="P770" s="63">
        <f t="shared" ca="1" si="148"/>
        <v>3.0209666666666806</v>
      </c>
      <c r="Q770" s="24">
        <f t="shared" ca="1" si="149"/>
        <v>2.1569643848240286E-2</v>
      </c>
      <c r="R770" s="25">
        <f t="shared" ref="R770:R833" ca="1" si="158">N770-AVERAGE(ErorrMA)</f>
        <v>-3.0314594281824503</v>
      </c>
      <c r="S770" s="26">
        <f t="shared" ca="1" si="156"/>
        <v>0</v>
      </c>
    </row>
    <row r="771" spans="5:19" x14ac:dyDescent="0.3">
      <c r="E771" s="23">
        <f t="shared" si="150"/>
        <v>770</v>
      </c>
      <c r="F771" s="79">
        <v>44581</v>
      </c>
      <c r="G771" s="82">
        <v>137.7593</v>
      </c>
      <c r="H771" s="27">
        <f t="shared" si="151"/>
        <v>140.0564</v>
      </c>
      <c r="I771" s="63">
        <f t="shared" si="152"/>
        <v>-2.2971000000000004</v>
      </c>
      <c r="J771" s="63">
        <f t="shared" si="153"/>
        <v>5.2766684100000019</v>
      </c>
      <c r="K771" s="63">
        <f t="shared" si="154"/>
        <v>2.2971000000000004</v>
      </c>
      <c r="L771" s="24">
        <f t="shared" si="155"/>
        <v>1.6674736297295358E-2</v>
      </c>
      <c r="M771" s="4">
        <f t="shared" ca="1" si="157"/>
        <v>141.63606666666666</v>
      </c>
      <c r="N771" s="63">
        <f t="shared" ref="N771:N834" ca="1" si="159">G771-M771</f>
        <v>-3.8767666666666685</v>
      </c>
      <c r="O771" s="63">
        <f t="shared" ref="O771:O834" ca="1" si="160">N771^2</f>
        <v>15.029319787777792</v>
      </c>
      <c r="P771" s="63">
        <f t="shared" ref="P771:P834" ca="1" si="161">ABS(N771)</f>
        <v>3.8767666666666685</v>
      </c>
      <c r="Q771" s="24">
        <f t="shared" ref="Q771:Q834" ca="1" si="162">P771/G771</f>
        <v>2.8141596731884298E-2</v>
      </c>
      <c r="R771" s="25">
        <f t="shared" ca="1" si="158"/>
        <v>-3.8872594281824382</v>
      </c>
      <c r="S771" s="26">
        <f t="shared" ca="1" si="156"/>
        <v>0</v>
      </c>
    </row>
    <row r="772" spans="5:19" x14ac:dyDescent="0.3">
      <c r="E772" s="23">
        <f t="shared" ref="E772:E835" si="163">E771+1</f>
        <v>771</v>
      </c>
      <c r="F772" s="79">
        <v>44582</v>
      </c>
      <c r="G772" s="82">
        <v>137.9716</v>
      </c>
      <c r="H772" s="27">
        <f t="shared" ref="H772:H835" si="164">G771</f>
        <v>137.7593</v>
      </c>
      <c r="I772" s="63">
        <f t="shared" ref="I772:I835" si="165">(G772-H772)</f>
        <v>0.21229999999999905</v>
      </c>
      <c r="J772" s="63">
        <f t="shared" ref="J772:J835" si="166">I772^2</f>
        <v>4.5071289999999598E-2</v>
      </c>
      <c r="K772" s="63">
        <f t="shared" ref="K772:K835" si="167">ABS(I772)</f>
        <v>0.21229999999999905</v>
      </c>
      <c r="L772" s="24">
        <f t="shared" ref="L772:L835" si="168">K772/G772</f>
        <v>1.5387224617240001E-3</v>
      </c>
      <c r="M772" s="4">
        <f t="shared" ca="1" si="157"/>
        <v>139.88266666666667</v>
      </c>
      <c r="N772" s="63">
        <f t="shared" ca="1" si="159"/>
        <v>-1.9110666666666702</v>
      </c>
      <c r="O772" s="63">
        <f t="shared" ca="1" si="160"/>
        <v>3.6521758044444583</v>
      </c>
      <c r="P772" s="63">
        <f t="shared" ca="1" si="161"/>
        <v>1.9110666666666702</v>
      </c>
      <c r="Q772" s="24">
        <f t="shared" ca="1" si="162"/>
        <v>1.3851159707263454E-2</v>
      </c>
      <c r="R772" s="25">
        <f t="shared" ca="1" si="158"/>
        <v>-1.9215594281824402</v>
      </c>
      <c r="S772" s="26">
        <f t="shared" ref="S772:S835" ca="1" si="169">IF(N771*N772&lt;0,1,0)</f>
        <v>0</v>
      </c>
    </row>
    <row r="773" spans="5:19" x14ac:dyDescent="0.3">
      <c r="E773" s="23">
        <f t="shared" si="163"/>
        <v>772</v>
      </c>
      <c r="F773" s="79">
        <v>44585</v>
      </c>
      <c r="G773" s="82">
        <v>140.91540000000001</v>
      </c>
      <c r="H773" s="27">
        <f t="shared" si="164"/>
        <v>137.9716</v>
      </c>
      <c r="I773" s="63">
        <f t="shared" si="165"/>
        <v>2.9438000000000102</v>
      </c>
      <c r="J773" s="63">
        <f t="shared" si="166"/>
        <v>8.6659584400000593</v>
      </c>
      <c r="K773" s="63">
        <f t="shared" si="167"/>
        <v>2.9438000000000102</v>
      </c>
      <c r="L773" s="24">
        <f t="shared" si="168"/>
        <v>2.0890548513505337E-2</v>
      </c>
      <c r="M773" s="4">
        <f t="shared" ca="1" si="157"/>
        <v>138.59576666666666</v>
      </c>
      <c r="N773" s="63">
        <f t="shared" ca="1" si="159"/>
        <v>2.3196333333333428</v>
      </c>
      <c r="O773" s="63">
        <f t="shared" ca="1" si="160"/>
        <v>5.3806988011111549</v>
      </c>
      <c r="P773" s="63">
        <f t="shared" ca="1" si="161"/>
        <v>2.3196333333333428</v>
      </c>
      <c r="Q773" s="24">
        <f t="shared" ca="1" si="162"/>
        <v>1.646117694257223E-2</v>
      </c>
      <c r="R773" s="25">
        <f t="shared" ca="1" si="158"/>
        <v>2.309140571817573</v>
      </c>
      <c r="S773" s="26">
        <f t="shared" ca="1" si="169"/>
        <v>1</v>
      </c>
    </row>
    <row r="774" spans="5:19" x14ac:dyDescent="0.3">
      <c r="E774" s="23">
        <f t="shared" si="163"/>
        <v>773</v>
      </c>
      <c r="F774" s="79">
        <v>44586</v>
      </c>
      <c r="G774" s="82">
        <v>140.4135</v>
      </c>
      <c r="H774" s="27">
        <f t="shared" si="164"/>
        <v>140.91540000000001</v>
      </c>
      <c r="I774" s="63">
        <f t="shared" si="165"/>
        <v>-0.50190000000000623</v>
      </c>
      <c r="J774" s="63">
        <f t="shared" si="166"/>
        <v>0.25190361000000627</v>
      </c>
      <c r="K774" s="63">
        <f t="shared" si="167"/>
        <v>0.50190000000000623</v>
      </c>
      <c r="L774" s="24">
        <f t="shared" si="168"/>
        <v>3.5744426283797941E-3</v>
      </c>
      <c r="M774" s="4">
        <f t="shared" ca="1" si="157"/>
        <v>138.88210000000001</v>
      </c>
      <c r="N774" s="63">
        <f t="shared" ca="1" si="159"/>
        <v>1.5313999999999908</v>
      </c>
      <c r="O774" s="63">
        <f t="shared" ca="1" si="160"/>
        <v>2.3451859599999718</v>
      </c>
      <c r="P774" s="63">
        <f t="shared" ca="1" si="161"/>
        <v>1.5313999999999908</v>
      </c>
      <c r="Q774" s="24">
        <f t="shared" ca="1" si="162"/>
        <v>1.0906358719068969E-2</v>
      </c>
      <c r="R774" s="25">
        <f t="shared" ca="1" si="158"/>
        <v>1.5209072384842208</v>
      </c>
      <c r="S774" s="26">
        <f t="shared" ca="1" si="169"/>
        <v>0</v>
      </c>
    </row>
    <row r="775" spans="5:19" x14ac:dyDescent="0.3">
      <c r="E775" s="23">
        <f t="shared" si="163"/>
        <v>774</v>
      </c>
      <c r="F775" s="79">
        <v>44587</v>
      </c>
      <c r="G775" s="82">
        <v>138.97540000000001</v>
      </c>
      <c r="H775" s="27">
        <f t="shared" si="164"/>
        <v>140.4135</v>
      </c>
      <c r="I775" s="63">
        <f t="shared" si="165"/>
        <v>-1.4380999999999915</v>
      </c>
      <c r="J775" s="63">
        <f t="shared" si="166"/>
        <v>2.0681316099999756</v>
      </c>
      <c r="K775" s="63">
        <f t="shared" si="167"/>
        <v>1.4380999999999915</v>
      </c>
      <c r="L775" s="24">
        <f t="shared" si="168"/>
        <v>1.0347874515921462E-2</v>
      </c>
      <c r="M775" s="4">
        <f t="shared" ca="1" si="157"/>
        <v>139.76683333333332</v>
      </c>
      <c r="N775" s="63">
        <f t="shared" ca="1" si="159"/>
        <v>-0.79143333333331611</v>
      </c>
      <c r="O775" s="63">
        <f t="shared" ca="1" si="160"/>
        <v>0.62636672111108382</v>
      </c>
      <c r="P775" s="63">
        <f t="shared" ca="1" si="161"/>
        <v>0.79143333333331611</v>
      </c>
      <c r="Q775" s="24">
        <f t="shared" ca="1" si="162"/>
        <v>5.694772839893363E-3</v>
      </c>
      <c r="R775" s="25">
        <f t="shared" ca="1" si="158"/>
        <v>-0.80192609484908595</v>
      </c>
      <c r="S775" s="26">
        <f t="shared" ca="1" si="169"/>
        <v>1</v>
      </c>
    </row>
    <row r="776" spans="5:19" x14ac:dyDescent="0.3">
      <c r="E776" s="23">
        <f t="shared" si="163"/>
        <v>775</v>
      </c>
      <c r="F776" s="79">
        <v>44588</v>
      </c>
      <c r="G776" s="82">
        <v>139.6027</v>
      </c>
      <c r="H776" s="27">
        <f t="shared" si="164"/>
        <v>138.97540000000001</v>
      </c>
      <c r="I776" s="63">
        <f t="shared" si="165"/>
        <v>0.62729999999999109</v>
      </c>
      <c r="J776" s="63">
        <f t="shared" si="166"/>
        <v>0.39350528999998879</v>
      </c>
      <c r="K776" s="63">
        <f t="shared" si="167"/>
        <v>0.62729999999999109</v>
      </c>
      <c r="L776" s="24">
        <f t="shared" si="168"/>
        <v>4.4934661005839507E-3</v>
      </c>
      <c r="M776" s="4">
        <f t="shared" ca="1" si="157"/>
        <v>140.10143333333335</v>
      </c>
      <c r="N776" s="63">
        <f t="shared" ca="1" si="159"/>
        <v>-0.49873333333334813</v>
      </c>
      <c r="O776" s="63">
        <f t="shared" ca="1" si="160"/>
        <v>0.24873493777779254</v>
      </c>
      <c r="P776" s="63">
        <f t="shared" ca="1" si="161"/>
        <v>0.49873333333334813</v>
      </c>
      <c r="Q776" s="24">
        <f t="shared" ca="1" si="162"/>
        <v>3.5725192516573687E-3</v>
      </c>
      <c r="R776" s="25">
        <f t="shared" ca="1" si="158"/>
        <v>-0.50922609484911796</v>
      </c>
      <c r="S776" s="26">
        <f t="shared" ca="1" si="169"/>
        <v>0</v>
      </c>
    </row>
    <row r="777" spans="5:19" x14ac:dyDescent="0.3">
      <c r="E777" s="23">
        <f t="shared" si="163"/>
        <v>776</v>
      </c>
      <c r="F777" s="79">
        <v>44589</v>
      </c>
      <c r="G777" s="82">
        <v>140.82849999999999</v>
      </c>
      <c r="H777" s="27">
        <f t="shared" si="164"/>
        <v>139.6027</v>
      </c>
      <c r="I777" s="63">
        <f t="shared" si="165"/>
        <v>1.2257999999999925</v>
      </c>
      <c r="J777" s="63">
        <f t="shared" si="166"/>
        <v>1.5025856399999815</v>
      </c>
      <c r="K777" s="63">
        <f t="shared" si="167"/>
        <v>1.2257999999999925</v>
      </c>
      <c r="L777" s="24">
        <f t="shared" si="168"/>
        <v>8.7042040496063833E-3</v>
      </c>
      <c r="M777" s="4">
        <f t="shared" ca="1" si="157"/>
        <v>139.66386666666668</v>
      </c>
      <c r="N777" s="63">
        <f t="shared" ca="1" si="159"/>
        <v>1.1646333333333132</v>
      </c>
      <c r="O777" s="63">
        <f t="shared" ca="1" si="160"/>
        <v>1.3563708011110642</v>
      </c>
      <c r="P777" s="63">
        <f t="shared" ca="1" si="161"/>
        <v>1.1646333333333132</v>
      </c>
      <c r="Q777" s="24">
        <f t="shared" ca="1" si="162"/>
        <v>8.2698696168269446E-3</v>
      </c>
      <c r="R777" s="25">
        <f t="shared" ca="1" si="158"/>
        <v>1.1541405718175433</v>
      </c>
      <c r="S777" s="26">
        <f t="shared" ca="1" si="169"/>
        <v>1</v>
      </c>
    </row>
    <row r="778" spans="5:19" x14ac:dyDescent="0.3">
      <c r="E778" s="23">
        <f t="shared" si="163"/>
        <v>777</v>
      </c>
      <c r="F778" s="79">
        <v>44592</v>
      </c>
      <c r="G778" s="82">
        <v>142.91329999999999</v>
      </c>
      <c r="H778" s="27">
        <f t="shared" si="164"/>
        <v>140.82849999999999</v>
      </c>
      <c r="I778" s="63">
        <f t="shared" si="165"/>
        <v>2.0848000000000013</v>
      </c>
      <c r="J778" s="63">
        <f t="shared" si="166"/>
        <v>4.3463910400000056</v>
      </c>
      <c r="K778" s="63">
        <f t="shared" si="167"/>
        <v>2.0848000000000013</v>
      </c>
      <c r="L778" s="24">
        <f t="shared" si="168"/>
        <v>1.4587865510068002E-2</v>
      </c>
      <c r="M778" s="4">
        <f t="shared" ca="1" si="157"/>
        <v>139.8022</v>
      </c>
      <c r="N778" s="63">
        <f t="shared" ca="1" si="159"/>
        <v>3.1110999999999933</v>
      </c>
      <c r="O778" s="63">
        <f t="shared" ca="1" si="160"/>
        <v>9.6789432099999591</v>
      </c>
      <c r="P778" s="63">
        <f t="shared" ca="1" si="161"/>
        <v>3.1110999999999933</v>
      </c>
      <c r="Q778" s="24">
        <f t="shared" ca="1" si="162"/>
        <v>2.1769142550063524E-2</v>
      </c>
      <c r="R778" s="25">
        <f t="shared" ca="1" si="158"/>
        <v>3.1006072384842236</v>
      </c>
      <c r="S778" s="26">
        <f t="shared" ca="1" si="169"/>
        <v>0</v>
      </c>
    </row>
    <row r="779" spans="5:19" x14ac:dyDescent="0.3">
      <c r="E779" s="23">
        <f t="shared" si="163"/>
        <v>778</v>
      </c>
      <c r="F779" s="79">
        <v>44593</v>
      </c>
      <c r="G779" s="82">
        <v>143.05799999999999</v>
      </c>
      <c r="H779" s="27">
        <f t="shared" si="164"/>
        <v>142.91329999999999</v>
      </c>
      <c r="I779" s="63">
        <f t="shared" si="165"/>
        <v>0.14470000000000027</v>
      </c>
      <c r="J779" s="63">
        <f t="shared" si="166"/>
        <v>2.0938090000000079E-2</v>
      </c>
      <c r="K779" s="63">
        <f t="shared" si="167"/>
        <v>0.14470000000000027</v>
      </c>
      <c r="L779" s="24">
        <f t="shared" si="168"/>
        <v>1.0114778621258529E-3</v>
      </c>
      <c r="M779" s="4">
        <f t="shared" ca="1" si="157"/>
        <v>141.11483333333334</v>
      </c>
      <c r="N779" s="63">
        <f t="shared" ca="1" si="159"/>
        <v>1.9431666666666558</v>
      </c>
      <c r="O779" s="63">
        <f t="shared" ca="1" si="160"/>
        <v>3.7758966944444023</v>
      </c>
      <c r="P779" s="63">
        <f t="shared" ca="1" si="161"/>
        <v>1.9431666666666558</v>
      </c>
      <c r="Q779" s="24">
        <f t="shared" ca="1" si="162"/>
        <v>1.3583068871832795E-2</v>
      </c>
      <c r="R779" s="25">
        <f t="shared" ca="1" si="158"/>
        <v>1.9326739051508859</v>
      </c>
      <c r="S779" s="26">
        <f t="shared" ca="1" si="169"/>
        <v>0</v>
      </c>
    </row>
    <row r="780" spans="5:19" x14ac:dyDescent="0.3">
      <c r="E780" s="23">
        <f t="shared" si="163"/>
        <v>779</v>
      </c>
      <c r="F780" s="79">
        <v>44594</v>
      </c>
      <c r="G780" s="82">
        <v>143.53100000000001</v>
      </c>
      <c r="H780" s="27">
        <f t="shared" si="164"/>
        <v>143.05799999999999</v>
      </c>
      <c r="I780" s="63">
        <f t="shared" si="165"/>
        <v>0.47300000000001319</v>
      </c>
      <c r="J780" s="63">
        <f t="shared" si="166"/>
        <v>0.22372900000001247</v>
      </c>
      <c r="K780" s="63">
        <f t="shared" si="167"/>
        <v>0.47300000000001319</v>
      </c>
      <c r="L780" s="24">
        <f t="shared" si="168"/>
        <v>3.2954553371746394E-3</v>
      </c>
      <c r="M780" s="4">
        <f t="shared" ca="1" si="157"/>
        <v>142.26660000000001</v>
      </c>
      <c r="N780" s="63">
        <f t="shared" ca="1" si="159"/>
        <v>1.2643999999999949</v>
      </c>
      <c r="O780" s="63">
        <f t="shared" ca="1" si="160"/>
        <v>1.598707359999987</v>
      </c>
      <c r="P780" s="63">
        <f t="shared" ca="1" si="161"/>
        <v>1.2643999999999949</v>
      </c>
      <c r="Q780" s="24">
        <f t="shared" ca="1" si="162"/>
        <v>8.8092467829249069E-3</v>
      </c>
      <c r="R780" s="25">
        <f t="shared" ca="1" si="158"/>
        <v>1.2539072384842249</v>
      </c>
      <c r="S780" s="26">
        <f t="shared" ca="1" si="169"/>
        <v>0</v>
      </c>
    </row>
    <row r="781" spans="5:19" x14ac:dyDescent="0.3">
      <c r="E781" s="23">
        <f t="shared" si="163"/>
        <v>780</v>
      </c>
      <c r="F781" s="79">
        <v>44595</v>
      </c>
      <c r="G781" s="82">
        <v>140.24940000000001</v>
      </c>
      <c r="H781" s="27">
        <f t="shared" si="164"/>
        <v>143.53100000000001</v>
      </c>
      <c r="I781" s="63">
        <f t="shared" si="165"/>
        <v>-3.2815999999999974</v>
      </c>
      <c r="J781" s="63">
        <f t="shared" si="166"/>
        <v>10.768898559999982</v>
      </c>
      <c r="K781" s="63">
        <f t="shared" si="167"/>
        <v>3.2815999999999974</v>
      </c>
      <c r="L781" s="24">
        <f t="shared" si="168"/>
        <v>2.3398317568559989E-2</v>
      </c>
      <c r="M781" s="4">
        <f t="shared" ca="1" si="157"/>
        <v>143.16743333333332</v>
      </c>
      <c r="N781" s="63">
        <f t="shared" ca="1" si="159"/>
        <v>-2.9180333333333124</v>
      </c>
      <c r="O781" s="63">
        <f t="shared" ca="1" si="160"/>
        <v>8.5149185344443215</v>
      </c>
      <c r="P781" s="63">
        <f t="shared" ca="1" si="161"/>
        <v>2.9180333333333124</v>
      </c>
      <c r="Q781" s="24">
        <f t="shared" ca="1" si="162"/>
        <v>2.0806030780404852E-2</v>
      </c>
      <c r="R781" s="25">
        <f t="shared" ca="1" si="158"/>
        <v>-2.9285260948490821</v>
      </c>
      <c r="S781" s="26">
        <f t="shared" ca="1" si="169"/>
        <v>1</v>
      </c>
    </row>
    <row r="782" spans="5:19" x14ac:dyDescent="0.3">
      <c r="E782" s="23">
        <f t="shared" si="163"/>
        <v>781</v>
      </c>
      <c r="F782" s="79">
        <v>44596</v>
      </c>
      <c r="G782" s="82">
        <v>140.32660000000001</v>
      </c>
      <c r="H782" s="27">
        <f t="shared" si="164"/>
        <v>140.24940000000001</v>
      </c>
      <c r="I782" s="63">
        <f t="shared" si="165"/>
        <v>7.720000000000482E-2</v>
      </c>
      <c r="J782" s="63">
        <f t="shared" si="166"/>
        <v>5.9598400000007443E-3</v>
      </c>
      <c r="K782" s="63">
        <f t="shared" si="167"/>
        <v>7.720000000000482E-2</v>
      </c>
      <c r="L782" s="24">
        <f t="shared" si="168"/>
        <v>5.5014516135932037E-4</v>
      </c>
      <c r="M782" s="4">
        <f t="shared" ca="1" si="157"/>
        <v>142.27946666666665</v>
      </c>
      <c r="N782" s="63">
        <f t="shared" ca="1" si="159"/>
        <v>-1.9528666666666368</v>
      </c>
      <c r="O782" s="63">
        <f t="shared" ca="1" si="160"/>
        <v>3.8136882177776612</v>
      </c>
      <c r="P782" s="63">
        <f t="shared" ca="1" si="161"/>
        <v>1.9528666666666368</v>
      </c>
      <c r="Q782" s="24">
        <f t="shared" ca="1" si="162"/>
        <v>1.391658222080943E-2</v>
      </c>
      <c r="R782" s="25">
        <f t="shared" ca="1" si="158"/>
        <v>-1.9633594281824067</v>
      </c>
      <c r="S782" s="26">
        <f t="shared" ca="1" si="169"/>
        <v>0</v>
      </c>
    </row>
    <row r="783" spans="5:19" x14ac:dyDescent="0.3">
      <c r="E783" s="23">
        <f t="shared" si="163"/>
        <v>782</v>
      </c>
      <c r="F783" s="79">
        <v>44599</v>
      </c>
      <c r="G783" s="82">
        <v>140.08529999999999</v>
      </c>
      <c r="H783" s="27">
        <f t="shared" si="164"/>
        <v>140.32660000000001</v>
      </c>
      <c r="I783" s="63">
        <f t="shared" si="165"/>
        <v>-0.24130000000002383</v>
      </c>
      <c r="J783" s="63">
        <f t="shared" si="166"/>
        <v>5.8225690000011501E-2</v>
      </c>
      <c r="K783" s="63">
        <f t="shared" si="167"/>
        <v>0.24130000000002383</v>
      </c>
      <c r="L783" s="24">
        <f t="shared" si="168"/>
        <v>1.7225219205728498E-3</v>
      </c>
      <c r="M783" s="4">
        <f t="shared" ca="1" si="157"/>
        <v>141.369</v>
      </c>
      <c r="N783" s="63">
        <f t="shared" ca="1" si="159"/>
        <v>-1.2837000000000103</v>
      </c>
      <c r="O783" s="63">
        <f t="shared" ca="1" si="160"/>
        <v>1.6478856900000265</v>
      </c>
      <c r="P783" s="63">
        <f t="shared" ca="1" si="161"/>
        <v>1.2837000000000103</v>
      </c>
      <c r="Q783" s="24">
        <f t="shared" ca="1" si="162"/>
        <v>9.1637024013226966E-3</v>
      </c>
      <c r="R783" s="25">
        <f t="shared" ca="1" si="158"/>
        <v>-1.2941927615157802</v>
      </c>
      <c r="S783" s="26">
        <f t="shared" ca="1" si="169"/>
        <v>0</v>
      </c>
    </row>
    <row r="784" spans="5:19" x14ac:dyDescent="0.3">
      <c r="E784" s="23">
        <f t="shared" si="163"/>
        <v>783</v>
      </c>
      <c r="F784" s="79">
        <v>44600</v>
      </c>
      <c r="G784" s="82">
        <v>138.53139999999999</v>
      </c>
      <c r="H784" s="27">
        <f t="shared" si="164"/>
        <v>140.08529999999999</v>
      </c>
      <c r="I784" s="63">
        <f t="shared" si="165"/>
        <v>-1.5538999999999987</v>
      </c>
      <c r="J784" s="63">
        <f t="shared" si="166"/>
        <v>2.4146052099999959</v>
      </c>
      <c r="K784" s="63">
        <f t="shared" si="167"/>
        <v>1.5538999999999987</v>
      </c>
      <c r="L784" s="24">
        <f t="shared" si="168"/>
        <v>1.1216951535897269E-2</v>
      </c>
      <c r="M784" s="4">
        <f t="shared" ca="1" si="157"/>
        <v>140.22043333333332</v>
      </c>
      <c r="N784" s="63">
        <f t="shared" ca="1" si="159"/>
        <v>-1.6890333333333274</v>
      </c>
      <c r="O784" s="63">
        <f t="shared" ca="1" si="160"/>
        <v>2.8528336011110911</v>
      </c>
      <c r="P784" s="63">
        <f t="shared" ca="1" si="161"/>
        <v>1.6890333333333274</v>
      </c>
      <c r="Q784" s="24">
        <f t="shared" ca="1" si="162"/>
        <v>1.2192422319656969E-2</v>
      </c>
      <c r="R784" s="25">
        <f t="shared" ca="1" si="158"/>
        <v>-1.6995260948490973</v>
      </c>
      <c r="S784" s="26">
        <f t="shared" ca="1" si="169"/>
        <v>0</v>
      </c>
    </row>
    <row r="785" spans="5:19" x14ac:dyDescent="0.3">
      <c r="E785" s="23">
        <f t="shared" si="163"/>
        <v>784</v>
      </c>
      <c r="F785" s="79">
        <v>44601</v>
      </c>
      <c r="G785" s="82">
        <v>141.16630000000001</v>
      </c>
      <c r="H785" s="27">
        <f t="shared" si="164"/>
        <v>138.53139999999999</v>
      </c>
      <c r="I785" s="63">
        <f t="shared" si="165"/>
        <v>2.634900000000016</v>
      </c>
      <c r="J785" s="63">
        <f t="shared" si="166"/>
        <v>6.9426980100000844</v>
      </c>
      <c r="K785" s="63">
        <f t="shared" si="167"/>
        <v>2.634900000000016</v>
      </c>
      <c r="L785" s="24">
        <f t="shared" si="168"/>
        <v>1.8665219673534093E-2</v>
      </c>
      <c r="M785" s="4">
        <f t="shared" ca="1" si="157"/>
        <v>139.64776666666668</v>
      </c>
      <c r="N785" s="63">
        <f t="shared" ca="1" si="159"/>
        <v>1.5185333333333233</v>
      </c>
      <c r="O785" s="63">
        <f t="shared" ca="1" si="160"/>
        <v>2.305943484444414</v>
      </c>
      <c r="P785" s="63">
        <f t="shared" ca="1" si="161"/>
        <v>1.5185333333333233</v>
      </c>
      <c r="Q785" s="24">
        <f t="shared" ca="1" si="162"/>
        <v>1.0757052733785069E-2</v>
      </c>
      <c r="R785" s="25">
        <f t="shared" ca="1" si="158"/>
        <v>1.5080405718175534</v>
      </c>
      <c r="S785" s="26">
        <f t="shared" ca="1" si="169"/>
        <v>1</v>
      </c>
    </row>
    <row r="786" spans="5:19" x14ac:dyDescent="0.3">
      <c r="E786" s="23">
        <f t="shared" si="163"/>
        <v>785</v>
      </c>
      <c r="F786" s="79">
        <v>44602</v>
      </c>
      <c r="G786" s="82">
        <v>139.7765</v>
      </c>
      <c r="H786" s="27">
        <f t="shared" si="164"/>
        <v>141.16630000000001</v>
      </c>
      <c r="I786" s="63">
        <f t="shared" si="165"/>
        <v>-1.3898000000000081</v>
      </c>
      <c r="J786" s="63">
        <f t="shared" si="166"/>
        <v>1.9315440400000226</v>
      </c>
      <c r="K786" s="63">
        <f t="shared" si="167"/>
        <v>1.3898000000000081</v>
      </c>
      <c r="L786" s="24">
        <f t="shared" si="168"/>
        <v>9.9430161722464661E-3</v>
      </c>
      <c r="M786" s="4">
        <f t="shared" ca="1" si="157"/>
        <v>139.92766666666668</v>
      </c>
      <c r="N786" s="63">
        <f t="shared" ca="1" si="159"/>
        <v>-0.15116666666668266</v>
      </c>
      <c r="O786" s="63">
        <f t="shared" ca="1" si="160"/>
        <v>2.2851361111115947E-2</v>
      </c>
      <c r="P786" s="63">
        <f t="shared" ca="1" si="161"/>
        <v>0.15116666666668266</v>
      </c>
      <c r="Q786" s="24">
        <f t="shared" ca="1" si="162"/>
        <v>1.081488423781413E-3</v>
      </c>
      <c r="R786" s="25">
        <f t="shared" ca="1" si="158"/>
        <v>-0.16165942818245255</v>
      </c>
      <c r="S786" s="26">
        <f t="shared" ca="1" si="169"/>
        <v>1</v>
      </c>
    </row>
    <row r="787" spans="5:19" x14ac:dyDescent="0.3">
      <c r="E787" s="23">
        <f t="shared" si="163"/>
        <v>786</v>
      </c>
      <c r="F787" s="79">
        <v>44603</v>
      </c>
      <c r="G787" s="82">
        <v>135.29810000000001</v>
      </c>
      <c r="H787" s="27">
        <f t="shared" si="164"/>
        <v>139.7765</v>
      </c>
      <c r="I787" s="63">
        <f t="shared" si="165"/>
        <v>-4.4783999999999935</v>
      </c>
      <c r="J787" s="63">
        <f t="shared" si="166"/>
        <v>20.056066559999941</v>
      </c>
      <c r="K787" s="63">
        <f t="shared" si="167"/>
        <v>4.4783999999999935</v>
      </c>
      <c r="L787" s="24">
        <f t="shared" si="168"/>
        <v>3.3100243092844567E-2</v>
      </c>
      <c r="M787" s="4">
        <f t="shared" ca="1" si="157"/>
        <v>139.82473333333334</v>
      </c>
      <c r="N787" s="63">
        <f t="shared" ca="1" si="159"/>
        <v>-4.5266333333333364</v>
      </c>
      <c r="O787" s="63">
        <f t="shared" ca="1" si="160"/>
        <v>20.490409334444472</v>
      </c>
      <c r="P787" s="63">
        <f t="shared" ca="1" si="161"/>
        <v>4.5266333333333364</v>
      </c>
      <c r="Q787" s="24">
        <f t="shared" ca="1" si="162"/>
        <v>3.3456739845817027E-2</v>
      </c>
      <c r="R787" s="25">
        <f t="shared" ca="1" si="158"/>
        <v>-4.5371260948491061</v>
      </c>
      <c r="S787" s="26">
        <f t="shared" ca="1" si="169"/>
        <v>0</v>
      </c>
    </row>
    <row r="788" spans="5:19" x14ac:dyDescent="0.3">
      <c r="E788" s="23">
        <f t="shared" si="163"/>
        <v>787</v>
      </c>
      <c r="F788" s="79">
        <v>44606</v>
      </c>
      <c r="G788" s="82">
        <v>136.65899999999999</v>
      </c>
      <c r="H788" s="27">
        <f t="shared" si="164"/>
        <v>135.29810000000001</v>
      </c>
      <c r="I788" s="63">
        <f t="shared" si="165"/>
        <v>1.3608999999999867</v>
      </c>
      <c r="J788" s="63">
        <f t="shared" si="166"/>
        <v>1.8520488099999637</v>
      </c>
      <c r="K788" s="63">
        <f t="shared" si="167"/>
        <v>1.3608999999999867</v>
      </c>
      <c r="L788" s="24">
        <f t="shared" si="168"/>
        <v>9.9583635179533499E-3</v>
      </c>
      <c r="M788" s="4">
        <f t="shared" ca="1" si="157"/>
        <v>138.74696666666668</v>
      </c>
      <c r="N788" s="63">
        <f t="shared" ca="1" si="159"/>
        <v>-2.0879666666666878</v>
      </c>
      <c r="O788" s="63">
        <f t="shared" ca="1" si="160"/>
        <v>4.3596048011111996</v>
      </c>
      <c r="P788" s="63">
        <f t="shared" ca="1" si="161"/>
        <v>2.0879666666666878</v>
      </c>
      <c r="Q788" s="24">
        <f t="shared" ca="1" si="162"/>
        <v>1.5278661973720633E-2</v>
      </c>
      <c r="R788" s="25">
        <f t="shared" ca="1" si="158"/>
        <v>-2.0984594281824576</v>
      </c>
      <c r="S788" s="26">
        <f t="shared" ca="1" si="169"/>
        <v>0</v>
      </c>
    </row>
    <row r="789" spans="5:19" x14ac:dyDescent="0.3">
      <c r="E789" s="23">
        <f t="shared" si="163"/>
        <v>788</v>
      </c>
      <c r="F789" s="79">
        <v>44607</v>
      </c>
      <c r="G789" s="82">
        <v>140.51</v>
      </c>
      <c r="H789" s="27">
        <f t="shared" si="164"/>
        <v>136.65899999999999</v>
      </c>
      <c r="I789" s="63">
        <f t="shared" si="165"/>
        <v>3.8509999999999991</v>
      </c>
      <c r="J789" s="63">
        <f t="shared" si="166"/>
        <v>14.830200999999994</v>
      </c>
      <c r="K789" s="63">
        <f t="shared" si="167"/>
        <v>3.8509999999999991</v>
      </c>
      <c r="L789" s="24">
        <f t="shared" si="168"/>
        <v>2.7407301971389932E-2</v>
      </c>
      <c r="M789" s="4">
        <f t="shared" ca="1" si="157"/>
        <v>137.24453333333335</v>
      </c>
      <c r="N789" s="63">
        <f t="shared" ca="1" si="159"/>
        <v>3.2654666666666401</v>
      </c>
      <c r="O789" s="63">
        <f t="shared" ca="1" si="160"/>
        <v>10.663272551110937</v>
      </c>
      <c r="P789" s="63">
        <f t="shared" ca="1" si="161"/>
        <v>3.2654666666666401</v>
      </c>
      <c r="Q789" s="24">
        <f t="shared" ca="1" si="162"/>
        <v>2.3240101534884636E-2</v>
      </c>
      <c r="R789" s="25">
        <f t="shared" ca="1" si="158"/>
        <v>3.2549739051508704</v>
      </c>
      <c r="S789" s="26">
        <f t="shared" ca="1" si="169"/>
        <v>1</v>
      </c>
    </row>
    <row r="790" spans="5:19" x14ac:dyDescent="0.3">
      <c r="E790" s="23">
        <f t="shared" si="163"/>
        <v>789</v>
      </c>
      <c r="F790" s="79">
        <v>44608</v>
      </c>
      <c r="G790" s="82">
        <v>141.38829999999999</v>
      </c>
      <c r="H790" s="27">
        <f t="shared" si="164"/>
        <v>140.51</v>
      </c>
      <c r="I790" s="63">
        <f t="shared" si="165"/>
        <v>0.87829999999999586</v>
      </c>
      <c r="J790" s="63">
        <f t="shared" si="166"/>
        <v>0.77141088999999274</v>
      </c>
      <c r="K790" s="63">
        <f t="shared" si="167"/>
        <v>0.87829999999999586</v>
      </c>
      <c r="L790" s="24">
        <f t="shared" si="168"/>
        <v>6.2119708632184982E-3</v>
      </c>
      <c r="M790" s="4">
        <f t="shared" ca="1" si="157"/>
        <v>137.48903333333331</v>
      </c>
      <c r="N790" s="63">
        <f t="shared" ca="1" si="159"/>
        <v>3.8992666666666764</v>
      </c>
      <c r="O790" s="63">
        <f t="shared" ca="1" si="160"/>
        <v>15.204280537777853</v>
      </c>
      <c r="P790" s="63">
        <f t="shared" ca="1" si="161"/>
        <v>3.8992666666666764</v>
      </c>
      <c r="Q790" s="24">
        <f t="shared" ca="1" si="162"/>
        <v>2.7578425277527751E-2</v>
      </c>
      <c r="R790" s="25">
        <f t="shared" ca="1" si="158"/>
        <v>3.8887739051509067</v>
      </c>
      <c r="S790" s="26">
        <f t="shared" ca="1" si="169"/>
        <v>0</v>
      </c>
    </row>
    <row r="791" spans="5:19" x14ac:dyDescent="0.3">
      <c r="E791" s="23">
        <f t="shared" si="163"/>
        <v>790</v>
      </c>
      <c r="F791" s="79">
        <v>44609</v>
      </c>
      <c r="G791" s="82">
        <v>137.82679999999999</v>
      </c>
      <c r="H791" s="27">
        <f t="shared" si="164"/>
        <v>141.38829999999999</v>
      </c>
      <c r="I791" s="63">
        <f t="shared" si="165"/>
        <v>-3.5614999999999952</v>
      </c>
      <c r="J791" s="63">
        <f t="shared" si="166"/>
        <v>12.684282249999965</v>
      </c>
      <c r="K791" s="63">
        <f t="shared" si="167"/>
        <v>3.5614999999999952</v>
      </c>
      <c r="L791" s="24">
        <f t="shared" si="168"/>
        <v>2.5840402592238923E-2</v>
      </c>
      <c r="M791" s="4">
        <f t="shared" ca="1" si="157"/>
        <v>139.51909999999998</v>
      </c>
      <c r="N791" s="63">
        <f t="shared" ca="1" si="159"/>
        <v>-1.6922999999999888</v>
      </c>
      <c r="O791" s="63">
        <f t="shared" ca="1" si="160"/>
        <v>2.8638792899999621</v>
      </c>
      <c r="P791" s="63">
        <f t="shared" ca="1" si="161"/>
        <v>1.6922999999999888</v>
      </c>
      <c r="Q791" s="24">
        <f t="shared" ca="1" si="162"/>
        <v>1.2278453827557404E-2</v>
      </c>
      <c r="R791" s="25">
        <f t="shared" ca="1" si="158"/>
        <v>-1.7027927615157588</v>
      </c>
      <c r="S791" s="26">
        <f t="shared" ca="1" si="169"/>
        <v>1</v>
      </c>
    </row>
    <row r="792" spans="5:19" x14ac:dyDescent="0.3">
      <c r="E792" s="23">
        <f t="shared" si="163"/>
        <v>791</v>
      </c>
      <c r="F792" s="79">
        <v>44610</v>
      </c>
      <c r="G792" s="82">
        <v>137.9716</v>
      </c>
      <c r="H792" s="27">
        <f t="shared" si="164"/>
        <v>137.82679999999999</v>
      </c>
      <c r="I792" s="63">
        <f t="shared" si="165"/>
        <v>0.14480000000000359</v>
      </c>
      <c r="J792" s="63">
        <f t="shared" si="166"/>
        <v>2.096704000000104E-2</v>
      </c>
      <c r="K792" s="63">
        <f t="shared" si="167"/>
        <v>0.14480000000000359</v>
      </c>
      <c r="L792" s="24">
        <f t="shared" si="168"/>
        <v>1.0494913445955804E-3</v>
      </c>
      <c r="M792" s="4">
        <f t="shared" ca="1" si="157"/>
        <v>139.90836666666664</v>
      </c>
      <c r="N792" s="63">
        <f t="shared" ca="1" si="159"/>
        <v>-1.9367666666666423</v>
      </c>
      <c r="O792" s="63">
        <f t="shared" ca="1" si="160"/>
        <v>3.7510651211110169</v>
      </c>
      <c r="P792" s="63">
        <f t="shared" ca="1" si="161"/>
        <v>1.9367666666666423</v>
      </c>
      <c r="Q792" s="24">
        <f t="shared" ca="1" si="162"/>
        <v>1.4037429925192158E-2</v>
      </c>
      <c r="R792" s="25">
        <f t="shared" ca="1" si="158"/>
        <v>-1.9472594281824123</v>
      </c>
      <c r="S792" s="26">
        <f t="shared" ca="1" si="169"/>
        <v>0</v>
      </c>
    </row>
    <row r="793" spans="5:19" x14ac:dyDescent="0.3">
      <c r="E793" s="23">
        <f t="shared" si="163"/>
        <v>792</v>
      </c>
      <c r="F793" s="79">
        <v>44614</v>
      </c>
      <c r="G793" s="82">
        <v>133.37739999999999</v>
      </c>
      <c r="H793" s="27">
        <f t="shared" si="164"/>
        <v>137.9716</v>
      </c>
      <c r="I793" s="63">
        <f t="shared" si="165"/>
        <v>-4.5942000000000007</v>
      </c>
      <c r="J793" s="63">
        <f t="shared" si="166"/>
        <v>21.106673640000007</v>
      </c>
      <c r="K793" s="63">
        <f t="shared" si="167"/>
        <v>4.5942000000000007</v>
      </c>
      <c r="L793" s="24">
        <f t="shared" si="168"/>
        <v>3.444511588919863E-2</v>
      </c>
      <c r="M793" s="4">
        <f t="shared" ca="1" si="157"/>
        <v>139.06223333333332</v>
      </c>
      <c r="N793" s="63">
        <f t="shared" ca="1" si="159"/>
        <v>-5.6848333333333301</v>
      </c>
      <c r="O793" s="63">
        <f t="shared" ca="1" si="160"/>
        <v>32.317330027777743</v>
      </c>
      <c r="P793" s="63">
        <f t="shared" ca="1" si="161"/>
        <v>5.6848333333333301</v>
      </c>
      <c r="Q793" s="24">
        <f t="shared" ca="1" si="162"/>
        <v>4.2622163375004539E-2</v>
      </c>
      <c r="R793" s="25">
        <f t="shared" ca="1" si="158"/>
        <v>-5.6953260948490998</v>
      </c>
      <c r="S793" s="26">
        <f t="shared" ca="1" si="169"/>
        <v>0</v>
      </c>
    </row>
    <row r="794" spans="5:19" x14ac:dyDescent="0.3">
      <c r="E794" s="23">
        <f t="shared" si="163"/>
        <v>793</v>
      </c>
      <c r="F794" s="79">
        <v>44615</v>
      </c>
      <c r="G794" s="82">
        <v>132.06469999999999</v>
      </c>
      <c r="H794" s="27">
        <f t="shared" si="164"/>
        <v>133.37739999999999</v>
      </c>
      <c r="I794" s="63">
        <f t="shared" si="165"/>
        <v>-1.3127000000000066</v>
      </c>
      <c r="J794" s="63">
        <f t="shared" si="166"/>
        <v>1.7231812900000174</v>
      </c>
      <c r="K794" s="63">
        <f t="shared" si="167"/>
        <v>1.3127000000000066</v>
      </c>
      <c r="L794" s="24">
        <f t="shared" si="168"/>
        <v>9.9398249494377124E-3</v>
      </c>
      <c r="M794" s="4">
        <f t="shared" ca="1" si="157"/>
        <v>136.39193333333333</v>
      </c>
      <c r="N794" s="63">
        <f t="shared" ca="1" si="159"/>
        <v>-4.3272333333333393</v>
      </c>
      <c r="O794" s="63">
        <f t="shared" ca="1" si="160"/>
        <v>18.724948321111164</v>
      </c>
      <c r="P794" s="63">
        <f t="shared" ca="1" si="161"/>
        <v>4.3272333333333393</v>
      </c>
      <c r="Q794" s="24">
        <f t="shared" ca="1" si="162"/>
        <v>3.2766010397428984E-2</v>
      </c>
      <c r="R794" s="25">
        <f t="shared" ca="1" si="158"/>
        <v>-4.337726094849109</v>
      </c>
      <c r="S794" s="26">
        <f t="shared" ca="1" si="169"/>
        <v>0</v>
      </c>
    </row>
    <row r="795" spans="5:19" x14ac:dyDescent="0.3">
      <c r="E795" s="23">
        <f t="shared" si="163"/>
        <v>794</v>
      </c>
      <c r="F795" s="79">
        <v>44616</v>
      </c>
      <c r="G795" s="82">
        <v>132.3929</v>
      </c>
      <c r="H795" s="27">
        <f t="shared" si="164"/>
        <v>132.06469999999999</v>
      </c>
      <c r="I795" s="63">
        <f t="shared" si="165"/>
        <v>0.3282000000000096</v>
      </c>
      <c r="J795" s="63">
        <f t="shared" si="166"/>
        <v>0.1077152400000063</v>
      </c>
      <c r="K795" s="63">
        <f t="shared" si="167"/>
        <v>0.3282000000000096</v>
      </c>
      <c r="L795" s="24">
        <f t="shared" si="168"/>
        <v>2.4789849002477445E-3</v>
      </c>
      <c r="M795" s="4">
        <f t="shared" ca="1" si="157"/>
        <v>134.47123333333332</v>
      </c>
      <c r="N795" s="63">
        <f t="shared" ca="1" si="159"/>
        <v>-2.0783333333333189</v>
      </c>
      <c r="O795" s="63">
        <f t="shared" ca="1" si="160"/>
        <v>4.3194694444443842</v>
      </c>
      <c r="P795" s="63">
        <f t="shared" ca="1" si="161"/>
        <v>2.0783333333333189</v>
      </c>
      <c r="Q795" s="24">
        <f t="shared" ca="1" si="162"/>
        <v>1.5698223494865049E-2</v>
      </c>
      <c r="R795" s="25">
        <f t="shared" ca="1" si="158"/>
        <v>-2.0888260948490887</v>
      </c>
      <c r="S795" s="26">
        <f t="shared" ca="1" si="169"/>
        <v>0</v>
      </c>
    </row>
    <row r="796" spans="5:19" x14ac:dyDescent="0.3">
      <c r="E796" s="23">
        <f t="shared" si="163"/>
        <v>795</v>
      </c>
      <c r="F796" s="79">
        <v>44617</v>
      </c>
      <c r="G796" s="82">
        <v>133.96610000000001</v>
      </c>
      <c r="H796" s="27">
        <f t="shared" si="164"/>
        <v>132.3929</v>
      </c>
      <c r="I796" s="63">
        <f t="shared" si="165"/>
        <v>1.5732000000000141</v>
      </c>
      <c r="J796" s="63">
        <f t="shared" si="166"/>
        <v>2.4749582400000447</v>
      </c>
      <c r="K796" s="63">
        <f t="shared" si="167"/>
        <v>1.5732000000000141</v>
      </c>
      <c r="L796" s="24">
        <f t="shared" si="168"/>
        <v>1.1743269379343087E-2</v>
      </c>
      <c r="M796" s="4">
        <f t="shared" ca="1" si="157"/>
        <v>132.61166666666665</v>
      </c>
      <c r="N796" s="63">
        <f t="shared" ca="1" si="159"/>
        <v>1.3544333333333611</v>
      </c>
      <c r="O796" s="63">
        <f t="shared" ca="1" si="160"/>
        <v>1.8344896544445197</v>
      </c>
      <c r="P796" s="63">
        <f t="shared" ca="1" si="161"/>
        <v>1.3544333333333611</v>
      </c>
      <c r="Q796" s="24">
        <f t="shared" ca="1" si="162"/>
        <v>1.0110269189991803E-2</v>
      </c>
      <c r="R796" s="25">
        <f t="shared" ca="1" si="158"/>
        <v>1.3439405718175912</v>
      </c>
      <c r="S796" s="26">
        <f t="shared" ca="1" si="169"/>
        <v>1</v>
      </c>
    </row>
    <row r="797" spans="5:19" x14ac:dyDescent="0.3">
      <c r="E797" s="23">
        <f t="shared" si="163"/>
        <v>796</v>
      </c>
      <c r="F797" s="79">
        <v>44620</v>
      </c>
      <c r="G797" s="82">
        <v>131.7945</v>
      </c>
      <c r="H797" s="27">
        <f t="shared" si="164"/>
        <v>133.96610000000001</v>
      </c>
      <c r="I797" s="63">
        <f t="shared" si="165"/>
        <v>-2.1716000000000122</v>
      </c>
      <c r="J797" s="63">
        <f t="shared" si="166"/>
        <v>4.7158465600000525</v>
      </c>
      <c r="K797" s="63">
        <f t="shared" si="167"/>
        <v>2.1716000000000122</v>
      </c>
      <c r="L797" s="24">
        <f t="shared" si="168"/>
        <v>1.6477167104848929E-2</v>
      </c>
      <c r="M797" s="4">
        <f t="shared" ca="1" si="157"/>
        <v>132.80789999999999</v>
      </c>
      <c r="N797" s="63">
        <f t="shared" ca="1" si="159"/>
        <v>-1.0133999999999901</v>
      </c>
      <c r="O797" s="63">
        <f t="shared" ca="1" si="160"/>
        <v>1.0269795599999798</v>
      </c>
      <c r="P797" s="63">
        <f t="shared" ca="1" si="161"/>
        <v>1.0133999999999901</v>
      </c>
      <c r="Q797" s="24">
        <f t="shared" ca="1" si="162"/>
        <v>7.689243481328812E-3</v>
      </c>
      <c r="R797" s="25">
        <f t="shared" ca="1" si="158"/>
        <v>-1.02389276151576</v>
      </c>
      <c r="S797" s="26">
        <f t="shared" ca="1" si="169"/>
        <v>1</v>
      </c>
    </row>
    <row r="798" spans="5:19" x14ac:dyDescent="0.3">
      <c r="E798" s="23">
        <f t="shared" si="163"/>
        <v>797</v>
      </c>
      <c r="F798" s="79">
        <v>44621</v>
      </c>
      <c r="G798" s="82">
        <v>127.6153</v>
      </c>
      <c r="H798" s="27">
        <f t="shared" si="164"/>
        <v>131.7945</v>
      </c>
      <c r="I798" s="63">
        <f t="shared" si="165"/>
        <v>-4.1791999999999945</v>
      </c>
      <c r="J798" s="63">
        <f t="shared" si="166"/>
        <v>17.465712639999953</v>
      </c>
      <c r="K798" s="63">
        <f t="shared" si="167"/>
        <v>4.1791999999999945</v>
      </c>
      <c r="L798" s="24">
        <f t="shared" si="168"/>
        <v>3.2748424366043839E-2</v>
      </c>
      <c r="M798" s="4">
        <f t="shared" ca="1" si="157"/>
        <v>132.71783333333335</v>
      </c>
      <c r="N798" s="63">
        <f t="shared" ca="1" si="159"/>
        <v>-5.1025333333333407</v>
      </c>
      <c r="O798" s="63">
        <f t="shared" ca="1" si="160"/>
        <v>26.035846417777854</v>
      </c>
      <c r="P798" s="63">
        <f t="shared" ca="1" si="161"/>
        <v>5.1025333333333407</v>
      </c>
      <c r="Q798" s="24">
        <f t="shared" ca="1" si="162"/>
        <v>3.9983711461974707E-2</v>
      </c>
      <c r="R798" s="25">
        <f t="shared" ca="1" si="158"/>
        <v>-5.1130260948491104</v>
      </c>
      <c r="S798" s="26">
        <f t="shared" ca="1" si="169"/>
        <v>0</v>
      </c>
    </row>
    <row r="799" spans="5:19" x14ac:dyDescent="0.3">
      <c r="E799" s="23">
        <f t="shared" si="163"/>
        <v>798</v>
      </c>
      <c r="F799" s="79">
        <v>44622</v>
      </c>
      <c r="G799" s="82">
        <v>130.95480000000001</v>
      </c>
      <c r="H799" s="27">
        <f t="shared" si="164"/>
        <v>127.6153</v>
      </c>
      <c r="I799" s="63">
        <f t="shared" si="165"/>
        <v>3.339500000000001</v>
      </c>
      <c r="J799" s="63">
        <f t="shared" si="166"/>
        <v>11.152260250000007</v>
      </c>
      <c r="K799" s="63">
        <f t="shared" si="167"/>
        <v>3.339500000000001</v>
      </c>
      <c r="L799" s="24">
        <f t="shared" si="168"/>
        <v>2.5501165287564877E-2</v>
      </c>
      <c r="M799" s="4">
        <f t="shared" ca="1" si="157"/>
        <v>131.12530000000001</v>
      </c>
      <c r="N799" s="63">
        <f t="shared" ca="1" si="159"/>
        <v>-0.17050000000000409</v>
      </c>
      <c r="O799" s="63">
        <f t="shared" ca="1" si="160"/>
        <v>2.9070250000001397E-2</v>
      </c>
      <c r="P799" s="63">
        <f t="shared" ca="1" si="161"/>
        <v>0.17050000000000409</v>
      </c>
      <c r="Q799" s="24">
        <f t="shared" ca="1" si="162"/>
        <v>1.3019759489534106E-3</v>
      </c>
      <c r="R799" s="25">
        <f t="shared" ca="1" si="158"/>
        <v>-0.18099276151577398</v>
      </c>
      <c r="S799" s="26">
        <f t="shared" ca="1" si="169"/>
        <v>0</v>
      </c>
    </row>
    <row r="800" spans="5:19" x14ac:dyDescent="0.3">
      <c r="E800" s="23">
        <f t="shared" si="163"/>
        <v>799</v>
      </c>
      <c r="F800" s="79">
        <v>44623</v>
      </c>
      <c r="G800" s="82">
        <v>129.30430000000001</v>
      </c>
      <c r="H800" s="27">
        <f t="shared" si="164"/>
        <v>130.95480000000001</v>
      </c>
      <c r="I800" s="63">
        <f t="shared" si="165"/>
        <v>-1.6504999999999939</v>
      </c>
      <c r="J800" s="63">
        <f t="shared" si="166"/>
        <v>2.7241502499999797</v>
      </c>
      <c r="K800" s="63">
        <f t="shared" si="167"/>
        <v>1.6504999999999939</v>
      </c>
      <c r="L800" s="24">
        <f t="shared" si="168"/>
        <v>1.2764463362780617E-2</v>
      </c>
      <c r="M800" s="4">
        <f t="shared" ca="1" si="157"/>
        <v>130.12153333333333</v>
      </c>
      <c r="N800" s="63">
        <f t="shared" ca="1" si="159"/>
        <v>-0.81723333333331993</v>
      </c>
      <c r="O800" s="63">
        <f t="shared" ca="1" si="160"/>
        <v>0.66787032111108924</v>
      </c>
      <c r="P800" s="63">
        <f t="shared" ca="1" si="161"/>
        <v>0.81723333333331993</v>
      </c>
      <c r="Q800" s="24">
        <f t="shared" ca="1" si="162"/>
        <v>6.3202332276136204E-3</v>
      </c>
      <c r="R800" s="25">
        <f t="shared" ca="1" si="158"/>
        <v>-0.82772609484908977</v>
      </c>
      <c r="S800" s="26">
        <f t="shared" ca="1" si="169"/>
        <v>0</v>
      </c>
    </row>
    <row r="801" spans="5:19" x14ac:dyDescent="0.3">
      <c r="E801" s="23">
        <f t="shared" si="163"/>
        <v>800</v>
      </c>
      <c r="F801" s="79">
        <v>44624</v>
      </c>
      <c r="G801" s="82">
        <v>126.9004</v>
      </c>
      <c r="H801" s="27">
        <f t="shared" si="164"/>
        <v>129.30430000000001</v>
      </c>
      <c r="I801" s="63">
        <f t="shared" si="165"/>
        <v>-2.4039000000000073</v>
      </c>
      <c r="J801" s="63">
        <f t="shared" si="166"/>
        <v>5.7787352100000344</v>
      </c>
      <c r="K801" s="63">
        <f t="shared" si="167"/>
        <v>2.4039000000000073</v>
      </c>
      <c r="L801" s="24">
        <f t="shared" si="168"/>
        <v>1.8943202700700764E-2</v>
      </c>
      <c r="M801" s="4">
        <f t="shared" ca="1" si="157"/>
        <v>129.29146666666668</v>
      </c>
      <c r="N801" s="63">
        <f t="shared" ca="1" si="159"/>
        <v>-2.3910666666666742</v>
      </c>
      <c r="O801" s="63">
        <f t="shared" ca="1" si="160"/>
        <v>5.7171998044444807</v>
      </c>
      <c r="P801" s="63">
        <f t="shared" ca="1" si="161"/>
        <v>2.3910666666666742</v>
      </c>
      <c r="Q801" s="24">
        <f t="shared" ca="1" si="162"/>
        <v>1.8842073521176245E-2</v>
      </c>
      <c r="R801" s="25">
        <f t="shared" ca="1" si="158"/>
        <v>-2.4015594281824439</v>
      </c>
      <c r="S801" s="26">
        <f t="shared" ca="1" si="169"/>
        <v>0</v>
      </c>
    </row>
    <row r="802" spans="5:19" x14ac:dyDescent="0.3">
      <c r="E802" s="23">
        <f t="shared" si="163"/>
        <v>801</v>
      </c>
      <c r="F802" s="79">
        <v>44627</v>
      </c>
      <c r="G802" s="82">
        <v>120.38030000000001</v>
      </c>
      <c r="H802" s="27">
        <f t="shared" si="164"/>
        <v>126.9004</v>
      </c>
      <c r="I802" s="63">
        <f t="shared" si="165"/>
        <v>-6.5200999999999993</v>
      </c>
      <c r="J802" s="63">
        <f t="shared" si="166"/>
        <v>42.511704009999988</v>
      </c>
      <c r="K802" s="63">
        <f t="shared" si="167"/>
        <v>6.5200999999999993</v>
      </c>
      <c r="L802" s="24">
        <f t="shared" si="168"/>
        <v>5.416251662439784E-2</v>
      </c>
      <c r="M802" s="4">
        <f t="shared" ca="1" si="157"/>
        <v>129.05316666666667</v>
      </c>
      <c r="N802" s="63">
        <f t="shared" ca="1" si="159"/>
        <v>-8.6728666666666641</v>
      </c>
      <c r="O802" s="63">
        <f t="shared" ca="1" si="160"/>
        <v>75.218616217777736</v>
      </c>
      <c r="P802" s="63">
        <f t="shared" ca="1" si="161"/>
        <v>8.6728666666666641</v>
      </c>
      <c r="Q802" s="24">
        <f t="shared" ca="1" si="162"/>
        <v>7.2045564487434099E-2</v>
      </c>
      <c r="R802" s="25">
        <f t="shared" ca="1" si="158"/>
        <v>-8.6833594281824347</v>
      </c>
      <c r="S802" s="26">
        <f t="shared" ca="1" si="169"/>
        <v>0</v>
      </c>
    </row>
    <row r="803" spans="5:19" x14ac:dyDescent="0.3">
      <c r="E803" s="23">
        <f t="shared" si="163"/>
        <v>802</v>
      </c>
      <c r="F803" s="79">
        <v>44628</v>
      </c>
      <c r="G803" s="82">
        <v>117.2557</v>
      </c>
      <c r="H803" s="27">
        <f t="shared" si="164"/>
        <v>120.38030000000001</v>
      </c>
      <c r="I803" s="63">
        <f t="shared" si="165"/>
        <v>-3.1246000000000009</v>
      </c>
      <c r="J803" s="63">
        <f t="shared" si="166"/>
        <v>9.7631251600000066</v>
      </c>
      <c r="K803" s="63">
        <f t="shared" si="167"/>
        <v>3.1246000000000009</v>
      </c>
      <c r="L803" s="24">
        <f t="shared" si="168"/>
        <v>2.6647745056317097E-2</v>
      </c>
      <c r="M803" s="4">
        <f t="shared" ca="1" si="157"/>
        <v>125.52833333333335</v>
      </c>
      <c r="N803" s="63">
        <f t="shared" ca="1" si="159"/>
        <v>-8.2726333333333457</v>
      </c>
      <c r="O803" s="63">
        <f t="shared" ca="1" si="160"/>
        <v>68.436462267777983</v>
      </c>
      <c r="P803" s="63">
        <f t="shared" ca="1" si="161"/>
        <v>8.2726333333333457</v>
      </c>
      <c r="Q803" s="24">
        <f t="shared" ca="1" si="162"/>
        <v>7.0552078349567185E-2</v>
      </c>
      <c r="R803" s="25">
        <f t="shared" ca="1" si="158"/>
        <v>-8.2831260948491163</v>
      </c>
      <c r="S803" s="26">
        <f t="shared" ca="1" si="169"/>
        <v>0</v>
      </c>
    </row>
    <row r="804" spans="5:19" x14ac:dyDescent="0.3">
      <c r="E804" s="23">
        <f t="shared" si="163"/>
        <v>803</v>
      </c>
      <c r="F804" s="79">
        <v>44629</v>
      </c>
      <c r="G804" s="82">
        <v>122.80840000000001</v>
      </c>
      <c r="H804" s="27">
        <f t="shared" si="164"/>
        <v>117.2557</v>
      </c>
      <c r="I804" s="63">
        <f t="shared" si="165"/>
        <v>5.5527000000000015</v>
      </c>
      <c r="J804" s="63">
        <f t="shared" si="166"/>
        <v>30.832477290000018</v>
      </c>
      <c r="K804" s="63">
        <f t="shared" si="167"/>
        <v>5.5527000000000015</v>
      </c>
      <c r="L804" s="24">
        <f t="shared" si="168"/>
        <v>4.5214333872927268E-2</v>
      </c>
      <c r="M804" s="4">
        <f t="shared" ca="1" si="157"/>
        <v>121.51213333333334</v>
      </c>
      <c r="N804" s="63">
        <f t="shared" ca="1" si="159"/>
        <v>1.2962666666666678</v>
      </c>
      <c r="O804" s="63">
        <f t="shared" ca="1" si="160"/>
        <v>1.680307271111114</v>
      </c>
      <c r="P804" s="63">
        <f t="shared" ca="1" si="161"/>
        <v>1.2962666666666678</v>
      </c>
      <c r="Q804" s="24">
        <f t="shared" ca="1" si="162"/>
        <v>1.0555195464371067E-2</v>
      </c>
      <c r="R804" s="25">
        <f t="shared" ca="1" si="158"/>
        <v>1.2857739051508978</v>
      </c>
      <c r="S804" s="26">
        <f t="shared" ca="1" si="169"/>
        <v>1</v>
      </c>
    </row>
    <row r="805" spans="5:19" x14ac:dyDescent="0.3">
      <c r="E805" s="23">
        <f t="shared" si="163"/>
        <v>804</v>
      </c>
      <c r="F805" s="79">
        <v>44630</v>
      </c>
      <c r="G805" s="82">
        <v>121.91840000000001</v>
      </c>
      <c r="H805" s="27">
        <f t="shared" si="164"/>
        <v>122.80840000000001</v>
      </c>
      <c r="I805" s="63">
        <f t="shared" si="165"/>
        <v>-0.89000000000000057</v>
      </c>
      <c r="J805" s="63">
        <f t="shared" si="166"/>
        <v>0.79210000000000103</v>
      </c>
      <c r="K805" s="63">
        <f t="shared" si="167"/>
        <v>0.89000000000000057</v>
      </c>
      <c r="L805" s="24">
        <f t="shared" si="168"/>
        <v>7.2999645664641307E-3</v>
      </c>
      <c r="M805" s="4">
        <f t="shared" ca="1" si="157"/>
        <v>120.14813333333335</v>
      </c>
      <c r="N805" s="63">
        <f t="shared" ca="1" si="159"/>
        <v>1.7702666666666573</v>
      </c>
      <c r="O805" s="63">
        <f t="shared" ca="1" si="160"/>
        <v>3.1338440711110782</v>
      </c>
      <c r="P805" s="63">
        <f t="shared" ca="1" si="161"/>
        <v>1.7702666666666573</v>
      </c>
      <c r="Q805" s="24">
        <f t="shared" ca="1" si="162"/>
        <v>1.4520094314448494E-2</v>
      </c>
      <c r="R805" s="25">
        <f t="shared" ca="1" si="158"/>
        <v>1.7597739051508874</v>
      </c>
      <c r="S805" s="26">
        <f t="shared" ca="1" si="169"/>
        <v>0</v>
      </c>
    </row>
    <row r="806" spans="5:19" x14ac:dyDescent="0.3">
      <c r="E806" s="23">
        <f t="shared" si="163"/>
        <v>805</v>
      </c>
      <c r="F806" s="79">
        <v>44631</v>
      </c>
      <c r="G806" s="82">
        <v>118.6293</v>
      </c>
      <c r="H806" s="27">
        <f t="shared" si="164"/>
        <v>121.91840000000001</v>
      </c>
      <c r="I806" s="63">
        <f t="shared" si="165"/>
        <v>-3.2891000000000048</v>
      </c>
      <c r="J806" s="63">
        <f t="shared" si="166"/>
        <v>10.818178810000031</v>
      </c>
      <c r="K806" s="63">
        <f t="shared" si="167"/>
        <v>3.2891000000000048</v>
      </c>
      <c r="L806" s="24">
        <f t="shared" si="168"/>
        <v>2.7725865363784536E-2</v>
      </c>
      <c r="M806" s="4">
        <f t="shared" ca="1" si="157"/>
        <v>120.66083333333334</v>
      </c>
      <c r="N806" s="63">
        <f t="shared" ca="1" si="159"/>
        <v>-2.0315333333333427</v>
      </c>
      <c r="O806" s="63">
        <f t="shared" ca="1" si="160"/>
        <v>4.1271276844444831</v>
      </c>
      <c r="P806" s="63">
        <f t="shared" ca="1" si="161"/>
        <v>2.0315333333333427</v>
      </c>
      <c r="Q806" s="24">
        <f t="shared" ca="1" si="162"/>
        <v>1.7125055389632601E-2</v>
      </c>
      <c r="R806" s="25">
        <f t="shared" ca="1" si="158"/>
        <v>-2.0420260948491125</v>
      </c>
      <c r="S806" s="26">
        <f t="shared" ca="1" si="169"/>
        <v>1</v>
      </c>
    </row>
    <row r="807" spans="5:19" x14ac:dyDescent="0.3">
      <c r="E807" s="23">
        <f t="shared" si="163"/>
        <v>806</v>
      </c>
      <c r="F807" s="79">
        <v>44634</v>
      </c>
      <c r="G807" s="82">
        <v>113.73439999999999</v>
      </c>
      <c r="H807" s="27">
        <f t="shared" si="164"/>
        <v>118.6293</v>
      </c>
      <c r="I807" s="63">
        <f t="shared" si="165"/>
        <v>-4.8949000000000069</v>
      </c>
      <c r="J807" s="63">
        <f t="shared" si="166"/>
        <v>23.960046010000067</v>
      </c>
      <c r="K807" s="63">
        <f t="shared" si="167"/>
        <v>4.8949000000000069</v>
      </c>
      <c r="L807" s="24">
        <f t="shared" si="168"/>
        <v>4.3037990265038607E-2</v>
      </c>
      <c r="M807" s="4">
        <f t="shared" ca="1" si="157"/>
        <v>121.1187</v>
      </c>
      <c r="N807" s="63">
        <f t="shared" ca="1" si="159"/>
        <v>-7.3843000000000103</v>
      </c>
      <c r="O807" s="63">
        <f t="shared" ca="1" si="160"/>
        <v>54.527886490000149</v>
      </c>
      <c r="P807" s="63">
        <f t="shared" ca="1" si="161"/>
        <v>7.3843000000000103</v>
      </c>
      <c r="Q807" s="24">
        <f t="shared" ca="1" si="162"/>
        <v>6.4925827190366422E-2</v>
      </c>
      <c r="R807" s="25">
        <f t="shared" ca="1" si="158"/>
        <v>-7.39479276151578</v>
      </c>
      <c r="S807" s="26">
        <f t="shared" ca="1" si="169"/>
        <v>0</v>
      </c>
    </row>
    <row r="808" spans="5:19" x14ac:dyDescent="0.3">
      <c r="E808" s="23">
        <f t="shared" si="163"/>
        <v>807</v>
      </c>
      <c r="F808" s="79">
        <v>44635</v>
      </c>
      <c r="G808" s="82">
        <v>115.5047</v>
      </c>
      <c r="H808" s="27">
        <f t="shared" si="164"/>
        <v>113.73439999999999</v>
      </c>
      <c r="I808" s="63">
        <f t="shared" si="165"/>
        <v>1.770300000000006</v>
      </c>
      <c r="J808" s="63">
        <f t="shared" si="166"/>
        <v>3.1339620900000211</v>
      </c>
      <c r="K808" s="63">
        <f t="shared" si="167"/>
        <v>1.770300000000006</v>
      </c>
      <c r="L808" s="24">
        <f t="shared" si="168"/>
        <v>1.532664904545015E-2</v>
      </c>
      <c r="M808" s="4">
        <f t="shared" ca="1" si="157"/>
        <v>118.09403333333334</v>
      </c>
      <c r="N808" s="63">
        <f t="shared" ca="1" si="159"/>
        <v>-2.589333333333343</v>
      </c>
      <c r="O808" s="63">
        <f t="shared" ca="1" si="160"/>
        <v>6.7046471111111616</v>
      </c>
      <c r="P808" s="63">
        <f t="shared" ca="1" si="161"/>
        <v>2.589333333333343</v>
      </c>
      <c r="Q808" s="24">
        <f t="shared" ca="1" si="162"/>
        <v>2.2417558188829918E-2</v>
      </c>
      <c r="R808" s="25">
        <f t="shared" ca="1" si="158"/>
        <v>-2.5998260948491128</v>
      </c>
      <c r="S808" s="26">
        <f t="shared" ca="1" si="169"/>
        <v>0</v>
      </c>
    </row>
    <row r="809" spans="5:19" x14ac:dyDescent="0.3">
      <c r="E809" s="23">
        <f t="shared" si="163"/>
        <v>808</v>
      </c>
      <c r="F809" s="79">
        <v>44636</v>
      </c>
      <c r="G809" s="82">
        <v>121.1058</v>
      </c>
      <c r="H809" s="27">
        <f t="shared" si="164"/>
        <v>115.5047</v>
      </c>
      <c r="I809" s="63">
        <f t="shared" si="165"/>
        <v>5.6011000000000024</v>
      </c>
      <c r="J809" s="63">
        <f t="shared" si="166"/>
        <v>31.372321210000027</v>
      </c>
      <c r="K809" s="63">
        <f t="shared" si="167"/>
        <v>5.6011000000000024</v>
      </c>
      <c r="L809" s="24">
        <f t="shared" si="168"/>
        <v>4.6249642874247168E-2</v>
      </c>
      <c r="M809" s="4">
        <f t="shared" ca="1" si="157"/>
        <v>115.95613333333334</v>
      </c>
      <c r="N809" s="63">
        <f t="shared" ca="1" si="159"/>
        <v>5.1496666666666613</v>
      </c>
      <c r="O809" s="63">
        <f t="shared" ca="1" si="160"/>
        <v>26.519066777777724</v>
      </c>
      <c r="P809" s="63">
        <f t="shared" ca="1" si="161"/>
        <v>5.1496666666666613</v>
      </c>
      <c r="Q809" s="24">
        <f t="shared" ca="1" si="162"/>
        <v>4.2522048214591386E-2</v>
      </c>
      <c r="R809" s="25">
        <f t="shared" ca="1" si="158"/>
        <v>5.1391739051508916</v>
      </c>
      <c r="S809" s="26">
        <f t="shared" ca="1" si="169"/>
        <v>1</v>
      </c>
    </row>
    <row r="810" spans="5:19" x14ac:dyDescent="0.3">
      <c r="E810" s="23">
        <f t="shared" si="163"/>
        <v>809</v>
      </c>
      <c r="F810" s="79">
        <v>44637</v>
      </c>
      <c r="G810" s="82">
        <v>123.2534</v>
      </c>
      <c r="H810" s="27">
        <f t="shared" si="164"/>
        <v>121.1058</v>
      </c>
      <c r="I810" s="63">
        <f t="shared" si="165"/>
        <v>2.1475999999999971</v>
      </c>
      <c r="J810" s="63">
        <f t="shared" si="166"/>
        <v>4.6121857599999876</v>
      </c>
      <c r="K810" s="63">
        <f t="shared" si="167"/>
        <v>2.1475999999999971</v>
      </c>
      <c r="L810" s="24">
        <f t="shared" si="168"/>
        <v>1.7424265780903385E-2</v>
      </c>
      <c r="M810" s="4">
        <f t="shared" ca="1" si="157"/>
        <v>116.78163333333333</v>
      </c>
      <c r="N810" s="63">
        <f t="shared" ca="1" si="159"/>
        <v>6.4717666666666673</v>
      </c>
      <c r="O810" s="63">
        <f t="shared" ca="1" si="160"/>
        <v>41.883763787777788</v>
      </c>
      <c r="P810" s="63">
        <f t="shared" ca="1" si="161"/>
        <v>6.4717666666666673</v>
      </c>
      <c r="Q810" s="24">
        <f t="shared" ca="1" si="162"/>
        <v>5.2507814524115903E-2</v>
      </c>
      <c r="R810" s="25">
        <f t="shared" ca="1" si="158"/>
        <v>6.4612739051508976</v>
      </c>
      <c r="S810" s="26">
        <f t="shared" ca="1" si="169"/>
        <v>0</v>
      </c>
    </row>
    <row r="811" spans="5:19" x14ac:dyDescent="0.3">
      <c r="E811" s="23">
        <f t="shared" si="163"/>
        <v>810</v>
      </c>
      <c r="F811" s="79">
        <v>44638</v>
      </c>
      <c r="G811" s="82">
        <v>126.9584</v>
      </c>
      <c r="H811" s="27">
        <f t="shared" si="164"/>
        <v>123.2534</v>
      </c>
      <c r="I811" s="63">
        <f t="shared" si="165"/>
        <v>3.7049999999999983</v>
      </c>
      <c r="J811" s="63">
        <f t="shared" si="166"/>
        <v>13.727024999999987</v>
      </c>
      <c r="K811" s="63">
        <f t="shared" si="167"/>
        <v>3.7049999999999983</v>
      </c>
      <c r="L811" s="24">
        <f t="shared" si="168"/>
        <v>2.9182787432733857E-2</v>
      </c>
      <c r="M811" s="4">
        <f t="shared" ca="1" si="157"/>
        <v>119.95463333333333</v>
      </c>
      <c r="N811" s="63">
        <f t="shared" ca="1" si="159"/>
        <v>7.0037666666666638</v>
      </c>
      <c r="O811" s="63">
        <f t="shared" ca="1" si="160"/>
        <v>49.052747521111073</v>
      </c>
      <c r="P811" s="63">
        <f t="shared" ca="1" si="161"/>
        <v>7.0037666666666638</v>
      </c>
      <c r="Q811" s="24">
        <f t="shared" ca="1" si="162"/>
        <v>5.5165839099001433E-2</v>
      </c>
      <c r="R811" s="25">
        <f t="shared" ca="1" si="158"/>
        <v>6.9932739051508941</v>
      </c>
      <c r="S811" s="26">
        <f t="shared" ca="1" si="169"/>
        <v>0</v>
      </c>
    </row>
    <row r="812" spans="5:19" x14ac:dyDescent="0.3">
      <c r="E812" s="23">
        <f t="shared" si="163"/>
        <v>811</v>
      </c>
      <c r="F812" s="79">
        <v>44641</v>
      </c>
      <c r="G812" s="82">
        <v>125.9427</v>
      </c>
      <c r="H812" s="27">
        <f t="shared" si="164"/>
        <v>126.9584</v>
      </c>
      <c r="I812" s="63">
        <f t="shared" si="165"/>
        <v>-1.0156999999999954</v>
      </c>
      <c r="J812" s="63">
        <f t="shared" si="166"/>
        <v>1.0316464899999906</v>
      </c>
      <c r="K812" s="63">
        <f t="shared" si="167"/>
        <v>1.0156999999999954</v>
      </c>
      <c r="L812" s="24">
        <f t="shared" si="168"/>
        <v>8.0647786652183525E-3</v>
      </c>
      <c r="M812" s="4">
        <f t="shared" ca="1" si="157"/>
        <v>123.77253333333333</v>
      </c>
      <c r="N812" s="63">
        <f t="shared" ca="1" si="159"/>
        <v>2.1701666666666739</v>
      </c>
      <c r="O812" s="63">
        <f t="shared" ca="1" si="160"/>
        <v>4.7096233611111424</v>
      </c>
      <c r="P812" s="63">
        <f t="shared" ca="1" si="161"/>
        <v>2.1701666666666739</v>
      </c>
      <c r="Q812" s="24">
        <f t="shared" ca="1" si="162"/>
        <v>1.7231381149258145E-2</v>
      </c>
      <c r="R812" s="25">
        <f t="shared" ca="1" si="158"/>
        <v>2.1596739051509042</v>
      </c>
      <c r="S812" s="26">
        <f t="shared" ca="1" si="169"/>
        <v>0</v>
      </c>
    </row>
    <row r="813" spans="5:19" x14ac:dyDescent="0.3">
      <c r="E813" s="23">
        <f t="shared" si="163"/>
        <v>812</v>
      </c>
      <c r="F813" s="79">
        <v>44642</v>
      </c>
      <c r="G813" s="82">
        <v>128.74809999999999</v>
      </c>
      <c r="H813" s="27">
        <f t="shared" si="164"/>
        <v>125.9427</v>
      </c>
      <c r="I813" s="63">
        <f t="shared" si="165"/>
        <v>2.8053999999999917</v>
      </c>
      <c r="J813" s="63">
        <f t="shared" si="166"/>
        <v>7.8702691599999532</v>
      </c>
      <c r="K813" s="63">
        <f t="shared" si="167"/>
        <v>2.8053999999999917</v>
      </c>
      <c r="L813" s="24">
        <f t="shared" si="168"/>
        <v>2.1789836121853385E-2</v>
      </c>
      <c r="M813" s="4">
        <f t="shared" ca="1" si="157"/>
        <v>125.38483333333333</v>
      </c>
      <c r="N813" s="63">
        <f t="shared" ca="1" si="159"/>
        <v>3.3632666666666609</v>
      </c>
      <c r="O813" s="63">
        <f t="shared" ca="1" si="160"/>
        <v>11.311562671111073</v>
      </c>
      <c r="P813" s="63">
        <f t="shared" ca="1" si="161"/>
        <v>3.3632666666666609</v>
      </c>
      <c r="Q813" s="24">
        <f t="shared" ca="1" si="162"/>
        <v>2.6122845049104889E-2</v>
      </c>
      <c r="R813" s="25">
        <f t="shared" ca="1" si="158"/>
        <v>3.3527739051508911</v>
      </c>
      <c r="S813" s="26">
        <f t="shared" ca="1" si="169"/>
        <v>0</v>
      </c>
    </row>
    <row r="814" spans="5:19" x14ac:dyDescent="0.3">
      <c r="E814" s="23">
        <f t="shared" si="163"/>
        <v>813</v>
      </c>
      <c r="F814" s="79">
        <v>44643</v>
      </c>
      <c r="G814" s="82">
        <v>128.661</v>
      </c>
      <c r="H814" s="27">
        <f t="shared" si="164"/>
        <v>128.74809999999999</v>
      </c>
      <c r="I814" s="63">
        <f t="shared" si="165"/>
        <v>-8.7099999999992406E-2</v>
      </c>
      <c r="J814" s="63">
        <f t="shared" si="166"/>
        <v>7.5864099999986773E-3</v>
      </c>
      <c r="K814" s="63">
        <f t="shared" si="167"/>
        <v>8.7099999999992406E-2</v>
      </c>
      <c r="L814" s="24">
        <f t="shared" si="168"/>
        <v>6.7697282004641974E-4</v>
      </c>
      <c r="M814" s="4">
        <f t="shared" ca="1" si="157"/>
        <v>127.21639999999998</v>
      </c>
      <c r="N814" s="63">
        <f t="shared" ca="1" si="159"/>
        <v>1.4446000000000225</v>
      </c>
      <c r="O814" s="63">
        <f t="shared" ca="1" si="160"/>
        <v>2.0868691600000653</v>
      </c>
      <c r="P814" s="63">
        <f t="shared" ca="1" si="161"/>
        <v>1.4446000000000225</v>
      </c>
      <c r="Q814" s="24">
        <f t="shared" ca="1" si="162"/>
        <v>1.1227955635351991E-2</v>
      </c>
      <c r="R814" s="25">
        <f t="shared" ca="1" si="158"/>
        <v>1.4341072384842526</v>
      </c>
      <c r="S814" s="26">
        <f t="shared" ca="1" si="169"/>
        <v>0</v>
      </c>
    </row>
    <row r="815" spans="5:19" x14ac:dyDescent="0.3">
      <c r="E815" s="23">
        <f t="shared" si="163"/>
        <v>814</v>
      </c>
      <c r="F815" s="79">
        <v>44644</v>
      </c>
      <c r="G815" s="82">
        <v>127.7711</v>
      </c>
      <c r="H815" s="27">
        <f t="shared" si="164"/>
        <v>128.661</v>
      </c>
      <c r="I815" s="63">
        <f t="shared" si="165"/>
        <v>-0.88989999999999725</v>
      </c>
      <c r="J815" s="63">
        <f t="shared" si="166"/>
        <v>0.79192200999999507</v>
      </c>
      <c r="K815" s="63">
        <f t="shared" si="167"/>
        <v>0.88989999999999725</v>
      </c>
      <c r="L815" s="24">
        <f t="shared" si="168"/>
        <v>6.9647987690486914E-3</v>
      </c>
      <c r="M815" s="4">
        <f t="shared" ca="1" si="157"/>
        <v>127.78393333333334</v>
      </c>
      <c r="N815" s="63">
        <f t="shared" ca="1" si="159"/>
        <v>-1.283333333333303E-2</v>
      </c>
      <c r="O815" s="63">
        <f t="shared" ca="1" si="160"/>
        <v>1.6469444444443666E-4</v>
      </c>
      <c r="P815" s="63">
        <f t="shared" ca="1" si="161"/>
        <v>1.283333333333303E-2</v>
      </c>
      <c r="Q815" s="24">
        <f t="shared" ca="1" si="162"/>
        <v>1.0044003169208866E-4</v>
      </c>
      <c r="R815" s="25">
        <f t="shared" ca="1" si="158"/>
        <v>-2.3326094849102912E-2</v>
      </c>
      <c r="S815" s="26">
        <f t="shared" ca="1" si="169"/>
        <v>1</v>
      </c>
    </row>
    <row r="816" spans="5:19" x14ac:dyDescent="0.3">
      <c r="E816" s="23">
        <f t="shared" si="163"/>
        <v>815</v>
      </c>
      <c r="F816" s="79">
        <v>44645</v>
      </c>
      <c r="G816" s="82">
        <v>129.3382</v>
      </c>
      <c r="H816" s="27">
        <f t="shared" si="164"/>
        <v>127.7711</v>
      </c>
      <c r="I816" s="63">
        <f t="shared" si="165"/>
        <v>1.5670999999999964</v>
      </c>
      <c r="J816" s="63">
        <f t="shared" si="166"/>
        <v>2.4558024099999889</v>
      </c>
      <c r="K816" s="63">
        <f t="shared" si="167"/>
        <v>1.5670999999999964</v>
      </c>
      <c r="L816" s="24">
        <f t="shared" si="168"/>
        <v>1.2116296654816569E-2</v>
      </c>
      <c r="M816" s="4">
        <f t="shared" ca="1" si="157"/>
        <v>128.39339999999999</v>
      </c>
      <c r="N816" s="63">
        <f t="shared" ca="1" si="159"/>
        <v>0.94480000000001496</v>
      </c>
      <c r="O816" s="63">
        <f t="shared" ca="1" si="160"/>
        <v>0.89264704000002826</v>
      </c>
      <c r="P816" s="63">
        <f t="shared" ca="1" si="161"/>
        <v>0.94480000000001496</v>
      </c>
      <c r="Q816" s="24">
        <f t="shared" ca="1" si="162"/>
        <v>7.304879764833707E-3</v>
      </c>
      <c r="R816" s="25">
        <f t="shared" ca="1" si="158"/>
        <v>0.93430723848424513</v>
      </c>
      <c r="S816" s="26">
        <f t="shared" ca="1" si="169"/>
        <v>1</v>
      </c>
    </row>
    <row r="817" spans="5:19" x14ac:dyDescent="0.3">
      <c r="E817" s="23">
        <f t="shared" si="163"/>
        <v>816</v>
      </c>
      <c r="F817" s="79">
        <v>44648</v>
      </c>
      <c r="G817" s="82">
        <v>130.41200000000001</v>
      </c>
      <c r="H817" s="27">
        <f t="shared" si="164"/>
        <v>129.3382</v>
      </c>
      <c r="I817" s="63">
        <f t="shared" si="165"/>
        <v>1.0738000000000056</v>
      </c>
      <c r="J817" s="63">
        <f t="shared" si="166"/>
        <v>1.1530464400000122</v>
      </c>
      <c r="K817" s="63">
        <f t="shared" si="167"/>
        <v>1.0738000000000056</v>
      </c>
      <c r="L817" s="24">
        <f t="shared" si="168"/>
        <v>8.2339048553814499E-3</v>
      </c>
      <c r="M817" s="4">
        <f t="shared" ca="1" si="157"/>
        <v>128.59010000000001</v>
      </c>
      <c r="N817" s="63">
        <f t="shared" ca="1" si="159"/>
        <v>1.8218999999999994</v>
      </c>
      <c r="O817" s="63">
        <f t="shared" ca="1" si="160"/>
        <v>3.3193196099999978</v>
      </c>
      <c r="P817" s="63">
        <f t="shared" ca="1" si="161"/>
        <v>1.8218999999999994</v>
      </c>
      <c r="Q817" s="24">
        <f t="shared" ca="1" si="162"/>
        <v>1.3970340152746674E-2</v>
      </c>
      <c r="R817" s="25">
        <f t="shared" ca="1" si="158"/>
        <v>1.8114072384842295</v>
      </c>
      <c r="S817" s="26">
        <f t="shared" ca="1" si="169"/>
        <v>0</v>
      </c>
    </row>
    <row r="818" spans="5:19" x14ac:dyDescent="0.3">
      <c r="E818" s="23">
        <f t="shared" si="163"/>
        <v>817</v>
      </c>
      <c r="F818" s="79">
        <v>44649</v>
      </c>
      <c r="G818" s="82">
        <v>134.60069999999999</v>
      </c>
      <c r="H818" s="27">
        <f t="shared" si="164"/>
        <v>130.41200000000001</v>
      </c>
      <c r="I818" s="63">
        <f t="shared" si="165"/>
        <v>4.188699999999983</v>
      </c>
      <c r="J818" s="63">
        <f t="shared" si="166"/>
        <v>17.545207689999856</v>
      </c>
      <c r="K818" s="63">
        <f t="shared" si="167"/>
        <v>4.188699999999983</v>
      </c>
      <c r="L818" s="24">
        <f t="shared" si="168"/>
        <v>3.1119451830488129E-2</v>
      </c>
      <c r="M818" s="4">
        <f t="shared" ca="1" si="157"/>
        <v>129.17376666666667</v>
      </c>
      <c r="N818" s="63">
        <f t="shared" ca="1" si="159"/>
        <v>5.4269333333333236</v>
      </c>
      <c r="O818" s="63">
        <f t="shared" ca="1" si="160"/>
        <v>29.45160540444434</v>
      </c>
      <c r="P818" s="63">
        <f t="shared" ca="1" si="161"/>
        <v>5.4269333333333236</v>
      </c>
      <c r="Q818" s="24">
        <f t="shared" ca="1" si="162"/>
        <v>4.0318760105507057E-2</v>
      </c>
      <c r="R818" s="25">
        <f t="shared" ca="1" si="158"/>
        <v>5.4164405718175539</v>
      </c>
      <c r="S818" s="26">
        <f t="shared" ca="1" si="169"/>
        <v>0</v>
      </c>
    </row>
    <row r="819" spans="5:19" x14ac:dyDescent="0.3">
      <c r="E819" s="23">
        <f t="shared" si="163"/>
        <v>818</v>
      </c>
      <c r="F819" s="79">
        <v>44650</v>
      </c>
      <c r="G819" s="82">
        <v>134.02029999999999</v>
      </c>
      <c r="H819" s="27">
        <f t="shared" si="164"/>
        <v>134.60069999999999</v>
      </c>
      <c r="I819" s="63">
        <f t="shared" si="165"/>
        <v>-0.58039999999999736</v>
      </c>
      <c r="J819" s="63">
        <f t="shared" si="166"/>
        <v>0.33686415999999691</v>
      </c>
      <c r="K819" s="63">
        <f t="shared" si="167"/>
        <v>0.58039999999999736</v>
      </c>
      <c r="L819" s="24">
        <f t="shared" si="168"/>
        <v>4.3306872167872884E-3</v>
      </c>
      <c r="M819" s="4">
        <f t="shared" ca="1" si="157"/>
        <v>131.4503</v>
      </c>
      <c r="N819" s="63">
        <f t="shared" ca="1" si="159"/>
        <v>2.5699999999999932</v>
      </c>
      <c r="O819" s="63">
        <f t="shared" ca="1" si="160"/>
        <v>6.6048999999999651</v>
      </c>
      <c r="P819" s="63">
        <f t="shared" ca="1" si="161"/>
        <v>2.5699999999999932</v>
      </c>
      <c r="Q819" s="24">
        <f t="shared" ca="1" si="162"/>
        <v>1.9176199426504743E-2</v>
      </c>
      <c r="R819" s="25">
        <f t="shared" ca="1" si="158"/>
        <v>2.5595072384842235</v>
      </c>
      <c r="S819" s="26">
        <f t="shared" ca="1" si="169"/>
        <v>0</v>
      </c>
    </row>
    <row r="820" spans="5:19" x14ac:dyDescent="0.3">
      <c r="E820" s="23">
        <f t="shared" si="163"/>
        <v>819</v>
      </c>
      <c r="F820" s="79">
        <v>44651</v>
      </c>
      <c r="G820" s="82">
        <v>130.17019999999999</v>
      </c>
      <c r="H820" s="27">
        <f t="shared" si="164"/>
        <v>134.02029999999999</v>
      </c>
      <c r="I820" s="63">
        <f t="shared" si="165"/>
        <v>-3.8500999999999976</v>
      </c>
      <c r="J820" s="63">
        <f t="shared" si="166"/>
        <v>14.823270009999982</v>
      </c>
      <c r="K820" s="63">
        <f t="shared" si="167"/>
        <v>3.8500999999999976</v>
      </c>
      <c r="L820" s="24">
        <f t="shared" si="168"/>
        <v>2.957743016450768E-2</v>
      </c>
      <c r="M820" s="4">
        <f t="shared" ca="1" si="157"/>
        <v>133.011</v>
      </c>
      <c r="N820" s="63">
        <f t="shared" ca="1" si="159"/>
        <v>-2.8408000000000015</v>
      </c>
      <c r="O820" s="63">
        <f t="shared" ca="1" si="160"/>
        <v>8.0701446400000094</v>
      </c>
      <c r="P820" s="63">
        <f t="shared" ca="1" si="161"/>
        <v>2.8408000000000015</v>
      </c>
      <c r="Q820" s="24">
        <f t="shared" ca="1" si="162"/>
        <v>2.1823735386440227E-2</v>
      </c>
      <c r="R820" s="25">
        <f t="shared" ca="1" si="158"/>
        <v>-2.8512927615157713</v>
      </c>
      <c r="S820" s="26">
        <f t="shared" ca="1" si="169"/>
        <v>1</v>
      </c>
    </row>
    <row r="821" spans="5:19" x14ac:dyDescent="0.3">
      <c r="E821" s="23">
        <f t="shared" si="163"/>
        <v>820</v>
      </c>
      <c r="F821" s="79">
        <v>44652</v>
      </c>
      <c r="G821" s="82">
        <v>129.16409999999999</v>
      </c>
      <c r="H821" s="27">
        <f t="shared" si="164"/>
        <v>130.17019999999999</v>
      </c>
      <c r="I821" s="63">
        <f t="shared" si="165"/>
        <v>-1.0061000000000035</v>
      </c>
      <c r="J821" s="63">
        <f t="shared" si="166"/>
        <v>1.0122372100000072</v>
      </c>
      <c r="K821" s="63">
        <f t="shared" si="167"/>
        <v>1.0061000000000035</v>
      </c>
      <c r="L821" s="24">
        <f t="shared" si="168"/>
        <v>7.7893160715709984E-3</v>
      </c>
      <c r="M821" s="4">
        <f t="shared" ca="1" si="157"/>
        <v>132.93039999999999</v>
      </c>
      <c r="N821" s="63">
        <f t="shared" ca="1" si="159"/>
        <v>-3.7663000000000011</v>
      </c>
      <c r="O821" s="63">
        <f t="shared" ca="1" si="160"/>
        <v>14.185015690000009</v>
      </c>
      <c r="P821" s="63">
        <f t="shared" ca="1" si="161"/>
        <v>3.7663000000000011</v>
      </c>
      <c r="Q821" s="24">
        <f t="shared" ca="1" si="162"/>
        <v>2.915903103106824E-2</v>
      </c>
      <c r="R821" s="25">
        <f t="shared" ca="1" si="158"/>
        <v>-3.7767927615157708</v>
      </c>
      <c r="S821" s="26">
        <f t="shared" ca="1" si="169"/>
        <v>0</v>
      </c>
    </row>
    <row r="822" spans="5:19" x14ac:dyDescent="0.3">
      <c r="E822" s="23">
        <f t="shared" si="163"/>
        <v>821</v>
      </c>
      <c r="F822" s="79">
        <v>44655</v>
      </c>
      <c r="G822" s="82">
        <v>129.9573</v>
      </c>
      <c r="H822" s="27">
        <f t="shared" si="164"/>
        <v>129.16409999999999</v>
      </c>
      <c r="I822" s="63">
        <f t="shared" si="165"/>
        <v>0.79320000000001301</v>
      </c>
      <c r="J822" s="63">
        <f t="shared" si="166"/>
        <v>0.62916624000002064</v>
      </c>
      <c r="K822" s="63">
        <f t="shared" si="167"/>
        <v>0.79320000000001301</v>
      </c>
      <c r="L822" s="24">
        <f t="shared" si="168"/>
        <v>6.1035432407414818E-3</v>
      </c>
      <c r="M822" s="4">
        <f t="shared" ca="1" si="157"/>
        <v>131.1182</v>
      </c>
      <c r="N822" s="63">
        <f t="shared" ca="1" si="159"/>
        <v>-1.160899999999998</v>
      </c>
      <c r="O822" s="63">
        <f t="shared" ca="1" si="160"/>
        <v>1.3476888099999955</v>
      </c>
      <c r="P822" s="63">
        <f t="shared" ca="1" si="161"/>
        <v>1.160899999999998</v>
      </c>
      <c r="Q822" s="24">
        <f t="shared" ca="1" si="162"/>
        <v>8.9329341252857523E-3</v>
      </c>
      <c r="R822" s="25">
        <f t="shared" ca="1" si="158"/>
        <v>-1.171392761515768</v>
      </c>
      <c r="S822" s="26">
        <f t="shared" ca="1" si="169"/>
        <v>0</v>
      </c>
    </row>
    <row r="823" spans="5:19" x14ac:dyDescent="0.3">
      <c r="E823" s="23">
        <f t="shared" si="163"/>
        <v>822</v>
      </c>
      <c r="F823" s="79">
        <v>44656</v>
      </c>
      <c r="G823" s="82">
        <v>127.98390000000001</v>
      </c>
      <c r="H823" s="27">
        <f t="shared" si="164"/>
        <v>129.9573</v>
      </c>
      <c r="I823" s="63">
        <f t="shared" si="165"/>
        <v>-1.973399999999998</v>
      </c>
      <c r="J823" s="63">
        <f t="shared" si="166"/>
        <v>3.8943075599999921</v>
      </c>
      <c r="K823" s="63">
        <f t="shared" si="167"/>
        <v>1.973399999999998</v>
      </c>
      <c r="L823" s="24">
        <f t="shared" si="168"/>
        <v>1.5419126937060035E-2</v>
      </c>
      <c r="M823" s="4">
        <f t="shared" ca="1" si="157"/>
        <v>129.76386666666667</v>
      </c>
      <c r="N823" s="63">
        <f t="shared" ca="1" si="159"/>
        <v>-1.7799666666666667</v>
      </c>
      <c r="O823" s="63">
        <f t="shared" ca="1" si="160"/>
        <v>3.1682813344444445</v>
      </c>
      <c r="P823" s="63">
        <f t="shared" ca="1" si="161"/>
        <v>1.7799666666666667</v>
      </c>
      <c r="Q823" s="24">
        <f t="shared" ca="1" si="162"/>
        <v>1.3907738916118876E-2</v>
      </c>
      <c r="R823" s="25">
        <f t="shared" ca="1" si="158"/>
        <v>-1.7904594281824366</v>
      </c>
      <c r="S823" s="26">
        <f t="shared" ca="1" si="169"/>
        <v>0</v>
      </c>
    </row>
    <row r="824" spans="5:19" x14ac:dyDescent="0.3">
      <c r="E824" s="23">
        <f t="shared" si="163"/>
        <v>823</v>
      </c>
      <c r="F824" s="79">
        <v>44657</v>
      </c>
      <c r="G824" s="82">
        <v>124.1724</v>
      </c>
      <c r="H824" s="27">
        <f t="shared" si="164"/>
        <v>127.98390000000001</v>
      </c>
      <c r="I824" s="63">
        <f t="shared" si="165"/>
        <v>-3.8115000000000094</v>
      </c>
      <c r="J824" s="63">
        <f t="shared" si="166"/>
        <v>14.527532250000071</v>
      </c>
      <c r="K824" s="63">
        <f t="shared" si="167"/>
        <v>3.8115000000000094</v>
      </c>
      <c r="L824" s="24">
        <f t="shared" si="168"/>
        <v>3.0695226958647893E-2</v>
      </c>
      <c r="M824" s="4">
        <f t="shared" ca="1" si="157"/>
        <v>129.0351</v>
      </c>
      <c r="N824" s="63">
        <f t="shared" ca="1" si="159"/>
        <v>-4.8627000000000038</v>
      </c>
      <c r="O824" s="63">
        <f t="shared" ca="1" si="160"/>
        <v>23.645851290000039</v>
      </c>
      <c r="P824" s="63">
        <f t="shared" ca="1" si="161"/>
        <v>4.8627000000000038</v>
      </c>
      <c r="Q824" s="24">
        <f t="shared" ca="1" si="162"/>
        <v>3.9160876330005735E-2</v>
      </c>
      <c r="R824" s="25">
        <f t="shared" ca="1" si="158"/>
        <v>-4.8731927615157735</v>
      </c>
      <c r="S824" s="26">
        <f t="shared" ca="1" si="169"/>
        <v>0</v>
      </c>
    </row>
    <row r="825" spans="5:19" x14ac:dyDescent="0.3">
      <c r="E825" s="23">
        <f t="shared" si="163"/>
        <v>824</v>
      </c>
      <c r="F825" s="79">
        <v>44658</v>
      </c>
      <c r="G825" s="82">
        <v>125.1592</v>
      </c>
      <c r="H825" s="27">
        <f t="shared" si="164"/>
        <v>124.1724</v>
      </c>
      <c r="I825" s="63">
        <f t="shared" si="165"/>
        <v>0.98680000000000234</v>
      </c>
      <c r="J825" s="63">
        <f t="shared" si="166"/>
        <v>0.97377424000000468</v>
      </c>
      <c r="K825" s="63">
        <f t="shared" si="167"/>
        <v>0.98680000000000234</v>
      </c>
      <c r="L825" s="24">
        <f t="shared" si="168"/>
        <v>7.8843584810385677E-3</v>
      </c>
      <c r="M825" s="4">
        <f t="shared" ca="1" si="157"/>
        <v>127.37119999999999</v>
      </c>
      <c r="N825" s="63">
        <f t="shared" ca="1" si="159"/>
        <v>-2.2119999999999891</v>
      </c>
      <c r="O825" s="63">
        <f t="shared" ca="1" si="160"/>
        <v>4.892943999999952</v>
      </c>
      <c r="P825" s="63">
        <f t="shared" ca="1" si="161"/>
        <v>2.2119999999999891</v>
      </c>
      <c r="Q825" s="24">
        <f t="shared" ca="1" si="162"/>
        <v>1.7673491041809066E-2</v>
      </c>
      <c r="R825" s="25">
        <f t="shared" ca="1" si="158"/>
        <v>-2.2224927615157588</v>
      </c>
      <c r="S825" s="26">
        <f t="shared" ca="1" si="169"/>
        <v>0</v>
      </c>
    </row>
    <row r="826" spans="5:19" x14ac:dyDescent="0.3">
      <c r="E826" s="23">
        <f t="shared" si="163"/>
        <v>825</v>
      </c>
      <c r="F826" s="79">
        <v>44659</v>
      </c>
      <c r="G826" s="82">
        <v>123.9692</v>
      </c>
      <c r="H826" s="27">
        <f t="shared" si="164"/>
        <v>125.1592</v>
      </c>
      <c r="I826" s="63">
        <f t="shared" si="165"/>
        <v>-1.1899999999999977</v>
      </c>
      <c r="J826" s="63">
        <f t="shared" si="166"/>
        <v>1.4160999999999946</v>
      </c>
      <c r="K826" s="63">
        <f t="shared" si="167"/>
        <v>1.1899999999999977</v>
      </c>
      <c r="L826" s="24">
        <f t="shared" si="168"/>
        <v>9.5991585006598226E-3</v>
      </c>
      <c r="M826" s="4">
        <f t="shared" ca="1" si="157"/>
        <v>125.77183333333333</v>
      </c>
      <c r="N826" s="63">
        <f t="shared" ca="1" si="159"/>
        <v>-1.8026333333333326</v>
      </c>
      <c r="O826" s="63">
        <f t="shared" ca="1" si="160"/>
        <v>3.2494869344444419</v>
      </c>
      <c r="P826" s="63">
        <f t="shared" ca="1" si="161"/>
        <v>1.8026333333333326</v>
      </c>
      <c r="Q826" s="24">
        <f t="shared" ca="1" si="162"/>
        <v>1.4540977382554155E-2</v>
      </c>
      <c r="R826" s="25">
        <f t="shared" ca="1" si="158"/>
        <v>-1.8131260948491026</v>
      </c>
      <c r="S826" s="26">
        <f t="shared" ca="1" si="169"/>
        <v>0</v>
      </c>
    </row>
    <row r="827" spans="5:19" x14ac:dyDescent="0.3">
      <c r="E827" s="23">
        <f t="shared" si="163"/>
        <v>826</v>
      </c>
      <c r="F827" s="79">
        <v>44662</v>
      </c>
      <c r="G827" s="82">
        <v>120.9027</v>
      </c>
      <c r="H827" s="27">
        <f t="shared" si="164"/>
        <v>123.9692</v>
      </c>
      <c r="I827" s="63">
        <f t="shared" si="165"/>
        <v>-3.0665000000000049</v>
      </c>
      <c r="J827" s="63">
        <f t="shared" si="166"/>
        <v>9.4034222500000304</v>
      </c>
      <c r="K827" s="63">
        <f t="shared" si="167"/>
        <v>3.0665000000000049</v>
      </c>
      <c r="L827" s="24">
        <f t="shared" si="168"/>
        <v>2.5363370710496994E-2</v>
      </c>
      <c r="M827" s="4">
        <f t="shared" ca="1" si="157"/>
        <v>124.4336</v>
      </c>
      <c r="N827" s="63">
        <f t="shared" ca="1" si="159"/>
        <v>-3.5309000000000026</v>
      </c>
      <c r="O827" s="63">
        <f t="shared" ca="1" si="160"/>
        <v>12.467254810000018</v>
      </c>
      <c r="P827" s="63">
        <f t="shared" ca="1" si="161"/>
        <v>3.5309000000000026</v>
      </c>
      <c r="Q827" s="24">
        <f t="shared" ca="1" si="162"/>
        <v>2.9204475995986877E-2</v>
      </c>
      <c r="R827" s="25">
        <f t="shared" ca="1" si="158"/>
        <v>-3.5413927615157723</v>
      </c>
      <c r="S827" s="26">
        <f t="shared" ca="1" si="169"/>
        <v>0</v>
      </c>
    </row>
    <row r="828" spans="5:19" x14ac:dyDescent="0.3">
      <c r="E828" s="23">
        <f t="shared" si="163"/>
        <v>827</v>
      </c>
      <c r="F828" s="79">
        <v>44663</v>
      </c>
      <c r="G828" s="82">
        <v>120.9607</v>
      </c>
      <c r="H828" s="27">
        <f t="shared" si="164"/>
        <v>120.9027</v>
      </c>
      <c r="I828" s="63">
        <f t="shared" si="165"/>
        <v>5.8000000000006935E-2</v>
      </c>
      <c r="J828" s="63">
        <f t="shared" si="166"/>
        <v>3.3640000000008043E-3</v>
      </c>
      <c r="K828" s="63">
        <f t="shared" si="167"/>
        <v>5.8000000000006935E-2</v>
      </c>
      <c r="L828" s="24">
        <f t="shared" si="168"/>
        <v>4.7949457964452033E-4</v>
      </c>
      <c r="M828" s="4">
        <f t="shared" ca="1" si="157"/>
        <v>123.3437</v>
      </c>
      <c r="N828" s="63">
        <f t="shared" ca="1" si="159"/>
        <v>-2.3829999999999956</v>
      </c>
      <c r="O828" s="63">
        <f t="shared" ca="1" si="160"/>
        <v>5.678688999999979</v>
      </c>
      <c r="P828" s="63">
        <f t="shared" ca="1" si="161"/>
        <v>2.3829999999999956</v>
      </c>
      <c r="Q828" s="24">
        <f t="shared" ca="1" si="162"/>
        <v>1.9700613505047471E-2</v>
      </c>
      <c r="R828" s="25">
        <f t="shared" ca="1" si="158"/>
        <v>-2.3934927615157653</v>
      </c>
      <c r="S828" s="26">
        <f t="shared" ca="1" si="169"/>
        <v>0</v>
      </c>
    </row>
    <row r="829" spans="5:19" x14ac:dyDescent="0.3">
      <c r="E829" s="23">
        <f t="shared" si="163"/>
        <v>828</v>
      </c>
      <c r="F829" s="79">
        <v>44664</v>
      </c>
      <c r="G829" s="82">
        <v>123.3308</v>
      </c>
      <c r="H829" s="27">
        <f t="shared" si="164"/>
        <v>120.9607</v>
      </c>
      <c r="I829" s="63">
        <f t="shared" si="165"/>
        <v>2.3700999999999937</v>
      </c>
      <c r="J829" s="63">
        <f t="shared" si="166"/>
        <v>5.6173740099999696</v>
      </c>
      <c r="K829" s="63">
        <f t="shared" si="167"/>
        <v>2.3700999999999937</v>
      </c>
      <c r="L829" s="24">
        <f t="shared" si="168"/>
        <v>1.9217421763257789E-2</v>
      </c>
      <c r="M829" s="4">
        <f t="shared" ca="1" si="157"/>
        <v>121.94419999999998</v>
      </c>
      <c r="N829" s="63">
        <f t="shared" ca="1" si="159"/>
        <v>1.3866000000000156</v>
      </c>
      <c r="O829" s="63">
        <f t="shared" ca="1" si="160"/>
        <v>1.9226595600000433</v>
      </c>
      <c r="P829" s="63">
        <f t="shared" ca="1" si="161"/>
        <v>1.3866000000000156</v>
      </c>
      <c r="Q829" s="24">
        <f t="shared" ca="1" si="162"/>
        <v>1.1242933638637029E-2</v>
      </c>
      <c r="R829" s="25">
        <f t="shared" ca="1" si="158"/>
        <v>1.3761072384842457</v>
      </c>
      <c r="S829" s="26">
        <f t="shared" ca="1" si="169"/>
        <v>1</v>
      </c>
    </row>
    <row r="830" spans="5:19" x14ac:dyDescent="0.3">
      <c r="E830" s="23">
        <f t="shared" si="163"/>
        <v>829</v>
      </c>
      <c r="F830" s="79">
        <v>44665</v>
      </c>
      <c r="G830" s="82">
        <v>129.10599999999999</v>
      </c>
      <c r="H830" s="27">
        <f t="shared" si="164"/>
        <v>123.3308</v>
      </c>
      <c r="I830" s="63">
        <f t="shared" si="165"/>
        <v>5.7751999999999981</v>
      </c>
      <c r="J830" s="63">
        <f t="shared" si="166"/>
        <v>33.352935039999977</v>
      </c>
      <c r="K830" s="63">
        <f t="shared" si="167"/>
        <v>5.7751999999999981</v>
      </c>
      <c r="L830" s="24">
        <f t="shared" si="168"/>
        <v>4.473223552739608E-2</v>
      </c>
      <c r="M830" s="4">
        <f t="shared" ca="1" si="157"/>
        <v>121.73140000000001</v>
      </c>
      <c r="N830" s="63">
        <f t="shared" ca="1" si="159"/>
        <v>7.3745999999999867</v>
      </c>
      <c r="O830" s="63">
        <f t="shared" ca="1" si="160"/>
        <v>54.384725159999803</v>
      </c>
      <c r="P830" s="63">
        <f t="shared" ca="1" si="161"/>
        <v>7.3745999999999867</v>
      </c>
      <c r="Q830" s="24">
        <f t="shared" ca="1" si="162"/>
        <v>5.7120505631031764E-2</v>
      </c>
      <c r="R830" s="25">
        <f t="shared" ca="1" si="158"/>
        <v>7.364107238484217</v>
      </c>
      <c r="S830" s="26">
        <f t="shared" ca="1" si="169"/>
        <v>0</v>
      </c>
    </row>
    <row r="831" spans="5:19" x14ac:dyDescent="0.3">
      <c r="E831" s="23">
        <f t="shared" si="163"/>
        <v>830</v>
      </c>
      <c r="F831" s="79">
        <v>44669</v>
      </c>
      <c r="G831" s="82">
        <v>127.3357</v>
      </c>
      <c r="H831" s="27">
        <f t="shared" si="164"/>
        <v>129.10599999999999</v>
      </c>
      <c r="I831" s="63">
        <f t="shared" si="165"/>
        <v>-1.7702999999999918</v>
      </c>
      <c r="J831" s="63">
        <f t="shared" si="166"/>
        <v>3.1339620899999709</v>
      </c>
      <c r="K831" s="63">
        <f t="shared" si="167"/>
        <v>1.7702999999999918</v>
      </c>
      <c r="L831" s="24">
        <f t="shared" si="168"/>
        <v>1.3902621181648129E-2</v>
      </c>
      <c r="M831" s="4">
        <f t="shared" ca="1" si="157"/>
        <v>124.46583333333332</v>
      </c>
      <c r="N831" s="63">
        <f t="shared" ca="1" si="159"/>
        <v>2.869866666666681</v>
      </c>
      <c r="O831" s="63">
        <f t="shared" ca="1" si="160"/>
        <v>8.2361346844445276</v>
      </c>
      <c r="P831" s="63">
        <f t="shared" ca="1" si="161"/>
        <v>2.869866666666681</v>
      </c>
      <c r="Q831" s="24">
        <f t="shared" ca="1" si="162"/>
        <v>2.2537800998986779E-2</v>
      </c>
      <c r="R831" s="25">
        <f t="shared" ca="1" si="158"/>
        <v>2.8593739051509113</v>
      </c>
      <c r="S831" s="26">
        <f t="shared" ca="1" si="169"/>
        <v>0</v>
      </c>
    </row>
    <row r="832" spans="5:19" x14ac:dyDescent="0.3">
      <c r="E832" s="23">
        <f t="shared" si="163"/>
        <v>831</v>
      </c>
      <c r="F832" s="79">
        <v>44670</v>
      </c>
      <c r="G832" s="82">
        <v>132.5789</v>
      </c>
      <c r="H832" s="27">
        <f t="shared" si="164"/>
        <v>127.3357</v>
      </c>
      <c r="I832" s="63">
        <f t="shared" si="165"/>
        <v>5.2432000000000016</v>
      </c>
      <c r="J832" s="63">
        <f t="shared" si="166"/>
        <v>27.491146240000017</v>
      </c>
      <c r="K832" s="63">
        <f t="shared" si="167"/>
        <v>5.2432000000000016</v>
      </c>
      <c r="L832" s="24">
        <f t="shared" si="168"/>
        <v>3.9547771176258073E-2</v>
      </c>
      <c r="M832" s="4">
        <f t="shared" ca="1" si="157"/>
        <v>126.59083333333335</v>
      </c>
      <c r="N832" s="63">
        <f t="shared" ca="1" si="159"/>
        <v>5.9880666666666542</v>
      </c>
      <c r="O832" s="63">
        <f t="shared" ca="1" si="160"/>
        <v>35.856942404444297</v>
      </c>
      <c r="P832" s="63">
        <f t="shared" ca="1" si="161"/>
        <v>5.9880666666666542</v>
      </c>
      <c r="Q832" s="24">
        <f t="shared" ca="1" si="162"/>
        <v>4.5166060863882973E-2</v>
      </c>
      <c r="R832" s="25">
        <f t="shared" ca="1" si="158"/>
        <v>5.9775739051508845</v>
      </c>
      <c r="S832" s="26">
        <f t="shared" ca="1" si="169"/>
        <v>0</v>
      </c>
    </row>
    <row r="833" spans="5:19" x14ac:dyDescent="0.3">
      <c r="E833" s="23">
        <f t="shared" si="163"/>
        <v>832</v>
      </c>
      <c r="F833" s="79">
        <v>44671</v>
      </c>
      <c r="G833" s="82">
        <v>131.4374</v>
      </c>
      <c r="H833" s="27">
        <f t="shared" si="164"/>
        <v>132.5789</v>
      </c>
      <c r="I833" s="63">
        <f t="shared" si="165"/>
        <v>-1.1415000000000077</v>
      </c>
      <c r="J833" s="63">
        <f t="shared" si="166"/>
        <v>1.3030222500000177</v>
      </c>
      <c r="K833" s="63">
        <f t="shared" si="167"/>
        <v>1.1415000000000077</v>
      </c>
      <c r="L833" s="24">
        <f t="shared" si="168"/>
        <v>8.6847426988057256E-3</v>
      </c>
      <c r="M833" s="4">
        <f t="shared" ca="1" si="157"/>
        <v>129.67353333333332</v>
      </c>
      <c r="N833" s="63">
        <f t="shared" ca="1" si="159"/>
        <v>1.7638666666666722</v>
      </c>
      <c r="O833" s="63">
        <f t="shared" ca="1" si="160"/>
        <v>3.1112256177777975</v>
      </c>
      <c r="P833" s="63">
        <f t="shared" ca="1" si="161"/>
        <v>1.7638666666666722</v>
      </c>
      <c r="Q833" s="24">
        <f t="shared" ca="1" si="162"/>
        <v>1.3419823175646143E-2</v>
      </c>
      <c r="R833" s="25">
        <f t="shared" ca="1" si="158"/>
        <v>1.7533739051509023</v>
      </c>
      <c r="S833" s="26">
        <f t="shared" ca="1" si="169"/>
        <v>0</v>
      </c>
    </row>
    <row r="834" spans="5:19" x14ac:dyDescent="0.3">
      <c r="E834" s="23">
        <f t="shared" si="163"/>
        <v>833</v>
      </c>
      <c r="F834" s="79">
        <v>44672</v>
      </c>
      <c r="G834" s="82">
        <v>131.04079999999999</v>
      </c>
      <c r="H834" s="27">
        <f t="shared" si="164"/>
        <v>131.4374</v>
      </c>
      <c r="I834" s="63">
        <f t="shared" si="165"/>
        <v>-0.3966000000000065</v>
      </c>
      <c r="J834" s="63">
        <f t="shared" si="166"/>
        <v>0.15729156000000516</v>
      </c>
      <c r="K834" s="63">
        <f t="shared" si="167"/>
        <v>0.3966000000000065</v>
      </c>
      <c r="L834" s="24">
        <f t="shared" si="168"/>
        <v>3.0265382995220309E-3</v>
      </c>
      <c r="M834" s="4">
        <f t="shared" ref="M834:M897" ca="1" si="170">IF(E834&lt;=span,G834,AVERAGE(OFFSET(G834,-span,0,span,1)))</f>
        <v>130.45066666666665</v>
      </c>
      <c r="N834" s="63">
        <f t="shared" ca="1" si="159"/>
        <v>0.59013333333334117</v>
      </c>
      <c r="O834" s="63">
        <f t="shared" ca="1" si="160"/>
        <v>0.34825735111112038</v>
      </c>
      <c r="P834" s="63">
        <f t="shared" ca="1" si="161"/>
        <v>0.59013333333334117</v>
      </c>
      <c r="Q834" s="24">
        <f t="shared" ca="1" si="162"/>
        <v>4.503432009979649E-3</v>
      </c>
      <c r="R834" s="25">
        <f t="shared" ref="R834:R897" ca="1" si="171">N834-AVERAGE(ErorrMA)</f>
        <v>0.57964057181757134</v>
      </c>
      <c r="S834" s="26">
        <f t="shared" ca="1" si="169"/>
        <v>0</v>
      </c>
    </row>
    <row r="835" spans="5:19" x14ac:dyDescent="0.3">
      <c r="E835" s="23">
        <f t="shared" si="163"/>
        <v>834</v>
      </c>
      <c r="F835" s="79">
        <v>44673</v>
      </c>
      <c r="G835" s="82">
        <v>124.8593</v>
      </c>
      <c r="H835" s="27">
        <f t="shared" si="164"/>
        <v>131.04079999999999</v>
      </c>
      <c r="I835" s="63">
        <f t="shared" si="165"/>
        <v>-6.1814999999999856</v>
      </c>
      <c r="J835" s="63">
        <f t="shared" si="166"/>
        <v>38.210942249999825</v>
      </c>
      <c r="K835" s="63">
        <f t="shared" si="167"/>
        <v>6.1814999999999856</v>
      </c>
      <c r="L835" s="24">
        <f t="shared" si="168"/>
        <v>4.9507725896268721E-2</v>
      </c>
      <c r="M835" s="4">
        <f t="shared" ca="1" si="170"/>
        <v>131.6857</v>
      </c>
      <c r="N835" s="63">
        <f t="shared" ref="N835:N898" ca="1" si="172">G835-M835</f>
        <v>-6.8263999999999925</v>
      </c>
      <c r="O835" s="63">
        <f t="shared" ref="O835:O898" ca="1" si="173">N835^2</f>
        <v>46.599736959999895</v>
      </c>
      <c r="P835" s="63">
        <f t="shared" ref="P835:P898" ca="1" si="174">ABS(N835)</f>
        <v>6.8263999999999925</v>
      </c>
      <c r="Q835" s="24">
        <f t="shared" ref="Q835:Q898" ca="1" si="175">P835/G835</f>
        <v>5.4672739635733922E-2</v>
      </c>
      <c r="R835" s="25">
        <f t="shared" ca="1" si="171"/>
        <v>-6.8368927615157622</v>
      </c>
      <c r="S835" s="26">
        <f t="shared" ca="1" si="169"/>
        <v>1</v>
      </c>
    </row>
    <row r="836" spans="5:19" x14ac:dyDescent="0.3">
      <c r="E836" s="23">
        <f t="shared" ref="E836:E899" si="176">E835+1</f>
        <v>835</v>
      </c>
      <c r="F836" s="79">
        <v>44676</v>
      </c>
      <c r="G836" s="82">
        <v>123.76609999999999</v>
      </c>
      <c r="H836" s="27">
        <f t="shared" ref="H836:H899" si="177">G835</f>
        <v>124.8593</v>
      </c>
      <c r="I836" s="63">
        <f t="shared" ref="I836:I899" si="178">(G836-H836)</f>
        <v>-1.0932000000000102</v>
      </c>
      <c r="J836" s="63">
        <f t="shared" ref="J836:J899" si="179">I836^2</f>
        <v>1.1950862400000222</v>
      </c>
      <c r="K836" s="63">
        <f t="shared" ref="K836:K899" si="180">ABS(I836)</f>
        <v>1.0932000000000102</v>
      </c>
      <c r="L836" s="24">
        <f t="shared" ref="L836:L899" si="181">K836/G836</f>
        <v>8.8327902390073713E-3</v>
      </c>
      <c r="M836" s="4">
        <f t="shared" ca="1" si="170"/>
        <v>129.11250000000001</v>
      </c>
      <c r="N836" s="63">
        <f t="shared" ca="1" si="172"/>
        <v>-5.3464000000000169</v>
      </c>
      <c r="O836" s="63">
        <f t="shared" ca="1" si="173"/>
        <v>28.583992960000181</v>
      </c>
      <c r="P836" s="63">
        <f t="shared" ca="1" si="174"/>
        <v>5.3464000000000169</v>
      </c>
      <c r="Q836" s="24">
        <f t="shared" ca="1" si="175"/>
        <v>4.3197612270242151E-2</v>
      </c>
      <c r="R836" s="25">
        <f t="shared" ca="1" si="171"/>
        <v>-5.3568927615157866</v>
      </c>
      <c r="S836" s="26">
        <f t="shared" ref="S836:S899" ca="1" si="182">IF(N835*N836&lt;0,1,0)</f>
        <v>0</v>
      </c>
    </row>
    <row r="837" spans="5:19" x14ac:dyDescent="0.3">
      <c r="E837" s="23">
        <f t="shared" si="176"/>
        <v>836</v>
      </c>
      <c r="F837" s="79">
        <v>44677</v>
      </c>
      <c r="G837" s="82">
        <v>116.5882</v>
      </c>
      <c r="H837" s="27">
        <f t="shared" si="177"/>
        <v>123.76609999999999</v>
      </c>
      <c r="I837" s="63">
        <f t="shared" si="178"/>
        <v>-7.177899999999994</v>
      </c>
      <c r="J837" s="63">
        <f t="shared" si="179"/>
        <v>51.522248409999911</v>
      </c>
      <c r="K837" s="63">
        <f t="shared" si="180"/>
        <v>7.177899999999994</v>
      </c>
      <c r="L837" s="24">
        <f t="shared" si="181"/>
        <v>6.156626485356146E-2</v>
      </c>
      <c r="M837" s="4">
        <f t="shared" ca="1" si="170"/>
        <v>126.55540000000001</v>
      </c>
      <c r="N837" s="63">
        <f t="shared" ca="1" si="172"/>
        <v>-9.9672000000000054</v>
      </c>
      <c r="O837" s="63">
        <f t="shared" ca="1" si="173"/>
        <v>99.345075840000106</v>
      </c>
      <c r="P837" s="63">
        <f t="shared" ca="1" si="174"/>
        <v>9.9672000000000054</v>
      </c>
      <c r="Q837" s="24">
        <f t="shared" ca="1" si="175"/>
        <v>8.5490641419972216E-2</v>
      </c>
      <c r="R837" s="25">
        <f t="shared" ca="1" si="171"/>
        <v>-9.977692761515776</v>
      </c>
      <c r="S837" s="26">
        <f t="shared" ca="1" si="182"/>
        <v>0</v>
      </c>
    </row>
    <row r="838" spans="5:19" x14ac:dyDescent="0.3">
      <c r="E838" s="23">
        <f t="shared" si="176"/>
        <v>837</v>
      </c>
      <c r="F838" s="79">
        <v>44678</v>
      </c>
      <c r="G838" s="82">
        <v>117.2847</v>
      </c>
      <c r="H838" s="27">
        <f t="shared" si="177"/>
        <v>116.5882</v>
      </c>
      <c r="I838" s="63">
        <f t="shared" si="178"/>
        <v>0.69650000000000034</v>
      </c>
      <c r="J838" s="63">
        <f t="shared" si="179"/>
        <v>0.48511225000000047</v>
      </c>
      <c r="K838" s="63">
        <f t="shared" si="180"/>
        <v>0.69650000000000034</v>
      </c>
      <c r="L838" s="24">
        <f t="shared" si="181"/>
        <v>5.9385410032169609E-3</v>
      </c>
      <c r="M838" s="4">
        <f t="shared" ca="1" si="170"/>
        <v>121.73786666666668</v>
      </c>
      <c r="N838" s="63">
        <f t="shared" ca="1" si="172"/>
        <v>-4.4531666666666752</v>
      </c>
      <c r="O838" s="63">
        <f t="shared" ca="1" si="173"/>
        <v>19.830693361111187</v>
      </c>
      <c r="P838" s="63">
        <f t="shared" ca="1" si="174"/>
        <v>4.4531666666666752</v>
      </c>
      <c r="Q838" s="24">
        <f t="shared" ca="1" si="175"/>
        <v>3.7968862662109165E-2</v>
      </c>
      <c r="R838" s="25">
        <f t="shared" ca="1" si="171"/>
        <v>-4.4636594281824449</v>
      </c>
      <c r="S838" s="26">
        <f t="shared" ca="1" si="182"/>
        <v>0</v>
      </c>
    </row>
    <row r="839" spans="5:19" x14ac:dyDescent="0.3">
      <c r="E839" s="23">
        <f t="shared" si="176"/>
        <v>838</v>
      </c>
      <c r="F839" s="79">
        <v>44679</v>
      </c>
      <c r="G839" s="82">
        <v>122.9051</v>
      </c>
      <c r="H839" s="27">
        <f t="shared" si="177"/>
        <v>117.2847</v>
      </c>
      <c r="I839" s="63">
        <f t="shared" si="178"/>
        <v>5.6204000000000036</v>
      </c>
      <c r="J839" s="63">
        <f t="shared" si="179"/>
        <v>31.58889616000004</v>
      </c>
      <c r="K839" s="63">
        <f t="shared" si="180"/>
        <v>5.6204000000000036</v>
      </c>
      <c r="L839" s="24">
        <f t="shared" si="181"/>
        <v>4.5729591367648724E-2</v>
      </c>
      <c r="M839" s="4">
        <f t="shared" ca="1" si="170"/>
        <v>119.21300000000001</v>
      </c>
      <c r="N839" s="63">
        <f t="shared" ca="1" si="172"/>
        <v>3.6920999999999964</v>
      </c>
      <c r="O839" s="63">
        <f t="shared" ca="1" si="173"/>
        <v>13.631602409999973</v>
      </c>
      <c r="P839" s="63">
        <f t="shared" ca="1" si="174"/>
        <v>3.6920999999999964</v>
      </c>
      <c r="Q839" s="24">
        <f t="shared" ca="1" si="175"/>
        <v>3.0040250567307591E-2</v>
      </c>
      <c r="R839" s="25">
        <f t="shared" ca="1" si="171"/>
        <v>3.6816072384842267</v>
      </c>
      <c r="S839" s="26">
        <f t="shared" ca="1" si="182"/>
        <v>1</v>
      </c>
    </row>
    <row r="840" spans="5:19" x14ac:dyDescent="0.3">
      <c r="E840" s="23">
        <f t="shared" si="176"/>
        <v>839</v>
      </c>
      <c r="F840" s="79">
        <v>44680</v>
      </c>
      <c r="G840" s="82">
        <v>120.6318</v>
      </c>
      <c r="H840" s="27">
        <f t="shared" si="177"/>
        <v>122.9051</v>
      </c>
      <c r="I840" s="63">
        <f t="shared" si="178"/>
        <v>-2.2733000000000061</v>
      </c>
      <c r="J840" s="63">
        <f t="shared" si="179"/>
        <v>5.1678928900000276</v>
      </c>
      <c r="K840" s="63">
        <f t="shared" si="180"/>
        <v>2.2733000000000061</v>
      </c>
      <c r="L840" s="24">
        <f t="shared" si="181"/>
        <v>1.8844948015365817E-2</v>
      </c>
      <c r="M840" s="4">
        <f t="shared" ca="1" si="170"/>
        <v>118.926</v>
      </c>
      <c r="N840" s="63">
        <f t="shared" ca="1" si="172"/>
        <v>1.7057999999999964</v>
      </c>
      <c r="O840" s="63">
        <f t="shared" ca="1" si="173"/>
        <v>2.9097536399999879</v>
      </c>
      <c r="P840" s="63">
        <f t="shared" ca="1" si="174"/>
        <v>1.7057999999999964</v>
      </c>
      <c r="Q840" s="24">
        <f t="shared" ca="1" si="175"/>
        <v>1.4140550004227712E-2</v>
      </c>
      <c r="R840" s="25">
        <f t="shared" ca="1" si="171"/>
        <v>1.6953072384842265</v>
      </c>
      <c r="S840" s="26">
        <f t="shared" ca="1" si="182"/>
        <v>0</v>
      </c>
    </row>
    <row r="841" spans="5:19" x14ac:dyDescent="0.3">
      <c r="E841" s="23">
        <f t="shared" si="176"/>
        <v>840</v>
      </c>
      <c r="F841" s="79">
        <v>44683</v>
      </c>
      <c r="G841" s="82">
        <v>121.96680000000001</v>
      </c>
      <c r="H841" s="27">
        <f t="shared" si="177"/>
        <v>120.6318</v>
      </c>
      <c r="I841" s="63">
        <f t="shared" si="178"/>
        <v>1.335000000000008</v>
      </c>
      <c r="J841" s="63">
        <f t="shared" si="179"/>
        <v>1.7822250000000213</v>
      </c>
      <c r="K841" s="63">
        <f t="shared" si="180"/>
        <v>1.335000000000008</v>
      </c>
      <c r="L841" s="24">
        <f t="shared" si="181"/>
        <v>1.0945601589940934E-2</v>
      </c>
      <c r="M841" s="4">
        <f t="shared" ca="1" si="170"/>
        <v>120.27386666666666</v>
      </c>
      <c r="N841" s="63">
        <f t="shared" ca="1" si="172"/>
        <v>1.6929333333333432</v>
      </c>
      <c r="O841" s="63">
        <f t="shared" ca="1" si="173"/>
        <v>2.8660232711111444</v>
      </c>
      <c r="P841" s="63">
        <f t="shared" ca="1" si="174"/>
        <v>1.6929333333333432</v>
      </c>
      <c r="Q841" s="24">
        <f t="shared" ca="1" si="175"/>
        <v>1.3880279988762049E-2</v>
      </c>
      <c r="R841" s="25">
        <f t="shared" ca="1" si="171"/>
        <v>1.6824405718175732</v>
      </c>
      <c r="S841" s="26">
        <f t="shared" ca="1" si="182"/>
        <v>0</v>
      </c>
    </row>
    <row r="842" spans="5:19" x14ac:dyDescent="0.3">
      <c r="E842" s="23">
        <f t="shared" si="176"/>
        <v>841</v>
      </c>
      <c r="F842" s="79">
        <v>44684</v>
      </c>
      <c r="G842" s="82">
        <v>118.8518</v>
      </c>
      <c r="H842" s="27">
        <f t="shared" si="177"/>
        <v>121.96680000000001</v>
      </c>
      <c r="I842" s="63">
        <f t="shared" si="178"/>
        <v>-3.1150000000000091</v>
      </c>
      <c r="J842" s="63">
        <f t="shared" si="179"/>
        <v>9.7032250000000566</v>
      </c>
      <c r="K842" s="63">
        <f t="shared" si="180"/>
        <v>3.1150000000000091</v>
      </c>
      <c r="L842" s="24">
        <f t="shared" si="181"/>
        <v>2.6209110842242263E-2</v>
      </c>
      <c r="M842" s="4">
        <f t="shared" ca="1" si="170"/>
        <v>121.83456666666666</v>
      </c>
      <c r="N842" s="63">
        <f t="shared" ca="1" si="172"/>
        <v>-2.982766666666663</v>
      </c>
      <c r="O842" s="63">
        <f t="shared" ca="1" si="173"/>
        <v>8.8968969877777564</v>
      </c>
      <c r="P842" s="63">
        <f t="shared" ca="1" si="174"/>
        <v>2.982766666666663</v>
      </c>
      <c r="Q842" s="24">
        <f t="shared" ca="1" si="175"/>
        <v>2.5096520765076027E-2</v>
      </c>
      <c r="R842" s="25">
        <f t="shared" ca="1" si="171"/>
        <v>-2.9932594281824327</v>
      </c>
      <c r="S842" s="26">
        <f t="shared" ca="1" si="182"/>
        <v>1</v>
      </c>
    </row>
    <row r="843" spans="5:19" x14ac:dyDescent="0.3">
      <c r="E843" s="23">
        <f t="shared" si="176"/>
        <v>842</v>
      </c>
      <c r="F843" s="79">
        <v>44685</v>
      </c>
      <c r="G843" s="82">
        <v>121.9474</v>
      </c>
      <c r="H843" s="27">
        <f t="shared" si="177"/>
        <v>118.8518</v>
      </c>
      <c r="I843" s="63">
        <f t="shared" si="178"/>
        <v>3.0956000000000046</v>
      </c>
      <c r="J843" s="63">
        <f t="shared" si="179"/>
        <v>9.5827393600000281</v>
      </c>
      <c r="K843" s="63">
        <f t="shared" si="180"/>
        <v>3.0956000000000046</v>
      </c>
      <c r="L843" s="24">
        <f t="shared" si="181"/>
        <v>2.5384715049275381E-2</v>
      </c>
      <c r="M843" s="4">
        <f t="shared" ca="1" si="170"/>
        <v>120.48346666666667</v>
      </c>
      <c r="N843" s="63">
        <f t="shared" ca="1" si="172"/>
        <v>1.4639333333333298</v>
      </c>
      <c r="O843" s="63">
        <f t="shared" ca="1" si="173"/>
        <v>2.1431008044444342</v>
      </c>
      <c r="P843" s="63">
        <f t="shared" ca="1" si="174"/>
        <v>1.4639333333333298</v>
      </c>
      <c r="Q843" s="24">
        <f t="shared" ca="1" si="175"/>
        <v>1.2004629318323554E-2</v>
      </c>
      <c r="R843" s="25">
        <f t="shared" ca="1" si="171"/>
        <v>1.4534405718175598</v>
      </c>
      <c r="S843" s="26">
        <f t="shared" ca="1" si="182"/>
        <v>1</v>
      </c>
    </row>
    <row r="844" spans="5:19" x14ac:dyDescent="0.3">
      <c r="E844" s="23">
        <f t="shared" si="176"/>
        <v>843</v>
      </c>
      <c r="F844" s="79">
        <v>44686</v>
      </c>
      <c r="G844" s="82">
        <v>114.7598</v>
      </c>
      <c r="H844" s="27">
        <f t="shared" si="177"/>
        <v>121.9474</v>
      </c>
      <c r="I844" s="63">
        <f t="shared" si="178"/>
        <v>-7.1876000000000033</v>
      </c>
      <c r="J844" s="63">
        <f t="shared" si="179"/>
        <v>51.661593760000045</v>
      </c>
      <c r="K844" s="63">
        <f t="shared" si="180"/>
        <v>7.1876000000000033</v>
      </c>
      <c r="L844" s="24">
        <f t="shared" si="181"/>
        <v>6.2631688099839863E-2</v>
      </c>
      <c r="M844" s="4">
        <f t="shared" ca="1" si="170"/>
        <v>120.92200000000001</v>
      </c>
      <c r="N844" s="63">
        <f t="shared" ca="1" si="172"/>
        <v>-6.1622000000000128</v>
      </c>
      <c r="O844" s="63">
        <f t="shared" ca="1" si="173"/>
        <v>37.972708840000159</v>
      </c>
      <c r="P844" s="63">
        <f t="shared" ca="1" si="174"/>
        <v>6.1622000000000128</v>
      </c>
      <c r="Q844" s="24">
        <f t="shared" ca="1" si="175"/>
        <v>5.3696503479441521E-2</v>
      </c>
      <c r="R844" s="25">
        <f t="shared" ca="1" si="171"/>
        <v>-6.1726927615157825</v>
      </c>
      <c r="S844" s="26">
        <f t="shared" ca="1" si="182"/>
        <v>1</v>
      </c>
    </row>
    <row r="845" spans="5:19" x14ac:dyDescent="0.3">
      <c r="E845" s="23">
        <f t="shared" si="176"/>
        <v>844</v>
      </c>
      <c r="F845" s="79">
        <v>44687</v>
      </c>
      <c r="G845" s="82">
        <v>110.75490000000001</v>
      </c>
      <c r="H845" s="27">
        <f t="shared" si="177"/>
        <v>114.7598</v>
      </c>
      <c r="I845" s="63">
        <f t="shared" si="178"/>
        <v>-4.0048999999999921</v>
      </c>
      <c r="J845" s="63">
        <f t="shared" si="179"/>
        <v>16.039224009999938</v>
      </c>
      <c r="K845" s="63">
        <f t="shared" si="180"/>
        <v>4.0048999999999921</v>
      </c>
      <c r="L845" s="24">
        <f t="shared" si="181"/>
        <v>3.6160025425511576E-2</v>
      </c>
      <c r="M845" s="4">
        <f t="shared" ca="1" si="170"/>
        <v>118.51966666666665</v>
      </c>
      <c r="N845" s="63">
        <f t="shared" ca="1" si="172"/>
        <v>-7.7647666666666453</v>
      </c>
      <c r="O845" s="63">
        <f t="shared" ca="1" si="173"/>
        <v>60.291601387777447</v>
      </c>
      <c r="P845" s="63">
        <f t="shared" ca="1" si="174"/>
        <v>7.7647666666666453</v>
      </c>
      <c r="Q845" s="24">
        <f t="shared" ca="1" si="175"/>
        <v>7.0107658141234791E-2</v>
      </c>
      <c r="R845" s="25">
        <f t="shared" ca="1" si="171"/>
        <v>-7.775259428182415</v>
      </c>
      <c r="S845" s="26">
        <f t="shared" ca="1" si="182"/>
        <v>0</v>
      </c>
    </row>
    <row r="846" spans="5:19" x14ac:dyDescent="0.3">
      <c r="E846" s="23">
        <f t="shared" si="176"/>
        <v>845</v>
      </c>
      <c r="F846" s="79">
        <v>44690</v>
      </c>
      <c r="G846" s="82">
        <v>107.5819</v>
      </c>
      <c r="H846" s="27">
        <f t="shared" si="177"/>
        <v>110.75490000000001</v>
      </c>
      <c r="I846" s="63">
        <f t="shared" si="178"/>
        <v>-3.1730000000000018</v>
      </c>
      <c r="J846" s="63">
        <f t="shared" si="179"/>
        <v>10.067929000000012</v>
      </c>
      <c r="K846" s="63">
        <f t="shared" si="180"/>
        <v>3.1730000000000018</v>
      </c>
      <c r="L846" s="24">
        <f t="shared" si="181"/>
        <v>2.9493808902798721E-2</v>
      </c>
      <c r="M846" s="4">
        <f t="shared" ca="1" si="170"/>
        <v>115.8207</v>
      </c>
      <c r="N846" s="63">
        <f t="shared" ca="1" si="172"/>
        <v>-8.2387999999999977</v>
      </c>
      <c r="O846" s="63">
        <f t="shared" ca="1" si="173"/>
        <v>67.877825439999967</v>
      </c>
      <c r="P846" s="63">
        <f t="shared" ca="1" si="174"/>
        <v>8.2387999999999977</v>
      </c>
      <c r="Q846" s="24">
        <f t="shared" ca="1" si="175"/>
        <v>7.658165546434853E-2</v>
      </c>
      <c r="R846" s="25">
        <f t="shared" ca="1" si="171"/>
        <v>-8.2492927615157683</v>
      </c>
      <c r="S846" s="26">
        <f t="shared" ca="1" si="182"/>
        <v>0</v>
      </c>
    </row>
    <row r="847" spans="5:19" x14ac:dyDescent="0.3">
      <c r="E847" s="23">
        <f t="shared" si="176"/>
        <v>846</v>
      </c>
      <c r="F847" s="79">
        <v>44691</v>
      </c>
      <c r="G847" s="82">
        <v>105.91800000000001</v>
      </c>
      <c r="H847" s="27">
        <f t="shared" si="177"/>
        <v>107.5819</v>
      </c>
      <c r="I847" s="63">
        <f t="shared" si="178"/>
        <v>-1.6638999999999982</v>
      </c>
      <c r="J847" s="63">
        <f t="shared" si="179"/>
        <v>2.7685632099999937</v>
      </c>
      <c r="K847" s="63">
        <f t="shared" si="180"/>
        <v>1.6638999999999982</v>
      </c>
      <c r="L847" s="24">
        <f t="shared" si="181"/>
        <v>1.5709322305934761E-2</v>
      </c>
      <c r="M847" s="4">
        <f t="shared" ca="1" si="170"/>
        <v>111.0322</v>
      </c>
      <c r="N847" s="63">
        <f t="shared" ca="1" si="172"/>
        <v>-5.1141999999999967</v>
      </c>
      <c r="O847" s="63">
        <f t="shared" ca="1" si="173"/>
        <v>26.155041639999968</v>
      </c>
      <c r="P847" s="63">
        <f t="shared" ca="1" si="174"/>
        <v>5.1141999999999967</v>
      </c>
      <c r="Q847" s="24">
        <f t="shared" ca="1" si="175"/>
        <v>4.8284521988708209E-2</v>
      </c>
      <c r="R847" s="25">
        <f t="shared" ca="1" si="171"/>
        <v>-5.1246927615157665</v>
      </c>
      <c r="S847" s="26">
        <f t="shared" ca="1" si="182"/>
        <v>0</v>
      </c>
    </row>
    <row r="848" spans="5:19" x14ac:dyDescent="0.3">
      <c r="E848" s="23">
        <f t="shared" si="176"/>
        <v>847</v>
      </c>
      <c r="F848" s="79">
        <v>44692</v>
      </c>
      <c r="G848" s="82">
        <v>104.39919999999999</v>
      </c>
      <c r="H848" s="27">
        <f t="shared" si="177"/>
        <v>105.91800000000001</v>
      </c>
      <c r="I848" s="63">
        <f t="shared" si="178"/>
        <v>-1.518800000000013</v>
      </c>
      <c r="J848" s="63">
        <f t="shared" si="179"/>
        <v>2.3067534400000396</v>
      </c>
      <c r="K848" s="63">
        <f t="shared" si="180"/>
        <v>1.518800000000013</v>
      </c>
      <c r="L848" s="24">
        <f t="shared" si="181"/>
        <v>1.454800419926602E-2</v>
      </c>
      <c r="M848" s="4">
        <f t="shared" ca="1" si="170"/>
        <v>108.08493333333335</v>
      </c>
      <c r="N848" s="63">
        <f t="shared" ca="1" si="172"/>
        <v>-3.68573333333336</v>
      </c>
      <c r="O848" s="63">
        <f t="shared" ca="1" si="173"/>
        <v>13.584630204444641</v>
      </c>
      <c r="P848" s="63">
        <f t="shared" ca="1" si="174"/>
        <v>3.68573333333336</v>
      </c>
      <c r="Q848" s="24">
        <f t="shared" ca="1" si="175"/>
        <v>3.5304229662041088E-2</v>
      </c>
      <c r="R848" s="25">
        <f t="shared" ca="1" si="171"/>
        <v>-3.6962260948491297</v>
      </c>
      <c r="S848" s="26">
        <f t="shared" ca="1" si="182"/>
        <v>0</v>
      </c>
    </row>
    <row r="849" spans="5:19" x14ac:dyDescent="0.3">
      <c r="E849" s="23">
        <f t="shared" si="176"/>
        <v>848</v>
      </c>
      <c r="F849" s="79">
        <v>44693</v>
      </c>
      <c r="G849" s="82">
        <v>104.37990000000001</v>
      </c>
      <c r="H849" s="27">
        <f t="shared" si="177"/>
        <v>104.39919999999999</v>
      </c>
      <c r="I849" s="63">
        <f t="shared" si="178"/>
        <v>-1.9299999999986994E-2</v>
      </c>
      <c r="J849" s="63">
        <f t="shared" si="179"/>
        <v>3.7248999999949797E-4</v>
      </c>
      <c r="K849" s="63">
        <f t="shared" si="180"/>
        <v>1.9299999999986994E-2</v>
      </c>
      <c r="L849" s="24">
        <f t="shared" si="181"/>
        <v>1.8490149923488136E-4</v>
      </c>
      <c r="M849" s="4">
        <f t="shared" ca="1" si="170"/>
        <v>105.96636666666667</v>
      </c>
      <c r="N849" s="63">
        <f t="shared" ca="1" si="172"/>
        <v>-1.5864666666666665</v>
      </c>
      <c r="O849" s="63">
        <f t="shared" ca="1" si="173"/>
        <v>2.516876484444444</v>
      </c>
      <c r="P849" s="63">
        <f t="shared" ca="1" si="174"/>
        <v>1.5864666666666665</v>
      </c>
      <c r="Q849" s="24">
        <f t="shared" ca="1" si="175"/>
        <v>1.5198967106374564E-2</v>
      </c>
      <c r="R849" s="25">
        <f t="shared" ca="1" si="171"/>
        <v>-1.5969594281824364</v>
      </c>
      <c r="S849" s="26">
        <f t="shared" ca="1" si="182"/>
        <v>0</v>
      </c>
    </row>
    <row r="850" spans="5:19" x14ac:dyDescent="0.3">
      <c r="E850" s="23">
        <f t="shared" si="176"/>
        <v>849</v>
      </c>
      <c r="F850" s="79">
        <v>44694</v>
      </c>
      <c r="G850" s="82">
        <v>109.3232</v>
      </c>
      <c r="H850" s="27">
        <f t="shared" si="177"/>
        <v>104.37990000000001</v>
      </c>
      <c r="I850" s="63">
        <f t="shared" si="178"/>
        <v>4.9432999999999936</v>
      </c>
      <c r="J850" s="63">
        <f t="shared" si="179"/>
        <v>24.436214889999938</v>
      </c>
      <c r="K850" s="63">
        <f t="shared" si="180"/>
        <v>4.9432999999999936</v>
      </c>
      <c r="L850" s="24">
        <f t="shared" si="181"/>
        <v>4.5217300627863014E-2</v>
      </c>
      <c r="M850" s="4">
        <f t="shared" ca="1" si="170"/>
        <v>104.89903333333335</v>
      </c>
      <c r="N850" s="63">
        <f t="shared" ca="1" si="172"/>
        <v>4.4241666666666504</v>
      </c>
      <c r="O850" s="63">
        <f t="shared" ca="1" si="173"/>
        <v>19.573250694444301</v>
      </c>
      <c r="P850" s="63">
        <f t="shared" ca="1" si="174"/>
        <v>4.4241666666666504</v>
      </c>
      <c r="Q850" s="24">
        <f t="shared" ca="1" si="175"/>
        <v>4.0468689781003944E-2</v>
      </c>
      <c r="R850" s="25">
        <f t="shared" ca="1" si="171"/>
        <v>4.4136739051508806</v>
      </c>
      <c r="S850" s="26">
        <f t="shared" ca="1" si="182"/>
        <v>1</v>
      </c>
    </row>
    <row r="851" spans="5:19" x14ac:dyDescent="0.3">
      <c r="E851" s="23">
        <f t="shared" si="176"/>
        <v>850</v>
      </c>
      <c r="F851" s="79">
        <v>44697</v>
      </c>
      <c r="G851" s="82">
        <v>108.92659999999999</v>
      </c>
      <c r="H851" s="27">
        <f t="shared" si="177"/>
        <v>109.3232</v>
      </c>
      <c r="I851" s="63">
        <f t="shared" si="178"/>
        <v>-0.3966000000000065</v>
      </c>
      <c r="J851" s="63">
        <f t="shared" si="179"/>
        <v>0.15729156000000516</v>
      </c>
      <c r="K851" s="63">
        <f t="shared" si="180"/>
        <v>0.3966000000000065</v>
      </c>
      <c r="L851" s="24">
        <f t="shared" si="181"/>
        <v>3.6409839286272272E-3</v>
      </c>
      <c r="M851" s="4">
        <f t="shared" ca="1" si="170"/>
        <v>106.03410000000001</v>
      </c>
      <c r="N851" s="63">
        <f t="shared" ca="1" si="172"/>
        <v>2.8924999999999841</v>
      </c>
      <c r="O851" s="63">
        <f t="shared" ca="1" si="173"/>
        <v>8.366556249999908</v>
      </c>
      <c r="P851" s="63">
        <f t="shared" ca="1" si="174"/>
        <v>2.8924999999999841</v>
      </c>
      <c r="Q851" s="24">
        <f t="shared" ca="1" si="175"/>
        <v>2.6554578955002583E-2</v>
      </c>
      <c r="R851" s="25">
        <f t="shared" ca="1" si="171"/>
        <v>2.8820072384842144</v>
      </c>
      <c r="S851" s="26">
        <f t="shared" ca="1" si="182"/>
        <v>0</v>
      </c>
    </row>
    <row r="852" spans="5:19" x14ac:dyDescent="0.3">
      <c r="E852" s="23">
        <f t="shared" si="176"/>
        <v>851</v>
      </c>
      <c r="F852" s="79">
        <v>44698</v>
      </c>
      <c r="G852" s="82">
        <v>112.1189</v>
      </c>
      <c r="H852" s="27">
        <f t="shared" si="177"/>
        <v>108.92659999999999</v>
      </c>
      <c r="I852" s="63">
        <f t="shared" si="178"/>
        <v>3.192300000000003</v>
      </c>
      <c r="J852" s="63">
        <f t="shared" si="179"/>
        <v>10.19077929000002</v>
      </c>
      <c r="K852" s="63">
        <f t="shared" si="180"/>
        <v>3.192300000000003</v>
      </c>
      <c r="L852" s="24">
        <f t="shared" si="181"/>
        <v>2.8472452012996946E-2</v>
      </c>
      <c r="M852" s="4">
        <f t="shared" ca="1" si="170"/>
        <v>107.54323333333333</v>
      </c>
      <c r="N852" s="63">
        <f t="shared" ca="1" si="172"/>
        <v>4.5756666666666632</v>
      </c>
      <c r="O852" s="63">
        <f t="shared" ca="1" si="173"/>
        <v>20.936725444444413</v>
      </c>
      <c r="P852" s="63">
        <f t="shared" ca="1" si="174"/>
        <v>4.5756666666666632</v>
      </c>
      <c r="Q852" s="24">
        <f t="shared" ca="1" si="175"/>
        <v>4.0810841585733212E-2</v>
      </c>
      <c r="R852" s="25">
        <f t="shared" ca="1" si="171"/>
        <v>4.5651739051508935</v>
      </c>
      <c r="S852" s="26">
        <f t="shared" ca="1" si="182"/>
        <v>0</v>
      </c>
    </row>
    <row r="853" spans="5:19" x14ac:dyDescent="0.3">
      <c r="E853" s="23">
        <f t="shared" si="176"/>
        <v>852</v>
      </c>
      <c r="F853" s="79">
        <v>44699</v>
      </c>
      <c r="G853" s="82">
        <v>105.8019</v>
      </c>
      <c r="H853" s="27">
        <f t="shared" si="177"/>
        <v>112.1189</v>
      </c>
      <c r="I853" s="63">
        <f t="shared" si="178"/>
        <v>-6.3169999999999931</v>
      </c>
      <c r="J853" s="63">
        <f t="shared" si="179"/>
        <v>39.904488999999913</v>
      </c>
      <c r="K853" s="63">
        <f t="shared" si="180"/>
        <v>6.3169999999999931</v>
      </c>
      <c r="L853" s="24">
        <f t="shared" si="181"/>
        <v>5.9705922105368549E-2</v>
      </c>
      <c r="M853" s="4">
        <f t="shared" ca="1" si="170"/>
        <v>110.1229</v>
      </c>
      <c r="N853" s="63">
        <f t="shared" ca="1" si="172"/>
        <v>-4.320999999999998</v>
      </c>
      <c r="O853" s="63">
        <f t="shared" ca="1" si="173"/>
        <v>18.671040999999981</v>
      </c>
      <c r="P853" s="63">
        <f t="shared" ca="1" si="174"/>
        <v>4.320999999999998</v>
      </c>
      <c r="Q853" s="24">
        <f t="shared" ca="1" si="175"/>
        <v>4.0840476399762175E-2</v>
      </c>
      <c r="R853" s="25">
        <f t="shared" ca="1" si="171"/>
        <v>-4.3314927615157677</v>
      </c>
      <c r="S853" s="26">
        <f t="shared" ca="1" si="182"/>
        <v>1</v>
      </c>
    </row>
    <row r="854" spans="5:19" x14ac:dyDescent="0.3">
      <c r="E854" s="23">
        <f t="shared" si="176"/>
        <v>853</v>
      </c>
      <c r="F854" s="79">
        <v>44700</v>
      </c>
      <c r="G854" s="82">
        <v>102.9675</v>
      </c>
      <c r="H854" s="27">
        <f t="shared" si="177"/>
        <v>105.8019</v>
      </c>
      <c r="I854" s="63">
        <f t="shared" si="178"/>
        <v>-2.8344000000000023</v>
      </c>
      <c r="J854" s="63">
        <f t="shared" si="179"/>
        <v>8.033823360000012</v>
      </c>
      <c r="K854" s="63">
        <f t="shared" si="180"/>
        <v>2.8344000000000023</v>
      </c>
      <c r="L854" s="24">
        <f t="shared" si="181"/>
        <v>2.7527132347585425E-2</v>
      </c>
      <c r="M854" s="4">
        <f t="shared" ca="1" si="170"/>
        <v>108.94913333333334</v>
      </c>
      <c r="N854" s="63">
        <f t="shared" ca="1" si="172"/>
        <v>-5.9816333333333347</v>
      </c>
      <c r="O854" s="63">
        <f t="shared" ca="1" si="173"/>
        <v>35.779937334444462</v>
      </c>
      <c r="P854" s="63">
        <f t="shared" ca="1" si="174"/>
        <v>5.9816333333333347</v>
      </c>
      <c r="Q854" s="24">
        <f t="shared" ca="1" si="175"/>
        <v>5.809244017125146E-2</v>
      </c>
      <c r="R854" s="25">
        <f t="shared" ca="1" si="171"/>
        <v>-5.9921260948491044</v>
      </c>
      <c r="S854" s="26">
        <f t="shared" ca="1" si="182"/>
        <v>0</v>
      </c>
    </row>
    <row r="855" spans="5:19" x14ac:dyDescent="0.3">
      <c r="E855" s="23">
        <f t="shared" si="176"/>
        <v>854</v>
      </c>
      <c r="F855" s="79">
        <v>44701</v>
      </c>
      <c r="G855" s="82">
        <v>104.4766</v>
      </c>
      <c r="H855" s="27">
        <f t="shared" si="177"/>
        <v>102.9675</v>
      </c>
      <c r="I855" s="63">
        <f t="shared" si="178"/>
        <v>1.5091000000000037</v>
      </c>
      <c r="J855" s="63">
        <f t="shared" si="179"/>
        <v>2.2773828100000109</v>
      </c>
      <c r="K855" s="63">
        <f t="shared" si="180"/>
        <v>1.5091000000000037</v>
      </c>
      <c r="L855" s="24">
        <f t="shared" si="181"/>
        <v>1.4444382761307351E-2</v>
      </c>
      <c r="M855" s="4">
        <f t="shared" ca="1" si="170"/>
        <v>106.96276666666665</v>
      </c>
      <c r="N855" s="63">
        <f t="shared" ca="1" si="172"/>
        <v>-2.486166666666648</v>
      </c>
      <c r="O855" s="63">
        <f t="shared" ca="1" si="173"/>
        <v>6.1810246944443517</v>
      </c>
      <c r="P855" s="63">
        <f t="shared" ca="1" si="174"/>
        <v>2.486166666666648</v>
      </c>
      <c r="Q855" s="24">
        <f t="shared" ca="1" si="175"/>
        <v>2.3796397151770329E-2</v>
      </c>
      <c r="R855" s="25">
        <f t="shared" ca="1" si="171"/>
        <v>-2.4966594281824177</v>
      </c>
      <c r="S855" s="26">
        <f t="shared" ca="1" si="182"/>
        <v>0</v>
      </c>
    </row>
    <row r="856" spans="5:19" x14ac:dyDescent="0.3">
      <c r="E856" s="23">
        <f t="shared" si="176"/>
        <v>855</v>
      </c>
      <c r="F856" s="79">
        <v>44704</v>
      </c>
      <c r="G856" s="82">
        <v>105.0861</v>
      </c>
      <c r="H856" s="27">
        <f t="shared" si="177"/>
        <v>104.4766</v>
      </c>
      <c r="I856" s="63">
        <f t="shared" si="178"/>
        <v>0.60949999999999704</v>
      </c>
      <c r="J856" s="63">
        <f t="shared" si="179"/>
        <v>0.37149024999999641</v>
      </c>
      <c r="K856" s="63">
        <f t="shared" si="180"/>
        <v>0.60949999999999704</v>
      </c>
      <c r="L856" s="24">
        <f t="shared" si="181"/>
        <v>5.8000058999239388E-3</v>
      </c>
      <c r="M856" s="4">
        <f t="shared" ca="1" si="170"/>
        <v>104.41533333333335</v>
      </c>
      <c r="N856" s="63">
        <f t="shared" ca="1" si="172"/>
        <v>0.67076666666665119</v>
      </c>
      <c r="O856" s="63">
        <f t="shared" ca="1" si="173"/>
        <v>0.44992792111109037</v>
      </c>
      <c r="P856" s="63">
        <f t="shared" ca="1" si="174"/>
        <v>0.67076666666665119</v>
      </c>
      <c r="Q856" s="24">
        <f t="shared" ca="1" si="175"/>
        <v>6.3830198919424281E-3</v>
      </c>
      <c r="R856" s="25">
        <f t="shared" ca="1" si="171"/>
        <v>0.66027390515088136</v>
      </c>
      <c r="S856" s="26">
        <f t="shared" ca="1" si="182"/>
        <v>1</v>
      </c>
    </row>
    <row r="857" spans="5:19" x14ac:dyDescent="0.3">
      <c r="E857" s="23">
        <f t="shared" si="176"/>
        <v>856</v>
      </c>
      <c r="F857" s="79">
        <v>44705</v>
      </c>
      <c r="G857" s="82">
        <v>103.7898</v>
      </c>
      <c r="H857" s="27">
        <f t="shared" si="177"/>
        <v>105.0861</v>
      </c>
      <c r="I857" s="63">
        <f t="shared" si="178"/>
        <v>-1.2963000000000022</v>
      </c>
      <c r="J857" s="63">
        <f t="shared" si="179"/>
        <v>1.6803936900000058</v>
      </c>
      <c r="K857" s="63">
        <f t="shared" si="180"/>
        <v>1.2963000000000022</v>
      </c>
      <c r="L857" s="24">
        <f t="shared" si="181"/>
        <v>1.2489666614638455E-2</v>
      </c>
      <c r="M857" s="4">
        <f t="shared" ca="1" si="170"/>
        <v>104.17673333333333</v>
      </c>
      <c r="N857" s="63">
        <f t="shared" ca="1" si="172"/>
        <v>-0.38693333333333157</v>
      </c>
      <c r="O857" s="63">
        <f t="shared" ca="1" si="173"/>
        <v>0.14971740444444309</v>
      </c>
      <c r="P857" s="63">
        <f t="shared" ca="1" si="174"/>
        <v>0.38693333333333157</v>
      </c>
      <c r="Q857" s="24">
        <f t="shared" ca="1" si="175"/>
        <v>3.7280477786192051E-3</v>
      </c>
      <c r="R857" s="25">
        <f t="shared" ca="1" si="171"/>
        <v>-0.39742609484910146</v>
      </c>
      <c r="S857" s="26">
        <f t="shared" ca="1" si="182"/>
        <v>1</v>
      </c>
    </row>
    <row r="858" spans="5:19" x14ac:dyDescent="0.3">
      <c r="E858" s="23">
        <f t="shared" si="176"/>
        <v>857</v>
      </c>
      <c r="F858" s="79">
        <v>44706</v>
      </c>
      <c r="G858" s="82">
        <v>104.67010000000001</v>
      </c>
      <c r="H858" s="27">
        <f t="shared" si="177"/>
        <v>103.7898</v>
      </c>
      <c r="I858" s="63">
        <f t="shared" si="178"/>
        <v>0.88030000000000541</v>
      </c>
      <c r="J858" s="63">
        <f t="shared" si="179"/>
        <v>0.77492809000000951</v>
      </c>
      <c r="K858" s="63">
        <f t="shared" si="180"/>
        <v>0.88030000000000541</v>
      </c>
      <c r="L858" s="24">
        <f t="shared" si="181"/>
        <v>8.4102336770482244E-3</v>
      </c>
      <c r="M858" s="4">
        <f t="shared" ca="1" si="170"/>
        <v>104.45083333333334</v>
      </c>
      <c r="N858" s="63">
        <f t="shared" ca="1" si="172"/>
        <v>0.21926666666666961</v>
      </c>
      <c r="O858" s="63">
        <f t="shared" ca="1" si="173"/>
        <v>4.8077871111112398E-2</v>
      </c>
      <c r="P858" s="63">
        <f t="shared" ca="1" si="174"/>
        <v>0.21926666666666961</v>
      </c>
      <c r="Q858" s="24">
        <f t="shared" ca="1" si="175"/>
        <v>2.094835742649234E-3</v>
      </c>
      <c r="R858" s="25">
        <f t="shared" ca="1" si="171"/>
        <v>0.20877390515089972</v>
      </c>
      <c r="S858" s="26">
        <f t="shared" ca="1" si="182"/>
        <v>1</v>
      </c>
    </row>
    <row r="859" spans="5:19" x14ac:dyDescent="0.3">
      <c r="E859" s="23">
        <f t="shared" si="176"/>
        <v>858</v>
      </c>
      <c r="F859" s="79">
        <v>44707</v>
      </c>
      <c r="G859" s="82">
        <v>109.2555</v>
      </c>
      <c r="H859" s="27">
        <f t="shared" si="177"/>
        <v>104.67010000000001</v>
      </c>
      <c r="I859" s="63">
        <f t="shared" si="178"/>
        <v>4.5853999999999928</v>
      </c>
      <c r="J859" s="63">
        <f t="shared" si="179"/>
        <v>21.025893159999935</v>
      </c>
      <c r="K859" s="63">
        <f t="shared" si="180"/>
        <v>4.5853999999999928</v>
      </c>
      <c r="L859" s="24">
        <f t="shared" si="181"/>
        <v>4.1969511832356199E-2</v>
      </c>
      <c r="M859" s="4">
        <f t="shared" ca="1" si="170"/>
        <v>104.51533333333333</v>
      </c>
      <c r="N859" s="63">
        <f t="shared" ca="1" si="172"/>
        <v>4.7401666666666671</v>
      </c>
      <c r="O859" s="63">
        <f t="shared" ca="1" si="173"/>
        <v>22.469180027777782</v>
      </c>
      <c r="P859" s="63">
        <f t="shared" ca="1" si="174"/>
        <v>4.7401666666666671</v>
      </c>
      <c r="Q859" s="24">
        <f t="shared" ca="1" si="175"/>
        <v>4.3386069046104474E-2</v>
      </c>
      <c r="R859" s="25">
        <f t="shared" ca="1" si="171"/>
        <v>4.7296739051508974</v>
      </c>
      <c r="S859" s="26">
        <f t="shared" ca="1" si="182"/>
        <v>0</v>
      </c>
    </row>
    <row r="860" spans="5:19" x14ac:dyDescent="0.3">
      <c r="E860" s="23">
        <f t="shared" si="176"/>
        <v>859</v>
      </c>
      <c r="F860" s="79">
        <v>44708</v>
      </c>
      <c r="G860" s="82">
        <v>112.206</v>
      </c>
      <c r="H860" s="27">
        <f t="shared" si="177"/>
        <v>109.2555</v>
      </c>
      <c r="I860" s="63">
        <f t="shared" si="178"/>
        <v>2.9505000000000052</v>
      </c>
      <c r="J860" s="63">
        <f t="shared" si="179"/>
        <v>8.7054502500000304</v>
      </c>
      <c r="K860" s="63">
        <f t="shared" si="180"/>
        <v>2.9505000000000052</v>
      </c>
      <c r="L860" s="24">
        <f t="shared" si="181"/>
        <v>2.629538527351483E-2</v>
      </c>
      <c r="M860" s="4">
        <f t="shared" ca="1" si="170"/>
        <v>105.90513333333332</v>
      </c>
      <c r="N860" s="63">
        <f t="shared" ca="1" si="172"/>
        <v>6.3008666666666784</v>
      </c>
      <c r="O860" s="63">
        <f t="shared" ca="1" si="173"/>
        <v>39.700920751111262</v>
      </c>
      <c r="P860" s="63">
        <f t="shared" ca="1" si="174"/>
        <v>6.3008666666666784</v>
      </c>
      <c r="Q860" s="24">
        <f t="shared" ca="1" si="175"/>
        <v>5.6154454010183756E-2</v>
      </c>
      <c r="R860" s="25">
        <f t="shared" ca="1" si="171"/>
        <v>6.2903739051509087</v>
      </c>
      <c r="S860" s="26">
        <f t="shared" ca="1" si="182"/>
        <v>0</v>
      </c>
    </row>
    <row r="861" spans="5:19" x14ac:dyDescent="0.3">
      <c r="E861" s="23">
        <f t="shared" si="176"/>
        <v>860</v>
      </c>
      <c r="F861" s="79">
        <v>44712</v>
      </c>
      <c r="G861" s="82">
        <v>114.9727</v>
      </c>
      <c r="H861" s="27">
        <f t="shared" si="177"/>
        <v>112.206</v>
      </c>
      <c r="I861" s="63">
        <f t="shared" si="178"/>
        <v>2.7667000000000002</v>
      </c>
      <c r="J861" s="63">
        <f t="shared" si="179"/>
        <v>7.6546288900000006</v>
      </c>
      <c r="K861" s="63">
        <f t="shared" si="180"/>
        <v>2.7667000000000002</v>
      </c>
      <c r="L861" s="24">
        <f t="shared" si="181"/>
        <v>2.4063973447609736E-2</v>
      </c>
      <c r="M861" s="4">
        <f t="shared" ca="1" si="170"/>
        <v>108.71053333333333</v>
      </c>
      <c r="N861" s="63">
        <f t="shared" ca="1" si="172"/>
        <v>6.2621666666666727</v>
      </c>
      <c r="O861" s="63">
        <f t="shared" ca="1" si="173"/>
        <v>39.214731361111184</v>
      </c>
      <c r="P861" s="63">
        <f t="shared" ca="1" si="174"/>
        <v>6.2621666666666727</v>
      </c>
      <c r="Q861" s="24">
        <f t="shared" ca="1" si="175"/>
        <v>5.4466553074483531E-2</v>
      </c>
      <c r="R861" s="25">
        <f t="shared" ca="1" si="171"/>
        <v>6.2516739051509029</v>
      </c>
      <c r="S861" s="26">
        <f t="shared" ca="1" si="182"/>
        <v>0</v>
      </c>
    </row>
    <row r="862" spans="5:19" x14ac:dyDescent="0.3">
      <c r="E862" s="23">
        <f t="shared" si="176"/>
        <v>861</v>
      </c>
      <c r="F862" s="79">
        <v>44713</v>
      </c>
      <c r="G862" s="82">
        <v>114.8082</v>
      </c>
      <c r="H862" s="27">
        <f t="shared" si="177"/>
        <v>114.9727</v>
      </c>
      <c r="I862" s="63">
        <f t="shared" si="178"/>
        <v>-0.16450000000000387</v>
      </c>
      <c r="J862" s="63">
        <f t="shared" si="179"/>
        <v>2.7060250000001271E-2</v>
      </c>
      <c r="K862" s="63">
        <f t="shared" si="180"/>
        <v>0.16450000000000387</v>
      </c>
      <c r="L862" s="24">
        <f t="shared" si="181"/>
        <v>1.4328244846622791E-3</v>
      </c>
      <c r="M862" s="4">
        <f t="shared" ca="1" si="170"/>
        <v>112.14473333333335</v>
      </c>
      <c r="N862" s="63">
        <f t="shared" ca="1" si="172"/>
        <v>2.6634666666666504</v>
      </c>
      <c r="O862" s="63">
        <f t="shared" ca="1" si="173"/>
        <v>7.0940546844443579</v>
      </c>
      <c r="P862" s="63">
        <f t="shared" ca="1" si="174"/>
        <v>2.6634666666666504</v>
      </c>
      <c r="Q862" s="24">
        <f t="shared" ca="1" si="175"/>
        <v>2.3199272061287003E-2</v>
      </c>
      <c r="R862" s="25">
        <f t="shared" ca="1" si="171"/>
        <v>2.6529739051508807</v>
      </c>
      <c r="S862" s="26">
        <f t="shared" ca="1" si="182"/>
        <v>0</v>
      </c>
    </row>
    <row r="863" spans="5:19" x14ac:dyDescent="0.3">
      <c r="E863" s="23">
        <f t="shared" si="176"/>
        <v>862</v>
      </c>
      <c r="F863" s="79">
        <v>44714</v>
      </c>
      <c r="G863" s="82">
        <v>119.3839</v>
      </c>
      <c r="H863" s="27">
        <f t="shared" si="177"/>
        <v>114.8082</v>
      </c>
      <c r="I863" s="63">
        <f t="shared" si="178"/>
        <v>4.5756999999999977</v>
      </c>
      <c r="J863" s="63">
        <f t="shared" si="179"/>
        <v>20.93703048999998</v>
      </c>
      <c r="K863" s="63">
        <f t="shared" si="180"/>
        <v>4.5756999999999977</v>
      </c>
      <c r="L863" s="24">
        <f t="shared" si="181"/>
        <v>3.8327613689953147E-2</v>
      </c>
      <c r="M863" s="4">
        <f t="shared" ca="1" si="170"/>
        <v>113.99563333333333</v>
      </c>
      <c r="N863" s="63">
        <f t="shared" ca="1" si="172"/>
        <v>5.3882666666666665</v>
      </c>
      <c r="O863" s="63">
        <f t="shared" ca="1" si="173"/>
        <v>29.03341767111111</v>
      </c>
      <c r="P863" s="63">
        <f t="shared" ca="1" si="174"/>
        <v>5.3882666666666665</v>
      </c>
      <c r="Q863" s="24">
        <f t="shared" ca="1" si="175"/>
        <v>4.5133947430655783E-2</v>
      </c>
      <c r="R863" s="25">
        <f t="shared" ca="1" si="171"/>
        <v>5.3777739051508968</v>
      </c>
      <c r="S863" s="26">
        <f t="shared" ca="1" si="182"/>
        <v>0</v>
      </c>
    </row>
    <row r="864" spans="5:19" x14ac:dyDescent="0.3">
      <c r="E864" s="23">
        <f t="shared" si="176"/>
        <v>863</v>
      </c>
      <c r="F864" s="79">
        <v>44715</v>
      </c>
      <c r="G864" s="82">
        <v>117.294</v>
      </c>
      <c r="H864" s="27">
        <f t="shared" si="177"/>
        <v>119.3839</v>
      </c>
      <c r="I864" s="63">
        <f t="shared" si="178"/>
        <v>-2.0899000000000001</v>
      </c>
      <c r="J864" s="63">
        <f t="shared" si="179"/>
        <v>4.3676820100000002</v>
      </c>
      <c r="K864" s="63">
        <f t="shared" si="180"/>
        <v>2.0899000000000001</v>
      </c>
      <c r="L864" s="24">
        <f t="shared" si="181"/>
        <v>1.7817620679659661E-2</v>
      </c>
      <c r="M864" s="4">
        <f t="shared" ca="1" si="170"/>
        <v>116.38826666666667</v>
      </c>
      <c r="N864" s="63">
        <f t="shared" ca="1" si="172"/>
        <v>0.90573333333333039</v>
      </c>
      <c r="O864" s="63">
        <f t="shared" ca="1" si="173"/>
        <v>0.82035287111110577</v>
      </c>
      <c r="P864" s="63">
        <f t="shared" ca="1" si="174"/>
        <v>0.90573333333333039</v>
      </c>
      <c r="Q864" s="24">
        <f t="shared" ca="1" si="175"/>
        <v>7.7219067755667841E-3</v>
      </c>
      <c r="R864" s="25">
        <f t="shared" ca="1" si="171"/>
        <v>0.89524057181756056</v>
      </c>
      <c r="S864" s="26">
        <f t="shared" ca="1" si="182"/>
        <v>0</v>
      </c>
    </row>
    <row r="865" spans="5:19" x14ac:dyDescent="0.3">
      <c r="E865" s="23">
        <f t="shared" si="176"/>
        <v>864</v>
      </c>
      <c r="F865" s="79">
        <v>44718</v>
      </c>
      <c r="G865" s="82">
        <v>116.5958</v>
      </c>
      <c r="H865" s="27">
        <f t="shared" si="177"/>
        <v>117.294</v>
      </c>
      <c r="I865" s="63">
        <f t="shared" si="178"/>
        <v>-0.69819999999999993</v>
      </c>
      <c r="J865" s="63">
        <f t="shared" si="179"/>
        <v>0.48748323999999993</v>
      </c>
      <c r="K865" s="63">
        <f t="shared" si="180"/>
        <v>0.69819999999999993</v>
      </c>
      <c r="L865" s="24">
        <f t="shared" si="181"/>
        <v>5.9882088377111349E-3</v>
      </c>
      <c r="M865" s="4">
        <f t="shared" ca="1" si="170"/>
        <v>117.16203333333333</v>
      </c>
      <c r="N865" s="63">
        <f t="shared" ca="1" si="172"/>
        <v>-0.56623333333332937</v>
      </c>
      <c r="O865" s="63">
        <f t="shared" ca="1" si="173"/>
        <v>0.32062018777777329</v>
      </c>
      <c r="P865" s="63">
        <f t="shared" ca="1" si="174"/>
        <v>0.56623333333332937</v>
      </c>
      <c r="Q865" s="24">
        <f t="shared" ca="1" si="175"/>
        <v>4.8563784744675995E-3</v>
      </c>
      <c r="R865" s="25">
        <f t="shared" ca="1" si="171"/>
        <v>-0.5767260948490992</v>
      </c>
      <c r="S865" s="26">
        <f t="shared" ca="1" si="182"/>
        <v>1</v>
      </c>
    </row>
    <row r="866" spans="5:19" x14ac:dyDescent="0.3">
      <c r="E866" s="23">
        <f t="shared" si="176"/>
        <v>865</v>
      </c>
      <c r="F866" s="79">
        <v>44719</v>
      </c>
      <c r="G866" s="82">
        <v>117.9923</v>
      </c>
      <c r="H866" s="27">
        <f t="shared" si="177"/>
        <v>116.5958</v>
      </c>
      <c r="I866" s="63">
        <f t="shared" si="178"/>
        <v>1.3965000000000032</v>
      </c>
      <c r="J866" s="63">
        <f t="shared" si="179"/>
        <v>1.950212250000009</v>
      </c>
      <c r="K866" s="63">
        <f t="shared" si="180"/>
        <v>1.3965000000000032</v>
      </c>
      <c r="L866" s="24">
        <f t="shared" si="181"/>
        <v>1.183551808041714E-2</v>
      </c>
      <c r="M866" s="4">
        <f t="shared" ca="1" si="170"/>
        <v>117.75789999999999</v>
      </c>
      <c r="N866" s="63">
        <f t="shared" ca="1" si="172"/>
        <v>0.23440000000000794</v>
      </c>
      <c r="O866" s="63">
        <f t="shared" ca="1" si="173"/>
        <v>5.4943360000003723E-2</v>
      </c>
      <c r="P866" s="63">
        <f t="shared" ca="1" si="174"/>
        <v>0.23440000000000794</v>
      </c>
      <c r="Q866" s="24">
        <f t="shared" ca="1" si="175"/>
        <v>1.9865703100965734E-3</v>
      </c>
      <c r="R866" s="25">
        <f t="shared" ca="1" si="171"/>
        <v>0.22390723848423805</v>
      </c>
      <c r="S866" s="26">
        <f t="shared" ca="1" si="182"/>
        <v>1</v>
      </c>
    </row>
    <row r="867" spans="5:19" x14ac:dyDescent="0.3">
      <c r="E867" s="23">
        <f t="shared" si="176"/>
        <v>866</v>
      </c>
      <c r="F867" s="79">
        <v>44720</v>
      </c>
      <c r="G867" s="82">
        <v>118.7002</v>
      </c>
      <c r="H867" s="27">
        <f t="shared" si="177"/>
        <v>117.9923</v>
      </c>
      <c r="I867" s="63">
        <f t="shared" si="178"/>
        <v>0.70789999999999509</v>
      </c>
      <c r="J867" s="63">
        <f t="shared" si="179"/>
        <v>0.50112240999999302</v>
      </c>
      <c r="K867" s="63">
        <f t="shared" si="180"/>
        <v>0.70789999999999509</v>
      </c>
      <c r="L867" s="24">
        <f t="shared" si="181"/>
        <v>5.9637641722591461E-3</v>
      </c>
      <c r="M867" s="4">
        <f t="shared" ca="1" si="170"/>
        <v>117.29403333333333</v>
      </c>
      <c r="N867" s="63">
        <f t="shared" ca="1" si="172"/>
        <v>1.4061666666666639</v>
      </c>
      <c r="O867" s="63">
        <f t="shared" ca="1" si="173"/>
        <v>1.9773046944444366</v>
      </c>
      <c r="P867" s="63">
        <f t="shared" ca="1" si="174"/>
        <v>1.4061666666666639</v>
      </c>
      <c r="Q867" s="24">
        <f t="shared" ca="1" si="175"/>
        <v>1.1846371502884274E-2</v>
      </c>
      <c r="R867" s="25">
        <f t="shared" ca="1" si="171"/>
        <v>1.395673905150894</v>
      </c>
      <c r="S867" s="26">
        <f t="shared" ca="1" si="182"/>
        <v>0</v>
      </c>
    </row>
    <row r="868" spans="5:19" x14ac:dyDescent="0.3">
      <c r="E868" s="23">
        <f t="shared" si="176"/>
        <v>867</v>
      </c>
      <c r="F868" s="79">
        <v>44721</v>
      </c>
      <c r="G868" s="82">
        <v>115.0151</v>
      </c>
      <c r="H868" s="27">
        <f t="shared" si="177"/>
        <v>118.7002</v>
      </c>
      <c r="I868" s="63">
        <f t="shared" si="178"/>
        <v>-3.6850999999999914</v>
      </c>
      <c r="J868" s="63">
        <f t="shared" si="179"/>
        <v>13.579962009999937</v>
      </c>
      <c r="K868" s="63">
        <f t="shared" si="180"/>
        <v>3.6850999999999914</v>
      </c>
      <c r="L868" s="24">
        <f t="shared" si="181"/>
        <v>3.2040140816292743E-2</v>
      </c>
      <c r="M868" s="4">
        <f t="shared" ca="1" si="170"/>
        <v>117.76276666666666</v>
      </c>
      <c r="N868" s="63">
        <f t="shared" ca="1" si="172"/>
        <v>-2.7476666666666603</v>
      </c>
      <c r="O868" s="63">
        <f t="shared" ca="1" si="173"/>
        <v>7.5496721111110761</v>
      </c>
      <c r="P868" s="63">
        <f t="shared" ca="1" si="174"/>
        <v>2.7476666666666603</v>
      </c>
      <c r="Q868" s="24">
        <f t="shared" ca="1" si="175"/>
        <v>2.3889616812632953E-2</v>
      </c>
      <c r="R868" s="25">
        <f t="shared" ca="1" si="171"/>
        <v>-2.75815942818243</v>
      </c>
      <c r="S868" s="26">
        <f t="shared" ca="1" si="182"/>
        <v>1</v>
      </c>
    </row>
    <row r="869" spans="5:19" x14ac:dyDescent="0.3">
      <c r="E869" s="23">
        <f t="shared" si="176"/>
        <v>868</v>
      </c>
      <c r="F869" s="79">
        <v>44722</v>
      </c>
      <c r="G869" s="82">
        <v>111.2621</v>
      </c>
      <c r="H869" s="27">
        <f t="shared" si="177"/>
        <v>115.0151</v>
      </c>
      <c r="I869" s="63">
        <f t="shared" si="178"/>
        <v>-3.7530000000000001</v>
      </c>
      <c r="J869" s="63">
        <f t="shared" si="179"/>
        <v>14.085009000000001</v>
      </c>
      <c r="K869" s="63">
        <f t="shared" si="180"/>
        <v>3.7530000000000001</v>
      </c>
      <c r="L869" s="24">
        <f t="shared" si="181"/>
        <v>3.3731162722975751E-2</v>
      </c>
      <c r="M869" s="4">
        <f t="shared" ca="1" si="170"/>
        <v>117.23586666666667</v>
      </c>
      <c r="N869" s="63">
        <f t="shared" ca="1" si="172"/>
        <v>-5.9737666666666627</v>
      </c>
      <c r="O869" s="63">
        <f t="shared" ca="1" si="173"/>
        <v>35.685888187777728</v>
      </c>
      <c r="P869" s="63">
        <f t="shared" ca="1" si="174"/>
        <v>5.9737666666666627</v>
      </c>
      <c r="Q869" s="24">
        <f t="shared" ca="1" si="175"/>
        <v>5.3690939382473123E-2</v>
      </c>
      <c r="R869" s="25">
        <f t="shared" ca="1" si="171"/>
        <v>-5.9842594281824324</v>
      </c>
      <c r="S869" s="26">
        <f t="shared" ca="1" si="182"/>
        <v>0</v>
      </c>
    </row>
    <row r="870" spans="5:19" x14ac:dyDescent="0.3">
      <c r="E870" s="23">
        <f t="shared" si="176"/>
        <v>869</v>
      </c>
      <c r="F870" s="79">
        <v>44725</v>
      </c>
      <c r="G870" s="82">
        <v>107.10169999999999</v>
      </c>
      <c r="H870" s="27">
        <f t="shared" si="177"/>
        <v>111.2621</v>
      </c>
      <c r="I870" s="63">
        <f t="shared" si="178"/>
        <v>-4.1604000000000099</v>
      </c>
      <c r="J870" s="63">
        <f t="shared" si="179"/>
        <v>17.308928160000082</v>
      </c>
      <c r="K870" s="63">
        <f t="shared" si="180"/>
        <v>4.1604000000000099</v>
      </c>
      <c r="L870" s="24">
        <f t="shared" si="181"/>
        <v>3.8845321782940978E-2</v>
      </c>
      <c r="M870" s="4">
        <f t="shared" ca="1" si="170"/>
        <v>114.99246666666666</v>
      </c>
      <c r="N870" s="63">
        <f t="shared" ca="1" si="172"/>
        <v>-7.8907666666666643</v>
      </c>
      <c r="O870" s="63">
        <f t="shared" ca="1" si="173"/>
        <v>62.264198587777742</v>
      </c>
      <c r="P870" s="63">
        <f t="shared" ca="1" si="174"/>
        <v>7.8907666666666643</v>
      </c>
      <c r="Q870" s="24">
        <f t="shared" ca="1" si="175"/>
        <v>7.3675456754343435E-2</v>
      </c>
      <c r="R870" s="25">
        <f t="shared" ca="1" si="171"/>
        <v>-7.901259428182434</v>
      </c>
      <c r="S870" s="26">
        <f t="shared" ca="1" si="182"/>
        <v>0</v>
      </c>
    </row>
    <row r="871" spans="5:19" x14ac:dyDescent="0.3">
      <c r="E871" s="23">
        <f t="shared" si="176"/>
        <v>870</v>
      </c>
      <c r="F871" s="79">
        <v>44726</v>
      </c>
      <c r="G871" s="82">
        <v>107.3733</v>
      </c>
      <c r="H871" s="27">
        <f t="shared" si="177"/>
        <v>107.10169999999999</v>
      </c>
      <c r="I871" s="63">
        <f t="shared" si="178"/>
        <v>0.2716000000000065</v>
      </c>
      <c r="J871" s="63">
        <f t="shared" si="179"/>
        <v>7.3766560000003534E-2</v>
      </c>
      <c r="K871" s="63">
        <f t="shared" si="180"/>
        <v>0.2716000000000065</v>
      </c>
      <c r="L871" s="24">
        <f t="shared" si="181"/>
        <v>2.5294929000040651E-3</v>
      </c>
      <c r="M871" s="4">
        <f t="shared" ca="1" si="170"/>
        <v>111.1263</v>
      </c>
      <c r="N871" s="63">
        <f t="shared" ca="1" si="172"/>
        <v>-3.7530000000000001</v>
      </c>
      <c r="O871" s="63">
        <f t="shared" ca="1" si="173"/>
        <v>14.085009000000001</v>
      </c>
      <c r="P871" s="63">
        <f t="shared" ca="1" si="174"/>
        <v>3.7530000000000001</v>
      </c>
      <c r="Q871" s="24">
        <f t="shared" ca="1" si="175"/>
        <v>3.4952823467286558E-2</v>
      </c>
      <c r="R871" s="25">
        <f t="shared" ca="1" si="171"/>
        <v>-3.7634927615157698</v>
      </c>
      <c r="S871" s="26">
        <f t="shared" ca="1" si="182"/>
        <v>0</v>
      </c>
    </row>
    <row r="872" spans="5:19" x14ac:dyDescent="0.3">
      <c r="E872" s="23">
        <f t="shared" si="176"/>
        <v>871</v>
      </c>
      <c r="F872" s="79">
        <v>44727</v>
      </c>
      <c r="G872" s="82">
        <v>110.011</v>
      </c>
      <c r="H872" s="27">
        <f t="shared" si="177"/>
        <v>107.3733</v>
      </c>
      <c r="I872" s="63">
        <f t="shared" si="178"/>
        <v>2.6376999999999953</v>
      </c>
      <c r="J872" s="63">
        <f t="shared" si="179"/>
        <v>6.9574612899999755</v>
      </c>
      <c r="K872" s="63">
        <f t="shared" si="180"/>
        <v>2.6376999999999953</v>
      </c>
      <c r="L872" s="24">
        <f t="shared" si="181"/>
        <v>2.3976693239766891E-2</v>
      </c>
      <c r="M872" s="4">
        <f t="shared" ca="1" si="170"/>
        <v>108.57903333333333</v>
      </c>
      <c r="N872" s="63">
        <f t="shared" ca="1" si="172"/>
        <v>1.4319666666666677</v>
      </c>
      <c r="O872" s="63">
        <f t="shared" ca="1" si="173"/>
        <v>2.0505285344444473</v>
      </c>
      <c r="P872" s="63">
        <f t="shared" ca="1" si="174"/>
        <v>1.4319666666666677</v>
      </c>
      <c r="Q872" s="24">
        <f t="shared" ca="1" si="175"/>
        <v>1.3016577130165781E-2</v>
      </c>
      <c r="R872" s="25">
        <f t="shared" ca="1" si="171"/>
        <v>1.4214739051508978</v>
      </c>
      <c r="S872" s="26">
        <f t="shared" ca="1" si="182"/>
        <v>1</v>
      </c>
    </row>
    <row r="873" spans="5:19" x14ac:dyDescent="0.3">
      <c r="E873" s="23">
        <f t="shared" si="176"/>
        <v>872</v>
      </c>
      <c r="F873" s="79">
        <v>44728</v>
      </c>
      <c r="G873" s="82">
        <v>103.88209999999999</v>
      </c>
      <c r="H873" s="27">
        <f t="shared" si="177"/>
        <v>110.011</v>
      </c>
      <c r="I873" s="63">
        <f t="shared" si="178"/>
        <v>-6.1289000000000016</v>
      </c>
      <c r="J873" s="63">
        <f t="shared" si="179"/>
        <v>37.563415210000016</v>
      </c>
      <c r="K873" s="63">
        <f t="shared" si="180"/>
        <v>6.1289000000000016</v>
      </c>
      <c r="L873" s="24">
        <f t="shared" si="181"/>
        <v>5.8998614775789111E-2</v>
      </c>
      <c r="M873" s="4">
        <f t="shared" ca="1" si="170"/>
        <v>108.16199999999999</v>
      </c>
      <c r="N873" s="63">
        <f t="shared" ca="1" si="172"/>
        <v>-4.2798999999999978</v>
      </c>
      <c r="O873" s="63">
        <f t="shared" ca="1" si="173"/>
        <v>18.317544009999981</v>
      </c>
      <c r="P873" s="63">
        <f t="shared" ca="1" si="174"/>
        <v>4.2798999999999978</v>
      </c>
      <c r="Q873" s="24">
        <f t="shared" ca="1" si="175"/>
        <v>4.119959068983009E-2</v>
      </c>
      <c r="R873" s="25">
        <f t="shared" ca="1" si="171"/>
        <v>-4.2903927615157675</v>
      </c>
      <c r="S873" s="26">
        <f t="shared" ca="1" si="182"/>
        <v>1</v>
      </c>
    </row>
    <row r="874" spans="5:19" x14ac:dyDescent="0.3">
      <c r="E874" s="23">
        <f t="shared" si="176"/>
        <v>873</v>
      </c>
      <c r="F874" s="79">
        <v>44729</v>
      </c>
      <c r="G874" s="82">
        <v>104.0954</v>
      </c>
      <c r="H874" s="27">
        <f t="shared" si="177"/>
        <v>103.88209999999999</v>
      </c>
      <c r="I874" s="63">
        <f t="shared" si="178"/>
        <v>0.21330000000000382</v>
      </c>
      <c r="J874" s="63">
        <f t="shared" si="179"/>
        <v>4.5496890000001629E-2</v>
      </c>
      <c r="K874" s="63">
        <f t="shared" si="180"/>
        <v>0.21330000000000382</v>
      </c>
      <c r="L874" s="24">
        <f t="shared" si="181"/>
        <v>2.0490818998726537E-3</v>
      </c>
      <c r="M874" s="4">
        <f t="shared" ca="1" si="170"/>
        <v>107.08879999999999</v>
      </c>
      <c r="N874" s="63">
        <f t="shared" ca="1" si="172"/>
        <v>-2.9933999999999941</v>
      </c>
      <c r="O874" s="63">
        <f t="shared" ca="1" si="173"/>
        <v>8.9604435599999643</v>
      </c>
      <c r="P874" s="63">
        <f t="shared" ca="1" si="174"/>
        <v>2.9933999999999941</v>
      </c>
      <c r="Q874" s="24">
        <f t="shared" ca="1" si="175"/>
        <v>2.8756313919731265E-2</v>
      </c>
      <c r="R874" s="25">
        <f t="shared" ca="1" si="171"/>
        <v>-3.0038927615157638</v>
      </c>
      <c r="S874" s="26">
        <f t="shared" ca="1" si="182"/>
        <v>0</v>
      </c>
    </row>
    <row r="875" spans="5:19" x14ac:dyDescent="0.3">
      <c r="E875" s="23">
        <f t="shared" si="176"/>
        <v>874</v>
      </c>
      <c r="F875" s="79">
        <v>44733</v>
      </c>
      <c r="G875" s="82">
        <v>105.39490000000001</v>
      </c>
      <c r="H875" s="27">
        <f t="shared" si="177"/>
        <v>104.0954</v>
      </c>
      <c r="I875" s="63">
        <f t="shared" si="178"/>
        <v>1.299500000000009</v>
      </c>
      <c r="J875" s="63">
        <f t="shared" si="179"/>
        <v>1.6887002500000234</v>
      </c>
      <c r="K875" s="63">
        <f t="shared" si="180"/>
        <v>1.299500000000009</v>
      </c>
      <c r="L875" s="24">
        <f t="shared" si="181"/>
        <v>1.232981861551184E-2</v>
      </c>
      <c r="M875" s="4">
        <f t="shared" ca="1" si="170"/>
        <v>105.99616666666667</v>
      </c>
      <c r="N875" s="63">
        <f t="shared" ca="1" si="172"/>
        <v>-0.6012666666666604</v>
      </c>
      <c r="O875" s="63">
        <f t="shared" ca="1" si="173"/>
        <v>0.36152160444443693</v>
      </c>
      <c r="P875" s="63">
        <f t="shared" ca="1" si="174"/>
        <v>0.6012666666666604</v>
      </c>
      <c r="Q875" s="24">
        <f t="shared" ca="1" si="175"/>
        <v>5.7048933740310049E-3</v>
      </c>
      <c r="R875" s="25">
        <f t="shared" ca="1" si="171"/>
        <v>-0.61175942818243023</v>
      </c>
      <c r="S875" s="26">
        <f t="shared" ca="1" si="182"/>
        <v>0</v>
      </c>
    </row>
    <row r="876" spans="5:19" x14ac:dyDescent="0.3">
      <c r="E876" s="23">
        <f t="shared" si="176"/>
        <v>875</v>
      </c>
      <c r="F876" s="79">
        <v>44734</v>
      </c>
      <c r="G876" s="82">
        <v>101.7486</v>
      </c>
      <c r="H876" s="27">
        <f t="shared" si="177"/>
        <v>105.39490000000001</v>
      </c>
      <c r="I876" s="63">
        <f t="shared" si="178"/>
        <v>-3.6463000000000108</v>
      </c>
      <c r="J876" s="63">
        <f t="shared" si="179"/>
        <v>13.295503690000078</v>
      </c>
      <c r="K876" s="63">
        <f t="shared" si="180"/>
        <v>3.6463000000000108</v>
      </c>
      <c r="L876" s="24">
        <f t="shared" si="181"/>
        <v>3.5836365316083078E-2</v>
      </c>
      <c r="M876" s="4">
        <f t="shared" ca="1" si="170"/>
        <v>104.45746666666666</v>
      </c>
      <c r="N876" s="63">
        <f t="shared" ca="1" si="172"/>
        <v>-2.7088666666666654</v>
      </c>
      <c r="O876" s="63">
        <f t="shared" ca="1" si="173"/>
        <v>7.3379586177777707</v>
      </c>
      <c r="P876" s="63">
        <f t="shared" ca="1" si="174"/>
        <v>2.7088666666666654</v>
      </c>
      <c r="Q876" s="24">
        <f t="shared" ca="1" si="175"/>
        <v>2.6623134536167235E-2</v>
      </c>
      <c r="R876" s="25">
        <f t="shared" ca="1" si="171"/>
        <v>-2.7193594281824351</v>
      </c>
      <c r="S876" s="26">
        <f t="shared" ca="1" si="182"/>
        <v>0</v>
      </c>
    </row>
    <row r="877" spans="5:19" x14ac:dyDescent="0.3">
      <c r="E877" s="23">
        <f t="shared" si="176"/>
        <v>876</v>
      </c>
      <c r="F877" s="79">
        <v>44735</v>
      </c>
      <c r="G877" s="82">
        <v>104.7355</v>
      </c>
      <c r="H877" s="27">
        <f t="shared" si="177"/>
        <v>101.7486</v>
      </c>
      <c r="I877" s="63">
        <f t="shared" si="178"/>
        <v>2.9869000000000057</v>
      </c>
      <c r="J877" s="63">
        <f t="shared" si="179"/>
        <v>8.9215716100000346</v>
      </c>
      <c r="K877" s="63">
        <f t="shared" si="180"/>
        <v>2.9869000000000057</v>
      </c>
      <c r="L877" s="24">
        <f t="shared" si="181"/>
        <v>2.8518506141661668E-2</v>
      </c>
      <c r="M877" s="4">
        <f t="shared" ca="1" si="170"/>
        <v>103.74630000000001</v>
      </c>
      <c r="N877" s="63">
        <f t="shared" ca="1" si="172"/>
        <v>0.98919999999999675</v>
      </c>
      <c r="O877" s="63">
        <f t="shared" ca="1" si="173"/>
        <v>0.97851663999999361</v>
      </c>
      <c r="P877" s="63">
        <f t="shared" ca="1" si="174"/>
        <v>0.98919999999999675</v>
      </c>
      <c r="Q877" s="24">
        <f t="shared" ca="1" si="175"/>
        <v>9.4447441411937387E-3</v>
      </c>
      <c r="R877" s="25">
        <f t="shared" ca="1" si="171"/>
        <v>0.97870723848422692</v>
      </c>
      <c r="S877" s="26">
        <f t="shared" ca="1" si="182"/>
        <v>1</v>
      </c>
    </row>
    <row r="878" spans="5:19" x14ac:dyDescent="0.3">
      <c r="E878" s="23">
        <f t="shared" si="176"/>
        <v>877</v>
      </c>
      <c r="F878" s="79">
        <v>44736</v>
      </c>
      <c r="G878" s="82">
        <v>109.4971</v>
      </c>
      <c r="H878" s="27">
        <f t="shared" si="177"/>
        <v>104.7355</v>
      </c>
      <c r="I878" s="63">
        <f t="shared" si="178"/>
        <v>4.7616000000000014</v>
      </c>
      <c r="J878" s="63">
        <f t="shared" si="179"/>
        <v>22.672834560000013</v>
      </c>
      <c r="K878" s="63">
        <f t="shared" si="180"/>
        <v>4.7616000000000014</v>
      </c>
      <c r="L878" s="24">
        <f t="shared" si="181"/>
        <v>4.348608319307088E-2</v>
      </c>
      <c r="M878" s="4">
        <f t="shared" ca="1" si="170"/>
        <v>103.95966666666668</v>
      </c>
      <c r="N878" s="63">
        <f t="shared" ca="1" si="172"/>
        <v>5.5374333333333254</v>
      </c>
      <c r="O878" s="63">
        <f t="shared" ca="1" si="173"/>
        <v>30.663167921111025</v>
      </c>
      <c r="P878" s="63">
        <f t="shared" ca="1" si="174"/>
        <v>5.5374333333333254</v>
      </c>
      <c r="Q878" s="24">
        <f t="shared" ca="1" si="175"/>
        <v>5.0571506764410433E-2</v>
      </c>
      <c r="R878" s="25">
        <f t="shared" ca="1" si="171"/>
        <v>5.5269405718175557</v>
      </c>
      <c r="S878" s="26">
        <f t="shared" ca="1" si="182"/>
        <v>0</v>
      </c>
    </row>
    <row r="879" spans="5:19" x14ac:dyDescent="0.3">
      <c r="E879" s="23">
        <f t="shared" si="176"/>
        <v>878</v>
      </c>
      <c r="F879" s="79">
        <v>44739</v>
      </c>
      <c r="G879" s="82">
        <v>107.15989999999999</v>
      </c>
      <c r="H879" s="27">
        <f t="shared" si="177"/>
        <v>109.4971</v>
      </c>
      <c r="I879" s="63">
        <f t="shared" si="178"/>
        <v>-2.3372000000000099</v>
      </c>
      <c r="J879" s="63">
        <f t="shared" si="179"/>
        <v>5.4625038400000463</v>
      </c>
      <c r="K879" s="63">
        <f t="shared" si="180"/>
        <v>2.3372000000000099</v>
      </c>
      <c r="L879" s="24">
        <f t="shared" si="181"/>
        <v>2.1810397359460117E-2</v>
      </c>
      <c r="M879" s="4">
        <f t="shared" ca="1" si="170"/>
        <v>105.32706666666667</v>
      </c>
      <c r="N879" s="63">
        <f t="shared" ca="1" si="172"/>
        <v>1.8328333333333262</v>
      </c>
      <c r="O879" s="63">
        <f t="shared" ca="1" si="173"/>
        <v>3.3592780277777519</v>
      </c>
      <c r="P879" s="63">
        <f t="shared" ca="1" si="174"/>
        <v>1.8328333333333262</v>
      </c>
      <c r="Q879" s="24">
        <f t="shared" ca="1" si="175"/>
        <v>1.7103723812109999E-2</v>
      </c>
      <c r="R879" s="25">
        <f t="shared" ca="1" si="171"/>
        <v>1.8223405718175563</v>
      </c>
      <c r="S879" s="26">
        <f t="shared" ca="1" si="182"/>
        <v>0</v>
      </c>
    </row>
    <row r="880" spans="5:19" x14ac:dyDescent="0.3">
      <c r="E880" s="23">
        <f t="shared" si="176"/>
        <v>879</v>
      </c>
      <c r="F880" s="79">
        <v>44740</v>
      </c>
      <c r="G880" s="82">
        <v>99.673299999999998</v>
      </c>
      <c r="H880" s="27">
        <f t="shared" si="177"/>
        <v>107.15989999999999</v>
      </c>
      <c r="I880" s="63">
        <f t="shared" si="178"/>
        <v>-7.4865999999999957</v>
      </c>
      <c r="J880" s="63">
        <f t="shared" si="179"/>
        <v>56.049179559999935</v>
      </c>
      <c r="K880" s="63">
        <f t="shared" si="180"/>
        <v>7.4865999999999957</v>
      </c>
      <c r="L880" s="24">
        <f t="shared" si="181"/>
        <v>7.5111388907560958E-2</v>
      </c>
      <c r="M880" s="4">
        <f t="shared" ca="1" si="170"/>
        <v>107.13083333333333</v>
      </c>
      <c r="N880" s="63">
        <f t="shared" ca="1" si="172"/>
        <v>-7.4575333333333305</v>
      </c>
      <c r="O880" s="63">
        <f t="shared" ca="1" si="173"/>
        <v>55.614803417777736</v>
      </c>
      <c r="P880" s="63">
        <f t="shared" ca="1" si="174"/>
        <v>7.4575333333333305</v>
      </c>
      <c r="Q880" s="24">
        <f t="shared" ca="1" si="175"/>
        <v>7.4819769520356308E-2</v>
      </c>
      <c r="R880" s="25">
        <f t="shared" ca="1" si="171"/>
        <v>-7.4680260948491002</v>
      </c>
      <c r="S880" s="26">
        <f t="shared" ca="1" si="182"/>
        <v>1</v>
      </c>
    </row>
    <row r="881" spans="5:19" x14ac:dyDescent="0.3">
      <c r="E881" s="23">
        <f t="shared" si="176"/>
        <v>880</v>
      </c>
      <c r="F881" s="79">
        <v>44741</v>
      </c>
      <c r="G881" s="82">
        <v>100.12909999999999</v>
      </c>
      <c r="H881" s="27">
        <f t="shared" si="177"/>
        <v>99.673299999999998</v>
      </c>
      <c r="I881" s="63">
        <f t="shared" si="178"/>
        <v>0.45579999999999643</v>
      </c>
      <c r="J881" s="63">
        <f t="shared" si="179"/>
        <v>0.20775363999999674</v>
      </c>
      <c r="K881" s="63">
        <f t="shared" si="180"/>
        <v>0.45579999999999643</v>
      </c>
      <c r="L881" s="24">
        <f t="shared" si="181"/>
        <v>4.5521232089372268E-3</v>
      </c>
      <c r="M881" s="4">
        <f t="shared" ca="1" si="170"/>
        <v>105.44343333333332</v>
      </c>
      <c r="N881" s="63">
        <f t="shared" ca="1" si="172"/>
        <v>-5.3143333333333231</v>
      </c>
      <c r="O881" s="63">
        <f t="shared" ca="1" si="173"/>
        <v>28.242138777777669</v>
      </c>
      <c r="P881" s="63">
        <f t="shared" ca="1" si="174"/>
        <v>5.3143333333333231</v>
      </c>
      <c r="Q881" s="24">
        <f t="shared" ca="1" si="175"/>
        <v>5.3074813748783554E-2</v>
      </c>
      <c r="R881" s="25">
        <f t="shared" ca="1" si="171"/>
        <v>-5.3248260948490929</v>
      </c>
      <c r="S881" s="26">
        <f t="shared" ca="1" si="182"/>
        <v>0</v>
      </c>
    </row>
    <row r="882" spans="5:19" x14ac:dyDescent="0.3">
      <c r="E882" s="23">
        <f t="shared" si="176"/>
        <v>881</v>
      </c>
      <c r="F882" s="79">
        <v>44742</v>
      </c>
      <c r="G882" s="82">
        <v>99.110799999999998</v>
      </c>
      <c r="H882" s="27">
        <f t="shared" si="177"/>
        <v>100.12909999999999</v>
      </c>
      <c r="I882" s="63">
        <f t="shared" si="178"/>
        <v>-1.0182999999999964</v>
      </c>
      <c r="J882" s="63">
        <f t="shared" si="179"/>
        <v>1.0369348899999928</v>
      </c>
      <c r="K882" s="63">
        <f t="shared" si="180"/>
        <v>1.0182999999999964</v>
      </c>
      <c r="L882" s="24">
        <f t="shared" si="181"/>
        <v>1.0274359605613076E-2</v>
      </c>
      <c r="M882" s="4">
        <f t="shared" ca="1" si="170"/>
        <v>102.32076666666666</v>
      </c>
      <c r="N882" s="63">
        <f t="shared" ca="1" si="172"/>
        <v>-3.2099666666666593</v>
      </c>
      <c r="O882" s="63">
        <f t="shared" ca="1" si="173"/>
        <v>10.303886001111064</v>
      </c>
      <c r="P882" s="63">
        <f t="shared" ca="1" si="174"/>
        <v>3.2099666666666593</v>
      </c>
      <c r="Q882" s="24">
        <f t="shared" ca="1" si="175"/>
        <v>3.2387657719104873E-2</v>
      </c>
      <c r="R882" s="25">
        <f t="shared" ca="1" si="171"/>
        <v>-3.220459428182429</v>
      </c>
      <c r="S882" s="26">
        <f t="shared" ca="1" si="182"/>
        <v>0</v>
      </c>
    </row>
    <row r="883" spans="5:19" x14ac:dyDescent="0.3">
      <c r="E883" s="23">
        <f t="shared" si="176"/>
        <v>882</v>
      </c>
      <c r="F883" s="79">
        <v>44743</v>
      </c>
      <c r="G883" s="82">
        <v>98.121600000000001</v>
      </c>
      <c r="H883" s="27">
        <f t="shared" si="177"/>
        <v>99.110799999999998</v>
      </c>
      <c r="I883" s="63">
        <f t="shared" si="178"/>
        <v>-0.98919999999999675</v>
      </c>
      <c r="J883" s="63">
        <f t="shared" si="179"/>
        <v>0.97851663999999361</v>
      </c>
      <c r="K883" s="63">
        <f t="shared" si="180"/>
        <v>0.98919999999999675</v>
      </c>
      <c r="L883" s="24">
        <f t="shared" si="181"/>
        <v>1.0081368424485503E-2</v>
      </c>
      <c r="M883" s="4">
        <f t="shared" ca="1" si="170"/>
        <v>99.637733333333315</v>
      </c>
      <c r="N883" s="63">
        <f t="shared" ca="1" si="172"/>
        <v>-1.5161333333333147</v>
      </c>
      <c r="O883" s="63">
        <f t="shared" ca="1" si="173"/>
        <v>2.298660284444388</v>
      </c>
      <c r="P883" s="63">
        <f t="shared" ca="1" si="174"/>
        <v>1.5161333333333147</v>
      </c>
      <c r="Q883" s="24">
        <f t="shared" ca="1" si="175"/>
        <v>1.5451575731880796E-2</v>
      </c>
      <c r="R883" s="25">
        <f t="shared" ca="1" si="171"/>
        <v>-1.5266260948490846</v>
      </c>
      <c r="S883" s="26">
        <f t="shared" ca="1" si="182"/>
        <v>0</v>
      </c>
    </row>
    <row r="884" spans="5:19" x14ac:dyDescent="0.3">
      <c r="E884" s="23">
        <f t="shared" si="176"/>
        <v>883</v>
      </c>
      <c r="F884" s="79">
        <v>44747</v>
      </c>
      <c r="G884" s="82">
        <v>101.16670000000001</v>
      </c>
      <c r="H884" s="27">
        <f t="shared" si="177"/>
        <v>98.121600000000001</v>
      </c>
      <c r="I884" s="63">
        <f t="shared" si="178"/>
        <v>3.045100000000005</v>
      </c>
      <c r="J884" s="63">
        <f t="shared" si="179"/>
        <v>9.2726340100000311</v>
      </c>
      <c r="K884" s="63">
        <f t="shared" si="180"/>
        <v>3.045100000000005</v>
      </c>
      <c r="L884" s="24">
        <f t="shared" si="181"/>
        <v>3.009982533778412E-2</v>
      </c>
      <c r="M884" s="4">
        <f t="shared" ca="1" si="170"/>
        <v>99.120499999999993</v>
      </c>
      <c r="N884" s="63">
        <f t="shared" ca="1" si="172"/>
        <v>2.0462000000000131</v>
      </c>
      <c r="O884" s="63">
        <f t="shared" ca="1" si="173"/>
        <v>4.1869344400000541</v>
      </c>
      <c r="P884" s="63">
        <f t="shared" ca="1" si="174"/>
        <v>2.0462000000000131</v>
      </c>
      <c r="Q884" s="24">
        <f t="shared" ca="1" si="175"/>
        <v>2.0226022989778384E-2</v>
      </c>
      <c r="R884" s="25">
        <f t="shared" ca="1" si="171"/>
        <v>2.0357072384842434</v>
      </c>
      <c r="S884" s="26">
        <f t="shared" ca="1" si="182"/>
        <v>1</v>
      </c>
    </row>
    <row r="885" spans="5:19" x14ac:dyDescent="0.3">
      <c r="E885" s="23">
        <f t="shared" si="176"/>
        <v>884</v>
      </c>
      <c r="F885" s="79">
        <v>44748</v>
      </c>
      <c r="G885" s="82">
        <v>101.07940000000001</v>
      </c>
      <c r="H885" s="27">
        <f t="shared" si="177"/>
        <v>101.16670000000001</v>
      </c>
      <c r="I885" s="63">
        <f t="shared" si="178"/>
        <v>-8.7299999999999045E-2</v>
      </c>
      <c r="J885" s="63">
        <f t="shared" si="179"/>
        <v>7.6212899999998336E-3</v>
      </c>
      <c r="K885" s="63">
        <f t="shared" si="180"/>
        <v>8.7299999999999045E-2</v>
      </c>
      <c r="L885" s="24">
        <f t="shared" si="181"/>
        <v>8.6367746543805201E-4</v>
      </c>
      <c r="M885" s="4">
        <f t="shared" ca="1" si="170"/>
        <v>99.466366666666659</v>
      </c>
      <c r="N885" s="63">
        <f t="shared" ca="1" si="172"/>
        <v>1.6130333333333482</v>
      </c>
      <c r="O885" s="63">
        <f t="shared" ca="1" si="173"/>
        <v>2.6018765344444925</v>
      </c>
      <c r="P885" s="63">
        <f t="shared" ca="1" si="174"/>
        <v>1.6130333333333482</v>
      </c>
      <c r="Q885" s="24">
        <f t="shared" ca="1" si="175"/>
        <v>1.5958081798401535E-2</v>
      </c>
      <c r="R885" s="25">
        <f t="shared" ca="1" si="171"/>
        <v>1.6025405718175783</v>
      </c>
      <c r="S885" s="26">
        <f t="shared" ca="1" si="182"/>
        <v>0</v>
      </c>
    </row>
    <row r="886" spans="5:19" x14ac:dyDescent="0.3">
      <c r="E886" s="23">
        <f t="shared" si="176"/>
        <v>885</v>
      </c>
      <c r="F886" s="79">
        <v>44749</v>
      </c>
      <c r="G886" s="82">
        <v>104.86150000000001</v>
      </c>
      <c r="H886" s="27">
        <f t="shared" si="177"/>
        <v>101.07940000000001</v>
      </c>
      <c r="I886" s="63">
        <f t="shared" si="178"/>
        <v>3.7820999999999998</v>
      </c>
      <c r="J886" s="63">
        <f t="shared" si="179"/>
        <v>14.304280409999999</v>
      </c>
      <c r="K886" s="63">
        <f t="shared" si="180"/>
        <v>3.7820999999999998</v>
      </c>
      <c r="L886" s="24">
        <f t="shared" si="181"/>
        <v>3.6067574848729037E-2</v>
      </c>
      <c r="M886" s="4">
        <f t="shared" ca="1" si="170"/>
        <v>100.12256666666667</v>
      </c>
      <c r="N886" s="63">
        <f t="shared" ca="1" si="172"/>
        <v>4.7389333333333354</v>
      </c>
      <c r="O886" s="63">
        <f t="shared" ca="1" si="173"/>
        <v>22.457489137777799</v>
      </c>
      <c r="P886" s="63">
        <f t="shared" ca="1" si="174"/>
        <v>4.7389333333333354</v>
      </c>
      <c r="Q886" s="24">
        <f t="shared" ca="1" si="175"/>
        <v>4.5192309220575093E-2</v>
      </c>
      <c r="R886" s="25">
        <f t="shared" ca="1" si="171"/>
        <v>4.7284405718175657</v>
      </c>
      <c r="S886" s="26">
        <f t="shared" ca="1" si="182"/>
        <v>0</v>
      </c>
    </row>
    <row r="887" spans="5:19" x14ac:dyDescent="0.3">
      <c r="E887" s="23">
        <f t="shared" si="176"/>
        <v>886</v>
      </c>
      <c r="F887" s="79">
        <v>44750</v>
      </c>
      <c r="G887" s="82">
        <v>104.66759999999999</v>
      </c>
      <c r="H887" s="27">
        <f t="shared" si="177"/>
        <v>104.86150000000001</v>
      </c>
      <c r="I887" s="63">
        <f t="shared" si="178"/>
        <v>-0.19390000000001351</v>
      </c>
      <c r="J887" s="63">
        <f t="shared" si="179"/>
        <v>3.7597210000005238E-2</v>
      </c>
      <c r="K887" s="63">
        <f t="shared" si="180"/>
        <v>0.19390000000001351</v>
      </c>
      <c r="L887" s="24">
        <f t="shared" si="181"/>
        <v>1.8525312513138117E-3</v>
      </c>
      <c r="M887" s="4">
        <f t="shared" ca="1" si="170"/>
        <v>102.36920000000002</v>
      </c>
      <c r="N887" s="63">
        <f t="shared" ca="1" si="172"/>
        <v>2.2983999999999725</v>
      </c>
      <c r="O887" s="63">
        <f t="shared" ca="1" si="173"/>
        <v>5.2826425599998732</v>
      </c>
      <c r="P887" s="63">
        <f t="shared" ca="1" si="174"/>
        <v>2.2983999999999725</v>
      </c>
      <c r="Q887" s="24">
        <f t="shared" ca="1" si="175"/>
        <v>2.1959039855695292E-2</v>
      </c>
      <c r="R887" s="25">
        <f t="shared" ca="1" si="171"/>
        <v>2.2879072384842027</v>
      </c>
      <c r="S887" s="26">
        <f t="shared" ca="1" si="182"/>
        <v>0</v>
      </c>
    </row>
    <row r="888" spans="5:19" x14ac:dyDescent="0.3">
      <c r="E888" s="23">
        <f t="shared" si="176"/>
        <v>887</v>
      </c>
      <c r="F888" s="79">
        <v>44753</v>
      </c>
      <c r="G888" s="82">
        <v>101.9328</v>
      </c>
      <c r="H888" s="27">
        <f t="shared" si="177"/>
        <v>104.66759999999999</v>
      </c>
      <c r="I888" s="63">
        <f t="shared" si="178"/>
        <v>-2.7347999999999928</v>
      </c>
      <c r="J888" s="63">
        <f t="shared" si="179"/>
        <v>7.4791310399999604</v>
      </c>
      <c r="K888" s="63">
        <f t="shared" si="180"/>
        <v>2.7347999999999928</v>
      </c>
      <c r="L888" s="24">
        <f t="shared" si="181"/>
        <v>2.6829440572612474E-2</v>
      </c>
      <c r="M888" s="4">
        <f t="shared" ca="1" si="170"/>
        <v>103.53616666666666</v>
      </c>
      <c r="N888" s="63">
        <f t="shared" ca="1" si="172"/>
        <v>-1.6033666666666591</v>
      </c>
      <c r="O888" s="63">
        <f t="shared" ca="1" si="173"/>
        <v>2.5707846677777533</v>
      </c>
      <c r="P888" s="63">
        <f t="shared" ca="1" si="174"/>
        <v>1.6033666666666591</v>
      </c>
      <c r="Q888" s="24">
        <f t="shared" ca="1" si="175"/>
        <v>1.5729644105397469E-2</v>
      </c>
      <c r="R888" s="25">
        <f t="shared" ca="1" si="171"/>
        <v>-1.613859428182429</v>
      </c>
      <c r="S888" s="26">
        <f t="shared" ca="1" si="182"/>
        <v>1</v>
      </c>
    </row>
    <row r="889" spans="5:19" x14ac:dyDescent="0.3">
      <c r="E889" s="23">
        <f t="shared" si="176"/>
        <v>888</v>
      </c>
      <c r="F889" s="79">
        <v>44754</v>
      </c>
      <c r="G889" s="82">
        <v>100.6236</v>
      </c>
      <c r="H889" s="27">
        <f t="shared" si="177"/>
        <v>101.9328</v>
      </c>
      <c r="I889" s="63">
        <f t="shared" si="178"/>
        <v>-1.3092000000000041</v>
      </c>
      <c r="J889" s="63">
        <f t="shared" si="179"/>
        <v>1.7140046400000108</v>
      </c>
      <c r="K889" s="63">
        <f t="shared" si="180"/>
        <v>1.3092000000000041</v>
      </c>
      <c r="L889" s="24">
        <f t="shared" si="181"/>
        <v>1.3010864250533714E-2</v>
      </c>
      <c r="M889" s="4">
        <f t="shared" ca="1" si="170"/>
        <v>103.82063333333333</v>
      </c>
      <c r="N889" s="63">
        <f t="shared" ca="1" si="172"/>
        <v>-3.1970333333333372</v>
      </c>
      <c r="O889" s="63">
        <f t="shared" ca="1" si="173"/>
        <v>10.221022134444469</v>
      </c>
      <c r="P889" s="63">
        <f t="shared" ca="1" si="174"/>
        <v>3.1970333333333372</v>
      </c>
      <c r="Q889" s="24">
        <f t="shared" ca="1" si="175"/>
        <v>3.1772201882394761E-2</v>
      </c>
      <c r="R889" s="25">
        <f t="shared" ca="1" si="171"/>
        <v>-3.2075260948491069</v>
      </c>
      <c r="S889" s="26">
        <f t="shared" ca="1" si="182"/>
        <v>0</v>
      </c>
    </row>
    <row r="890" spans="5:19" x14ac:dyDescent="0.3">
      <c r="E890" s="23">
        <f t="shared" si="176"/>
        <v>889</v>
      </c>
      <c r="F890" s="79">
        <v>44755</v>
      </c>
      <c r="G890" s="82">
        <v>101.9328</v>
      </c>
      <c r="H890" s="27">
        <f t="shared" si="177"/>
        <v>100.6236</v>
      </c>
      <c r="I890" s="63">
        <f t="shared" si="178"/>
        <v>1.3092000000000041</v>
      </c>
      <c r="J890" s="63">
        <f t="shared" si="179"/>
        <v>1.7140046400000108</v>
      </c>
      <c r="K890" s="63">
        <f t="shared" si="180"/>
        <v>1.3092000000000041</v>
      </c>
      <c r="L890" s="24">
        <f t="shared" si="181"/>
        <v>1.2843755886230969E-2</v>
      </c>
      <c r="M890" s="4">
        <f t="shared" ca="1" si="170"/>
        <v>102.408</v>
      </c>
      <c r="N890" s="63">
        <f t="shared" ca="1" si="172"/>
        <v>-0.47520000000000095</v>
      </c>
      <c r="O890" s="63">
        <f t="shared" ca="1" si="173"/>
        <v>0.22581504000000091</v>
      </c>
      <c r="P890" s="63">
        <f t="shared" ca="1" si="174"/>
        <v>0.47520000000000095</v>
      </c>
      <c r="Q890" s="24">
        <f t="shared" ca="1" si="175"/>
        <v>4.6618948954605484E-3</v>
      </c>
      <c r="R890" s="25">
        <f t="shared" ca="1" si="171"/>
        <v>-0.48569276151577084</v>
      </c>
      <c r="S890" s="26">
        <f t="shared" ca="1" si="182"/>
        <v>0</v>
      </c>
    </row>
    <row r="891" spans="5:19" x14ac:dyDescent="0.3">
      <c r="E891" s="23">
        <f t="shared" si="176"/>
        <v>890</v>
      </c>
      <c r="F891" s="79">
        <v>44756</v>
      </c>
      <c r="G891" s="82">
        <v>100.1</v>
      </c>
      <c r="H891" s="27">
        <f t="shared" si="177"/>
        <v>101.9328</v>
      </c>
      <c r="I891" s="63">
        <f t="shared" si="178"/>
        <v>-1.832800000000006</v>
      </c>
      <c r="J891" s="63">
        <f t="shared" si="179"/>
        <v>3.3591558400000219</v>
      </c>
      <c r="K891" s="63">
        <f t="shared" si="180"/>
        <v>1.832800000000006</v>
      </c>
      <c r="L891" s="24">
        <f t="shared" si="181"/>
        <v>1.8309690309690371E-2</v>
      </c>
      <c r="M891" s="4">
        <f t="shared" ca="1" si="170"/>
        <v>101.49639999999999</v>
      </c>
      <c r="N891" s="63">
        <f t="shared" ca="1" si="172"/>
        <v>-1.3963999999999999</v>
      </c>
      <c r="O891" s="63">
        <f t="shared" ca="1" si="173"/>
        <v>1.9499329599999997</v>
      </c>
      <c r="P891" s="63">
        <f t="shared" ca="1" si="174"/>
        <v>1.3963999999999999</v>
      </c>
      <c r="Q891" s="24">
        <f t="shared" ca="1" si="175"/>
        <v>1.3950049950049949E-2</v>
      </c>
      <c r="R891" s="25">
        <f t="shared" ca="1" si="171"/>
        <v>-1.4068927615157698</v>
      </c>
      <c r="S891" s="26">
        <f t="shared" ca="1" si="182"/>
        <v>0</v>
      </c>
    </row>
    <row r="892" spans="5:19" x14ac:dyDescent="0.3">
      <c r="E892" s="23">
        <f t="shared" si="176"/>
        <v>891</v>
      </c>
      <c r="F892" s="79">
        <v>44757</v>
      </c>
      <c r="G892" s="82">
        <v>101.5352</v>
      </c>
      <c r="H892" s="27">
        <f t="shared" si="177"/>
        <v>100.1</v>
      </c>
      <c r="I892" s="63">
        <f t="shared" si="178"/>
        <v>1.4352000000000089</v>
      </c>
      <c r="J892" s="63">
        <f t="shared" si="179"/>
        <v>2.0597990400000254</v>
      </c>
      <c r="K892" s="63">
        <f t="shared" si="180"/>
        <v>1.4352000000000089</v>
      </c>
      <c r="L892" s="24">
        <f t="shared" si="181"/>
        <v>1.4134999487862425E-2</v>
      </c>
      <c r="M892" s="4">
        <f t="shared" ca="1" si="170"/>
        <v>100.88546666666666</v>
      </c>
      <c r="N892" s="63">
        <f t="shared" ca="1" si="172"/>
        <v>0.64973333333334438</v>
      </c>
      <c r="O892" s="63">
        <f t="shared" ca="1" si="173"/>
        <v>0.42215340444445881</v>
      </c>
      <c r="P892" s="63">
        <f t="shared" ca="1" si="174"/>
        <v>0.64973333333334438</v>
      </c>
      <c r="Q892" s="24">
        <f t="shared" ca="1" si="175"/>
        <v>6.3990944355587455E-3</v>
      </c>
      <c r="R892" s="25">
        <f t="shared" ca="1" si="171"/>
        <v>0.63924057181757454</v>
      </c>
      <c r="S892" s="26">
        <f t="shared" ca="1" si="182"/>
        <v>1</v>
      </c>
    </row>
    <row r="893" spans="5:19" x14ac:dyDescent="0.3">
      <c r="E893" s="23">
        <f t="shared" si="176"/>
        <v>892</v>
      </c>
      <c r="F893" s="79">
        <v>44760</v>
      </c>
      <c r="G893" s="82">
        <v>100.79819999999999</v>
      </c>
      <c r="H893" s="27">
        <f t="shared" si="177"/>
        <v>101.5352</v>
      </c>
      <c r="I893" s="63">
        <f t="shared" si="178"/>
        <v>-0.73700000000000898</v>
      </c>
      <c r="J893" s="63">
        <f t="shared" si="179"/>
        <v>0.54316900000001322</v>
      </c>
      <c r="K893" s="63">
        <f t="shared" si="180"/>
        <v>0.73700000000000898</v>
      </c>
      <c r="L893" s="24">
        <f t="shared" si="181"/>
        <v>7.3116385014812667E-3</v>
      </c>
      <c r="M893" s="4">
        <f t="shared" ca="1" si="170"/>
        <v>101.18933333333332</v>
      </c>
      <c r="N893" s="63">
        <f t="shared" ca="1" si="172"/>
        <v>-0.39113333333332889</v>
      </c>
      <c r="O893" s="63">
        <f t="shared" ca="1" si="173"/>
        <v>0.15298528444444098</v>
      </c>
      <c r="P893" s="63">
        <f t="shared" ca="1" si="174"/>
        <v>0.39113333333332889</v>
      </c>
      <c r="Q893" s="24">
        <f t="shared" ca="1" si="175"/>
        <v>3.88036029743913E-3</v>
      </c>
      <c r="R893" s="25">
        <f t="shared" ca="1" si="171"/>
        <v>-0.40162609484909878</v>
      </c>
      <c r="S893" s="26">
        <f t="shared" ca="1" si="182"/>
        <v>1</v>
      </c>
    </row>
    <row r="894" spans="5:19" x14ac:dyDescent="0.3">
      <c r="E894" s="23">
        <f t="shared" si="176"/>
        <v>893</v>
      </c>
      <c r="F894" s="79">
        <v>44761</v>
      </c>
      <c r="G894" s="82">
        <v>105.8895</v>
      </c>
      <c r="H894" s="27">
        <f t="shared" si="177"/>
        <v>100.79819999999999</v>
      </c>
      <c r="I894" s="63">
        <f t="shared" si="178"/>
        <v>5.0913000000000039</v>
      </c>
      <c r="J894" s="63">
        <f t="shared" si="179"/>
        <v>25.921335690000038</v>
      </c>
      <c r="K894" s="63">
        <f t="shared" si="180"/>
        <v>5.0913000000000039</v>
      </c>
      <c r="L894" s="24">
        <f t="shared" si="181"/>
        <v>4.8081254515320256E-2</v>
      </c>
      <c r="M894" s="4">
        <f t="shared" ca="1" si="170"/>
        <v>100.81113333333333</v>
      </c>
      <c r="N894" s="63">
        <f t="shared" ca="1" si="172"/>
        <v>5.0783666666666676</v>
      </c>
      <c r="O894" s="63">
        <f t="shared" ca="1" si="173"/>
        <v>25.789808001111119</v>
      </c>
      <c r="P894" s="63">
        <f t="shared" ca="1" si="174"/>
        <v>5.0783666666666676</v>
      </c>
      <c r="Q894" s="24">
        <f t="shared" ca="1" si="175"/>
        <v>4.7959114611615575E-2</v>
      </c>
      <c r="R894" s="25">
        <f t="shared" ca="1" si="171"/>
        <v>5.0678739051508979</v>
      </c>
      <c r="S894" s="26">
        <f t="shared" ca="1" si="182"/>
        <v>1</v>
      </c>
    </row>
    <row r="895" spans="5:19" x14ac:dyDescent="0.3">
      <c r="E895" s="23">
        <f t="shared" si="176"/>
        <v>894</v>
      </c>
      <c r="F895" s="79">
        <v>44762</v>
      </c>
      <c r="G895" s="82">
        <v>107.75149999999999</v>
      </c>
      <c r="H895" s="27">
        <f t="shared" si="177"/>
        <v>105.8895</v>
      </c>
      <c r="I895" s="63">
        <f t="shared" si="178"/>
        <v>1.8619999999999948</v>
      </c>
      <c r="J895" s="63">
        <f t="shared" si="179"/>
        <v>3.4670439999999805</v>
      </c>
      <c r="K895" s="63">
        <f t="shared" si="180"/>
        <v>1.8619999999999948</v>
      </c>
      <c r="L895" s="24">
        <f t="shared" si="181"/>
        <v>1.7280501895565212E-2</v>
      </c>
      <c r="M895" s="4">
        <f t="shared" ca="1" si="170"/>
        <v>102.74096666666667</v>
      </c>
      <c r="N895" s="63">
        <f t="shared" ca="1" si="172"/>
        <v>5.0105333333333277</v>
      </c>
      <c r="O895" s="63">
        <f t="shared" ca="1" si="173"/>
        <v>25.105444284444388</v>
      </c>
      <c r="P895" s="63">
        <f t="shared" ca="1" si="174"/>
        <v>5.0105333333333277</v>
      </c>
      <c r="Q895" s="24">
        <f t="shared" ca="1" si="175"/>
        <v>4.6500822107658157E-2</v>
      </c>
      <c r="R895" s="25">
        <f t="shared" ca="1" si="171"/>
        <v>5.000040571817558</v>
      </c>
      <c r="S895" s="26">
        <f t="shared" ca="1" si="182"/>
        <v>0</v>
      </c>
    </row>
    <row r="896" spans="5:19" x14ac:dyDescent="0.3">
      <c r="E896" s="23">
        <f t="shared" si="176"/>
        <v>895</v>
      </c>
      <c r="F896" s="79">
        <v>44763</v>
      </c>
      <c r="G896" s="82">
        <v>108.2461</v>
      </c>
      <c r="H896" s="27">
        <f t="shared" si="177"/>
        <v>107.75149999999999</v>
      </c>
      <c r="I896" s="63">
        <f t="shared" si="178"/>
        <v>0.49460000000000548</v>
      </c>
      <c r="J896" s="63">
        <f t="shared" si="179"/>
        <v>0.24462916000000542</v>
      </c>
      <c r="K896" s="63">
        <f t="shared" si="180"/>
        <v>0.49460000000000548</v>
      </c>
      <c r="L896" s="24">
        <f t="shared" si="181"/>
        <v>4.5692177362510562E-3</v>
      </c>
      <c r="M896" s="4">
        <f t="shared" ca="1" si="170"/>
        <v>104.81306666666667</v>
      </c>
      <c r="N896" s="63">
        <f t="shared" ca="1" si="172"/>
        <v>3.4330333333333272</v>
      </c>
      <c r="O896" s="63">
        <f t="shared" ca="1" si="173"/>
        <v>11.785717867777736</v>
      </c>
      <c r="P896" s="63">
        <f t="shared" ca="1" si="174"/>
        <v>3.4330333333333272</v>
      </c>
      <c r="Q896" s="24">
        <f t="shared" ca="1" si="175"/>
        <v>3.1715076416917815E-2</v>
      </c>
      <c r="R896" s="25">
        <f t="shared" ca="1" si="171"/>
        <v>3.4225405718175574</v>
      </c>
      <c r="S896" s="26">
        <f t="shared" ca="1" si="182"/>
        <v>0</v>
      </c>
    </row>
    <row r="897" spans="5:19" x14ac:dyDescent="0.3">
      <c r="E897" s="23">
        <f t="shared" si="176"/>
        <v>896</v>
      </c>
      <c r="F897" s="79">
        <v>44764</v>
      </c>
      <c r="G897" s="82">
        <v>105.8216</v>
      </c>
      <c r="H897" s="27">
        <f t="shared" si="177"/>
        <v>108.2461</v>
      </c>
      <c r="I897" s="63">
        <f t="shared" si="178"/>
        <v>-2.4244999999999948</v>
      </c>
      <c r="J897" s="63">
        <f t="shared" si="179"/>
        <v>5.878200249999975</v>
      </c>
      <c r="K897" s="63">
        <f t="shared" si="180"/>
        <v>2.4244999999999948</v>
      </c>
      <c r="L897" s="24">
        <f t="shared" si="181"/>
        <v>2.2911201493834858E-2</v>
      </c>
      <c r="M897" s="4">
        <f t="shared" ca="1" si="170"/>
        <v>107.2957</v>
      </c>
      <c r="N897" s="63">
        <f t="shared" ca="1" si="172"/>
        <v>-1.4740999999999929</v>
      </c>
      <c r="O897" s="63">
        <f t="shared" ca="1" si="173"/>
        <v>2.1729708099999789</v>
      </c>
      <c r="P897" s="63">
        <f t="shared" ca="1" si="174"/>
        <v>1.4740999999999929</v>
      </c>
      <c r="Q897" s="24">
        <f t="shared" ca="1" si="175"/>
        <v>1.3930048307717827E-2</v>
      </c>
      <c r="R897" s="25">
        <f t="shared" ca="1" si="171"/>
        <v>-1.4845927615157628</v>
      </c>
      <c r="S897" s="26">
        <f t="shared" ca="1" si="182"/>
        <v>1</v>
      </c>
    </row>
    <row r="898" spans="5:19" x14ac:dyDescent="0.3">
      <c r="E898" s="23">
        <f t="shared" si="176"/>
        <v>897</v>
      </c>
      <c r="F898" s="79">
        <v>44767</v>
      </c>
      <c r="G898" s="82">
        <v>105.9768</v>
      </c>
      <c r="H898" s="27">
        <f t="shared" si="177"/>
        <v>105.8216</v>
      </c>
      <c r="I898" s="63">
        <f t="shared" si="178"/>
        <v>0.15519999999999357</v>
      </c>
      <c r="J898" s="63">
        <f t="shared" si="179"/>
        <v>2.4087039999998002E-2</v>
      </c>
      <c r="K898" s="63">
        <f t="shared" si="180"/>
        <v>0.15519999999999357</v>
      </c>
      <c r="L898" s="24">
        <f t="shared" si="181"/>
        <v>1.4644714692271664E-3</v>
      </c>
      <c r="M898" s="4">
        <f t="shared" ref="M898:M961" ca="1" si="183">IF(E898&lt;=span,G898,AVERAGE(OFFSET(G898,-span,0,span,1)))</f>
        <v>107.27306666666665</v>
      </c>
      <c r="N898" s="63">
        <f t="shared" ca="1" si="172"/>
        <v>-1.2962666666666536</v>
      </c>
      <c r="O898" s="63">
        <f t="shared" ca="1" si="173"/>
        <v>1.6803072711110771</v>
      </c>
      <c r="P898" s="63">
        <f t="shared" ca="1" si="174"/>
        <v>1.2962666666666536</v>
      </c>
      <c r="Q898" s="24">
        <f t="shared" ca="1" si="175"/>
        <v>1.2231607924249965E-2</v>
      </c>
      <c r="R898" s="25">
        <f t="shared" ref="R898:R961" ca="1" si="184">N898-AVERAGE(ErorrMA)</f>
        <v>-1.3067594281824235</v>
      </c>
      <c r="S898" s="26">
        <f t="shared" ca="1" si="182"/>
        <v>0</v>
      </c>
    </row>
    <row r="899" spans="5:19" x14ac:dyDescent="0.3">
      <c r="E899" s="23">
        <f t="shared" si="176"/>
        <v>898</v>
      </c>
      <c r="F899" s="79">
        <v>44768</v>
      </c>
      <c r="G899" s="82">
        <v>102.0201</v>
      </c>
      <c r="H899" s="27">
        <f t="shared" si="177"/>
        <v>105.9768</v>
      </c>
      <c r="I899" s="63">
        <f t="shared" si="178"/>
        <v>-3.9566999999999979</v>
      </c>
      <c r="J899" s="63">
        <f t="shared" si="179"/>
        <v>15.655474889999983</v>
      </c>
      <c r="K899" s="63">
        <f t="shared" si="180"/>
        <v>3.9566999999999979</v>
      </c>
      <c r="L899" s="24">
        <f t="shared" si="181"/>
        <v>3.8783533833038765E-2</v>
      </c>
      <c r="M899" s="4">
        <f t="shared" ca="1" si="183"/>
        <v>106.68149999999999</v>
      </c>
      <c r="N899" s="63">
        <f t="shared" ref="N899:N962" ca="1" si="185">G899-M899</f>
        <v>-4.6613999999999862</v>
      </c>
      <c r="O899" s="63">
        <f t="shared" ref="O899:O962" ca="1" si="186">N899^2</f>
        <v>21.728649959999871</v>
      </c>
      <c r="P899" s="63">
        <f t="shared" ref="P899:P962" ca="1" si="187">ABS(N899)</f>
        <v>4.6613999999999862</v>
      </c>
      <c r="Q899" s="24">
        <f t="shared" ref="Q899:Q962" ca="1" si="188">P899/G899</f>
        <v>4.5690996186045559E-2</v>
      </c>
      <c r="R899" s="25">
        <f t="shared" ca="1" si="184"/>
        <v>-4.6718927615157559</v>
      </c>
      <c r="S899" s="26">
        <f t="shared" ca="1" si="182"/>
        <v>0</v>
      </c>
    </row>
    <row r="900" spans="5:19" x14ac:dyDescent="0.3">
      <c r="E900" s="23">
        <f t="shared" ref="E900:E963" si="189">E899+1</f>
        <v>899</v>
      </c>
      <c r="F900" s="79">
        <v>44769</v>
      </c>
      <c r="G900" s="82">
        <v>104.5997</v>
      </c>
      <c r="H900" s="27">
        <f t="shared" ref="H900:H963" si="190">G899</f>
        <v>102.0201</v>
      </c>
      <c r="I900" s="63">
        <f t="shared" ref="I900:I963" si="191">(G900-H900)</f>
        <v>2.5795999999999992</v>
      </c>
      <c r="J900" s="63">
        <f t="shared" ref="J900:J963" si="192">I900^2</f>
        <v>6.6543361599999962</v>
      </c>
      <c r="K900" s="63">
        <f t="shared" ref="K900:K963" si="193">ABS(I900)</f>
        <v>2.5795999999999992</v>
      </c>
      <c r="L900" s="24">
        <f t="shared" ref="L900:L963" si="194">K900/G900</f>
        <v>2.4661638608906137E-2</v>
      </c>
      <c r="M900" s="4">
        <f t="shared" ca="1" si="183"/>
        <v>104.60616666666668</v>
      </c>
      <c r="N900" s="63">
        <f t="shared" ca="1" si="185"/>
        <v>-6.4666666666823858E-3</v>
      </c>
      <c r="O900" s="63">
        <f t="shared" ca="1" si="186"/>
        <v>4.1817777777981075E-5</v>
      </c>
      <c r="P900" s="63">
        <f t="shared" ca="1" si="187"/>
        <v>6.4666666666823858E-3</v>
      </c>
      <c r="Q900" s="24">
        <f t="shared" ca="1" si="188"/>
        <v>6.1822994393696975E-5</v>
      </c>
      <c r="R900" s="25">
        <f t="shared" ca="1" si="184"/>
        <v>-1.6959428182452267E-2</v>
      </c>
      <c r="S900" s="26">
        <f t="shared" ref="S900:S963" ca="1" si="195">IF(N899*N900&lt;0,1,0)</f>
        <v>0</v>
      </c>
    </row>
    <row r="901" spans="5:19" x14ac:dyDescent="0.3">
      <c r="E901" s="23">
        <f t="shared" si="189"/>
        <v>900</v>
      </c>
      <c r="F901" s="79">
        <v>44770</v>
      </c>
      <c r="G901" s="82">
        <v>108.83759999999999</v>
      </c>
      <c r="H901" s="27">
        <f t="shared" si="190"/>
        <v>104.5997</v>
      </c>
      <c r="I901" s="63">
        <f t="shared" si="191"/>
        <v>4.2378999999999962</v>
      </c>
      <c r="J901" s="63">
        <f t="shared" si="192"/>
        <v>17.959796409999967</v>
      </c>
      <c r="K901" s="63">
        <f t="shared" si="193"/>
        <v>4.2378999999999962</v>
      </c>
      <c r="L901" s="24">
        <f t="shared" si="194"/>
        <v>3.8937830308643305E-2</v>
      </c>
      <c r="M901" s="4">
        <f t="shared" ca="1" si="183"/>
        <v>104.19886666666666</v>
      </c>
      <c r="N901" s="63">
        <f t="shared" ca="1" si="185"/>
        <v>4.6387333333333345</v>
      </c>
      <c r="O901" s="63">
        <f t="shared" ca="1" si="186"/>
        <v>21.51784693777779</v>
      </c>
      <c r="P901" s="63">
        <f t="shared" ca="1" si="187"/>
        <v>4.6387333333333345</v>
      </c>
      <c r="Q901" s="24">
        <f t="shared" ca="1" si="188"/>
        <v>4.2620687458500874E-2</v>
      </c>
      <c r="R901" s="25">
        <f t="shared" ca="1" si="184"/>
        <v>4.6282405718175648</v>
      </c>
      <c r="S901" s="26">
        <f t="shared" ca="1" si="195"/>
        <v>1</v>
      </c>
    </row>
    <row r="902" spans="5:19" x14ac:dyDescent="0.3">
      <c r="E902" s="23">
        <f t="shared" si="189"/>
        <v>901</v>
      </c>
      <c r="F902" s="79">
        <v>44771</v>
      </c>
      <c r="G902" s="82">
        <v>111.44629999999999</v>
      </c>
      <c r="H902" s="27">
        <f t="shared" si="190"/>
        <v>108.83759999999999</v>
      </c>
      <c r="I902" s="63">
        <f t="shared" si="191"/>
        <v>2.6086999999999989</v>
      </c>
      <c r="J902" s="63">
        <f t="shared" si="192"/>
        <v>6.8053156899999943</v>
      </c>
      <c r="K902" s="63">
        <f t="shared" si="193"/>
        <v>2.6086999999999989</v>
      </c>
      <c r="L902" s="24">
        <f t="shared" si="194"/>
        <v>2.3407686033542603E-2</v>
      </c>
      <c r="M902" s="4">
        <f t="shared" ca="1" si="183"/>
        <v>105.15246666666667</v>
      </c>
      <c r="N902" s="63">
        <f t="shared" ca="1" si="185"/>
        <v>6.2938333333333247</v>
      </c>
      <c r="O902" s="63">
        <f t="shared" ca="1" si="186"/>
        <v>39.612338027777668</v>
      </c>
      <c r="P902" s="63">
        <f t="shared" ca="1" si="187"/>
        <v>6.2938333333333247</v>
      </c>
      <c r="Q902" s="24">
        <f t="shared" ca="1" si="188"/>
        <v>5.6474134478518581E-2</v>
      </c>
      <c r="R902" s="25">
        <f t="shared" ca="1" si="184"/>
        <v>6.283340571817555</v>
      </c>
      <c r="S902" s="26">
        <f t="shared" ca="1" si="195"/>
        <v>0</v>
      </c>
    </row>
    <row r="903" spans="5:19" x14ac:dyDescent="0.3">
      <c r="E903" s="23">
        <f t="shared" si="189"/>
        <v>902</v>
      </c>
      <c r="F903" s="79">
        <v>44774</v>
      </c>
      <c r="G903" s="82">
        <v>110.8451</v>
      </c>
      <c r="H903" s="27">
        <f t="shared" si="190"/>
        <v>111.44629999999999</v>
      </c>
      <c r="I903" s="63">
        <f t="shared" si="191"/>
        <v>-0.60119999999999152</v>
      </c>
      <c r="J903" s="63">
        <f t="shared" si="192"/>
        <v>0.36144143999998979</v>
      </c>
      <c r="K903" s="63">
        <f t="shared" si="193"/>
        <v>0.60119999999999152</v>
      </c>
      <c r="L903" s="24">
        <f t="shared" si="194"/>
        <v>5.4237850838692149E-3</v>
      </c>
      <c r="M903" s="4">
        <f t="shared" ca="1" si="183"/>
        <v>108.29453333333333</v>
      </c>
      <c r="N903" s="63">
        <f t="shared" ca="1" si="185"/>
        <v>2.5505666666666684</v>
      </c>
      <c r="O903" s="63">
        <f t="shared" ca="1" si="186"/>
        <v>6.5053903211111201</v>
      </c>
      <c r="P903" s="63">
        <f t="shared" ca="1" si="187"/>
        <v>2.5505666666666684</v>
      </c>
      <c r="Q903" s="24">
        <f t="shared" ca="1" si="188"/>
        <v>2.3010188692749328E-2</v>
      </c>
      <c r="R903" s="25">
        <f t="shared" ca="1" si="184"/>
        <v>2.5400739051508987</v>
      </c>
      <c r="S903" s="26">
        <f t="shared" ca="1" si="195"/>
        <v>0</v>
      </c>
    </row>
    <row r="904" spans="5:19" x14ac:dyDescent="0.3">
      <c r="E904" s="23">
        <f t="shared" si="189"/>
        <v>903</v>
      </c>
      <c r="F904" s="79">
        <v>44775</v>
      </c>
      <c r="G904" s="82">
        <v>108.39149999999999</v>
      </c>
      <c r="H904" s="27">
        <f t="shared" si="190"/>
        <v>110.8451</v>
      </c>
      <c r="I904" s="63">
        <f t="shared" si="191"/>
        <v>-2.4536000000000087</v>
      </c>
      <c r="J904" s="63">
        <f t="shared" si="192"/>
        <v>6.0201529600000425</v>
      </c>
      <c r="K904" s="63">
        <f t="shared" si="193"/>
        <v>2.4536000000000087</v>
      </c>
      <c r="L904" s="24">
        <f t="shared" si="194"/>
        <v>2.2636461346138847E-2</v>
      </c>
      <c r="M904" s="4">
        <f t="shared" ca="1" si="183"/>
        <v>110.37633333333333</v>
      </c>
      <c r="N904" s="63">
        <f t="shared" ca="1" si="185"/>
        <v>-1.9848333333333414</v>
      </c>
      <c r="O904" s="63">
        <f t="shared" ca="1" si="186"/>
        <v>3.9395633611111434</v>
      </c>
      <c r="P904" s="63">
        <f t="shared" ca="1" si="187"/>
        <v>1.9848333333333414</v>
      </c>
      <c r="Q904" s="24">
        <f t="shared" ca="1" si="188"/>
        <v>1.8311706483749569E-2</v>
      </c>
      <c r="R904" s="25">
        <f t="shared" ca="1" si="184"/>
        <v>-1.9953260948491114</v>
      </c>
      <c r="S904" s="26">
        <f t="shared" ca="1" si="195"/>
        <v>1</v>
      </c>
    </row>
    <row r="905" spans="5:19" x14ac:dyDescent="0.3">
      <c r="E905" s="23">
        <f t="shared" si="189"/>
        <v>904</v>
      </c>
      <c r="F905" s="79">
        <v>44776</v>
      </c>
      <c r="G905" s="82">
        <v>110.82559999999999</v>
      </c>
      <c r="H905" s="27">
        <f t="shared" si="190"/>
        <v>108.39149999999999</v>
      </c>
      <c r="I905" s="63">
        <f t="shared" si="191"/>
        <v>2.4341000000000008</v>
      </c>
      <c r="J905" s="63">
        <f t="shared" si="192"/>
        <v>5.9248428100000039</v>
      </c>
      <c r="K905" s="63">
        <f t="shared" si="193"/>
        <v>2.4341000000000008</v>
      </c>
      <c r="L905" s="24">
        <f t="shared" si="194"/>
        <v>2.1963336990731393E-2</v>
      </c>
      <c r="M905" s="4">
        <f t="shared" ca="1" si="183"/>
        <v>110.22763333333334</v>
      </c>
      <c r="N905" s="63">
        <f t="shared" ca="1" si="185"/>
        <v>0.59796666666665033</v>
      </c>
      <c r="O905" s="63">
        <f t="shared" ca="1" si="186"/>
        <v>0.35756413444442492</v>
      </c>
      <c r="P905" s="63">
        <f t="shared" ca="1" si="187"/>
        <v>0.59796666666665033</v>
      </c>
      <c r="Q905" s="24">
        <f t="shared" ca="1" si="188"/>
        <v>5.3955644423910208E-3</v>
      </c>
      <c r="R905" s="25">
        <f t="shared" ca="1" si="184"/>
        <v>0.58747390515088049</v>
      </c>
      <c r="S905" s="26">
        <f t="shared" ca="1" si="195"/>
        <v>1</v>
      </c>
    </row>
    <row r="906" spans="5:19" x14ac:dyDescent="0.3">
      <c r="E906" s="23">
        <f t="shared" si="189"/>
        <v>905</v>
      </c>
      <c r="F906" s="79">
        <v>44777</v>
      </c>
      <c r="G906" s="82">
        <v>111.0196</v>
      </c>
      <c r="H906" s="27">
        <f t="shared" si="190"/>
        <v>110.82559999999999</v>
      </c>
      <c r="I906" s="63">
        <f t="shared" si="191"/>
        <v>0.19400000000000261</v>
      </c>
      <c r="J906" s="63">
        <f t="shared" si="192"/>
        <v>3.7636000000001016E-2</v>
      </c>
      <c r="K906" s="63">
        <f t="shared" si="193"/>
        <v>0.19400000000000261</v>
      </c>
      <c r="L906" s="24">
        <f t="shared" si="194"/>
        <v>1.7474391909176633E-3</v>
      </c>
      <c r="M906" s="4">
        <f t="shared" ca="1" si="183"/>
        <v>110.02073333333334</v>
      </c>
      <c r="N906" s="63">
        <f t="shared" ca="1" si="185"/>
        <v>0.99886666666665747</v>
      </c>
      <c r="O906" s="63">
        <f t="shared" ca="1" si="186"/>
        <v>0.9977346177777594</v>
      </c>
      <c r="P906" s="63">
        <f t="shared" ca="1" si="187"/>
        <v>0.99886666666665747</v>
      </c>
      <c r="Q906" s="24">
        <f t="shared" ca="1" si="188"/>
        <v>8.9972101022401229E-3</v>
      </c>
      <c r="R906" s="25">
        <f t="shared" ca="1" si="184"/>
        <v>0.98837390515088763</v>
      </c>
      <c r="S906" s="26">
        <f t="shared" ca="1" si="195"/>
        <v>0</v>
      </c>
    </row>
    <row r="907" spans="5:19" x14ac:dyDescent="0.3">
      <c r="E907" s="23">
        <f t="shared" si="189"/>
        <v>906</v>
      </c>
      <c r="F907" s="79">
        <v>44778</v>
      </c>
      <c r="G907" s="82">
        <v>110.428</v>
      </c>
      <c r="H907" s="27">
        <f t="shared" si="190"/>
        <v>111.0196</v>
      </c>
      <c r="I907" s="63">
        <f t="shared" si="191"/>
        <v>-0.59159999999999968</v>
      </c>
      <c r="J907" s="63">
        <f t="shared" si="192"/>
        <v>0.34999055999999962</v>
      </c>
      <c r="K907" s="63">
        <f t="shared" si="193"/>
        <v>0.59159999999999968</v>
      </c>
      <c r="L907" s="24">
        <f t="shared" si="194"/>
        <v>5.3573369073061155E-3</v>
      </c>
      <c r="M907" s="4">
        <f t="shared" ca="1" si="183"/>
        <v>110.07889999999999</v>
      </c>
      <c r="N907" s="63">
        <f t="shared" ca="1" si="185"/>
        <v>0.34910000000000707</v>
      </c>
      <c r="O907" s="63">
        <f t="shared" ca="1" si="186"/>
        <v>0.12187081000000494</v>
      </c>
      <c r="P907" s="63">
        <f t="shared" ca="1" si="187"/>
        <v>0.34910000000000707</v>
      </c>
      <c r="Q907" s="24">
        <f t="shared" ca="1" si="188"/>
        <v>3.1613358930706621E-3</v>
      </c>
      <c r="R907" s="25">
        <f t="shared" ca="1" si="184"/>
        <v>0.33860723848423718</v>
      </c>
      <c r="S907" s="26">
        <f t="shared" ca="1" si="195"/>
        <v>0</v>
      </c>
    </row>
    <row r="908" spans="5:19" x14ac:dyDescent="0.3">
      <c r="E908" s="23">
        <f t="shared" si="189"/>
        <v>907</v>
      </c>
      <c r="F908" s="79">
        <v>44781</v>
      </c>
      <c r="G908" s="82">
        <v>110.55410000000001</v>
      </c>
      <c r="H908" s="27">
        <f t="shared" si="190"/>
        <v>110.428</v>
      </c>
      <c r="I908" s="63">
        <f t="shared" si="191"/>
        <v>0.12610000000000809</v>
      </c>
      <c r="J908" s="63">
        <f t="shared" si="192"/>
        <v>1.5901210000002042E-2</v>
      </c>
      <c r="K908" s="63">
        <f t="shared" si="193"/>
        <v>0.12610000000000809</v>
      </c>
      <c r="L908" s="24">
        <f t="shared" si="194"/>
        <v>1.1406180322575833E-3</v>
      </c>
      <c r="M908" s="4">
        <f t="shared" ca="1" si="183"/>
        <v>110.75773333333332</v>
      </c>
      <c r="N908" s="63">
        <f t="shared" ca="1" si="185"/>
        <v>-0.20363333333331468</v>
      </c>
      <c r="O908" s="63">
        <f t="shared" ca="1" si="186"/>
        <v>4.1466534444436848E-2</v>
      </c>
      <c r="P908" s="63">
        <f t="shared" ca="1" si="187"/>
        <v>0.20363333333331468</v>
      </c>
      <c r="Q908" s="24">
        <f t="shared" ca="1" si="188"/>
        <v>1.8419337983242112E-3</v>
      </c>
      <c r="R908" s="25">
        <f t="shared" ca="1" si="184"/>
        <v>-0.21412609484908457</v>
      </c>
      <c r="S908" s="26">
        <f t="shared" ca="1" si="195"/>
        <v>1</v>
      </c>
    </row>
    <row r="909" spans="5:19" x14ac:dyDescent="0.3">
      <c r="E909" s="23">
        <f t="shared" si="189"/>
        <v>908</v>
      </c>
      <c r="F909" s="79">
        <v>44782</v>
      </c>
      <c r="G909" s="82">
        <v>106.7817</v>
      </c>
      <c r="H909" s="27">
        <f t="shared" si="190"/>
        <v>110.55410000000001</v>
      </c>
      <c r="I909" s="63">
        <f t="shared" si="191"/>
        <v>-3.7724000000000046</v>
      </c>
      <c r="J909" s="63">
        <f t="shared" si="192"/>
        <v>14.231001760000035</v>
      </c>
      <c r="K909" s="63">
        <f t="shared" si="193"/>
        <v>3.7724000000000046</v>
      </c>
      <c r="L909" s="24">
        <f t="shared" si="194"/>
        <v>3.5328150797374502E-2</v>
      </c>
      <c r="M909" s="4">
        <f t="shared" ca="1" si="183"/>
        <v>110.66723333333334</v>
      </c>
      <c r="N909" s="63">
        <f t="shared" ca="1" si="185"/>
        <v>-3.8855333333333419</v>
      </c>
      <c r="O909" s="63">
        <f t="shared" ca="1" si="186"/>
        <v>15.097369284444511</v>
      </c>
      <c r="P909" s="63">
        <f t="shared" ca="1" si="187"/>
        <v>3.8855333333333419</v>
      </c>
      <c r="Q909" s="24">
        <f t="shared" ca="1" si="188"/>
        <v>3.6387633211808219E-2</v>
      </c>
      <c r="R909" s="25">
        <f t="shared" ca="1" si="184"/>
        <v>-3.8960260948491117</v>
      </c>
      <c r="S909" s="26">
        <f t="shared" ca="1" si="195"/>
        <v>0</v>
      </c>
    </row>
    <row r="910" spans="5:19" x14ac:dyDescent="0.3">
      <c r="E910" s="23">
        <f t="shared" si="189"/>
        <v>909</v>
      </c>
      <c r="F910" s="79">
        <v>44783</v>
      </c>
      <c r="G910" s="82">
        <v>109.7201</v>
      </c>
      <c r="H910" s="27">
        <f t="shared" si="190"/>
        <v>106.7817</v>
      </c>
      <c r="I910" s="63">
        <f t="shared" si="191"/>
        <v>2.9384000000000015</v>
      </c>
      <c r="J910" s="63">
        <f t="shared" si="192"/>
        <v>8.6341945600000081</v>
      </c>
      <c r="K910" s="63">
        <f t="shared" si="193"/>
        <v>2.9384000000000015</v>
      </c>
      <c r="L910" s="24">
        <f t="shared" si="194"/>
        <v>2.6780872419912134E-2</v>
      </c>
      <c r="M910" s="4">
        <f t="shared" ca="1" si="183"/>
        <v>109.2546</v>
      </c>
      <c r="N910" s="63">
        <f t="shared" ca="1" si="185"/>
        <v>0.4655000000000058</v>
      </c>
      <c r="O910" s="63">
        <f t="shared" ca="1" si="186"/>
        <v>0.21669025000000539</v>
      </c>
      <c r="P910" s="63">
        <f t="shared" ca="1" si="187"/>
        <v>0.4655000000000058</v>
      </c>
      <c r="Q910" s="24">
        <f t="shared" ca="1" si="188"/>
        <v>4.242613705237288E-3</v>
      </c>
      <c r="R910" s="25">
        <f t="shared" ca="1" si="184"/>
        <v>0.45500723848423591</v>
      </c>
      <c r="S910" s="26">
        <f t="shared" ca="1" si="195"/>
        <v>1</v>
      </c>
    </row>
    <row r="911" spans="5:19" x14ac:dyDescent="0.3">
      <c r="E911" s="23">
        <f t="shared" si="189"/>
        <v>910</v>
      </c>
      <c r="F911" s="79">
        <v>44784</v>
      </c>
      <c r="G911" s="82">
        <v>110.6511</v>
      </c>
      <c r="H911" s="27">
        <f t="shared" si="190"/>
        <v>109.7201</v>
      </c>
      <c r="I911" s="63">
        <f t="shared" si="191"/>
        <v>0.93099999999999739</v>
      </c>
      <c r="J911" s="63">
        <f t="shared" si="192"/>
        <v>0.86676099999999512</v>
      </c>
      <c r="K911" s="63">
        <f t="shared" si="193"/>
        <v>0.93099999999999739</v>
      </c>
      <c r="L911" s="24">
        <f t="shared" si="194"/>
        <v>8.4138341146179057E-3</v>
      </c>
      <c r="M911" s="4">
        <f t="shared" ca="1" si="183"/>
        <v>109.01863333333334</v>
      </c>
      <c r="N911" s="63">
        <f t="shared" ca="1" si="185"/>
        <v>1.6324666666666587</v>
      </c>
      <c r="O911" s="63">
        <f t="shared" ca="1" si="186"/>
        <v>2.6649474177777517</v>
      </c>
      <c r="P911" s="63">
        <f t="shared" ca="1" si="187"/>
        <v>1.6324666666666587</v>
      </c>
      <c r="Q911" s="24">
        <f t="shared" ca="1" si="188"/>
        <v>1.4753280054754618E-2</v>
      </c>
      <c r="R911" s="25">
        <f t="shared" ca="1" si="184"/>
        <v>1.6219739051508888</v>
      </c>
      <c r="S911" s="26">
        <f t="shared" ca="1" si="195"/>
        <v>0</v>
      </c>
    </row>
    <row r="912" spans="5:19" x14ac:dyDescent="0.3">
      <c r="E912" s="23">
        <f t="shared" si="189"/>
        <v>911</v>
      </c>
      <c r="F912" s="79">
        <v>44785</v>
      </c>
      <c r="G912" s="82">
        <v>112.5615</v>
      </c>
      <c r="H912" s="27">
        <f t="shared" si="190"/>
        <v>110.6511</v>
      </c>
      <c r="I912" s="63">
        <f t="shared" si="191"/>
        <v>1.9103999999999957</v>
      </c>
      <c r="J912" s="63">
        <f t="shared" si="192"/>
        <v>3.6496281599999834</v>
      </c>
      <c r="K912" s="63">
        <f t="shared" si="193"/>
        <v>1.9103999999999957</v>
      </c>
      <c r="L912" s="24">
        <f t="shared" si="194"/>
        <v>1.6972055276448836E-2</v>
      </c>
      <c r="M912" s="4">
        <f t="shared" ca="1" si="183"/>
        <v>109.05096666666667</v>
      </c>
      <c r="N912" s="63">
        <f t="shared" ca="1" si="185"/>
        <v>3.5105333333333277</v>
      </c>
      <c r="O912" s="63">
        <f t="shared" ca="1" si="186"/>
        <v>12.323844284444405</v>
      </c>
      <c r="P912" s="63">
        <f t="shared" ca="1" si="187"/>
        <v>3.5105333333333277</v>
      </c>
      <c r="Q912" s="24">
        <f t="shared" ca="1" si="188"/>
        <v>3.1187691469404085E-2</v>
      </c>
      <c r="R912" s="25">
        <f t="shared" ca="1" si="184"/>
        <v>3.500040571817558</v>
      </c>
      <c r="S912" s="26">
        <f t="shared" ca="1" si="195"/>
        <v>0</v>
      </c>
    </row>
    <row r="913" spans="5:19" x14ac:dyDescent="0.3">
      <c r="E913" s="23">
        <f t="shared" si="189"/>
        <v>912</v>
      </c>
      <c r="F913" s="79">
        <v>44788</v>
      </c>
      <c r="G913" s="82">
        <v>112.804</v>
      </c>
      <c r="H913" s="27">
        <f t="shared" si="190"/>
        <v>112.5615</v>
      </c>
      <c r="I913" s="63">
        <f t="shared" si="191"/>
        <v>0.24250000000000682</v>
      </c>
      <c r="J913" s="63">
        <f t="shared" si="192"/>
        <v>5.8806250000003307E-2</v>
      </c>
      <c r="K913" s="63">
        <f t="shared" si="193"/>
        <v>0.24250000000000682</v>
      </c>
      <c r="L913" s="24">
        <f t="shared" si="194"/>
        <v>2.1497464628914471E-3</v>
      </c>
      <c r="M913" s="4">
        <f t="shared" ca="1" si="183"/>
        <v>110.97756666666665</v>
      </c>
      <c r="N913" s="63">
        <f t="shared" ca="1" si="185"/>
        <v>1.8264333333333553</v>
      </c>
      <c r="O913" s="63">
        <f t="shared" ca="1" si="186"/>
        <v>3.3358587211111916</v>
      </c>
      <c r="P913" s="63">
        <f t="shared" ca="1" si="187"/>
        <v>1.8264333333333553</v>
      </c>
      <c r="Q913" s="24">
        <f t="shared" ca="1" si="188"/>
        <v>1.6191210713568271E-2</v>
      </c>
      <c r="R913" s="25">
        <f t="shared" ca="1" si="184"/>
        <v>1.8159405718175854</v>
      </c>
      <c r="S913" s="26">
        <f t="shared" ca="1" si="195"/>
        <v>0</v>
      </c>
    </row>
    <row r="914" spans="5:19" x14ac:dyDescent="0.3">
      <c r="E914" s="23">
        <f t="shared" si="189"/>
        <v>913</v>
      </c>
      <c r="F914" s="79">
        <v>44789</v>
      </c>
      <c r="G914" s="82">
        <v>114.4914</v>
      </c>
      <c r="H914" s="27">
        <f t="shared" si="190"/>
        <v>112.804</v>
      </c>
      <c r="I914" s="63">
        <f t="shared" si="191"/>
        <v>1.6873999999999967</v>
      </c>
      <c r="J914" s="63">
        <f t="shared" si="192"/>
        <v>2.8473187599999887</v>
      </c>
      <c r="K914" s="63">
        <f t="shared" si="193"/>
        <v>1.6873999999999967</v>
      </c>
      <c r="L914" s="24">
        <f t="shared" si="194"/>
        <v>1.47382248797726E-2</v>
      </c>
      <c r="M914" s="4">
        <f t="shared" ca="1" si="183"/>
        <v>112.00553333333335</v>
      </c>
      <c r="N914" s="63">
        <f t="shared" ca="1" si="185"/>
        <v>2.4858666666666522</v>
      </c>
      <c r="O914" s="63">
        <f t="shared" ca="1" si="186"/>
        <v>6.1795330844443725</v>
      </c>
      <c r="P914" s="63">
        <f t="shared" ca="1" si="187"/>
        <v>2.4858666666666522</v>
      </c>
      <c r="Q914" s="24">
        <f t="shared" ca="1" si="188"/>
        <v>2.1712256699338572E-2</v>
      </c>
      <c r="R914" s="25">
        <f t="shared" ca="1" si="184"/>
        <v>2.4753739051508825</v>
      </c>
      <c r="S914" s="26">
        <f t="shared" ca="1" si="195"/>
        <v>0</v>
      </c>
    </row>
    <row r="915" spans="5:19" x14ac:dyDescent="0.3">
      <c r="E915" s="23">
        <f t="shared" si="189"/>
        <v>914</v>
      </c>
      <c r="F915" s="79">
        <v>44790</v>
      </c>
      <c r="G915" s="82">
        <v>113.5022</v>
      </c>
      <c r="H915" s="27">
        <f t="shared" si="190"/>
        <v>114.4914</v>
      </c>
      <c r="I915" s="63">
        <f t="shared" si="191"/>
        <v>-0.98919999999999675</v>
      </c>
      <c r="J915" s="63">
        <f t="shared" si="192"/>
        <v>0.97851663999999361</v>
      </c>
      <c r="K915" s="63">
        <f t="shared" si="193"/>
        <v>0.98919999999999675</v>
      </c>
      <c r="L915" s="24">
        <f t="shared" si="194"/>
        <v>8.7152495722549583E-3</v>
      </c>
      <c r="M915" s="4">
        <f t="shared" ca="1" si="183"/>
        <v>113.28563333333334</v>
      </c>
      <c r="N915" s="63">
        <f t="shared" ca="1" si="185"/>
        <v>0.21656666666666524</v>
      </c>
      <c r="O915" s="63">
        <f t="shared" ca="1" si="186"/>
        <v>4.6901121111110493E-2</v>
      </c>
      <c r="P915" s="63">
        <f t="shared" ca="1" si="187"/>
        <v>0.21656666666666524</v>
      </c>
      <c r="Q915" s="24">
        <f t="shared" ca="1" si="188"/>
        <v>1.9080393742734964E-3</v>
      </c>
      <c r="R915" s="25">
        <f t="shared" ca="1" si="184"/>
        <v>0.20607390515089535</v>
      </c>
      <c r="S915" s="26">
        <f t="shared" ca="1" si="195"/>
        <v>0</v>
      </c>
    </row>
    <row r="916" spans="5:19" x14ac:dyDescent="0.3">
      <c r="E916" s="23">
        <f t="shared" si="189"/>
        <v>915</v>
      </c>
      <c r="F916" s="79">
        <v>44791</v>
      </c>
      <c r="G916" s="82">
        <v>112.5034</v>
      </c>
      <c r="H916" s="27">
        <f t="shared" si="190"/>
        <v>113.5022</v>
      </c>
      <c r="I916" s="63">
        <f t="shared" si="191"/>
        <v>-0.9988000000000028</v>
      </c>
      <c r="J916" s="63">
        <f t="shared" si="192"/>
        <v>0.99760144000000561</v>
      </c>
      <c r="K916" s="63">
        <f t="shared" si="193"/>
        <v>0.9988000000000028</v>
      </c>
      <c r="L916" s="24">
        <f t="shared" si="194"/>
        <v>8.8779539107262783E-3</v>
      </c>
      <c r="M916" s="4">
        <f t="shared" ca="1" si="183"/>
        <v>113.5992</v>
      </c>
      <c r="N916" s="63">
        <f t="shared" ca="1" si="185"/>
        <v>-1.095799999999997</v>
      </c>
      <c r="O916" s="63">
        <f t="shared" ca="1" si="186"/>
        <v>1.2007776399999934</v>
      </c>
      <c r="P916" s="63">
        <f t="shared" ca="1" si="187"/>
        <v>1.095799999999997</v>
      </c>
      <c r="Q916" s="24">
        <f t="shared" ca="1" si="188"/>
        <v>9.74015007546436E-3</v>
      </c>
      <c r="R916" s="25">
        <f t="shared" ca="1" si="184"/>
        <v>-1.1062927615157669</v>
      </c>
      <c r="S916" s="26">
        <f t="shared" ca="1" si="195"/>
        <v>1</v>
      </c>
    </row>
    <row r="917" spans="5:19" x14ac:dyDescent="0.3">
      <c r="E917" s="23">
        <f t="shared" si="189"/>
        <v>916</v>
      </c>
      <c r="F917" s="79">
        <v>44792</v>
      </c>
      <c r="G917" s="82">
        <v>109.73950000000001</v>
      </c>
      <c r="H917" s="27">
        <f t="shared" si="190"/>
        <v>112.5034</v>
      </c>
      <c r="I917" s="63">
        <f t="shared" si="191"/>
        <v>-2.7638999999999925</v>
      </c>
      <c r="J917" s="63">
        <f t="shared" si="192"/>
        <v>7.6391432099999586</v>
      </c>
      <c r="K917" s="63">
        <f t="shared" si="193"/>
        <v>2.7638999999999925</v>
      </c>
      <c r="L917" s="24">
        <f t="shared" si="194"/>
        <v>2.5186008684202062E-2</v>
      </c>
      <c r="M917" s="4">
        <f t="shared" ca="1" si="183"/>
        <v>113.49900000000001</v>
      </c>
      <c r="N917" s="63">
        <f t="shared" ca="1" si="185"/>
        <v>-3.7595000000000027</v>
      </c>
      <c r="O917" s="63">
        <f t="shared" ca="1" si="186"/>
        <v>14.13384025000002</v>
      </c>
      <c r="P917" s="63">
        <f t="shared" ca="1" si="187"/>
        <v>3.7595000000000027</v>
      </c>
      <c r="Q917" s="24">
        <f t="shared" ca="1" si="188"/>
        <v>3.4258402854031617E-2</v>
      </c>
      <c r="R917" s="25">
        <f t="shared" ca="1" si="184"/>
        <v>-3.7699927615157725</v>
      </c>
      <c r="S917" s="26">
        <f t="shared" ca="1" si="195"/>
        <v>0</v>
      </c>
    </row>
    <row r="918" spans="5:19" x14ac:dyDescent="0.3">
      <c r="E918" s="23">
        <f t="shared" si="189"/>
        <v>917</v>
      </c>
      <c r="F918" s="79">
        <v>44795</v>
      </c>
      <c r="G918" s="82">
        <v>107.0047</v>
      </c>
      <c r="H918" s="27">
        <f t="shared" si="190"/>
        <v>109.73950000000001</v>
      </c>
      <c r="I918" s="63">
        <f t="shared" si="191"/>
        <v>-2.734800000000007</v>
      </c>
      <c r="J918" s="63">
        <f t="shared" si="192"/>
        <v>7.4791310400000386</v>
      </c>
      <c r="K918" s="63">
        <f t="shared" si="193"/>
        <v>2.734800000000007</v>
      </c>
      <c r="L918" s="24">
        <f t="shared" si="194"/>
        <v>2.5557755874274748E-2</v>
      </c>
      <c r="M918" s="4">
        <f t="shared" ca="1" si="183"/>
        <v>111.91503333333334</v>
      </c>
      <c r="N918" s="63">
        <f t="shared" ca="1" si="185"/>
        <v>-4.910333333333341</v>
      </c>
      <c r="O918" s="63">
        <f t="shared" ca="1" si="186"/>
        <v>24.111373444444521</v>
      </c>
      <c r="P918" s="63">
        <f t="shared" ca="1" si="187"/>
        <v>4.910333333333341</v>
      </c>
      <c r="Q918" s="24">
        <f t="shared" ca="1" si="188"/>
        <v>4.588895004923467E-2</v>
      </c>
      <c r="R918" s="25">
        <f t="shared" ca="1" si="184"/>
        <v>-4.9208260948491107</v>
      </c>
      <c r="S918" s="26">
        <f t="shared" ca="1" si="195"/>
        <v>0</v>
      </c>
    </row>
    <row r="919" spans="5:19" x14ac:dyDescent="0.3">
      <c r="E919" s="23">
        <f t="shared" si="189"/>
        <v>918</v>
      </c>
      <c r="F919" s="79">
        <v>44796</v>
      </c>
      <c r="G919" s="82">
        <v>107.33450000000001</v>
      </c>
      <c r="H919" s="27">
        <f t="shared" si="190"/>
        <v>107.0047</v>
      </c>
      <c r="I919" s="63">
        <f t="shared" si="191"/>
        <v>0.32980000000000587</v>
      </c>
      <c r="J919" s="63">
        <f t="shared" si="192"/>
        <v>0.10876804000000387</v>
      </c>
      <c r="K919" s="63">
        <f t="shared" si="193"/>
        <v>0.32980000000000587</v>
      </c>
      <c r="L919" s="24">
        <f t="shared" si="194"/>
        <v>3.0726374092207619E-3</v>
      </c>
      <c r="M919" s="4">
        <f t="shared" ca="1" si="183"/>
        <v>109.74920000000002</v>
      </c>
      <c r="N919" s="63">
        <f t="shared" ca="1" si="185"/>
        <v>-2.4147000000000105</v>
      </c>
      <c r="O919" s="63">
        <f t="shared" ca="1" si="186"/>
        <v>5.8307760900000511</v>
      </c>
      <c r="P919" s="63">
        <f t="shared" ca="1" si="187"/>
        <v>2.4147000000000105</v>
      </c>
      <c r="Q919" s="24">
        <f t="shared" ca="1" si="188"/>
        <v>2.2496960436765537E-2</v>
      </c>
      <c r="R919" s="25">
        <f t="shared" ca="1" si="184"/>
        <v>-2.4251927615157802</v>
      </c>
      <c r="S919" s="26">
        <f t="shared" ca="1" si="195"/>
        <v>0</v>
      </c>
    </row>
    <row r="920" spans="5:19" x14ac:dyDescent="0.3">
      <c r="E920" s="23">
        <f t="shared" si="189"/>
        <v>919</v>
      </c>
      <c r="F920" s="79">
        <v>44797</v>
      </c>
      <c r="G920" s="82">
        <v>108.0424</v>
      </c>
      <c r="H920" s="27">
        <f t="shared" si="190"/>
        <v>107.33450000000001</v>
      </c>
      <c r="I920" s="63">
        <f t="shared" si="191"/>
        <v>0.70789999999999509</v>
      </c>
      <c r="J920" s="63">
        <f t="shared" si="192"/>
        <v>0.50112240999999302</v>
      </c>
      <c r="K920" s="63">
        <f t="shared" si="193"/>
        <v>0.70789999999999509</v>
      </c>
      <c r="L920" s="24">
        <f t="shared" si="194"/>
        <v>6.5520573404514813E-3</v>
      </c>
      <c r="M920" s="4">
        <f t="shared" ca="1" si="183"/>
        <v>108.02623333333334</v>
      </c>
      <c r="N920" s="63">
        <f t="shared" ca="1" si="185"/>
        <v>1.6166666666663332E-2</v>
      </c>
      <c r="O920" s="63">
        <f t="shared" ca="1" si="186"/>
        <v>2.6136111111100331E-4</v>
      </c>
      <c r="P920" s="63">
        <f t="shared" ca="1" si="187"/>
        <v>1.6166666666663332E-2</v>
      </c>
      <c r="Q920" s="24">
        <f t="shared" ca="1" si="188"/>
        <v>1.4963261336904153E-4</v>
      </c>
      <c r="R920" s="25">
        <f t="shared" ca="1" si="184"/>
        <v>5.6739051508934522E-3</v>
      </c>
      <c r="S920" s="26">
        <f t="shared" ca="1" si="195"/>
        <v>1</v>
      </c>
    </row>
    <row r="921" spans="5:19" x14ac:dyDescent="0.3">
      <c r="E921" s="23">
        <f t="shared" si="189"/>
        <v>920</v>
      </c>
      <c r="F921" s="79">
        <v>44798</v>
      </c>
      <c r="G921" s="82">
        <v>109.79770000000001</v>
      </c>
      <c r="H921" s="27">
        <f t="shared" si="190"/>
        <v>108.0424</v>
      </c>
      <c r="I921" s="63">
        <f t="shared" si="191"/>
        <v>1.7553000000000054</v>
      </c>
      <c r="J921" s="63">
        <f t="shared" si="192"/>
        <v>3.0810780900000192</v>
      </c>
      <c r="K921" s="63">
        <f t="shared" si="193"/>
        <v>1.7553000000000054</v>
      </c>
      <c r="L921" s="24">
        <f t="shared" si="194"/>
        <v>1.5986673673492297E-2</v>
      </c>
      <c r="M921" s="4">
        <f t="shared" ca="1" si="183"/>
        <v>107.46053333333333</v>
      </c>
      <c r="N921" s="63">
        <f t="shared" ca="1" si="185"/>
        <v>2.3371666666666755</v>
      </c>
      <c r="O921" s="63">
        <f t="shared" ca="1" si="186"/>
        <v>5.4623480277778187</v>
      </c>
      <c r="P921" s="63">
        <f t="shared" ca="1" si="187"/>
        <v>2.3371666666666755</v>
      </c>
      <c r="Q921" s="24">
        <f t="shared" ca="1" si="188"/>
        <v>2.1286116800868098E-2</v>
      </c>
      <c r="R921" s="25">
        <f t="shared" ca="1" si="184"/>
        <v>2.3266739051509058</v>
      </c>
      <c r="S921" s="26">
        <f t="shared" ca="1" si="195"/>
        <v>0</v>
      </c>
    </row>
    <row r="922" spans="5:19" x14ac:dyDescent="0.3">
      <c r="E922" s="23">
        <f t="shared" si="189"/>
        <v>921</v>
      </c>
      <c r="F922" s="79">
        <v>44799</v>
      </c>
      <c r="G922" s="82">
        <v>105.00700000000001</v>
      </c>
      <c r="H922" s="27">
        <f t="shared" si="190"/>
        <v>109.79770000000001</v>
      </c>
      <c r="I922" s="63">
        <f t="shared" si="191"/>
        <v>-4.7907000000000011</v>
      </c>
      <c r="J922" s="63">
        <f t="shared" si="192"/>
        <v>22.950806490000009</v>
      </c>
      <c r="K922" s="63">
        <f t="shared" si="193"/>
        <v>4.7907000000000011</v>
      </c>
      <c r="L922" s="24">
        <f t="shared" si="194"/>
        <v>4.5622672774196016E-2</v>
      </c>
      <c r="M922" s="4">
        <f t="shared" ca="1" si="183"/>
        <v>108.39153333333333</v>
      </c>
      <c r="N922" s="63">
        <f t="shared" ca="1" si="185"/>
        <v>-3.384533333333323</v>
      </c>
      <c r="O922" s="63">
        <f t="shared" ca="1" si="186"/>
        <v>11.455065884444375</v>
      </c>
      <c r="P922" s="63">
        <f t="shared" ca="1" si="187"/>
        <v>3.384533333333323</v>
      </c>
      <c r="Q922" s="24">
        <f t="shared" ca="1" si="188"/>
        <v>3.22315020268489E-2</v>
      </c>
      <c r="R922" s="25">
        <f t="shared" ca="1" si="184"/>
        <v>-3.3950260948490927</v>
      </c>
      <c r="S922" s="26">
        <f t="shared" ca="1" si="195"/>
        <v>1</v>
      </c>
    </row>
    <row r="923" spans="5:19" x14ac:dyDescent="0.3">
      <c r="E923" s="23">
        <f t="shared" si="189"/>
        <v>922</v>
      </c>
      <c r="F923" s="79">
        <v>44802</v>
      </c>
      <c r="G923" s="82">
        <v>104.6191</v>
      </c>
      <c r="H923" s="27">
        <f t="shared" si="190"/>
        <v>105.00700000000001</v>
      </c>
      <c r="I923" s="63">
        <f t="shared" si="191"/>
        <v>-0.38790000000000191</v>
      </c>
      <c r="J923" s="63">
        <f t="shared" si="192"/>
        <v>0.15046641000000149</v>
      </c>
      <c r="K923" s="63">
        <f t="shared" si="193"/>
        <v>0.38790000000000191</v>
      </c>
      <c r="L923" s="24">
        <f t="shared" si="194"/>
        <v>3.7077359679064522E-3</v>
      </c>
      <c r="M923" s="4">
        <f t="shared" ca="1" si="183"/>
        <v>107.6157</v>
      </c>
      <c r="N923" s="63">
        <f t="shared" ca="1" si="185"/>
        <v>-2.9966000000000008</v>
      </c>
      <c r="O923" s="63">
        <f t="shared" ca="1" si="186"/>
        <v>8.9796115600000057</v>
      </c>
      <c r="P923" s="63">
        <f t="shared" ca="1" si="187"/>
        <v>2.9966000000000008</v>
      </c>
      <c r="Q923" s="24">
        <f t="shared" ca="1" si="188"/>
        <v>2.8642953342171752E-2</v>
      </c>
      <c r="R923" s="25">
        <f t="shared" ca="1" si="184"/>
        <v>-3.0070927615157705</v>
      </c>
      <c r="S923" s="26">
        <f t="shared" ca="1" si="195"/>
        <v>0</v>
      </c>
    </row>
    <row r="924" spans="5:19" x14ac:dyDescent="0.3">
      <c r="E924" s="23">
        <f t="shared" si="189"/>
        <v>923</v>
      </c>
      <c r="F924" s="79">
        <v>44803</v>
      </c>
      <c r="G924" s="82">
        <v>104.5997</v>
      </c>
      <c r="H924" s="27">
        <f t="shared" si="190"/>
        <v>104.6191</v>
      </c>
      <c r="I924" s="63">
        <f t="shared" si="191"/>
        <v>-1.9400000000004525E-2</v>
      </c>
      <c r="J924" s="63">
        <f t="shared" si="192"/>
        <v>3.7636000000017554E-4</v>
      </c>
      <c r="K924" s="63">
        <f t="shared" si="193"/>
        <v>1.9400000000004525E-2</v>
      </c>
      <c r="L924" s="24">
        <f t="shared" si="194"/>
        <v>1.8546898318068335E-4</v>
      </c>
      <c r="M924" s="4">
        <f t="shared" ca="1" si="183"/>
        <v>106.47460000000001</v>
      </c>
      <c r="N924" s="63">
        <f t="shared" ca="1" si="185"/>
        <v>-1.8749000000000109</v>
      </c>
      <c r="O924" s="63">
        <f t="shared" ca="1" si="186"/>
        <v>3.5152500100000408</v>
      </c>
      <c r="P924" s="63">
        <f t="shared" ca="1" si="187"/>
        <v>1.8749000000000109</v>
      </c>
      <c r="Q924" s="24">
        <f t="shared" ca="1" si="188"/>
        <v>1.7924525596153821E-2</v>
      </c>
      <c r="R924" s="25">
        <f t="shared" ca="1" si="184"/>
        <v>-1.8853927615157808</v>
      </c>
      <c r="S924" s="26">
        <f t="shared" ca="1" si="195"/>
        <v>0</v>
      </c>
    </row>
    <row r="925" spans="5:19" x14ac:dyDescent="0.3">
      <c r="E925" s="23">
        <f t="shared" si="189"/>
        <v>924</v>
      </c>
      <c r="F925" s="79">
        <v>44804</v>
      </c>
      <c r="G925" s="82">
        <v>103.2323</v>
      </c>
      <c r="H925" s="27">
        <f t="shared" si="190"/>
        <v>104.5997</v>
      </c>
      <c r="I925" s="63">
        <f t="shared" si="191"/>
        <v>-1.3674000000000035</v>
      </c>
      <c r="J925" s="63">
        <f t="shared" si="192"/>
        <v>1.8697827600000096</v>
      </c>
      <c r="K925" s="63">
        <f t="shared" si="193"/>
        <v>1.3674000000000035</v>
      </c>
      <c r="L925" s="24">
        <f t="shared" si="194"/>
        <v>1.3245854252980933E-2</v>
      </c>
      <c r="M925" s="4">
        <f t="shared" ca="1" si="183"/>
        <v>104.74193333333334</v>
      </c>
      <c r="N925" s="63">
        <f t="shared" ca="1" si="185"/>
        <v>-1.5096333333333405</v>
      </c>
      <c r="O925" s="63">
        <f t="shared" ca="1" si="186"/>
        <v>2.2789928011111327</v>
      </c>
      <c r="P925" s="63">
        <f t="shared" ca="1" si="187"/>
        <v>1.5096333333333405</v>
      </c>
      <c r="Q925" s="24">
        <f t="shared" ca="1" si="188"/>
        <v>1.4623652997495363E-2</v>
      </c>
      <c r="R925" s="25">
        <f t="shared" ca="1" si="184"/>
        <v>-1.5201260948491104</v>
      </c>
      <c r="S925" s="26">
        <f t="shared" ca="1" si="195"/>
        <v>0</v>
      </c>
    </row>
    <row r="926" spans="5:19" x14ac:dyDescent="0.3">
      <c r="E926" s="23">
        <f t="shared" si="189"/>
        <v>925</v>
      </c>
      <c r="F926" s="79">
        <v>44805</v>
      </c>
      <c r="G926" s="82">
        <v>103.2711</v>
      </c>
      <c r="H926" s="27">
        <f t="shared" si="190"/>
        <v>103.2323</v>
      </c>
      <c r="I926" s="63">
        <f t="shared" si="191"/>
        <v>3.8800000000009049E-2</v>
      </c>
      <c r="J926" s="63">
        <f t="shared" si="192"/>
        <v>1.5054400000007022E-3</v>
      </c>
      <c r="K926" s="63">
        <f t="shared" si="193"/>
        <v>3.8800000000009049E-2</v>
      </c>
      <c r="L926" s="24">
        <f t="shared" si="194"/>
        <v>3.7571014543283696E-4</v>
      </c>
      <c r="M926" s="4">
        <f t="shared" ca="1" si="183"/>
        <v>104.15036666666667</v>
      </c>
      <c r="N926" s="63">
        <f t="shared" ca="1" si="185"/>
        <v>-0.8792666666666662</v>
      </c>
      <c r="O926" s="63">
        <f t="shared" ca="1" si="186"/>
        <v>0.77310987111111029</v>
      </c>
      <c r="P926" s="63">
        <f t="shared" ca="1" si="187"/>
        <v>0.8792666666666662</v>
      </c>
      <c r="Q926" s="24">
        <f t="shared" ca="1" si="188"/>
        <v>8.5141599795747914E-3</v>
      </c>
      <c r="R926" s="25">
        <f t="shared" ca="1" si="184"/>
        <v>-0.88975942818243603</v>
      </c>
      <c r="S926" s="26">
        <f t="shared" ca="1" si="195"/>
        <v>0</v>
      </c>
    </row>
    <row r="927" spans="5:19" x14ac:dyDescent="0.3">
      <c r="E927" s="23">
        <f t="shared" si="189"/>
        <v>926</v>
      </c>
      <c r="F927" s="79">
        <v>44806</v>
      </c>
      <c r="G927" s="82">
        <v>102.8383</v>
      </c>
      <c r="H927" s="27">
        <f t="shared" si="190"/>
        <v>103.2711</v>
      </c>
      <c r="I927" s="63">
        <f t="shared" si="191"/>
        <v>-0.4328000000000003</v>
      </c>
      <c r="J927" s="63">
        <f t="shared" si="192"/>
        <v>0.18731584000000026</v>
      </c>
      <c r="K927" s="63">
        <f t="shared" si="193"/>
        <v>0.4328000000000003</v>
      </c>
      <c r="L927" s="24">
        <f t="shared" si="194"/>
        <v>4.2085487605298833E-3</v>
      </c>
      <c r="M927" s="4">
        <f t="shared" ca="1" si="183"/>
        <v>103.70103333333333</v>
      </c>
      <c r="N927" s="63">
        <f t="shared" ca="1" si="185"/>
        <v>-0.86273333333332403</v>
      </c>
      <c r="O927" s="63">
        <f t="shared" ca="1" si="186"/>
        <v>0.74430880444442837</v>
      </c>
      <c r="P927" s="63">
        <f t="shared" ca="1" si="187"/>
        <v>0.86273333333332403</v>
      </c>
      <c r="Q927" s="24">
        <f t="shared" ca="1" si="188"/>
        <v>8.3892220440567773E-3</v>
      </c>
      <c r="R927" s="25">
        <f t="shared" ca="1" si="184"/>
        <v>-0.87322609484909386</v>
      </c>
      <c r="S927" s="26">
        <f t="shared" ca="1" si="195"/>
        <v>0</v>
      </c>
    </row>
    <row r="928" spans="5:19" x14ac:dyDescent="0.3">
      <c r="E928" s="23">
        <f t="shared" si="189"/>
        <v>927</v>
      </c>
      <c r="F928" s="79">
        <v>44810</v>
      </c>
      <c r="G928" s="82">
        <v>102.2645</v>
      </c>
      <c r="H928" s="27">
        <f t="shared" si="190"/>
        <v>102.8383</v>
      </c>
      <c r="I928" s="63">
        <f t="shared" si="191"/>
        <v>-0.57380000000000564</v>
      </c>
      <c r="J928" s="63">
        <f t="shared" si="192"/>
        <v>0.32924644000000647</v>
      </c>
      <c r="K928" s="63">
        <f t="shared" si="193"/>
        <v>0.57380000000000564</v>
      </c>
      <c r="L928" s="24">
        <f t="shared" si="194"/>
        <v>5.6109402578607987E-3</v>
      </c>
      <c r="M928" s="4">
        <f t="shared" ca="1" si="183"/>
        <v>103.1139</v>
      </c>
      <c r="N928" s="63">
        <f t="shared" ca="1" si="185"/>
        <v>-0.84940000000000282</v>
      </c>
      <c r="O928" s="63">
        <f t="shared" ca="1" si="186"/>
        <v>0.72148036000000482</v>
      </c>
      <c r="P928" s="63">
        <f t="shared" ca="1" si="187"/>
        <v>0.84940000000000282</v>
      </c>
      <c r="Q928" s="24">
        <f t="shared" ca="1" si="188"/>
        <v>8.3059126089699044E-3</v>
      </c>
      <c r="R928" s="25">
        <f t="shared" ca="1" si="184"/>
        <v>-0.85989276151577265</v>
      </c>
      <c r="S928" s="26">
        <f t="shared" ca="1" si="195"/>
        <v>0</v>
      </c>
    </row>
    <row r="929" spans="5:19" x14ac:dyDescent="0.3">
      <c r="E929" s="23">
        <f t="shared" si="189"/>
        <v>928</v>
      </c>
      <c r="F929" s="79">
        <v>44811</v>
      </c>
      <c r="G929" s="82">
        <v>105.5031</v>
      </c>
      <c r="H929" s="27">
        <f t="shared" si="190"/>
        <v>102.2645</v>
      </c>
      <c r="I929" s="63">
        <f t="shared" si="191"/>
        <v>3.2386000000000053</v>
      </c>
      <c r="J929" s="63">
        <f t="shared" si="192"/>
        <v>10.488529960000035</v>
      </c>
      <c r="K929" s="63">
        <f t="shared" si="193"/>
        <v>3.2386000000000053</v>
      </c>
      <c r="L929" s="24">
        <f t="shared" si="194"/>
        <v>3.0696728342579555E-2</v>
      </c>
      <c r="M929" s="4">
        <f t="shared" ca="1" si="183"/>
        <v>102.79129999999999</v>
      </c>
      <c r="N929" s="63">
        <f t="shared" ca="1" si="185"/>
        <v>2.7118000000000109</v>
      </c>
      <c r="O929" s="63">
        <f t="shared" ca="1" si="186"/>
        <v>7.3538592400000589</v>
      </c>
      <c r="P929" s="63">
        <f t="shared" ca="1" si="187"/>
        <v>2.7118000000000109</v>
      </c>
      <c r="Q929" s="24">
        <f t="shared" ca="1" si="188"/>
        <v>2.5703510133825554E-2</v>
      </c>
      <c r="R929" s="25">
        <f t="shared" ca="1" si="184"/>
        <v>2.7013072384842411</v>
      </c>
      <c r="S929" s="26">
        <f t="shared" ca="1" si="195"/>
        <v>1</v>
      </c>
    </row>
    <row r="930" spans="5:19" x14ac:dyDescent="0.3">
      <c r="E930" s="23">
        <f t="shared" si="189"/>
        <v>929</v>
      </c>
      <c r="F930" s="79">
        <v>44812</v>
      </c>
      <c r="G930" s="82">
        <v>105.74630000000001</v>
      </c>
      <c r="H930" s="27">
        <f t="shared" si="190"/>
        <v>105.5031</v>
      </c>
      <c r="I930" s="63">
        <f t="shared" si="191"/>
        <v>0.24320000000000164</v>
      </c>
      <c r="J930" s="63">
        <f t="shared" si="192"/>
        <v>5.9146240000000794E-2</v>
      </c>
      <c r="K930" s="63">
        <f t="shared" si="193"/>
        <v>0.24320000000000164</v>
      </c>
      <c r="L930" s="24">
        <f t="shared" si="194"/>
        <v>2.299844060737838E-3</v>
      </c>
      <c r="M930" s="4">
        <f t="shared" ca="1" si="183"/>
        <v>103.53530000000001</v>
      </c>
      <c r="N930" s="63">
        <f t="shared" ca="1" si="185"/>
        <v>2.2109999999999985</v>
      </c>
      <c r="O930" s="63">
        <f t="shared" ca="1" si="186"/>
        <v>4.8885209999999937</v>
      </c>
      <c r="P930" s="63">
        <f t="shared" ca="1" si="187"/>
        <v>2.2109999999999985</v>
      </c>
      <c r="Q930" s="24">
        <f t="shared" ca="1" si="188"/>
        <v>2.0908532969947869E-2</v>
      </c>
      <c r="R930" s="25">
        <f t="shared" ca="1" si="184"/>
        <v>2.2005072384842288</v>
      </c>
      <c r="S930" s="26">
        <f t="shared" ca="1" si="195"/>
        <v>0</v>
      </c>
    </row>
    <row r="931" spans="5:19" x14ac:dyDescent="0.3">
      <c r="E931" s="23">
        <f t="shared" si="189"/>
        <v>930</v>
      </c>
      <c r="F931" s="79">
        <v>44813</v>
      </c>
      <c r="G931" s="82">
        <v>107.9248</v>
      </c>
      <c r="H931" s="27">
        <f t="shared" si="190"/>
        <v>105.74630000000001</v>
      </c>
      <c r="I931" s="63">
        <f t="shared" si="191"/>
        <v>2.1784999999999997</v>
      </c>
      <c r="J931" s="63">
        <f t="shared" si="192"/>
        <v>4.7458622499999983</v>
      </c>
      <c r="K931" s="63">
        <f t="shared" si="193"/>
        <v>2.1784999999999997</v>
      </c>
      <c r="L931" s="24">
        <f t="shared" si="194"/>
        <v>2.0185351281633134E-2</v>
      </c>
      <c r="M931" s="4">
        <f t="shared" ca="1" si="183"/>
        <v>104.50463333333335</v>
      </c>
      <c r="N931" s="63">
        <f t="shared" ca="1" si="185"/>
        <v>3.4201666666666597</v>
      </c>
      <c r="O931" s="63">
        <f t="shared" ca="1" si="186"/>
        <v>11.69754002777773</v>
      </c>
      <c r="P931" s="63">
        <f t="shared" ca="1" si="187"/>
        <v>3.4201666666666597</v>
      </c>
      <c r="Q931" s="24">
        <f t="shared" ca="1" si="188"/>
        <v>3.1690275698140369E-2</v>
      </c>
      <c r="R931" s="25">
        <f t="shared" ca="1" si="184"/>
        <v>3.40967390515089</v>
      </c>
      <c r="S931" s="26">
        <f t="shared" ca="1" si="195"/>
        <v>0</v>
      </c>
    </row>
    <row r="932" spans="5:19" x14ac:dyDescent="0.3">
      <c r="E932" s="23">
        <f t="shared" si="189"/>
        <v>931</v>
      </c>
      <c r="F932" s="79">
        <v>44816</v>
      </c>
      <c r="G932" s="82">
        <v>109.2961</v>
      </c>
      <c r="H932" s="27">
        <f t="shared" si="190"/>
        <v>107.9248</v>
      </c>
      <c r="I932" s="63">
        <f t="shared" si="191"/>
        <v>1.3712999999999909</v>
      </c>
      <c r="J932" s="63">
        <f t="shared" si="192"/>
        <v>1.8804636899999749</v>
      </c>
      <c r="K932" s="63">
        <f t="shared" si="193"/>
        <v>1.3712999999999909</v>
      </c>
      <c r="L932" s="24">
        <f t="shared" si="194"/>
        <v>1.2546650795407987E-2</v>
      </c>
      <c r="M932" s="4">
        <f t="shared" ca="1" si="183"/>
        <v>106.39140000000002</v>
      </c>
      <c r="N932" s="63">
        <f t="shared" ca="1" si="185"/>
        <v>2.904699999999977</v>
      </c>
      <c r="O932" s="63">
        <f t="shared" ca="1" si="186"/>
        <v>8.4372820899998668</v>
      </c>
      <c r="P932" s="63">
        <f t="shared" ca="1" si="187"/>
        <v>2.904699999999977</v>
      </c>
      <c r="Q932" s="24">
        <f t="shared" ca="1" si="188"/>
        <v>2.6576428619136245E-2</v>
      </c>
      <c r="R932" s="25">
        <f t="shared" ca="1" si="184"/>
        <v>2.8942072384842072</v>
      </c>
      <c r="S932" s="26">
        <f t="shared" ca="1" si="195"/>
        <v>0</v>
      </c>
    </row>
    <row r="933" spans="5:19" x14ac:dyDescent="0.3">
      <c r="E933" s="23">
        <f t="shared" si="189"/>
        <v>932</v>
      </c>
      <c r="F933" s="79">
        <v>44817</v>
      </c>
      <c r="G933" s="82">
        <v>102.8189</v>
      </c>
      <c r="H933" s="27">
        <f t="shared" si="190"/>
        <v>109.2961</v>
      </c>
      <c r="I933" s="63">
        <f t="shared" si="191"/>
        <v>-6.4771999999999963</v>
      </c>
      <c r="J933" s="63">
        <f t="shared" si="192"/>
        <v>41.954119839999954</v>
      </c>
      <c r="K933" s="63">
        <f t="shared" si="193"/>
        <v>6.4771999999999963</v>
      </c>
      <c r="L933" s="24">
        <f t="shared" si="194"/>
        <v>6.2996200114959378E-2</v>
      </c>
      <c r="M933" s="4">
        <f t="shared" ca="1" si="183"/>
        <v>107.65573333333334</v>
      </c>
      <c r="N933" s="63">
        <f t="shared" ca="1" si="185"/>
        <v>-4.8368333333333453</v>
      </c>
      <c r="O933" s="63">
        <f t="shared" ca="1" si="186"/>
        <v>23.394956694444559</v>
      </c>
      <c r="P933" s="63">
        <f t="shared" ca="1" si="187"/>
        <v>4.8368333333333453</v>
      </c>
      <c r="Q933" s="24">
        <f t="shared" ca="1" si="188"/>
        <v>4.7042259091794845E-2</v>
      </c>
      <c r="R933" s="25">
        <f t="shared" ca="1" si="184"/>
        <v>-4.847326094849115</v>
      </c>
      <c r="S933" s="26">
        <f t="shared" ca="1" si="195"/>
        <v>1</v>
      </c>
    </row>
    <row r="934" spans="5:19" x14ac:dyDescent="0.3">
      <c r="E934" s="23">
        <f t="shared" si="189"/>
        <v>933</v>
      </c>
      <c r="F934" s="79">
        <v>44818</v>
      </c>
      <c r="G934" s="82">
        <v>104.0638</v>
      </c>
      <c r="H934" s="27">
        <f t="shared" si="190"/>
        <v>102.8189</v>
      </c>
      <c r="I934" s="63">
        <f t="shared" si="191"/>
        <v>1.2449000000000012</v>
      </c>
      <c r="J934" s="63">
        <f t="shared" si="192"/>
        <v>1.5497760100000031</v>
      </c>
      <c r="K934" s="63">
        <f t="shared" si="193"/>
        <v>1.2449000000000012</v>
      </c>
      <c r="L934" s="24">
        <f t="shared" si="194"/>
        <v>1.1962853557144763E-2</v>
      </c>
      <c r="M934" s="4">
        <f t="shared" ca="1" si="183"/>
        <v>106.67993333333334</v>
      </c>
      <c r="N934" s="63">
        <f t="shared" ca="1" si="185"/>
        <v>-2.6161333333333374</v>
      </c>
      <c r="O934" s="63">
        <f t="shared" ca="1" si="186"/>
        <v>6.8441536177777991</v>
      </c>
      <c r="P934" s="63">
        <f t="shared" ca="1" si="187"/>
        <v>2.6161333333333374</v>
      </c>
      <c r="Q934" s="24">
        <f t="shared" ca="1" si="188"/>
        <v>2.5139705962432059E-2</v>
      </c>
      <c r="R934" s="25">
        <f t="shared" ca="1" si="184"/>
        <v>-2.6266260948491071</v>
      </c>
      <c r="S934" s="26">
        <f t="shared" ca="1" si="195"/>
        <v>0</v>
      </c>
    </row>
    <row r="935" spans="5:19" x14ac:dyDescent="0.3">
      <c r="E935" s="23">
        <f t="shared" si="189"/>
        <v>934</v>
      </c>
      <c r="F935" s="79">
        <v>44819</v>
      </c>
      <c r="G935" s="82">
        <v>102.6049</v>
      </c>
      <c r="H935" s="27">
        <f t="shared" si="190"/>
        <v>104.0638</v>
      </c>
      <c r="I935" s="63">
        <f t="shared" si="191"/>
        <v>-1.4588999999999999</v>
      </c>
      <c r="J935" s="63">
        <f t="shared" si="192"/>
        <v>2.1283892099999995</v>
      </c>
      <c r="K935" s="63">
        <f t="shared" si="193"/>
        <v>1.4588999999999999</v>
      </c>
      <c r="L935" s="24">
        <f t="shared" si="194"/>
        <v>1.4218619188752193E-2</v>
      </c>
      <c r="M935" s="4">
        <f t="shared" ca="1" si="183"/>
        <v>105.39293333333335</v>
      </c>
      <c r="N935" s="63">
        <f t="shared" ca="1" si="185"/>
        <v>-2.7880333333333454</v>
      </c>
      <c r="O935" s="63">
        <f t="shared" ca="1" si="186"/>
        <v>7.7731298677778451</v>
      </c>
      <c r="P935" s="63">
        <f t="shared" ca="1" si="187"/>
        <v>2.7880333333333454</v>
      </c>
      <c r="Q935" s="24">
        <f t="shared" ca="1" si="188"/>
        <v>2.7172516452268317E-2</v>
      </c>
      <c r="R935" s="25">
        <f t="shared" ca="1" si="184"/>
        <v>-2.7985260948491151</v>
      </c>
      <c r="S935" s="26">
        <f t="shared" ca="1" si="195"/>
        <v>0</v>
      </c>
    </row>
    <row r="936" spans="5:19" x14ac:dyDescent="0.3">
      <c r="E936" s="23">
        <f t="shared" si="189"/>
        <v>935</v>
      </c>
      <c r="F936" s="79">
        <v>44820</v>
      </c>
      <c r="G936" s="82">
        <v>101.2628</v>
      </c>
      <c r="H936" s="27">
        <f t="shared" si="190"/>
        <v>102.6049</v>
      </c>
      <c r="I936" s="63">
        <f t="shared" si="191"/>
        <v>-1.3421000000000021</v>
      </c>
      <c r="J936" s="63">
        <f t="shared" si="192"/>
        <v>1.8012324100000054</v>
      </c>
      <c r="K936" s="63">
        <f t="shared" si="193"/>
        <v>1.3421000000000021</v>
      </c>
      <c r="L936" s="24">
        <f t="shared" si="194"/>
        <v>1.3253633120948681E-2</v>
      </c>
      <c r="M936" s="4">
        <f t="shared" ca="1" si="183"/>
        <v>103.16253333333333</v>
      </c>
      <c r="N936" s="63">
        <f t="shared" ca="1" si="185"/>
        <v>-1.8997333333333302</v>
      </c>
      <c r="O936" s="63">
        <f t="shared" ca="1" si="186"/>
        <v>3.6089867377777658</v>
      </c>
      <c r="P936" s="63">
        <f t="shared" ca="1" si="187"/>
        <v>1.8997333333333302</v>
      </c>
      <c r="Q936" s="24">
        <f t="shared" ca="1" si="188"/>
        <v>1.8760426665402598E-2</v>
      </c>
      <c r="R936" s="25">
        <f t="shared" ca="1" si="184"/>
        <v>-1.9102260948491001</v>
      </c>
      <c r="S936" s="26">
        <f t="shared" ca="1" si="195"/>
        <v>0</v>
      </c>
    </row>
    <row r="937" spans="5:19" x14ac:dyDescent="0.3">
      <c r="E937" s="23">
        <f t="shared" si="189"/>
        <v>936</v>
      </c>
      <c r="F937" s="79">
        <v>44823</v>
      </c>
      <c r="G937" s="82">
        <v>104.268</v>
      </c>
      <c r="H937" s="27">
        <f t="shared" si="190"/>
        <v>101.2628</v>
      </c>
      <c r="I937" s="63">
        <f t="shared" si="191"/>
        <v>3.0052000000000021</v>
      </c>
      <c r="J937" s="63">
        <f t="shared" si="192"/>
        <v>9.0312270400000134</v>
      </c>
      <c r="K937" s="63">
        <f t="shared" si="193"/>
        <v>3.0052000000000021</v>
      </c>
      <c r="L937" s="24">
        <f t="shared" si="194"/>
        <v>2.8821882073119288E-2</v>
      </c>
      <c r="M937" s="4">
        <f t="shared" ca="1" si="183"/>
        <v>102.64383333333335</v>
      </c>
      <c r="N937" s="63">
        <f t="shared" ca="1" si="185"/>
        <v>1.6241666666666532</v>
      </c>
      <c r="O937" s="63">
        <f t="shared" ca="1" si="186"/>
        <v>2.6379173611110676</v>
      </c>
      <c r="P937" s="63">
        <f t="shared" ca="1" si="187"/>
        <v>1.6241666666666532</v>
      </c>
      <c r="Q937" s="24">
        <f t="shared" ca="1" si="188"/>
        <v>1.557684684339062E-2</v>
      </c>
      <c r="R937" s="25">
        <f t="shared" ca="1" si="184"/>
        <v>1.6136739051508833</v>
      </c>
      <c r="S937" s="26">
        <f t="shared" ca="1" si="195"/>
        <v>1</v>
      </c>
    </row>
    <row r="938" spans="5:19" x14ac:dyDescent="0.3">
      <c r="E938" s="23">
        <f t="shared" si="189"/>
        <v>937</v>
      </c>
      <c r="F938" s="79">
        <v>44824</v>
      </c>
      <c r="G938" s="82">
        <v>99.609399999999994</v>
      </c>
      <c r="H938" s="27">
        <f t="shared" si="190"/>
        <v>104.268</v>
      </c>
      <c r="I938" s="63">
        <f t="shared" si="191"/>
        <v>-4.658600000000007</v>
      </c>
      <c r="J938" s="63">
        <f t="shared" si="192"/>
        <v>21.702553960000063</v>
      </c>
      <c r="K938" s="63">
        <f t="shared" si="193"/>
        <v>4.658600000000007</v>
      </c>
      <c r="L938" s="24">
        <f t="shared" si="194"/>
        <v>4.6768678458057246E-2</v>
      </c>
      <c r="M938" s="4">
        <f t="shared" ca="1" si="183"/>
        <v>102.71190000000001</v>
      </c>
      <c r="N938" s="63">
        <f t="shared" ca="1" si="185"/>
        <v>-3.1025000000000205</v>
      </c>
      <c r="O938" s="63">
        <f t="shared" ca="1" si="186"/>
        <v>9.6255062500001269</v>
      </c>
      <c r="P938" s="63">
        <f t="shared" ca="1" si="187"/>
        <v>3.1025000000000205</v>
      </c>
      <c r="Q938" s="24">
        <f t="shared" ca="1" si="188"/>
        <v>3.114665884946622E-2</v>
      </c>
      <c r="R938" s="25">
        <f t="shared" ca="1" si="184"/>
        <v>-3.1129927615157902</v>
      </c>
      <c r="S938" s="26">
        <f t="shared" ca="1" si="195"/>
        <v>1</v>
      </c>
    </row>
    <row r="939" spans="5:19" x14ac:dyDescent="0.3">
      <c r="E939" s="23">
        <f t="shared" si="189"/>
        <v>938</v>
      </c>
      <c r="F939" s="79">
        <v>44825</v>
      </c>
      <c r="G939" s="82">
        <v>97.051599999999993</v>
      </c>
      <c r="H939" s="27">
        <f t="shared" si="190"/>
        <v>99.609399999999994</v>
      </c>
      <c r="I939" s="63">
        <f t="shared" si="191"/>
        <v>-2.5578000000000003</v>
      </c>
      <c r="J939" s="63">
        <f t="shared" si="192"/>
        <v>6.5423408400000014</v>
      </c>
      <c r="K939" s="63">
        <f t="shared" si="193"/>
        <v>2.5578000000000003</v>
      </c>
      <c r="L939" s="24">
        <f t="shared" si="194"/>
        <v>2.6355052363897149E-2</v>
      </c>
      <c r="M939" s="4">
        <f t="shared" ca="1" si="183"/>
        <v>101.71339999999999</v>
      </c>
      <c r="N939" s="63">
        <f t="shared" ca="1" si="185"/>
        <v>-4.6617999999999995</v>
      </c>
      <c r="O939" s="63">
        <f t="shared" ca="1" si="186"/>
        <v>21.732379239999997</v>
      </c>
      <c r="P939" s="63">
        <f t="shared" ca="1" si="187"/>
        <v>4.6617999999999995</v>
      </c>
      <c r="Q939" s="24">
        <f t="shared" ca="1" si="188"/>
        <v>4.8034241578706581E-2</v>
      </c>
      <c r="R939" s="25">
        <f t="shared" ca="1" si="184"/>
        <v>-4.6722927615157692</v>
      </c>
      <c r="S939" s="26">
        <f t="shared" ca="1" si="195"/>
        <v>0</v>
      </c>
    </row>
    <row r="940" spans="5:19" x14ac:dyDescent="0.3">
      <c r="E940" s="23">
        <f t="shared" si="189"/>
        <v>939</v>
      </c>
      <c r="F940" s="79">
        <v>44826</v>
      </c>
      <c r="G940" s="82">
        <v>95.845600000000005</v>
      </c>
      <c r="H940" s="27">
        <f t="shared" si="190"/>
        <v>97.051599999999993</v>
      </c>
      <c r="I940" s="63">
        <f t="shared" si="191"/>
        <v>-1.2059999999999889</v>
      </c>
      <c r="J940" s="63">
        <f t="shared" si="192"/>
        <v>1.4544359999999732</v>
      </c>
      <c r="K940" s="63">
        <f t="shared" si="193"/>
        <v>1.2059999999999889</v>
      </c>
      <c r="L940" s="24">
        <f t="shared" si="194"/>
        <v>1.2582737235720667E-2</v>
      </c>
      <c r="M940" s="4">
        <f t="shared" ca="1" si="183"/>
        <v>100.30966666666666</v>
      </c>
      <c r="N940" s="63">
        <f t="shared" ca="1" si="185"/>
        <v>-4.4640666666666533</v>
      </c>
      <c r="O940" s="63">
        <f t="shared" ca="1" si="186"/>
        <v>19.927891204444325</v>
      </c>
      <c r="P940" s="63">
        <f t="shared" ca="1" si="187"/>
        <v>4.4640666666666533</v>
      </c>
      <c r="Q940" s="24">
        <f t="shared" ca="1" si="188"/>
        <v>4.6575603540138025E-2</v>
      </c>
      <c r="R940" s="25">
        <f t="shared" ca="1" si="184"/>
        <v>-4.474559428182423</v>
      </c>
      <c r="S940" s="26">
        <f t="shared" ca="1" si="195"/>
        <v>0</v>
      </c>
    </row>
    <row r="941" spans="5:19" x14ac:dyDescent="0.3">
      <c r="E941" s="23">
        <f t="shared" si="189"/>
        <v>940</v>
      </c>
      <c r="F941" s="79">
        <v>44827</v>
      </c>
      <c r="G941" s="82">
        <v>94.357600000000005</v>
      </c>
      <c r="H941" s="27">
        <f t="shared" si="190"/>
        <v>95.845600000000005</v>
      </c>
      <c r="I941" s="63">
        <f t="shared" si="191"/>
        <v>-1.4879999999999995</v>
      </c>
      <c r="J941" s="63">
        <f t="shared" si="192"/>
        <v>2.2141439999999988</v>
      </c>
      <c r="K941" s="63">
        <f t="shared" si="193"/>
        <v>1.4879999999999995</v>
      </c>
      <c r="L941" s="24">
        <f t="shared" si="194"/>
        <v>1.5769794907882349E-2</v>
      </c>
      <c r="M941" s="4">
        <f t="shared" ca="1" si="183"/>
        <v>97.502200000000002</v>
      </c>
      <c r="N941" s="63">
        <f t="shared" ca="1" si="185"/>
        <v>-3.144599999999997</v>
      </c>
      <c r="O941" s="63">
        <f t="shared" ca="1" si="186"/>
        <v>9.8885091599999804</v>
      </c>
      <c r="P941" s="63">
        <f t="shared" ca="1" si="187"/>
        <v>3.144599999999997</v>
      </c>
      <c r="Q941" s="24">
        <f t="shared" ca="1" si="188"/>
        <v>3.3326409319440052E-2</v>
      </c>
      <c r="R941" s="25">
        <f t="shared" ca="1" si="184"/>
        <v>-3.1550927615157667</v>
      </c>
      <c r="S941" s="26">
        <f t="shared" ca="1" si="195"/>
        <v>0</v>
      </c>
    </row>
    <row r="942" spans="5:19" x14ac:dyDescent="0.3">
      <c r="E942" s="23">
        <f t="shared" si="189"/>
        <v>941</v>
      </c>
      <c r="F942" s="79">
        <v>44830</v>
      </c>
      <c r="G942" s="82">
        <v>93.424000000000007</v>
      </c>
      <c r="H942" s="27">
        <f t="shared" si="190"/>
        <v>94.357600000000005</v>
      </c>
      <c r="I942" s="63">
        <f t="shared" si="191"/>
        <v>-0.93359999999999843</v>
      </c>
      <c r="J942" s="63">
        <f t="shared" si="192"/>
        <v>0.8716089599999971</v>
      </c>
      <c r="K942" s="63">
        <f t="shared" si="193"/>
        <v>0.93359999999999843</v>
      </c>
      <c r="L942" s="24">
        <f t="shared" si="194"/>
        <v>9.9931495119027058E-3</v>
      </c>
      <c r="M942" s="4">
        <f t="shared" ca="1" si="183"/>
        <v>95.751599999999996</v>
      </c>
      <c r="N942" s="63">
        <f t="shared" ca="1" si="185"/>
        <v>-2.3275999999999897</v>
      </c>
      <c r="O942" s="63">
        <f t="shared" ca="1" si="186"/>
        <v>5.4177217599999521</v>
      </c>
      <c r="P942" s="63">
        <f t="shared" ca="1" si="187"/>
        <v>2.3275999999999897</v>
      </c>
      <c r="Q942" s="24">
        <f t="shared" ca="1" si="188"/>
        <v>2.4914368898783925E-2</v>
      </c>
      <c r="R942" s="25">
        <f t="shared" ca="1" si="184"/>
        <v>-2.3380927615157594</v>
      </c>
      <c r="S942" s="26">
        <f t="shared" ca="1" si="195"/>
        <v>0</v>
      </c>
    </row>
    <row r="943" spans="5:19" x14ac:dyDescent="0.3">
      <c r="E943" s="23">
        <f t="shared" si="189"/>
        <v>942</v>
      </c>
      <c r="F943" s="79">
        <v>44831</v>
      </c>
      <c r="G943" s="82">
        <v>93.6477</v>
      </c>
      <c r="H943" s="27">
        <f t="shared" si="190"/>
        <v>93.424000000000007</v>
      </c>
      <c r="I943" s="63">
        <f t="shared" si="191"/>
        <v>0.22369999999999379</v>
      </c>
      <c r="J943" s="63">
        <f t="shared" si="192"/>
        <v>5.0041689999997224E-2</v>
      </c>
      <c r="K943" s="63">
        <f t="shared" si="193"/>
        <v>0.22369999999999379</v>
      </c>
      <c r="L943" s="24">
        <f t="shared" si="194"/>
        <v>2.3887399263408902E-3</v>
      </c>
      <c r="M943" s="4">
        <f t="shared" ca="1" si="183"/>
        <v>94.542400000000001</v>
      </c>
      <c r="N943" s="63">
        <f t="shared" ca="1" si="185"/>
        <v>-0.89470000000000027</v>
      </c>
      <c r="O943" s="63">
        <f t="shared" ca="1" si="186"/>
        <v>0.80048809000000054</v>
      </c>
      <c r="P943" s="63">
        <f t="shared" ca="1" si="187"/>
        <v>0.89470000000000027</v>
      </c>
      <c r="Q943" s="24">
        <f t="shared" ca="1" si="188"/>
        <v>9.5538918734790097E-3</v>
      </c>
      <c r="R943" s="25">
        <f t="shared" ca="1" si="184"/>
        <v>-0.90519276151577011</v>
      </c>
      <c r="S943" s="26">
        <f t="shared" ca="1" si="195"/>
        <v>0</v>
      </c>
    </row>
    <row r="944" spans="5:19" x14ac:dyDescent="0.3">
      <c r="E944" s="23">
        <f t="shared" si="189"/>
        <v>943</v>
      </c>
      <c r="F944" s="79">
        <v>44832</v>
      </c>
      <c r="G944" s="82">
        <v>95.991500000000002</v>
      </c>
      <c r="H944" s="27">
        <f t="shared" si="190"/>
        <v>93.6477</v>
      </c>
      <c r="I944" s="63">
        <f t="shared" si="191"/>
        <v>2.3438000000000017</v>
      </c>
      <c r="J944" s="63">
        <f t="shared" si="192"/>
        <v>5.493398440000008</v>
      </c>
      <c r="K944" s="63">
        <f t="shared" si="193"/>
        <v>2.3438000000000017</v>
      </c>
      <c r="L944" s="24">
        <f t="shared" si="194"/>
        <v>2.4416745232650826E-2</v>
      </c>
      <c r="M944" s="4">
        <f t="shared" ca="1" si="183"/>
        <v>93.809766666666675</v>
      </c>
      <c r="N944" s="63">
        <f t="shared" ca="1" si="185"/>
        <v>2.1817333333333266</v>
      </c>
      <c r="O944" s="63">
        <f t="shared" ca="1" si="186"/>
        <v>4.7599603377777484</v>
      </c>
      <c r="P944" s="63">
        <f t="shared" ca="1" si="187"/>
        <v>2.1817333333333266</v>
      </c>
      <c r="Q944" s="24">
        <f t="shared" ca="1" si="188"/>
        <v>2.2728401299420539E-2</v>
      </c>
      <c r="R944" s="25">
        <f t="shared" ca="1" si="184"/>
        <v>2.1712405718175569</v>
      </c>
      <c r="S944" s="26">
        <f t="shared" ca="1" si="195"/>
        <v>1</v>
      </c>
    </row>
    <row r="945" spans="5:19" x14ac:dyDescent="0.3">
      <c r="E945" s="23">
        <f t="shared" si="189"/>
        <v>944</v>
      </c>
      <c r="F945" s="79">
        <v>44833</v>
      </c>
      <c r="G945" s="82">
        <v>92.713999999999999</v>
      </c>
      <c r="H945" s="27">
        <f t="shared" si="190"/>
        <v>95.991500000000002</v>
      </c>
      <c r="I945" s="63">
        <f t="shared" si="191"/>
        <v>-3.2775000000000034</v>
      </c>
      <c r="J945" s="63">
        <f t="shared" si="192"/>
        <v>10.742006250000022</v>
      </c>
      <c r="K945" s="63">
        <f t="shared" si="193"/>
        <v>3.2775000000000034</v>
      </c>
      <c r="L945" s="24">
        <f t="shared" si="194"/>
        <v>3.5350648230040811E-2</v>
      </c>
      <c r="M945" s="4">
        <f t="shared" ca="1" si="183"/>
        <v>94.354400000000012</v>
      </c>
      <c r="N945" s="63">
        <f t="shared" ca="1" si="185"/>
        <v>-1.6404000000000138</v>
      </c>
      <c r="O945" s="63">
        <f t="shared" ca="1" si="186"/>
        <v>2.6909121600000456</v>
      </c>
      <c r="P945" s="63">
        <f t="shared" ca="1" si="187"/>
        <v>1.6404000000000138</v>
      </c>
      <c r="Q945" s="24">
        <f t="shared" ca="1" si="188"/>
        <v>1.7693120780033371E-2</v>
      </c>
      <c r="R945" s="25">
        <f t="shared" ca="1" si="184"/>
        <v>-1.6508927615157838</v>
      </c>
      <c r="S945" s="26">
        <f t="shared" ca="1" si="195"/>
        <v>1</v>
      </c>
    </row>
    <row r="946" spans="5:19" x14ac:dyDescent="0.3">
      <c r="E946" s="23">
        <f t="shared" si="189"/>
        <v>945</v>
      </c>
      <c r="F946" s="79">
        <v>44834</v>
      </c>
      <c r="G946" s="82">
        <v>80.839100000000002</v>
      </c>
      <c r="H946" s="27">
        <f t="shared" si="190"/>
        <v>92.713999999999999</v>
      </c>
      <c r="I946" s="63">
        <f t="shared" si="191"/>
        <v>-11.874899999999997</v>
      </c>
      <c r="J946" s="63">
        <f t="shared" si="192"/>
        <v>141.01325000999992</v>
      </c>
      <c r="K946" s="63">
        <f t="shared" si="193"/>
        <v>11.874899999999997</v>
      </c>
      <c r="L946" s="24">
        <f t="shared" si="194"/>
        <v>0.14689549982619793</v>
      </c>
      <c r="M946" s="4">
        <f t="shared" ca="1" si="183"/>
        <v>94.117733333333334</v>
      </c>
      <c r="N946" s="63">
        <f t="shared" ca="1" si="185"/>
        <v>-13.278633333333332</v>
      </c>
      <c r="O946" s="63">
        <f t="shared" ca="1" si="186"/>
        <v>176.32210320111108</v>
      </c>
      <c r="P946" s="63">
        <f t="shared" ca="1" si="187"/>
        <v>13.278633333333332</v>
      </c>
      <c r="Q946" s="24">
        <f t="shared" ca="1" si="188"/>
        <v>0.16426003423260935</v>
      </c>
      <c r="R946" s="25">
        <f t="shared" ca="1" si="184"/>
        <v>-13.289126094849102</v>
      </c>
      <c r="S946" s="26">
        <f t="shared" ca="1" si="195"/>
        <v>0</v>
      </c>
    </row>
    <row r="947" spans="5:19" x14ac:dyDescent="0.3">
      <c r="E947" s="23">
        <f t="shared" si="189"/>
        <v>946</v>
      </c>
      <c r="F947" s="79">
        <v>44837</v>
      </c>
      <c r="G947" s="82">
        <v>83.0565</v>
      </c>
      <c r="H947" s="27">
        <f t="shared" si="190"/>
        <v>80.839100000000002</v>
      </c>
      <c r="I947" s="63">
        <f t="shared" si="191"/>
        <v>2.2173999999999978</v>
      </c>
      <c r="J947" s="63">
        <f t="shared" si="192"/>
        <v>4.9168627599999901</v>
      </c>
      <c r="K947" s="63">
        <f t="shared" si="193"/>
        <v>2.2173999999999978</v>
      </c>
      <c r="L947" s="24">
        <f t="shared" si="194"/>
        <v>2.669748905865282E-2</v>
      </c>
      <c r="M947" s="4">
        <f t="shared" ca="1" si="183"/>
        <v>89.848200000000006</v>
      </c>
      <c r="N947" s="63">
        <f t="shared" ca="1" si="185"/>
        <v>-6.7917000000000058</v>
      </c>
      <c r="O947" s="63">
        <f t="shared" ca="1" si="186"/>
        <v>46.127188890000077</v>
      </c>
      <c r="P947" s="63">
        <f t="shared" ca="1" si="187"/>
        <v>6.7917000000000058</v>
      </c>
      <c r="Q947" s="24">
        <f t="shared" ca="1" si="188"/>
        <v>8.1772046739267912E-2</v>
      </c>
      <c r="R947" s="25">
        <f t="shared" ca="1" si="184"/>
        <v>-6.8021927615157756</v>
      </c>
      <c r="S947" s="26">
        <f t="shared" ca="1" si="195"/>
        <v>0</v>
      </c>
    </row>
    <row r="948" spans="5:19" x14ac:dyDescent="0.3">
      <c r="E948" s="23">
        <f t="shared" si="189"/>
        <v>947</v>
      </c>
      <c r="F948" s="79">
        <v>44838</v>
      </c>
      <c r="G948" s="82">
        <v>86.207599999999999</v>
      </c>
      <c r="H948" s="27">
        <f t="shared" si="190"/>
        <v>83.0565</v>
      </c>
      <c r="I948" s="63">
        <f t="shared" si="191"/>
        <v>3.1510999999999996</v>
      </c>
      <c r="J948" s="63">
        <f t="shared" si="192"/>
        <v>9.9294312099999971</v>
      </c>
      <c r="K948" s="63">
        <f t="shared" si="193"/>
        <v>3.1510999999999996</v>
      </c>
      <c r="L948" s="24">
        <f t="shared" si="194"/>
        <v>3.6552461731912261E-2</v>
      </c>
      <c r="M948" s="4">
        <f t="shared" ca="1" si="183"/>
        <v>85.536533333333338</v>
      </c>
      <c r="N948" s="63">
        <f t="shared" ca="1" si="185"/>
        <v>0.67106666666666115</v>
      </c>
      <c r="O948" s="63">
        <f t="shared" ca="1" si="186"/>
        <v>0.45033047111110369</v>
      </c>
      <c r="P948" s="63">
        <f t="shared" ca="1" si="187"/>
        <v>0.67106666666666115</v>
      </c>
      <c r="Q948" s="24">
        <f t="shared" ca="1" si="188"/>
        <v>7.7843098133651926E-3</v>
      </c>
      <c r="R948" s="25">
        <f t="shared" ca="1" si="184"/>
        <v>0.66057390515089132</v>
      </c>
      <c r="S948" s="26">
        <f t="shared" ca="1" si="195"/>
        <v>1</v>
      </c>
    </row>
    <row r="949" spans="5:19" x14ac:dyDescent="0.3">
      <c r="E949" s="23">
        <f t="shared" si="189"/>
        <v>948</v>
      </c>
      <c r="F949" s="79">
        <v>44839</v>
      </c>
      <c r="G949" s="82">
        <v>88.600099999999998</v>
      </c>
      <c r="H949" s="27">
        <f t="shared" si="190"/>
        <v>86.207599999999999</v>
      </c>
      <c r="I949" s="63">
        <f t="shared" si="191"/>
        <v>2.3924999999999983</v>
      </c>
      <c r="J949" s="63">
        <f t="shared" si="192"/>
        <v>5.7240562499999914</v>
      </c>
      <c r="K949" s="63">
        <f t="shared" si="193"/>
        <v>2.3924999999999983</v>
      </c>
      <c r="L949" s="24">
        <f t="shared" si="194"/>
        <v>2.7003355526686746E-2</v>
      </c>
      <c r="M949" s="4">
        <f t="shared" ca="1" si="183"/>
        <v>83.367733333333334</v>
      </c>
      <c r="N949" s="63">
        <f t="shared" ca="1" si="185"/>
        <v>5.2323666666666639</v>
      </c>
      <c r="O949" s="63">
        <f t="shared" ca="1" si="186"/>
        <v>27.377660934444418</v>
      </c>
      <c r="P949" s="63">
        <f t="shared" ca="1" si="187"/>
        <v>5.2323666666666639</v>
      </c>
      <c r="Q949" s="24">
        <f t="shared" ca="1" si="188"/>
        <v>5.9055990531237147E-2</v>
      </c>
      <c r="R949" s="25">
        <f t="shared" ca="1" si="184"/>
        <v>5.2218739051508942</v>
      </c>
      <c r="S949" s="26">
        <f t="shared" ca="1" si="195"/>
        <v>0</v>
      </c>
    </row>
    <row r="950" spans="5:19" x14ac:dyDescent="0.3">
      <c r="E950" s="23">
        <f t="shared" si="189"/>
        <v>949</v>
      </c>
      <c r="F950" s="79">
        <v>44840</v>
      </c>
      <c r="G950" s="82">
        <v>87.695599999999999</v>
      </c>
      <c r="H950" s="27">
        <f t="shared" si="190"/>
        <v>88.600099999999998</v>
      </c>
      <c r="I950" s="63">
        <f t="shared" si="191"/>
        <v>-0.90449999999999875</v>
      </c>
      <c r="J950" s="63">
        <f t="shared" si="192"/>
        <v>0.81812024999999777</v>
      </c>
      <c r="K950" s="63">
        <f t="shared" si="193"/>
        <v>0.90449999999999875</v>
      </c>
      <c r="L950" s="24">
        <f t="shared" si="194"/>
        <v>1.0314086453596289E-2</v>
      </c>
      <c r="M950" s="4">
        <f t="shared" ca="1" si="183"/>
        <v>85.954733333333323</v>
      </c>
      <c r="N950" s="63">
        <f t="shared" ca="1" si="185"/>
        <v>1.7408666666666761</v>
      </c>
      <c r="O950" s="63">
        <f t="shared" ca="1" si="186"/>
        <v>3.0306167511111441</v>
      </c>
      <c r="P950" s="63">
        <f t="shared" ca="1" si="187"/>
        <v>1.7408666666666761</v>
      </c>
      <c r="Q950" s="24">
        <f t="shared" ca="1" si="188"/>
        <v>1.9851243011812181E-2</v>
      </c>
      <c r="R950" s="25">
        <f t="shared" ca="1" si="184"/>
        <v>1.7303739051509062</v>
      </c>
      <c r="S950" s="26">
        <f t="shared" ca="1" si="195"/>
        <v>0</v>
      </c>
    </row>
    <row r="951" spans="5:19" x14ac:dyDescent="0.3">
      <c r="E951" s="23">
        <f t="shared" si="189"/>
        <v>950</v>
      </c>
      <c r="F951" s="79">
        <v>44841</v>
      </c>
      <c r="G951" s="82">
        <v>84.768199999999993</v>
      </c>
      <c r="H951" s="27">
        <f t="shared" si="190"/>
        <v>87.695599999999999</v>
      </c>
      <c r="I951" s="63">
        <f t="shared" si="191"/>
        <v>-2.9274000000000058</v>
      </c>
      <c r="J951" s="63">
        <f t="shared" si="192"/>
        <v>8.569670760000033</v>
      </c>
      <c r="K951" s="63">
        <f t="shared" si="193"/>
        <v>2.9274000000000058</v>
      </c>
      <c r="L951" s="24">
        <f t="shared" si="194"/>
        <v>3.4534176731368674E-2</v>
      </c>
      <c r="M951" s="4">
        <f t="shared" ca="1" si="183"/>
        <v>87.501100000000008</v>
      </c>
      <c r="N951" s="63">
        <f t="shared" ca="1" si="185"/>
        <v>-2.732900000000015</v>
      </c>
      <c r="O951" s="63">
        <f t="shared" ca="1" si="186"/>
        <v>7.4687424100000817</v>
      </c>
      <c r="P951" s="63">
        <f t="shared" ca="1" si="187"/>
        <v>2.732900000000015</v>
      </c>
      <c r="Q951" s="24">
        <f t="shared" ca="1" si="188"/>
        <v>3.2239684221205774E-2</v>
      </c>
      <c r="R951" s="25">
        <f t="shared" ca="1" si="184"/>
        <v>-2.7433927615157847</v>
      </c>
      <c r="S951" s="26">
        <f t="shared" ca="1" si="195"/>
        <v>1</v>
      </c>
    </row>
    <row r="952" spans="5:19" x14ac:dyDescent="0.3">
      <c r="E952" s="23">
        <f t="shared" si="189"/>
        <v>951</v>
      </c>
      <c r="F952" s="79">
        <v>44844</v>
      </c>
      <c r="G952" s="82">
        <v>84.311099999999996</v>
      </c>
      <c r="H952" s="27">
        <f t="shared" si="190"/>
        <v>84.768199999999993</v>
      </c>
      <c r="I952" s="63">
        <f t="shared" si="191"/>
        <v>-0.45709999999999695</v>
      </c>
      <c r="J952" s="63">
        <f t="shared" si="192"/>
        <v>0.20894040999999722</v>
      </c>
      <c r="K952" s="63">
        <f t="shared" si="193"/>
        <v>0.45709999999999695</v>
      </c>
      <c r="L952" s="24">
        <f t="shared" si="194"/>
        <v>5.4215874303620397E-3</v>
      </c>
      <c r="M952" s="4">
        <f t="shared" ca="1" si="183"/>
        <v>87.021299999999997</v>
      </c>
      <c r="N952" s="63">
        <f t="shared" ca="1" si="185"/>
        <v>-2.7102000000000004</v>
      </c>
      <c r="O952" s="63">
        <f t="shared" ca="1" si="186"/>
        <v>7.3451840400000021</v>
      </c>
      <c r="P952" s="63">
        <f t="shared" ca="1" si="187"/>
        <v>2.7102000000000004</v>
      </c>
      <c r="Q952" s="24">
        <f t="shared" ca="1" si="188"/>
        <v>3.2145233545760883E-2</v>
      </c>
      <c r="R952" s="25">
        <f t="shared" ca="1" si="184"/>
        <v>-2.7206927615157701</v>
      </c>
      <c r="S952" s="26">
        <f t="shared" ca="1" si="195"/>
        <v>0</v>
      </c>
    </row>
    <row r="953" spans="5:19" x14ac:dyDescent="0.3">
      <c r="E953" s="23">
        <f t="shared" si="189"/>
        <v>952</v>
      </c>
      <c r="F953" s="79">
        <v>44845</v>
      </c>
      <c r="G953" s="82">
        <v>85.575400000000002</v>
      </c>
      <c r="H953" s="27">
        <f t="shared" si="190"/>
        <v>84.311099999999996</v>
      </c>
      <c r="I953" s="63">
        <f t="shared" si="191"/>
        <v>1.2643000000000058</v>
      </c>
      <c r="J953" s="63">
        <f t="shared" si="192"/>
        <v>1.5984544900000146</v>
      </c>
      <c r="K953" s="63">
        <f t="shared" si="193"/>
        <v>1.2643000000000058</v>
      </c>
      <c r="L953" s="24">
        <f t="shared" si="194"/>
        <v>1.4774105642509479E-2</v>
      </c>
      <c r="M953" s="4">
        <f t="shared" ca="1" si="183"/>
        <v>85.591633333333334</v>
      </c>
      <c r="N953" s="63">
        <f t="shared" ca="1" si="185"/>
        <v>-1.6233333333332212E-2</v>
      </c>
      <c r="O953" s="63">
        <f t="shared" ca="1" si="186"/>
        <v>2.6352111111107467E-4</v>
      </c>
      <c r="P953" s="63">
        <f t="shared" ca="1" si="187"/>
        <v>1.6233333333332212E-2</v>
      </c>
      <c r="Q953" s="24">
        <f t="shared" ca="1" si="188"/>
        <v>1.8969626006226336E-4</v>
      </c>
      <c r="R953" s="25">
        <f t="shared" ca="1" si="184"/>
        <v>-2.6726094849102093E-2</v>
      </c>
      <c r="S953" s="26">
        <f t="shared" ca="1" si="195"/>
        <v>0</v>
      </c>
    </row>
    <row r="954" spans="5:19" x14ac:dyDescent="0.3">
      <c r="E954" s="23">
        <f t="shared" si="189"/>
        <v>953</v>
      </c>
      <c r="F954" s="79">
        <v>44846</v>
      </c>
      <c r="G954" s="82">
        <v>86.081199999999995</v>
      </c>
      <c r="H954" s="27">
        <f t="shared" si="190"/>
        <v>85.575400000000002</v>
      </c>
      <c r="I954" s="63">
        <f t="shared" si="191"/>
        <v>0.50579999999999359</v>
      </c>
      <c r="J954" s="63">
        <f t="shared" si="192"/>
        <v>0.25583363999999353</v>
      </c>
      <c r="K954" s="63">
        <f t="shared" si="193"/>
        <v>0.50579999999999359</v>
      </c>
      <c r="L954" s="24">
        <f t="shared" si="194"/>
        <v>5.8758474556580721E-3</v>
      </c>
      <c r="M954" s="4">
        <f t="shared" ca="1" si="183"/>
        <v>84.884900000000002</v>
      </c>
      <c r="N954" s="63">
        <f t="shared" ca="1" si="185"/>
        <v>1.1962999999999937</v>
      </c>
      <c r="O954" s="63">
        <f t="shared" ca="1" si="186"/>
        <v>1.4311336899999849</v>
      </c>
      <c r="P954" s="63">
        <f t="shared" ca="1" si="187"/>
        <v>1.1962999999999937</v>
      </c>
      <c r="Q954" s="24">
        <f t="shared" ca="1" si="188"/>
        <v>1.3897343438520766E-2</v>
      </c>
      <c r="R954" s="25">
        <f t="shared" ca="1" si="184"/>
        <v>1.1858072384842238</v>
      </c>
      <c r="S954" s="26">
        <f t="shared" ca="1" si="195"/>
        <v>1</v>
      </c>
    </row>
    <row r="955" spans="5:19" x14ac:dyDescent="0.3">
      <c r="E955" s="23">
        <f t="shared" si="189"/>
        <v>954</v>
      </c>
      <c r="F955" s="79">
        <v>44847</v>
      </c>
      <c r="G955" s="82">
        <v>87.1023</v>
      </c>
      <c r="H955" s="27">
        <f t="shared" si="190"/>
        <v>86.081199999999995</v>
      </c>
      <c r="I955" s="63">
        <f t="shared" si="191"/>
        <v>1.0211000000000041</v>
      </c>
      <c r="J955" s="63">
        <f t="shared" si="192"/>
        <v>1.0426452100000083</v>
      </c>
      <c r="K955" s="63">
        <f t="shared" si="193"/>
        <v>1.0211000000000041</v>
      </c>
      <c r="L955" s="24">
        <f t="shared" si="194"/>
        <v>1.172299698171006E-2</v>
      </c>
      <c r="M955" s="4">
        <f t="shared" ca="1" si="183"/>
        <v>85.322566666666674</v>
      </c>
      <c r="N955" s="63">
        <f t="shared" ca="1" si="185"/>
        <v>1.7797333333333256</v>
      </c>
      <c r="O955" s="63">
        <f t="shared" ca="1" si="186"/>
        <v>3.1674507377777501</v>
      </c>
      <c r="P955" s="63">
        <f t="shared" ca="1" si="187"/>
        <v>1.7797333333333256</v>
      </c>
      <c r="Q955" s="24">
        <f t="shared" ca="1" si="188"/>
        <v>2.0432678968676208E-2</v>
      </c>
      <c r="R955" s="25">
        <f t="shared" ca="1" si="184"/>
        <v>1.7692405718175557</v>
      </c>
      <c r="S955" s="26">
        <f t="shared" ca="1" si="195"/>
        <v>0</v>
      </c>
    </row>
    <row r="956" spans="5:19" x14ac:dyDescent="0.3">
      <c r="E956" s="23">
        <f t="shared" si="189"/>
        <v>955</v>
      </c>
      <c r="F956" s="79">
        <v>44848</v>
      </c>
      <c r="G956" s="82">
        <v>85.147499999999994</v>
      </c>
      <c r="H956" s="27">
        <f t="shared" si="190"/>
        <v>87.1023</v>
      </c>
      <c r="I956" s="63">
        <f t="shared" si="191"/>
        <v>-1.9548000000000059</v>
      </c>
      <c r="J956" s="63">
        <f t="shared" si="192"/>
        <v>3.8212430400000228</v>
      </c>
      <c r="K956" s="63">
        <f t="shared" si="193"/>
        <v>1.9548000000000059</v>
      </c>
      <c r="L956" s="24">
        <f t="shared" si="194"/>
        <v>2.2957808508764273E-2</v>
      </c>
      <c r="M956" s="4">
        <f t="shared" ca="1" si="183"/>
        <v>86.252966666666666</v>
      </c>
      <c r="N956" s="63">
        <f t="shared" ca="1" si="185"/>
        <v>-1.1054666666666719</v>
      </c>
      <c r="O956" s="63">
        <f t="shared" ca="1" si="186"/>
        <v>1.2220565511111228</v>
      </c>
      <c r="P956" s="63">
        <f t="shared" ca="1" si="187"/>
        <v>1.1054666666666719</v>
      </c>
      <c r="Q956" s="24">
        <f t="shared" ca="1" si="188"/>
        <v>1.2982960940329099E-2</v>
      </c>
      <c r="R956" s="25">
        <f t="shared" ca="1" si="184"/>
        <v>-1.1159594281824419</v>
      </c>
      <c r="S956" s="26">
        <f t="shared" ca="1" si="195"/>
        <v>1</v>
      </c>
    </row>
    <row r="957" spans="5:19" x14ac:dyDescent="0.3">
      <c r="E957" s="23">
        <f t="shared" si="189"/>
        <v>956</v>
      </c>
      <c r="F957" s="79">
        <v>44851</v>
      </c>
      <c r="G957" s="82">
        <v>87.501099999999994</v>
      </c>
      <c r="H957" s="27">
        <f t="shared" si="190"/>
        <v>85.147499999999994</v>
      </c>
      <c r="I957" s="63">
        <f t="shared" si="191"/>
        <v>2.3536000000000001</v>
      </c>
      <c r="J957" s="63">
        <f t="shared" si="192"/>
        <v>5.539432960000001</v>
      </c>
      <c r="K957" s="63">
        <f t="shared" si="193"/>
        <v>2.3536000000000001</v>
      </c>
      <c r="L957" s="24">
        <f t="shared" si="194"/>
        <v>2.6897947568659139E-2</v>
      </c>
      <c r="M957" s="4">
        <f t="shared" ca="1" si="183"/>
        <v>86.110333333333315</v>
      </c>
      <c r="N957" s="63">
        <f t="shared" ca="1" si="185"/>
        <v>1.3907666666666785</v>
      </c>
      <c r="O957" s="63">
        <f t="shared" ca="1" si="186"/>
        <v>1.9342319211111441</v>
      </c>
      <c r="P957" s="63">
        <f t="shared" ca="1" si="187"/>
        <v>1.3907666666666785</v>
      </c>
      <c r="Q957" s="24">
        <f t="shared" ca="1" si="188"/>
        <v>1.5894276376716161E-2</v>
      </c>
      <c r="R957" s="25">
        <f t="shared" ca="1" si="184"/>
        <v>1.3802739051509085</v>
      </c>
      <c r="S957" s="26">
        <f t="shared" ca="1" si="195"/>
        <v>1</v>
      </c>
    </row>
    <row r="958" spans="5:19" x14ac:dyDescent="0.3">
      <c r="E958" s="23">
        <f t="shared" si="189"/>
        <v>957</v>
      </c>
      <c r="F958" s="79">
        <v>44852</v>
      </c>
      <c r="G958" s="82">
        <v>87.218999999999994</v>
      </c>
      <c r="H958" s="27">
        <f t="shared" si="190"/>
        <v>87.501099999999994</v>
      </c>
      <c r="I958" s="63">
        <f t="shared" si="191"/>
        <v>-0.2820999999999998</v>
      </c>
      <c r="J958" s="63">
        <f t="shared" si="192"/>
        <v>7.9580409999999879E-2</v>
      </c>
      <c r="K958" s="63">
        <f t="shared" si="193"/>
        <v>0.2820999999999998</v>
      </c>
      <c r="L958" s="24">
        <f t="shared" si="194"/>
        <v>3.2343870028319495E-3</v>
      </c>
      <c r="M958" s="4">
        <f t="shared" ca="1" si="183"/>
        <v>86.583633333333339</v>
      </c>
      <c r="N958" s="63">
        <f t="shared" ca="1" si="185"/>
        <v>0.63536666666665553</v>
      </c>
      <c r="O958" s="63">
        <f t="shared" ca="1" si="186"/>
        <v>0.40369080111109695</v>
      </c>
      <c r="P958" s="63">
        <f t="shared" ca="1" si="187"/>
        <v>0.63536666666665553</v>
      </c>
      <c r="Q958" s="24">
        <f t="shared" ca="1" si="188"/>
        <v>7.2847277160556249E-3</v>
      </c>
      <c r="R958" s="25">
        <f t="shared" ca="1" si="184"/>
        <v>0.6248739051508857</v>
      </c>
      <c r="S958" s="26">
        <f t="shared" ca="1" si="195"/>
        <v>0</v>
      </c>
    </row>
    <row r="959" spans="5:19" x14ac:dyDescent="0.3">
      <c r="E959" s="23">
        <f t="shared" si="189"/>
        <v>958</v>
      </c>
      <c r="F959" s="79">
        <v>44853</v>
      </c>
      <c r="G959" s="82">
        <v>86.139499999999998</v>
      </c>
      <c r="H959" s="27">
        <f t="shared" si="190"/>
        <v>87.218999999999994</v>
      </c>
      <c r="I959" s="63">
        <f t="shared" si="191"/>
        <v>-1.0794999999999959</v>
      </c>
      <c r="J959" s="63">
        <f t="shared" si="192"/>
        <v>1.1653202499999911</v>
      </c>
      <c r="K959" s="63">
        <f t="shared" si="193"/>
        <v>1.0794999999999959</v>
      </c>
      <c r="L959" s="24">
        <f t="shared" si="194"/>
        <v>1.2531997515657693E-2</v>
      </c>
      <c r="M959" s="4">
        <f t="shared" ca="1" si="183"/>
        <v>86.622533333333323</v>
      </c>
      <c r="N959" s="63">
        <f t="shared" ca="1" si="185"/>
        <v>-0.48303333333332432</v>
      </c>
      <c r="O959" s="63">
        <f t="shared" ca="1" si="186"/>
        <v>0.23332120111110241</v>
      </c>
      <c r="P959" s="63">
        <f t="shared" ca="1" si="187"/>
        <v>0.48303333333332432</v>
      </c>
      <c r="Q959" s="24">
        <f t="shared" ca="1" si="188"/>
        <v>5.6075706654127823E-3</v>
      </c>
      <c r="R959" s="25">
        <f t="shared" ca="1" si="184"/>
        <v>-0.49352609484909421</v>
      </c>
      <c r="S959" s="26">
        <f t="shared" ca="1" si="195"/>
        <v>1</v>
      </c>
    </row>
    <row r="960" spans="5:19" x14ac:dyDescent="0.3">
      <c r="E960" s="23">
        <f t="shared" si="189"/>
        <v>959</v>
      </c>
      <c r="F960" s="79">
        <v>44854</v>
      </c>
      <c r="G960" s="82">
        <v>84.447299999999998</v>
      </c>
      <c r="H960" s="27">
        <f t="shared" si="190"/>
        <v>86.139499999999998</v>
      </c>
      <c r="I960" s="63">
        <f t="shared" si="191"/>
        <v>-1.6921999999999997</v>
      </c>
      <c r="J960" s="63">
        <f t="shared" si="192"/>
        <v>2.8635408399999989</v>
      </c>
      <c r="K960" s="63">
        <f t="shared" si="193"/>
        <v>1.6921999999999997</v>
      </c>
      <c r="L960" s="24">
        <f t="shared" si="194"/>
        <v>2.0038532907505624E-2</v>
      </c>
      <c r="M960" s="4">
        <f t="shared" ca="1" si="183"/>
        <v>86.953199999999995</v>
      </c>
      <c r="N960" s="63">
        <f t="shared" ca="1" si="185"/>
        <v>-2.5058999999999969</v>
      </c>
      <c r="O960" s="63">
        <f t="shared" ca="1" si="186"/>
        <v>6.2795348099999844</v>
      </c>
      <c r="P960" s="63">
        <f t="shared" ca="1" si="187"/>
        <v>2.5058999999999969</v>
      </c>
      <c r="Q960" s="24">
        <f t="shared" ca="1" si="188"/>
        <v>2.9674128124877845E-2</v>
      </c>
      <c r="R960" s="25">
        <f t="shared" ca="1" si="184"/>
        <v>-2.5163927615157666</v>
      </c>
      <c r="S960" s="26">
        <f t="shared" ca="1" si="195"/>
        <v>0</v>
      </c>
    </row>
    <row r="961" spans="5:19" x14ac:dyDescent="0.3">
      <c r="E961" s="23">
        <f t="shared" si="189"/>
        <v>960</v>
      </c>
      <c r="F961" s="79">
        <v>44855</v>
      </c>
      <c r="G961" s="82">
        <v>86.071399999999997</v>
      </c>
      <c r="H961" s="27">
        <f t="shared" si="190"/>
        <v>84.447299999999998</v>
      </c>
      <c r="I961" s="63">
        <f t="shared" si="191"/>
        <v>1.6240999999999985</v>
      </c>
      <c r="J961" s="63">
        <f t="shared" si="192"/>
        <v>2.6377008099999952</v>
      </c>
      <c r="K961" s="63">
        <f t="shared" si="193"/>
        <v>1.6240999999999985</v>
      </c>
      <c r="L961" s="24">
        <f t="shared" si="194"/>
        <v>1.8869217881898034E-2</v>
      </c>
      <c r="M961" s="4">
        <f t="shared" ca="1" si="183"/>
        <v>85.935266666666664</v>
      </c>
      <c r="N961" s="63">
        <f t="shared" ca="1" si="185"/>
        <v>0.13613333333333344</v>
      </c>
      <c r="O961" s="63">
        <f t="shared" ca="1" si="186"/>
        <v>1.8532284444444474E-2</v>
      </c>
      <c r="P961" s="63">
        <f t="shared" ca="1" si="187"/>
        <v>0.13613333333333344</v>
      </c>
      <c r="Q961" s="24">
        <f t="shared" ca="1" si="188"/>
        <v>1.5816326135433309E-3</v>
      </c>
      <c r="R961" s="25">
        <f t="shared" ca="1" si="184"/>
        <v>0.12564057181756355</v>
      </c>
      <c r="S961" s="26">
        <f t="shared" ca="1" si="195"/>
        <v>1</v>
      </c>
    </row>
    <row r="962" spans="5:19" x14ac:dyDescent="0.3">
      <c r="E962" s="23">
        <f t="shared" si="189"/>
        <v>961</v>
      </c>
      <c r="F962" s="79">
        <v>44858</v>
      </c>
      <c r="G962" s="82">
        <v>85.594899999999996</v>
      </c>
      <c r="H962" s="27">
        <f t="shared" si="190"/>
        <v>86.071399999999997</v>
      </c>
      <c r="I962" s="63">
        <f t="shared" si="191"/>
        <v>-0.47650000000000148</v>
      </c>
      <c r="J962" s="63">
        <f t="shared" si="192"/>
        <v>0.2270522500000014</v>
      </c>
      <c r="K962" s="63">
        <f t="shared" si="193"/>
        <v>0.47650000000000148</v>
      </c>
      <c r="L962" s="24">
        <f t="shared" si="194"/>
        <v>5.5669204590460585E-3</v>
      </c>
      <c r="M962" s="4">
        <f t="shared" ref="M962:M1025" ca="1" si="196">IF(E962&lt;=span,G962,AVERAGE(OFFSET(G962,-span,0,span,1)))</f>
        <v>85.552733333333322</v>
      </c>
      <c r="N962" s="63">
        <f t="shared" ca="1" si="185"/>
        <v>4.2166666666673791E-2</v>
      </c>
      <c r="O962" s="63">
        <f t="shared" ca="1" si="186"/>
        <v>1.7780277777783785E-3</v>
      </c>
      <c r="P962" s="63">
        <f t="shared" ca="1" si="187"/>
        <v>4.2166666666673791E-2</v>
      </c>
      <c r="Q962" s="24">
        <f t="shared" ca="1" si="188"/>
        <v>4.926305967607158E-4</v>
      </c>
      <c r="R962" s="25">
        <f t="shared" ref="R962:R1025" ca="1" si="197">N962-AVERAGE(ErorrMA)</f>
        <v>3.167390515090391E-2</v>
      </c>
      <c r="S962" s="26">
        <f t="shared" ca="1" si="195"/>
        <v>0</v>
      </c>
    </row>
    <row r="963" spans="5:19" x14ac:dyDescent="0.3">
      <c r="E963" s="23">
        <f t="shared" si="189"/>
        <v>962</v>
      </c>
      <c r="F963" s="79">
        <v>44859</v>
      </c>
      <c r="G963" s="82">
        <v>89.203100000000006</v>
      </c>
      <c r="H963" s="27">
        <f t="shared" si="190"/>
        <v>85.594899999999996</v>
      </c>
      <c r="I963" s="63">
        <f t="shared" si="191"/>
        <v>3.6082000000000107</v>
      </c>
      <c r="J963" s="63">
        <f t="shared" si="192"/>
        <v>13.019107240000077</v>
      </c>
      <c r="K963" s="63">
        <f t="shared" si="193"/>
        <v>3.6082000000000107</v>
      </c>
      <c r="L963" s="24">
        <f t="shared" si="194"/>
        <v>4.0449266897675196E-2</v>
      </c>
      <c r="M963" s="4">
        <f t="shared" ca="1" si="196"/>
        <v>85.371200000000002</v>
      </c>
      <c r="N963" s="63">
        <f t="shared" ref="N963:N1026" ca="1" si="198">G963-M963</f>
        <v>3.8319000000000045</v>
      </c>
      <c r="O963" s="63">
        <f t="shared" ref="O963:O1026" ca="1" si="199">N963^2</f>
        <v>14.683457610000035</v>
      </c>
      <c r="P963" s="63">
        <f t="shared" ref="P963:P1026" ca="1" si="200">ABS(N963)</f>
        <v>3.8319000000000045</v>
      </c>
      <c r="Q963" s="24">
        <f t="shared" ref="Q963:Q1026" ca="1" si="201">P963/G963</f>
        <v>4.295702727820002E-2</v>
      </c>
      <c r="R963" s="25">
        <f t="shared" ca="1" si="197"/>
        <v>3.8214072384842348</v>
      </c>
      <c r="S963" s="26">
        <f t="shared" ca="1" si="195"/>
        <v>0</v>
      </c>
    </row>
    <row r="964" spans="5:19" x14ac:dyDescent="0.3">
      <c r="E964" s="23">
        <f t="shared" ref="E964:E1027" si="202">E963+1</f>
        <v>963</v>
      </c>
      <c r="F964" s="79">
        <v>44860</v>
      </c>
      <c r="G964" s="82">
        <v>89.854699999999994</v>
      </c>
      <c r="H964" s="27">
        <f t="shared" ref="H964:H1027" si="203">G963</f>
        <v>89.203100000000006</v>
      </c>
      <c r="I964" s="63">
        <f t="shared" ref="I964:I1027" si="204">(G964-H964)</f>
        <v>0.65159999999998774</v>
      </c>
      <c r="J964" s="63">
        <f t="shared" ref="J964:J1027" si="205">I964^2</f>
        <v>0.42458255999998401</v>
      </c>
      <c r="K964" s="63">
        <f t="shared" ref="K964:K1027" si="206">ABS(I964)</f>
        <v>0.65159999999998774</v>
      </c>
      <c r="L964" s="24">
        <f t="shared" ref="L964:L1027" si="207">K964/G964</f>
        <v>7.2517074788518328E-3</v>
      </c>
      <c r="M964" s="4">
        <f t="shared" ca="1" si="196"/>
        <v>86.956466666666657</v>
      </c>
      <c r="N964" s="63">
        <f t="shared" ca="1" si="198"/>
        <v>2.8982333333333372</v>
      </c>
      <c r="O964" s="63">
        <f t="shared" ca="1" si="199"/>
        <v>8.3997564544444661</v>
      </c>
      <c r="P964" s="63">
        <f t="shared" ca="1" si="200"/>
        <v>2.8982333333333372</v>
      </c>
      <c r="Q964" s="24">
        <f t="shared" ca="1" si="201"/>
        <v>3.2254665958857329E-2</v>
      </c>
      <c r="R964" s="25">
        <f t="shared" ca="1" si="197"/>
        <v>2.8877405718175675</v>
      </c>
      <c r="S964" s="26">
        <f t="shared" ref="S964:S1027" ca="1" si="208">IF(N963*N964&lt;0,1,0)</f>
        <v>0</v>
      </c>
    </row>
    <row r="965" spans="5:19" x14ac:dyDescent="0.3">
      <c r="E965" s="23">
        <f t="shared" si="202"/>
        <v>964</v>
      </c>
      <c r="F965" s="79">
        <v>44861</v>
      </c>
      <c r="G965" s="82">
        <v>88.055499999999995</v>
      </c>
      <c r="H965" s="27">
        <f t="shared" si="203"/>
        <v>89.854699999999994</v>
      </c>
      <c r="I965" s="63">
        <f t="shared" si="204"/>
        <v>-1.799199999999999</v>
      </c>
      <c r="J965" s="63">
        <f t="shared" si="205"/>
        <v>3.2371206399999966</v>
      </c>
      <c r="K965" s="63">
        <f t="shared" si="206"/>
        <v>1.799199999999999</v>
      </c>
      <c r="L965" s="24">
        <f t="shared" si="207"/>
        <v>2.0432568096257465E-2</v>
      </c>
      <c r="M965" s="4">
        <f t="shared" ca="1" si="196"/>
        <v>88.217566666666656</v>
      </c>
      <c r="N965" s="63">
        <f t="shared" ca="1" si="198"/>
        <v>-0.16206666666666081</v>
      </c>
      <c r="O965" s="63">
        <f t="shared" ca="1" si="199"/>
        <v>2.6265604444442547E-2</v>
      </c>
      <c r="P965" s="63">
        <f t="shared" ca="1" si="200"/>
        <v>0.16206666666666081</v>
      </c>
      <c r="Q965" s="24">
        <f t="shared" ca="1" si="201"/>
        <v>1.8405058930635885E-3</v>
      </c>
      <c r="R965" s="25">
        <f t="shared" ca="1" si="197"/>
        <v>-0.1725594281824307</v>
      </c>
      <c r="S965" s="26">
        <f t="shared" ca="1" si="208"/>
        <v>1</v>
      </c>
    </row>
    <row r="966" spans="5:19" x14ac:dyDescent="0.3">
      <c r="E966" s="23">
        <f t="shared" si="202"/>
        <v>965</v>
      </c>
      <c r="F966" s="79">
        <v>44862</v>
      </c>
      <c r="G966" s="82">
        <v>91.255200000000002</v>
      </c>
      <c r="H966" s="27">
        <f t="shared" si="203"/>
        <v>88.055499999999995</v>
      </c>
      <c r="I966" s="63">
        <f t="shared" si="204"/>
        <v>3.1997000000000071</v>
      </c>
      <c r="J966" s="63">
        <f t="shared" si="205"/>
        <v>10.238080090000045</v>
      </c>
      <c r="K966" s="63">
        <f t="shared" si="206"/>
        <v>3.1997000000000071</v>
      </c>
      <c r="L966" s="24">
        <f t="shared" si="207"/>
        <v>3.5063207356950697E-2</v>
      </c>
      <c r="M966" s="4">
        <f t="shared" ca="1" si="196"/>
        <v>89.037766666666656</v>
      </c>
      <c r="N966" s="63">
        <f t="shared" ca="1" si="198"/>
        <v>2.2174333333333465</v>
      </c>
      <c r="O966" s="63">
        <f t="shared" ca="1" si="199"/>
        <v>4.9170105877778356</v>
      </c>
      <c r="P966" s="63">
        <f t="shared" ca="1" si="200"/>
        <v>2.2174333333333465</v>
      </c>
      <c r="Q966" s="24">
        <f t="shared" ca="1" si="201"/>
        <v>2.4299254544763987E-2</v>
      </c>
      <c r="R966" s="25">
        <f t="shared" ca="1" si="197"/>
        <v>2.2069405718175767</v>
      </c>
      <c r="S966" s="26">
        <f t="shared" ca="1" si="208"/>
        <v>1</v>
      </c>
    </row>
    <row r="967" spans="5:19" x14ac:dyDescent="0.3">
      <c r="E967" s="23">
        <f t="shared" si="202"/>
        <v>966</v>
      </c>
      <c r="F967" s="79">
        <v>44865</v>
      </c>
      <c r="G967" s="82">
        <v>90.136700000000005</v>
      </c>
      <c r="H967" s="27">
        <f t="shared" si="203"/>
        <v>91.255200000000002</v>
      </c>
      <c r="I967" s="63">
        <f t="shared" si="204"/>
        <v>-1.1184999999999974</v>
      </c>
      <c r="J967" s="63">
        <f t="shared" si="205"/>
        <v>1.2510422499999942</v>
      </c>
      <c r="K967" s="63">
        <f t="shared" si="206"/>
        <v>1.1184999999999974</v>
      </c>
      <c r="L967" s="24">
        <f t="shared" si="207"/>
        <v>1.2408929991890066E-2</v>
      </c>
      <c r="M967" s="4">
        <f t="shared" ca="1" si="196"/>
        <v>89.721799999999988</v>
      </c>
      <c r="N967" s="63">
        <f t="shared" ca="1" si="198"/>
        <v>0.41490000000001714</v>
      </c>
      <c r="O967" s="63">
        <f t="shared" ca="1" si="199"/>
        <v>0.17214201000001422</v>
      </c>
      <c r="P967" s="63">
        <f t="shared" ca="1" si="200"/>
        <v>0.41490000000001714</v>
      </c>
      <c r="Q967" s="24">
        <f t="shared" ca="1" si="201"/>
        <v>4.6030085414710889E-3</v>
      </c>
      <c r="R967" s="25">
        <f t="shared" ca="1" si="197"/>
        <v>0.40440723848424726</v>
      </c>
      <c r="S967" s="26">
        <f t="shared" ca="1" si="208"/>
        <v>0</v>
      </c>
    </row>
    <row r="968" spans="5:19" x14ac:dyDescent="0.3">
      <c r="E968" s="23">
        <f t="shared" si="202"/>
        <v>967</v>
      </c>
      <c r="F968" s="79">
        <v>44866</v>
      </c>
      <c r="G968" s="82">
        <v>91.196799999999996</v>
      </c>
      <c r="H968" s="27">
        <f t="shared" si="203"/>
        <v>90.136700000000005</v>
      </c>
      <c r="I968" s="63">
        <f t="shared" si="204"/>
        <v>1.0600999999999914</v>
      </c>
      <c r="J968" s="63">
        <f t="shared" si="205"/>
        <v>1.1238120099999818</v>
      </c>
      <c r="K968" s="63">
        <f t="shared" si="206"/>
        <v>1.0600999999999914</v>
      </c>
      <c r="L968" s="24">
        <f t="shared" si="207"/>
        <v>1.1624311379346549E-2</v>
      </c>
      <c r="M968" s="4">
        <f t="shared" ca="1" si="196"/>
        <v>89.81580000000001</v>
      </c>
      <c r="N968" s="63">
        <f t="shared" ca="1" si="198"/>
        <v>1.380999999999986</v>
      </c>
      <c r="O968" s="63">
        <f t="shared" ca="1" si="199"/>
        <v>1.9071609999999615</v>
      </c>
      <c r="P968" s="63">
        <f t="shared" ca="1" si="200"/>
        <v>1.380999999999986</v>
      </c>
      <c r="Q968" s="24">
        <f t="shared" ca="1" si="201"/>
        <v>1.5143075195620746E-2</v>
      </c>
      <c r="R968" s="25">
        <f t="shared" ca="1" si="197"/>
        <v>1.3705072384842161</v>
      </c>
      <c r="S968" s="26">
        <f t="shared" ca="1" si="208"/>
        <v>0</v>
      </c>
    </row>
    <row r="969" spans="5:19" x14ac:dyDescent="0.3">
      <c r="E969" s="23">
        <f t="shared" si="202"/>
        <v>968</v>
      </c>
      <c r="F969" s="79">
        <v>44867</v>
      </c>
      <c r="G969" s="82">
        <v>87.822000000000003</v>
      </c>
      <c r="H969" s="27">
        <f t="shared" si="203"/>
        <v>91.196799999999996</v>
      </c>
      <c r="I969" s="63">
        <f t="shared" si="204"/>
        <v>-3.3747999999999934</v>
      </c>
      <c r="J969" s="63">
        <f t="shared" si="205"/>
        <v>11.389275039999955</v>
      </c>
      <c r="K969" s="63">
        <f t="shared" si="206"/>
        <v>3.3747999999999934</v>
      </c>
      <c r="L969" s="24">
        <f t="shared" si="207"/>
        <v>3.8427728815103201E-2</v>
      </c>
      <c r="M969" s="4">
        <f t="shared" ca="1" si="196"/>
        <v>90.86290000000001</v>
      </c>
      <c r="N969" s="63">
        <f t="shared" ca="1" si="198"/>
        <v>-3.0409000000000077</v>
      </c>
      <c r="O969" s="63">
        <f t="shared" ca="1" si="199"/>
        <v>9.2470728100000468</v>
      </c>
      <c r="P969" s="63">
        <f t="shared" ca="1" si="200"/>
        <v>3.0409000000000077</v>
      </c>
      <c r="Q969" s="24">
        <f t="shared" ca="1" si="201"/>
        <v>3.4625720206781986E-2</v>
      </c>
      <c r="R969" s="25">
        <f t="shared" ca="1" si="197"/>
        <v>-3.0513927615157774</v>
      </c>
      <c r="S969" s="26">
        <f t="shared" ca="1" si="208"/>
        <v>1</v>
      </c>
    </row>
    <row r="970" spans="5:19" x14ac:dyDescent="0.3">
      <c r="E970" s="23">
        <f t="shared" si="202"/>
        <v>969</v>
      </c>
      <c r="F970" s="79">
        <v>44868</v>
      </c>
      <c r="G970" s="82">
        <v>87.919300000000007</v>
      </c>
      <c r="H970" s="27">
        <f t="shared" si="203"/>
        <v>87.822000000000003</v>
      </c>
      <c r="I970" s="63">
        <f t="shared" si="204"/>
        <v>9.7300000000004161E-2</v>
      </c>
      <c r="J970" s="63">
        <f t="shared" si="205"/>
        <v>9.4672900000008098E-3</v>
      </c>
      <c r="K970" s="63">
        <f t="shared" si="206"/>
        <v>9.7300000000004161E-2</v>
      </c>
      <c r="L970" s="24">
        <f t="shared" si="207"/>
        <v>1.1066967093687524E-3</v>
      </c>
      <c r="M970" s="4">
        <f t="shared" ca="1" si="196"/>
        <v>89.718500000000006</v>
      </c>
      <c r="N970" s="63">
        <f t="shared" ca="1" si="198"/>
        <v>-1.799199999999999</v>
      </c>
      <c r="O970" s="63">
        <f t="shared" ca="1" si="199"/>
        <v>3.2371206399999966</v>
      </c>
      <c r="P970" s="63">
        <f t="shared" ca="1" si="200"/>
        <v>1.799199999999999</v>
      </c>
      <c r="Q970" s="24">
        <f t="shared" ca="1" si="201"/>
        <v>2.0464221166456045E-2</v>
      </c>
      <c r="R970" s="25">
        <f t="shared" ca="1" si="197"/>
        <v>-1.809692761515769</v>
      </c>
      <c r="S970" s="26">
        <f t="shared" ca="1" si="208"/>
        <v>0</v>
      </c>
    </row>
    <row r="971" spans="5:19" x14ac:dyDescent="0.3">
      <c r="E971" s="23">
        <f t="shared" si="202"/>
        <v>970</v>
      </c>
      <c r="F971" s="79">
        <v>44869</v>
      </c>
      <c r="G971" s="82">
        <v>93.1614</v>
      </c>
      <c r="H971" s="27">
        <f t="shared" si="203"/>
        <v>87.919300000000007</v>
      </c>
      <c r="I971" s="63">
        <f t="shared" si="204"/>
        <v>5.2420999999999935</v>
      </c>
      <c r="J971" s="63">
        <f t="shared" si="205"/>
        <v>27.479612409999934</v>
      </c>
      <c r="K971" s="63">
        <f t="shared" si="206"/>
        <v>5.2420999999999935</v>
      </c>
      <c r="L971" s="24">
        <f t="shared" si="207"/>
        <v>5.6269012702685806E-2</v>
      </c>
      <c r="M971" s="4">
        <f t="shared" ca="1" si="196"/>
        <v>88.979366666666678</v>
      </c>
      <c r="N971" s="63">
        <f t="shared" ca="1" si="198"/>
        <v>4.1820333333333224</v>
      </c>
      <c r="O971" s="63">
        <f t="shared" ca="1" si="199"/>
        <v>17.489402801111019</v>
      </c>
      <c r="P971" s="63">
        <f t="shared" ca="1" si="200"/>
        <v>4.1820333333333224</v>
      </c>
      <c r="Q971" s="24">
        <f t="shared" ca="1" si="201"/>
        <v>4.4890194150510002E-2</v>
      </c>
      <c r="R971" s="25">
        <f t="shared" ca="1" si="197"/>
        <v>4.1715405718175527</v>
      </c>
      <c r="S971" s="26">
        <f t="shared" ca="1" si="208"/>
        <v>1</v>
      </c>
    </row>
    <row r="972" spans="5:19" x14ac:dyDescent="0.3">
      <c r="E972" s="23">
        <f t="shared" si="202"/>
        <v>971</v>
      </c>
      <c r="F972" s="79">
        <v>44872</v>
      </c>
      <c r="G972" s="82">
        <v>90.875900000000001</v>
      </c>
      <c r="H972" s="27">
        <f t="shared" si="203"/>
        <v>93.1614</v>
      </c>
      <c r="I972" s="63">
        <f t="shared" si="204"/>
        <v>-2.285499999999999</v>
      </c>
      <c r="J972" s="63">
        <f t="shared" si="205"/>
        <v>5.223510249999995</v>
      </c>
      <c r="K972" s="63">
        <f t="shared" si="206"/>
        <v>2.285499999999999</v>
      </c>
      <c r="L972" s="24">
        <f t="shared" si="207"/>
        <v>2.5149682148952572E-2</v>
      </c>
      <c r="M972" s="4">
        <f t="shared" ca="1" si="196"/>
        <v>89.634233333333341</v>
      </c>
      <c r="N972" s="63">
        <f t="shared" ca="1" si="198"/>
        <v>1.24166666666666</v>
      </c>
      <c r="O972" s="63">
        <f t="shared" ca="1" si="199"/>
        <v>1.5417361111110945</v>
      </c>
      <c r="P972" s="63">
        <f t="shared" ca="1" si="200"/>
        <v>1.24166666666666</v>
      </c>
      <c r="Q972" s="24">
        <f t="shared" ca="1" si="201"/>
        <v>1.3663321812126868E-2</v>
      </c>
      <c r="R972" s="25">
        <f t="shared" ca="1" si="197"/>
        <v>1.2311739051508901</v>
      </c>
      <c r="S972" s="26">
        <f t="shared" ca="1" si="208"/>
        <v>0</v>
      </c>
    </row>
    <row r="973" spans="5:19" x14ac:dyDescent="0.3">
      <c r="E973" s="23">
        <f t="shared" si="202"/>
        <v>972</v>
      </c>
      <c r="F973" s="79">
        <v>44873</v>
      </c>
      <c r="G973" s="82">
        <v>91.177400000000006</v>
      </c>
      <c r="H973" s="27">
        <f t="shared" si="203"/>
        <v>90.875900000000001</v>
      </c>
      <c r="I973" s="63">
        <f t="shared" si="204"/>
        <v>0.30150000000000432</v>
      </c>
      <c r="J973" s="63">
        <f t="shared" si="205"/>
        <v>9.0902250000002599E-2</v>
      </c>
      <c r="K973" s="63">
        <f t="shared" si="206"/>
        <v>0.30150000000000432</v>
      </c>
      <c r="L973" s="24">
        <f t="shared" si="207"/>
        <v>3.3067404861292856E-3</v>
      </c>
      <c r="M973" s="4">
        <f t="shared" ca="1" si="196"/>
        <v>90.652199999999993</v>
      </c>
      <c r="N973" s="63">
        <f t="shared" ca="1" si="198"/>
        <v>0.52520000000001232</v>
      </c>
      <c r="O973" s="63">
        <f t="shared" ca="1" si="199"/>
        <v>0.27583504000001297</v>
      </c>
      <c r="P973" s="63">
        <f t="shared" ca="1" si="200"/>
        <v>0.52520000000001232</v>
      </c>
      <c r="Q973" s="24">
        <f t="shared" ca="1" si="201"/>
        <v>5.7601993476454946E-3</v>
      </c>
      <c r="R973" s="25">
        <f t="shared" ca="1" si="197"/>
        <v>0.51470723848424249</v>
      </c>
      <c r="S973" s="26">
        <f t="shared" ca="1" si="208"/>
        <v>0</v>
      </c>
    </row>
    <row r="974" spans="5:19" x14ac:dyDescent="0.3">
      <c r="E974" s="23">
        <f t="shared" si="202"/>
        <v>973</v>
      </c>
      <c r="F974" s="79">
        <v>44874</v>
      </c>
      <c r="G974" s="82">
        <v>89.572599999999994</v>
      </c>
      <c r="H974" s="27">
        <f t="shared" si="203"/>
        <v>91.177400000000006</v>
      </c>
      <c r="I974" s="63">
        <f t="shared" si="204"/>
        <v>-1.6048000000000116</v>
      </c>
      <c r="J974" s="63">
        <f t="shared" si="205"/>
        <v>2.575383040000037</v>
      </c>
      <c r="K974" s="63">
        <f t="shared" si="206"/>
        <v>1.6048000000000116</v>
      </c>
      <c r="L974" s="24">
        <f t="shared" si="207"/>
        <v>1.7916193121557393E-2</v>
      </c>
      <c r="M974" s="4">
        <f t="shared" ca="1" si="196"/>
        <v>91.738233333333326</v>
      </c>
      <c r="N974" s="63">
        <f t="shared" ca="1" si="198"/>
        <v>-2.1656333333333322</v>
      </c>
      <c r="O974" s="63">
        <f t="shared" ca="1" si="199"/>
        <v>4.6899677344444397</v>
      </c>
      <c r="P974" s="63">
        <f t="shared" ca="1" si="200"/>
        <v>2.1656333333333322</v>
      </c>
      <c r="Q974" s="24">
        <f t="shared" ca="1" si="201"/>
        <v>2.4177408418794726E-2</v>
      </c>
      <c r="R974" s="25">
        <f t="shared" ca="1" si="197"/>
        <v>-2.1761260948491019</v>
      </c>
      <c r="S974" s="26">
        <f t="shared" ca="1" si="208"/>
        <v>1</v>
      </c>
    </row>
    <row r="975" spans="5:19" x14ac:dyDescent="0.3">
      <c r="E975" s="23">
        <f t="shared" si="202"/>
        <v>974</v>
      </c>
      <c r="F975" s="79">
        <v>44875</v>
      </c>
      <c r="G975" s="82">
        <v>96.759799999999998</v>
      </c>
      <c r="H975" s="27">
        <f t="shared" si="203"/>
        <v>89.572599999999994</v>
      </c>
      <c r="I975" s="63">
        <f t="shared" si="204"/>
        <v>7.1872000000000043</v>
      </c>
      <c r="J975" s="63">
        <f t="shared" si="205"/>
        <v>51.65584384000006</v>
      </c>
      <c r="K975" s="63">
        <f t="shared" si="206"/>
        <v>7.1872000000000043</v>
      </c>
      <c r="L975" s="24">
        <f t="shared" si="207"/>
        <v>7.4278781064036972E-2</v>
      </c>
      <c r="M975" s="4">
        <f t="shared" ca="1" si="196"/>
        <v>90.541966666666667</v>
      </c>
      <c r="N975" s="63">
        <f t="shared" ca="1" si="198"/>
        <v>6.2178333333333313</v>
      </c>
      <c r="O975" s="63">
        <f t="shared" ca="1" si="199"/>
        <v>38.661451361111084</v>
      </c>
      <c r="P975" s="63">
        <f t="shared" ca="1" si="200"/>
        <v>6.2178333333333313</v>
      </c>
      <c r="Q975" s="24">
        <f t="shared" ca="1" si="201"/>
        <v>6.4260502123126867E-2</v>
      </c>
      <c r="R975" s="25">
        <f t="shared" ca="1" si="197"/>
        <v>6.2073405718175616</v>
      </c>
      <c r="S975" s="26">
        <f t="shared" ca="1" si="208"/>
        <v>1</v>
      </c>
    </row>
    <row r="976" spans="5:19" x14ac:dyDescent="0.3">
      <c r="E976" s="23">
        <f t="shared" si="202"/>
        <v>975</v>
      </c>
      <c r="F976" s="79">
        <v>44876</v>
      </c>
      <c r="G976" s="82">
        <v>103.17870000000001</v>
      </c>
      <c r="H976" s="27">
        <f t="shared" si="203"/>
        <v>96.759799999999998</v>
      </c>
      <c r="I976" s="63">
        <f t="shared" si="204"/>
        <v>6.4189000000000078</v>
      </c>
      <c r="J976" s="63">
        <f t="shared" si="205"/>
        <v>41.202277210000098</v>
      </c>
      <c r="K976" s="63">
        <f t="shared" si="206"/>
        <v>6.4189000000000078</v>
      </c>
      <c r="L976" s="24">
        <f t="shared" si="207"/>
        <v>6.221148357170625E-2</v>
      </c>
      <c r="M976" s="4">
        <f t="shared" ca="1" si="196"/>
        <v>92.503266666666661</v>
      </c>
      <c r="N976" s="63">
        <f t="shared" ca="1" si="198"/>
        <v>10.675433333333345</v>
      </c>
      <c r="O976" s="63">
        <f t="shared" ca="1" si="199"/>
        <v>113.9648768544447</v>
      </c>
      <c r="P976" s="63">
        <f t="shared" ca="1" si="200"/>
        <v>10.675433333333345</v>
      </c>
      <c r="Q976" s="24">
        <f t="shared" ca="1" si="201"/>
        <v>0.10346547624008971</v>
      </c>
      <c r="R976" s="25">
        <f t="shared" ca="1" si="197"/>
        <v>10.664940571817574</v>
      </c>
      <c r="S976" s="26">
        <f t="shared" ca="1" si="208"/>
        <v>0</v>
      </c>
    </row>
    <row r="977" spans="5:19" x14ac:dyDescent="0.3">
      <c r="E977" s="23">
        <f t="shared" si="202"/>
        <v>976</v>
      </c>
      <c r="F977" s="79">
        <v>44879</v>
      </c>
      <c r="G977" s="82">
        <v>101.5254</v>
      </c>
      <c r="H977" s="27">
        <f t="shared" si="203"/>
        <v>103.17870000000001</v>
      </c>
      <c r="I977" s="63">
        <f t="shared" si="204"/>
        <v>-1.6533000000000015</v>
      </c>
      <c r="J977" s="63">
        <f t="shared" si="205"/>
        <v>2.7334008900000053</v>
      </c>
      <c r="K977" s="63">
        <f t="shared" si="206"/>
        <v>1.6533000000000015</v>
      </c>
      <c r="L977" s="24">
        <f t="shared" si="207"/>
        <v>1.6284594791057226E-2</v>
      </c>
      <c r="M977" s="4">
        <f t="shared" ca="1" si="196"/>
        <v>96.503699999999995</v>
      </c>
      <c r="N977" s="63">
        <f t="shared" ca="1" si="198"/>
        <v>5.0217000000000098</v>
      </c>
      <c r="O977" s="63">
        <f t="shared" ca="1" si="199"/>
        <v>25.217470890000097</v>
      </c>
      <c r="P977" s="63">
        <f t="shared" ca="1" si="200"/>
        <v>5.0217000000000098</v>
      </c>
      <c r="Q977" s="24">
        <f t="shared" ca="1" si="201"/>
        <v>4.9462499039649284E-2</v>
      </c>
      <c r="R977" s="25">
        <f t="shared" ca="1" si="197"/>
        <v>5.0112072384842401</v>
      </c>
      <c r="S977" s="26">
        <f t="shared" ca="1" si="208"/>
        <v>0</v>
      </c>
    </row>
    <row r="978" spans="5:19" x14ac:dyDescent="0.3">
      <c r="E978" s="23">
        <f t="shared" si="202"/>
        <v>977</v>
      </c>
      <c r="F978" s="79">
        <v>44880</v>
      </c>
      <c r="G978" s="82">
        <v>103.7817</v>
      </c>
      <c r="H978" s="27">
        <f t="shared" si="203"/>
        <v>101.5254</v>
      </c>
      <c r="I978" s="63">
        <f t="shared" si="204"/>
        <v>2.256299999999996</v>
      </c>
      <c r="J978" s="63">
        <f t="shared" si="205"/>
        <v>5.0908896899999823</v>
      </c>
      <c r="K978" s="63">
        <f t="shared" si="206"/>
        <v>2.256299999999996</v>
      </c>
      <c r="L978" s="24">
        <f t="shared" si="207"/>
        <v>2.1740827140044883E-2</v>
      </c>
      <c r="M978" s="4">
        <f t="shared" ca="1" si="196"/>
        <v>100.48796666666668</v>
      </c>
      <c r="N978" s="63">
        <f t="shared" ca="1" si="198"/>
        <v>3.2937333333333214</v>
      </c>
      <c r="O978" s="63">
        <f t="shared" ca="1" si="199"/>
        <v>10.848679271111033</v>
      </c>
      <c r="P978" s="63">
        <f t="shared" ca="1" si="200"/>
        <v>3.2937333333333214</v>
      </c>
      <c r="Q978" s="24">
        <f t="shared" ca="1" si="201"/>
        <v>3.1737130277624294E-2</v>
      </c>
      <c r="R978" s="25">
        <f t="shared" ca="1" si="197"/>
        <v>3.2832405718175517</v>
      </c>
      <c r="S978" s="26">
        <f t="shared" ca="1" si="208"/>
        <v>0</v>
      </c>
    </row>
    <row r="979" spans="5:19" x14ac:dyDescent="0.3">
      <c r="E979" s="23">
        <f t="shared" si="202"/>
        <v>978</v>
      </c>
      <c r="F979" s="79">
        <v>44881</v>
      </c>
      <c r="G979" s="82">
        <v>102.34229999999999</v>
      </c>
      <c r="H979" s="27">
        <f t="shared" si="203"/>
        <v>103.7817</v>
      </c>
      <c r="I979" s="63">
        <f t="shared" si="204"/>
        <v>-1.4394000000000062</v>
      </c>
      <c r="J979" s="63">
        <f t="shared" si="205"/>
        <v>2.0718723600000177</v>
      </c>
      <c r="K979" s="63">
        <f t="shared" si="206"/>
        <v>1.4394000000000062</v>
      </c>
      <c r="L979" s="24">
        <f t="shared" si="207"/>
        <v>1.4064565678121425E-2</v>
      </c>
      <c r="M979" s="4">
        <f t="shared" ca="1" si="196"/>
        <v>102.82860000000001</v>
      </c>
      <c r="N979" s="63">
        <f t="shared" ca="1" si="198"/>
        <v>-0.48630000000001417</v>
      </c>
      <c r="O979" s="63">
        <f t="shared" ca="1" si="199"/>
        <v>0.23648769000001377</v>
      </c>
      <c r="P979" s="63">
        <f t="shared" ca="1" si="200"/>
        <v>0.48630000000001417</v>
      </c>
      <c r="Q979" s="24">
        <f t="shared" ca="1" si="201"/>
        <v>4.7517009095947053E-3</v>
      </c>
      <c r="R979" s="25">
        <f t="shared" ca="1" si="197"/>
        <v>-0.49679276151578405</v>
      </c>
      <c r="S979" s="26">
        <f t="shared" ca="1" si="208"/>
        <v>1</v>
      </c>
    </row>
    <row r="980" spans="5:19" x14ac:dyDescent="0.3">
      <c r="E980" s="23">
        <f t="shared" si="202"/>
        <v>979</v>
      </c>
      <c r="F980" s="79">
        <v>44882</v>
      </c>
      <c r="G980" s="82">
        <v>102.4688</v>
      </c>
      <c r="H980" s="27">
        <f t="shared" si="203"/>
        <v>102.34229999999999</v>
      </c>
      <c r="I980" s="63">
        <f t="shared" si="204"/>
        <v>0.12650000000000716</v>
      </c>
      <c r="J980" s="63">
        <f t="shared" si="205"/>
        <v>1.6002250000001814E-2</v>
      </c>
      <c r="K980" s="63">
        <f t="shared" si="206"/>
        <v>0.12650000000000716</v>
      </c>
      <c r="L980" s="24">
        <f t="shared" si="207"/>
        <v>1.2345221179520709E-3</v>
      </c>
      <c r="M980" s="4">
        <f t="shared" ca="1" si="196"/>
        <v>102.5498</v>
      </c>
      <c r="N980" s="63">
        <f t="shared" ca="1" si="198"/>
        <v>-8.100000000000307E-2</v>
      </c>
      <c r="O980" s="63">
        <f t="shared" ca="1" si="199"/>
        <v>6.561000000000497E-3</v>
      </c>
      <c r="P980" s="63">
        <f t="shared" ca="1" si="200"/>
        <v>8.100000000000307E-2</v>
      </c>
      <c r="Q980" s="24">
        <f t="shared" ca="1" si="201"/>
        <v>7.9048451821435472E-4</v>
      </c>
      <c r="R980" s="25">
        <f t="shared" ca="1" si="197"/>
        <v>-9.1492761515772944E-2</v>
      </c>
      <c r="S980" s="26">
        <f t="shared" ca="1" si="208"/>
        <v>0</v>
      </c>
    </row>
    <row r="981" spans="5:19" x14ac:dyDescent="0.3">
      <c r="E981" s="23">
        <f t="shared" si="202"/>
        <v>980</v>
      </c>
      <c r="F981" s="79">
        <v>44883</v>
      </c>
      <c r="G981" s="82">
        <v>102.5271</v>
      </c>
      <c r="H981" s="27">
        <f t="shared" si="203"/>
        <v>102.4688</v>
      </c>
      <c r="I981" s="63">
        <f t="shared" si="204"/>
        <v>5.8300000000002683E-2</v>
      </c>
      <c r="J981" s="63">
        <f t="shared" si="205"/>
        <v>3.398890000000313E-3</v>
      </c>
      <c r="K981" s="63">
        <f t="shared" si="206"/>
        <v>5.8300000000002683E-2</v>
      </c>
      <c r="L981" s="24">
        <f t="shared" si="207"/>
        <v>5.6863014754150547E-4</v>
      </c>
      <c r="M981" s="4">
        <f t="shared" ca="1" si="196"/>
        <v>102.86426666666667</v>
      </c>
      <c r="N981" s="63">
        <f t="shared" ca="1" si="198"/>
        <v>-0.33716666666666129</v>
      </c>
      <c r="O981" s="63">
        <f t="shared" ca="1" si="199"/>
        <v>0.11368136111110748</v>
      </c>
      <c r="P981" s="63">
        <f t="shared" ca="1" si="200"/>
        <v>0.33716666666666129</v>
      </c>
      <c r="Q981" s="24">
        <f t="shared" ca="1" si="201"/>
        <v>3.2885614307501263E-3</v>
      </c>
      <c r="R981" s="25">
        <f t="shared" ca="1" si="197"/>
        <v>-0.34765942818243117</v>
      </c>
      <c r="S981" s="26">
        <f t="shared" ca="1" si="208"/>
        <v>0</v>
      </c>
    </row>
    <row r="982" spans="5:19" x14ac:dyDescent="0.3">
      <c r="E982" s="23">
        <f t="shared" si="202"/>
        <v>981</v>
      </c>
      <c r="F982" s="79">
        <v>44886</v>
      </c>
      <c r="G982" s="82">
        <v>100.9808</v>
      </c>
      <c r="H982" s="27">
        <f t="shared" si="203"/>
        <v>102.5271</v>
      </c>
      <c r="I982" s="63">
        <f t="shared" si="204"/>
        <v>-1.5463000000000022</v>
      </c>
      <c r="J982" s="63">
        <f t="shared" si="205"/>
        <v>2.3910436900000067</v>
      </c>
      <c r="K982" s="63">
        <f t="shared" si="206"/>
        <v>1.5463000000000022</v>
      </c>
      <c r="L982" s="24">
        <f t="shared" si="207"/>
        <v>1.5312811940487718E-2</v>
      </c>
      <c r="M982" s="4">
        <f t="shared" ca="1" si="196"/>
        <v>102.44606666666668</v>
      </c>
      <c r="N982" s="63">
        <f t="shared" ca="1" si="198"/>
        <v>-1.4652666666666789</v>
      </c>
      <c r="O982" s="63">
        <f t="shared" ca="1" si="199"/>
        <v>2.1470064044444803</v>
      </c>
      <c r="P982" s="63">
        <f t="shared" ca="1" si="200"/>
        <v>1.4652666666666789</v>
      </c>
      <c r="Q982" s="24">
        <f t="shared" ca="1" si="201"/>
        <v>1.4510349162085059E-2</v>
      </c>
      <c r="R982" s="25">
        <f t="shared" ca="1" si="197"/>
        <v>-1.4757594281824489</v>
      </c>
      <c r="S982" s="26">
        <f t="shared" ca="1" si="208"/>
        <v>0</v>
      </c>
    </row>
    <row r="983" spans="5:19" x14ac:dyDescent="0.3">
      <c r="E983" s="23">
        <f t="shared" si="202"/>
        <v>982</v>
      </c>
      <c r="F983" s="79">
        <v>44887</v>
      </c>
      <c r="G983" s="82">
        <v>103.062</v>
      </c>
      <c r="H983" s="27">
        <f t="shared" si="203"/>
        <v>100.9808</v>
      </c>
      <c r="I983" s="63">
        <f t="shared" si="204"/>
        <v>2.0811999999999955</v>
      </c>
      <c r="J983" s="63">
        <f t="shared" si="205"/>
        <v>4.3313934399999816</v>
      </c>
      <c r="K983" s="63">
        <f t="shared" si="206"/>
        <v>2.0811999999999955</v>
      </c>
      <c r="L983" s="24">
        <f t="shared" si="207"/>
        <v>2.0193669829811137E-2</v>
      </c>
      <c r="M983" s="4">
        <f t="shared" ca="1" si="196"/>
        <v>101.99223333333333</v>
      </c>
      <c r="N983" s="63">
        <f t="shared" ca="1" si="198"/>
        <v>1.0697666666666663</v>
      </c>
      <c r="O983" s="63">
        <f t="shared" ca="1" si="199"/>
        <v>1.1444007211111102</v>
      </c>
      <c r="P983" s="63">
        <f t="shared" ca="1" si="200"/>
        <v>1.0697666666666663</v>
      </c>
      <c r="Q983" s="24">
        <f t="shared" ca="1" si="201"/>
        <v>1.037983608572186E-2</v>
      </c>
      <c r="R983" s="25">
        <f t="shared" ca="1" si="197"/>
        <v>1.0592739051508964</v>
      </c>
      <c r="S983" s="26">
        <f t="shared" ca="1" si="208"/>
        <v>1</v>
      </c>
    </row>
    <row r="984" spans="5:19" x14ac:dyDescent="0.3">
      <c r="E984" s="23">
        <f t="shared" si="202"/>
        <v>983</v>
      </c>
      <c r="F984" s="79">
        <v>44888</v>
      </c>
      <c r="G984" s="82">
        <v>103.7234</v>
      </c>
      <c r="H984" s="27">
        <f t="shared" si="203"/>
        <v>103.062</v>
      </c>
      <c r="I984" s="63">
        <f t="shared" si="204"/>
        <v>0.66140000000000043</v>
      </c>
      <c r="J984" s="63">
        <f t="shared" si="205"/>
        <v>0.43744996000000058</v>
      </c>
      <c r="K984" s="63">
        <f t="shared" si="206"/>
        <v>0.66140000000000043</v>
      </c>
      <c r="L984" s="24">
        <f t="shared" si="207"/>
        <v>6.3765746205774248E-3</v>
      </c>
      <c r="M984" s="4">
        <f t="shared" ca="1" si="196"/>
        <v>102.18996666666668</v>
      </c>
      <c r="N984" s="63">
        <f t="shared" ca="1" si="198"/>
        <v>1.5334333333333205</v>
      </c>
      <c r="O984" s="63">
        <f t="shared" ca="1" si="199"/>
        <v>2.3514177877777387</v>
      </c>
      <c r="P984" s="63">
        <f t="shared" ca="1" si="200"/>
        <v>1.5334333333333205</v>
      </c>
      <c r="Q984" s="24">
        <f t="shared" ca="1" si="201"/>
        <v>1.4783870691987734E-2</v>
      </c>
      <c r="R984" s="25">
        <f t="shared" ca="1" si="197"/>
        <v>1.5229405718175506</v>
      </c>
      <c r="S984" s="26">
        <f t="shared" ca="1" si="208"/>
        <v>0</v>
      </c>
    </row>
    <row r="985" spans="5:19" x14ac:dyDescent="0.3">
      <c r="E985" s="23">
        <f t="shared" si="202"/>
        <v>984</v>
      </c>
      <c r="F985" s="79">
        <v>44890</v>
      </c>
      <c r="G985" s="82">
        <v>103.0523</v>
      </c>
      <c r="H985" s="27">
        <f t="shared" si="203"/>
        <v>103.7234</v>
      </c>
      <c r="I985" s="63">
        <f t="shared" si="204"/>
        <v>-0.67109999999999559</v>
      </c>
      <c r="J985" s="63">
        <f t="shared" si="205"/>
        <v>0.45037520999999409</v>
      </c>
      <c r="K985" s="63">
        <f t="shared" si="206"/>
        <v>0.67109999999999559</v>
      </c>
      <c r="L985" s="24">
        <f t="shared" si="207"/>
        <v>6.512227286533106E-3</v>
      </c>
      <c r="M985" s="4">
        <f t="shared" ca="1" si="196"/>
        <v>102.58873333333334</v>
      </c>
      <c r="N985" s="63">
        <f t="shared" ca="1" si="198"/>
        <v>0.46356666666666513</v>
      </c>
      <c r="O985" s="63">
        <f t="shared" ca="1" si="199"/>
        <v>0.21489405444444301</v>
      </c>
      <c r="P985" s="63">
        <f t="shared" ca="1" si="200"/>
        <v>0.46356666666666513</v>
      </c>
      <c r="Q985" s="24">
        <f t="shared" ca="1" si="201"/>
        <v>4.4983631288837327E-3</v>
      </c>
      <c r="R985" s="25">
        <f t="shared" ca="1" si="197"/>
        <v>0.45307390515089524</v>
      </c>
      <c r="S985" s="26">
        <f t="shared" ca="1" si="208"/>
        <v>0</v>
      </c>
    </row>
    <row r="986" spans="5:19" x14ac:dyDescent="0.3">
      <c r="E986" s="23">
        <f t="shared" si="202"/>
        <v>985</v>
      </c>
      <c r="F986" s="79">
        <v>44893</v>
      </c>
      <c r="G986" s="82">
        <v>102.0797</v>
      </c>
      <c r="H986" s="27">
        <f t="shared" si="203"/>
        <v>103.0523</v>
      </c>
      <c r="I986" s="63">
        <f t="shared" si="204"/>
        <v>-0.97259999999999991</v>
      </c>
      <c r="J986" s="63">
        <f t="shared" si="205"/>
        <v>0.94595075999999978</v>
      </c>
      <c r="K986" s="63">
        <f t="shared" si="206"/>
        <v>0.97259999999999991</v>
      </c>
      <c r="L986" s="24">
        <f t="shared" si="207"/>
        <v>9.5278493177389807E-3</v>
      </c>
      <c r="M986" s="4">
        <f t="shared" ca="1" si="196"/>
        <v>103.27923333333332</v>
      </c>
      <c r="N986" s="63">
        <f t="shared" ca="1" si="198"/>
        <v>-1.1995333333333207</v>
      </c>
      <c r="O986" s="63">
        <f t="shared" ca="1" si="199"/>
        <v>1.4388802177777473</v>
      </c>
      <c r="P986" s="63">
        <f t="shared" ca="1" si="200"/>
        <v>1.1995333333333207</v>
      </c>
      <c r="Q986" s="24">
        <f t="shared" ca="1" si="201"/>
        <v>1.1750948850097724E-2</v>
      </c>
      <c r="R986" s="25">
        <f t="shared" ca="1" si="197"/>
        <v>-1.2100260948490906</v>
      </c>
      <c r="S986" s="26">
        <f t="shared" ca="1" si="208"/>
        <v>1</v>
      </c>
    </row>
    <row r="987" spans="5:19" x14ac:dyDescent="0.3">
      <c r="E987" s="23">
        <f t="shared" si="202"/>
        <v>986</v>
      </c>
      <c r="F987" s="79">
        <v>44894</v>
      </c>
      <c r="G987" s="82">
        <v>103.3343</v>
      </c>
      <c r="H987" s="27">
        <f t="shared" si="203"/>
        <v>102.0797</v>
      </c>
      <c r="I987" s="63">
        <f t="shared" si="204"/>
        <v>1.2545999999999964</v>
      </c>
      <c r="J987" s="63">
        <f t="shared" si="205"/>
        <v>1.5740211599999909</v>
      </c>
      <c r="K987" s="63">
        <f t="shared" si="206"/>
        <v>1.2545999999999964</v>
      </c>
      <c r="L987" s="24">
        <f t="shared" si="207"/>
        <v>1.2141176743830426E-2</v>
      </c>
      <c r="M987" s="4">
        <f t="shared" ca="1" si="196"/>
        <v>102.95180000000001</v>
      </c>
      <c r="N987" s="63">
        <f t="shared" ca="1" si="198"/>
        <v>0.38249999999999318</v>
      </c>
      <c r="O987" s="63">
        <f t="shared" ca="1" si="199"/>
        <v>0.14630624999999478</v>
      </c>
      <c r="P987" s="63">
        <f t="shared" ca="1" si="200"/>
        <v>0.38249999999999318</v>
      </c>
      <c r="Q987" s="24">
        <f t="shared" ca="1" si="201"/>
        <v>3.7015782755580014E-3</v>
      </c>
      <c r="R987" s="25">
        <f t="shared" ca="1" si="197"/>
        <v>0.37200723848422329</v>
      </c>
      <c r="S987" s="26">
        <f t="shared" ca="1" si="208"/>
        <v>1</v>
      </c>
    </row>
    <row r="988" spans="5:19" x14ac:dyDescent="0.3">
      <c r="E988" s="23">
        <f t="shared" si="202"/>
        <v>987</v>
      </c>
      <c r="F988" s="79">
        <v>44895</v>
      </c>
      <c r="G988" s="82">
        <v>106.6799</v>
      </c>
      <c r="H988" s="27">
        <f t="shared" si="203"/>
        <v>103.3343</v>
      </c>
      <c r="I988" s="63">
        <f t="shared" si="204"/>
        <v>3.3456000000000046</v>
      </c>
      <c r="J988" s="63">
        <f t="shared" si="205"/>
        <v>11.19303936000003</v>
      </c>
      <c r="K988" s="63">
        <f t="shared" si="206"/>
        <v>3.3456000000000046</v>
      </c>
      <c r="L988" s="24">
        <f t="shared" si="207"/>
        <v>3.1361109262382177E-2</v>
      </c>
      <c r="M988" s="4">
        <f t="shared" ca="1" si="196"/>
        <v>102.82209999999999</v>
      </c>
      <c r="N988" s="63">
        <f t="shared" ca="1" si="198"/>
        <v>3.8578000000000117</v>
      </c>
      <c r="O988" s="63">
        <f t="shared" ca="1" si="199"/>
        <v>14.88262084000009</v>
      </c>
      <c r="P988" s="63">
        <f t="shared" ca="1" si="200"/>
        <v>3.8578000000000117</v>
      </c>
      <c r="Q988" s="24">
        <f t="shared" ca="1" si="201"/>
        <v>3.6162388603663963E-2</v>
      </c>
      <c r="R988" s="25">
        <f t="shared" ca="1" si="197"/>
        <v>3.8473072384842419</v>
      </c>
      <c r="S988" s="26">
        <f t="shared" ca="1" si="208"/>
        <v>0</v>
      </c>
    </row>
    <row r="989" spans="5:19" x14ac:dyDescent="0.3">
      <c r="E989" s="23">
        <f t="shared" si="202"/>
        <v>988</v>
      </c>
      <c r="F989" s="79">
        <v>44896</v>
      </c>
      <c r="G989" s="82">
        <v>108.06100000000001</v>
      </c>
      <c r="H989" s="27">
        <f t="shared" si="203"/>
        <v>106.6799</v>
      </c>
      <c r="I989" s="63">
        <f t="shared" si="204"/>
        <v>1.3811000000000035</v>
      </c>
      <c r="J989" s="63">
        <f t="shared" si="205"/>
        <v>1.9074372100000099</v>
      </c>
      <c r="K989" s="63">
        <f t="shared" si="206"/>
        <v>1.3811000000000035</v>
      </c>
      <c r="L989" s="24">
        <f t="shared" si="207"/>
        <v>1.278074420928923E-2</v>
      </c>
      <c r="M989" s="4">
        <f t="shared" ca="1" si="196"/>
        <v>104.03129999999999</v>
      </c>
      <c r="N989" s="63">
        <f t="shared" ca="1" si="198"/>
        <v>4.0297000000000196</v>
      </c>
      <c r="O989" s="63">
        <f t="shared" ca="1" si="199"/>
        <v>16.238482090000158</v>
      </c>
      <c r="P989" s="63">
        <f t="shared" ca="1" si="200"/>
        <v>4.0297000000000196</v>
      </c>
      <c r="Q989" s="24">
        <f t="shared" ca="1" si="201"/>
        <v>3.7290974542156921E-2</v>
      </c>
      <c r="R989" s="25">
        <f t="shared" ca="1" si="197"/>
        <v>4.0192072384842499</v>
      </c>
      <c r="S989" s="26">
        <f t="shared" ca="1" si="208"/>
        <v>0</v>
      </c>
    </row>
    <row r="990" spans="5:19" x14ac:dyDescent="0.3">
      <c r="E990" s="23">
        <f t="shared" si="202"/>
        <v>989</v>
      </c>
      <c r="F990" s="79">
        <v>44897</v>
      </c>
      <c r="G990" s="82">
        <v>109.456</v>
      </c>
      <c r="H990" s="27">
        <f t="shared" si="203"/>
        <v>108.06100000000001</v>
      </c>
      <c r="I990" s="63">
        <f t="shared" si="204"/>
        <v>1.394999999999996</v>
      </c>
      <c r="J990" s="63">
        <f t="shared" si="205"/>
        <v>1.9460249999999888</v>
      </c>
      <c r="K990" s="63">
        <f t="shared" si="206"/>
        <v>1.394999999999996</v>
      </c>
      <c r="L990" s="24">
        <f t="shared" si="207"/>
        <v>1.2744847244554852E-2</v>
      </c>
      <c r="M990" s="4">
        <f t="shared" ca="1" si="196"/>
        <v>106.02506666666666</v>
      </c>
      <c r="N990" s="63">
        <f t="shared" ca="1" si="198"/>
        <v>3.4309333333333427</v>
      </c>
      <c r="O990" s="63">
        <f t="shared" ca="1" si="199"/>
        <v>11.771303537777841</v>
      </c>
      <c r="P990" s="63">
        <f t="shared" ca="1" si="200"/>
        <v>3.4309333333333427</v>
      </c>
      <c r="Q990" s="24">
        <f t="shared" ca="1" si="201"/>
        <v>3.1345319885007147E-2</v>
      </c>
      <c r="R990" s="25">
        <f t="shared" ca="1" si="197"/>
        <v>3.420440571817573</v>
      </c>
      <c r="S990" s="26">
        <f t="shared" ca="1" si="208"/>
        <v>0</v>
      </c>
    </row>
    <row r="991" spans="5:19" x14ac:dyDescent="0.3">
      <c r="E991" s="23">
        <f t="shared" si="202"/>
        <v>990</v>
      </c>
      <c r="F991" s="79">
        <v>44900</v>
      </c>
      <c r="G991" s="82">
        <v>106.9391</v>
      </c>
      <c r="H991" s="27">
        <f t="shared" si="203"/>
        <v>109.456</v>
      </c>
      <c r="I991" s="63">
        <f t="shared" si="204"/>
        <v>-2.5169000000000068</v>
      </c>
      <c r="J991" s="63">
        <f t="shared" si="205"/>
        <v>6.3347856100000346</v>
      </c>
      <c r="K991" s="63">
        <f t="shared" si="206"/>
        <v>2.5169000000000068</v>
      </c>
      <c r="L991" s="24">
        <f t="shared" si="207"/>
        <v>2.3535825530605802E-2</v>
      </c>
      <c r="M991" s="4">
        <f t="shared" ca="1" si="196"/>
        <v>108.06563333333334</v>
      </c>
      <c r="N991" s="63">
        <f t="shared" ca="1" si="198"/>
        <v>-1.1265333333333416</v>
      </c>
      <c r="O991" s="63">
        <f t="shared" ca="1" si="199"/>
        <v>1.2690773511111297</v>
      </c>
      <c r="P991" s="63">
        <f t="shared" ca="1" si="200"/>
        <v>1.1265333333333416</v>
      </c>
      <c r="Q991" s="24">
        <f t="shared" ca="1" si="201"/>
        <v>1.053434462543019E-2</v>
      </c>
      <c r="R991" s="25">
        <f t="shared" ca="1" si="197"/>
        <v>-1.1370260948491115</v>
      </c>
      <c r="S991" s="26">
        <f t="shared" ca="1" si="208"/>
        <v>1</v>
      </c>
    </row>
    <row r="992" spans="5:19" x14ac:dyDescent="0.3">
      <c r="E992" s="23">
        <f t="shared" si="202"/>
        <v>991</v>
      </c>
      <c r="F992" s="79">
        <v>44901</v>
      </c>
      <c r="G992" s="82">
        <v>105.29040000000001</v>
      </c>
      <c r="H992" s="27">
        <f t="shared" si="203"/>
        <v>106.9391</v>
      </c>
      <c r="I992" s="63">
        <f t="shared" si="204"/>
        <v>-1.648699999999991</v>
      </c>
      <c r="J992" s="63">
        <f t="shared" si="205"/>
        <v>2.7182116899999702</v>
      </c>
      <c r="K992" s="63">
        <f t="shared" si="206"/>
        <v>1.648699999999991</v>
      </c>
      <c r="L992" s="24">
        <f t="shared" si="207"/>
        <v>1.5658597554952691E-2</v>
      </c>
      <c r="M992" s="4">
        <f t="shared" ca="1" si="196"/>
        <v>108.15203333333334</v>
      </c>
      <c r="N992" s="63">
        <f t="shared" ca="1" si="198"/>
        <v>-2.8616333333333301</v>
      </c>
      <c r="O992" s="63">
        <f t="shared" ca="1" si="199"/>
        <v>8.1889453344444263</v>
      </c>
      <c r="P992" s="63">
        <f t="shared" ca="1" si="200"/>
        <v>2.8616333333333301</v>
      </c>
      <c r="Q992" s="24">
        <f t="shared" ca="1" si="201"/>
        <v>2.7178482875298508E-2</v>
      </c>
      <c r="R992" s="25">
        <f t="shared" ca="1" si="197"/>
        <v>-2.8721260948490999</v>
      </c>
      <c r="S992" s="26">
        <f t="shared" ca="1" si="208"/>
        <v>0</v>
      </c>
    </row>
    <row r="993" spans="5:19" x14ac:dyDescent="0.3">
      <c r="E993" s="23">
        <f t="shared" si="202"/>
        <v>992</v>
      </c>
      <c r="F993" s="79">
        <v>44902</v>
      </c>
      <c r="G993" s="82">
        <v>105.6806</v>
      </c>
      <c r="H993" s="27">
        <f t="shared" si="203"/>
        <v>105.29040000000001</v>
      </c>
      <c r="I993" s="63">
        <f t="shared" si="204"/>
        <v>0.390199999999993</v>
      </c>
      <c r="J993" s="63">
        <f t="shared" si="205"/>
        <v>0.15225603999999454</v>
      </c>
      <c r="K993" s="63">
        <f t="shared" si="206"/>
        <v>0.390199999999993</v>
      </c>
      <c r="L993" s="24">
        <f t="shared" si="207"/>
        <v>3.6922576139801723E-3</v>
      </c>
      <c r="M993" s="4">
        <f t="shared" ca="1" si="196"/>
        <v>107.22850000000001</v>
      </c>
      <c r="N993" s="63">
        <f t="shared" ca="1" si="198"/>
        <v>-1.5479000000000127</v>
      </c>
      <c r="O993" s="63">
        <f t="shared" ca="1" si="199"/>
        <v>2.3959944100000392</v>
      </c>
      <c r="P993" s="63">
        <f t="shared" ca="1" si="200"/>
        <v>1.5479000000000127</v>
      </c>
      <c r="Q993" s="24">
        <f t="shared" ca="1" si="201"/>
        <v>1.4646964532752584E-2</v>
      </c>
      <c r="R993" s="25">
        <f t="shared" ca="1" si="197"/>
        <v>-1.5583927615157827</v>
      </c>
      <c r="S993" s="26">
        <f t="shared" ca="1" si="208"/>
        <v>0</v>
      </c>
    </row>
    <row r="994" spans="5:19" x14ac:dyDescent="0.3">
      <c r="E994" s="23">
        <f t="shared" si="202"/>
        <v>993</v>
      </c>
      <c r="F994" s="79">
        <v>44903</v>
      </c>
      <c r="G994" s="82">
        <v>108.6366</v>
      </c>
      <c r="H994" s="27">
        <f t="shared" si="203"/>
        <v>105.6806</v>
      </c>
      <c r="I994" s="63">
        <f t="shared" si="204"/>
        <v>2.9560000000000031</v>
      </c>
      <c r="J994" s="63">
        <f t="shared" si="205"/>
        <v>8.737936000000019</v>
      </c>
      <c r="K994" s="63">
        <f t="shared" si="206"/>
        <v>2.9560000000000031</v>
      </c>
      <c r="L994" s="24">
        <f t="shared" si="207"/>
        <v>2.7209982639368344E-2</v>
      </c>
      <c r="M994" s="4">
        <f t="shared" ca="1" si="196"/>
        <v>105.97003333333333</v>
      </c>
      <c r="N994" s="63">
        <f t="shared" ca="1" si="198"/>
        <v>2.6665666666666681</v>
      </c>
      <c r="O994" s="63">
        <f t="shared" ca="1" si="199"/>
        <v>7.1105777877777854</v>
      </c>
      <c r="P994" s="63">
        <f t="shared" ca="1" si="200"/>
        <v>2.6665666666666681</v>
      </c>
      <c r="Q994" s="24">
        <f t="shared" ca="1" si="201"/>
        <v>2.4545748547604287E-2</v>
      </c>
      <c r="R994" s="25">
        <f t="shared" ca="1" si="197"/>
        <v>2.6560739051508984</v>
      </c>
      <c r="S994" s="26">
        <f t="shared" ca="1" si="208"/>
        <v>1</v>
      </c>
    </row>
    <row r="995" spans="5:19" x14ac:dyDescent="0.3">
      <c r="E995" s="23">
        <f t="shared" si="202"/>
        <v>994</v>
      </c>
      <c r="F995" s="79">
        <v>44904</v>
      </c>
      <c r="G995" s="82">
        <v>106.744</v>
      </c>
      <c r="H995" s="27">
        <f t="shared" si="203"/>
        <v>108.6366</v>
      </c>
      <c r="I995" s="63">
        <f t="shared" si="204"/>
        <v>-1.8926000000000016</v>
      </c>
      <c r="J995" s="63">
        <f t="shared" si="205"/>
        <v>3.581934760000006</v>
      </c>
      <c r="K995" s="63">
        <f t="shared" si="206"/>
        <v>1.8926000000000016</v>
      </c>
      <c r="L995" s="24">
        <f t="shared" si="207"/>
        <v>1.7730270553848473E-2</v>
      </c>
      <c r="M995" s="4">
        <f t="shared" ca="1" si="196"/>
        <v>106.53586666666666</v>
      </c>
      <c r="N995" s="63">
        <f t="shared" ca="1" si="198"/>
        <v>0.20813333333333617</v>
      </c>
      <c r="O995" s="63">
        <f t="shared" ca="1" si="199"/>
        <v>4.3319484444445625E-2</v>
      </c>
      <c r="P995" s="63">
        <f t="shared" ca="1" si="200"/>
        <v>0.20813333333333617</v>
      </c>
      <c r="Q995" s="24">
        <f t="shared" ca="1" si="201"/>
        <v>1.9498363686327679E-3</v>
      </c>
      <c r="R995" s="25">
        <f t="shared" ca="1" si="197"/>
        <v>0.19764057181756628</v>
      </c>
      <c r="S995" s="26">
        <f t="shared" ca="1" si="208"/>
        <v>0</v>
      </c>
    </row>
    <row r="996" spans="5:19" x14ac:dyDescent="0.3">
      <c r="E996" s="23">
        <f t="shared" si="202"/>
        <v>995</v>
      </c>
      <c r="F996" s="79">
        <v>44907</v>
      </c>
      <c r="G996" s="82">
        <v>109.3292</v>
      </c>
      <c r="H996" s="27">
        <f t="shared" si="203"/>
        <v>106.744</v>
      </c>
      <c r="I996" s="63">
        <f t="shared" si="204"/>
        <v>2.5852000000000004</v>
      </c>
      <c r="J996" s="63">
        <f t="shared" si="205"/>
        <v>6.683259040000002</v>
      </c>
      <c r="K996" s="63">
        <f t="shared" si="206"/>
        <v>2.5852000000000004</v>
      </c>
      <c r="L996" s="24">
        <f t="shared" si="207"/>
        <v>2.3646015885966425E-2</v>
      </c>
      <c r="M996" s="4">
        <f t="shared" ca="1" si="196"/>
        <v>107.0204</v>
      </c>
      <c r="N996" s="63">
        <f t="shared" ca="1" si="198"/>
        <v>2.3088000000000051</v>
      </c>
      <c r="O996" s="63">
        <f t="shared" ca="1" si="199"/>
        <v>5.3305574400000237</v>
      </c>
      <c r="P996" s="63">
        <f t="shared" ca="1" si="200"/>
        <v>2.3088000000000051</v>
      </c>
      <c r="Q996" s="24">
        <f t="shared" ca="1" si="201"/>
        <v>2.1117871529289567E-2</v>
      </c>
      <c r="R996" s="25">
        <f t="shared" ca="1" si="197"/>
        <v>2.2983072384842353</v>
      </c>
      <c r="S996" s="26">
        <f t="shared" ca="1" si="208"/>
        <v>0</v>
      </c>
    </row>
    <row r="997" spans="5:19" x14ac:dyDescent="0.3">
      <c r="E997" s="23">
        <f t="shared" si="202"/>
        <v>996</v>
      </c>
      <c r="F997" s="79">
        <v>44908</v>
      </c>
      <c r="G997" s="82">
        <v>110.09010000000001</v>
      </c>
      <c r="H997" s="27">
        <f t="shared" si="203"/>
        <v>109.3292</v>
      </c>
      <c r="I997" s="63">
        <f t="shared" si="204"/>
        <v>0.76090000000000657</v>
      </c>
      <c r="J997" s="63">
        <f t="shared" si="205"/>
        <v>0.57896881000000999</v>
      </c>
      <c r="K997" s="63">
        <f t="shared" si="206"/>
        <v>0.76090000000000657</v>
      </c>
      <c r="L997" s="24">
        <f t="shared" si="207"/>
        <v>6.9116114891348678E-3</v>
      </c>
      <c r="M997" s="4">
        <f t="shared" ca="1" si="196"/>
        <v>108.23660000000001</v>
      </c>
      <c r="N997" s="63">
        <f t="shared" ca="1" si="198"/>
        <v>1.8534999999999968</v>
      </c>
      <c r="O997" s="63">
        <f t="shared" ca="1" si="199"/>
        <v>3.4354622499999881</v>
      </c>
      <c r="P997" s="63">
        <f t="shared" ca="1" si="200"/>
        <v>1.8534999999999968</v>
      </c>
      <c r="Q997" s="24">
        <f t="shared" ca="1" si="201"/>
        <v>1.6836209613761789E-2</v>
      </c>
      <c r="R997" s="25">
        <f t="shared" ca="1" si="197"/>
        <v>1.8430072384842269</v>
      </c>
      <c r="S997" s="26">
        <f t="shared" ca="1" si="208"/>
        <v>0</v>
      </c>
    </row>
    <row r="998" spans="5:19" x14ac:dyDescent="0.3">
      <c r="E998" s="23">
        <f t="shared" si="202"/>
        <v>997</v>
      </c>
      <c r="F998" s="79">
        <v>44909</v>
      </c>
      <c r="G998" s="82">
        <v>108.7243</v>
      </c>
      <c r="H998" s="27">
        <f t="shared" si="203"/>
        <v>110.09010000000001</v>
      </c>
      <c r="I998" s="63">
        <f t="shared" si="204"/>
        <v>-1.3658000000000072</v>
      </c>
      <c r="J998" s="63">
        <f t="shared" si="205"/>
        <v>1.8654096400000197</v>
      </c>
      <c r="K998" s="63">
        <f t="shared" si="206"/>
        <v>1.3658000000000072</v>
      </c>
      <c r="L998" s="24">
        <f t="shared" si="207"/>
        <v>1.256204914632706E-2</v>
      </c>
      <c r="M998" s="4">
        <f t="shared" ca="1" si="196"/>
        <v>108.72109999999999</v>
      </c>
      <c r="N998" s="63">
        <f t="shared" ca="1" si="198"/>
        <v>3.200000000006753E-3</v>
      </c>
      <c r="O998" s="63">
        <f t="shared" ca="1" si="199"/>
        <v>1.0240000000043219E-5</v>
      </c>
      <c r="P998" s="63">
        <f t="shared" ca="1" si="200"/>
        <v>3.200000000006753E-3</v>
      </c>
      <c r="Q998" s="24">
        <f t="shared" ca="1" si="201"/>
        <v>2.9432242838139709E-5</v>
      </c>
      <c r="R998" s="25">
        <f t="shared" ca="1" si="197"/>
        <v>-7.2927615157631267E-3</v>
      </c>
      <c r="S998" s="26">
        <f t="shared" ca="1" si="208"/>
        <v>0</v>
      </c>
    </row>
    <row r="999" spans="5:19" x14ac:dyDescent="0.3">
      <c r="E999" s="23">
        <f t="shared" si="202"/>
        <v>998</v>
      </c>
      <c r="F999" s="79">
        <v>44910</v>
      </c>
      <c r="G999" s="82">
        <v>105.8562</v>
      </c>
      <c r="H999" s="27">
        <f t="shared" si="203"/>
        <v>108.7243</v>
      </c>
      <c r="I999" s="63">
        <f t="shared" si="204"/>
        <v>-2.8680999999999983</v>
      </c>
      <c r="J999" s="63">
        <f t="shared" si="205"/>
        <v>8.2259976099999896</v>
      </c>
      <c r="K999" s="63">
        <f t="shared" si="206"/>
        <v>2.8680999999999983</v>
      </c>
      <c r="L999" s="24">
        <f t="shared" si="207"/>
        <v>2.7094303404051896E-2</v>
      </c>
      <c r="M999" s="4">
        <f t="shared" ca="1" si="196"/>
        <v>109.38119999999999</v>
      </c>
      <c r="N999" s="63">
        <f t="shared" ca="1" si="198"/>
        <v>-3.5249999999999915</v>
      </c>
      <c r="O999" s="63">
        <f t="shared" ca="1" si="199"/>
        <v>12.42562499999994</v>
      </c>
      <c r="P999" s="63">
        <f t="shared" ca="1" si="200"/>
        <v>3.5249999999999915</v>
      </c>
      <c r="Q999" s="24">
        <f t="shared" ca="1" si="201"/>
        <v>3.3299891739926347E-2</v>
      </c>
      <c r="R999" s="25">
        <f t="shared" ca="1" si="197"/>
        <v>-3.5354927615157612</v>
      </c>
      <c r="S999" s="26">
        <f t="shared" ca="1" si="208"/>
        <v>1</v>
      </c>
    </row>
    <row r="1000" spans="5:19" x14ac:dyDescent="0.3">
      <c r="E1000" s="23">
        <f t="shared" si="202"/>
        <v>999</v>
      </c>
      <c r="F1000" s="79">
        <v>44911</v>
      </c>
      <c r="G1000" s="82">
        <v>103.3588</v>
      </c>
      <c r="H1000" s="27">
        <f t="shared" si="203"/>
        <v>105.8562</v>
      </c>
      <c r="I1000" s="63">
        <f t="shared" si="204"/>
        <v>-2.497399999999999</v>
      </c>
      <c r="J1000" s="63">
        <f t="shared" si="205"/>
        <v>6.2370067599999945</v>
      </c>
      <c r="K1000" s="63">
        <f t="shared" si="206"/>
        <v>2.497399999999999</v>
      </c>
      <c r="L1000" s="24">
        <f t="shared" si="207"/>
        <v>2.4162432226380325E-2</v>
      </c>
      <c r="M1000" s="4">
        <f t="shared" ca="1" si="196"/>
        <v>108.22353333333335</v>
      </c>
      <c r="N1000" s="63">
        <f t="shared" ca="1" si="198"/>
        <v>-4.8647333333333478</v>
      </c>
      <c r="O1000" s="63">
        <f t="shared" ca="1" si="199"/>
        <v>23.665630404444585</v>
      </c>
      <c r="P1000" s="63">
        <f t="shared" ca="1" si="200"/>
        <v>4.8647333333333478</v>
      </c>
      <c r="Q1000" s="24">
        <f t="shared" ca="1" si="201"/>
        <v>4.7066464909938467E-2</v>
      </c>
      <c r="R1000" s="25">
        <f t="shared" ca="1" si="197"/>
        <v>-4.8752260948491175</v>
      </c>
      <c r="S1000" s="26">
        <f t="shared" ca="1" si="208"/>
        <v>0</v>
      </c>
    </row>
    <row r="1001" spans="5:19" x14ac:dyDescent="0.3">
      <c r="E1001" s="23">
        <f t="shared" si="202"/>
        <v>1000</v>
      </c>
      <c r="F1001" s="79">
        <v>44914</v>
      </c>
      <c r="G1001" s="82">
        <v>100.52979999999999</v>
      </c>
      <c r="H1001" s="27">
        <f t="shared" si="203"/>
        <v>103.3588</v>
      </c>
      <c r="I1001" s="63">
        <f t="shared" si="204"/>
        <v>-2.8290000000000077</v>
      </c>
      <c r="J1001" s="63">
        <f t="shared" si="205"/>
        <v>8.0032410000000436</v>
      </c>
      <c r="K1001" s="63">
        <f t="shared" si="206"/>
        <v>2.8290000000000077</v>
      </c>
      <c r="L1001" s="24">
        <f t="shared" si="207"/>
        <v>2.814090946167214E-2</v>
      </c>
      <c r="M1001" s="4">
        <f t="shared" ca="1" si="196"/>
        <v>105.97976666666666</v>
      </c>
      <c r="N1001" s="63">
        <f t="shared" ca="1" si="198"/>
        <v>-5.4499666666666684</v>
      </c>
      <c r="O1001" s="63">
        <f t="shared" ca="1" si="199"/>
        <v>29.702136667777797</v>
      </c>
      <c r="P1001" s="63">
        <f t="shared" ca="1" si="200"/>
        <v>5.4499666666666684</v>
      </c>
      <c r="Q1001" s="24">
        <f t="shared" ca="1" si="201"/>
        <v>5.4212449111275152E-2</v>
      </c>
      <c r="R1001" s="25">
        <f t="shared" ca="1" si="197"/>
        <v>-5.4604594281824381</v>
      </c>
      <c r="S1001" s="26">
        <f t="shared" ca="1" si="208"/>
        <v>0</v>
      </c>
    </row>
    <row r="1002" spans="5:19" x14ac:dyDescent="0.3">
      <c r="E1002" s="23">
        <f t="shared" si="202"/>
        <v>1001</v>
      </c>
      <c r="F1002" s="79">
        <v>44915</v>
      </c>
      <c r="G1002" s="82">
        <v>100.6859</v>
      </c>
      <c r="H1002" s="27">
        <f t="shared" si="203"/>
        <v>100.52979999999999</v>
      </c>
      <c r="I1002" s="63">
        <f t="shared" si="204"/>
        <v>0.15610000000000923</v>
      </c>
      <c r="J1002" s="63">
        <f t="shared" si="205"/>
        <v>2.4367210000002883E-2</v>
      </c>
      <c r="K1002" s="63">
        <f t="shared" si="206"/>
        <v>0.15610000000000923</v>
      </c>
      <c r="L1002" s="24">
        <f t="shared" si="207"/>
        <v>1.5503660393362847E-3</v>
      </c>
      <c r="M1002" s="4">
        <f t="shared" ca="1" si="196"/>
        <v>103.24826666666667</v>
      </c>
      <c r="N1002" s="63">
        <f t="shared" ca="1" si="198"/>
        <v>-2.5623666666666622</v>
      </c>
      <c r="O1002" s="63">
        <f t="shared" ca="1" si="199"/>
        <v>6.5657229344444215</v>
      </c>
      <c r="P1002" s="63">
        <f t="shared" ca="1" si="200"/>
        <v>2.5623666666666622</v>
      </c>
      <c r="Q1002" s="24">
        <f t="shared" ca="1" si="201"/>
        <v>2.5449111212857631E-2</v>
      </c>
      <c r="R1002" s="25">
        <f t="shared" ca="1" si="197"/>
        <v>-2.572859428182432</v>
      </c>
      <c r="S1002" s="26">
        <f t="shared" ca="1" si="208"/>
        <v>0</v>
      </c>
    </row>
    <row r="1003" spans="5:19" x14ac:dyDescent="0.3">
      <c r="E1003" s="23">
        <f t="shared" si="202"/>
        <v>1002</v>
      </c>
      <c r="F1003" s="79">
        <v>44916</v>
      </c>
      <c r="G1003" s="82">
        <v>112.94840000000001</v>
      </c>
      <c r="H1003" s="27">
        <f t="shared" si="203"/>
        <v>100.6859</v>
      </c>
      <c r="I1003" s="63">
        <f t="shared" si="204"/>
        <v>12.262500000000003</v>
      </c>
      <c r="J1003" s="63">
        <f t="shared" si="205"/>
        <v>150.36890625000007</v>
      </c>
      <c r="K1003" s="63">
        <f t="shared" si="206"/>
        <v>12.262500000000003</v>
      </c>
      <c r="L1003" s="24">
        <f t="shared" si="207"/>
        <v>0.10856727496803852</v>
      </c>
      <c r="M1003" s="4">
        <f t="shared" ca="1" si="196"/>
        <v>101.52483333333333</v>
      </c>
      <c r="N1003" s="63">
        <f t="shared" ca="1" si="198"/>
        <v>11.423566666666673</v>
      </c>
      <c r="O1003" s="63">
        <f t="shared" ca="1" si="199"/>
        <v>130.49787538777792</v>
      </c>
      <c r="P1003" s="63">
        <f t="shared" ca="1" si="200"/>
        <v>11.423566666666673</v>
      </c>
      <c r="Q1003" s="24">
        <f t="shared" ca="1" si="201"/>
        <v>0.10113969446815246</v>
      </c>
      <c r="R1003" s="25">
        <f t="shared" ca="1" si="197"/>
        <v>11.413073905150902</v>
      </c>
      <c r="S1003" s="26">
        <f t="shared" ca="1" si="208"/>
        <v>1</v>
      </c>
    </row>
    <row r="1004" spans="5:19" x14ac:dyDescent="0.3">
      <c r="E1004" s="23">
        <f t="shared" si="202"/>
        <v>1003</v>
      </c>
      <c r="F1004" s="79">
        <v>44917</v>
      </c>
      <c r="G1004" s="82">
        <v>113.8557</v>
      </c>
      <c r="H1004" s="27">
        <f t="shared" si="203"/>
        <v>112.94840000000001</v>
      </c>
      <c r="I1004" s="63">
        <f t="shared" si="204"/>
        <v>0.90729999999999222</v>
      </c>
      <c r="J1004" s="63">
        <f t="shared" si="205"/>
        <v>0.82319328999998587</v>
      </c>
      <c r="K1004" s="63">
        <f t="shared" si="206"/>
        <v>0.90729999999999222</v>
      </c>
      <c r="L1004" s="24">
        <f t="shared" si="207"/>
        <v>7.9688588274455501E-3</v>
      </c>
      <c r="M1004" s="4">
        <f t="shared" ca="1" si="196"/>
        <v>104.72136666666667</v>
      </c>
      <c r="N1004" s="63">
        <f t="shared" ca="1" si="198"/>
        <v>9.1343333333333305</v>
      </c>
      <c r="O1004" s="63">
        <f t="shared" ca="1" si="199"/>
        <v>83.436045444444389</v>
      </c>
      <c r="P1004" s="63">
        <f t="shared" ca="1" si="200"/>
        <v>9.1343333333333305</v>
      </c>
      <c r="Q1004" s="24">
        <f t="shared" ca="1" si="201"/>
        <v>8.02272818430112E-2</v>
      </c>
      <c r="R1004" s="25">
        <f t="shared" ca="1" si="197"/>
        <v>9.1238405718175599</v>
      </c>
      <c r="S1004" s="26">
        <f t="shared" ca="1" si="208"/>
        <v>0</v>
      </c>
    </row>
    <row r="1005" spans="5:19" x14ac:dyDescent="0.3">
      <c r="E1005" s="23">
        <f t="shared" si="202"/>
        <v>1004</v>
      </c>
      <c r="F1005" s="79">
        <v>44918</v>
      </c>
      <c r="G1005" s="82">
        <v>113.407</v>
      </c>
      <c r="H1005" s="27">
        <f t="shared" si="203"/>
        <v>113.8557</v>
      </c>
      <c r="I1005" s="63">
        <f t="shared" si="204"/>
        <v>-0.44870000000000232</v>
      </c>
      <c r="J1005" s="63">
        <f t="shared" si="205"/>
        <v>0.20133169000000209</v>
      </c>
      <c r="K1005" s="63">
        <f t="shared" si="206"/>
        <v>0.44870000000000232</v>
      </c>
      <c r="L1005" s="24">
        <f t="shared" si="207"/>
        <v>3.9565458922288955E-3</v>
      </c>
      <c r="M1005" s="4">
        <f t="shared" ca="1" si="196"/>
        <v>109.16333333333334</v>
      </c>
      <c r="N1005" s="63">
        <f t="shared" ca="1" si="198"/>
        <v>4.2436666666666554</v>
      </c>
      <c r="O1005" s="63">
        <f t="shared" ca="1" si="199"/>
        <v>18.008706777777682</v>
      </c>
      <c r="P1005" s="63">
        <f t="shared" ca="1" si="200"/>
        <v>4.2436666666666554</v>
      </c>
      <c r="Q1005" s="24">
        <f t="shared" ca="1" si="201"/>
        <v>3.7419794780451432E-2</v>
      </c>
      <c r="R1005" s="25">
        <f t="shared" ca="1" si="197"/>
        <v>4.2331739051508857</v>
      </c>
      <c r="S1005" s="26">
        <f t="shared" ca="1" si="208"/>
        <v>0</v>
      </c>
    </row>
    <row r="1006" spans="5:19" x14ac:dyDescent="0.3">
      <c r="E1006" s="23">
        <f t="shared" si="202"/>
        <v>1005</v>
      </c>
      <c r="F1006" s="79">
        <v>44922</v>
      </c>
      <c r="G1006" s="82">
        <v>114.6849</v>
      </c>
      <c r="H1006" s="27">
        <f t="shared" si="203"/>
        <v>113.407</v>
      </c>
      <c r="I1006" s="63">
        <f t="shared" si="204"/>
        <v>1.2779000000000025</v>
      </c>
      <c r="J1006" s="63">
        <f t="shared" si="205"/>
        <v>1.6330284100000063</v>
      </c>
      <c r="K1006" s="63">
        <f t="shared" si="206"/>
        <v>1.2779000000000025</v>
      </c>
      <c r="L1006" s="24">
        <f t="shared" si="207"/>
        <v>1.114270492453673E-2</v>
      </c>
      <c r="M1006" s="4">
        <f t="shared" ca="1" si="196"/>
        <v>113.4037</v>
      </c>
      <c r="N1006" s="63">
        <f t="shared" ca="1" si="198"/>
        <v>1.2811999999999983</v>
      </c>
      <c r="O1006" s="63">
        <f t="shared" ca="1" si="199"/>
        <v>1.6414734399999957</v>
      </c>
      <c r="P1006" s="63">
        <f t="shared" ca="1" si="200"/>
        <v>1.2811999999999983</v>
      </c>
      <c r="Q1006" s="24">
        <f t="shared" ca="1" si="201"/>
        <v>1.1171479418824957E-2</v>
      </c>
      <c r="R1006" s="25">
        <f t="shared" ca="1" si="197"/>
        <v>1.2707072384842284</v>
      </c>
      <c r="S1006" s="26">
        <f t="shared" ca="1" si="208"/>
        <v>0</v>
      </c>
    </row>
    <row r="1007" spans="5:19" x14ac:dyDescent="0.3">
      <c r="E1007" s="23">
        <f t="shared" si="202"/>
        <v>1006</v>
      </c>
      <c r="F1007" s="79">
        <v>44923</v>
      </c>
      <c r="G1007" s="82">
        <v>112.16800000000001</v>
      </c>
      <c r="H1007" s="27">
        <f t="shared" si="203"/>
        <v>114.6849</v>
      </c>
      <c r="I1007" s="63">
        <f t="shared" si="204"/>
        <v>-2.5168999999999926</v>
      </c>
      <c r="J1007" s="63">
        <f t="shared" si="205"/>
        <v>6.3347856099999627</v>
      </c>
      <c r="K1007" s="63">
        <f t="shared" si="206"/>
        <v>2.5168999999999926</v>
      </c>
      <c r="L1007" s="24">
        <f t="shared" si="207"/>
        <v>2.2438663433421231E-2</v>
      </c>
      <c r="M1007" s="4">
        <f t="shared" ca="1" si="196"/>
        <v>113.98253333333332</v>
      </c>
      <c r="N1007" s="63">
        <f t="shared" ca="1" si="198"/>
        <v>-1.8145333333333156</v>
      </c>
      <c r="O1007" s="63">
        <f t="shared" ca="1" si="199"/>
        <v>3.2925312177777135</v>
      </c>
      <c r="P1007" s="63">
        <f t="shared" ca="1" si="200"/>
        <v>1.8145333333333156</v>
      </c>
      <c r="Q1007" s="24">
        <f t="shared" ca="1" si="201"/>
        <v>1.6176925088557479E-2</v>
      </c>
      <c r="R1007" s="25">
        <f t="shared" ca="1" si="197"/>
        <v>-1.8250260948490855</v>
      </c>
      <c r="S1007" s="26">
        <f t="shared" ca="1" si="208"/>
        <v>1</v>
      </c>
    </row>
    <row r="1008" spans="5:19" x14ac:dyDescent="0.3">
      <c r="E1008" s="23">
        <f t="shared" si="202"/>
        <v>1007</v>
      </c>
      <c r="F1008" s="79">
        <v>44924</v>
      </c>
      <c r="G1008" s="82">
        <v>114.48</v>
      </c>
      <c r="H1008" s="27">
        <f t="shared" si="203"/>
        <v>112.16800000000001</v>
      </c>
      <c r="I1008" s="63">
        <f t="shared" si="204"/>
        <v>2.3119999999999976</v>
      </c>
      <c r="J1008" s="63">
        <f t="shared" si="205"/>
        <v>5.3453439999999892</v>
      </c>
      <c r="K1008" s="63">
        <f t="shared" si="206"/>
        <v>2.3119999999999976</v>
      </c>
      <c r="L1008" s="24">
        <f t="shared" si="207"/>
        <v>2.0195667365478665E-2</v>
      </c>
      <c r="M1008" s="4">
        <f t="shared" ca="1" si="196"/>
        <v>113.41996666666667</v>
      </c>
      <c r="N1008" s="63">
        <f t="shared" ca="1" si="198"/>
        <v>1.0600333333333367</v>
      </c>
      <c r="O1008" s="63">
        <f t="shared" ca="1" si="199"/>
        <v>1.123670667777785</v>
      </c>
      <c r="P1008" s="63">
        <f t="shared" ca="1" si="200"/>
        <v>1.0600333333333367</v>
      </c>
      <c r="Q1008" s="24">
        <f t="shared" ca="1" si="201"/>
        <v>9.2595504309341079E-3</v>
      </c>
      <c r="R1008" s="25">
        <f t="shared" ca="1" si="197"/>
        <v>1.0495405718175668</v>
      </c>
      <c r="S1008" s="26">
        <f t="shared" ca="1" si="208"/>
        <v>1</v>
      </c>
    </row>
    <row r="1009" spans="5:19" x14ac:dyDescent="0.3">
      <c r="E1009" s="23">
        <f t="shared" si="202"/>
        <v>1008</v>
      </c>
      <c r="F1009" s="79">
        <v>44925</v>
      </c>
      <c r="G1009" s="82">
        <v>114.1484</v>
      </c>
      <c r="H1009" s="27">
        <f t="shared" si="203"/>
        <v>114.48</v>
      </c>
      <c r="I1009" s="63">
        <f t="shared" si="204"/>
        <v>-0.33160000000000878</v>
      </c>
      <c r="J1009" s="63">
        <f t="shared" si="205"/>
        <v>0.10995856000000583</v>
      </c>
      <c r="K1009" s="63">
        <f t="shared" si="206"/>
        <v>0.33160000000000878</v>
      </c>
      <c r="L1009" s="24">
        <f t="shared" si="207"/>
        <v>2.9049903459006767E-3</v>
      </c>
      <c r="M1009" s="4">
        <f t="shared" ca="1" si="196"/>
        <v>113.77763333333333</v>
      </c>
      <c r="N1009" s="63">
        <f t="shared" ca="1" si="198"/>
        <v>0.37076666666666824</v>
      </c>
      <c r="O1009" s="63">
        <f t="shared" ca="1" si="199"/>
        <v>0.13746792111111228</v>
      </c>
      <c r="P1009" s="63">
        <f t="shared" ca="1" si="200"/>
        <v>0.37076666666666824</v>
      </c>
      <c r="Q1009" s="24">
        <f t="shared" ca="1" si="201"/>
        <v>3.2481109386261063E-3</v>
      </c>
      <c r="R1009" s="25">
        <f t="shared" ca="1" si="197"/>
        <v>0.36027390515089835</v>
      </c>
      <c r="S1009" s="26">
        <f t="shared" ca="1" si="208"/>
        <v>0</v>
      </c>
    </row>
    <row r="1010" spans="5:19" x14ac:dyDescent="0.3">
      <c r="E1010" s="23">
        <f t="shared" si="202"/>
        <v>1009</v>
      </c>
      <c r="F1010" s="79">
        <v>44929</v>
      </c>
      <c r="G1010" s="82">
        <v>115.8458</v>
      </c>
      <c r="H1010" s="27">
        <f t="shared" si="203"/>
        <v>114.1484</v>
      </c>
      <c r="I1010" s="63">
        <f t="shared" si="204"/>
        <v>1.6974000000000018</v>
      </c>
      <c r="J1010" s="63">
        <f t="shared" si="205"/>
        <v>2.8811667600000059</v>
      </c>
      <c r="K1010" s="63">
        <f t="shared" si="206"/>
        <v>1.6974000000000018</v>
      </c>
      <c r="L1010" s="24">
        <f t="shared" si="207"/>
        <v>1.4652235989565455E-2</v>
      </c>
      <c r="M1010" s="4">
        <f t="shared" ca="1" si="196"/>
        <v>113.5988</v>
      </c>
      <c r="N1010" s="63">
        <f t="shared" ca="1" si="198"/>
        <v>2.2469999999999999</v>
      </c>
      <c r="O1010" s="63">
        <f t="shared" ca="1" si="199"/>
        <v>5.0490089999999999</v>
      </c>
      <c r="P1010" s="63">
        <f t="shared" ca="1" si="200"/>
        <v>2.2469999999999999</v>
      </c>
      <c r="Q1010" s="24">
        <f t="shared" ca="1" si="201"/>
        <v>1.9396473588166339E-2</v>
      </c>
      <c r="R1010" s="25">
        <f t="shared" ca="1" si="197"/>
        <v>2.2365072384842302</v>
      </c>
      <c r="S1010" s="26">
        <f t="shared" ca="1" si="208"/>
        <v>0</v>
      </c>
    </row>
    <row r="1011" spans="5:19" x14ac:dyDescent="0.3">
      <c r="E1011" s="23">
        <f t="shared" si="202"/>
        <v>1010</v>
      </c>
      <c r="F1011" s="79">
        <v>44930</v>
      </c>
      <c r="G1011" s="82">
        <v>118.2456</v>
      </c>
      <c r="H1011" s="27">
        <f t="shared" si="203"/>
        <v>115.8458</v>
      </c>
      <c r="I1011" s="63">
        <f t="shared" si="204"/>
        <v>2.399799999999999</v>
      </c>
      <c r="J1011" s="63">
        <f t="shared" si="205"/>
        <v>5.759040039999995</v>
      </c>
      <c r="K1011" s="63">
        <f t="shared" si="206"/>
        <v>2.399799999999999</v>
      </c>
      <c r="L1011" s="24">
        <f t="shared" si="207"/>
        <v>2.0295046919293395E-2</v>
      </c>
      <c r="M1011" s="4">
        <f t="shared" ca="1" si="196"/>
        <v>114.82473333333333</v>
      </c>
      <c r="N1011" s="63">
        <f t="shared" ca="1" si="198"/>
        <v>3.4208666666666687</v>
      </c>
      <c r="O1011" s="63">
        <f t="shared" ca="1" si="199"/>
        <v>11.702328751111125</v>
      </c>
      <c r="P1011" s="63">
        <f t="shared" ca="1" si="200"/>
        <v>3.4208666666666687</v>
      </c>
      <c r="Q1011" s="24">
        <f t="shared" ca="1" si="201"/>
        <v>2.8930181475392478E-2</v>
      </c>
      <c r="R1011" s="25">
        <f t="shared" ca="1" si="197"/>
        <v>3.410373905150899</v>
      </c>
      <c r="S1011" s="26">
        <f t="shared" ca="1" si="208"/>
        <v>0</v>
      </c>
    </row>
    <row r="1012" spans="5:19" x14ac:dyDescent="0.3">
      <c r="E1012" s="23">
        <f t="shared" si="202"/>
        <v>1011</v>
      </c>
      <c r="F1012" s="79">
        <v>44931</v>
      </c>
      <c r="G1012" s="82">
        <v>117.67010000000001</v>
      </c>
      <c r="H1012" s="27">
        <f t="shared" si="203"/>
        <v>118.2456</v>
      </c>
      <c r="I1012" s="63">
        <f t="shared" si="204"/>
        <v>-0.57549999999999102</v>
      </c>
      <c r="J1012" s="63">
        <f t="shared" si="205"/>
        <v>0.33120024999998965</v>
      </c>
      <c r="K1012" s="63">
        <f t="shared" si="206"/>
        <v>0.57549999999999102</v>
      </c>
      <c r="L1012" s="24">
        <f t="shared" si="207"/>
        <v>4.8907921383596255E-3</v>
      </c>
      <c r="M1012" s="4">
        <f t="shared" ca="1" si="196"/>
        <v>116.07993333333332</v>
      </c>
      <c r="N1012" s="63">
        <f t="shared" ca="1" si="198"/>
        <v>1.5901666666666898</v>
      </c>
      <c r="O1012" s="63">
        <f t="shared" ca="1" si="199"/>
        <v>2.5286300277778513</v>
      </c>
      <c r="P1012" s="63">
        <f t="shared" ca="1" si="200"/>
        <v>1.5901666666666898</v>
      </c>
      <c r="Q1012" s="24">
        <f t="shared" ca="1" si="201"/>
        <v>1.3513769994813379E-2</v>
      </c>
      <c r="R1012" s="25">
        <f t="shared" ca="1" si="197"/>
        <v>1.5796739051509199</v>
      </c>
      <c r="S1012" s="26">
        <f t="shared" ca="1" si="208"/>
        <v>0</v>
      </c>
    </row>
    <row r="1013" spans="5:19" x14ac:dyDescent="0.3">
      <c r="E1013" s="23">
        <f t="shared" si="202"/>
        <v>1012</v>
      </c>
      <c r="F1013" s="79">
        <v>44932</v>
      </c>
      <c r="G1013" s="82">
        <v>121.4845</v>
      </c>
      <c r="H1013" s="27">
        <f t="shared" si="203"/>
        <v>117.67010000000001</v>
      </c>
      <c r="I1013" s="63">
        <f t="shared" si="204"/>
        <v>3.814399999999992</v>
      </c>
      <c r="J1013" s="63">
        <f t="shared" si="205"/>
        <v>14.549647359999939</v>
      </c>
      <c r="K1013" s="63">
        <f t="shared" si="206"/>
        <v>3.814399999999992</v>
      </c>
      <c r="L1013" s="24">
        <f t="shared" si="207"/>
        <v>3.1398244220456041E-2</v>
      </c>
      <c r="M1013" s="4">
        <f t="shared" ca="1" si="196"/>
        <v>117.25383333333333</v>
      </c>
      <c r="N1013" s="63">
        <f t="shared" ca="1" si="198"/>
        <v>4.2306666666666644</v>
      </c>
      <c r="O1013" s="63">
        <f t="shared" ca="1" si="199"/>
        <v>17.898540444444425</v>
      </c>
      <c r="P1013" s="63">
        <f t="shared" ca="1" si="200"/>
        <v>4.2306666666666644</v>
      </c>
      <c r="Q1013" s="24">
        <f t="shared" ca="1" si="201"/>
        <v>3.4824744446136459E-2</v>
      </c>
      <c r="R1013" s="25">
        <f t="shared" ca="1" si="197"/>
        <v>4.2201739051508946</v>
      </c>
      <c r="S1013" s="26">
        <f t="shared" ca="1" si="208"/>
        <v>0</v>
      </c>
    </row>
    <row r="1014" spans="5:19" x14ac:dyDescent="0.3">
      <c r="E1014" s="23">
        <f t="shared" si="202"/>
        <v>1013</v>
      </c>
      <c r="F1014" s="79">
        <v>44935</v>
      </c>
      <c r="G1014" s="82">
        <v>121.7966</v>
      </c>
      <c r="H1014" s="27">
        <f t="shared" si="203"/>
        <v>121.4845</v>
      </c>
      <c r="I1014" s="63">
        <f t="shared" si="204"/>
        <v>0.31210000000000093</v>
      </c>
      <c r="J1014" s="63">
        <f t="shared" si="205"/>
        <v>9.7406410000000582E-2</v>
      </c>
      <c r="K1014" s="63">
        <f t="shared" si="206"/>
        <v>0.31210000000000093</v>
      </c>
      <c r="L1014" s="24">
        <f t="shared" si="207"/>
        <v>2.5624689030728357E-3</v>
      </c>
      <c r="M1014" s="4">
        <f t="shared" ca="1" si="196"/>
        <v>119.13340000000001</v>
      </c>
      <c r="N1014" s="63">
        <f t="shared" ca="1" si="198"/>
        <v>2.6631999999999891</v>
      </c>
      <c r="O1014" s="63">
        <f t="shared" ca="1" si="199"/>
        <v>7.092634239999942</v>
      </c>
      <c r="P1014" s="63">
        <f t="shared" ca="1" si="200"/>
        <v>2.6631999999999891</v>
      </c>
      <c r="Q1014" s="24">
        <f t="shared" ca="1" si="201"/>
        <v>2.1865963417697941E-2</v>
      </c>
      <c r="R1014" s="25">
        <f t="shared" ca="1" si="197"/>
        <v>2.6527072384842194</v>
      </c>
      <c r="S1014" s="26">
        <f t="shared" ca="1" si="208"/>
        <v>0</v>
      </c>
    </row>
    <row r="1015" spans="5:19" x14ac:dyDescent="0.3">
      <c r="E1015" s="23">
        <f t="shared" si="202"/>
        <v>1014</v>
      </c>
      <c r="F1015" s="79">
        <v>44936</v>
      </c>
      <c r="G1015" s="82">
        <v>122.7624</v>
      </c>
      <c r="H1015" s="27">
        <f t="shared" si="203"/>
        <v>121.7966</v>
      </c>
      <c r="I1015" s="63">
        <f t="shared" si="204"/>
        <v>0.96580000000000155</v>
      </c>
      <c r="J1015" s="63">
        <f t="shared" si="205"/>
        <v>0.93276964000000295</v>
      </c>
      <c r="K1015" s="63">
        <f t="shared" si="206"/>
        <v>0.96580000000000155</v>
      </c>
      <c r="L1015" s="24">
        <f t="shared" si="207"/>
        <v>7.8672297055124504E-3</v>
      </c>
      <c r="M1015" s="4">
        <f t="shared" ca="1" si="196"/>
        <v>120.31706666666668</v>
      </c>
      <c r="N1015" s="63">
        <f t="shared" ca="1" si="198"/>
        <v>2.4453333333333234</v>
      </c>
      <c r="O1015" s="63">
        <f t="shared" ca="1" si="199"/>
        <v>5.9796551111110627</v>
      </c>
      <c r="P1015" s="63">
        <f t="shared" ca="1" si="200"/>
        <v>2.4453333333333234</v>
      </c>
      <c r="Q1015" s="24">
        <f t="shared" ca="1" si="201"/>
        <v>1.9919236943341963E-2</v>
      </c>
      <c r="R1015" s="25">
        <f t="shared" ca="1" si="197"/>
        <v>2.4348405718175536</v>
      </c>
      <c r="S1015" s="26">
        <f t="shared" ca="1" si="208"/>
        <v>0</v>
      </c>
    </row>
    <row r="1016" spans="5:19" x14ac:dyDescent="0.3">
      <c r="E1016" s="23">
        <f t="shared" si="202"/>
        <v>1015</v>
      </c>
      <c r="F1016" s="79">
        <v>44937</v>
      </c>
      <c r="G1016" s="82">
        <v>124.8111</v>
      </c>
      <c r="H1016" s="27">
        <f t="shared" si="203"/>
        <v>122.7624</v>
      </c>
      <c r="I1016" s="63">
        <f t="shared" si="204"/>
        <v>2.0486999999999966</v>
      </c>
      <c r="J1016" s="63">
        <f t="shared" si="205"/>
        <v>4.197171689999986</v>
      </c>
      <c r="K1016" s="63">
        <f t="shared" si="206"/>
        <v>2.0486999999999966</v>
      </c>
      <c r="L1016" s="24">
        <f t="shared" si="207"/>
        <v>1.6414405449515283E-2</v>
      </c>
      <c r="M1016" s="4">
        <f t="shared" ca="1" si="196"/>
        <v>122.0145</v>
      </c>
      <c r="N1016" s="63">
        <f t="shared" ca="1" si="198"/>
        <v>2.796599999999998</v>
      </c>
      <c r="O1016" s="63">
        <f t="shared" ca="1" si="199"/>
        <v>7.8209715599999887</v>
      </c>
      <c r="P1016" s="63">
        <f t="shared" ca="1" si="200"/>
        <v>2.796599999999998</v>
      </c>
      <c r="Q1016" s="24">
        <f t="shared" ca="1" si="201"/>
        <v>2.2406660946021614E-2</v>
      </c>
      <c r="R1016" s="25">
        <f t="shared" ca="1" si="197"/>
        <v>2.7861072384842283</v>
      </c>
      <c r="S1016" s="26">
        <f t="shared" ca="1" si="208"/>
        <v>0</v>
      </c>
    </row>
    <row r="1017" spans="5:19" x14ac:dyDescent="0.3">
      <c r="E1017" s="23">
        <f t="shared" si="202"/>
        <v>1016</v>
      </c>
      <c r="F1017" s="79">
        <v>44938</v>
      </c>
      <c r="G1017" s="82">
        <v>124.7623</v>
      </c>
      <c r="H1017" s="27">
        <f t="shared" si="203"/>
        <v>124.8111</v>
      </c>
      <c r="I1017" s="63">
        <f t="shared" si="204"/>
        <v>-4.8799999999999955E-2</v>
      </c>
      <c r="J1017" s="63">
        <f t="shared" si="205"/>
        <v>2.3814399999999955E-3</v>
      </c>
      <c r="K1017" s="63">
        <f t="shared" si="206"/>
        <v>4.8799999999999955E-2</v>
      </c>
      <c r="L1017" s="24">
        <f t="shared" si="207"/>
        <v>3.9114379904826982E-4</v>
      </c>
      <c r="M1017" s="4">
        <f t="shared" ca="1" si="196"/>
        <v>123.12336666666666</v>
      </c>
      <c r="N1017" s="63">
        <f t="shared" ca="1" si="198"/>
        <v>1.6389333333333411</v>
      </c>
      <c r="O1017" s="63">
        <f t="shared" ca="1" si="199"/>
        <v>2.6861024711111368</v>
      </c>
      <c r="P1017" s="63">
        <f t="shared" ca="1" si="200"/>
        <v>1.6389333333333411</v>
      </c>
      <c r="Q1017" s="24">
        <f t="shared" ca="1" si="201"/>
        <v>1.3136446934156722E-2</v>
      </c>
      <c r="R1017" s="25">
        <f t="shared" ca="1" si="197"/>
        <v>1.6284405718175712</v>
      </c>
      <c r="S1017" s="26">
        <f t="shared" ca="1" si="208"/>
        <v>0</v>
      </c>
    </row>
    <row r="1018" spans="5:19" x14ac:dyDescent="0.3">
      <c r="E1018" s="23">
        <f t="shared" si="202"/>
        <v>1017</v>
      </c>
      <c r="F1018" s="79">
        <v>44939</v>
      </c>
      <c r="G1018" s="82">
        <v>125.69880000000001</v>
      </c>
      <c r="H1018" s="27">
        <f t="shared" si="203"/>
        <v>124.7623</v>
      </c>
      <c r="I1018" s="63">
        <f t="shared" si="204"/>
        <v>0.93650000000000944</v>
      </c>
      <c r="J1018" s="63">
        <f t="shared" si="205"/>
        <v>0.87703225000001772</v>
      </c>
      <c r="K1018" s="63">
        <f t="shared" si="206"/>
        <v>0.93650000000000944</v>
      </c>
      <c r="L1018" s="24">
        <f t="shared" si="207"/>
        <v>7.4503495657874969E-3</v>
      </c>
      <c r="M1018" s="4">
        <f t="shared" ca="1" si="196"/>
        <v>124.11193333333334</v>
      </c>
      <c r="N1018" s="63">
        <f t="shared" ca="1" si="198"/>
        <v>1.5868666666666655</v>
      </c>
      <c r="O1018" s="63">
        <f t="shared" ca="1" si="199"/>
        <v>2.518145817777774</v>
      </c>
      <c r="P1018" s="63">
        <f t="shared" ca="1" si="200"/>
        <v>1.5868666666666655</v>
      </c>
      <c r="Q1018" s="24">
        <f t="shared" ca="1" si="201"/>
        <v>1.2624358121689829E-2</v>
      </c>
      <c r="R1018" s="25">
        <f t="shared" ca="1" si="197"/>
        <v>1.5763739051508956</v>
      </c>
      <c r="S1018" s="26">
        <f t="shared" ca="1" si="208"/>
        <v>0</v>
      </c>
    </row>
    <row r="1019" spans="5:19" x14ac:dyDescent="0.3">
      <c r="E1019" s="23">
        <f t="shared" si="202"/>
        <v>1018</v>
      </c>
      <c r="F1019" s="79">
        <v>44943</v>
      </c>
      <c r="G1019" s="82">
        <v>125.00620000000001</v>
      </c>
      <c r="H1019" s="27">
        <f t="shared" si="203"/>
        <v>125.69880000000001</v>
      </c>
      <c r="I1019" s="63">
        <f t="shared" si="204"/>
        <v>-0.69259999999999877</v>
      </c>
      <c r="J1019" s="63">
        <f t="shared" si="205"/>
        <v>0.47969475999999828</v>
      </c>
      <c r="K1019" s="63">
        <f t="shared" si="206"/>
        <v>0.69259999999999877</v>
      </c>
      <c r="L1019" s="24">
        <f t="shared" si="207"/>
        <v>5.5405251899505684E-3</v>
      </c>
      <c r="M1019" s="4">
        <f t="shared" ca="1" si="196"/>
        <v>125.09073333333333</v>
      </c>
      <c r="N1019" s="63">
        <f t="shared" ca="1" si="198"/>
        <v>-8.45333333333258E-2</v>
      </c>
      <c r="O1019" s="63">
        <f t="shared" ca="1" si="199"/>
        <v>7.1458844444431706E-3</v>
      </c>
      <c r="P1019" s="63">
        <f t="shared" ca="1" si="200"/>
        <v>8.45333333333258E-2</v>
      </c>
      <c r="Q1019" s="24">
        <f t="shared" ca="1" si="201"/>
        <v>6.7623312550358142E-4</v>
      </c>
      <c r="R1019" s="25">
        <f t="shared" ca="1" si="197"/>
        <v>-9.5026094849095674E-2</v>
      </c>
      <c r="S1019" s="26">
        <f t="shared" ca="1" si="208"/>
        <v>1</v>
      </c>
    </row>
    <row r="1020" spans="5:19" x14ac:dyDescent="0.3">
      <c r="E1020" s="23">
        <f t="shared" si="202"/>
        <v>1019</v>
      </c>
      <c r="F1020" s="79">
        <v>44944</v>
      </c>
      <c r="G1020" s="82">
        <v>123.33799999999999</v>
      </c>
      <c r="H1020" s="27">
        <f t="shared" si="203"/>
        <v>125.00620000000001</v>
      </c>
      <c r="I1020" s="63">
        <f t="shared" si="204"/>
        <v>-1.668200000000013</v>
      </c>
      <c r="J1020" s="63">
        <f t="shared" si="205"/>
        <v>2.7828912400000432</v>
      </c>
      <c r="K1020" s="63">
        <f t="shared" si="206"/>
        <v>1.668200000000013</v>
      </c>
      <c r="L1020" s="24">
        <f t="shared" si="207"/>
        <v>1.3525434172761136E-2</v>
      </c>
      <c r="M1020" s="4">
        <f t="shared" ca="1" si="196"/>
        <v>125.15576666666668</v>
      </c>
      <c r="N1020" s="63">
        <f t="shared" ca="1" si="198"/>
        <v>-1.8177666666666852</v>
      </c>
      <c r="O1020" s="63">
        <f t="shared" ca="1" si="199"/>
        <v>3.3042756544445115</v>
      </c>
      <c r="P1020" s="63">
        <f t="shared" ca="1" si="200"/>
        <v>1.8177666666666852</v>
      </c>
      <c r="Q1020" s="24">
        <f t="shared" ca="1" si="201"/>
        <v>1.4738090991151837E-2</v>
      </c>
      <c r="R1020" s="25">
        <f t="shared" ca="1" si="197"/>
        <v>-1.8282594281824551</v>
      </c>
      <c r="S1020" s="26">
        <f t="shared" ca="1" si="208"/>
        <v>0</v>
      </c>
    </row>
    <row r="1021" spans="5:19" x14ac:dyDescent="0.3">
      <c r="E1021" s="23">
        <f t="shared" si="202"/>
        <v>1020</v>
      </c>
      <c r="F1021" s="79">
        <v>44945</v>
      </c>
      <c r="G1021" s="82">
        <v>121.4845</v>
      </c>
      <c r="H1021" s="27">
        <f t="shared" si="203"/>
        <v>123.33799999999999</v>
      </c>
      <c r="I1021" s="63">
        <f t="shared" si="204"/>
        <v>-1.8534999999999968</v>
      </c>
      <c r="J1021" s="63">
        <f t="shared" si="205"/>
        <v>3.4354622499999881</v>
      </c>
      <c r="K1021" s="63">
        <f t="shared" si="206"/>
        <v>1.8534999999999968</v>
      </c>
      <c r="L1021" s="24">
        <f t="shared" si="207"/>
        <v>1.5257090410710805E-2</v>
      </c>
      <c r="M1021" s="4">
        <f t="shared" ca="1" si="196"/>
        <v>124.681</v>
      </c>
      <c r="N1021" s="63">
        <f t="shared" ca="1" si="198"/>
        <v>-3.1965000000000003</v>
      </c>
      <c r="O1021" s="63">
        <f t="shared" ca="1" si="199"/>
        <v>10.217612250000002</v>
      </c>
      <c r="P1021" s="63">
        <f t="shared" ca="1" si="200"/>
        <v>3.1965000000000003</v>
      </c>
      <c r="Q1021" s="24">
        <f t="shared" ca="1" si="201"/>
        <v>2.6311998650033547E-2</v>
      </c>
      <c r="R1021" s="25">
        <f t="shared" ca="1" si="197"/>
        <v>-3.2069927615157701</v>
      </c>
      <c r="S1021" s="26">
        <f t="shared" ca="1" si="208"/>
        <v>0</v>
      </c>
    </row>
    <row r="1022" spans="5:19" x14ac:dyDescent="0.3">
      <c r="E1022" s="23">
        <f t="shared" si="202"/>
        <v>1021</v>
      </c>
      <c r="F1022" s="79">
        <v>44946</v>
      </c>
      <c r="G1022" s="82">
        <v>123.52330000000001</v>
      </c>
      <c r="H1022" s="27">
        <f t="shared" si="203"/>
        <v>121.4845</v>
      </c>
      <c r="I1022" s="63">
        <f t="shared" si="204"/>
        <v>2.038800000000009</v>
      </c>
      <c r="J1022" s="63">
        <f t="shared" si="205"/>
        <v>4.1567054400000369</v>
      </c>
      <c r="K1022" s="63">
        <f t="shared" si="206"/>
        <v>2.038800000000009</v>
      </c>
      <c r="L1022" s="24">
        <f t="shared" si="207"/>
        <v>1.6505388052294661E-2</v>
      </c>
      <c r="M1022" s="4">
        <f t="shared" ca="1" si="196"/>
        <v>123.27623333333334</v>
      </c>
      <c r="N1022" s="63">
        <f t="shared" ca="1" si="198"/>
        <v>0.24706666666666877</v>
      </c>
      <c r="O1022" s="63">
        <f t="shared" ca="1" si="199"/>
        <v>6.1041937777778818E-2</v>
      </c>
      <c r="P1022" s="63">
        <f t="shared" ca="1" si="200"/>
        <v>0.24706666666666877</v>
      </c>
      <c r="Q1022" s="24">
        <f t="shared" ca="1" si="201"/>
        <v>2.0001624524819913E-3</v>
      </c>
      <c r="R1022" s="25">
        <f t="shared" ca="1" si="197"/>
        <v>0.23657390515089888</v>
      </c>
      <c r="S1022" s="26">
        <f t="shared" ca="1" si="208"/>
        <v>1</v>
      </c>
    </row>
    <row r="1023" spans="5:19" x14ac:dyDescent="0.3">
      <c r="E1023" s="23">
        <f t="shared" si="202"/>
        <v>1022</v>
      </c>
      <c r="F1023" s="79">
        <v>44949</v>
      </c>
      <c r="G1023" s="82">
        <v>125.1525</v>
      </c>
      <c r="H1023" s="27">
        <f t="shared" si="203"/>
        <v>123.52330000000001</v>
      </c>
      <c r="I1023" s="63">
        <f t="shared" si="204"/>
        <v>1.6291999999999973</v>
      </c>
      <c r="J1023" s="63">
        <f t="shared" si="205"/>
        <v>2.6542926399999911</v>
      </c>
      <c r="K1023" s="63">
        <f t="shared" si="206"/>
        <v>1.6291999999999973</v>
      </c>
      <c r="L1023" s="24">
        <f t="shared" si="207"/>
        <v>1.3017718383572021E-2</v>
      </c>
      <c r="M1023" s="4">
        <f t="shared" ca="1" si="196"/>
        <v>122.78193333333333</v>
      </c>
      <c r="N1023" s="63">
        <f t="shared" ca="1" si="198"/>
        <v>2.3705666666666758</v>
      </c>
      <c r="O1023" s="63">
        <f t="shared" ca="1" si="199"/>
        <v>5.6195863211111545</v>
      </c>
      <c r="P1023" s="63">
        <f t="shared" ca="1" si="200"/>
        <v>2.3705666666666758</v>
      </c>
      <c r="Q1023" s="24">
        <f t="shared" ca="1" si="201"/>
        <v>1.8941424795083404E-2</v>
      </c>
      <c r="R1023" s="25">
        <f t="shared" ca="1" si="197"/>
        <v>2.3600739051509061</v>
      </c>
      <c r="S1023" s="26">
        <f t="shared" ca="1" si="208"/>
        <v>0</v>
      </c>
    </row>
    <row r="1024" spans="5:19" x14ac:dyDescent="0.3">
      <c r="E1024" s="23">
        <f t="shared" si="202"/>
        <v>1023</v>
      </c>
      <c r="F1024" s="79">
        <v>44950</v>
      </c>
      <c r="G1024" s="82">
        <v>123.7282</v>
      </c>
      <c r="H1024" s="27">
        <f t="shared" si="203"/>
        <v>125.1525</v>
      </c>
      <c r="I1024" s="63">
        <f t="shared" si="204"/>
        <v>-1.4243000000000023</v>
      </c>
      <c r="J1024" s="63">
        <f t="shared" si="205"/>
        <v>2.0286304900000065</v>
      </c>
      <c r="K1024" s="63">
        <f t="shared" si="206"/>
        <v>1.4243000000000023</v>
      </c>
      <c r="L1024" s="24">
        <f t="shared" si="207"/>
        <v>1.1511522837962584E-2</v>
      </c>
      <c r="M1024" s="4">
        <f t="shared" ca="1" si="196"/>
        <v>123.38676666666667</v>
      </c>
      <c r="N1024" s="63">
        <f t="shared" ca="1" si="198"/>
        <v>0.34143333333332748</v>
      </c>
      <c r="O1024" s="63">
        <f t="shared" ca="1" si="199"/>
        <v>0.11657672111110712</v>
      </c>
      <c r="P1024" s="63">
        <f t="shared" ca="1" si="200"/>
        <v>0.34143333333332748</v>
      </c>
      <c r="Q1024" s="24">
        <f t="shared" ca="1" si="201"/>
        <v>2.7595433646761813E-3</v>
      </c>
      <c r="R1024" s="25">
        <f t="shared" ca="1" si="197"/>
        <v>0.33094057181755759</v>
      </c>
      <c r="S1024" s="26">
        <f t="shared" ca="1" si="208"/>
        <v>0</v>
      </c>
    </row>
    <row r="1025" spans="5:19" x14ac:dyDescent="0.3">
      <c r="E1025" s="23">
        <f t="shared" si="202"/>
        <v>1024</v>
      </c>
      <c r="F1025" s="79">
        <v>44951</v>
      </c>
      <c r="G1025" s="82">
        <v>123.7184</v>
      </c>
      <c r="H1025" s="27">
        <f t="shared" si="203"/>
        <v>123.7282</v>
      </c>
      <c r="I1025" s="63">
        <f t="shared" si="204"/>
        <v>-9.7999999999984766E-3</v>
      </c>
      <c r="J1025" s="63">
        <f t="shared" si="205"/>
        <v>9.6039999999970139E-5</v>
      </c>
      <c r="K1025" s="63">
        <f t="shared" si="206"/>
        <v>9.7999999999984766E-3</v>
      </c>
      <c r="L1025" s="24">
        <f t="shared" si="207"/>
        <v>7.9212146293505874E-5</v>
      </c>
      <c r="M1025" s="4">
        <f t="shared" ca="1" si="196"/>
        <v>124.13466666666666</v>
      </c>
      <c r="N1025" s="63">
        <f t="shared" ca="1" si="198"/>
        <v>-0.41626666666665812</v>
      </c>
      <c r="O1025" s="63">
        <f t="shared" ca="1" si="199"/>
        <v>0.17327793777777067</v>
      </c>
      <c r="P1025" s="63">
        <f t="shared" ca="1" si="200"/>
        <v>0.41626666666665812</v>
      </c>
      <c r="Q1025" s="24">
        <f t="shared" ca="1" si="201"/>
        <v>3.3646302139912748E-3</v>
      </c>
      <c r="R1025" s="25">
        <f t="shared" ca="1" si="197"/>
        <v>-0.42675942818242801</v>
      </c>
      <c r="S1025" s="26">
        <f t="shared" ca="1" si="208"/>
        <v>1</v>
      </c>
    </row>
    <row r="1026" spans="5:19" x14ac:dyDescent="0.3">
      <c r="E1026" s="23">
        <f t="shared" si="202"/>
        <v>1025</v>
      </c>
      <c r="F1026" s="79">
        <v>44952</v>
      </c>
      <c r="G1026" s="82">
        <v>124.4111</v>
      </c>
      <c r="H1026" s="27">
        <f t="shared" si="203"/>
        <v>123.7184</v>
      </c>
      <c r="I1026" s="63">
        <f t="shared" si="204"/>
        <v>0.69270000000000209</v>
      </c>
      <c r="J1026" s="63">
        <f t="shared" si="205"/>
        <v>0.47983329000000291</v>
      </c>
      <c r="K1026" s="63">
        <f t="shared" si="206"/>
        <v>0.69270000000000209</v>
      </c>
      <c r="L1026" s="24">
        <f t="shared" si="207"/>
        <v>5.5678311661901715E-3</v>
      </c>
      <c r="M1026" s="4">
        <f t="shared" ref="M1026:M1089" ca="1" si="209">IF(E1026&lt;=span,G1026,AVERAGE(OFFSET(G1026,-span,0,span,1)))</f>
        <v>124.19970000000001</v>
      </c>
      <c r="N1026" s="63">
        <f t="shared" ca="1" si="198"/>
        <v>0.21139999999999759</v>
      </c>
      <c r="O1026" s="63">
        <f t="shared" ca="1" si="199"/>
        <v>4.4689959999998981E-2</v>
      </c>
      <c r="P1026" s="63">
        <f t="shared" ca="1" si="200"/>
        <v>0.21139999999999759</v>
      </c>
      <c r="Q1026" s="24">
        <f t="shared" ca="1" si="201"/>
        <v>1.699205295990451E-3</v>
      </c>
      <c r="R1026" s="25">
        <f t="shared" ref="R1026:R1089" ca="1" si="210">N1026-AVERAGE(ErorrMA)</f>
        <v>0.2009072384842277</v>
      </c>
      <c r="S1026" s="26">
        <f t="shared" ca="1" si="208"/>
        <v>1</v>
      </c>
    </row>
    <row r="1027" spans="5:19" x14ac:dyDescent="0.3">
      <c r="E1027" s="23">
        <f t="shared" si="202"/>
        <v>1026</v>
      </c>
      <c r="F1027" s="79">
        <v>44953</v>
      </c>
      <c r="G1027" s="82">
        <v>124.4111</v>
      </c>
      <c r="H1027" s="27">
        <f t="shared" si="203"/>
        <v>124.4111</v>
      </c>
      <c r="I1027" s="63">
        <f t="shared" si="204"/>
        <v>0</v>
      </c>
      <c r="J1027" s="63">
        <f t="shared" si="205"/>
        <v>0</v>
      </c>
      <c r="K1027" s="63">
        <f t="shared" si="206"/>
        <v>0</v>
      </c>
      <c r="L1027" s="24">
        <f t="shared" si="207"/>
        <v>0</v>
      </c>
      <c r="M1027" s="4">
        <f t="shared" ca="1" si="209"/>
        <v>123.95256666666667</v>
      </c>
      <c r="N1027" s="63">
        <f t="shared" ref="N1027:N1090" ca="1" si="211">G1027-M1027</f>
        <v>0.45853333333333524</v>
      </c>
      <c r="O1027" s="63">
        <f t="shared" ref="O1027:O1090" ca="1" si="212">N1027^2</f>
        <v>0.21025281777777952</v>
      </c>
      <c r="P1027" s="63">
        <f t="shared" ref="P1027:P1090" ca="1" si="213">ABS(N1027)</f>
        <v>0.45853333333333524</v>
      </c>
      <c r="Q1027" s="24">
        <f t="shared" ref="Q1027:Q1090" ca="1" si="214">P1027/G1027</f>
        <v>3.6856304086479038E-3</v>
      </c>
      <c r="R1027" s="25">
        <f t="shared" ca="1" si="210"/>
        <v>0.44804057181756535</v>
      </c>
      <c r="S1027" s="26">
        <f t="shared" ca="1" si="208"/>
        <v>0</v>
      </c>
    </row>
    <row r="1028" spans="5:19" x14ac:dyDescent="0.3">
      <c r="E1028" s="23">
        <f t="shared" ref="E1028:E1091" si="215">E1027+1</f>
        <v>1027</v>
      </c>
      <c r="F1028" s="79">
        <v>44956</v>
      </c>
      <c r="G1028" s="82">
        <v>123.2794</v>
      </c>
      <c r="H1028" s="27">
        <f t="shared" ref="H1028:H1091" si="216">G1027</f>
        <v>124.4111</v>
      </c>
      <c r="I1028" s="63">
        <f t="shared" ref="I1028:I1091" si="217">(G1028-H1028)</f>
        <v>-1.1317000000000093</v>
      </c>
      <c r="J1028" s="63">
        <f t="shared" ref="J1028:J1091" si="218">I1028^2</f>
        <v>1.2807448900000209</v>
      </c>
      <c r="K1028" s="63">
        <f t="shared" ref="K1028:K1091" si="219">ABS(I1028)</f>
        <v>1.1317000000000093</v>
      </c>
      <c r="L1028" s="24">
        <f t="shared" ref="L1028:L1091" si="220">K1028/G1028</f>
        <v>9.179960317782284E-3</v>
      </c>
      <c r="M1028" s="4">
        <f t="shared" ca="1" si="209"/>
        <v>124.18020000000001</v>
      </c>
      <c r="N1028" s="63">
        <f t="shared" ca="1" si="211"/>
        <v>-0.90080000000001803</v>
      </c>
      <c r="O1028" s="63">
        <f t="shared" ca="1" si="212"/>
        <v>0.81144064000003246</v>
      </c>
      <c r="P1028" s="63">
        <f t="shared" ca="1" si="213"/>
        <v>0.90080000000001803</v>
      </c>
      <c r="Q1028" s="24">
        <f t="shared" ca="1" si="214"/>
        <v>7.3069791059983914E-3</v>
      </c>
      <c r="R1028" s="25">
        <f t="shared" ca="1" si="210"/>
        <v>-0.91129276151578786</v>
      </c>
      <c r="S1028" s="26">
        <f t="shared" ref="S1028:S1091" ca="1" si="221">IF(N1027*N1028&lt;0,1,0)</f>
        <v>1</v>
      </c>
    </row>
    <row r="1029" spans="5:19" x14ac:dyDescent="0.3">
      <c r="E1029" s="23">
        <f t="shared" si="215"/>
        <v>1028</v>
      </c>
      <c r="F1029" s="79">
        <v>44957</v>
      </c>
      <c r="G1029" s="82">
        <v>124.21599999999999</v>
      </c>
      <c r="H1029" s="27">
        <f t="shared" si="216"/>
        <v>123.2794</v>
      </c>
      <c r="I1029" s="63">
        <f t="shared" si="217"/>
        <v>0.93659999999999854</v>
      </c>
      <c r="J1029" s="63">
        <f t="shared" si="218"/>
        <v>0.87721955999999723</v>
      </c>
      <c r="K1029" s="63">
        <f t="shared" si="219"/>
        <v>0.93659999999999854</v>
      </c>
      <c r="L1029" s="24">
        <f t="shared" si="220"/>
        <v>7.5400914535969487E-3</v>
      </c>
      <c r="M1029" s="4">
        <f t="shared" ca="1" si="209"/>
        <v>124.03386666666667</v>
      </c>
      <c r="N1029" s="63">
        <f t="shared" ca="1" si="211"/>
        <v>0.18213333333332571</v>
      </c>
      <c r="O1029" s="63">
        <f t="shared" ca="1" si="212"/>
        <v>3.3172551111108332E-2</v>
      </c>
      <c r="P1029" s="63">
        <f t="shared" ca="1" si="213"/>
        <v>0.18213333333332571</v>
      </c>
      <c r="Q1029" s="24">
        <f t="shared" ca="1" si="214"/>
        <v>1.4662630686330723E-3</v>
      </c>
      <c r="R1029" s="25">
        <f t="shared" ca="1" si="210"/>
        <v>0.17164057181755582</v>
      </c>
      <c r="S1029" s="26">
        <f t="shared" ca="1" si="221"/>
        <v>1</v>
      </c>
    </row>
    <row r="1030" spans="5:19" x14ac:dyDescent="0.3">
      <c r="E1030" s="23">
        <f t="shared" si="215"/>
        <v>1029</v>
      </c>
      <c r="F1030" s="79">
        <v>44958</v>
      </c>
      <c r="G1030" s="82">
        <v>126.3329</v>
      </c>
      <c r="H1030" s="27">
        <f t="shared" si="216"/>
        <v>124.21599999999999</v>
      </c>
      <c r="I1030" s="63">
        <f t="shared" si="217"/>
        <v>2.1169000000000011</v>
      </c>
      <c r="J1030" s="63">
        <f t="shared" si="218"/>
        <v>4.4812656100000048</v>
      </c>
      <c r="K1030" s="63">
        <f t="shared" si="219"/>
        <v>2.1169000000000011</v>
      </c>
      <c r="L1030" s="24">
        <f t="shared" si="220"/>
        <v>1.675652185614358E-2</v>
      </c>
      <c r="M1030" s="4">
        <f t="shared" ca="1" si="209"/>
        <v>123.96883333333334</v>
      </c>
      <c r="N1030" s="63">
        <f t="shared" ca="1" si="211"/>
        <v>2.364066666666659</v>
      </c>
      <c r="O1030" s="63">
        <f t="shared" ca="1" si="212"/>
        <v>5.5888112044444078</v>
      </c>
      <c r="P1030" s="63">
        <f t="shared" ca="1" si="213"/>
        <v>2.364066666666659</v>
      </c>
      <c r="Q1030" s="24">
        <f t="shared" ca="1" si="214"/>
        <v>1.8712992946941447E-2</v>
      </c>
      <c r="R1030" s="25">
        <f t="shared" ca="1" si="210"/>
        <v>2.3535739051508893</v>
      </c>
      <c r="S1030" s="26">
        <f t="shared" ca="1" si="221"/>
        <v>0</v>
      </c>
    </row>
    <row r="1031" spans="5:19" x14ac:dyDescent="0.3">
      <c r="E1031" s="23">
        <f t="shared" si="215"/>
        <v>1030</v>
      </c>
      <c r="F1031" s="79">
        <v>44959</v>
      </c>
      <c r="G1031" s="82">
        <v>125.9036</v>
      </c>
      <c r="H1031" s="27">
        <f t="shared" si="216"/>
        <v>126.3329</v>
      </c>
      <c r="I1031" s="63">
        <f t="shared" si="217"/>
        <v>-0.42929999999999779</v>
      </c>
      <c r="J1031" s="63">
        <f t="shared" si="218"/>
        <v>0.18429848999999809</v>
      </c>
      <c r="K1031" s="63">
        <f t="shared" si="219"/>
        <v>0.42929999999999779</v>
      </c>
      <c r="L1031" s="24">
        <f t="shared" si="220"/>
        <v>3.409751587722653E-3</v>
      </c>
      <c r="M1031" s="4">
        <f t="shared" ca="1" si="209"/>
        <v>124.60943333333334</v>
      </c>
      <c r="N1031" s="63">
        <f t="shared" ca="1" si="211"/>
        <v>1.2941666666666549</v>
      </c>
      <c r="O1031" s="63">
        <f t="shared" ca="1" si="212"/>
        <v>1.6748673611110807</v>
      </c>
      <c r="P1031" s="63">
        <f t="shared" ca="1" si="213"/>
        <v>1.2941666666666549</v>
      </c>
      <c r="Q1031" s="24">
        <f t="shared" ca="1" si="214"/>
        <v>1.0279028293604432E-2</v>
      </c>
      <c r="R1031" s="25">
        <f t="shared" ca="1" si="210"/>
        <v>1.283673905150885</v>
      </c>
      <c r="S1031" s="26">
        <f t="shared" ca="1" si="221"/>
        <v>0</v>
      </c>
    </row>
    <row r="1032" spans="5:19" x14ac:dyDescent="0.3">
      <c r="E1032" s="23">
        <f t="shared" si="215"/>
        <v>1031</v>
      </c>
      <c r="F1032" s="79">
        <v>44960</v>
      </c>
      <c r="G1032" s="82">
        <v>124.48909999999999</v>
      </c>
      <c r="H1032" s="27">
        <f t="shared" si="216"/>
        <v>125.9036</v>
      </c>
      <c r="I1032" s="63">
        <f t="shared" si="217"/>
        <v>-1.4145000000000039</v>
      </c>
      <c r="J1032" s="63">
        <f t="shared" si="218"/>
        <v>2.0008102500000109</v>
      </c>
      <c r="K1032" s="63">
        <f t="shared" si="219"/>
        <v>1.4145000000000039</v>
      </c>
      <c r="L1032" s="24">
        <f t="shared" si="220"/>
        <v>1.1362440567085824E-2</v>
      </c>
      <c r="M1032" s="4">
        <f t="shared" ca="1" si="209"/>
        <v>125.48416666666667</v>
      </c>
      <c r="N1032" s="63">
        <f t="shared" ca="1" si="211"/>
        <v>-0.99506666666667343</v>
      </c>
      <c r="O1032" s="63">
        <f t="shared" ca="1" si="212"/>
        <v>0.99015767111112452</v>
      </c>
      <c r="P1032" s="63">
        <f t="shared" ca="1" si="213"/>
        <v>0.99506666666667343</v>
      </c>
      <c r="Q1032" s="24">
        <f t="shared" ca="1" si="214"/>
        <v>7.9932031532613974E-3</v>
      </c>
      <c r="R1032" s="25">
        <f t="shared" ca="1" si="210"/>
        <v>-1.0055594281824434</v>
      </c>
      <c r="S1032" s="26">
        <f t="shared" ca="1" si="221"/>
        <v>1</v>
      </c>
    </row>
    <row r="1033" spans="5:19" x14ac:dyDescent="0.3">
      <c r="E1033" s="23">
        <f t="shared" si="215"/>
        <v>1032</v>
      </c>
      <c r="F1033" s="79">
        <v>44963</v>
      </c>
      <c r="G1033" s="82">
        <v>122.6551</v>
      </c>
      <c r="H1033" s="27">
        <f t="shared" si="216"/>
        <v>124.48909999999999</v>
      </c>
      <c r="I1033" s="63">
        <f t="shared" si="217"/>
        <v>-1.833999999999989</v>
      </c>
      <c r="J1033" s="63">
        <f t="shared" si="218"/>
        <v>3.3635559999999596</v>
      </c>
      <c r="K1033" s="63">
        <f t="shared" si="219"/>
        <v>1.833999999999989</v>
      </c>
      <c r="L1033" s="24">
        <f t="shared" si="220"/>
        <v>1.4952496879461099E-2</v>
      </c>
      <c r="M1033" s="4">
        <f t="shared" ca="1" si="209"/>
        <v>125.5752</v>
      </c>
      <c r="N1033" s="63">
        <f t="shared" ca="1" si="211"/>
        <v>-2.9200999999999908</v>
      </c>
      <c r="O1033" s="63">
        <f t="shared" ca="1" si="212"/>
        <v>8.5269840099999463</v>
      </c>
      <c r="P1033" s="63">
        <f t="shared" ca="1" si="213"/>
        <v>2.9200999999999908</v>
      </c>
      <c r="Q1033" s="24">
        <f t="shared" ca="1" si="214"/>
        <v>2.3807407926779978E-2</v>
      </c>
      <c r="R1033" s="25">
        <f t="shared" ca="1" si="210"/>
        <v>-2.9305927615157605</v>
      </c>
      <c r="S1033" s="26">
        <f t="shared" ca="1" si="221"/>
        <v>0</v>
      </c>
    </row>
    <row r="1034" spans="5:19" x14ac:dyDescent="0.3">
      <c r="E1034" s="23">
        <f t="shared" si="215"/>
        <v>1033</v>
      </c>
      <c r="F1034" s="79">
        <v>44964</v>
      </c>
      <c r="G1034" s="82">
        <v>122.2649</v>
      </c>
      <c r="H1034" s="27">
        <f t="shared" si="216"/>
        <v>122.6551</v>
      </c>
      <c r="I1034" s="63">
        <f t="shared" si="217"/>
        <v>-0.39020000000000721</v>
      </c>
      <c r="J1034" s="63">
        <f t="shared" si="218"/>
        <v>0.15225604000000562</v>
      </c>
      <c r="K1034" s="63">
        <f t="shared" si="219"/>
        <v>0.39020000000000721</v>
      </c>
      <c r="L1034" s="24">
        <f t="shared" si="220"/>
        <v>3.1914310648436897E-3</v>
      </c>
      <c r="M1034" s="4">
        <f t="shared" ca="1" si="209"/>
        <v>124.34926666666667</v>
      </c>
      <c r="N1034" s="63">
        <f t="shared" ca="1" si="211"/>
        <v>-2.0843666666666678</v>
      </c>
      <c r="O1034" s="63">
        <f t="shared" ca="1" si="212"/>
        <v>4.3445844011111161</v>
      </c>
      <c r="P1034" s="63">
        <f t="shared" ca="1" si="213"/>
        <v>2.0843666666666678</v>
      </c>
      <c r="Q1034" s="24">
        <f t="shared" ca="1" si="214"/>
        <v>1.7047956254547855E-2</v>
      </c>
      <c r="R1034" s="25">
        <f t="shared" ca="1" si="210"/>
        <v>-2.0948594281824375</v>
      </c>
      <c r="S1034" s="26">
        <f t="shared" ca="1" si="221"/>
        <v>0</v>
      </c>
    </row>
    <row r="1035" spans="5:19" x14ac:dyDescent="0.3">
      <c r="E1035" s="23">
        <f t="shared" si="215"/>
        <v>1034</v>
      </c>
      <c r="F1035" s="79">
        <v>44965</v>
      </c>
      <c r="G1035" s="82">
        <v>119.9041</v>
      </c>
      <c r="H1035" s="27">
        <f t="shared" si="216"/>
        <v>122.2649</v>
      </c>
      <c r="I1035" s="63">
        <f t="shared" si="217"/>
        <v>-2.3607999999999976</v>
      </c>
      <c r="J1035" s="63">
        <f t="shared" si="218"/>
        <v>5.5733766399999887</v>
      </c>
      <c r="K1035" s="63">
        <f t="shared" si="219"/>
        <v>2.3607999999999976</v>
      </c>
      <c r="L1035" s="24">
        <f t="shared" si="220"/>
        <v>1.9689068180320752E-2</v>
      </c>
      <c r="M1035" s="4">
        <f t="shared" ca="1" si="209"/>
        <v>123.13636666666667</v>
      </c>
      <c r="N1035" s="63">
        <f t="shared" ca="1" si="211"/>
        <v>-3.2322666666666748</v>
      </c>
      <c r="O1035" s="63">
        <f t="shared" ca="1" si="212"/>
        <v>10.447547804444497</v>
      </c>
      <c r="P1035" s="63">
        <f t="shared" ca="1" si="213"/>
        <v>3.2322666666666748</v>
      </c>
      <c r="Q1035" s="24">
        <f t="shared" ca="1" si="214"/>
        <v>2.6957098770322908E-2</v>
      </c>
      <c r="R1035" s="25">
        <f t="shared" ca="1" si="210"/>
        <v>-3.2427594281824446</v>
      </c>
      <c r="S1035" s="26">
        <f t="shared" ca="1" si="221"/>
        <v>0</v>
      </c>
    </row>
    <row r="1036" spans="5:19" x14ac:dyDescent="0.3">
      <c r="E1036" s="23">
        <f t="shared" si="215"/>
        <v>1035</v>
      </c>
      <c r="F1036" s="79">
        <v>44966</v>
      </c>
      <c r="G1036" s="82">
        <v>119.1919</v>
      </c>
      <c r="H1036" s="27">
        <f t="shared" si="216"/>
        <v>119.9041</v>
      </c>
      <c r="I1036" s="63">
        <f t="shared" si="217"/>
        <v>-0.71219999999999573</v>
      </c>
      <c r="J1036" s="63">
        <f t="shared" si="218"/>
        <v>0.50722883999999391</v>
      </c>
      <c r="K1036" s="63">
        <f t="shared" si="219"/>
        <v>0.71219999999999573</v>
      </c>
      <c r="L1036" s="24">
        <f t="shared" si="220"/>
        <v>5.9752382502501903E-3</v>
      </c>
      <c r="M1036" s="4">
        <f t="shared" ca="1" si="209"/>
        <v>121.60803333333335</v>
      </c>
      <c r="N1036" s="63">
        <f t="shared" ca="1" si="211"/>
        <v>-2.4161333333333488</v>
      </c>
      <c r="O1036" s="63">
        <f t="shared" ca="1" si="212"/>
        <v>5.8377002844445194</v>
      </c>
      <c r="P1036" s="63">
        <f t="shared" ca="1" si="213"/>
        <v>2.4161333333333488</v>
      </c>
      <c r="Q1036" s="24">
        <f t="shared" ca="1" si="214"/>
        <v>2.0270952416509416E-2</v>
      </c>
      <c r="R1036" s="25">
        <f t="shared" ca="1" si="210"/>
        <v>-2.4266260948491185</v>
      </c>
      <c r="S1036" s="26">
        <f t="shared" ca="1" si="221"/>
        <v>0</v>
      </c>
    </row>
    <row r="1037" spans="5:19" x14ac:dyDescent="0.3">
      <c r="E1037" s="23">
        <f t="shared" si="215"/>
        <v>1036</v>
      </c>
      <c r="F1037" s="79">
        <v>44967</v>
      </c>
      <c r="G1037" s="82">
        <v>119.2407</v>
      </c>
      <c r="H1037" s="27">
        <f t="shared" si="216"/>
        <v>119.1919</v>
      </c>
      <c r="I1037" s="63">
        <f t="shared" si="217"/>
        <v>4.8799999999999955E-2</v>
      </c>
      <c r="J1037" s="63">
        <f t="shared" si="218"/>
        <v>2.3814399999999955E-3</v>
      </c>
      <c r="K1037" s="63">
        <f t="shared" si="219"/>
        <v>4.8799999999999955E-2</v>
      </c>
      <c r="L1037" s="24">
        <f t="shared" si="220"/>
        <v>4.0925623549677208E-4</v>
      </c>
      <c r="M1037" s="4">
        <f t="shared" ca="1" si="209"/>
        <v>120.45363333333334</v>
      </c>
      <c r="N1037" s="63">
        <f t="shared" ca="1" si="211"/>
        <v>-1.2129333333333392</v>
      </c>
      <c r="O1037" s="63">
        <f t="shared" ca="1" si="212"/>
        <v>1.4712072711111253</v>
      </c>
      <c r="P1037" s="63">
        <f t="shared" ca="1" si="213"/>
        <v>1.2129333333333392</v>
      </c>
      <c r="Q1037" s="24">
        <f t="shared" ca="1" si="214"/>
        <v>1.0172142006322833E-2</v>
      </c>
      <c r="R1037" s="25">
        <f t="shared" ca="1" si="210"/>
        <v>-1.2234260948491091</v>
      </c>
      <c r="S1037" s="26">
        <f t="shared" ca="1" si="221"/>
        <v>0</v>
      </c>
    </row>
    <row r="1038" spans="5:19" x14ac:dyDescent="0.3">
      <c r="E1038" s="23">
        <f t="shared" si="215"/>
        <v>1037</v>
      </c>
      <c r="F1038" s="79">
        <v>44970</v>
      </c>
      <c r="G1038" s="82">
        <v>122.08929999999999</v>
      </c>
      <c r="H1038" s="27">
        <f t="shared" si="216"/>
        <v>119.2407</v>
      </c>
      <c r="I1038" s="63">
        <f t="shared" si="217"/>
        <v>2.8485999999999905</v>
      </c>
      <c r="J1038" s="63">
        <f t="shared" si="218"/>
        <v>8.1145219599999461</v>
      </c>
      <c r="K1038" s="63">
        <f t="shared" si="219"/>
        <v>2.8485999999999905</v>
      </c>
      <c r="L1038" s="24">
        <f t="shared" si="220"/>
        <v>2.3332101994195973E-2</v>
      </c>
      <c r="M1038" s="4">
        <f t="shared" ca="1" si="209"/>
        <v>119.44556666666666</v>
      </c>
      <c r="N1038" s="63">
        <f t="shared" ca="1" si="211"/>
        <v>2.6437333333333299</v>
      </c>
      <c r="O1038" s="63">
        <f t="shared" ca="1" si="212"/>
        <v>6.9893259377777595</v>
      </c>
      <c r="P1038" s="63">
        <f t="shared" ca="1" si="213"/>
        <v>2.6437333333333299</v>
      </c>
      <c r="Q1038" s="24">
        <f t="shared" ca="1" si="214"/>
        <v>2.1654095267425812E-2</v>
      </c>
      <c r="R1038" s="25">
        <f t="shared" ca="1" si="210"/>
        <v>2.6332405718175602</v>
      </c>
      <c r="S1038" s="26">
        <f t="shared" ca="1" si="221"/>
        <v>1</v>
      </c>
    </row>
    <row r="1039" spans="5:19" x14ac:dyDescent="0.3">
      <c r="E1039" s="23">
        <f t="shared" si="215"/>
        <v>1038</v>
      </c>
      <c r="F1039" s="79">
        <v>44971</v>
      </c>
      <c r="G1039" s="82">
        <v>123.11360000000001</v>
      </c>
      <c r="H1039" s="27">
        <f t="shared" si="216"/>
        <v>122.08929999999999</v>
      </c>
      <c r="I1039" s="63">
        <f t="shared" si="217"/>
        <v>1.0243000000000109</v>
      </c>
      <c r="J1039" s="63">
        <f t="shared" si="218"/>
        <v>1.0491904900000222</v>
      </c>
      <c r="K1039" s="63">
        <f t="shared" si="219"/>
        <v>1.0243000000000109</v>
      </c>
      <c r="L1039" s="24">
        <f t="shared" si="220"/>
        <v>8.3199581524706512E-3</v>
      </c>
      <c r="M1039" s="4">
        <f t="shared" ca="1" si="209"/>
        <v>120.17396666666667</v>
      </c>
      <c r="N1039" s="63">
        <f t="shared" ca="1" si="211"/>
        <v>2.9396333333333331</v>
      </c>
      <c r="O1039" s="63">
        <f t="shared" ca="1" si="212"/>
        <v>8.641444134444443</v>
      </c>
      <c r="P1039" s="63">
        <f t="shared" ca="1" si="213"/>
        <v>2.9396333333333331</v>
      </c>
      <c r="Q1039" s="24">
        <f t="shared" ca="1" si="214"/>
        <v>2.3877405366534103E-2</v>
      </c>
      <c r="R1039" s="25">
        <f t="shared" ca="1" si="210"/>
        <v>2.9291405718175634</v>
      </c>
      <c r="S1039" s="26">
        <f t="shared" ca="1" si="221"/>
        <v>0</v>
      </c>
    </row>
    <row r="1040" spans="5:19" x14ac:dyDescent="0.3">
      <c r="E1040" s="23">
        <f t="shared" si="215"/>
        <v>1039</v>
      </c>
      <c r="F1040" s="79">
        <v>44972</v>
      </c>
      <c r="G1040" s="82">
        <v>124.3623</v>
      </c>
      <c r="H1040" s="27">
        <f t="shared" si="216"/>
        <v>123.11360000000001</v>
      </c>
      <c r="I1040" s="63">
        <f t="shared" si="217"/>
        <v>1.2486999999999995</v>
      </c>
      <c r="J1040" s="63">
        <f t="shared" si="218"/>
        <v>1.5592516899999986</v>
      </c>
      <c r="K1040" s="63">
        <f t="shared" si="219"/>
        <v>1.2486999999999995</v>
      </c>
      <c r="L1040" s="24">
        <f t="shared" si="220"/>
        <v>1.0040824269091191E-2</v>
      </c>
      <c r="M1040" s="4">
        <f t="shared" ca="1" si="209"/>
        <v>121.4812</v>
      </c>
      <c r="N1040" s="63">
        <f t="shared" ca="1" si="211"/>
        <v>2.8811000000000035</v>
      </c>
      <c r="O1040" s="63">
        <f t="shared" ca="1" si="212"/>
        <v>8.3007372100000207</v>
      </c>
      <c r="P1040" s="63">
        <f t="shared" ca="1" si="213"/>
        <v>2.8811000000000035</v>
      </c>
      <c r="Q1040" s="24">
        <f t="shared" ca="1" si="214"/>
        <v>2.3166988709600926E-2</v>
      </c>
      <c r="R1040" s="25">
        <f t="shared" ca="1" si="210"/>
        <v>2.8706072384842338</v>
      </c>
      <c r="S1040" s="26">
        <f t="shared" ca="1" si="221"/>
        <v>0</v>
      </c>
    </row>
    <row r="1041" spans="5:19" x14ac:dyDescent="0.3">
      <c r="E1041" s="23">
        <f t="shared" si="215"/>
        <v>1040</v>
      </c>
      <c r="F1041" s="79">
        <v>44973</v>
      </c>
      <c r="G1041" s="82">
        <v>121.3381</v>
      </c>
      <c r="H1041" s="27">
        <f t="shared" si="216"/>
        <v>124.3623</v>
      </c>
      <c r="I1041" s="63">
        <f t="shared" si="217"/>
        <v>-3.0242000000000075</v>
      </c>
      <c r="J1041" s="63">
        <f t="shared" si="218"/>
        <v>9.1457856400000459</v>
      </c>
      <c r="K1041" s="63">
        <f t="shared" si="219"/>
        <v>3.0242000000000075</v>
      </c>
      <c r="L1041" s="24">
        <f t="shared" si="220"/>
        <v>2.4923746127556042E-2</v>
      </c>
      <c r="M1041" s="4">
        <f t="shared" ca="1" si="209"/>
        <v>123.1884</v>
      </c>
      <c r="N1041" s="63">
        <f t="shared" ca="1" si="211"/>
        <v>-1.8503000000000043</v>
      </c>
      <c r="O1041" s="63">
        <f t="shared" ca="1" si="212"/>
        <v>3.4236100900000159</v>
      </c>
      <c r="P1041" s="63">
        <f t="shared" ca="1" si="213"/>
        <v>1.8503000000000043</v>
      </c>
      <c r="Q1041" s="24">
        <f t="shared" ca="1" si="214"/>
        <v>1.5249126201910235E-2</v>
      </c>
      <c r="R1041" s="25">
        <f t="shared" ca="1" si="210"/>
        <v>-1.8607927615157742</v>
      </c>
      <c r="S1041" s="26">
        <f t="shared" ca="1" si="221"/>
        <v>1</v>
      </c>
    </row>
    <row r="1042" spans="5:19" x14ac:dyDescent="0.3">
      <c r="E1042" s="23">
        <f t="shared" si="215"/>
        <v>1041</v>
      </c>
      <c r="F1042" s="79">
        <v>44974</v>
      </c>
      <c r="G1042" s="82">
        <v>121.7869</v>
      </c>
      <c r="H1042" s="27">
        <f t="shared" si="216"/>
        <v>121.3381</v>
      </c>
      <c r="I1042" s="63">
        <f t="shared" si="217"/>
        <v>0.44880000000000564</v>
      </c>
      <c r="J1042" s="63">
        <f t="shared" si="218"/>
        <v>0.20142144000000506</v>
      </c>
      <c r="K1042" s="63">
        <f t="shared" si="219"/>
        <v>0.44880000000000564</v>
      </c>
      <c r="L1042" s="24">
        <f t="shared" si="220"/>
        <v>3.6851254116822552E-3</v>
      </c>
      <c r="M1042" s="4">
        <f t="shared" ca="1" si="209"/>
        <v>122.938</v>
      </c>
      <c r="N1042" s="63">
        <f t="shared" ca="1" si="211"/>
        <v>-1.1510999999999996</v>
      </c>
      <c r="O1042" s="63">
        <f t="shared" ca="1" si="212"/>
        <v>1.325031209999999</v>
      </c>
      <c r="P1042" s="63">
        <f t="shared" ca="1" si="213"/>
        <v>1.1510999999999996</v>
      </c>
      <c r="Q1042" s="24">
        <f t="shared" ca="1" si="214"/>
        <v>9.451755484374753E-3</v>
      </c>
      <c r="R1042" s="25">
        <f t="shared" ca="1" si="210"/>
        <v>-1.1615927615157695</v>
      </c>
      <c r="S1042" s="26">
        <f t="shared" ca="1" si="221"/>
        <v>0</v>
      </c>
    </row>
    <row r="1043" spans="5:19" x14ac:dyDescent="0.3">
      <c r="E1043" s="23">
        <f t="shared" si="215"/>
        <v>1042</v>
      </c>
      <c r="F1043" s="79">
        <v>44978</v>
      </c>
      <c r="G1043" s="82">
        <v>118.1383</v>
      </c>
      <c r="H1043" s="27">
        <f t="shared" si="216"/>
        <v>121.7869</v>
      </c>
      <c r="I1043" s="63">
        <f t="shared" si="217"/>
        <v>-3.6486000000000018</v>
      </c>
      <c r="J1043" s="63">
        <f t="shared" si="218"/>
        <v>13.312281960000014</v>
      </c>
      <c r="K1043" s="63">
        <f t="shared" si="219"/>
        <v>3.6486000000000018</v>
      </c>
      <c r="L1043" s="24">
        <f t="shared" si="220"/>
        <v>3.0884141722032583E-2</v>
      </c>
      <c r="M1043" s="4">
        <f t="shared" ca="1" si="209"/>
        <v>122.49576666666667</v>
      </c>
      <c r="N1043" s="63">
        <f t="shared" ca="1" si="211"/>
        <v>-4.3574666666666673</v>
      </c>
      <c r="O1043" s="63">
        <f t="shared" ca="1" si="212"/>
        <v>18.987515751111115</v>
      </c>
      <c r="P1043" s="63">
        <f t="shared" ca="1" si="213"/>
        <v>4.3574666666666673</v>
      </c>
      <c r="Q1043" s="24">
        <f t="shared" ca="1" si="214"/>
        <v>3.688445378566195E-2</v>
      </c>
      <c r="R1043" s="25">
        <f t="shared" ca="1" si="210"/>
        <v>-4.367959428182437</v>
      </c>
      <c r="S1043" s="26">
        <f t="shared" ca="1" si="221"/>
        <v>0</v>
      </c>
    </row>
    <row r="1044" spans="5:19" x14ac:dyDescent="0.3">
      <c r="E1044" s="23">
        <f t="shared" si="215"/>
        <v>1043</v>
      </c>
      <c r="F1044" s="79">
        <v>44979</v>
      </c>
      <c r="G1044" s="82">
        <v>116.96769999999999</v>
      </c>
      <c r="H1044" s="27">
        <f t="shared" si="216"/>
        <v>118.1383</v>
      </c>
      <c r="I1044" s="63">
        <f t="shared" si="217"/>
        <v>-1.1706000000000074</v>
      </c>
      <c r="J1044" s="63">
        <f t="shared" si="218"/>
        <v>1.3703043600000173</v>
      </c>
      <c r="K1044" s="63">
        <f t="shared" si="219"/>
        <v>1.1706000000000074</v>
      </c>
      <c r="L1044" s="24">
        <f t="shared" si="220"/>
        <v>1.0007891067363104E-2</v>
      </c>
      <c r="M1044" s="4">
        <f t="shared" ca="1" si="209"/>
        <v>120.42110000000001</v>
      </c>
      <c r="N1044" s="63">
        <f t="shared" ca="1" si="211"/>
        <v>-3.4534000000000162</v>
      </c>
      <c r="O1044" s="63">
        <f t="shared" ca="1" si="212"/>
        <v>11.925971560000113</v>
      </c>
      <c r="P1044" s="63">
        <f t="shared" ca="1" si="213"/>
        <v>3.4534000000000162</v>
      </c>
      <c r="Q1044" s="24">
        <f t="shared" ca="1" si="214"/>
        <v>2.9524390066659568E-2</v>
      </c>
      <c r="R1044" s="25">
        <f t="shared" ca="1" si="210"/>
        <v>-3.463892761515786</v>
      </c>
      <c r="S1044" s="26">
        <f t="shared" ca="1" si="221"/>
        <v>0</v>
      </c>
    </row>
    <row r="1045" spans="5:19" x14ac:dyDescent="0.3">
      <c r="E1045" s="23">
        <f t="shared" si="215"/>
        <v>1044</v>
      </c>
      <c r="F1045" s="79">
        <v>44980</v>
      </c>
      <c r="G1045" s="82">
        <v>117.0262</v>
      </c>
      <c r="H1045" s="27">
        <f t="shared" si="216"/>
        <v>116.96769999999999</v>
      </c>
      <c r="I1045" s="63">
        <f t="shared" si="217"/>
        <v>5.8500000000009322E-2</v>
      </c>
      <c r="J1045" s="63">
        <f t="shared" si="218"/>
        <v>3.4222500000010907E-3</v>
      </c>
      <c r="K1045" s="63">
        <f t="shared" si="219"/>
        <v>5.8500000000009322E-2</v>
      </c>
      <c r="L1045" s="24">
        <f t="shared" si="220"/>
        <v>4.9988805925518668E-4</v>
      </c>
      <c r="M1045" s="4">
        <f t="shared" ca="1" si="209"/>
        <v>118.96429999999999</v>
      </c>
      <c r="N1045" s="63">
        <f t="shared" ca="1" si="211"/>
        <v>-1.9380999999999915</v>
      </c>
      <c r="O1045" s="63">
        <f t="shared" ca="1" si="212"/>
        <v>3.7562316099999671</v>
      </c>
      <c r="P1045" s="63">
        <f t="shared" ca="1" si="213"/>
        <v>1.9380999999999915</v>
      </c>
      <c r="Q1045" s="24">
        <f t="shared" ca="1" si="214"/>
        <v>1.6561248677646471E-2</v>
      </c>
      <c r="R1045" s="25">
        <f t="shared" ca="1" si="210"/>
        <v>-1.9485927615157614</v>
      </c>
      <c r="S1045" s="26">
        <f t="shared" ca="1" si="221"/>
        <v>0</v>
      </c>
    </row>
    <row r="1046" spans="5:19" x14ac:dyDescent="0.3">
      <c r="E1046" s="23">
        <f t="shared" si="215"/>
        <v>1045</v>
      </c>
      <c r="F1046" s="79">
        <v>44981</v>
      </c>
      <c r="G1046" s="82">
        <v>115.1532</v>
      </c>
      <c r="H1046" s="27">
        <f t="shared" si="216"/>
        <v>117.0262</v>
      </c>
      <c r="I1046" s="63">
        <f t="shared" si="217"/>
        <v>-1.8730000000000047</v>
      </c>
      <c r="J1046" s="63">
        <f t="shared" si="218"/>
        <v>3.5081290000000176</v>
      </c>
      <c r="K1046" s="63">
        <f t="shared" si="219"/>
        <v>1.8730000000000047</v>
      </c>
      <c r="L1046" s="24">
        <f t="shared" si="220"/>
        <v>1.6265288328939229E-2</v>
      </c>
      <c r="M1046" s="4">
        <f t="shared" ca="1" si="209"/>
        <v>117.37740000000001</v>
      </c>
      <c r="N1046" s="63">
        <f t="shared" ca="1" si="211"/>
        <v>-2.2242000000000104</v>
      </c>
      <c r="O1046" s="63">
        <f t="shared" ca="1" si="212"/>
        <v>4.9470656400000461</v>
      </c>
      <c r="P1046" s="63">
        <f t="shared" ca="1" si="213"/>
        <v>2.2242000000000104</v>
      </c>
      <c r="Q1046" s="24">
        <f t="shared" ca="1" si="214"/>
        <v>1.9315138441658681E-2</v>
      </c>
      <c r="R1046" s="25">
        <f t="shared" ca="1" si="210"/>
        <v>-2.2346927615157801</v>
      </c>
      <c r="S1046" s="26">
        <f t="shared" ca="1" si="221"/>
        <v>0</v>
      </c>
    </row>
    <row r="1047" spans="5:19" x14ac:dyDescent="0.3">
      <c r="E1047" s="23">
        <f t="shared" si="215"/>
        <v>1046</v>
      </c>
      <c r="F1047" s="79">
        <v>44984</v>
      </c>
      <c r="G1047" s="82">
        <v>115.63120000000001</v>
      </c>
      <c r="H1047" s="27">
        <f t="shared" si="216"/>
        <v>115.1532</v>
      </c>
      <c r="I1047" s="63">
        <f t="shared" si="217"/>
        <v>0.47800000000000864</v>
      </c>
      <c r="J1047" s="63">
        <f t="shared" si="218"/>
        <v>0.22848400000000826</v>
      </c>
      <c r="K1047" s="63">
        <f t="shared" si="219"/>
        <v>0.47800000000000864</v>
      </c>
      <c r="L1047" s="24">
        <f t="shared" si="220"/>
        <v>4.1338323912577975E-3</v>
      </c>
      <c r="M1047" s="4">
        <f t="shared" ca="1" si="209"/>
        <v>116.38236666666667</v>
      </c>
      <c r="N1047" s="63">
        <f t="shared" ca="1" si="211"/>
        <v>-0.75116666666666276</v>
      </c>
      <c r="O1047" s="63">
        <f t="shared" ca="1" si="212"/>
        <v>0.5642513611111053</v>
      </c>
      <c r="P1047" s="63">
        <f t="shared" ca="1" si="213"/>
        <v>0.75116666666666276</v>
      </c>
      <c r="Q1047" s="24">
        <f t="shared" ca="1" si="214"/>
        <v>6.4962282382839817E-3</v>
      </c>
      <c r="R1047" s="25">
        <f t="shared" ca="1" si="210"/>
        <v>-0.7616594281824326</v>
      </c>
      <c r="S1047" s="26">
        <f t="shared" ca="1" si="221"/>
        <v>0</v>
      </c>
    </row>
    <row r="1048" spans="5:19" x14ac:dyDescent="0.3">
      <c r="E1048" s="23">
        <f t="shared" si="215"/>
        <v>1047</v>
      </c>
      <c r="F1048" s="79">
        <v>44985</v>
      </c>
      <c r="G1048" s="82">
        <v>115.8848</v>
      </c>
      <c r="H1048" s="27">
        <f t="shared" si="216"/>
        <v>115.63120000000001</v>
      </c>
      <c r="I1048" s="63">
        <f t="shared" si="217"/>
        <v>0.25359999999999161</v>
      </c>
      <c r="J1048" s="63">
        <f t="shared" si="218"/>
        <v>6.4312959999995742E-2</v>
      </c>
      <c r="K1048" s="63">
        <f t="shared" si="219"/>
        <v>0.25359999999999161</v>
      </c>
      <c r="L1048" s="24">
        <f t="shared" si="220"/>
        <v>2.1883801844589765E-3</v>
      </c>
      <c r="M1048" s="4">
        <f t="shared" ca="1" si="209"/>
        <v>115.93686666666667</v>
      </c>
      <c r="N1048" s="63">
        <f t="shared" ca="1" si="211"/>
        <v>-5.2066666666675587E-2</v>
      </c>
      <c r="O1048" s="63">
        <f t="shared" ca="1" si="212"/>
        <v>2.7109377777787065E-3</v>
      </c>
      <c r="P1048" s="63">
        <f t="shared" ca="1" si="213"/>
        <v>5.2066666666675587E-2</v>
      </c>
      <c r="Q1048" s="24">
        <f t="shared" ca="1" si="214"/>
        <v>4.4929677288717404E-4</v>
      </c>
      <c r="R1048" s="25">
        <f t="shared" ca="1" si="210"/>
        <v>-6.2559428182445462E-2</v>
      </c>
      <c r="S1048" s="26">
        <f t="shared" ca="1" si="221"/>
        <v>0</v>
      </c>
    </row>
    <row r="1049" spans="5:19" x14ac:dyDescent="0.3">
      <c r="E1049" s="23">
        <f t="shared" si="215"/>
        <v>1048</v>
      </c>
      <c r="F1049" s="79">
        <v>44986</v>
      </c>
      <c r="G1049" s="82">
        <v>115.68</v>
      </c>
      <c r="H1049" s="27">
        <f t="shared" si="216"/>
        <v>115.8848</v>
      </c>
      <c r="I1049" s="63">
        <f t="shared" si="217"/>
        <v>-0.20479999999999166</v>
      </c>
      <c r="J1049" s="63">
        <f t="shared" si="218"/>
        <v>4.194303999999658E-2</v>
      </c>
      <c r="K1049" s="63">
        <f t="shared" si="219"/>
        <v>0.20479999999999166</v>
      </c>
      <c r="L1049" s="24">
        <f t="shared" si="220"/>
        <v>1.7704011065006193E-3</v>
      </c>
      <c r="M1049" s="4">
        <f t="shared" ca="1" si="209"/>
        <v>115.5564</v>
      </c>
      <c r="N1049" s="63">
        <f t="shared" ca="1" si="211"/>
        <v>0.12360000000001037</v>
      </c>
      <c r="O1049" s="63">
        <f t="shared" ca="1" si="212"/>
        <v>1.5276960000002563E-2</v>
      </c>
      <c r="P1049" s="63">
        <f t="shared" ca="1" si="213"/>
        <v>0.12360000000001037</v>
      </c>
      <c r="Q1049" s="24">
        <f t="shared" ca="1" si="214"/>
        <v>1.068464730290546E-3</v>
      </c>
      <c r="R1049" s="25">
        <f t="shared" ca="1" si="210"/>
        <v>0.11310723848424049</v>
      </c>
      <c r="S1049" s="26">
        <f t="shared" ca="1" si="221"/>
        <v>1</v>
      </c>
    </row>
    <row r="1050" spans="5:19" x14ac:dyDescent="0.3">
      <c r="E1050" s="23">
        <f t="shared" si="215"/>
        <v>1049</v>
      </c>
      <c r="F1050" s="79">
        <v>44987</v>
      </c>
      <c r="G1050" s="82">
        <v>116.6555</v>
      </c>
      <c r="H1050" s="27">
        <f t="shared" si="216"/>
        <v>115.68</v>
      </c>
      <c r="I1050" s="63">
        <f t="shared" si="217"/>
        <v>0.9754999999999967</v>
      </c>
      <c r="J1050" s="63">
        <f t="shared" si="218"/>
        <v>0.9516002499999936</v>
      </c>
      <c r="K1050" s="63">
        <f t="shared" si="219"/>
        <v>0.9754999999999967</v>
      </c>
      <c r="L1050" s="24">
        <f t="shared" si="220"/>
        <v>8.3622289562000646E-3</v>
      </c>
      <c r="M1050" s="4">
        <f t="shared" ca="1" si="209"/>
        <v>115.73200000000001</v>
      </c>
      <c r="N1050" s="63">
        <f t="shared" ca="1" si="211"/>
        <v>0.92349999999999</v>
      </c>
      <c r="O1050" s="63">
        <f t="shared" ca="1" si="212"/>
        <v>0.85285224999998155</v>
      </c>
      <c r="P1050" s="63">
        <f t="shared" ca="1" si="213"/>
        <v>0.92349999999999</v>
      </c>
      <c r="Q1050" s="24">
        <f t="shared" ca="1" si="214"/>
        <v>7.9164720051775519E-3</v>
      </c>
      <c r="R1050" s="25">
        <f t="shared" ca="1" si="210"/>
        <v>0.91300723848422016</v>
      </c>
      <c r="S1050" s="26">
        <f t="shared" ca="1" si="221"/>
        <v>0</v>
      </c>
    </row>
    <row r="1051" spans="5:19" x14ac:dyDescent="0.3">
      <c r="E1051" s="23">
        <f t="shared" si="215"/>
        <v>1050</v>
      </c>
      <c r="F1051" s="79">
        <v>44988</v>
      </c>
      <c r="G1051" s="82">
        <v>118.31870000000001</v>
      </c>
      <c r="H1051" s="27">
        <f t="shared" si="216"/>
        <v>116.6555</v>
      </c>
      <c r="I1051" s="63">
        <f t="shared" si="217"/>
        <v>1.6632000000000033</v>
      </c>
      <c r="J1051" s="63">
        <f t="shared" si="218"/>
        <v>2.7662342400000113</v>
      </c>
      <c r="K1051" s="63">
        <f t="shared" si="219"/>
        <v>1.6632000000000033</v>
      </c>
      <c r="L1051" s="24">
        <f t="shared" si="220"/>
        <v>1.405694957770837E-2</v>
      </c>
      <c r="M1051" s="4">
        <f t="shared" ca="1" si="209"/>
        <v>116.07343333333334</v>
      </c>
      <c r="N1051" s="63">
        <f t="shared" ca="1" si="211"/>
        <v>2.2452666666666659</v>
      </c>
      <c r="O1051" s="63">
        <f t="shared" ca="1" si="212"/>
        <v>5.0412224044444409</v>
      </c>
      <c r="P1051" s="63">
        <f t="shared" ca="1" si="213"/>
        <v>2.2452666666666659</v>
      </c>
      <c r="Q1051" s="24">
        <f t="shared" ca="1" si="214"/>
        <v>1.8976431169939034E-2</v>
      </c>
      <c r="R1051" s="25">
        <f t="shared" ca="1" si="210"/>
        <v>2.2347739051508961</v>
      </c>
      <c r="S1051" s="26">
        <f t="shared" ca="1" si="221"/>
        <v>0</v>
      </c>
    </row>
    <row r="1052" spans="5:19" x14ac:dyDescent="0.3">
      <c r="E1052" s="23">
        <f t="shared" si="215"/>
        <v>1051</v>
      </c>
      <c r="F1052" s="79">
        <v>44991</v>
      </c>
      <c r="G1052" s="82">
        <v>117.5654</v>
      </c>
      <c r="H1052" s="27">
        <f t="shared" si="216"/>
        <v>118.31870000000001</v>
      </c>
      <c r="I1052" s="63">
        <f t="shared" si="217"/>
        <v>-0.75330000000001007</v>
      </c>
      <c r="J1052" s="63">
        <f t="shared" si="218"/>
        <v>0.56746089000001521</v>
      </c>
      <c r="K1052" s="63">
        <f t="shared" si="219"/>
        <v>0.75330000000001007</v>
      </c>
      <c r="L1052" s="24">
        <f t="shared" si="220"/>
        <v>6.4074974439759496E-3</v>
      </c>
      <c r="M1052" s="4">
        <f t="shared" ca="1" si="209"/>
        <v>116.88473333333336</v>
      </c>
      <c r="N1052" s="63">
        <f t="shared" ca="1" si="211"/>
        <v>0.68066666666663878</v>
      </c>
      <c r="O1052" s="63">
        <f t="shared" ca="1" si="212"/>
        <v>0.46330711111107314</v>
      </c>
      <c r="P1052" s="63">
        <f t="shared" ca="1" si="213"/>
        <v>0.68066666666663878</v>
      </c>
      <c r="Q1052" s="24">
        <f t="shared" ca="1" si="214"/>
        <v>5.7896852872242922E-3</v>
      </c>
      <c r="R1052" s="25">
        <f t="shared" ca="1" si="210"/>
        <v>0.67017390515086894</v>
      </c>
      <c r="S1052" s="26">
        <f t="shared" ca="1" si="221"/>
        <v>0</v>
      </c>
    </row>
    <row r="1053" spans="5:19" x14ac:dyDescent="0.3">
      <c r="E1053" s="23">
        <f t="shared" si="215"/>
        <v>1052</v>
      </c>
      <c r="F1053" s="79">
        <v>44992</v>
      </c>
      <c r="G1053" s="82">
        <v>116.9979</v>
      </c>
      <c r="H1053" s="27">
        <f t="shared" si="216"/>
        <v>117.5654</v>
      </c>
      <c r="I1053" s="63">
        <f t="shared" si="217"/>
        <v>-0.56749999999999545</v>
      </c>
      <c r="J1053" s="63">
        <f t="shared" si="218"/>
        <v>0.32205624999999483</v>
      </c>
      <c r="K1053" s="63">
        <f t="shared" si="219"/>
        <v>0.56749999999999545</v>
      </c>
      <c r="L1053" s="24">
        <f t="shared" si="220"/>
        <v>4.8505144109423793E-3</v>
      </c>
      <c r="M1053" s="4">
        <f t="shared" ca="1" si="209"/>
        <v>117.5132</v>
      </c>
      <c r="N1053" s="63">
        <f t="shared" ca="1" si="211"/>
        <v>-0.51529999999999632</v>
      </c>
      <c r="O1053" s="63">
        <f t="shared" ca="1" si="212"/>
        <v>0.26553408999999623</v>
      </c>
      <c r="P1053" s="63">
        <f t="shared" ca="1" si="213"/>
        <v>0.51529999999999632</v>
      </c>
      <c r="Q1053" s="24">
        <f t="shared" ca="1" si="214"/>
        <v>4.4043525567552611E-3</v>
      </c>
      <c r="R1053" s="25">
        <f t="shared" ca="1" si="210"/>
        <v>-0.52579276151576615</v>
      </c>
      <c r="S1053" s="26">
        <f t="shared" ca="1" si="221"/>
        <v>1</v>
      </c>
    </row>
    <row r="1054" spans="5:19" x14ac:dyDescent="0.3">
      <c r="E1054" s="23">
        <f t="shared" si="215"/>
        <v>1053</v>
      </c>
      <c r="F1054" s="79">
        <v>44993</v>
      </c>
      <c r="G1054" s="82">
        <v>117.2621</v>
      </c>
      <c r="H1054" s="27">
        <f t="shared" si="216"/>
        <v>116.9979</v>
      </c>
      <c r="I1054" s="63">
        <f t="shared" si="217"/>
        <v>0.26420000000000243</v>
      </c>
      <c r="J1054" s="63">
        <f t="shared" si="218"/>
        <v>6.9801640000001289E-2</v>
      </c>
      <c r="K1054" s="63">
        <f t="shared" si="219"/>
        <v>0.26420000000000243</v>
      </c>
      <c r="L1054" s="24">
        <f t="shared" si="220"/>
        <v>2.2530723908236543E-3</v>
      </c>
      <c r="M1054" s="4">
        <f t="shared" ca="1" si="209"/>
        <v>117.62733333333334</v>
      </c>
      <c r="N1054" s="63">
        <f t="shared" ca="1" si="211"/>
        <v>-0.36523333333333596</v>
      </c>
      <c r="O1054" s="63">
        <f t="shared" ca="1" si="212"/>
        <v>0.13339538777777971</v>
      </c>
      <c r="P1054" s="63">
        <f t="shared" ca="1" si="213"/>
        <v>0.36523333333333596</v>
      </c>
      <c r="Q1054" s="24">
        <f t="shared" ca="1" si="214"/>
        <v>3.1146750171908567E-3</v>
      </c>
      <c r="R1054" s="25">
        <f t="shared" ca="1" si="210"/>
        <v>-0.37572609484910585</v>
      </c>
      <c r="S1054" s="26">
        <f t="shared" ca="1" si="221"/>
        <v>0</v>
      </c>
    </row>
    <row r="1055" spans="5:19" x14ac:dyDescent="0.3">
      <c r="E1055" s="23">
        <f t="shared" si="215"/>
        <v>1054</v>
      </c>
      <c r="F1055" s="79">
        <v>44994</v>
      </c>
      <c r="G1055" s="82">
        <v>115.3152</v>
      </c>
      <c r="H1055" s="27">
        <f t="shared" si="216"/>
        <v>117.2621</v>
      </c>
      <c r="I1055" s="63">
        <f t="shared" si="217"/>
        <v>-1.9468999999999994</v>
      </c>
      <c r="J1055" s="63">
        <f t="shared" si="218"/>
        <v>3.7904196099999976</v>
      </c>
      <c r="K1055" s="63">
        <f t="shared" si="219"/>
        <v>1.9468999999999994</v>
      </c>
      <c r="L1055" s="24">
        <f t="shared" si="220"/>
        <v>1.6883290320790317E-2</v>
      </c>
      <c r="M1055" s="4">
        <f t="shared" ca="1" si="209"/>
        <v>117.27513333333333</v>
      </c>
      <c r="N1055" s="63">
        <f t="shared" ca="1" si="211"/>
        <v>-1.9599333333333249</v>
      </c>
      <c r="O1055" s="63">
        <f t="shared" ca="1" si="212"/>
        <v>3.8413386711110777</v>
      </c>
      <c r="P1055" s="63">
        <f t="shared" ca="1" si="213"/>
        <v>1.9599333333333249</v>
      </c>
      <c r="Q1055" s="24">
        <f t="shared" ca="1" si="214"/>
        <v>1.6996313871313798E-2</v>
      </c>
      <c r="R1055" s="25">
        <f t="shared" ca="1" si="210"/>
        <v>-1.9704260948490948</v>
      </c>
      <c r="S1055" s="26">
        <f t="shared" ca="1" si="221"/>
        <v>0</v>
      </c>
    </row>
    <row r="1056" spans="5:19" x14ac:dyDescent="0.3">
      <c r="E1056" s="23">
        <f t="shared" si="215"/>
        <v>1055</v>
      </c>
      <c r="F1056" s="79">
        <v>44995</v>
      </c>
      <c r="G1056" s="82">
        <v>114.9434</v>
      </c>
      <c r="H1056" s="27">
        <f t="shared" si="216"/>
        <v>115.3152</v>
      </c>
      <c r="I1056" s="63">
        <f t="shared" si="217"/>
        <v>-0.37180000000000746</v>
      </c>
      <c r="J1056" s="63">
        <f t="shared" si="218"/>
        <v>0.13823524000000553</v>
      </c>
      <c r="K1056" s="63">
        <f t="shared" si="219"/>
        <v>0.37180000000000746</v>
      </c>
      <c r="L1056" s="24">
        <f t="shared" si="220"/>
        <v>3.2346354814631155E-3</v>
      </c>
      <c r="M1056" s="4">
        <f t="shared" ca="1" si="209"/>
        <v>116.52506666666666</v>
      </c>
      <c r="N1056" s="63">
        <f t="shared" ca="1" si="211"/>
        <v>-1.5816666666666634</v>
      </c>
      <c r="O1056" s="63">
        <f t="shared" ca="1" si="212"/>
        <v>2.5016694444444343</v>
      </c>
      <c r="P1056" s="63">
        <f t="shared" ca="1" si="213"/>
        <v>1.5816666666666634</v>
      </c>
      <c r="Q1056" s="24">
        <f t="shared" ca="1" si="214"/>
        <v>1.3760395696200595E-2</v>
      </c>
      <c r="R1056" s="25">
        <f t="shared" ca="1" si="210"/>
        <v>-1.5921594281824334</v>
      </c>
      <c r="S1056" s="26">
        <f t="shared" ca="1" si="221"/>
        <v>0</v>
      </c>
    </row>
    <row r="1057" spans="5:19" x14ac:dyDescent="0.3">
      <c r="E1057" s="23">
        <f t="shared" si="215"/>
        <v>1056</v>
      </c>
      <c r="F1057" s="79">
        <v>44998</v>
      </c>
      <c r="G1057" s="82">
        <v>114.3271</v>
      </c>
      <c r="H1057" s="27">
        <f t="shared" si="216"/>
        <v>114.9434</v>
      </c>
      <c r="I1057" s="63">
        <f t="shared" si="217"/>
        <v>-0.61629999999999541</v>
      </c>
      <c r="J1057" s="63">
        <f t="shared" si="218"/>
        <v>0.37982568999999433</v>
      </c>
      <c r="K1057" s="63">
        <f t="shared" si="219"/>
        <v>0.61629999999999541</v>
      </c>
      <c r="L1057" s="24">
        <f t="shared" si="220"/>
        <v>5.3906729025751145E-3</v>
      </c>
      <c r="M1057" s="4">
        <f t="shared" ca="1" si="209"/>
        <v>115.84023333333334</v>
      </c>
      <c r="N1057" s="63">
        <f t="shared" ca="1" si="211"/>
        <v>-1.513133333333343</v>
      </c>
      <c r="O1057" s="63">
        <f t="shared" ca="1" si="212"/>
        <v>2.2895724844444736</v>
      </c>
      <c r="P1057" s="63">
        <f t="shared" ca="1" si="213"/>
        <v>1.513133333333343</v>
      </c>
      <c r="Q1057" s="24">
        <f t="shared" ca="1" si="214"/>
        <v>1.3235123897425396E-2</v>
      </c>
      <c r="R1057" s="25">
        <f t="shared" ca="1" si="210"/>
        <v>-1.5236260948491129</v>
      </c>
      <c r="S1057" s="26">
        <f t="shared" ca="1" si="221"/>
        <v>0</v>
      </c>
    </row>
    <row r="1058" spans="5:19" x14ac:dyDescent="0.3">
      <c r="E1058" s="23">
        <f t="shared" si="215"/>
        <v>1057</v>
      </c>
      <c r="F1058" s="79">
        <v>44999</v>
      </c>
      <c r="G1058" s="82">
        <v>116.4207</v>
      </c>
      <c r="H1058" s="27">
        <f t="shared" si="216"/>
        <v>114.3271</v>
      </c>
      <c r="I1058" s="63">
        <f t="shared" si="217"/>
        <v>2.093599999999995</v>
      </c>
      <c r="J1058" s="63">
        <f t="shared" si="218"/>
        <v>4.3831609599999792</v>
      </c>
      <c r="K1058" s="63">
        <f t="shared" si="219"/>
        <v>2.093599999999995</v>
      </c>
      <c r="L1058" s="24">
        <f t="shared" si="220"/>
        <v>1.7983056277792481E-2</v>
      </c>
      <c r="M1058" s="4">
        <f t="shared" ca="1" si="209"/>
        <v>114.86189999999999</v>
      </c>
      <c r="N1058" s="63">
        <f t="shared" ca="1" si="211"/>
        <v>1.5588000000000051</v>
      </c>
      <c r="O1058" s="63">
        <f t="shared" ca="1" si="212"/>
        <v>2.4298574400000157</v>
      </c>
      <c r="P1058" s="63">
        <f t="shared" ca="1" si="213"/>
        <v>1.5588000000000051</v>
      </c>
      <c r="Q1058" s="24">
        <f t="shared" ca="1" si="214"/>
        <v>1.3389371477752711E-2</v>
      </c>
      <c r="R1058" s="25">
        <f t="shared" ca="1" si="210"/>
        <v>1.5483072384842351</v>
      </c>
      <c r="S1058" s="26">
        <f t="shared" ca="1" si="221"/>
        <v>1</v>
      </c>
    </row>
    <row r="1059" spans="5:19" x14ac:dyDescent="0.3">
      <c r="E1059" s="23">
        <f t="shared" si="215"/>
        <v>1058</v>
      </c>
      <c r="F1059" s="79">
        <v>45000</v>
      </c>
      <c r="G1059" s="82">
        <v>115.6087</v>
      </c>
      <c r="H1059" s="27">
        <f t="shared" si="216"/>
        <v>116.4207</v>
      </c>
      <c r="I1059" s="63">
        <f t="shared" si="217"/>
        <v>-0.81199999999999761</v>
      </c>
      <c r="J1059" s="63">
        <f t="shared" si="218"/>
        <v>0.65934399999999616</v>
      </c>
      <c r="K1059" s="63">
        <f t="shared" si="219"/>
        <v>0.81199999999999761</v>
      </c>
      <c r="L1059" s="24">
        <f t="shared" si="220"/>
        <v>7.0236928535654984E-3</v>
      </c>
      <c r="M1059" s="4">
        <f t="shared" ca="1" si="209"/>
        <v>115.23039999999999</v>
      </c>
      <c r="N1059" s="63">
        <f t="shared" ca="1" si="211"/>
        <v>0.37830000000001007</v>
      </c>
      <c r="O1059" s="63">
        <f t="shared" ca="1" si="212"/>
        <v>0.14311089000000762</v>
      </c>
      <c r="P1059" s="63">
        <f t="shared" ca="1" si="213"/>
        <v>0.37830000000001007</v>
      </c>
      <c r="Q1059" s="24">
        <f t="shared" ca="1" si="214"/>
        <v>3.2722450819013629E-3</v>
      </c>
      <c r="R1059" s="25">
        <f t="shared" ca="1" si="210"/>
        <v>0.36780723848424018</v>
      </c>
      <c r="S1059" s="26">
        <f t="shared" ca="1" si="221"/>
        <v>0</v>
      </c>
    </row>
    <row r="1060" spans="5:19" x14ac:dyDescent="0.3">
      <c r="E1060" s="23">
        <f t="shared" si="215"/>
        <v>1059</v>
      </c>
      <c r="F1060" s="79">
        <v>45001</v>
      </c>
      <c r="G1060" s="82">
        <v>118.03489999999999</v>
      </c>
      <c r="H1060" s="27">
        <f t="shared" si="216"/>
        <v>115.6087</v>
      </c>
      <c r="I1060" s="63">
        <f t="shared" si="217"/>
        <v>2.4261999999999944</v>
      </c>
      <c r="J1060" s="63">
        <f t="shared" si="218"/>
        <v>5.8864464399999727</v>
      </c>
      <c r="K1060" s="63">
        <f t="shared" si="219"/>
        <v>2.4261999999999944</v>
      </c>
      <c r="L1060" s="24">
        <f t="shared" si="220"/>
        <v>2.0554937565076044E-2</v>
      </c>
      <c r="M1060" s="4">
        <f t="shared" ca="1" si="209"/>
        <v>115.45216666666666</v>
      </c>
      <c r="N1060" s="63">
        <f t="shared" ca="1" si="211"/>
        <v>2.5827333333333371</v>
      </c>
      <c r="O1060" s="63">
        <f t="shared" ca="1" si="212"/>
        <v>6.6705114711111309</v>
      </c>
      <c r="P1060" s="63">
        <f t="shared" ca="1" si="213"/>
        <v>2.5827333333333371</v>
      </c>
      <c r="Q1060" s="24">
        <f t="shared" ca="1" si="214"/>
        <v>2.1881099008287695E-2</v>
      </c>
      <c r="R1060" s="25">
        <f t="shared" ca="1" si="210"/>
        <v>2.5722405718175674</v>
      </c>
      <c r="S1060" s="26">
        <f t="shared" ca="1" si="221"/>
        <v>0</v>
      </c>
    </row>
    <row r="1061" spans="5:19" x14ac:dyDescent="0.3">
      <c r="E1061" s="23">
        <f t="shared" si="215"/>
        <v>1060</v>
      </c>
      <c r="F1061" s="79">
        <v>45002</v>
      </c>
      <c r="G1061" s="82">
        <v>117.78060000000001</v>
      </c>
      <c r="H1061" s="27">
        <f t="shared" si="216"/>
        <v>118.03489999999999</v>
      </c>
      <c r="I1061" s="63">
        <f t="shared" si="217"/>
        <v>-0.25429999999998643</v>
      </c>
      <c r="J1061" s="63">
        <f t="shared" si="218"/>
        <v>6.4668489999993098E-2</v>
      </c>
      <c r="K1061" s="63">
        <f t="shared" si="219"/>
        <v>0.25429999999998643</v>
      </c>
      <c r="L1061" s="24">
        <f t="shared" si="220"/>
        <v>2.159099206490597E-3</v>
      </c>
      <c r="M1061" s="4">
        <f t="shared" ca="1" si="209"/>
        <v>116.68810000000001</v>
      </c>
      <c r="N1061" s="63">
        <f t="shared" ca="1" si="211"/>
        <v>1.0925000000000011</v>
      </c>
      <c r="O1061" s="63">
        <f t="shared" ca="1" si="212"/>
        <v>1.1935562500000025</v>
      </c>
      <c r="P1061" s="63">
        <f t="shared" ca="1" si="213"/>
        <v>1.0925000000000011</v>
      </c>
      <c r="Q1061" s="24">
        <f t="shared" ca="1" si="214"/>
        <v>9.2757211289465416E-3</v>
      </c>
      <c r="R1061" s="25">
        <f t="shared" ca="1" si="210"/>
        <v>1.0820072384842312</v>
      </c>
      <c r="S1061" s="26">
        <f t="shared" ca="1" si="221"/>
        <v>0</v>
      </c>
    </row>
    <row r="1062" spans="5:19" x14ac:dyDescent="0.3">
      <c r="E1062" s="23">
        <f t="shared" si="215"/>
        <v>1061</v>
      </c>
      <c r="F1062" s="79">
        <v>45005</v>
      </c>
      <c r="G1062" s="82">
        <v>118.57299999999999</v>
      </c>
      <c r="H1062" s="27">
        <f t="shared" si="216"/>
        <v>117.78060000000001</v>
      </c>
      <c r="I1062" s="63">
        <f t="shared" si="217"/>
        <v>0.79239999999998645</v>
      </c>
      <c r="J1062" s="63">
        <f t="shared" si="218"/>
        <v>0.62789775999997854</v>
      </c>
      <c r="K1062" s="63">
        <f t="shared" si="219"/>
        <v>0.79239999999998645</v>
      </c>
      <c r="L1062" s="24">
        <f t="shared" si="220"/>
        <v>6.6828029989962848E-3</v>
      </c>
      <c r="M1062" s="4">
        <f t="shared" ca="1" si="209"/>
        <v>117.14139999999999</v>
      </c>
      <c r="N1062" s="63">
        <f t="shared" ca="1" si="211"/>
        <v>1.4316000000000031</v>
      </c>
      <c r="O1062" s="63">
        <f t="shared" ca="1" si="212"/>
        <v>2.0494785600000087</v>
      </c>
      <c r="P1062" s="63">
        <f t="shared" ca="1" si="213"/>
        <v>1.4316000000000031</v>
      </c>
      <c r="Q1062" s="24">
        <f t="shared" ca="1" si="214"/>
        <v>1.2073574928525071E-2</v>
      </c>
      <c r="R1062" s="25">
        <f t="shared" ca="1" si="210"/>
        <v>1.4211072384842331</v>
      </c>
      <c r="S1062" s="26">
        <f t="shared" ca="1" si="221"/>
        <v>0</v>
      </c>
    </row>
    <row r="1063" spans="5:19" x14ac:dyDescent="0.3">
      <c r="E1063" s="23">
        <f t="shared" si="215"/>
        <v>1062</v>
      </c>
      <c r="F1063" s="79">
        <v>45006</v>
      </c>
      <c r="G1063" s="82">
        <v>122.8874</v>
      </c>
      <c r="H1063" s="27">
        <f t="shared" si="216"/>
        <v>118.57299999999999</v>
      </c>
      <c r="I1063" s="63">
        <f t="shared" si="217"/>
        <v>4.3144000000000062</v>
      </c>
      <c r="J1063" s="63">
        <f t="shared" si="218"/>
        <v>18.614047360000054</v>
      </c>
      <c r="K1063" s="63">
        <f t="shared" si="219"/>
        <v>4.3144000000000062</v>
      </c>
      <c r="L1063" s="24">
        <f t="shared" si="220"/>
        <v>3.5108562798138836E-2</v>
      </c>
      <c r="M1063" s="4">
        <f t="shared" ca="1" si="209"/>
        <v>118.12949999999999</v>
      </c>
      <c r="N1063" s="63">
        <f t="shared" ca="1" si="211"/>
        <v>4.7579000000000065</v>
      </c>
      <c r="O1063" s="63">
        <f t="shared" ca="1" si="212"/>
        <v>22.637612410000063</v>
      </c>
      <c r="P1063" s="63">
        <f t="shared" ca="1" si="213"/>
        <v>4.7579000000000065</v>
      </c>
      <c r="Q1063" s="24">
        <f t="shared" ca="1" si="214"/>
        <v>3.8717557699162047E-2</v>
      </c>
      <c r="R1063" s="25">
        <f t="shared" ca="1" si="210"/>
        <v>4.7474072384842367</v>
      </c>
      <c r="S1063" s="26">
        <f t="shared" ca="1" si="221"/>
        <v>0</v>
      </c>
    </row>
    <row r="1064" spans="5:19" x14ac:dyDescent="0.3">
      <c r="E1064" s="23">
        <f t="shared" si="215"/>
        <v>1063</v>
      </c>
      <c r="F1064" s="79">
        <v>45007</v>
      </c>
      <c r="G1064" s="82">
        <v>116.90989999999999</v>
      </c>
      <c r="H1064" s="27">
        <f t="shared" si="216"/>
        <v>122.8874</v>
      </c>
      <c r="I1064" s="63">
        <f t="shared" si="217"/>
        <v>-5.9775000000000063</v>
      </c>
      <c r="J1064" s="63">
        <f t="shared" si="218"/>
        <v>35.730506250000076</v>
      </c>
      <c r="K1064" s="63">
        <f t="shared" si="219"/>
        <v>5.9775000000000063</v>
      </c>
      <c r="L1064" s="24">
        <f t="shared" si="220"/>
        <v>5.1129117380136382E-2</v>
      </c>
      <c r="M1064" s="4">
        <f t="shared" ca="1" si="209"/>
        <v>119.747</v>
      </c>
      <c r="N1064" s="63">
        <f t="shared" ca="1" si="211"/>
        <v>-2.8371000000000066</v>
      </c>
      <c r="O1064" s="63">
        <f t="shared" ca="1" si="212"/>
        <v>8.0491364100000382</v>
      </c>
      <c r="P1064" s="63">
        <f t="shared" ca="1" si="213"/>
        <v>2.8371000000000066</v>
      </c>
      <c r="Q1064" s="24">
        <f t="shared" ca="1" si="214"/>
        <v>2.4267405925417838E-2</v>
      </c>
      <c r="R1064" s="25">
        <f t="shared" ca="1" si="210"/>
        <v>-2.8475927615157763</v>
      </c>
      <c r="S1064" s="26">
        <f t="shared" ca="1" si="221"/>
        <v>1</v>
      </c>
    </row>
    <row r="1065" spans="5:19" x14ac:dyDescent="0.3">
      <c r="E1065" s="23">
        <f t="shared" si="215"/>
        <v>1064</v>
      </c>
      <c r="F1065" s="79">
        <v>45008</v>
      </c>
      <c r="G1065" s="82">
        <v>118.348</v>
      </c>
      <c r="H1065" s="27">
        <f t="shared" si="216"/>
        <v>116.90989999999999</v>
      </c>
      <c r="I1065" s="63">
        <f t="shared" si="217"/>
        <v>1.4381000000000057</v>
      </c>
      <c r="J1065" s="63">
        <f t="shared" si="218"/>
        <v>2.0681316100000164</v>
      </c>
      <c r="K1065" s="63">
        <f t="shared" si="219"/>
        <v>1.4381000000000057</v>
      </c>
      <c r="L1065" s="24">
        <f t="shared" si="220"/>
        <v>1.2151451651063015E-2</v>
      </c>
      <c r="M1065" s="4">
        <f t="shared" ca="1" si="209"/>
        <v>119.45676666666667</v>
      </c>
      <c r="N1065" s="63">
        <f t="shared" ca="1" si="211"/>
        <v>-1.1087666666666678</v>
      </c>
      <c r="O1065" s="63">
        <f t="shared" ca="1" si="212"/>
        <v>1.2293635211111136</v>
      </c>
      <c r="P1065" s="63">
        <f t="shared" ca="1" si="213"/>
        <v>1.1087666666666678</v>
      </c>
      <c r="Q1065" s="24">
        <f t="shared" ca="1" si="214"/>
        <v>9.3686979641959961E-3</v>
      </c>
      <c r="R1065" s="25">
        <f t="shared" ca="1" si="210"/>
        <v>-1.1192594281824377</v>
      </c>
      <c r="S1065" s="26">
        <f t="shared" ca="1" si="221"/>
        <v>0</v>
      </c>
    </row>
    <row r="1066" spans="5:19" x14ac:dyDescent="0.3">
      <c r="E1066" s="23">
        <f t="shared" si="215"/>
        <v>1065</v>
      </c>
      <c r="F1066" s="79">
        <v>45009</v>
      </c>
      <c r="G1066" s="82">
        <v>118.0936</v>
      </c>
      <c r="H1066" s="27">
        <f t="shared" si="216"/>
        <v>118.348</v>
      </c>
      <c r="I1066" s="63">
        <f t="shared" si="217"/>
        <v>-0.25440000000000396</v>
      </c>
      <c r="J1066" s="63">
        <f t="shared" si="218"/>
        <v>6.4719360000002016E-2</v>
      </c>
      <c r="K1066" s="63">
        <f t="shared" si="219"/>
        <v>0.25440000000000396</v>
      </c>
      <c r="L1066" s="24">
        <f t="shared" si="220"/>
        <v>2.1542234295508305E-3</v>
      </c>
      <c r="M1066" s="4">
        <f t="shared" ca="1" si="209"/>
        <v>119.38176666666668</v>
      </c>
      <c r="N1066" s="63">
        <f t="shared" ca="1" si="211"/>
        <v>-1.2881666666666831</v>
      </c>
      <c r="O1066" s="63">
        <f t="shared" ca="1" si="212"/>
        <v>1.6593733611111534</v>
      </c>
      <c r="P1066" s="63">
        <f t="shared" ca="1" si="213"/>
        <v>1.2881666666666831</v>
      </c>
      <c r="Q1066" s="24">
        <f t="shared" ca="1" si="214"/>
        <v>1.0908014207939153E-2</v>
      </c>
      <c r="R1066" s="25">
        <f t="shared" ca="1" si="210"/>
        <v>-1.2986594281824531</v>
      </c>
      <c r="S1066" s="26">
        <f t="shared" ca="1" si="221"/>
        <v>0</v>
      </c>
    </row>
    <row r="1067" spans="5:19" x14ac:dyDescent="0.3">
      <c r="E1067" s="23">
        <f t="shared" si="215"/>
        <v>1066</v>
      </c>
      <c r="F1067" s="79">
        <v>45012</v>
      </c>
      <c r="G1067" s="82">
        <v>115.2565</v>
      </c>
      <c r="H1067" s="27">
        <f t="shared" si="216"/>
        <v>118.0936</v>
      </c>
      <c r="I1067" s="63">
        <f t="shared" si="217"/>
        <v>-2.8370999999999924</v>
      </c>
      <c r="J1067" s="63">
        <f t="shared" si="218"/>
        <v>8.0491364099999565</v>
      </c>
      <c r="K1067" s="63">
        <f t="shared" si="219"/>
        <v>2.8370999999999924</v>
      </c>
      <c r="L1067" s="24">
        <f t="shared" si="220"/>
        <v>2.4615531445081121E-2</v>
      </c>
      <c r="M1067" s="4">
        <f t="shared" ca="1" si="209"/>
        <v>117.78383333333333</v>
      </c>
      <c r="N1067" s="63">
        <f t="shared" ca="1" si="211"/>
        <v>-2.5273333333333312</v>
      </c>
      <c r="O1067" s="63">
        <f t="shared" ca="1" si="212"/>
        <v>6.3874137777777671</v>
      </c>
      <c r="P1067" s="63">
        <f t="shared" ca="1" si="213"/>
        <v>2.5273333333333312</v>
      </c>
      <c r="Q1067" s="24">
        <f t="shared" ca="1" si="214"/>
        <v>2.1927902837005558E-2</v>
      </c>
      <c r="R1067" s="25">
        <f t="shared" ca="1" si="210"/>
        <v>-2.5378260948491009</v>
      </c>
      <c r="S1067" s="26">
        <f t="shared" ca="1" si="221"/>
        <v>0</v>
      </c>
    </row>
    <row r="1068" spans="5:19" x14ac:dyDescent="0.3">
      <c r="E1068" s="23">
        <f t="shared" si="215"/>
        <v>1067</v>
      </c>
      <c r="F1068" s="79">
        <v>45013</v>
      </c>
      <c r="G1068" s="82">
        <v>115.3152</v>
      </c>
      <c r="H1068" s="27">
        <f t="shared" si="216"/>
        <v>115.2565</v>
      </c>
      <c r="I1068" s="63">
        <f t="shared" si="217"/>
        <v>5.8700000000001751E-2</v>
      </c>
      <c r="J1068" s="63">
        <f t="shared" si="218"/>
        <v>3.4456900000002055E-3</v>
      </c>
      <c r="K1068" s="63">
        <f t="shared" si="219"/>
        <v>5.8700000000001751E-2</v>
      </c>
      <c r="L1068" s="24">
        <f t="shared" si="220"/>
        <v>5.0903957153958668E-4</v>
      </c>
      <c r="M1068" s="4">
        <f t="shared" ca="1" si="209"/>
        <v>117.23270000000001</v>
      </c>
      <c r="N1068" s="63">
        <f t="shared" ca="1" si="211"/>
        <v>-1.917500000000004</v>
      </c>
      <c r="O1068" s="63">
        <f t="shared" ca="1" si="212"/>
        <v>3.6768062500000154</v>
      </c>
      <c r="P1068" s="63">
        <f t="shared" ca="1" si="213"/>
        <v>1.917500000000004</v>
      </c>
      <c r="Q1068" s="24">
        <f t="shared" ca="1" si="214"/>
        <v>1.6628336940836975E-2</v>
      </c>
      <c r="R1068" s="25">
        <f t="shared" ca="1" si="210"/>
        <v>-1.9279927615157739</v>
      </c>
      <c r="S1068" s="26">
        <f t="shared" ca="1" si="221"/>
        <v>0</v>
      </c>
    </row>
    <row r="1069" spans="5:19" x14ac:dyDescent="0.3">
      <c r="E1069" s="23">
        <f t="shared" si="215"/>
        <v>1068</v>
      </c>
      <c r="F1069" s="79">
        <v>45014</v>
      </c>
      <c r="G1069" s="82">
        <v>117.8784</v>
      </c>
      <c r="H1069" s="27">
        <f t="shared" si="216"/>
        <v>115.3152</v>
      </c>
      <c r="I1069" s="63">
        <f t="shared" si="217"/>
        <v>2.5631999999999948</v>
      </c>
      <c r="J1069" s="63">
        <f t="shared" si="218"/>
        <v>6.5699942399999731</v>
      </c>
      <c r="K1069" s="63">
        <f t="shared" si="219"/>
        <v>2.5631999999999948</v>
      </c>
      <c r="L1069" s="24">
        <f t="shared" si="220"/>
        <v>2.1744441729782512E-2</v>
      </c>
      <c r="M1069" s="4">
        <f t="shared" ca="1" si="209"/>
        <v>116.22176666666667</v>
      </c>
      <c r="N1069" s="63">
        <f t="shared" ca="1" si="211"/>
        <v>1.6566333333333318</v>
      </c>
      <c r="O1069" s="63">
        <f t="shared" ca="1" si="212"/>
        <v>2.7444340011111064</v>
      </c>
      <c r="P1069" s="63">
        <f t="shared" ca="1" si="213"/>
        <v>1.6566333333333318</v>
      </c>
      <c r="Q1069" s="24">
        <f t="shared" ca="1" si="214"/>
        <v>1.405374804318121E-2</v>
      </c>
      <c r="R1069" s="25">
        <f t="shared" ca="1" si="210"/>
        <v>1.6461405718175619</v>
      </c>
      <c r="S1069" s="26">
        <f t="shared" ca="1" si="221"/>
        <v>1</v>
      </c>
    </row>
    <row r="1070" spans="5:19" x14ac:dyDescent="0.3">
      <c r="E1070" s="23">
        <f t="shared" si="215"/>
        <v>1069</v>
      </c>
      <c r="F1070" s="79">
        <v>45015</v>
      </c>
      <c r="G1070" s="82">
        <v>117.4969</v>
      </c>
      <c r="H1070" s="27">
        <f t="shared" si="216"/>
        <v>117.8784</v>
      </c>
      <c r="I1070" s="63">
        <f t="shared" si="217"/>
        <v>-0.38150000000000261</v>
      </c>
      <c r="J1070" s="63">
        <f t="shared" si="218"/>
        <v>0.14554225000000198</v>
      </c>
      <c r="K1070" s="63">
        <f t="shared" si="219"/>
        <v>0.38150000000000261</v>
      </c>
      <c r="L1070" s="24">
        <f t="shared" si="220"/>
        <v>3.2468941733782134E-3</v>
      </c>
      <c r="M1070" s="4">
        <f t="shared" ca="1" si="209"/>
        <v>116.15003333333334</v>
      </c>
      <c r="N1070" s="63">
        <f t="shared" ca="1" si="211"/>
        <v>1.3468666666666564</v>
      </c>
      <c r="O1070" s="63">
        <f t="shared" ca="1" si="212"/>
        <v>1.8140498177777502</v>
      </c>
      <c r="P1070" s="63">
        <f t="shared" ca="1" si="213"/>
        <v>1.3468666666666564</v>
      </c>
      <c r="Q1070" s="24">
        <f t="shared" ca="1" si="214"/>
        <v>1.1462997463479091E-2</v>
      </c>
      <c r="R1070" s="25">
        <f t="shared" ca="1" si="210"/>
        <v>1.3363739051508865</v>
      </c>
      <c r="S1070" s="26">
        <f t="shared" ca="1" si="221"/>
        <v>0</v>
      </c>
    </row>
    <row r="1071" spans="5:19" x14ac:dyDescent="0.3">
      <c r="E1071" s="23">
        <f t="shared" si="215"/>
        <v>1070</v>
      </c>
      <c r="F1071" s="79">
        <v>45016</v>
      </c>
      <c r="G1071" s="82">
        <v>119.98180000000001</v>
      </c>
      <c r="H1071" s="27">
        <f t="shared" si="216"/>
        <v>117.4969</v>
      </c>
      <c r="I1071" s="63">
        <f t="shared" si="217"/>
        <v>2.4849000000000103</v>
      </c>
      <c r="J1071" s="63">
        <f t="shared" si="218"/>
        <v>6.1747280100000514</v>
      </c>
      <c r="K1071" s="63">
        <f t="shared" si="219"/>
        <v>2.4849000000000103</v>
      </c>
      <c r="L1071" s="24">
        <f t="shared" si="220"/>
        <v>2.0710641113902362E-2</v>
      </c>
      <c r="M1071" s="4">
        <f t="shared" ca="1" si="209"/>
        <v>116.89683333333333</v>
      </c>
      <c r="N1071" s="63">
        <f t="shared" ca="1" si="211"/>
        <v>3.0849666666666735</v>
      </c>
      <c r="O1071" s="63">
        <f t="shared" ca="1" si="212"/>
        <v>9.5170193344444876</v>
      </c>
      <c r="P1071" s="63">
        <f t="shared" ca="1" si="213"/>
        <v>3.0849666666666735</v>
      </c>
      <c r="Q1071" s="24">
        <f t="shared" ca="1" si="214"/>
        <v>2.5711955202094596E-2</v>
      </c>
      <c r="R1071" s="25">
        <f t="shared" ca="1" si="210"/>
        <v>3.0744739051509038</v>
      </c>
      <c r="S1071" s="26">
        <f t="shared" ca="1" si="221"/>
        <v>0</v>
      </c>
    </row>
    <row r="1072" spans="5:19" x14ac:dyDescent="0.3">
      <c r="E1072" s="23">
        <f t="shared" si="215"/>
        <v>1071</v>
      </c>
      <c r="F1072" s="79">
        <v>45019</v>
      </c>
      <c r="G1072" s="82">
        <v>119.03279999999999</v>
      </c>
      <c r="H1072" s="27">
        <f t="shared" si="216"/>
        <v>119.98180000000001</v>
      </c>
      <c r="I1072" s="63">
        <f t="shared" si="217"/>
        <v>-0.94900000000001228</v>
      </c>
      <c r="J1072" s="63">
        <f t="shared" si="218"/>
        <v>0.9006010000000233</v>
      </c>
      <c r="K1072" s="63">
        <f t="shared" si="219"/>
        <v>0.94900000000001228</v>
      </c>
      <c r="L1072" s="24">
        <f t="shared" si="220"/>
        <v>7.9725924283055791E-3</v>
      </c>
      <c r="M1072" s="4">
        <f t="shared" ca="1" si="209"/>
        <v>118.45236666666666</v>
      </c>
      <c r="N1072" s="63">
        <f t="shared" ca="1" si="211"/>
        <v>0.5804333333333318</v>
      </c>
      <c r="O1072" s="63">
        <f t="shared" ca="1" si="212"/>
        <v>0.33690285444444268</v>
      </c>
      <c r="P1072" s="63">
        <f t="shared" ca="1" si="213"/>
        <v>0.5804333333333318</v>
      </c>
      <c r="Q1072" s="24">
        <f t="shared" ca="1" si="214"/>
        <v>4.8762469952259527E-3</v>
      </c>
      <c r="R1072" s="25">
        <f t="shared" ca="1" si="210"/>
        <v>0.56994057181756197</v>
      </c>
      <c r="S1072" s="26">
        <f t="shared" ca="1" si="221"/>
        <v>0</v>
      </c>
    </row>
    <row r="1073" spans="5:19" x14ac:dyDescent="0.3">
      <c r="E1073" s="23">
        <f t="shared" si="215"/>
        <v>1072</v>
      </c>
      <c r="F1073" s="79">
        <v>45020</v>
      </c>
      <c r="G1073" s="82">
        <v>121.009</v>
      </c>
      <c r="H1073" s="27">
        <f t="shared" si="216"/>
        <v>119.03279999999999</v>
      </c>
      <c r="I1073" s="63">
        <f t="shared" si="217"/>
        <v>1.9762000000000057</v>
      </c>
      <c r="J1073" s="63">
        <f t="shared" si="218"/>
        <v>3.9053664400000225</v>
      </c>
      <c r="K1073" s="63">
        <f t="shared" si="219"/>
        <v>1.9762000000000057</v>
      </c>
      <c r="L1073" s="24">
        <f t="shared" si="220"/>
        <v>1.6331016701237145E-2</v>
      </c>
      <c r="M1073" s="4">
        <f t="shared" ca="1" si="209"/>
        <v>118.83716666666668</v>
      </c>
      <c r="N1073" s="63">
        <f t="shared" ca="1" si="211"/>
        <v>2.1718333333333248</v>
      </c>
      <c r="O1073" s="63">
        <f t="shared" ca="1" si="212"/>
        <v>4.7168600277777406</v>
      </c>
      <c r="P1073" s="63">
        <f t="shared" ca="1" si="213"/>
        <v>2.1718333333333248</v>
      </c>
      <c r="Q1073" s="24">
        <f t="shared" ca="1" si="214"/>
        <v>1.7947700859715598E-2</v>
      </c>
      <c r="R1073" s="25">
        <f t="shared" ca="1" si="210"/>
        <v>2.1613405718175551</v>
      </c>
      <c r="S1073" s="26">
        <f t="shared" ca="1" si="221"/>
        <v>0</v>
      </c>
    </row>
    <row r="1074" spans="5:19" x14ac:dyDescent="0.3">
      <c r="E1074" s="23">
        <f t="shared" si="215"/>
        <v>1073</v>
      </c>
      <c r="F1074" s="79">
        <v>45021</v>
      </c>
      <c r="G1074" s="82">
        <v>118.2795</v>
      </c>
      <c r="H1074" s="27">
        <f t="shared" si="216"/>
        <v>121.009</v>
      </c>
      <c r="I1074" s="63">
        <f t="shared" si="217"/>
        <v>-2.7295000000000016</v>
      </c>
      <c r="J1074" s="63">
        <f t="shared" si="218"/>
        <v>7.4501702500000091</v>
      </c>
      <c r="K1074" s="63">
        <f t="shared" si="219"/>
        <v>2.7295000000000016</v>
      </c>
      <c r="L1074" s="24">
        <f t="shared" si="220"/>
        <v>2.3076695454410965E-2</v>
      </c>
      <c r="M1074" s="4">
        <f t="shared" ca="1" si="209"/>
        <v>120.00786666666666</v>
      </c>
      <c r="N1074" s="63">
        <f t="shared" ca="1" si="211"/>
        <v>-1.7283666666666591</v>
      </c>
      <c r="O1074" s="63">
        <f t="shared" ca="1" si="212"/>
        <v>2.987251334444418</v>
      </c>
      <c r="P1074" s="63">
        <f t="shared" ca="1" si="213"/>
        <v>1.7283666666666591</v>
      </c>
      <c r="Q1074" s="24">
        <f t="shared" ca="1" si="214"/>
        <v>1.4612563180150907E-2</v>
      </c>
      <c r="R1074" s="25">
        <f t="shared" ca="1" si="210"/>
        <v>-1.738859428182429</v>
      </c>
      <c r="S1074" s="26">
        <f t="shared" ca="1" si="221"/>
        <v>1</v>
      </c>
    </row>
    <row r="1075" spans="5:19" x14ac:dyDescent="0.3">
      <c r="E1075" s="23">
        <f t="shared" si="215"/>
        <v>1074</v>
      </c>
      <c r="F1075" s="79">
        <v>45022</v>
      </c>
      <c r="G1075" s="82">
        <v>117.6143</v>
      </c>
      <c r="H1075" s="27">
        <f t="shared" si="216"/>
        <v>118.2795</v>
      </c>
      <c r="I1075" s="63">
        <f t="shared" si="217"/>
        <v>-0.66519999999999868</v>
      </c>
      <c r="J1075" s="63">
        <f t="shared" si="218"/>
        <v>0.44249103999999823</v>
      </c>
      <c r="K1075" s="63">
        <f t="shared" si="219"/>
        <v>0.66519999999999868</v>
      </c>
      <c r="L1075" s="24">
        <f t="shared" si="220"/>
        <v>5.6557748505071124E-3</v>
      </c>
      <c r="M1075" s="4">
        <f t="shared" ca="1" si="209"/>
        <v>119.44043333333333</v>
      </c>
      <c r="N1075" s="63">
        <f t="shared" ca="1" si="211"/>
        <v>-1.8261333333333312</v>
      </c>
      <c r="O1075" s="63">
        <f t="shared" ca="1" si="212"/>
        <v>3.3347629511111032</v>
      </c>
      <c r="P1075" s="63">
        <f t="shared" ca="1" si="213"/>
        <v>1.8261333333333312</v>
      </c>
      <c r="Q1075" s="24">
        <f t="shared" ca="1" si="214"/>
        <v>1.5526456675194523E-2</v>
      </c>
      <c r="R1075" s="25">
        <f t="shared" ca="1" si="210"/>
        <v>-1.8366260948491011</v>
      </c>
      <c r="S1075" s="26">
        <f t="shared" ca="1" si="221"/>
        <v>0</v>
      </c>
    </row>
    <row r="1076" spans="5:19" x14ac:dyDescent="0.3">
      <c r="E1076" s="23">
        <f t="shared" si="215"/>
        <v>1075</v>
      </c>
      <c r="F1076" s="79">
        <v>45026</v>
      </c>
      <c r="G1076" s="82">
        <v>119.2676</v>
      </c>
      <c r="H1076" s="27">
        <f t="shared" si="216"/>
        <v>117.6143</v>
      </c>
      <c r="I1076" s="63">
        <f t="shared" si="217"/>
        <v>1.6533000000000015</v>
      </c>
      <c r="J1076" s="63">
        <f t="shared" si="218"/>
        <v>2.7334008900000053</v>
      </c>
      <c r="K1076" s="63">
        <f t="shared" si="219"/>
        <v>1.6533000000000015</v>
      </c>
      <c r="L1076" s="24">
        <f t="shared" si="220"/>
        <v>1.386210504780847E-2</v>
      </c>
      <c r="M1076" s="4">
        <f t="shared" ca="1" si="209"/>
        <v>118.9676</v>
      </c>
      <c r="N1076" s="63">
        <f t="shared" ca="1" si="211"/>
        <v>0.29999999999999716</v>
      </c>
      <c r="O1076" s="63">
        <f t="shared" ca="1" si="212"/>
        <v>8.999999999999829E-2</v>
      </c>
      <c r="P1076" s="63">
        <f t="shared" ca="1" si="213"/>
        <v>0.29999999999999716</v>
      </c>
      <c r="Q1076" s="24">
        <f t="shared" ca="1" si="214"/>
        <v>2.5153520319013477E-3</v>
      </c>
      <c r="R1076" s="25">
        <f t="shared" ca="1" si="210"/>
        <v>0.28950723848422727</v>
      </c>
      <c r="S1076" s="26">
        <f t="shared" ca="1" si="221"/>
        <v>1</v>
      </c>
    </row>
    <row r="1077" spans="5:19" x14ac:dyDescent="0.3">
      <c r="E1077" s="23">
        <f t="shared" si="215"/>
        <v>1076</v>
      </c>
      <c r="F1077" s="79">
        <v>45027</v>
      </c>
      <c r="G1077" s="82">
        <v>120.6275</v>
      </c>
      <c r="H1077" s="27">
        <f t="shared" si="216"/>
        <v>119.2676</v>
      </c>
      <c r="I1077" s="63">
        <f t="shared" si="217"/>
        <v>1.3598999999999961</v>
      </c>
      <c r="J1077" s="63">
        <f t="shared" si="218"/>
        <v>1.8493280099999894</v>
      </c>
      <c r="K1077" s="63">
        <f t="shared" si="219"/>
        <v>1.3598999999999961</v>
      </c>
      <c r="L1077" s="24">
        <f t="shared" si="220"/>
        <v>1.1273548734741217E-2</v>
      </c>
      <c r="M1077" s="4">
        <f t="shared" ca="1" si="209"/>
        <v>118.38713333333334</v>
      </c>
      <c r="N1077" s="63">
        <f t="shared" ca="1" si="211"/>
        <v>2.2403666666666595</v>
      </c>
      <c r="O1077" s="63">
        <f t="shared" ca="1" si="212"/>
        <v>5.019242801111079</v>
      </c>
      <c r="P1077" s="63">
        <f t="shared" ca="1" si="213"/>
        <v>2.2403666666666595</v>
      </c>
      <c r="Q1077" s="24">
        <f t="shared" ca="1" si="214"/>
        <v>1.8572602985775712E-2</v>
      </c>
      <c r="R1077" s="25">
        <f t="shared" ca="1" si="210"/>
        <v>2.2298739051508898</v>
      </c>
      <c r="S1077" s="26">
        <f t="shared" ca="1" si="221"/>
        <v>0</v>
      </c>
    </row>
    <row r="1078" spans="5:19" x14ac:dyDescent="0.3">
      <c r="E1078" s="23">
        <f t="shared" si="215"/>
        <v>1077</v>
      </c>
      <c r="F1078" s="79">
        <v>45028</v>
      </c>
      <c r="G1078" s="82">
        <v>120.97969999999999</v>
      </c>
      <c r="H1078" s="27">
        <f t="shared" si="216"/>
        <v>120.6275</v>
      </c>
      <c r="I1078" s="63">
        <f t="shared" si="217"/>
        <v>0.35219999999999629</v>
      </c>
      <c r="J1078" s="63">
        <f t="shared" si="218"/>
        <v>0.12404483999999739</v>
      </c>
      <c r="K1078" s="63">
        <f t="shared" si="219"/>
        <v>0.35219999999999629</v>
      </c>
      <c r="L1078" s="24">
        <f t="shared" si="220"/>
        <v>2.9112322149914102E-3</v>
      </c>
      <c r="M1078" s="4">
        <f t="shared" ca="1" si="209"/>
        <v>119.16980000000001</v>
      </c>
      <c r="N1078" s="63">
        <f t="shared" ca="1" si="211"/>
        <v>1.8098999999999847</v>
      </c>
      <c r="O1078" s="63">
        <f t="shared" ca="1" si="212"/>
        <v>3.2757380099999449</v>
      </c>
      <c r="P1078" s="63">
        <f t="shared" ca="1" si="213"/>
        <v>1.8098999999999847</v>
      </c>
      <c r="Q1078" s="24">
        <f t="shared" ca="1" si="214"/>
        <v>1.4960361118435447E-2</v>
      </c>
      <c r="R1078" s="25">
        <f t="shared" ca="1" si="210"/>
        <v>1.7994072384842148</v>
      </c>
      <c r="S1078" s="26">
        <f t="shared" ca="1" si="221"/>
        <v>0</v>
      </c>
    </row>
    <row r="1079" spans="5:19" x14ac:dyDescent="0.3">
      <c r="E1079" s="23">
        <f t="shared" si="215"/>
        <v>1078</v>
      </c>
      <c r="F1079" s="79">
        <v>45029</v>
      </c>
      <c r="G1079" s="82">
        <v>123.6897</v>
      </c>
      <c r="H1079" s="27">
        <f t="shared" si="216"/>
        <v>120.97969999999999</v>
      </c>
      <c r="I1079" s="63">
        <f t="shared" si="217"/>
        <v>2.710000000000008</v>
      </c>
      <c r="J1079" s="63">
        <f t="shared" si="218"/>
        <v>7.3441000000000427</v>
      </c>
      <c r="K1079" s="63">
        <f t="shared" si="219"/>
        <v>2.710000000000008</v>
      </c>
      <c r="L1079" s="24">
        <f t="shared" si="220"/>
        <v>2.1909665881637744E-2</v>
      </c>
      <c r="M1079" s="4">
        <f t="shared" ca="1" si="209"/>
        <v>120.2916</v>
      </c>
      <c r="N1079" s="63">
        <f t="shared" ca="1" si="211"/>
        <v>3.3980999999999995</v>
      </c>
      <c r="O1079" s="63">
        <f t="shared" ca="1" si="212"/>
        <v>11.547083609999996</v>
      </c>
      <c r="P1079" s="63">
        <f t="shared" ca="1" si="213"/>
        <v>3.3980999999999995</v>
      </c>
      <c r="Q1079" s="24">
        <f t="shared" ca="1" si="214"/>
        <v>2.7472780676159773E-2</v>
      </c>
      <c r="R1079" s="25">
        <f t="shared" ca="1" si="210"/>
        <v>3.3876072384842297</v>
      </c>
      <c r="S1079" s="26">
        <f t="shared" ca="1" si="221"/>
        <v>0</v>
      </c>
    </row>
    <row r="1080" spans="5:19" x14ac:dyDescent="0.3">
      <c r="E1080" s="23">
        <f t="shared" si="215"/>
        <v>1079</v>
      </c>
      <c r="F1080" s="79">
        <v>45030</v>
      </c>
      <c r="G1080" s="82">
        <v>123.2201</v>
      </c>
      <c r="H1080" s="27">
        <f t="shared" si="216"/>
        <v>123.6897</v>
      </c>
      <c r="I1080" s="63">
        <f t="shared" si="217"/>
        <v>-0.4695999999999998</v>
      </c>
      <c r="J1080" s="63">
        <f t="shared" si="218"/>
        <v>0.2205241599999998</v>
      </c>
      <c r="K1080" s="63">
        <f t="shared" si="219"/>
        <v>0.4695999999999998</v>
      </c>
      <c r="L1080" s="24">
        <f t="shared" si="220"/>
        <v>3.8110665386572465E-3</v>
      </c>
      <c r="M1080" s="4">
        <f t="shared" ca="1" si="209"/>
        <v>121.76563333333333</v>
      </c>
      <c r="N1080" s="63">
        <f t="shared" ca="1" si="211"/>
        <v>1.4544666666666757</v>
      </c>
      <c r="O1080" s="63">
        <f t="shared" ca="1" si="212"/>
        <v>2.1154732844444708</v>
      </c>
      <c r="P1080" s="63">
        <f t="shared" ca="1" si="213"/>
        <v>1.4544666666666757</v>
      </c>
      <c r="Q1080" s="24">
        <f t="shared" ca="1" si="214"/>
        <v>1.1803810146775369E-2</v>
      </c>
      <c r="R1080" s="25">
        <f t="shared" ca="1" si="210"/>
        <v>1.4439739051509057</v>
      </c>
      <c r="S1080" s="26">
        <f t="shared" ca="1" si="221"/>
        <v>0</v>
      </c>
    </row>
    <row r="1081" spans="5:19" x14ac:dyDescent="0.3">
      <c r="E1081" s="23">
        <f t="shared" si="215"/>
        <v>1080</v>
      </c>
      <c r="F1081" s="79">
        <v>45033</v>
      </c>
      <c r="G1081" s="82">
        <v>123.45489999999999</v>
      </c>
      <c r="H1081" s="27">
        <f t="shared" si="216"/>
        <v>123.2201</v>
      </c>
      <c r="I1081" s="63">
        <f t="shared" si="217"/>
        <v>0.23479999999999279</v>
      </c>
      <c r="J1081" s="63">
        <f t="shared" si="218"/>
        <v>5.5131039999996613E-2</v>
      </c>
      <c r="K1081" s="63">
        <f t="shared" si="219"/>
        <v>0.23479999999999279</v>
      </c>
      <c r="L1081" s="24">
        <f t="shared" si="220"/>
        <v>1.9019091182285418E-3</v>
      </c>
      <c r="M1081" s="4">
        <f t="shared" ca="1" si="209"/>
        <v>122.62983333333334</v>
      </c>
      <c r="N1081" s="63">
        <f t="shared" ca="1" si="211"/>
        <v>0.82506666666665751</v>
      </c>
      <c r="O1081" s="63">
        <f t="shared" ca="1" si="212"/>
        <v>0.68073500444442936</v>
      </c>
      <c r="P1081" s="63">
        <f t="shared" ca="1" si="213"/>
        <v>0.82506666666665751</v>
      </c>
      <c r="Q1081" s="24">
        <f t="shared" ca="1" si="214"/>
        <v>6.6831423189088286E-3</v>
      </c>
      <c r="R1081" s="25">
        <f t="shared" ca="1" si="210"/>
        <v>0.81457390515088768</v>
      </c>
      <c r="S1081" s="26">
        <f t="shared" ca="1" si="221"/>
        <v>0</v>
      </c>
    </row>
    <row r="1082" spans="5:19" x14ac:dyDescent="0.3">
      <c r="E1082" s="23">
        <f t="shared" si="215"/>
        <v>1081</v>
      </c>
      <c r="F1082" s="79">
        <v>45034</v>
      </c>
      <c r="G1082" s="82">
        <v>123.4744</v>
      </c>
      <c r="H1082" s="27">
        <f t="shared" si="216"/>
        <v>123.45489999999999</v>
      </c>
      <c r="I1082" s="63">
        <f t="shared" si="217"/>
        <v>1.9500000000007844E-2</v>
      </c>
      <c r="J1082" s="63">
        <f t="shared" si="218"/>
        <v>3.8025000000030591E-4</v>
      </c>
      <c r="K1082" s="63">
        <f t="shared" si="219"/>
        <v>1.9500000000007844E-2</v>
      </c>
      <c r="L1082" s="24">
        <f t="shared" si="220"/>
        <v>1.5792747322528267E-4</v>
      </c>
      <c r="M1082" s="4">
        <f t="shared" ca="1" si="209"/>
        <v>123.45490000000001</v>
      </c>
      <c r="N1082" s="63">
        <f t="shared" ca="1" si="211"/>
        <v>1.9499999999993634E-2</v>
      </c>
      <c r="O1082" s="63">
        <f t="shared" ca="1" si="212"/>
        <v>3.8024999999975172E-4</v>
      </c>
      <c r="P1082" s="63">
        <f t="shared" ca="1" si="213"/>
        <v>1.9499999999993634E-2</v>
      </c>
      <c r="Q1082" s="24">
        <f t="shared" ca="1" si="214"/>
        <v>1.5792747322516758E-4</v>
      </c>
      <c r="R1082" s="25">
        <f t="shared" ca="1" si="210"/>
        <v>9.0072384842237539E-3</v>
      </c>
      <c r="S1082" s="26">
        <f t="shared" ca="1" si="221"/>
        <v>0</v>
      </c>
    </row>
    <row r="1083" spans="5:19" x14ac:dyDescent="0.3">
      <c r="E1083" s="23">
        <f t="shared" si="215"/>
        <v>1082</v>
      </c>
      <c r="F1083" s="79">
        <v>45035</v>
      </c>
      <c r="G1083" s="82">
        <v>122.9461</v>
      </c>
      <c r="H1083" s="27">
        <f t="shared" si="216"/>
        <v>123.4744</v>
      </c>
      <c r="I1083" s="63">
        <f t="shared" si="217"/>
        <v>-0.52830000000000155</v>
      </c>
      <c r="J1083" s="63">
        <f t="shared" si="218"/>
        <v>0.27910089000000166</v>
      </c>
      <c r="K1083" s="63">
        <f t="shared" si="219"/>
        <v>0.52830000000000155</v>
      </c>
      <c r="L1083" s="24">
        <f t="shared" si="220"/>
        <v>4.2970049476966045E-3</v>
      </c>
      <c r="M1083" s="4">
        <f t="shared" ca="1" si="209"/>
        <v>123.38313333333333</v>
      </c>
      <c r="N1083" s="63">
        <f t="shared" ca="1" si="211"/>
        <v>-0.43703333333333205</v>
      </c>
      <c r="O1083" s="63">
        <f t="shared" ca="1" si="212"/>
        <v>0.19099813444444333</v>
      </c>
      <c r="P1083" s="63">
        <f t="shared" ca="1" si="213"/>
        <v>0.43703333333333205</v>
      </c>
      <c r="Q1083" s="24">
        <f t="shared" ca="1" si="214"/>
        <v>3.554674229872538E-3</v>
      </c>
      <c r="R1083" s="25">
        <f t="shared" ca="1" si="210"/>
        <v>-0.44752609484910194</v>
      </c>
      <c r="S1083" s="26">
        <f t="shared" ca="1" si="221"/>
        <v>1</v>
      </c>
    </row>
    <row r="1084" spans="5:19" x14ac:dyDescent="0.3">
      <c r="E1084" s="23">
        <f t="shared" si="215"/>
        <v>1083</v>
      </c>
      <c r="F1084" s="79">
        <v>45036</v>
      </c>
      <c r="G1084" s="82">
        <v>121.7526</v>
      </c>
      <c r="H1084" s="27">
        <f t="shared" si="216"/>
        <v>122.9461</v>
      </c>
      <c r="I1084" s="63">
        <f t="shared" si="217"/>
        <v>-1.1935000000000002</v>
      </c>
      <c r="J1084" s="63">
        <f t="shared" si="218"/>
        <v>1.4244422500000005</v>
      </c>
      <c r="K1084" s="63">
        <f t="shared" si="219"/>
        <v>1.1935000000000002</v>
      </c>
      <c r="L1084" s="24">
        <f t="shared" si="220"/>
        <v>9.8026654050919673E-3</v>
      </c>
      <c r="M1084" s="4">
        <f t="shared" ca="1" si="209"/>
        <v>123.29180000000001</v>
      </c>
      <c r="N1084" s="63">
        <f t="shared" ca="1" si="211"/>
        <v>-1.5392000000000081</v>
      </c>
      <c r="O1084" s="63">
        <f t="shared" ca="1" si="212"/>
        <v>2.3691366400000251</v>
      </c>
      <c r="P1084" s="63">
        <f t="shared" ca="1" si="213"/>
        <v>1.5392000000000081</v>
      </c>
      <c r="Q1084" s="24">
        <f t="shared" ca="1" si="214"/>
        <v>1.2642029821129143E-2</v>
      </c>
      <c r="R1084" s="25">
        <f t="shared" ca="1" si="210"/>
        <v>-1.5496927615157781</v>
      </c>
      <c r="S1084" s="26">
        <f t="shared" ca="1" si="221"/>
        <v>0</v>
      </c>
    </row>
    <row r="1085" spans="5:19" x14ac:dyDescent="0.3">
      <c r="E1085" s="23">
        <f t="shared" si="215"/>
        <v>1084</v>
      </c>
      <c r="F1085" s="79">
        <v>45037</v>
      </c>
      <c r="G1085" s="82">
        <v>122.8092</v>
      </c>
      <c r="H1085" s="27">
        <f t="shared" si="216"/>
        <v>121.7526</v>
      </c>
      <c r="I1085" s="63">
        <f t="shared" si="217"/>
        <v>1.0566000000000031</v>
      </c>
      <c r="J1085" s="63">
        <f t="shared" si="218"/>
        <v>1.1164035600000066</v>
      </c>
      <c r="K1085" s="63">
        <f t="shared" si="219"/>
        <v>1.0566000000000031</v>
      </c>
      <c r="L1085" s="24">
        <f t="shared" si="220"/>
        <v>8.6035899590584664E-3</v>
      </c>
      <c r="M1085" s="4">
        <f t="shared" ca="1" si="209"/>
        <v>122.72436666666665</v>
      </c>
      <c r="N1085" s="63">
        <f t="shared" ca="1" si="211"/>
        <v>8.483333333334997E-2</v>
      </c>
      <c r="O1085" s="63">
        <f t="shared" ca="1" si="212"/>
        <v>7.1966944444472672E-3</v>
      </c>
      <c r="P1085" s="63">
        <f t="shared" ca="1" si="213"/>
        <v>8.483333333334997E-2</v>
      </c>
      <c r="Q1085" s="24">
        <f t="shared" ca="1" si="214"/>
        <v>6.9077343825503274E-4</v>
      </c>
      <c r="R1085" s="25">
        <f t="shared" ca="1" si="210"/>
        <v>7.4340571817580095E-2</v>
      </c>
      <c r="S1085" s="26">
        <f t="shared" ca="1" si="221"/>
        <v>1</v>
      </c>
    </row>
    <row r="1086" spans="5:19" x14ac:dyDescent="0.3">
      <c r="E1086" s="23">
        <f t="shared" si="215"/>
        <v>1085</v>
      </c>
      <c r="F1086" s="79">
        <v>45040</v>
      </c>
      <c r="G1086" s="82">
        <v>124.33540000000001</v>
      </c>
      <c r="H1086" s="27">
        <f t="shared" si="216"/>
        <v>122.8092</v>
      </c>
      <c r="I1086" s="63">
        <f t="shared" si="217"/>
        <v>1.5262000000000029</v>
      </c>
      <c r="J1086" s="63">
        <f t="shared" si="218"/>
        <v>2.3292864400000086</v>
      </c>
      <c r="K1086" s="63">
        <f t="shared" si="219"/>
        <v>1.5262000000000029</v>
      </c>
      <c r="L1086" s="24">
        <f t="shared" si="220"/>
        <v>1.2274862991553514E-2</v>
      </c>
      <c r="M1086" s="4">
        <f t="shared" ca="1" si="209"/>
        <v>122.50263333333334</v>
      </c>
      <c r="N1086" s="63">
        <f t="shared" ca="1" si="211"/>
        <v>1.8327666666666715</v>
      </c>
      <c r="O1086" s="63">
        <f t="shared" ca="1" si="212"/>
        <v>3.3590336544444623</v>
      </c>
      <c r="P1086" s="63">
        <f t="shared" ca="1" si="213"/>
        <v>1.8327666666666715</v>
      </c>
      <c r="Q1086" s="24">
        <f t="shared" ca="1" si="214"/>
        <v>1.4740505653793461E-2</v>
      </c>
      <c r="R1086" s="25">
        <f t="shared" ca="1" si="210"/>
        <v>1.8222739051509016</v>
      </c>
      <c r="S1086" s="26">
        <f t="shared" ca="1" si="221"/>
        <v>0</v>
      </c>
    </row>
    <row r="1087" spans="5:19" x14ac:dyDescent="0.3">
      <c r="E1087" s="23">
        <f t="shared" si="215"/>
        <v>1086</v>
      </c>
      <c r="F1087" s="79">
        <v>45041</v>
      </c>
      <c r="G1087" s="82">
        <v>121.958</v>
      </c>
      <c r="H1087" s="27">
        <f t="shared" si="216"/>
        <v>124.33540000000001</v>
      </c>
      <c r="I1087" s="63">
        <f t="shared" si="217"/>
        <v>-2.3774000000000086</v>
      </c>
      <c r="J1087" s="63">
        <f t="shared" si="218"/>
        <v>5.6520307600000406</v>
      </c>
      <c r="K1087" s="63">
        <f t="shared" si="219"/>
        <v>2.3774000000000086</v>
      </c>
      <c r="L1087" s="24">
        <f t="shared" si="220"/>
        <v>1.9493596156053793E-2</v>
      </c>
      <c r="M1087" s="4">
        <f t="shared" ca="1" si="209"/>
        <v>122.96573333333333</v>
      </c>
      <c r="N1087" s="63">
        <f t="shared" ca="1" si="211"/>
        <v>-1.0077333333333343</v>
      </c>
      <c r="O1087" s="63">
        <f t="shared" ca="1" si="212"/>
        <v>1.0155264711111129</v>
      </c>
      <c r="P1087" s="63">
        <f t="shared" ca="1" si="213"/>
        <v>1.0077333333333343</v>
      </c>
      <c r="Q1087" s="24">
        <f t="shared" ca="1" si="214"/>
        <v>8.2629539130957726E-3</v>
      </c>
      <c r="R1087" s="25">
        <f t="shared" ca="1" si="210"/>
        <v>-1.0182260948491042</v>
      </c>
      <c r="S1087" s="26">
        <f t="shared" ca="1" si="221"/>
        <v>1</v>
      </c>
    </row>
    <row r="1088" spans="5:19" x14ac:dyDescent="0.3">
      <c r="E1088" s="23">
        <f t="shared" si="215"/>
        <v>1087</v>
      </c>
      <c r="F1088" s="79">
        <v>45042</v>
      </c>
      <c r="G1088" s="82">
        <v>121.1558</v>
      </c>
      <c r="H1088" s="27">
        <f t="shared" si="216"/>
        <v>121.958</v>
      </c>
      <c r="I1088" s="63">
        <f t="shared" si="217"/>
        <v>-0.80219999999999914</v>
      </c>
      <c r="J1088" s="63">
        <f t="shared" si="218"/>
        <v>0.64352483999999865</v>
      </c>
      <c r="K1088" s="63">
        <f t="shared" si="219"/>
        <v>0.80219999999999914</v>
      </c>
      <c r="L1088" s="24">
        <f t="shared" si="220"/>
        <v>6.6212265529178062E-3</v>
      </c>
      <c r="M1088" s="4">
        <f t="shared" ca="1" si="209"/>
        <v>123.03420000000001</v>
      </c>
      <c r="N1088" s="63">
        <f t="shared" ca="1" si="211"/>
        <v>-1.8784000000000134</v>
      </c>
      <c r="O1088" s="63">
        <f t="shared" ca="1" si="212"/>
        <v>3.5283865600000501</v>
      </c>
      <c r="P1088" s="63">
        <f t="shared" ca="1" si="213"/>
        <v>1.8784000000000134</v>
      </c>
      <c r="Q1088" s="24">
        <f t="shared" ca="1" si="214"/>
        <v>1.5504003935428707E-2</v>
      </c>
      <c r="R1088" s="25">
        <f t="shared" ca="1" si="210"/>
        <v>-1.8888927615157833</v>
      </c>
      <c r="S1088" s="26">
        <f t="shared" ca="1" si="221"/>
        <v>0</v>
      </c>
    </row>
    <row r="1089" spans="5:19" x14ac:dyDescent="0.3">
      <c r="E1089" s="23">
        <f t="shared" si="215"/>
        <v>1088</v>
      </c>
      <c r="F1089" s="79">
        <v>45043</v>
      </c>
      <c r="G1089" s="82">
        <v>122.9755</v>
      </c>
      <c r="H1089" s="27">
        <f t="shared" si="216"/>
        <v>121.1558</v>
      </c>
      <c r="I1089" s="63">
        <f t="shared" si="217"/>
        <v>1.8196999999999974</v>
      </c>
      <c r="J1089" s="63">
        <f t="shared" si="218"/>
        <v>3.3113080899999905</v>
      </c>
      <c r="K1089" s="63">
        <f t="shared" si="219"/>
        <v>1.8196999999999974</v>
      </c>
      <c r="L1089" s="24">
        <f t="shared" si="220"/>
        <v>1.4797256364072498E-2</v>
      </c>
      <c r="M1089" s="4">
        <f t="shared" ca="1" si="209"/>
        <v>122.48306666666667</v>
      </c>
      <c r="N1089" s="63">
        <f t="shared" ca="1" si="211"/>
        <v>0.49243333333332373</v>
      </c>
      <c r="O1089" s="63">
        <f t="shared" ca="1" si="212"/>
        <v>0.24249058777776833</v>
      </c>
      <c r="P1089" s="63">
        <f t="shared" ca="1" si="213"/>
        <v>0.49243333333332373</v>
      </c>
      <c r="Q1089" s="24">
        <f t="shared" ca="1" si="214"/>
        <v>4.0043206438137979E-3</v>
      </c>
      <c r="R1089" s="25">
        <f t="shared" ca="1" si="210"/>
        <v>0.48194057181755384</v>
      </c>
      <c r="S1089" s="26">
        <f t="shared" ca="1" si="221"/>
        <v>1</v>
      </c>
    </row>
    <row r="1090" spans="5:19" x14ac:dyDescent="0.3">
      <c r="E1090" s="23">
        <f t="shared" si="215"/>
        <v>1089</v>
      </c>
      <c r="F1090" s="79">
        <v>45044</v>
      </c>
      <c r="G1090" s="82">
        <v>123.9734</v>
      </c>
      <c r="H1090" s="27">
        <f t="shared" si="216"/>
        <v>122.9755</v>
      </c>
      <c r="I1090" s="63">
        <f t="shared" si="217"/>
        <v>0.99790000000000134</v>
      </c>
      <c r="J1090" s="63">
        <f t="shared" si="218"/>
        <v>0.99580441000000264</v>
      </c>
      <c r="K1090" s="63">
        <f t="shared" si="219"/>
        <v>0.99790000000000134</v>
      </c>
      <c r="L1090" s="24">
        <f t="shared" si="220"/>
        <v>8.049307351415718E-3</v>
      </c>
      <c r="M1090" s="4">
        <f t="shared" ref="M1090:M1153" ca="1" si="222">IF(E1090&lt;=span,G1090,AVERAGE(OFFSET(G1090,-span,0,span,1)))</f>
        <v>122.02976666666666</v>
      </c>
      <c r="N1090" s="63">
        <f t="shared" ca="1" si="211"/>
        <v>1.943633333333338</v>
      </c>
      <c r="O1090" s="63">
        <f t="shared" ca="1" si="212"/>
        <v>3.7777105344444624</v>
      </c>
      <c r="P1090" s="63">
        <f t="shared" ca="1" si="213"/>
        <v>1.943633333333338</v>
      </c>
      <c r="Q1090" s="24">
        <f t="shared" ca="1" si="214"/>
        <v>1.567782551203192E-2</v>
      </c>
      <c r="R1090" s="25">
        <f t="shared" ref="R1090:R1153" ca="1" si="223">N1090-AVERAGE(ErorrMA)</f>
        <v>1.933140571817568</v>
      </c>
      <c r="S1090" s="26">
        <f t="shared" ca="1" si="221"/>
        <v>0</v>
      </c>
    </row>
    <row r="1091" spans="5:19" x14ac:dyDescent="0.3">
      <c r="E1091" s="23">
        <f t="shared" si="215"/>
        <v>1090</v>
      </c>
      <c r="F1091" s="79">
        <v>45047</v>
      </c>
      <c r="G1091" s="82">
        <v>125.1474</v>
      </c>
      <c r="H1091" s="27">
        <f t="shared" si="216"/>
        <v>123.9734</v>
      </c>
      <c r="I1091" s="63">
        <f t="shared" si="217"/>
        <v>1.1740000000000066</v>
      </c>
      <c r="J1091" s="63">
        <f t="shared" si="218"/>
        <v>1.3782760000000154</v>
      </c>
      <c r="K1091" s="63">
        <f t="shared" si="219"/>
        <v>1.1740000000000066</v>
      </c>
      <c r="L1091" s="24">
        <f t="shared" si="220"/>
        <v>9.3809379979129127E-3</v>
      </c>
      <c r="M1091" s="4">
        <f t="shared" ca="1" si="222"/>
        <v>122.70156666666666</v>
      </c>
      <c r="N1091" s="63">
        <f t="shared" ref="N1091:N1154" ca="1" si="224">G1091-M1091</f>
        <v>2.44583333333334</v>
      </c>
      <c r="O1091" s="63">
        <f t="shared" ref="O1091:O1154" ca="1" si="225">N1091^2</f>
        <v>5.982100694444477</v>
      </c>
      <c r="P1091" s="63">
        <f t="shared" ref="P1091:P1154" ca="1" si="226">ABS(N1091)</f>
        <v>2.44583333333334</v>
      </c>
      <c r="Q1091" s="24">
        <f t="shared" ref="Q1091:Q1154" ca="1" si="227">P1091/G1091</f>
        <v>1.954362082898518E-2</v>
      </c>
      <c r="R1091" s="25">
        <f t="shared" ca="1" si="223"/>
        <v>2.4353405718175702</v>
      </c>
      <c r="S1091" s="26">
        <f t="shared" ca="1" si="221"/>
        <v>0</v>
      </c>
    </row>
    <row r="1092" spans="5:19" x14ac:dyDescent="0.3">
      <c r="E1092" s="23">
        <f t="shared" ref="E1092:E1155" si="228">E1091+1</f>
        <v>1091</v>
      </c>
      <c r="F1092" s="79">
        <v>45048</v>
      </c>
      <c r="G1092" s="82">
        <v>124.5017</v>
      </c>
      <c r="H1092" s="27">
        <f t="shared" ref="H1092:H1155" si="229">G1091</f>
        <v>125.1474</v>
      </c>
      <c r="I1092" s="63">
        <f t="shared" ref="I1092:I1155" si="230">(G1092-H1092)</f>
        <v>-0.64570000000000505</v>
      </c>
      <c r="J1092" s="63">
        <f t="shared" ref="J1092:J1155" si="231">I1092^2</f>
        <v>0.41692849000000654</v>
      </c>
      <c r="K1092" s="63">
        <f t="shared" ref="K1092:K1155" si="232">ABS(I1092)</f>
        <v>0.64570000000000505</v>
      </c>
      <c r="L1092" s="24">
        <f t="shared" ref="L1092:L1155" si="233">K1092/G1092</f>
        <v>5.1862745649256603E-3</v>
      </c>
      <c r="M1092" s="4">
        <f t="shared" ca="1" si="222"/>
        <v>124.0321</v>
      </c>
      <c r="N1092" s="63">
        <f t="shared" ca="1" si="224"/>
        <v>0.4695999999999998</v>
      </c>
      <c r="O1092" s="63">
        <f t="shared" ca="1" si="225"/>
        <v>0.2205241599999998</v>
      </c>
      <c r="P1092" s="63">
        <f t="shared" ca="1" si="226"/>
        <v>0.4695999999999998</v>
      </c>
      <c r="Q1092" s="24">
        <f t="shared" ca="1" si="227"/>
        <v>3.7718360472186307E-3</v>
      </c>
      <c r="R1092" s="25">
        <f t="shared" ca="1" si="223"/>
        <v>0.45910723848422991</v>
      </c>
      <c r="S1092" s="26">
        <f t="shared" ref="S1092:S1155" ca="1" si="234">IF(N1091*N1092&lt;0,1,0)</f>
        <v>0</v>
      </c>
    </row>
    <row r="1093" spans="5:19" x14ac:dyDescent="0.3">
      <c r="E1093" s="23">
        <f t="shared" si="228"/>
        <v>1092</v>
      </c>
      <c r="F1093" s="79">
        <v>45049</v>
      </c>
      <c r="G1093" s="82">
        <v>123.99290000000001</v>
      </c>
      <c r="H1093" s="27">
        <f t="shared" si="229"/>
        <v>124.5017</v>
      </c>
      <c r="I1093" s="63">
        <f t="shared" si="230"/>
        <v>-0.5087999999999937</v>
      </c>
      <c r="J1093" s="63">
        <f t="shared" si="231"/>
        <v>0.25887743999999357</v>
      </c>
      <c r="K1093" s="63">
        <f t="shared" si="232"/>
        <v>0.5087999999999937</v>
      </c>
      <c r="L1093" s="24">
        <f t="shared" si="233"/>
        <v>4.1034607626726505E-3</v>
      </c>
      <c r="M1093" s="4">
        <f t="shared" ca="1" si="222"/>
        <v>124.54083333333334</v>
      </c>
      <c r="N1093" s="63">
        <f t="shared" ca="1" si="224"/>
        <v>-0.54793333333333294</v>
      </c>
      <c r="O1093" s="63">
        <f t="shared" ca="1" si="225"/>
        <v>0.30023093777777737</v>
      </c>
      <c r="P1093" s="63">
        <f t="shared" ca="1" si="226"/>
        <v>0.54793333333333294</v>
      </c>
      <c r="Q1093" s="24">
        <f t="shared" ca="1" si="227"/>
        <v>4.4190702317095003E-3</v>
      </c>
      <c r="R1093" s="25">
        <f t="shared" ca="1" si="223"/>
        <v>-0.55842609484910277</v>
      </c>
      <c r="S1093" s="26">
        <f t="shared" ca="1" si="234"/>
        <v>1</v>
      </c>
    </row>
    <row r="1094" spans="5:19" x14ac:dyDescent="0.3">
      <c r="E1094" s="23">
        <f t="shared" si="228"/>
        <v>1093</v>
      </c>
      <c r="F1094" s="79">
        <v>45050</v>
      </c>
      <c r="G1094" s="82">
        <v>120.98950000000001</v>
      </c>
      <c r="H1094" s="27">
        <f t="shared" si="229"/>
        <v>123.99290000000001</v>
      </c>
      <c r="I1094" s="63">
        <f t="shared" si="230"/>
        <v>-3.0033999999999992</v>
      </c>
      <c r="J1094" s="63">
        <f t="shared" si="231"/>
        <v>9.0204115599999959</v>
      </c>
      <c r="K1094" s="63">
        <f t="shared" si="232"/>
        <v>3.0033999999999992</v>
      </c>
      <c r="L1094" s="24">
        <f t="shared" si="233"/>
        <v>2.482364172097578E-2</v>
      </c>
      <c r="M1094" s="4">
        <f t="shared" ca="1" si="222"/>
        <v>124.54733333333333</v>
      </c>
      <c r="N1094" s="63">
        <f t="shared" ca="1" si="224"/>
        <v>-3.5578333333333205</v>
      </c>
      <c r="O1094" s="63">
        <f t="shared" ca="1" si="225"/>
        <v>12.658178027777687</v>
      </c>
      <c r="P1094" s="63">
        <f t="shared" ca="1" si="226"/>
        <v>3.5578333333333205</v>
      </c>
      <c r="Q1094" s="24">
        <f t="shared" ca="1" si="227"/>
        <v>2.9406133039092817E-2</v>
      </c>
      <c r="R1094" s="25">
        <f t="shared" ca="1" si="223"/>
        <v>-3.5683260948490902</v>
      </c>
      <c r="S1094" s="26">
        <f t="shared" ca="1" si="234"/>
        <v>0</v>
      </c>
    </row>
    <row r="1095" spans="5:19" x14ac:dyDescent="0.3">
      <c r="E1095" s="23">
        <f t="shared" si="228"/>
        <v>1094</v>
      </c>
      <c r="F1095" s="79">
        <v>45051</v>
      </c>
      <c r="G1095" s="82">
        <v>123.8462</v>
      </c>
      <c r="H1095" s="27">
        <f t="shared" si="229"/>
        <v>120.98950000000001</v>
      </c>
      <c r="I1095" s="63">
        <f t="shared" si="230"/>
        <v>2.8566999999999894</v>
      </c>
      <c r="J1095" s="63">
        <f t="shared" si="231"/>
        <v>8.1607348899999383</v>
      </c>
      <c r="K1095" s="63">
        <f t="shared" si="232"/>
        <v>2.8566999999999894</v>
      </c>
      <c r="L1095" s="24">
        <f t="shared" si="233"/>
        <v>2.3066513142914271E-2</v>
      </c>
      <c r="M1095" s="4">
        <f t="shared" ca="1" si="222"/>
        <v>123.16136666666667</v>
      </c>
      <c r="N1095" s="63">
        <f t="shared" ca="1" si="224"/>
        <v>0.68483333333333007</v>
      </c>
      <c r="O1095" s="63">
        <f t="shared" ca="1" si="225"/>
        <v>0.46899669444443998</v>
      </c>
      <c r="P1095" s="63">
        <f t="shared" ca="1" si="226"/>
        <v>0.68483333333333007</v>
      </c>
      <c r="Q1095" s="24">
        <f t="shared" ca="1" si="227"/>
        <v>5.529708084166733E-3</v>
      </c>
      <c r="R1095" s="25">
        <f t="shared" ca="1" si="223"/>
        <v>0.67434057181756024</v>
      </c>
      <c r="S1095" s="26">
        <f t="shared" ca="1" si="234"/>
        <v>1</v>
      </c>
    </row>
    <row r="1096" spans="5:19" x14ac:dyDescent="0.3">
      <c r="E1096" s="23">
        <f t="shared" si="228"/>
        <v>1095</v>
      </c>
      <c r="F1096" s="79">
        <v>45054</v>
      </c>
      <c r="G1096" s="82">
        <v>124.12990000000001</v>
      </c>
      <c r="H1096" s="27">
        <f t="shared" si="229"/>
        <v>123.8462</v>
      </c>
      <c r="I1096" s="63">
        <f t="shared" si="230"/>
        <v>0.28370000000001028</v>
      </c>
      <c r="J1096" s="63">
        <f t="shared" si="231"/>
        <v>8.0485690000005827E-2</v>
      </c>
      <c r="K1096" s="63">
        <f t="shared" si="232"/>
        <v>0.28370000000001028</v>
      </c>
      <c r="L1096" s="24">
        <f t="shared" si="233"/>
        <v>2.2855089708443354E-3</v>
      </c>
      <c r="M1096" s="4">
        <f t="shared" ca="1" si="222"/>
        <v>122.94286666666666</v>
      </c>
      <c r="N1096" s="63">
        <f t="shared" ca="1" si="224"/>
        <v>1.1870333333333463</v>
      </c>
      <c r="O1096" s="63">
        <f t="shared" ca="1" si="225"/>
        <v>1.4090481344444752</v>
      </c>
      <c r="P1096" s="63">
        <f t="shared" ca="1" si="226"/>
        <v>1.1870333333333463</v>
      </c>
      <c r="Q1096" s="24">
        <f t="shared" ca="1" si="227"/>
        <v>9.5628316250423642E-3</v>
      </c>
      <c r="R1096" s="25">
        <f t="shared" ca="1" si="223"/>
        <v>1.1765405718175763</v>
      </c>
      <c r="S1096" s="26">
        <f t="shared" ca="1" si="234"/>
        <v>0</v>
      </c>
    </row>
    <row r="1097" spans="5:19" x14ac:dyDescent="0.3">
      <c r="E1097" s="23">
        <f t="shared" si="228"/>
        <v>1096</v>
      </c>
      <c r="F1097" s="79">
        <v>45055</v>
      </c>
      <c r="G1097" s="82">
        <v>122.38849999999999</v>
      </c>
      <c r="H1097" s="27">
        <f t="shared" si="229"/>
        <v>124.12990000000001</v>
      </c>
      <c r="I1097" s="63">
        <f t="shared" si="230"/>
        <v>-1.7414000000000129</v>
      </c>
      <c r="J1097" s="63">
        <f t="shared" si="231"/>
        <v>3.0324739600000452</v>
      </c>
      <c r="K1097" s="63">
        <f t="shared" si="232"/>
        <v>1.7414000000000129</v>
      </c>
      <c r="L1097" s="24">
        <f t="shared" si="233"/>
        <v>1.4228461007365995E-2</v>
      </c>
      <c r="M1097" s="4">
        <f t="shared" ca="1" si="222"/>
        <v>122.98853333333334</v>
      </c>
      <c r="N1097" s="63">
        <f t="shared" ca="1" si="224"/>
        <v>-0.60003333333334297</v>
      </c>
      <c r="O1097" s="63">
        <f t="shared" ca="1" si="225"/>
        <v>0.36004000111112267</v>
      </c>
      <c r="P1097" s="63">
        <f t="shared" ca="1" si="226"/>
        <v>0.60003333333334297</v>
      </c>
      <c r="Q1097" s="24">
        <f t="shared" ca="1" si="227"/>
        <v>4.9026937443742103E-3</v>
      </c>
      <c r="R1097" s="25">
        <f t="shared" ca="1" si="223"/>
        <v>-0.6105260948491128</v>
      </c>
      <c r="S1097" s="26">
        <f t="shared" ca="1" si="234"/>
        <v>1</v>
      </c>
    </row>
    <row r="1098" spans="5:19" x14ac:dyDescent="0.3">
      <c r="E1098" s="23">
        <f t="shared" si="228"/>
        <v>1097</v>
      </c>
      <c r="F1098" s="79">
        <v>45056</v>
      </c>
      <c r="G1098" s="82">
        <v>120.833</v>
      </c>
      <c r="H1098" s="27">
        <f t="shared" si="229"/>
        <v>122.38849999999999</v>
      </c>
      <c r="I1098" s="63">
        <f t="shared" si="230"/>
        <v>-1.555499999999995</v>
      </c>
      <c r="J1098" s="63">
        <f t="shared" si="231"/>
        <v>2.4195802499999846</v>
      </c>
      <c r="K1098" s="63">
        <f t="shared" si="232"/>
        <v>1.555499999999995</v>
      </c>
      <c r="L1098" s="24">
        <f t="shared" si="233"/>
        <v>1.2873138960383298E-2</v>
      </c>
      <c r="M1098" s="4">
        <f t="shared" ca="1" si="222"/>
        <v>123.45486666666666</v>
      </c>
      <c r="N1098" s="63">
        <f t="shared" ca="1" si="224"/>
        <v>-2.6218666666666621</v>
      </c>
      <c r="O1098" s="63">
        <f t="shared" ca="1" si="225"/>
        <v>6.8741848177777536</v>
      </c>
      <c r="P1098" s="63">
        <f t="shared" ca="1" si="226"/>
        <v>2.6218666666666621</v>
      </c>
      <c r="Q1098" s="24">
        <f t="shared" ca="1" si="227"/>
        <v>2.1698266753839283E-2</v>
      </c>
      <c r="R1098" s="25">
        <f t="shared" ca="1" si="223"/>
        <v>-2.6323594281824318</v>
      </c>
      <c r="S1098" s="26">
        <f t="shared" ca="1" si="234"/>
        <v>0</v>
      </c>
    </row>
    <row r="1099" spans="5:19" x14ac:dyDescent="0.3">
      <c r="E1099" s="23">
        <f t="shared" si="228"/>
        <v>1098</v>
      </c>
      <c r="F1099" s="79">
        <v>45057</v>
      </c>
      <c r="G1099" s="82">
        <v>119.57089999999999</v>
      </c>
      <c r="H1099" s="27">
        <f t="shared" si="229"/>
        <v>120.833</v>
      </c>
      <c r="I1099" s="63">
        <f t="shared" si="230"/>
        <v>-1.2621000000000038</v>
      </c>
      <c r="J1099" s="63">
        <f t="shared" si="231"/>
        <v>1.5928964100000096</v>
      </c>
      <c r="K1099" s="63">
        <f t="shared" si="232"/>
        <v>1.2621000000000038</v>
      </c>
      <c r="L1099" s="24">
        <f t="shared" si="233"/>
        <v>1.0555243792595053E-2</v>
      </c>
      <c r="M1099" s="4">
        <f t="shared" ca="1" si="222"/>
        <v>122.45046666666667</v>
      </c>
      <c r="N1099" s="63">
        <f t="shared" ca="1" si="224"/>
        <v>-2.8795666666666762</v>
      </c>
      <c r="O1099" s="63">
        <f t="shared" ca="1" si="225"/>
        <v>8.291904187777833</v>
      </c>
      <c r="P1099" s="63">
        <f t="shared" ca="1" si="226"/>
        <v>2.8795666666666762</v>
      </c>
      <c r="Q1099" s="24">
        <f t="shared" ca="1" si="227"/>
        <v>2.4082503909117321E-2</v>
      </c>
      <c r="R1099" s="25">
        <f t="shared" ca="1" si="223"/>
        <v>-2.8900594281824459</v>
      </c>
      <c r="S1099" s="26">
        <f t="shared" ca="1" si="234"/>
        <v>0</v>
      </c>
    </row>
    <row r="1100" spans="5:19" x14ac:dyDescent="0.3">
      <c r="E1100" s="23">
        <f t="shared" si="228"/>
        <v>1099</v>
      </c>
      <c r="F1100" s="79">
        <v>45058</v>
      </c>
      <c r="G1100" s="82">
        <v>117.6045</v>
      </c>
      <c r="H1100" s="27">
        <f t="shared" si="229"/>
        <v>119.57089999999999</v>
      </c>
      <c r="I1100" s="63">
        <f t="shared" si="230"/>
        <v>-1.966399999999993</v>
      </c>
      <c r="J1100" s="63">
        <f t="shared" si="231"/>
        <v>3.8667289599999726</v>
      </c>
      <c r="K1100" s="63">
        <f t="shared" si="232"/>
        <v>1.966399999999993</v>
      </c>
      <c r="L1100" s="24">
        <f t="shared" si="233"/>
        <v>1.6720448622289052E-2</v>
      </c>
      <c r="M1100" s="4">
        <f t="shared" ca="1" si="222"/>
        <v>120.93079999999999</v>
      </c>
      <c r="N1100" s="63">
        <f t="shared" ca="1" si="224"/>
        <v>-3.3262999999999892</v>
      </c>
      <c r="O1100" s="63">
        <f t="shared" ca="1" si="225"/>
        <v>11.064271689999927</v>
      </c>
      <c r="P1100" s="63">
        <f t="shared" ca="1" si="226"/>
        <v>3.3262999999999892</v>
      </c>
      <c r="Q1100" s="24">
        <f t="shared" ca="1" si="227"/>
        <v>2.8283781658014696E-2</v>
      </c>
      <c r="R1100" s="25">
        <f t="shared" ca="1" si="223"/>
        <v>-3.3367927615157589</v>
      </c>
      <c r="S1100" s="26">
        <f t="shared" ca="1" si="234"/>
        <v>0</v>
      </c>
    </row>
    <row r="1101" spans="5:19" x14ac:dyDescent="0.3">
      <c r="E1101" s="23">
        <f t="shared" si="228"/>
        <v>1100</v>
      </c>
      <c r="F1101" s="79">
        <v>45061</v>
      </c>
      <c r="G1101" s="82">
        <v>117.23269999999999</v>
      </c>
      <c r="H1101" s="27">
        <f t="shared" si="229"/>
        <v>117.6045</v>
      </c>
      <c r="I1101" s="63">
        <f t="shared" si="230"/>
        <v>-0.37180000000000746</v>
      </c>
      <c r="J1101" s="63">
        <f t="shared" si="231"/>
        <v>0.13823524000000553</v>
      </c>
      <c r="K1101" s="63">
        <f t="shared" si="232"/>
        <v>0.37180000000000746</v>
      </c>
      <c r="L1101" s="24">
        <f t="shared" si="233"/>
        <v>3.1714700761818798E-3</v>
      </c>
      <c r="M1101" s="4">
        <f t="shared" ca="1" si="222"/>
        <v>119.33613333333334</v>
      </c>
      <c r="N1101" s="63">
        <f t="shared" ca="1" si="224"/>
        <v>-2.1034333333333421</v>
      </c>
      <c r="O1101" s="63">
        <f t="shared" ca="1" si="225"/>
        <v>4.4244317877778148</v>
      </c>
      <c r="P1101" s="63">
        <f t="shared" ca="1" si="226"/>
        <v>2.1034333333333421</v>
      </c>
      <c r="Q1101" s="24">
        <f t="shared" ca="1" si="227"/>
        <v>1.7942377283243858E-2</v>
      </c>
      <c r="R1101" s="25">
        <f t="shared" ca="1" si="223"/>
        <v>-2.1139260948491119</v>
      </c>
      <c r="S1101" s="26">
        <f t="shared" ca="1" si="234"/>
        <v>0</v>
      </c>
    </row>
    <row r="1102" spans="5:19" x14ac:dyDescent="0.3">
      <c r="E1102" s="23">
        <f t="shared" si="228"/>
        <v>1101</v>
      </c>
      <c r="F1102" s="79">
        <v>45062</v>
      </c>
      <c r="G1102" s="82">
        <v>113.95529999999999</v>
      </c>
      <c r="H1102" s="27">
        <f t="shared" si="229"/>
        <v>117.23269999999999</v>
      </c>
      <c r="I1102" s="63">
        <f t="shared" si="230"/>
        <v>-3.2774000000000001</v>
      </c>
      <c r="J1102" s="63">
        <f t="shared" si="231"/>
        <v>10.741350760000001</v>
      </c>
      <c r="K1102" s="63">
        <f t="shared" si="232"/>
        <v>3.2774000000000001</v>
      </c>
      <c r="L1102" s="24">
        <f t="shared" si="233"/>
        <v>2.8760399911193252E-2</v>
      </c>
      <c r="M1102" s="4">
        <f t="shared" ca="1" si="222"/>
        <v>118.13603333333333</v>
      </c>
      <c r="N1102" s="63">
        <f t="shared" ca="1" si="224"/>
        <v>-4.1807333333333361</v>
      </c>
      <c r="O1102" s="63">
        <f t="shared" ca="1" si="225"/>
        <v>17.478531204444469</v>
      </c>
      <c r="P1102" s="63">
        <f t="shared" ca="1" si="226"/>
        <v>4.1807333333333361</v>
      </c>
      <c r="Q1102" s="24">
        <f t="shared" ca="1" si="227"/>
        <v>3.6687484771075467E-2</v>
      </c>
      <c r="R1102" s="25">
        <f t="shared" ca="1" si="223"/>
        <v>-4.1912260948491058</v>
      </c>
      <c r="S1102" s="26">
        <f t="shared" ca="1" si="234"/>
        <v>0</v>
      </c>
    </row>
    <row r="1103" spans="5:19" x14ac:dyDescent="0.3">
      <c r="E1103" s="23">
        <f t="shared" si="228"/>
        <v>1102</v>
      </c>
      <c r="F1103" s="79">
        <v>45063</v>
      </c>
      <c r="G1103" s="82">
        <v>114.44450000000001</v>
      </c>
      <c r="H1103" s="27">
        <f t="shared" si="229"/>
        <v>113.95529999999999</v>
      </c>
      <c r="I1103" s="63">
        <f t="shared" si="230"/>
        <v>0.48920000000001096</v>
      </c>
      <c r="J1103" s="63">
        <f t="shared" si="231"/>
        <v>0.23931664000001071</v>
      </c>
      <c r="K1103" s="63">
        <f t="shared" si="232"/>
        <v>0.48920000000001096</v>
      </c>
      <c r="L1103" s="24">
        <f t="shared" si="233"/>
        <v>4.2745610317665847E-3</v>
      </c>
      <c r="M1103" s="4">
        <f t="shared" ca="1" si="222"/>
        <v>116.26416666666667</v>
      </c>
      <c r="N1103" s="63">
        <f t="shared" ca="1" si="224"/>
        <v>-1.819666666666663</v>
      </c>
      <c r="O1103" s="63">
        <f t="shared" ca="1" si="225"/>
        <v>3.3111867777777646</v>
      </c>
      <c r="P1103" s="63">
        <f t="shared" ca="1" si="226"/>
        <v>1.819666666666663</v>
      </c>
      <c r="Q1103" s="24">
        <f t="shared" ca="1" si="227"/>
        <v>1.5899992281557113E-2</v>
      </c>
      <c r="R1103" s="25">
        <f t="shared" ca="1" si="223"/>
        <v>-1.8301594281824329</v>
      </c>
      <c r="S1103" s="26">
        <f t="shared" ca="1" si="234"/>
        <v>0</v>
      </c>
    </row>
    <row r="1104" spans="5:19" x14ac:dyDescent="0.3">
      <c r="E1104" s="23">
        <f t="shared" si="228"/>
        <v>1103</v>
      </c>
      <c r="F1104" s="79">
        <v>45064</v>
      </c>
      <c r="G1104" s="82">
        <v>116.29349999999999</v>
      </c>
      <c r="H1104" s="27">
        <f t="shared" si="229"/>
        <v>114.44450000000001</v>
      </c>
      <c r="I1104" s="63">
        <f t="shared" si="230"/>
        <v>1.8489999999999895</v>
      </c>
      <c r="J1104" s="63">
        <f t="shared" si="231"/>
        <v>3.4188009999999611</v>
      </c>
      <c r="K1104" s="63">
        <f t="shared" si="232"/>
        <v>1.8489999999999895</v>
      </c>
      <c r="L1104" s="24">
        <f t="shared" si="233"/>
        <v>1.5899426881123963E-2</v>
      </c>
      <c r="M1104" s="4">
        <f t="shared" ca="1" si="222"/>
        <v>115.21083333333333</v>
      </c>
      <c r="N1104" s="63">
        <f t="shared" ca="1" si="224"/>
        <v>1.0826666666666682</v>
      </c>
      <c r="O1104" s="63">
        <f t="shared" ca="1" si="225"/>
        <v>1.1721671111111145</v>
      </c>
      <c r="P1104" s="63">
        <f t="shared" ca="1" si="226"/>
        <v>1.0826666666666682</v>
      </c>
      <c r="Q1104" s="24">
        <f t="shared" ca="1" si="227"/>
        <v>9.3097779898848026E-3</v>
      </c>
      <c r="R1104" s="25">
        <f t="shared" ca="1" si="223"/>
        <v>1.0721739051508983</v>
      </c>
      <c r="S1104" s="26">
        <f t="shared" ca="1" si="234"/>
        <v>1</v>
      </c>
    </row>
    <row r="1105" spans="5:19" x14ac:dyDescent="0.3">
      <c r="E1105" s="23">
        <f t="shared" si="228"/>
        <v>1104</v>
      </c>
      <c r="F1105" s="79">
        <v>45065</v>
      </c>
      <c r="G1105" s="82">
        <v>112.2726</v>
      </c>
      <c r="H1105" s="27">
        <f t="shared" si="229"/>
        <v>116.29349999999999</v>
      </c>
      <c r="I1105" s="63">
        <f t="shared" si="230"/>
        <v>-4.0208999999999975</v>
      </c>
      <c r="J1105" s="63">
        <f t="shared" si="231"/>
        <v>16.16763680999998</v>
      </c>
      <c r="K1105" s="63">
        <f t="shared" si="232"/>
        <v>4.0208999999999975</v>
      </c>
      <c r="L1105" s="24">
        <f t="shared" si="233"/>
        <v>3.5813724809080731E-2</v>
      </c>
      <c r="M1105" s="4">
        <f t="shared" ca="1" si="222"/>
        <v>114.89776666666667</v>
      </c>
      <c r="N1105" s="63">
        <f t="shared" ca="1" si="224"/>
        <v>-2.6251666666666722</v>
      </c>
      <c r="O1105" s="63">
        <f t="shared" ca="1" si="225"/>
        <v>6.8915000277778065</v>
      </c>
      <c r="P1105" s="63">
        <f t="shared" ca="1" si="226"/>
        <v>2.6251666666666722</v>
      </c>
      <c r="Q1105" s="24">
        <f t="shared" ca="1" si="227"/>
        <v>2.3382077788050445E-2</v>
      </c>
      <c r="R1105" s="25">
        <f t="shared" ca="1" si="223"/>
        <v>-2.6356594281824419</v>
      </c>
      <c r="S1105" s="26">
        <f t="shared" ca="1" si="234"/>
        <v>1</v>
      </c>
    </row>
    <row r="1106" spans="5:19" x14ac:dyDescent="0.3">
      <c r="E1106" s="23">
        <f t="shared" si="228"/>
        <v>1105</v>
      </c>
      <c r="F1106" s="79">
        <v>45068</v>
      </c>
      <c r="G1106" s="82">
        <v>107.7919</v>
      </c>
      <c r="H1106" s="27">
        <f t="shared" si="229"/>
        <v>112.2726</v>
      </c>
      <c r="I1106" s="63">
        <f t="shared" si="230"/>
        <v>-4.4806999999999988</v>
      </c>
      <c r="J1106" s="63">
        <f t="shared" si="231"/>
        <v>20.076672489999989</v>
      </c>
      <c r="K1106" s="63">
        <f t="shared" si="232"/>
        <v>4.4806999999999988</v>
      </c>
      <c r="L1106" s="24">
        <f t="shared" si="233"/>
        <v>4.156805845337172E-2</v>
      </c>
      <c r="M1106" s="4">
        <f t="shared" ca="1" si="222"/>
        <v>114.33686666666667</v>
      </c>
      <c r="N1106" s="63">
        <f t="shared" ca="1" si="224"/>
        <v>-6.5449666666666673</v>
      </c>
      <c r="O1106" s="63">
        <f t="shared" ca="1" si="225"/>
        <v>42.836588667777782</v>
      </c>
      <c r="P1106" s="63">
        <f t="shared" ca="1" si="226"/>
        <v>6.5449666666666673</v>
      </c>
      <c r="Q1106" s="24">
        <f t="shared" ca="1" si="227"/>
        <v>6.0718538838879982E-2</v>
      </c>
      <c r="R1106" s="25">
        <f t="shared" ca="1" si="223"/>
        <v>-6.555459428182437</v>
      </c>
      <c r="S1106" s="26">
        <f t="shared" ca="1" si="234"/>
        <v>0</v>
      </c>
    </row>
    <row r="1107" spans="5:19" x14ac:dyDescent="0.3">
      <c r="E1107" s="23">
        <f t="shared" si="228"/>
        <v>1106</v>
      </c>
      <c r="F1107" s="79">
        <v>45069</v>
      </c>
      <c r="G1107" s="82">
        <v>106.4222</v>
      </c>
      <c r="H1107" s="27">
        <f t="shared" si="229"/>
        <v>107.7919</v>
      </c>
      <c r="I1107" s="63">
        <f t="shared" si="230"/>
        <v>-1.3696999999999946</v>
      </c>
      <c r="J1107" s="63">
        <f t="shared" si="231"/>
        <v>1.8760780899999852</v>
      </c>
      <c r="K1107" s="63">
        <f t="shared" si="232"/>
        <v>1.3696999999999946</v>
      </c>
      <c r="L1107" s="24">
        <f t="shared" si="233"/>
        <v>1.2870434928050675E-2</v>
      </c>
      <c r="M1107" s="4">
        <f t="shared" ca="1" si="222"/>
        <v>112.11933333333333</v>
      </c>
      <c r="N1107" s="63">
        <f t="shared" ca="1" si="224"/>
        <v>-5.6971333333333263</v>
      </c>
      <c r="O1107" s="63">
        <f t="shared" ca="1" si="225"/>
        <v>32.4573282177777</v>
      </c>
      <c r="P1107" s="63">
        <f t="shared" ca="1" si="226"/>
        <v>5.6971333333333263</v>
      </c>
      <c r="Q1107" s="24">
        <f t="shared" ca="1" si="227"/>
        <v>5.3533316670143313E-2</v>
      </c>
      <c r="R1107" s="25">
        <f t="shared" ca="1" si="223"/>
        <v>-5.707626094849096</v>
      </c>
      <c r="S1107" s="26">
        <f t="shared" ca="1" si="234"/>
        <v>0</v>
      </c>
    </row>
    <row r="1108" spans="5:19" x14ac:dyDescent="0.3">
      <c r="E1108" s="23">
        <f t="shared" si="228"/>
        <v>1107</v>
      </c>
      <c r="F1108" s="79">
        <v>45070</v>
      </c>
      <c r="G1108" s="82">
        <v>105.94280000000001</v>
      </c>
      <c r="H1108" s="27">
        <f t="shared" si="229"/>
        <v>106.4222</v>
      </c>
      <c r="I1108" s="63">
        <f t="shared" si="230"/>
        <v>-0.47939999999999827</v>
      </c>
      <c r="J1108" s="63">
        <f t="shared" si="231"/>
        <v>0.22982435999999834</v>
      </c>
      <c r="K1108" s="63">
        <f t="shared" si="232"/>
        <v>0.47939999999999827</v>
      </c>
      <c r="L1108" s="24">
        <f t="shared" si="233"/>
        <v>4.5250833468626298E-3</v>
      </c>
      <c r="M1108" s="4">
        <f t="shared" ca="1" si="222"/>
        <v>108.82890000000002</v>
      </c>
      <c r="N1108" s="63">
        <f t="shared" ca="1" si="224"/>
        <v>-2.8861000000000132</v>
      </c>
      <c r="O1108" s="63">
        <f t="shared" ca="1" si="225"/>
        <v>8.3295732100000759</v>
      </c>
      <c r="P1108" s="63">
        <f t="shared" ca="1" si="226"/>
        <v>2.8861000000000132</v>
      </c>
      <c r="Q1108" s="24">
        <f t="shared" ca="1" si="227"/>
        <v>2.7242058922362002E-2</v>
      </c>
      <c r="R1108" s="25">
        <f t="shared" ca="1" si="223"/>
        <v>-2.8965927615157829</v>
      </c>
      <c r="S1108" s="26">
        <f t="shared" ca="1" si="234"/>
        <v>0</v>
      </c>
    </row>
    <row r="1109" spans="5:19" x14ac:dyDescent="0.3">
      <c r="E1109" s="23">
        <f t="shared" si="228"/>
        <v>1108</v>
      </c>
      <c r="F1109" s="79">
        <v>45071</v>
      </c>
      <c r="G1109" s="82">
        <v>105.1504</v>
      </c>
      <c r="H1109" s="27">
        <f t="shared" si="229"/>
        <v>105.94280000000001</v>
      </c>
      <c r="I1109" s="63">
        <f t="shared" si="230"/>
        <v>-0.79240000000000066</v>
      </c>
      <c r="J1109" s="63">
        <f t="shared" si="231"/>
        <v>0.62789776000000108</v>
      </c>
      <c r="K1109" s="63">
        <f t="shared" si="232"/>
        <v>0.79240000000000066</v>
      </c>
      <c r="L1109" s="24">
        <f t="shared" si="233"/>
        <v>7.5358724265433188E-3</v>
      </c>
      <c r="M1109" s="4">
        <f t="shared" ca="1" si="222"/>
        <v>106.71896666666667</v>
      </c>
      <c r="N1109" s="63">
        <f t="shared" ca="1" si="224"/>
        <v>-1.5685666666666691</v>
      </c>
      <c r="O1109" s="63">
        <f t="shared" ca="1" si="225"/>
        <v>2.4604013877777855</v>
      </c>
      <c r="P1109" s="63">
        <f t="shared" ca="1" si="226"/>
        <v>1.5685666666666691</v>
      </c>
      <c r="Q1109" s="24">
        <f t="shared" ca="1" si="227"/>
        <v>1.4917362812377976E-2</v>
      </c>
      <c r="R1109" s="25">
        <f t="shared" ca="1" si="223"/>
        <v>-1.5790594281824391</v>
      </c>
      <c r="S1109" s="26">
        <f t="shared" ca="1" si="234"/>
        <v>0</v>
      </c>
    </row>
    <row r="1110" spans="5:19" x14ac:dyDescent="0.3">
      <c r="E1110" s="23">
        <f t="shared" si="228"/>
        <v>1109</v>
      </c>
      <c r="F1110" s="79">
        <v>45072</v>
      </c>
      <c r="G1110" s="82">
        <v>105.1798</v>
      </c>
      <c r="H1110" s="27">
        <f t="shared" si="229"/>
        <v>105.1504</v>
      </c>
      <c r="I1110" s="63">
        <f t="shared" si="230"/>
        <v>2.939999999999543E-2</v>
      </c>
      <c r="J1110" s="63">
        <f t="shared" si="231"/>
        <v>8.6435999999973122E-4</v>
      </c>
      <c r="K1110" s="63">
        <f t="shared" si="232"/>
        <v>2.939999999999543E-2</v>
      </c>
      <c r="L1110" s="24">
        <f t="shared" si="233"/>
        <v>2.795213529593651E-4</v>
      </c>
      <c r="M1110" s="4">
        <f t="shared" ca="1" si="222"/>
        <v>105.83846666666666</v>
      </c>
      <c r="N1110" s="63">
        <f t="shared" ca="1" si="224"/>
        <v>-0.65866666666666163</v>
      </c>
      <c r="O1110" s="63">
        <f t="shared" ca="1" si="225"/>
        <v>0.43384177777777116</v>
      </c>
      <c r="P1110" s="63">
        <f t="shared" ca="1" si="226"/>
        <v>0.65866666666666163</v>
      </c>
      <c r="Q1110" s="24">
        <f t="shared" ca="1" si="227"/>
        <v>6.2622924427186743E-3</v>
      </c>
      <c r="R1110" s="25">
        <f t="shared" ca="1" si="223"/>
        <v>-0.66915942818243146</v>
      </c>
      <c r="S1110" s="26">
        <f t="shared" ca="1" si="234"/>
        <v>0</v>
      </c>
    </row>
    <row r="1111" spans="5:19" x14ac:dyDescent="0.3">
      <c r="E1111" s="23">
        <f t="shared" si="228"/>
        <v>1110</v>
      </c>
      <c r="F1111" s="79">
        <v>45076</v>
      </c>
      <c r="G1111" s="82">
        <v>104.21120000000001</v>
      </c>
      <c r="H1111" s="27">
        <f t="shared" si="229"/>
        <v>105.1798</v>
      </c>
      <c r="I1111" s="63">
        <f t="shared" si="230"/>
        <v>-0.96859999999999502</v>
      </c>
      <c r="J1111" s="63">
        <f t="shared" si="231"/>
        <v>0.93818595999999033</v>
      </c>
      <c r="K1111" s="63">
        <f t="shared" si="232"/>
        <v>0.96859999999999502</v>
      </c>
      <c r="L1111" s="24">
        <f t="shared" si="233"/>
        <v>9.2945863784314447E-3</v>
      </c>
      <c r="M1111" s="4">
        <f t="shared" ca="1" si="222"/>
        <v>105.42433333333334</v>
      </c>
      <c r="N1111" s="63">
        <f t="shared" ca="1" si="224"/>
        <v>-1.2131333333333316</v>
      </c>
      <c r="O1111" s="63">
        <f t="shared" ca="1" si="225"/>
        <v>1.4716924844444403</v>
      </c>
      <c r="P1111" s="63">
        <f t="shared" ca="1" si="226"/>
        <v>1.2131333333333316</v>
      </c>
      <c r="Q1111" s="24">
        <f t="shared" ca="1" si="227"/>
        <v>1.1641103195561817E-2</v>
      </c>
      <c r="R1111" s="25">
        <f t="shared" ca="1" si="223"/>
        <v>-1.2236260948491016</v>
      </c>
      <c r="S1111" s="26">
        <f t="shared" ca="1" si="234"/>
        <v>0</v>
      </c>
    </row>
    <row r="1112" spans="5:19" x14ac:dyDescent="0.3">
      <c r="E1112" s="23">
        <f t="shared" si="228"/>
        <v>1111</v>
      </c>
      <c r="F1112" s="79">
        <v>45077</v>
      </c>
      <c r="G1112" s="82">
        <v>102.9785</v>
      </c>
      <c r="H1112" s="27">
        <f t="shared" si="229"/>
        <v>104.21120000000001</v>
      </c>
      <c r="I1112" s="63">
        <f t="shared" si="230"/>
        <v>-1.2327000000000083</v>
      </c>
      <c r="J1112" s="63">
        <f t="shared" si="231"/>
        <v>1.5195492900000205</v>
      </c>
      <c r="K1112" s="63">
        <f t="shared" si="232"/>
        <v>1.2327000000000083</v>
      </c>
      <c r="L1112" s="24">
        <f t="shared" si="233"/>
        <v>1.1970459853270424E-2</v>
      </c>
      <c r="M1112" s="4">
        <f t="shared" ca="1" si="222"/>
        <v>104.84713333333333</v>
      </c>
      <c r="N1112" s="63">
        <f t="shared" ca="1" si="224"/>
        <v>-1.8686333333333351</v>
      </c>
      <c r="O1112" s="63">
        <f t="shared" ca="1" si="225"/>
        <v>3.4917905344444513</v>
      </c>
      <c r="P1112" s="63">
        <f t="shared" ca="1" si="226"/>
        <v>1.8686333333333351</v>
      </c>
      <c r="Q1112" s="24">
        <f t="shared" ca="1" si="227"/>
        <v>1.814585892524493E-2</v>
      </c>
      <c r="R1112" s="25">
        <f t="shared" ca="1" si="223"/>
        <v>-1.8791260948491051</v>
      </c>
      <c r="S1112" s="26">
        <f t="shared" ca="1" si="234"/>
        <v>0</v>
      </c>
    </row>
    <row r="1113" spans="5:19" x14ac:dyDescent="0.3">
      <c r="E1113" s="23">
        <f t="shared" si="228"/>
        <v>1112</v>
      </c>
      <c r="F1113" s="79">
        <v>45078</v>
      </c>
      <c r="G1113" s="82">
        <v>101.3839</v>
      </c>
      <c r="H1113" s="27">
        <f t="shared" si="229"/>
        <v>102.9785</v>
      </c>
      <c r="I1113" s="63">
        <f t="shared" si="230"/>
        <v>-1.5945999999999998</v>
      </c>
      <c r="J1113" s="63">
        <f t="shared" si="231"/>
        <v>2.5427491599999992</v>
      </c>
      <c r="K1113" s="63">
        <f t="shared" si="232"/>
        <v>1.5945999999999998</v>
      </c>
      <c r="L1113" s="24">
        <f t="shared" si="233"/>
        <v>1.5728335564128032E-2</v>
      </c>
      <c r="M1113" s="4">
        <f t="shared" ca="1" si="222"/>
        <v>104.12316666666668</v>
      </c>
      <c r="N1113" s="63">
        <f t="shared" ca="1" si="224"/>
        <v>-2.7392666666666798</v>
      </c>
      <c r="O1113" s="63">
        <f t="shared" ca="1" si="225"/>
        <v>7.5035818711111837</v>
      </c>
      <c r="P1113" s="63">
        <f t="shared" ca="1" si="226"/>
        <v>2.7392666666666798</v>
      </c>
      <c r="Q1113" s="24">
        <f t="shared" ca="1" si="227"/>
        <v>2.7018754128285458E-2</v>
      </c>
      <c r="R1113" s="25">
        <f t="shared" ca="1" si="223"/>
        <v>-2.7497594281824496</v>
      </c>
      <c r="S1113" s="26">
        <f t="shared" ca="1" si="234"/>
        <v>0</v>
      </c>
    </row>
    <row r="1114" spans="5:19" x14ac:dyDescent="0.3">
      <c r="E1114" s="23">
        <f t="shared" si="228"/>
        <v>1113</v>
      </c>
      <c r="F1114" s="79">
        <v>45079</v>
      </c>
      <c r="G1114" s="82">
        <v>105.791</v>
      </c>
      <c r="H1114" s="27">
        <f t="shared" si="229"/>
        <v>101.3839</v>
      </c>
      <c r="I1114" s="63">
        <f t="shared" si="230"/>
        <v>4.4070999999999998</v>
      </c>
      <c r="J1114" s="63">
        <f t="shared" si="231"/>
        <v>19.422530409999997</v>
      </c>
      <c r="K1114" s="63">
        <f t="shared" si="232"/>
        <v>4.4070999999999998</v>
      </c>
      <c r="L1114" s="24">
        <f t="shared" si="233"/>
        <v>4.165855318505355E-2</v>
      </c>
      <c r="M1114" s="4">
        <f t="shared" ca="1" si="222"/>
        <v>102.85786666666667</v>
      </c>
      <c r="N1114" s="63">
        <f t="shared" ca="1" si="224"/>
        <v>2.9331333333333305</v>
      </c>
      <c r="O1114" s="63">
        <f t="shared" ca="1" si="225"/>
        <v>8.6032711511110946</v>
      </c>
      <c r="P1114" s="63">
        <f t="shared" ca="1" si="226"/>
        <v>2.9331333333333305</v>
      </c>
      <c r="Q1114" s="24">
        <f t="shared" ca="1" si="227"/>
        <v>2.7725735963676782E-2</v>
      </c>
      <c r="R1114" s="25">
        <f t="shared" ca="1" si="223"/>
        <v>2.9226405718175608</v>
      </c>
      <c r="S1114" s="26">
        <f t="shared" ca="1" si="234"/>
        <v>1</v>
      </c>
    </row>
    <row r="1115" spans="5:19" x14ac:dyDescent="0.3">
      <c r="E1115" s="23">
        <f t="shared" si="228"/>
        <v>1114</v>
      </c>
      <c r="F1115" s="79">
        <v>45082</v>
      </c>
      <c r="G1115" s="82">
        <v>103.2586</v>
      </c>
      <c r="H1115" s="27">
        <f t="shared" si="229"/>
        <v>105.791</v>
      </c>
      <c r="I1115" s="63">
        <f t="shared" si="230"/>
        <v>-2.5323999999999955</v>
      </c>
      <c r="J1115" s="63">
        <f t="shared" si="231"/>
        <v>6.4130497599999776</v>
      </c>
      <c r="K1115" s="63">
        <f t="shared" si="232"/>
        <v>2.5323999999999955</v>
      </c>
      <c r="L1115" s="24">
        <f t="shared" si="233"/>
        <v>2.4524833766872645E-2</v>
      </c>
      <c r="M1115" s="4">
        <f t="shared" ca="1" si="222"/>
        <v>103.38446666666665</v>
      </c>
      <c r="N1115" s="63">
        <f t="shared" ca="1" si="224"/>
        <v>-0.1258666666666528</v>
      </c>
      <c r="O1115" s="63">
        <f t="shared" ca="1" si="225"/>
        <v>1.5842417777774287E-2</v>
      </c>
      <c r="P1115" s="63">
        <f t="shared" ca="1" si="226"/>
        <v>0.1258666666666528</v>
      </c>
      <c r="Q1115" s="24">
        <f t="shared" ca="1" si="227"/>
        <v>1.2189460893974235E-3</v>
      </c>
      <c r="R1115" s="25">
        <f t="shared" ca="1" si="223"/>
        <v>-0.13635942818242269</v>
      </c>
      <c r="S1115" s="26">
        <f t="shared" ca="1" si="234"/>
        <v>1</v>
      </c>
    </row>
    <row r="1116" spans="5:19" x14ac:dyDescent="0.3">
      <c r="E1116" s="23">
        <f t="shared" si="228"/>
        <v>1115</v>
      </c>
      <c r="F1116" s="79">
        <v>45083</v>
      </c>
      <c r="G1116" s="82">
        <v>104.2303</v>
      </c>
      <c r="H1116" s="27">
        <f t="shared" si="229"/>
        <v>103.2586</v>
      </c>
      <c r="I1116" s="63">
        <f t="shared" si="230"/>
        <v>0.97169999999999845</v>
      </c>
      <c r="J1116" s="63">
        <f t="shared" si="231"/>
        <v>0.94420088999999696</v>
      </c>
      <c r="K1116" s="63">
        <f t="shared" si="232"/>
        <v>0.97169999999999845</v>
      </c>
      <c r="L1116" s="24">
        <f t="shared" si="233"/>
        <v>9.3226249948431348E-3</v>
      </c>
      <c r="M1116" s="4">
        <f t="shared" ca="1" si="222"/>
        <v>103.47783333333332</v>
      </c>
      <c r="N1116" s="63">
        <f t="shared" ca="1" si="224"/>
        <v>0.7524666666666775</v>
      </c>
      <c r="O1116" s="63">
        <f t="shared" ca="1" si="225"/>
        <v>0.56620608444446074</v>
      </c>
      <c r="P1116" s="63">
        <f t="shared" ca="1" si="226"/>
        <v>0.7524666666666775</v>
      </c>
      <c r="Q1116" s="24">
        <f t="shared" ca="1" si="227"/>
        <v>7.2192698924082293E-3</v>
      </c>
      <c r="R1116" s="25">
        <f t="shared" ca="1" si="223"/>
        <v>0.74197390515090766</v>
      </c>
      <c r="S1116" s="26">
        <f t="shared" ca="1" si="234"/>
        <v>1</v>
      </c>
    </row>
    <row r="1117" spans="5:19" x14ac:dyDescent="0.3">
      <c r="E1117" s="23">
        <f t="shared" si="228"/>
        <v>1116</v>
      </c>
      <c r="F1117" s="79">
        <v>45084</v>
      </c>
      <c r="G1117" s="82">
        <v>105.11369999999999</v>
      </c>
      <c r="H1117" s="27">
        <f t="shared" si="229"/>
        <v>104.2303</v>
      </c>
      <c r="I1117" s="63">
        <f t="shared" si="230"/>
        <v>0.88339999999999463</v>
      </c>
      <c r="J1117" s="63">
        <f t="shared" si="231"/>
        <v>0.78039555999999055</v>
      </c>
      <c r="K1117" s="63">
        <f t="shared" si="232"/>
        <v>0.88339999999999463</v>
      </c>
      <c r="L1117" s="24">
        <f t="shared" si="233"/>
        <v>8.404232749869853E-3</v>
      </c>
      <c r="M1117" s="4">
        <f t="shared" ca="1" si="222"/>
        <v>104.42663333333333</v>
      </c>
      <c r="N1117" s="63">
        <f t="shared" ca="1" si="224"/>
        <v>0.68706666666666649</v>
      </c>
      <c r="O1117" s="63">
        <f t="shared" ca="1" si="225"/>
        <v>0.4720606044444442</v>
      </c>
      <c r="P1117" s="63">
        <f t="shared" ca="1" si="226"/>
        <v>0.68706666666666649</v>
      </c>
      <c r="Q1117" s="24">
        <f t="shared" ca="1" si="227"/>
        <v>6.5364140608376127E-3</v>
      </c>
      <c r="R1117" s="25">
        <f t="shared" ca="1" si="223"/>
        <v>0.67657390515089666</v>
      </c>
      <c r="S1117" s="26">
        <f t="shared" ca="1" si="234"/>
        <v>0</v>
      </c>
    </row>
    <row r="1118" spans="5:19" x14ac:dyDescent="0.3">
      <c r="E1118" s="23">
        <f t="shared" si="228"/>
        <v>1117</v>
      </c>
      <c r="F1118" s="79">
        <v>45085</v>
      </c>
      <c r="G1118" s="82">
        <v>104.2402</v>
      </c>
      <c r="H1118" s="27">
        <f t="shared" si="229"/>
        <v>105.11369999999999</v>
      </c>
      <c r="I1118" s="63">
        <f t="shared" si="230"/>
        <v>-0.87349999999999284</v>
      </c>
      <c r="J1118" s="63">
        <f t="shared" si="231"/>
        <v>0.76300224999998745</v>
      </c>
      <c r="K1118" s="63">
        <f t="shared" si="232"/>
        <v>0.87349999999999284</v>
      </c>
      <c r="L1118" s="24">
        <f t="shared" si="233"/>
        <v>8.3796846130378948E-3</v>
      </c>
      <c r="M1118" s="4">
        <f t="shared" ca="1" si="222"/>
        <v>104.20086666666667</v>
      </c>
      <c r="N1118" s="63">
        <f t="shared" ca="1" si="224"/>
        <v>3.9333333333331666E-2</v>
      </c>
      <c r="O1118" s="63">
        <f t="shared" ca="1" si="225"/>
        <v>1.5471111111109799E-3</v>
      </c>
      <c r="P1118" s="63">
        <f t="shared" ca="1" si="226"/>
        <v>3.9333333333331666E-2</v>
      </c>
      <c r="Q1118" s="24">
        <f t="shared" ca="1" si="227"/>
        <v>3.773336326420293E-4</v>
      </c>
      <c r="R1118" s="25">
        <f t="shared" ca="1" si="223"/>
        <v>2.8840571817561785E-2</v>
      </c>
      <c r="S1118" s="26">
        <f t="shared" ca="1" si="234"/>
        <v>0</v>
      </c>
    </row>
    <row r="1119" spans="5:19" x14ac:dyDescent="0.3">
      <c r="E1119" s="23">
        <f t="shared" si="228"/>
        <v>1118</v>
      </c>
      <c r="F1119" s="79">
        <v>45086</v>
      </c>
      <c r="G1119" s="82">
        <v>103.9064</v>
      </c>
      <c r="H1119" s="27">
        <f t="shared" si="229"/>
        <v>104.2402</v>
      </c>
      <c r="I1119" s="63">
        <f t="shared" si="230"/>
        <v>-0.33379999999999654</v>
      </c>
      <c r="J1119" s="63">
        <f t="shared" si="231"/>
        <v>0.11142243999999769</v>
      </c>
      <c r="K1119" s="63">
        <f t="shared" si="232"/>
        <v>0.33379999999999654</v>
      </c>
      <c r="L1119" s="24">
        <f t="shared" si="233"/>
        <v>3.2125066405918837E-3</v>
      </c>
      <c r="M1119" s="4">
        <f t="shared" ca="1" si="222"/>
        <v>104.52806666666667</v>
      </c>
      <c r="N1119" s="63">
        <f t="shared" ca="1" si="224"/>
        <v>-0.6216666666666697</v>
      </c>
      <c r="O1119" s="63">
        <f t="shared" ca="1" si="225"/>
        <v>0.3864694444444482</v>
      </c>
      <c r="P1119" s="63">
        <f t="shared" ca="1" si="226"/>
        <v>0.6216666666666697</v>
      </c>
      <c r="Q1119" s="24">
        <f t="shared" ca="1" si="227"/>
        <v>5.982948756444932E-3</v>
      </c>
      <c r="R1119" s="25">
        <f t="shared" ca="1" si="223"/>
        <v>-0.63215942818243953</v>
      </c>
      <c r="S1119" s="26">
        <f t="shared" ca="1" si="234"/>
        <v>1</v>
      </c>
    </row>
    <row r="1120" spans="5:19" x14ac:dyDescent="0.3">
      <c r="E1120" s="23">
        <f t="shared" si="228"/>
        <v>1119</v>
      </c>
      <c r="F1120" s="79">
        <v>45089</v>
      </c>
      <c r="G1120" s="82">
        <v>104.85850000000001</v>
      </c>
      <c r="H1120" s="27">
        <f t="shared" si="229"/>
        <v>103.9064</v>
      </c>
      <c r="I1120" s="63">
        <f t="shared" si="230"/>
        <v>0.9521000000000015</v>
      </c>
      <c r="J1120" s="63">
        <f t="shared" si="231"/>
        <v>0.90649441000000286</v>
      </c>
      <c r="K1120" s="63">
        <f t="shared" si="232"/>
        <v>0.9521000000000015</v>
      </c>
      <c r="L1120" s="24">
        <f t="shared" si="233"/>
        <v>9.0798552334813241E-3</v>
      </c>
      <c r="M1120" s="4">
        <f t="shared" ca="1" si="222"/>
        <v>104.42010000000001</v>
      </c>
      <c r="N1120" s="63">
        <f t="shared" ca="1" si="224"/>
        <v>0.43840000000000146</v>
      </c>
      <c r="O1120" s="63">
        <f t="shared" ca="1" si="225"/>
        <v>0.19219456000000126</v>
      </c>
      <c r="P1120" s="63">
        <f t="shared" ca="1" si="226"/>
        <v>0.43840000000000146</v>
      </c>
      <c r="Q1120" s="24">
        <f t="shared" ca="1" si="227"/>
        <v>4.1808723184100617E-3</v>
      </c>
      <c r="R1120" s="25">
        <f t="shared" ca="1" si="223"/>
        <v>0.42790723848423157</v>
      </c>
      <c r="S1120" s="26">
        <f t="shared" ca="1" si="234"/>
        <v>1</v>
      </c>
    </row>
    <row r="1121" spans="5:19" x14ac:dyDescent="0.3">
      <c r="E1121" s="23">
        <f t="shared" si="228"/>
        <v>1120</v>
      </c>
      <c r="F1121" s="79">
        <v>45090</v>
      </c>
      <c r="G1121" s="82">
        <v>104.8094</v>
      </c>
      <c r="H1121" s="27">
        <f t="shared" si="229"/>
        <v>104.85850000000001</v>
      </c>
      <c r="I1121" s="63">
        <f t="shared" si="230"/>
        <v>-4.9100000000009913E-2</v>
      </c>
      <c r="J1121" s="63">
        <f t="shared" si="231"/>
        <v>2.4108100000009734E-3</v>
      </c>
      <c r="K1121" s="63">
        <f t="shared" si="232"/>
        <v>4.9100000000009913E-2</v>
      </c>
      <c r="L1121" s="24">
        <f t="shared" si="233"/>
        <v>4.684694311770692E-4</v>
      </c>
      <c r="M1121" s="4">
        <f t="shared" ca="1" si="222"/>
        <v>104.33503333333334</v>
      </c>
      <c r="N1121" s="63">
        <f t="shared" ca="1" si="224"/>
        <v>0.47436666666665417</v>
      </c>
      <c r="O1121" s="63">
        <f t="shared" ca="1" si="225"/>
        <v>0.22502373444443258</v>
      </c>
      <c r="P1121" s="63">
        <f t="shared" ca="1" si="226"/>
        <v>0.47436666666665417</v>
      </c>
      <c r="Q1121" s="24">
        <f t="shared" ca="1" si="227"/>
        <v>4.5259935336587577E-3</v>
      </c>
      <c r="R1121" s="25">
        <f t="shared" ca="1" si="223"/>
        <v>0.46387390515088428</v>
      </c>
      <c r="S1121" s="26">
        <f t="shared" ca="1" si="234"/>
        <v>0</v>
      </c>
    </row>
    <row r="1122" spans="5:19" x14ac:dyDescent="0.3">
      <c r="E1122" s="23">
        <f t="shared" si="228"/>
        <v>1121</v>
      </c>
      <c r="F1122" s="79">
        <v>45091</v>
      </c>
      <c r="G1122" s="82">
        <v>110.77719999999999</v>
      </c>
      <c r="H1122" s="27">
        <f t="shared" si="229"/>
        <v>104.8094</v>
      </c>
      <c r="I1122" s="63">
        <f t="shared" si="230"/>
        <v>5.9677999999999969</v>
      </c>
      <c r="J1122" s="63">
        <f t="shared" si="231"/>
        <v>35.61463683999996</v>
      </c>
      <c r="K1122" s="63">
        <f t="shared" si="232"/>
        <v>5.9677999999999969</v>
      </c>
      <c r="L1122" s="24">
        <f t="shared" si="233"/>
        <v>5.3872096424173906E-2</v>
      </c>
      <c r="M1122" s="4">
        <f t="shared" ca="1" si="222"/>
        <v>104.52476666666666</v>
      </c>
      <c r="N1122" s="63">
        <f t="shared" ca="1" si="224"/>
        <v>6.2524333333333288</v>
      </c>
      <c r="O1122" s="63">
        <f t="shared" ca="1" si="225"/>
        <v>39.092922587777721</v>
      </c>
      <c r="P1122" s="63">
        <f t="shared" ca="1" si="226"/>
        <v>6.2524333333333288</v>
      </c>
      <c r="Q1122" s="24">
        <f t="shared" ca="1" si="227"/>
        <v>5.6441518050043958E-2</v>
      </c>
      <c r="R1122" s="25">
        <f t="shared" ca="1" si="223"/>
        <v>6.2419405718175591</v>
      </c>
      <c r="S1122" s="26">
        <f t="shared" ca="1" si="234"/>
        <v>0</v>
      </c>
    </row>
    <row r="1123" spans="5:19" x14ac:dyDescent="0.3">
      <c r="E1123" s="23">
        <f t="shared" si="228"/>
        <v>1122</v>
      </c>
      <c r="F1123" s="79">
        <v>45092</v>
      </c>
      <c r="G1123" s="82">
        <v>110.3355</v>
      </c>
      <c r="H1123" s="27">
        <f t="shared" si="229"/>
        <v>110.77719999999999</v>
      </c>
      <c r="I1123" s="63">
        <f t="shared" si="230"/>
        <v>-0.44169999999999732</v>
      </c>
      <c r="J1123" s="63">
        <f t="shared" si="231"/>
        <v>0.19509888999999764</v>
      </c>
      <c r="K1123" s="63">
        <f t="shared" si="232"/>
        <v>0.44169999999999732</v>
      </c>
      <c r="L1123" s="24">
        <f t="shared" si="233"/>
        <v>4.0032446492742346E-3</v>
      </c>
      <c r="M1123" s="4">
        <f t="shared" ca="1" si="222"/>
        <v>106.81503333333335</v>
      </c>
      <c r="N1123" s="63">
        <f t="shared" ca="1" si="224"/>
        <v>3.5204666666666498</v>
      </c>
      <c r="O1123" s="63">
        <f t="shared" ca="1" si="225"/>
        <v>12.393685551110993</v>
      </c>
      <c r="P1123" s="63">
        <f t="shared" ca="1" si="226"/>
        <v>3.5204666666666498</v>
      </c>
      <c r="Q1123" s="24">
        <f t="shared" ca="1" si="227"/>
        <v>3.1906926299030226E-2</v>
      </c>
      <c r="R1123" s="25">
        <f t="shared" ca="1" si="223"/>
        <v>3.50997390515088</v>
      </c>
      <c r="S1123" s="26">
        <f t="shared" ca="1" si="234"/>
        <v>0</v>
      </c>
    </row>
    <row r="1124" spans="5:19" x14ac:dyDescent="0.3">
      <c r="E1124" s="23">
        <f t="shared" si="228"/>
        <v>1123</v>
      </c>
      <c r="F1124" s="79">
        <v>45093</v>
      </c>
      <c r="G1124" s="82">
        <v>111.49379999999999</v>
      </c>
      <c r="H1124" s="27">
        <f t="shared" si="229"/>
        <v>110.3355</v>
      </c>
      <c r="I1124" s="63">
        <f t="shared" si="230"/>
        <v>1.158299999999997</v>
      </c>
      <c r="J1124" s="63">
        <f t="shared" si="231"/>
        <v>1.3416588899999931</v>
      </c>
      <c r="K1124" s="63">
        <f t="shared" si="232"/>
        <v>1.158299999999997</v>
      </c>
      <c r="L1124" s="24">
        <f t="shared" si="233"/>
        <v>1.038891848694723E-2</v>
      </c>
      <c r="M1124" s="4">
        <f t="shared" ca="1" si="222"/>
        <v>108.6407</v>
      </c>
      <c r="N1124" s="63">
        <f t="shared" ca="1" si="224"/>
        <v>2.8530999999999977</v>
      </c>
      <c r="O1124" s="63">
        <f t="shared" ca="1" si="225"/>
        <v>8.1401796099999864</v>
      </c>
      <c r="P1124" s="63">
        <f t="shared" ca="1" si="226"/>
        <v>2.8530999999999977</v>
      </c>
      <c r="Q1124" s="24">
        <f t="shared" ca="1" si="227"/>
        <v>2.5589763735741341E-2</v>
      </c>
      <c r="R1124" s="25">
        <f t="shared" ca="1" si="223"/>
        <v>2.842607238484228</v>
      </c>
      <c r="S1124" s="26">
        <f t="shared" ca="1" si="234"/>
        <v>0</v>
      </c>
    </row>
    <row r="1125" spans="5:19" x14ac:dyDescent="0.3">
      <c r="E1125" s="23">
        <f t="shared" si="228"/>
        <v>1124</v>
      </c>
      <c r="F1125" s="79">
        <v>45097</v>
      </c>
      <c r="G1125" s="82">
        <v>107.5185</v>
      </c>
      <c r="H1125" s="27">
        <f t="shared" si="229"/>
        <v>111.49379999999999</v>
      </c>
      <c r="I1125" s="63">
        <f t="shared" si="230"/>
        <v>-3.9752999999999901</v>
      </c>
      <c r="J1125" s="63">
        <f t="shared" si="231"/>
        <v>15.803010089999921</v>
      </c>
      <c r="K1125" s="63">
        <f t="shared" si="232"/>
        <v>3.9752999999999901</v>
      </c>
      <c r="L1125" s="24">
        <f t="shared" si="233"/>
        <v>3.697317205876189E-2</v>
      </c>
      <c r="M1125" s="4">
        <f t="shared" ca="1" si="222"/>
        <v>110.86883333333333</v>
      </c>
      <c r="N1125" s="63">
        <f t="shared" ca="1" si="224"/>
        <v>-3.3503333333333245</v>
      </c>
      <c r="O1125" s="63">
        <f t="shared" ca="1" si="225"/>
        <v>11.224733444444386</v>
      </c>
      <c r="P1125" s="63">
        <f t="shared" ca="1" si="226"/>
        <v>3.3503333333333245</v>
      </c>
      <c r="Q1125" s="24">
        <f t="shared" ca="1" si="227"/>
        <v>3.1160528963232601E-2</v>
      </c>
      <c r="R1125" s="25">
        <f t="shared" ca="1" si="223"/>
        <v>-3.3608260948490942</v>
      </c>
      <c r="S1125" s="26">
        <f t="shared" ca="1" si="234"/>
        <v>1</v>
      </c>
    </row>
    <row r="1126" spans="5:19" x14ac:dyDescent="0.3">
      <c r="E1126" s="23">
        <f t="shared" si="228"/>
        <v>1125</v>
      </c>
      <c r="F1126" s="79">
        <v>45098</v>
      </c>
      <c r="G1126" s="82">
        <v>107.9504</v>
      </c>
      <c r="H1126" s="27">
        <f t="shared" si="229"/>
        <v>107.5185</v>
      </c>
      <c r="I1126" s="63">
        <f t="shared" si="230"/>
        <v>0.43189999999999884</v>
      </c>
      <c r="J1126" s="63">
        <f t="shared" si="231"/>
        <v>0.18653760999999899</v>
      </c>
      <c r="K1126" s="63">
        <f t="shared" si="232"/>
        <v>0.43189999999999884</v>
      </c>
      <c r="L1126" s="24">
        <f t="shared" si="233"/>
        <v>4.0009115297395736E-3</v>
      </c>
      <c r="M1126" s="4">
        <f t="shared" ca="1" si="222"/>
        <v>109.7826</v>
      </c>
      <c r="N1126" s="63">
        <f t="shared" ca="1" si="224"/>
        <v>-1.8322000000000003</v>
      </c>
      <c r="O1126" s="63">
        <f t="shared" ca="1" si="225"/>
        <v>3.3569568400000009</v>
      </c>
      <c r="P1126" s="63">
        <f t="shared" ca="1" si="226"/>
        <v>1.8322000000000003</v>
      </c>
      <c r="Q1126" s="24">
        <f t="shared" ca="1" si="227"/>
        <v>1.6972609642947133E-2</v>
      </c>
      <c r="R1126" s="25">
        <f t="shared" ca="1" si="223"/>
        <v>-1.8426927615157702</v>
      </c>
      <c r="S1126" s="26">
        <f t="shared" ca="1" si="234"/>
        <v>0</v>
      </c>
    </row>
    <row r="1127" spans="5:19" x14ac:dyDescent="0.3">
      <c r="E1127" s="23">
        <f t="shared" si="228"/>
        <v>1126</v>
      </c>
      <c r="F1127" s="79">
        <v>45099</v>
      </c>
      <c r="G1127" s="82">
        <v>108.42149999999999</v>
      </c>
      <c r="H1127" s="27">
        <f t="shared" si="229"/>
        <v>107.9504</v>
      </c>
      <c r="I1127" s="63">
        <f t="shared" si="230"/>
        <v>0.47109999999999275</v>
      </c>
      <c r="J1127" s="63">
        <f t="shared" si="231"/>
        <v>0.22193520999999317</v>
      </c>
      <c r="K1127" s="63">
        <f t="shared" si="232"/>
        <v>0.47109999999999275</v>
      </c>
      <c r="L1127" s="24">
        <f t="shared" si="233"/>
        <v>4.3450791586538903E-3</v>
      </c>
      <c r="M1127" s="4">
        <f t="shared" ca="1" si="222"/>
        <v>108.98756666666667</v>
      </c>
      <c r="N1127" s="63">
        <f t="shared" ca="1" si="224"/>
        <v>-0.56606666666667138</v>
      </c>
      <c r="O1127" s="63">
        <f t="shared" ca="1" si="225"/>
        <v>0.32043147111111647</v>
      </c>
      <c r="P1127" s="63">
        <f t="shared" ca="1" si="226"/>
        <v>0.56606666666667138</v>
      </c>
      <c r="Q1127" s="24">
        <f t="shared" ca="1" si="227"/>
        <v>5.2209816933603704E-3</v>
      </c>
      <c r="R1127" s="25">
        <f t="shared" ca="1" si="223"/>
        <v>-0.57655942818244121</v>
      </c>
      <c r="S1127" s="26">
        <f t="shared" ca="1" si="234"/>
        <v>0</v>
      </c>
    </row>
    <row r="1128" spans="5:19" x14ac:dyDescent="0.3">
      <c r="E1128" s="23">
        <f t="shared" si="228"/>
        <v>1127</v>
      </c>
      <c r="F1128" s="79">
        <v>45100</v>
      </c>
      <c r="G1128" s="82">
        <v>107.49890000000001</v>
      </c>
      <c r="H1128" s="27">
        <f t="shared" si="229"/>
        <v>108.42149999999999</v>
      </c>
      <c r="I1128" s="63">
        <f t="shared" si="230"/>
        <v>-0.92259999999998854</v>
      </c>
      <c r="J1128" s="63">
        <f t="shared" si="231"/>
        <v>0.85119075999997884</v>
      </c>
      <c r="K1128" s="63">
        <f t="shared" si="232"/>
        <v>0.92259999999998854</v>
      </c>
      <c r="L1128" s="24">
        <f t="shared" si="233"/>
        <v>8.5824134014393493E-3</v>
      </c>
      <c r="M1128" s="4">
        <f t="shared" ca="1" si="222"/>
        <v>107.96346666666666</v>
      </c>
      <c r="N1128" s="63">
        <f t="shared" ca="1" si="224"/>
        <v>-0.46456666666665569</v>
      </c>
      <c r="O1128" s="63">
        <f t="shared" ca="1" si="225"/>
        <v>0.21582218777776757</v>
      </c>
      <c r="P1128" s="63">
        <f t="shared" ca="1" si="226"/>
        <v>0.46456666666665569</v>
      </c>
      <c r="Q1128" s="24">
        <f t="shared" ca="1" si="227"/>
        <v>4.3215946085648849E-3</v>
      </c>
      <c r="R1128" s="25">
        <f t="shared" ca="1" si="223"/>
        <v>-0.47505942818242558</v>
      </c>
      <c r="S1128" s="26">
        <f t="shared" ca="1" si="234"/>
        <v>0</v>
      </c>
    </row>
    <row r="1129" spans="5:19" x14ac:dyDescent="0.3">
      <c r="E1129" s="23">
        <f t="shared" si="228"/>
        <v>1128</v>
      </c>
      <c r="F1129" s="79">
        <v>45103</v>
      </c>
      <c r="G1129" s="82">
        <v>109.67789999999999</v>
      </c>
      <c r="H1129" s="27">
        <f t="shared" si="229"/>
        <v>107.49890000000001</v>
      </c>
      <c r="I1129" s="63">
        <f t="shared" si="230"/>
        <v>2.1789999999999878</v>
      </c>
      <c r="J1129" s="63">
        <f t="shared" si="231"/>
        <v>4.7480409999999473</v>
      </c>
      <c r="K1129" s="63">
        <f t="shared" si="232"/>
        <v>2.1789999999999878</v>
      </c>
      <c r="L1129" s="24">
        <f t="shared" si="233"/>
        <v>1.9867265875805316E-2</v>
      </c>
      <c r="M1129" s="4">
        <f t="shared" ca="1" si="222"/>
        <v>107.95693333333332</v>
      </c>
      <c r="N1129" s="63">
        <f t="shared" ca="1" si="224"/>
        <v>1.7209666666666692</v>
      </c>
      <c r="O1129" s="63">
        <f t="shared" ca="1" si="225"/>
        <v>2.9617262677777867</v>
      </c>
      <c r="P1129" s="63">
        <f t="shared" ca="1" si="226"/>
        <v>1.7209666666666692</v>
      </c>
      <c r="Q1129" s="24">
        <f t="shared" ca="1" si="227"/>
        <v>1.5691097902737646E-2</v>
      </c>
      <c r="R1129" s="25">
        <f t="shared" ca="1" si="223"/>
        <v>1.7104739051508993</v>
      </c>
      <c r="S1129" s="26">
        <f t="shared" ca="1" si="234"/>
        <v>1</v>
      </c>
    </row>
    <row r="1130" spans="5:19" x14ac:dyDescent="0.3">
      <c r="E1130" s="23">
        <f t="shared" si="228"/>
        <v>1129</v>
      </c>
      <c r="F1130" s="79">
        <v>45104</v>
      </c>
      <c r="G1130" s="82">
        <v>111.5134</v>
      </c>
      <c r="H1130" s="27">
        <f t="shared" si="229"/>
        <v>109.67789999999999</v>
      </c>
      <c r="I1130" s="63">
        <f t="shared" si="230"/>
        <v>1.8355000000000103</v>
      </c>
      <c r="J1130" s="63">
        <f t="shared" si="231"/>
        <v>3.3690602500000382</v>
      </c>
      <c r="K1130" s="63">
        <f t="shared" si="232"/>
        <v>1.8355000000000103</v>
      </c>
      <c r="L1130" s="24">
        <f t="shared" si="233"/>
        <v>1.6459905266990427E-2</v>
      </c>
      <c r="M1130" s="4">
        <f t="shared" ca="1" si="222"/>
        <v>108.53276666666666</v>
      </c>
      <c r="N1130" s="63">
        <f t="shared" ca="1" si="224"/>
        <v>2.9806333333333441</v>
      </c>
      <c r="O1130" s="63">
        <f t="shared" ca="1" si="225"/>
        <v>8.8841750677778428</v>
      </c>
      <c r="P1130" s="63">
        <f t="shared" ca="1" si="226"/>
        <v>2.9806333333333441</v>
      </c>
      <c r="Q1130" s="24">
        <f t="shared" ca="1" si="227"/>
        <v>2.6728925253228258E-2</v>
      </c>
      <c r="R1130" s="25">
        <f t="shared" ca="1" si="223"/>
        <v>2.9701405718175744</v>
      </c>
      <c r="S1130" s="26">
        <f t="shared" ca="1" si="234"/>
        <v>0</v>
      </c>
    </row>
    <row r="1131" spans="5:19" x14ac:dyDescent="0.3">
      <c r="E1131" s="23">
        <f t="shared" si="228"/>
        <v>1130</v>
      </c>
      <c r="F1131" s="79">
        <v>45105</v>
      </c>
      <c r="G1131" s="82">
        <v>110.94410000000001</v>
      </c>
      <c r="H1131" s="27">
        <f t="shared" si="229"/>
        <v>111.5134</v>
      </c>
      <c r="I1131" s="63">
        <f t="shared" si="230"/>
        <v>-0.56929999999999836</v>
      </c>
      <c r="J1131" s="63">
        <f t="shared" si="231"/>
        <v>0.32410248999999813</v>
      </c>
      <c r="K1131" s="63">
        <f t="shared" si="232"/>
        <v>0.56929999999999836</v>
      </c>
      <c r="L1131" s="24">
        <f t="shared" si="233"/>
        <v>5.13141302692075E-3</v>
      </c>
      <c r="M1131" s="4">
        <f t="shared" ca="1" si="222"/>
        <v>109.5634</v>
      </c>
      <c r="N1131" s="63">
        <f t="shared" ca="1" si="224"/>
        <v>1.3807000000000045</v>
      </c>
      <c r="O1131" s="63">
        <f t="shared" ca="1" si="225"/>
        <v>1.9063324900000123</v>
      </c>
      <c r="P1131" s="63">
        <f t="shared" ca="1" si="226"/>
        <v>1.3807000000000045</v>
      </c>
      <c r="Q1131" s="24">
        <f t="shared" ca="1" si="227"/>
        <v>1.2445006088651893E-2</v>
      </c>
      <c r="R1131" s="25">
        <f t="shared" ca="1" si="223"/>
        <v>1.3702072384842345</v>
      </c>
      <c r="S1131" s="26">
        <f t="shared" ca="1" si="234"/>
        <v>0</v>
      </c>
    </row>
    <row r="1132" spans="5:19" x14ac:dyDescent="0.3">
      <c r="E1132" s="23">
        <f t="shared" si="228"/>
        <v>1131</v>
      </c>
      <c r="F1132" s="79">
        <v>45106</v>
      </c>
      <c r="G1132" s="82">
        <v>111.2778</v>
      </c>
      <c r="H1132" s="27">
        <f t="shared" si="229"/>
        <v>110.94410000000001</v>
      </c>
      <c r="I1132" s="63">
        <f t="shared" si="230"/>
        <v>0.33369999999999322</v>
      </c>
      <c r="J1132" s="63">
        <f t="shared" si="231"/>
        <v>0.11135568999999548</v>
      </c>
      <c r="K1132" s="63">
        <f t="shared" si="232"/>
        <v>0.33369999999999322</v>
      </c>
      <c r="L1132" s="24">
        <f t="shared" si="233"/>
        <v>2.9988011984420364E-3</v>
      </c>
      <c r="M1132" s="4">
        <f t="shared" ca="1" si="222"/>
        <v>110.7118</v>
      </c>
      <c r="N1132" s="63">
        <f t="shared" ca="1" si="224"/>
        <v>0.5660000000000025</v>
      </c>
      <c r="O1132" s="63">
        <f t="shared" ca="1" si="225"/>
        <v>0.32035600000000281</v>
      </c>
      <c r="P1132" s="63">
        <f t="shared" ca="1" si="226"/>
        <v>0.5660000000000025</v>
      </c>
      <c r="Q1132" s="24">
        <f t="shared" ca="1" si="227"/>
        <v>5.0863694285832621E-3</v>
      </c>
      <c r="R1132" s="25">
        <f t="shared" ca="1" si="223"/>
        <v>0.55550723848423267</v>
      </c>
      <c r="S1132" s="26">
        <f t="shared" ca="1" si="234"/>
        <v>0</v>
      </c>
    </row>
    <row r="1133" spans="5:19" x14ac:dyDescent="0.3">
      <c r="E1133" s="23">
        <f t="shared" si="228"/>
        <v>1132</v>
      </c>
      <c r="F1133" s="79">
        <v>45107</v>
      </c>
      <c r="G1133" s="82">
        <v>108.33320000000001</v>
      </c>
      <c r="H1133" s="27">
        <f t="shared" si="229"/>
        <v>111.2778</v>
      </c>
      <c r="I1133" s="63">
        <f t="shared" si="230"/>
        <v>-2.9445999999999941</v>
      </c>
      <c r="J1133" s="63">
        <f t="shared" si="231"/>
        <v>8.6706691599999655</v>
      </c>
      <c r="K1133" s="63">
        <f t="shared" si="232"/>
        <v>2.9445999999999941</v>
      </c>
      <c r="L1133" s="24">
        <f t="shared" si="233"/>
        <v>2.7180956530407981E-2</v>
      </c>
      <c r="M1133" s="4">
        <f t="shared" ca="1" si="222"/>
        <v>111.24509999999999</v>
      </c>
      <c r="N1133" s="63">
        <f t="shared" ca="1" si="224"/>
        <v>-2.9118999999999886</v>
      </c>
      <c r="O1133" s="63">
        <f t="shared" ca="1" si="225"/>
        <v>8.4791616099999345</v>
      </c>
      <c r="P1133" s="63">
        <f t="shared" ca="1" si="226"/>
        <v>2.9118999999999886</v>
      </c>
      <c r="Q1133" s="24">
        <f t="shared" ca="1" si="227"/>
        <v>2.6879110005058361E-2</v>
      </c>
      <c r="R1133" s="25">
        <f t="shared" ca="1" si="223"/>
        <v>-2.9223927615157583</v>
      </c>
      <c r="S1133" s="26">
        <f t="shared" ca="1" si="234"/>
        <v>1</v>
      </c>
    </row>
    <row r="1134" spans="5:19" x14ac:dyDescent="0.3">
      <c r="E1134" s="23">
        <f t="shared" si="228"/>
        <v>1133</v>
      </c>
      <c r="F1134" s="79">
        <v>45110</v>
      </c>
      <c r="G1134" s="82">
        <v>107.0964</v>
      </c>
      <c r="H1134" s="27">
        <f t="shared" si="229"/>
        <v>108.33320000000001</v>
      </c>
      <c r="I1134" s="63">
        <f t="shared" si="230"/>
        <v>-1.2368000000000023</v>
      </c>
      <c r="J1134" s="63">
        <f t="shared" si="231"/>
        <v>1.5296742400000058</v>
      </c>
      <c r="K1134" s="63">
        <f t="shared" si="232"/>
        <v>1.2368000000000023</v>
      </c>
      <c r="L1134" s="24">
        <f t="shared" si="233"/>
        <v>1.1548474085029957E-2</v>
      </c>
      <c r="M1134" s="4">
        <f t="shared" ca="1" si="222"/>
        <v>110.18503333333335</v>
      </c>
      <c r="N1134" s="63">
        <f t="shared" ca="1" si="224"/>
        <v>-3.0886333333333482</v>
      </c>
      <c r="O1134" s="63">
        <f t="shared" ca="1" si="225"/>
        <v>9.5396558677778689</v>
      </c>
      <c r="P1134" s="63">
        <f t="shared" ca="1" si="226"/>
        <v>3.0886333333333482</v>
      </c>
      <c r="Q1134" s="24">
        <f t="shared" ca="1" si="227"/>
        <v>2.8839749359766978E-2</v>
      </c>
      <c r="R1134" s="25">
        <f t="shared" ca="1" si="223"/>
        <v>-3.0991260948491179</v>
      </c>
      <c r="S1134" s="26">
        <f t="shared" ca="1" si="234"/>
        <v>0</v>
      </c>
    </row>
    <row r="1135" spans="5:19" x14ac:dyDescent="0.3">
      <c r="E1135" s="23">
        <f t="shared" si="228"/>
        <v>1134</v>
      </c>
      <c r="F1135" s="79">
        <v>45112</v>
      </c>
      <c r="G1135" s="82">
        <v>105.12350000000001</v>
      </c>
      <c r="H1135" s="27">
        <f t="shared" si="229"/>
        <v>107.0964</v>
      </c>
      <c r="I1135" s="63">
        <f t="shared" si="230"/>
        <v>-1.9728999999999957</v>
      </c>
      <c r="J1135" s="63">
        <f t="shared" si="231"/>
        <v>3.8923344099999828</v>
      </c>
      <c r="K1135" s="63">
        <f t="shared" si="232"/>
        <v>1.9728999999999957</v>
      </c>
      <c r="L1135" s="24">
        <f t="shared" si="233"/>
        <v>1.8767449713907886E-2</v>
      </c>
      <c r="M1135" s="4">
        <f t="shared" ca="1" si="222"/>
        <v>108.90246666666667</v>
      </c>
      <c r="N1135" s="63">
        <f t="shared" ca="1" si="224"/>
        <v>-3.7789666666666619</v>
      </c>
      <c r="O1135" s="63">
        <f t="shared" ca="1" si="225"/>
        <v>14.280589067777742</v>
      </c>
      <c r="P1135" s="63">
        <f t="shared" ca="1" si="226"/>
        <v>3.7789666666666619</v>
      </c>
      <c r="Q1135" s="24">
        <f t="shared" ca="1" si="227"/>
        <v>3.5947877179381027E-2</v>
      </c>
      <c r="R1135" s="25">
        <f t="shared" ca="1" si="223"/>
        <v>-3.7894594281824316</v>
      </c>
      <c r="S1135" s="26">
        <f t="shared" ca="1" si="234"/>
        <v>0</v>
      </c>
    </row>
    <row r="1136" spans="5:19" x14ac:dyDescent="0.3">
      <c r="E1136" s="23">
        <f t="shared" si="228"/>
        <v>1135</v>
      </c>
      <c r="F1136" s="79">
        <v>45113</v>
      </c>
      <c r="G1136" s="82">
        <v>103.1604</v>
      </c>
      <c r="H1136" s="27">
        <f t="shared" si="229"/>
        <v>105.12350000000001</v>
      </c>
      <c r="I1136" s="63">
        <f t="shared" si="230"/>
        <v>-1.9631000000000114</v>
      </c>
      <c r="J1136" s="63">
        <f t="shared" si="231"/>
        <v>3.8537616100000447</v>
      </c>
      <c r="K1136" s="63">
        <f t="shared" si="232"/>
        <v>1.9631000000000114</v>
      </c>
      <c r="L1136" s="24">
        <f t="shared" si="233"/>
        <v>1.9029588873249924E-2</v>
      </c>
      <c r="M1136" s="4">
        <f t="shared" ca="1" si="222"/>
        <v>106.85103333333332</v>
      </c>
      <c r="N1136" s="63">
        <f t="shared" ca="1" si="224"/>
        <v>-3.6906333333333237</v>
      </c>
      <c r="O1136" s="63">
        <f t="shared" ca="1" si="225"/>
        <v>13.62077440111104</v>
      </c>
      <c r="P1136" s="63">
        <f t="shared" ca="1" si="226"/>
        <v>3.6906333333333237</v>
      </c>
      <c r="Q1136" s="24">
        <f t="shared" ca="1" si="227"/>
        <v>3.5775678781134274E-2</v>
      </c>
      <c r="R1136" s="25">
        <f t="shared" ca="1" si="223"/>
        <v>-3.7011260948490934</v>
      </c>
      <c r="S1136" s="26">
        <f t="shared" ca="1" si="234"/>
        <v>0</v>
      </c>
    </row>
    <row r="1137" spans="5:19" x14ac:dyDescent="0.3">
      <c r="E1137" s="23">
        <f t="shared" si="228"/>
        <v>1136</v>
      </c>
      <c r="F1137" s="79">
        <v>45114</v>
      </c>
      <c r="G1137" s="82">
        <v>102.5322</v>
      </c>
      <c r="H1137" s="27">
        <f t="shared" si="229"/>
        <v>103.1604</v>
      </c>
      <c r="I1137" s="63">
        <f t="shared" si="230"/>
        <v>-0.62819999999999254</v>
      </c>
      <c r="J1137" s="63">
        <f t="shared" si="231"/>
        <v>0.39463523999999062</v>
      </c>
      <c r="K1137" s="63">
        <f t="shared" si="232"/>
        <v>0.62819999999999254</v>
      </c>
      <c r="L1137" s="24">
        <f t="shared" si="233"/>
        <v>6.1268557584836037E-3</v>
      </c>
      <c r="M1137" s="4">
        <f t="shared" ca="1" si="222"/>
        <v>105.12676666666665</v>
      </c>
      <c r="N1137" s="63">
        <f t="shared" ca="1" si="224"/>
        <v>-2.5945666666666511</v>
      </c>
      <c r="O1137" s="63">
        <f t="shared" ca="1" si="225"/>
        <v>6.7317761877776974</v>
      </c>
      <c r="P1137" s="63">
        <f t="shared" ca="1" si="226"/>
        <v>2.5945666666666511</v>
      </c>
      <c r="Q1137" s="24">
        <f t="shared" ca="1" si="227"/>
        <v>2.5304896087927999E-2</v>
      </c>
      <c r="R1137" s="25">
        <f t="shared" ca="1" si="223"/>
        <v>-2.6050594281824209</v>
      </c>
      <c r="S1137" s="26">
        <f t="shared" ca="1" si="234"/>
        <v>0</v>
      </c>
    </row>
    <row r="1138" spans="5:19" x14ac:dyDescent="0.3">
      <c r="E1138" s="23">
        <f t="shared" si="228"/>
        <v>1137</v>
      </c>
      <c r="F1138" s="79">
        <v>45117</v>
      </c>
      <c r="G1138" s="82">
        <v>103.8279</v>
      </c>
      <c r="H1138" s="27">
        <f t="shared" si="229"/>
        <v>102.5322</v>
      </c>
      <c r="I1138" s="63">
        <f t="shared" si="230"/>
        <v>1.2956999999999965</v>
      </c>
      <c r="J1138" s="63">
        <f t="shared" si="231"/>
        <v>1.6788384899999911</v>
      </c>
      <c r="K1138" s="63">
        <f t="shared" si="232"/>
        <v>1.2956999999999965</v>
      </c>
      <c r="L1138" s="24">
        <f t="shared" si="233"/>
        <v>1.2479304695558675E-2</v>
      </c>
      <c r="M1138" s="4">
        <f t="shared" ca="1" si="222"/>
        <v>103.60536666666667</v>
      </c>
      <c r="N1138" s="63">
        <f t="shared" ca="1" si="224"/>
        <v>0.22253333333333103</v>
      </c>
      <c r="O1138" s="63">
        <f t="shared" ca="1" si="225"/>
        <v>4.952108444444342E-2</v>
      </c>
      <c r="P1138" s="63">
        <f t="shared" ca="1" si="226"/>
        <v>0.22253333333333103</v>
      </c>
      <c r="Q1138" s="24">
        <f t="shared" ca="1" si="227"/>
        <v>2.1432903230570108E-3</v>
      </c>
      <c r="R1138" s="25">
        <f t="shared" ca="1" si="223"/>
        <v>0.21204057181756114</v>
      </c>
      <c r="S1138" s="26">
        <f t="shared" ca="1" si="234"/>
        <v>1</v>
      </c>
    </row>
    <row r="1139" spans="5:19" x14ac:dyDescent="0.3">
      <c r="E1139" s="23">
        <f t="shared" si="228"/>
        <v>1138</v>
      </c>
      <c r="F1139" s="79">
        <v>45118</v>
      </c>
      <c r="G1139" s="82">
        <v>105.40819999999999</v>
      </c>
      <c r="H1139" s="27">
        <f t="shared" si="229"/>
        <v>103.8279</v>
      </c>
      <c r="I1139" s="63">
        <f t="shared" si="230"/>
        <v>1.580299999999994</v>
      </c>
      <c r="J1139" s="63">
        <f t="shared" si="231"/>
        <v>2.4973480899999814</v>
      </c>
      <c r="K1139" s="63">
        <f t="shared" si="232"/>
        <v>1.580299999999994</v>
      </c>
      <c r="L1139" s="24">
        <f t="shared" si="233"/>
        <v>1.4992192258287251E-2</v>
      </c>
      <c r="M1139" s="4">
        <f t="shared" ca="1" si="222"/>
        <v>103.17349999999999</v>
      </c>
      <c r="N1139" s="63">
        <f t="shared" ca="1" si="224"/>
        <v>2.2347000000000037</v>
      </c>
      <c r="O1139" s="63">
        <f t="shared" ca="1" si="225"/>
        <v>4.9938840900000168</v>
      </c>
      <c r="P1139" s="63">
        <f t="shared" ca="1" si="226"/>
        <v>2.2347000000000037</v>
      </c>
      <c r="Q1139" s="24">
        <f t="shared" ca="1" si="227"/>
        <v>2.1200437916594761E-2</v>
      </c>
      <c r="R1139" s="25">
        <f t="shared" ca="1" si="223"/>
        <v>2.224207238484234</v>
      </c>
      <c r="S1139" s="26">
        <f t="shared" ca="1" si="234"/>
        <v>0</v>
      </c>
    </row>
    <row r="1140" spans="5:19" x14ac:dyDescent="0.3">
      <c r="E1140" s="23">
        <f t="shared" si="228"/>
        <v>1139</v>
      </c>
      <c r="F1140" s="79">
        <v>45119</v>
      </c>
      <c r="G1140" s="82">
        <v>105.7714</v>
      </c>
      <c r="H1140" s="27">
        <f t="shared" si="229"/>
        <v>105.40819999999999</v>
      </c>
      <c r="I1140" s="63">
        <f t="shared" si="230"/>
        <v>0.36320000000000618</v>
      </c>
      <c r="J1140" s="63">
        <f t="shared" si="231"/>
        <v>0.13191424000000448</v>
      </c>
      <c r="K1140" s="63">
        <f t="shared" si="232"/>
        <v>0.36320000000000618</v>
      </c>
      <c r="L1140" s="24">
        <f t="shared" si="233"/>
        <v>3.4338204845544844E-3</v>
      </c>
      <c r="M1140" s="4">
        <f t="shared" ca="1" si="222"/>
        <v>103.92276666666665</v>
      </c>
      <c r="N1140" s="63">
        <f t="shared" ca="1" si="224"/>
        <v>1.8486333333333533</v>
      </c>
      <c r="O1140" s="63">
        <f t="shared" ca="1" si="225"/>
        <v>3.4174452011111849</v>
      </c>
      <c r="P1140" s="63">
        <f t="shared" ca="1" si="226"/>
        <v>1.8486333333333533</v>
      </c>
      <c r="Q1140" s="24">
        <f t="shared" ca="1" si="227"/>
        <v>1.7477629428497243E-2</v>
      </c>
      <c r="R1140" s="25">
        <f t="shared" ca="1" si="223"/>
        <v>1.8381405718175834</v>
      </c>
      <c r="S1140" s="26">
        <f t="shared" ca="1" si="234"/>
        <v>0</v>
      </c>
    </row>
    <row r="1141" spans="5:19" x14ac:dyDescent="0.3">
      <c r="E1141" s="23">
        <f t="shared" si="228"/>
        <v>1140</v>
      </c>
      <c r="F1141" s="79">
        <v>45120</v>
      </c>
      <c r="G1141" s="82">
        <v>105.84990000000001</v>
      </c>
      <c r="H1141" s="27">
        <f t="shared" si="229"/>
        <v>105.7714</v>
      </c>
      <c r="I1141" s="63">
        <f t="shared" si="230"/>
        <v>7.8500000000005343E-2</v>
      </c>
      <c r="J1141" s="63">
        <f t="shared" si="231"/>
        <v>6.1622500000008389E-3</v>
      </c>
      <c r="K1141" s="63">
        <f t="shared" si="232"/>
        <v>7.8500000000005343E-2</v>
      </c>
      <c r="L1141" s="24">
        <f t="shared" si="233"/>
        <v>7.4161619425247766E-4</v>
      </c>
      <c r="M1141" s="4">
        <f t="shared" ca="1" si="222"/>
        <v>105.0025</v>
      </c>
      <c r="N1141" s="63">
        <f t="shared" ca="1" si="224"/>
        <v>0.84740000000000748</v>
      </c>
      <c r="O1141" s="63">
        <f t="shared" ca="1" si="225"/>
        <v>0.7180867600000127</v>
      </c>
      <c r="P1141" s="63">
        <f t="shared" ca="1" si="226"/>
        <v>0.84740000000000748</v>
      </c>
      <c r="Q1141" s="24">
        <f t="shared" ca="1" si="227"/>
        <v>8.005675961904617E-3</v>
      </c>
      <c r="R1141" s="25">
        <f t="shared" ca="1" si="223"/>
        <v>0.83690723848423765</v>
      </c>
      <c r="S1141" s="26">
        <f t="shared" ca="1" si="234"/>
        <v>0</v>
      </c>
    </row>
    <row r="1142" spans="5:19" x14ac:dyDescent="0.3">
      <c r="E1142" s="23">
        <f t="shared" si="228"/>
        <v>1141</v>
      </c>
      <c r="F1142" s="79">
        <v>45121</v>
      </c>
      <c r="G1142" s="82">
        <v>105.9579</v>
      </c>
      <c r="H1142" s="27">
        <f t="shared" si="229"/>
        <v>105.84990000000001</v>
      </c>
      <c r="I1142" s="63">
        <f t="shared" si="230"/>
        <v>0.10799999999998988</v>
      </c>
      <c r="J1142" s="63">
        <f t="shared" si="231"/>
        <v>1.1663999999997815E-2</v>
      </c>
      <c r="K1142" s="63">
        <f t="shared" si="232"/>
        <v>0.10799999999998988</v>
      </c>
      <c r="L1142" s="24">
        <f t="shared" si="233"/>
        <v>1.019272748893569E-3</v>
      </c>
      <c r="M1142" s="4">
        <f t="shared" ca="1" si="222"/>
        <v>105.67649999999999</v>
      </c>
      <c r="N1142" s="63">
        <f t="shared" ca="1" si="224"/>
        <v>0.28140000000000498</v>
      </c>
      <c r="O1142" s="63">
        <f t="shared" ca="1" si="225"/>
        <v>7.9185960000002803E-2</v>
      </c>
      <c r="P1142" s="63">
        <f t="shared" ca="1" si="226"/>
        <v>0.28140000000000498</v>
      </c>
      <c r="Q1142" s="24">
        <f t="shared" ca="1" si="227"/>
        <v>2.6557717735063171E-3</v>
      </c>
      <c r="R1142" s="25">
        <f t="shared" ca="1" si="223"/>
        <v>0.27090723848423509</v>
      </c>
      <c r="S1142" s="26">
        <f t="shared" ca="1" si="234"/>
        <v>0</v>
      </c>
    </row>
    <row r="1143" spans="5:19" x14ac:dyDescent="0.3">
      <c r="E1143" s="23">
        <f t="shared" si="228"/>
        <v>1142</v>
      </c>
      <c r="F1143" s="79">
        <v>45124</v>
      </c>
      <c r="G1143" s="82">
        <v>106.7038</v>
      </c>
      <c r="H1143" s="27">
        <f t="shared" si="229"/>
        <v>105.9579</v>
      </c>
      <c r="I1143" s="63">
        <f t="shared" si="230"/>
        <v>0.745900000000006</v>
      </c>
      <c r="J1143" s="63">
        <f t="shared" si="231"/>
        <v>0.55636681000000898</v>
      </c>
      <c r="K1143" s="63">
        <f t="shared" si="232"/>
        <v>0.745900000000006</v>
      </c>
      <c r="L1143" s="24">
        <f t="shared" si="233"/>
        <v>6.9903789743196209E-3</v>
      </c>
      <c r="M1143" s="4">
        <f t="shared" ca="1" si="222"/>
        <v>105.85973333333334</v>
      </c>
      <c r="N1143" s="63">
        <f t="shared" ca="1" si="224"/>
        <v>0.84406666666666297</v>
      </c>
      <c r="O1143" s="63">
        <f t="shared" ca="1" si="225"/>
        <v>0.71244853777777151</v>
      </c>
      <c r="P1143" s="63">
        <f t="shared" ca="1" si="226"/>
        <v>0.84406666666666297</v>
      </c>
      <c r="Q1143" s="24">
        <f t="shared" ca="1" si="227"/>
        <v>7.9103712020252605E-3</v>
      </c>
      <c r="R1143" s="25">
        <f t="shared" ca="1" si="223"/>
        <v>0.83357390515089314</v>
      </c>
      <c r="S1143" s="26">
        <f t="shared" ca="1" si="234"/>
        <v>0</v>
      </c>
    </row>
    <row r="1144" spans="5:19" x14ac:dyDescent="0.3">
      <c r="E1144" s="23">
        <f t="shared" si="228"/>
        <v>1143</v>
      </c>
      <c r="F1144" s="79">
        <v>45125</v>
      </c>
      <c r="G1144" s="82">
        <v>107.6952</v>
      </c>
      <c r="H1144" s="27">
        <f t="shared" si="229"/>
        <v>106.7038</v>
      </c>
      <c r="I1144" s="63">
        <f t="shared" si="230"/>
        <v>0.99139999999999873</v>
      </c>
      <c r="J1144" s="63">
        <f t="shared" si="231"/>
        <v>0.98287395999999749</v>
      </c>
      <c r="K1144" s="63">
        <f t="shared" si="232"/>
        <v>0.99139999999999873</v>
      </c>
      <c r="L1144" s="24">
        <f t="shared" si="233"/>
        <v>9.205609906476786E-3</v>
      </c>
      <c r="M1144" s="4">
        <f t="shared" ca="1" si="222"/>
        <v>106.17053333333332</v>
      </c>
      <c r="N1144" s="63">
        <f t="shared" ca="1" si="224"/>
        <v>1.5246666666666755</v>
      </c>
      <c r="O1144" s="63">
        <f t="shared" ca="1" si="225"/>
        <v>2.3246084444444715</v>
      </c>
      <c r="P1144" s="63">
        <f t="shared" ca="1" si="226"/>
        <v>1.5246666666666755</v>
      </c>
      <c r="Q1144" s="24">
        <f t="shared" ca="1" si="227"/>
        <v>1.4157238824633553E-2</v>
      </c>
      <c r="R1144" s="25">
        <f t="shared" ca="1" si="223"/>
        <v>1.5141739051509056</v>
      </c>
      <c r="S1144" s="26">
        <f t="shared" ca="1" si="234"/>
        <v>0</v>
      </c>
    </row>
    <row r="1145" spans="5:19" x14ac:dyDescent="0.3">
      <c r="E1145" s="23">
        <f t="shared" si="228"/>
        <v>1144</v>
      </c>
      <c r="F1145" s="79">
        <v>45126</v>
      </c>
      <c r="G1145" s="82">
        <v>107.8522</v>
      </c>
      <c r="H1145" s="27">
        <f t="shared" si="229"/>
        <v>107.6952</v>
      </c>
      <c r="I1145" s="63">
        <f t="shared" si="230"/>
        <v>0.15699999999999648</v>
      </c>
      <c r="J1145" s="63">
        <f t="shared" si="231"/>
        <v>2.4648999999998894E-2</v>
      </c>
      <c r="K1145" s="63">
        <f t="shared" si="232"/>
        <v>0.15699999999999648</v>
      </c>
      <c r="L1145" s="24">
        <f t="shared" si="233"/>
        <v>1.4556958504323182E-3</v>
      </c>
      <c r="M1145" s="4">
        <f t="shared" ca="1" si="222"/>
        <v>106.78563333333334</v>
      </c>
      <c r="N1145" s="63">
        <f t="shared" ca="1" si="224"/>
        <v>1.0665666666666596</v>
      </c>
      <c r="O1145" s="63">
        <f t="shared" ca="1" si="225"/>
        <v>1.1375644544444292</v>
      </c>
      <c r="P1145" s="63">
        <f t="shared" ca="1" si="226"/>
        <v>1.0665666666666596</v>
      </c>
      <c r="Q1145" s="24">
        <f t="shared" ca="1" si="227"/>
        <v>9.8891507699115973E-3</v>
      </c>
      <c r="R1145" s="25">
        <f t="shared" ca="1" si="223"/>
        <v>1.0560739051508896</v>
      </c>
      <c r="S1145" s="26">
        <f t="shared" ca="1" si="234"/>
        <v>0</v>
      </c>
    </row>
    <row r="1146" spans="5:19" x14ac:dyDescent="0.3">
      <c r="E1146" s="23">
        <f t="shared" si="228"/>
        <v>1145</v>
      </c>
      <c r="F1146" s="79">
        <v>45127</v>
      </c>
      <c r="G1146" s="82">
        <v>105.54559999999999</v>
      </c>
      <c r="H1146" s="27">
        <f t="shared" si="229"/>
        <v>107.8522</v>
      </c>
      <c r="I1146" s="63">
        <f t="shared" si="230"/>
        <v>-2.3066000000000031</v>
      </c>
      <c r="J1146" s="63">
        <f t="shared" si="231"/>
        <v>5.3204035600000141</v>
      </c>
      <c r="K1146" s="63">
        <f t="shared" si="232"/>
        <v>2.3066000000000031</v>
      </c>
      <c r="L1146" s="24">
        <f t="shared" si="233"/>
        <v>2.1854061183033714E-2</v>
      </c>
      <c r="M1146" s="4">
        <f t="shared" ca="1" si="222"/>
        <v>107.41706666666666</v>
      </c>
      <c r="N1146" s="63">
        <f t="shared" ca="1" si="224"/>
        <v>-1.8714666666666631</v>
      </c>
      <c r="O1146" s="63">
        <f t="shared" ca="1" si="225"/>
        <v>3.5023874844444309</v>
      </c>
      <c r="P1146" s="63">
        <f t="shared" ca="1" si="226"/>
        <v>1.8714666666666631</v>
      </c>
      <c r="Q1146" s="24">
        <f t="shared" ca="1" si="227"/>
        <v>1.7731356557418435E-2</v>
      </c>
      <c r="R1146" s="25">
        <f t="shared" ca="1" si="223"/>
        <v>-1.881959428182433</v>
      </c>
      <c r="S1146" s="26">
        <f t="shared" ca="1" si="234"/>
        <v>1</v>
      </c>
    </row>
    <row r="1147" spans="5:19" x14ac:dyDescent="0.3">
      <c r="E1147" s="23">
        <f t="shared" si="228"/>
        <v>1146</v>
      </c>
      <c r="F1147" s="79">
        <v>45128</v>
      </c>
      <c r="G1147" s="82">
        <v>107.0474</v>
      </c>
      <c r="H1147" s="27">
        <f t="shared" si="229"/>
        <v>105.54559999999999</v>
      </c>
      <c r="I1147" s="63">
        <f t="shared" si="230"/>
        <v>1.5018000000000029</v>
      </c>
      <c r="J1147" s="63">
        <f t="shared" si="231"/>
        <v>2.2554032400000086</v>
      </c>
      <c r="K1147" s="63">
        <f t="shared" si="232"/>
        <v>1.5018000000000029</v>
      </c>
      <c r="L1147" s="24">
        <f t="shared" si="233"/>
        <v>1.402929917027413E-2</v>
      </c>
      <c r="M1147" s="4">
        <f t="shared" ca="1" si="222"/>
        <v>107.03099999999999</v>
      </c>
      <c r="N1147" s="63">
        <f t="shared" ca="1" si="224"/>
        <v>1.6400000000004411E-2</v>
      </c>
      <c r="O1147" s="63">
        <f t="shared" ca="1" si="225"/>
        <v>2.6896000000014469E-4</v>
      </c>
      <c r="P1147" s="63">
        <f t="shared" ca="1" si="226"/>
        <v>1.6400000000004411E-2</v>
      </c>
      <c r="Q1147" s="24">
        <f t="shared" ca="1" si="227"/>
        <v>1.532031604691418E-4</v>
      </c>
      <c r="R1147" s="25">
        <f t="shared" ca="1" si="223"/>
        <v>5.9072384842345314E-3</v>
      </c>
      <c r="S1147" s="26">
        <f t="shared" ca="1" si="234"/>
        <v>1</v>
      </c>
    </row>
    <row r="1148" spans="5:19" x14ac:dyDescent="0.3">
      <c r="E1148" s="23">
        <f t="shared" si="228"/>
        <v>1147</v>
      </c>
      <c r="F1148" s="79">
        <v>45131</v>
      </c>
      <c r="G1148" s="82">
        <v>106.7627</v>
      </c>
      <c r="H1148" s="27">
        <f t="shared" si="229"/>
        <v>107.0474</v>
      </c>
      <c r="I1148" s="63">
        <f t="shared" si="230"/>
        <v>-0.28470000000000084</v>
      </c>
      <c r="J1148" s="63">
        <f t="shared" si="231"/>
        <v>8.1054090000000481E-2</v>
      </c>
      <c r="K1148" s="63">
        <f t="shared" si="232"/>
        <v>0.28470000000000084</v>
      </c>
      <c r="L1148" s="24">
        <f t="shared" si="233"/>
        <v>2.6666616711641879E-3</v>
      </c>
      <c r="M1148" s="4">
        <f t="shared" ca="1" si="222"/>
        <v>106.81506666666667</v>
      </c>
      <c r="N1148" s="63">
        <f t="shared" ca="1" si="224"/>
        <v>-5.2366666666671335E-2</v>
      </c>
      <c r="O1148" s="63">
        <f t="shared" ca="1" si="225"/>
        <v>2.7422677777782668E-3</v>
      </c>
      <c r="P1148" s="63">
        <f t="shared" ca="1" si="226"/>
        <v>5.2366666666671335E-2</v>
      </c>
      <c r="Q1148" s="24">
        <f t="shared" ca="1" si="227"/>
        <v>4.9049590040970619E-4</v>
      </c>
      <c r="R1148" s="25">
        <f t="shared" ca="1" si="223"/>
        <v>-6.285942818244121E-2</v>
      </c>
      <c r="S1148" s="26">
        <f t="shared" ca="1" si="234"/>
        <v>1</v>
      </c>
    </row>
    <row r="1149" spans="5:19" x14ac:dyDescent="0.3">
      <c r="E1149" s="23">
        <f t="shared" si="228"/>
        <v>1148</v>
      </c>
      <c r="F1149" s="79">
        <v>45132</v>
      </c>
      <c r="G1149" s="82">
        <v>106.3014</v>
      </c>
      <c r="H1149" s="27">
        <f t="shared" si="229"/>
        <v>106.7627</v>
      </c>
      <c r="I1149" s="63">
        <f t="shared" si="230"/>
        <v>-0.46129999999999427</v>
      </c>
      <c r="J1149" s="63">
        <f t="shared" si="231"/>
        <v>0.21279768999999471</v>
      </c>
      <c r="K1149" s="63">
        <f t="shared" si="232"/>
        <v>0.46129999999999427</v>
      </c>
      <c r="L1149" s="24">
        <f t="shared" si="233"/>
        <v>4.3395477387879579E-3</v>
      </c>
      <c r="M1149" s="4">
        <f t="shared" ca="1" si="222"/>
        <v>106.45189999999998</v>
      </c>
      <c r="N1149" s="63">
        <f t="shared" ca="1" si="224"/>
        <v>-0.15049999999997965</v>
      </c>
      <c r="O1149" s="63">
        <f t="shared" ca="1" si="225"/>
        <v>2.2650249999993873E-2</v>
      </c>
      <c r="P1149" s="63">
        <f t="shared" ca="1" si="226"/>
        <v>0.15049999999997965</v>
      </c>
      <c r="Q1149" s="24">
        <f t="shared" ca="1" si="227"/>
        <v>1.4157856810914969E-3</v>
      </c>
      <c r="R1149" s="25">
        <f t="shared" ca="1" si="223"/>
        <v>-0.16099276151574954</v>
      </c>
      <c r="S1149" s="26">
        <f t="shared" ca="1" si="234"/>
        <v>0</v>
      </c>
    </row>
    <row r="1150" spans="5:19" x14ac:dyDescent="0.3">
      <c r="E1150" s="23">
        <f t="shared" si="228"/>
        <v>1149</v>
      </c>
      <c r="F1150" s="79">
        <v>45133</v>
      </c>
      <c r="G1150" s="82">
        <v>107.2829</v>
      </c>
      <c r="H1150" s="27">
        <f t="shared" si="229"/>
        <v>106.3014</v>
      </c>
      <c r="I1150" s="63">
        <f t="shared" si="230"/>
        <v>0.98149999999999693</v>
      </c>
      <c r="J1150" s="63">
        <f t="shared" si="231"/>
        <v>0.96334224999999396</v>
      </c>
      <c r="K1150" s="63">
        <f t="shared" si="232"/>
        <v>0.98149999999999693</v>
      </c>
      <c r="L1150" s="24">
        <f t="shared" si="233"/>
        <v>9.1487086944890272E-3</v>
      </c>
      <c r="M1150" s="4">
        <f t="shared" ca="1" si="222"/>
        <v>106.70383333333332</v>
      </c>
      <c r="N1150" s="63">
        <f t="shared" ca="1" si="224"/>
        <v>0.57906666666667661</v>
      </c>
      <c r="O1150" s="63">
        <f t="shared" ca="1" si="225"/>
        <v>0.33531820444445598</v>
      </c>
      <c r="P1150" s="63">
        <f t="shared" ca="1" si="226"/>
        <v>0.57906666666667661</v>
      </c>
      <c r="Q1150" s="24">
        <f t="shared" ca="1" si="227"/>
        <v>5.3975672419992061E-3</v>
      </c>
      <c r="R1150" s="25">
        <f t="shared" ca="1" si="223"/>
        <v>0.56857390515090678</v>
      </c>
      <c r="S1150" s="26">
        <f t="shared" ca="1" si="234"/>
        <v>1</v>
      </c>
    </row>
    <row r="1151" spans="5:19" x14ac:dyDescent="0.3">
      <c r="E1151" s="23">
        <f t="shared" si="228"/>
        <v>1150</v>
      </c>
      <c r="F1151" s="79">
        <v>45134</v>
      </c>
      <c r="G1151" s="82">
        <v>105.68300000000001</v>
      </c>
      <c r="H1151" s="27">
        <f t="shared" si="229"/>
        <v>107.2829</v>
      </c>
      <c r="I1151" s="63">
        <f t="shared" si="230"/>
        <v>-1.599899999999991</v>
      </c>
      <c r="J1151" s="63">
        <f t="shared" si="231"/>
        <v>2.5596800099999713</v>
      </c>
      <c r="K1151" s="63">
        <f t="shared" si="232"/>
        <v>1.599899999999991</v>
      </c>
      <c r="L1151" s="24">
        <f t="shared" si="233"/>
        <v>1.513866941703009E-2</v>
      </c>
      <c r="M1151" s="4">
        <f t="shared" ca="1" si="222"/>
        <v>106.78233333333333</v>
      </c>
      <c r="N1151" s="63">
        <f t="shared" ca="1" si="224"/>
        <v>-1.0993333333333197</v>
      </c>
      <c r="O1151" s="63">
        <f t="shared" ca="1" si="225"/>
        <v>1.2085337777777478</v>
      </c>
      <c r="P1151" s="63">
        <f t="shared" ca="1" si="226"/>
        <v>1.0993333333333197</v>
      </c>
      <c r="Q1151" s="24">
        <f t="shared" ca="1" si="227"/>
        <v>1.040217758138319E-2</v>
      </c>
      <c r="R1151" s="25">
        <f t="shared" ca="1" si="223"/>
        <v>-1.1098260948490897</v>
      </c>
      <c r="S1151" s="26">
        <f t="shared" ca="1" si="234"/>
        <v>1</v>
      </c>
    </row>
    <row r="1152" spans="5:19" x14ac:dyDescent="0.3">
      <c r="E1152" s="23">
        <f t="shared" si="228"/>
        <v>1151</v>
      </c>
      <c r="F1152" s="79">
        <v>45135</v>
      </c>
      <c r="G1152" s="82">
        <v>106.6155</v>
      </c>
      <c r="H1152" s="27">
        <f t="shared" si="229"/>
        <v>105.68300000000001</v>
      </c>
      <c r="I1152" s="63">
        <f t="shared" si="230"/>
        <v>0.93249999999999034</v>
      </c>
      <c r="J1152" s="63">
        <f t="shared" si="231"/>
        <v>0.86955624999998193</v>
      </c>
      <c r="K1152" s="63">
        <f t="shared" si="232"/>
        <v>0.93249999999999034</v>
      </c>
      <c r="L1152" s="24">
        <f t="shared" si="233"/>
        <v>8.7463830306099052E-3</v>
      </c>
      <c r="M1152" s="4">
        <f t="shared" ca="1" si="222"/>
        <v>106.42243333333333</v>
      </c>
      <c r="N1152" s="63">
        <f t="shared" ca="1" si="224"/>
        <v>0.19306666666666672</v>
      </c>
      <c r="O1152" s="63">
        <f t="shared" ca="1" si="225"/>
        <v>3.7274737777777796E-2</v>
      </c>
      <c r="P1152" s="63">
        <f t="shared" ca="1" si="226"/>
        <v>0.19306666666666672</v>
      </c>
      <c r="Q1152" s="24">
        <f t="shared" ca="1" si="227"/>
        <v>1.8108686510560539E-3</v>
      </c>
      <c r="R1152" s="25">
        <f t="shared" ca="1" si="223"/>
        <v>0.18257390515089683</v>
      </c>
      <c r="S1152" s="26">
        <f t="shared" ca="1" si="234"/>
        <v>1</v>
      </c>
    </row>
    <row r="1153" spans="5:19" x14ac:dyDescent="0.3">
      <c r="E1153" s="23">
        <f t="shared" si="228"/>
        <v>1152</v>
      </c>
      <c r="F1153" s="79">
        <v>45138</v>
      </c>
      <c r="G1153" s="82">
        <v>108.3528</v>
      </c>
      <c r="H1153" s="27">
        <f t="shared" si="229"/>
        <v>106.6155</v>
      </c>
      <c r="I1153" s="63">
        <f t="shared" si="230"/>
        <v>1.7373000000000047</v>
      </c>
      <c r="J1153" s="63">
        <f t="shared" si="231"/>
        <v>3.0182112900000164</v>
      </c>
      <c r="K1153" s="63">
        <f t="shared" si="232"/>
        <v>1.7373000000000047</v>
      </c>
      <c r="L1153" s="24">
        <f t="shared" si="233"/>
        <v>1.6033734245907854E-2</v>
      </c>
      <c r="M1153" s="4">
        <f t="shared" ca="1" si="222"/>
        <v>106.52713333333334</v>
      </c>
      <c r="N1153" s="63">
        <f t="shared" ca="1" si="224"/>
        <v>1.8256666666666632</v>
      </c>
      <c r="O1153" s="63">
        <f t="shared" ca="1" si="225"/>
        <v>3.3330587777777652</v>
      </c>
      <c r="P1153" s="63">
        <f t="shared" ca="1" si="226"/>
        <v>1.8256666666666632</v>
      </c>
      <c r="Q1153" s="24">
        <f t="shared" ca="1" si="227"/>
        <v>1.6849280006300375E-2</v>
      </c>
      <c r="R1153" s="25">
        <f t="shared" ca="1" si="223"/>
        <v>1.8151739051508933</v>
      </c>
      <c r="S1153" s="26">
        <f t="shared" ca="1" si="234"/>
        <v>0</v>
      </c>
    </row>
    <row r="1154" spans="5:19" x14ac:dyDescent="0.3">
      <c r="E1154" s="23">
        <f t="shared" si="228"/>
        <v>1153</v>
      </c>
      <c r="F1154" s="79">
        <v>45139</v>
      </c>
      <c r="G1154" s="82">
        <v>107.3811</v>
      </c>
      <c r="H1154" s="27">
        <f t="shared" si="229"/>
        <v>108.3528</v>
      </c>
      <c r="I1154" s="63">
        <f t="shared" si="230"/>
        <v>-0.97169999999999845</v>
      </c>
      <c r="J1154" s="63">
        <f t="shared" si="231"/>
        <v>0.94420088999999696</v>
      </c>
      <c r="K1154" s="63">
        <f t="shared" si="232"/>
        <v>0.97169999999999845</v>
      </c>
      <c r="L1154" s="24">
        <f t="shared" si="233"/>
        <v>9.0490784691160588E-3</v>
      </c>
      <c r="M1154" s="4">
        <f t="shared" ref="M1154:M1217" ca="1" si="235">IF(E1154&lt;=span,G1154,AVERAGE(OFFSET(G1154,-span,0,span,1)))</f>
        <v>106.88376666666666</v>
      </c>
      <c r="N1154" s="63">
        <f t="shared" ca="1" si="224"/>
        <v>0.49733333333334429</v>
      </c>
      <c r="O1154" s="63">
        <f t="shared" ca="1" si="225"/>
        <v>0.24734044444445533</v>
      </c>
      <c r="P1154" s="63">
        <f t="shared" ca="1" si="226"/>
        <v>0.49733333333334429</v>
      </c>
      <c r="Q1154" s="24">
        <f t="shared" ca="1" si="227"/>
        <v>4.6314792205829911E-3</v>
      </c>
      <c r="R1154" s="25">
        <f t="shared" ref="R1154:R1217" ca="1" si="236">N1154-AVERAGE(ErorrMA)</f>
        <v>0.4868405718175744</v>
      </c>
      <c r="S1154" s="26">
        <f t="shared" ca="1" si="234"/>
        <v>0</v>
      </c>
    </row>
    <row r="1155" spans="5:19" x14ac:dyDescent="0.3">
      <c r="E1155" s="23">
        <f t="shared" si="228"/>
        <v>1154</v>
      </c>
      <c r="F1155" s="79">
        <v>45140</v>
      </c>
      <c r="G1155" s="82">
        <v>105.526</v>
      </c>
      <c r="H1155" s="27">
        <f t="shared" si="229"/>
        <v>107.3811</v>
      </c>
      <c r="I1155" s="63">
        <f t="shared" si="230"/>
        <v>-1.8551000000000073</v>
      </c>
      <c r="J1155" s="63">
        <f t="shared" si="231"/>
        <v>3.4413960100000272</v>
      </c>
      <c r="K1155" s="63">
        <f t="shared" si="232"/>
        <v>1.8551000000000073</v>
      </c>
      <c r="L1155" s="24">
        <f t="shared" si="233"/>
        <v>1.7579553854026566E-2</v>
      </c>
      <c r="M1155" s="4">
        <f t="shared" ca="1" si="235"/>
        <v>107.4498</v>
      </c>
      <c r="N1155" s="63">
        <f t="shared" ref="N1155:N1218" ca="1" si="237">G1155-M1155</f>
        <v>-1.9238</v>
      </c>
      <c r="O1155" s="63">
        <f t="shared" ref="O1155:O1218" ca="1" si="238">N1155^2</f>
        <v>3.70100644</v>
      </c>
      <c r="P1155" s="63">
        <f t="shared" ref="P1155:P1218" ca="1" si="239">ABS(N1155)</f>
        <v>1.9238</v>
      </c>
      <c r="Q1155" s="24">
        <f t="shared" ref="Q1155:Q1218" ca="1" si="240">P1155/G1155</f>
        <v>1.8230578246119442E-2</v>
      </c>
      <c r="R1155" s="25">
        <f t="shared" ca="1" si="236"/>
        <v>-1.9342927615157699</v>
      </c>
      <c r="S1155" s="26">
        <f t="shared" ca="1" si="234"/>
        <v>1</v>
      </c>
    </row>
    <row r="1156" spans="5:19" x14ac:dyDescent="0.3">
      <c r="E1156" s="23">
        <f t="shared" ref="E1156:E1219" si="241">E1155+1</f>
        <v>1155</v>
      </c>
      <c r="F1156" s="79">
        <v>45141</v>
      </c>
      <c r="G1156" s="82">
        <v>106.63509999999999</v>
      </c>
      <c r="H1156" s="27">
        <f t="shared" ref="H1156:H1219" si="242">G1155</f>
        <v>105.526</v>
      </c>
      <c r="I1156" s="63">
        <f t="shared" ref="I1156:I1219" si="243">(G1156-H1156)</f>
        <v>1.109099999999998</v>
      </c>
      <c r="J1156" s="63">
        <f t="shared" ref="J1156:J1219" si="244">I1156^2</f>
        <v>1.2301028099999956</v>
      </c>
      <c r="K1156" s="63">
        <f t="shared" ref="K1156:K1219" si="245">ABS(I1156)</f>
        <v>1.109099999999998</v>
      </c>
      <c r="L1156" s="24">
        <f t="shared" ref="L1156:L1219" si="246">K1156/G1156</f>
        <v>1.0400890513536331E-2</v>
      </c>
      <c r="M1156" s="4">
        <f t="shared" ca="1" si="235"/>
        <v>107.08663333333334</v>
      </c>
      <c r="N1156" s="63">
        <f t="shared" ca="1" si="237"/>
        <v>-0.45153333333334444</v>
      </c>
      <c r="O1156" s="63">
        <f t="shared" ca="1" si="238"/>
        <v>0.20388235111112116</v>
      </c>
      <c r="P1156" s="63">
        <f t="shared" ca="1" si="239"/>
        <v>0.45153333333334444</v>
      </c>
      <c r="Q1156" s="24">
        <f t="shared" ca="1" si="240"/>
        <v>4.2343781112724093E-3</v>
      </c>
      <c r="R1156" s="25">
        <f t="shared" ca="1" si="236"/>
        <v>-0.46202609484911433</v>
      </c>
      <c r="S1156" s="26">
        <f t="shared" ref="S1156:S1219" ca="1" si="247">IF(N1155*N1156&lt;0,1,0)</f>
        <v>0</v>
      </c>
    </row>
    <row r="1157" spans="5:19" x14ac:dyDescent="0.3">
      <c r="E1157" s="23">
        <f t="shared" si="241"/>
        <v>1156</v>
      </c>
      <c r="F1157" s="79">
        <v>45142</v>
      </c>
      <c r="G1157" s="82">
        <v>106.80200000000001</v>
      </c>
      <c r="H1157" s="27">
        <f t="shared" si="242"/>
        <v>106.63509999999999</v>
      </c>
      <c r="I1157" s="63">
        <f t="shared" si="243"/>
        <v>0.16690000000001248</v>
      </c>
      <c r="J1157" s="63">
        <f t="shared" si="244"/>
        <v>2.7855610000004166E-2</v>
      </c>
      <c r="K1157" s="63">
        <f t="shared" si="245"/>
        <v>0.16690000000001248</v>
      </c>
      <c r="L1157" s="24">
        <f t="shared" si="246"/>
        <v>1.5627048182619472E-3</v>
      </c>
      <c r="M1157" s="4">
        <f t="shared" ca="1" si="235"/>
        <v>106.51406666666666</v>
      </c>
      <c r="N1157" s="63">
        <f t="shared" ca="1" si="237"/>
        <v>0.28793333333334203</v>
      </c>
      <c r="O1157" s="63">
        <f t="shared" ca="1" si="238"/>
        <v>8.2905604444449457E-2</v>
      </c>
      <c r="P1157" s="63">
        <f t="shared" ca="1" si="239"/>
        <v>0.28793333333334203</v>
      </c>
      <c r="Q1157" s="24">
        <f t="shared" ca="1" si="240"/>
        <v>2.6959545077184137E-3</v>
      </c>
      <c r="R1157" s="25">
        <f t="shared" ca="1" si="236"/>
        <v>0.27744057181757215</v>
      </c>
      <c r="S1157" s="26">
        <f t="shared" ca="1" si="247"/>
        <v>1</v>
      </c>
    </row>
    <row r="1158" spans="5:19" x14ac:dyDescent="0.3">
      <c r="E1158" s="23">
        <f t="shared" si="241"/>
        <v>1157</v>
      </c>
      <c r="F1158" s="79">
        <v>45145</v>
      </c>
      <c r="G1158" s="82">
        <v>108.44119999999999</v>
      </c>
      <c r="H1158" s="27">
        <f t="shared" si="242"/>
        <v>106.80200000000001</v>
      </c>
      <c r="I1158" s="63">
        <f t="shared" si="243"/>
        <v>1.6391999999999882</v>
      </c>
      <c r="J1158" s="63">
        <f t="shared" si="244"/>
        <v>2.6869766399999615</v>
      </c>
      <c r="K1158" s="63">
        <f t="shared" si="245"/>
        <v>1.6391999999999882</v>
      </c>
      <c r="L1158" s="24">
        <f t="shared" si="246"/>
        <v>1.5116026012253538E-2</v>
      </c>
      <c r="M1158" s="4">
        <f t="shared" ca="1" si="235"/>
        <v>106.32103333333333</v>
      </c>
      <c r="N1158" s="63">
        <f t="shared" ca="1" si="237"/>
        <v>2.1201666666666625</v>
      </c>
      <c r="O1158" s="63">
        <f t="shared" ca="1" si="238"/>
        <v>4.4951066944444271</v>
      </c>
      <c r="P1158" s="63">
        <f t="shared" ca="1" si="239"/>
        <v>2.1201666666666625</v>
      </c>
      <c r="Q1158" s="24">
        <f t="shared" ca="1" si="240"/>
        <v>1.9551302149613457E-2</v>
      </c>
      <c r="R1158" s="25">
        <f t="shared" ca="1" si="236"/>
        <v>2.1096739051508928</v>
      </c>
      <c r="S1158" s="26">
        <f t="shared" ca="1" si="247"/>
        <v>0</v>
      </c>
    </row>
    <row r="1159" spans="5:19" x14ac:dyDescent="0.3">
      <c r="E1159" s="23">
        <f t="shared" si="241"/>
        <v>1158</v>
      </c>
      <c r="F1159" s="79">
        <v>45146</v>
      </c>
      <c r="G1159" s="82">
        <v>107.6657</v>
      </c>
      <c r="H1159" s="27">
        <f t="shared" si="242"/>
        <v>108.44119999999999</v>
      </c>
      <c r="I1159" s="63">
        <f t="shared" si="243"/>
        <v>-0.77549999999999386</v>
      </c>
      <c r="J1159" s="63">
        <f t="shared" si="244"/>
        <v>0.60140024999999053</v>
      </c>
      <c r="K1159" s="63">
        <f t="shared" si="245"/>
        <v>0.77549999999999386</v>
      </c>
      <c r="L1159" s="24">
        <f t="shared" si="246"/>
        <v>7.2028510472694077E-3</v>
      </c>
      <c r="M1159" s="4">
        <f t="shared" ca="1" si="235"/>
        <v>107.29276666666665</v>
      </c>
      <c r="N1159" s="63">
        <f t="shared" ca="1" si="237"/>
        <v>0.37293333333334999</v>
      </c>
      <c r="O1159" s="63">
        <f t="shared" ca="1" si="238"/>
        <v>0.13907927111112353</v>
      </c>
      <c r="P1159" s="63">
        <f t="shared" ca="1" si="239"/>
        <v>0.37293333333334999</v>
      </c>
      <c r="Q1159" s="24">
        <f t="shared" ca="1" si="240"/>
        <v>3.4638081889900867E-3</v>
      </c>
      <c r="R1159" s="25">
        <f t="shared" ca="1" si="236"/>
        <v>0.3624405718175801</v>
      </c>
      <c r="S1159" s="26">
        <f t="shared" ca="1" si="247"/>
        <v>0</v>
      </c>
    </row>
    <row r="1160" spans="5:19" x14ac:dyDescent="0.3">
      <c r="E1160" s="23">
        <f t="shared" si="241"/>
        <v>1159</v>
      </c>
      <c r="F1160" s="79">
        <v>45147</v>
      </c>
      <c r="G1160" s="82">
        <v>107.6657</v>
      </c>
      <c r="H1160" s="27">
        <f t="shared" si="242"/>
        <v>107.6657</v>
      </c>
      <c r="I1160" s="63">
        <f t="shared" si="243"/>
        <v>0</v>
      </c>
      <c r="J1160" s="63">
        <f t="shared" si="244"/>
        <v>0</v>
      </c>
      <c r="K1160" s="63">
        <f t="shared" si="245"/>
        <v>0</v>
      </c>
      <c r="L1160" s="24">
        <f t="shared" si="246"/>
        <v>0</v>
      </c>
      <c r="M1160" s="4">
        <f t="shared" ca="1" si="235"/>
        <v>107.63630000000001</v>
      </c>
      <c r="N1160" s="63">
        <f t="shared" ca="1" si="237"/>
        <v>2.939999999999543E-2</v>
      </c>
      <c r="O1160" s="63">
        <f t="shared" ca="1" si="238"/>
        <v>8.6435999999973122E-4</v>
      </c>
      <c r="P1160" s="63">
        <f t="shared" ca="1" si="239"/>
        <v>2.939999999999543E-2</v>
      </c>
      <c r="Q1160" s="24">
        <f t="shared" ca="1" si="240"/>
        <v>2.7306746716916744E-4</v>
      </c>
      <c r="R1160" s="25">
        <f t="shared" ca="1" si="236"/>
        <v>1.8907238484225548E-2</v>
      </c>
      <c r="S1160" s="26">
        <f t="shared" ca="1" si="247"/>
        <v>0</v>
      </c>
    </row>
    <row r="1161" spans="5:19" x14ac:dyDescent="0.3">
      <c r="E1161" s="23">
        <f t="shared" si="241"/>
        <v>1160</v>
      </c>
      <c r="F1161" s="79">
        <v>45148</v>
      </c>
      <c r="G1161" s="82">
        <v>107.0179</v>
      </c>
      <c r="H1161" s="27">
        <f t="shared" si="242"/>
        <v>107.6657</v>
      </c>
      <c r="I1161" s="63">
        <f t="shared" si="243"/>
        <v>-0.64780000000000371</v>
      </c>
      <c r="J1161" s="63">
        <f t="shared" si="244"/>
        <v>0.41964484000000479</v>
      </c>
      <c r="K1161" s="63">
        <f t="shared" si="245"/>
        <v>0.64780000000000371</v>
      </c>
      <c r="L1161" s="24">
        <f t="shared" si="246"/>
        <v>6.0531929705217886E-3</v>
      </c>
      <c r="M1161" s="4">
        <f t="shared" ca="1" si="235"/>
        <v>107.9242</v>
      </c>
      <c r="N1161" s="63">
        <f t="shared" ca="1" si="237"/>
        <v>-0.90630000000000166</v>
      </c>
      <c r="O1161" s="63">
        <f t="shared" ca="1" si="238"/>
        <v>0.82137969000000299</v>
      </c>
      <c r="P1161" s="63">
        <f t="shared" ca="1" si="239"/>
        <v>0.90630000000000166</v>
      </c>
      <c r="Q1161" s="24">
        <f t="shared" ca="1" si="240"/>
        <v>8.4686767353872733E-3</v>
      </c>
      <c r="R1161" s="25">
        <f t="shared" ca="1" si="236"/>
        <v>-0.91679276151577149</v>
      </c>
      <c r="S1161" s="26">
        <f t="shared" ca="1" si="247"/>
        <v>1</v>
      </c>
    </row>
    <row r="1162" spans="5:19" x14ac:dyDescent="0.3">
      <c r="E1162" s="23">
        <f t="shared" si="241"/>
        <v>1161</v>
      </c>
      <c r="F1162" s="79">
        <v>45149</v>
      </c>
      <c r="G1162" s="82">
        <v>106.09529999999999</v>
      </c>
      <c r="H1162" s="27">
        <f t="shared" si="242"/>
        <v>107.0179</v>
      </c>
      <c r="I1162" s="63">
        <f t="shared" si="243"/>
        <v>-0.92260000000000275</v>
      </c>
      <c r="J1162" s="63">
        <f t="shared" si="244"/>
        <v>0.85119076000000504</v>
      </c>
      <c r="K1162" s="63">
        <f t="shared" si="245"/>
        <v>0.92260000000000275</v>
      </c>
      <c r="L1162" s="24">
        <f t="shared" si="246"/>
        <v>8.6959554287513469E-3</v>
      </c>
      <c r="M1162" s="4">
        <f t="shared" ca="1" si="235"/>
        <v>107.44976666666666</v>
      </c>
      <c r="N1162" s="63">
        <f t="shared" ca="1" si="237"/>
        <v>-1.3544666666666672</v>
      </c>
      <c r="O1162" s="63">
        <f t="shared" ca="1" si="238"/>
        <v>1.8345799511111125</v>
      </c>
      <c r="P1162" s="63">
        <f t="shared" ca="1" si="239"/>
        <v>1.3544666666666672</v>
      </c>
      <c r="Q1162" s="24">
        <f t="shared" ca="1" si="240"/>
        <v>1.2766509606614688E-2</v>
      </c>
      <c r="R1162" s="25">
        <f t="shared" ca="1" si="236"/>
        <v>-1.3649594281824371</v>
      </c>
      <c r="S1162" s="26">
        <f t="shared" ca="1" si="247"/>
        <v>0</v>
      </c>
    </row>
    <row r="1163" spans="5:19" x14ac:dyDescent="0.3">
      <c r="E1163" s="23">
        <f t="shared" si="241"/>
        <v>1162</v>
      </c>
      <c r="F1163" s="79">
        <v>45152</v>
      </c>
      <c r="G1163" s="82">
        <v>105.6536</v>
      </c>
      <c r="H1163" s="27">
        <f t="shared" si="242"/>
        <v>106.09529999999999</v>
      </c>
      <c r="I1163" s="63">
        <f t="shared" si="243"/>
        <v>-0.44169999999999732</v>
      </c>
      <c r="J1163" s="63">
        <f t="shared" si="244"/>
        <v>0.19509888999999764</v>
      </c>
      <c r="K1163" s="63">
        <f t="shared" si="245"/>
        <v>0.44169999999999732</v>
      </c>
      <c r="L1163" s="24">
        <f t="shared" si="246"/>
        <v>4.180643158396849E-3</v>
      </c>
      <c r="M1163" s="4">
        <f t="shared" ca="1" si="235"/>
        <v>106.92630000000001</v>
      </c>
      <c r="N1163" s="63">
        <f t="shared" ca="1" si="237"/>
        <v>-1.2727000000000146</v>
      </c>
      <c r="O1163" s="63">
        <f t="shared" ca="1" si="238"/>
        <v>1.6197652900000372</v>
      </c>
      <c r="P1163" s="63">
        <f t="shared" ca="1" si="239"/>
        <v>1.2727000000000146</v>
      </c>
      <c r="Q1163" s="24">
        <f t="shared" ca="1" si="240"/>
        <v>1.2045969091446148E-2</v>
      </c>
      <c r="R1163" s="25">
        <f t="shared" ca="1" si="236"/>
        <v>-1.2831927615157845</v>
      </c>
      <c r="S1163" s="26">
        <f t="shared" ca="1" si="247"/>
        <v>0</v>
      </c>
    </row>
    <row r="1164" spans="5:19" x14ac:dyDescent="0.3">
      <c r="E1164" s="23">
        <f t="shared" si="241"/>
        <v>1163</v>
      </c>
      <c r="F1164" s="79">
        <v>45153</v>
      </c>
      <c r="G1164" s="82">
        <v>104.58369999999999</v>
      </c>
      <c r="H1164" s="27">
        <f t="shared" si="242"/>
        <v>105.6536</v>
      </c>
      <c r="I1164" s="63">
        <f t="shared" si="243"/>
        <v>-1.0699000000000041</v>
      </c>
      <c r="J1164" s="63">
        <f t="shared" si="244"/>
        <v>1.1446860100000087</v>
      </c>
      <c r="K1164" s="63">
        <f t="shared" si="245"/>
        <v>1.0699000000000041</v>
      </c>
      <c r="L1164" s="24">
        <f t="shared" si="246"/>
        <v>1.0230083655483637E-2</v>
      </c>
      <c r="M1164" s="4">
        <f t="shared" ca="1" si="235"/>
        <v>106.2556</v>
      </c>
      <c r="N1164" s="63">
        <f t="shared" ca="1" si="237"/>
        <v>-1.6719000000000079</v>
      </c>
      <c r="O1164" s="63">
        <f t="shared" ca="1" si="238"/>
        <v>2.7952496100000266</v>
      </c>
      <c r="P1164" s="63">
        <f t="shared" ca="1" si="239"/>
        <v>1.6719000000000079</v>
      </c>
      <c r="Q1164" s="24">
        <f t="shared" ca="1" si="240"/>
        <v>1.598623877334621E-2</v>
      </c>
      <c r="R1164" s="25">
        <f t="shared" ca="1" si="236"/>
        <v>-1.6823927615157779</v>
      </c>
      <c r="S1164" s="26">
        <f t="shared" ca="1" si="247"/>
        <v>0</v>
      </c>
    </row>
    <row r="1165" spans="5:19" x14ac:dyDescent="0.3">
      <c r="E1165" s="23">
        <f t="shared" si="241"/>
        <v>1164</v>
      </c>
      <c r="F1165" s="79">
        <v>45154</v>
      </c>
      <c r="G1165" s="82">
        <v>104.5641</v>
      </c>
      <c r="H1165" s="27">
        <f t="shared" si="242"/>
        <v>104.58369999999999</v>
      </c>
      <c r="I1165" s="63">
        <f t="shared" si="243"/>
        <v>-1.9599999999996953E-2</v>
      </c>
      <c r="J1165" s="63">
        <f t="shared" si="244"/>
        <v>3.8415999999988056E-4</v>
      </c>
      <c r="K1165" s="63">
        <f t="shared" si="245"/>
        <v>1.9599999999996953E-2</v>
      </c>
      <c r="L1165" s="24">
        <f t="shared" si="246"/>
        <v>1.8744483049150669E-4</v>
      </c>
      <c r="M1165" s="4">
        <f t="shared" ca="1" si="235"/>
        <v>105.44419999999998</v>
      </c>
      <c r="N1165" s="63">
        <f t="shared" ca="1" si="237"/>
        <v>-0.88009999999998456</v>
      </c>
      <c r="O1165" s="63">
        <f t="shared" ca="1" si="238"/>
        <v>0.77457600999997278</v>
      </c>
      <c r="P1165" s="63">
        <f t="shared" ca="1" si="239"/>
        <v>0.88009999999998456</v>
      </c>
      <c r="Q1165" s="24">
        <f t="shared" ca="1" si="240"/>
        <v>8.4168466997753977E-3</v>
      </c>
      <c r="R1165" s="25">
        <f t="shared" ca="1" si="236"/>
        <v>-0.89059276151575439</v>
      </c>
      <c r="S1165" s="26">
        <f t="shared" ca="1" si="247"/>
        <v>0</v>
      </c>
    </row>
    <row r="1166" spans="5:19" x14ac:dyDescent="0.3">
      <c r="E1166" s="23">
        <f t="shared" si="241"/>
        <v>1165</v>
      </c>
      <c r="F1166" s="79">
        <v>45155</v>
      </c>
      <c r="G1166" s="82">
        <v>103.1114</v>
      </c>
      <c r="H1166" s="27">
        <f t="shared" si="242"/>
        <v>104.5641</v>
      </c>
      <c r="I1166" s="63">
        <f t="shared" si="243"/>
        <v>-1.452699999999993</v>
      </c>
      <c r="J1166" s="63">
        <f t="shared" si="244"/>
        <v>2.1103372899999795</v>
      </c>
      <c r="K1166" s="63">
        <f t="shared" si="245"/>
        <v>1.452699999999993</v>
      </c>
      <c r="L1166" s="24">
        <f t="shared" si="246"/>
        <v>1.4088645872328307E-2</v>
      </c>
      <c r="M1166" s="4">
        <f t="shared" ca="1" si="235"/>
        <v>104.93380000000001</v>
      </c>
      <c r="N1166" s="63">
        <f t="shared" ca="1" si="237"/>
        <v>-1.8224000000000018</v>
      </c>
      <c r="O1166" s="63">
        <f t="shared" ca="1" si="238"/>
        <v>3.3211417600000064</v>
      </c>
      <c r="P1166" s="63">
        <f t="shared" ca="1" si="239"/>
        <v>1.8224000000000018</v>
      </c>
      <c r="Q1166" s="24">
        <f t="shared" ca="1" si="240"/>
        <v>1.7674088413114377E-2</v>
      </c>
      <c r="R1166" s="25">
        <f t="shared" ca="1" si="236"/>
        <v>-1.8328927615157717</v>
      </c>
      <c r="S1166" s="26">
        <f t="shared" ca="1" si="247"/>
        <v>0</v>
      </c>
    </row>
    <row r="1167" spans="5:19" x14ac:dyDescent="0.3">
      <c r="E1167" s="23">
        <f t="shared" si="241"/>
        <v>1166</v>
      </c>
      <c r="F1167" s="79">
        <v>45156</v>
      </c>
      <c r="G1167" s="82">
        <v>102.8758</v>
      </c>
      <c r="H1167" s="27">
        <f t="shared" si="242"/>
        <v>103.1114</v>
      </c>
      <c r="I1167" s="63">
        <f t="shared" si="243"/>
        <v>-0.23560000000000514</v>
      </c>
      <c r="J1167" s="63">
        <f t="shared" si="244"/>
        <v>5.550736000000242E-2</v>
      </c>
      <c r="K1167" s="63">
        <f t="shared" si="245"/>
        <v>0.23560000000000514</v>
      </c>
      <c r="L1167" s="24">
        <f t="shared" si="246"/>
        <v>2.2901401495784737E-3</v>
      </c>
      <c r="M1167" s="4">
        <f t="shared" ca="1" si="235"/>
        <v>104.08639999999998</v>
      </c>
      <c r="N1167" s="63">
        <f t="shared" ca="1" si="237"/>
        <v>-1.2105999999999852</v>
      </c>
      <c r="O1167" s="63">
        <f t="shared" ca="1" si="238"/>
        <v>1.4655523599999642</v>
      </c>
      <c r="P1167" s="63">
        <f t="shared" ca="1" si="239"/>
        <v>1.2105999999999852</v>
      </c>
      <c r="Q1167" s="24">
        <f t="shared" ca="1" si="240"/>
        <v>1.1767587712561995E-2</v>
      </c>
      <c r="R1167" s="25">
        <f t="shared" ca="1" si="236"/>
        <v>-1.2210927615157552</v>
      </c>
      <c r="S1167" s="26">
        <f t="shared" ca="1" si="247"/>
        <v>0</v>
      </c>
    </row>
    <row r="1168" spans="5:19" x14ac:dyDescent="0.3">
      <c r="E1168" s="23">
        <f t="shared" si="241"/>
        <v>1167</v>
      </c>
      <c r="F1168" s="79">
        <v>45159</v>
      </c>
      <c r="G1168" s="82">
        <v>100.9618</v>
      </c>
      <c r="H1168" s="27">
        <f t="shared" si="242"/>
        <v>102.8758</v>
      </c>
      <c r="I1168" s="63">
        <f t="shared" si="243"/>
        <v>-1.9140000000000015</v>
      </c>
      <c r="J1168" s="63">
        <f t="shared" si="244"/>
        <v>3.6633960000000059</v>
      </c>
      <c r="K1168" s="63">
        <f t="shared" si="245"/>
        <v>1.9140000000000015</v>
      </c>
      <c r="L1168" s="24">
        <f t="shared" si="246"/>
        <v>1.8957665176334036E-2</v>
      </c>
      <c r="M1168" s="4">
        <f t="shared" ca="1" si="235"/>
        <v>103.51709999999999</v>
      </c>
      <c r="N1168" s="63">
        <f t="shared" ca="1" si="237"/>
        <v>-2.5552999999999884</v>
      </c>
      <c r="O1168" s="63">
        <f t="shared" ca="1" si="238"/>
        <v>6.5295580899999406</v>
      </c>
      <c r="P1168" s="63">
        <f t="shared" ca="1" si="239"/>
        <v>2.5552999999999884</v>
      </c>
      <c r="Q1168" s="24">
        <f t="shared" ca="1" si="240"/>
        <v>2.5309572531392946E-2</v>
      </c>
      <c r="R1168" s="25">
        <f t="shared" ca="1" si="236"/>
        <v>-2.5657927615157581</v>
      </c>
      <c r="S1168" s="26">
        <f t="shared" ca="1" si="247"/>
        <v>0</v>
      </c>
    </row>
    <row r="1169" spans="5:19" x14ac:dyDescent="0.3">
      <c r="E1169" s="23">
        <f t="shared" si="241"/>
        <v>1168</v>
      </c>
      <c r="F1169" s="79">
        <v>45160</v>
      </c>
      <c r="G1169" s="82">
        <v>99.587599999999995</v>
      </c>
      <c r="H1169" s="27">
        <f t="shared" si="242"/>
        <v>100.9618</v>
      </c>
      <c r="I1169" s="63">
        <f t="shared" si="243"/>
        <v>-1.3742000000000019</v>
      </c>
      <c r="J1169" s="63">
        <f t="shared" si="244"/>
        <v>1.8884256400000052</v>
      </c>
      <c r="K1169" s="63">
        <f t="shared" si="245"/>
        <v>1.3742000000000019</v>
      </c>
      <c r="L1169" s="24">
        <f t="shared" si="246"/>
        <v>1.3798906691194506E-2</v>
      </c>
      <c r="M1169" s="4">
        <f t="shared" ca="1" si="235"/>
        <v>102.31633333333333</v>
      </c>
      <c r="N1169" s="63">
        <f t="shared" ca="1" si="237"/>
        <v>-2.7287333333333379</v>
      </c>
      <c r="O1169" s="63">
        <f t="shared" ca="1" si="238"/>
        <v>7.445985604444469</v>
      </c>
      <c r="P1169" s="63">
        <f t="shared" ca="1" si="239"/>
        <v>2.7287333333333379</v>
      </c>
      <c r="Q1169" s="24">
        <f t="shared" ca="1" si="240"/>
        <v>2.7400332303754063E-2</v>
      </c>
      <c r="R1169" s="25">
        <f t="shared" ca="1" si="236"/>
        <v>-2.7392260948491076</v>
      </c>
      <c r="S1169" s="26">
        <f t="shared" ca="1" si="247"/>
        <v>0</v>
      </c>
    </row>
    <row r="1170" spans="5:19" x14ac:dyDescent="0.3">
      <c r="E1170" s="23">
        <f t="shared" si="241"/>
        <v>1169</v>
      </c>
      <c r="F1170" s="79">
        <v>45161</v>
      </c>
      <c r="G1170" s="82">
        <v>96.927599999999998</v>
      </c>
      <c r="H1170" s="27">
        <f t="shared" si="242"/>
        <v>99.587599999999995</v>
      </c>
      <c r="I1170" s="63">
        <f t="shared" si="243"/>
        <v>-2.6599999999999966</v>
      </c>
      <c r="J1170" s="63">
        <f t="shared" si="244"/>
        <v>7.0755999999999819</v>
      </c>
      <c r="K1170" s="63">
        <f t="shared" si="245"/>
        <v>2.6599999999999966</v>
      </c>
      <c r="L1170" s="24">
        <f t="shared" si="246"/>
        <v>2.7443163763468781E-2</v>
      </c>
      <c r="M1170" s="4">
        <f t="shared" ca="1" si="235"/>
        <v>101.14173333333333</v>
      </c>
      <c r="N1170" s="63">
        <f t="shared" ca="1" si="237"/>
        <v>-4.2141333333333364</v>
      </c>
      <c r="O1170" s="63">
        <f t="shared" ca="1" si="238"/>
        <v>17.758919751111137</v>
      </c>
      <c r="P1170" s="63">
        <f t="shared" ca="1" si="239"/>
        <v>4.2141333333333364</v>
      </c>
      <c r="Q1170" s="24">
        <f t="shared" ca="1" si="240"/>
        <v>4.3477124506676491E-2</v>
      </c>
      <c r="R1170" s="25">
        <f t="shared" ca="1" si="236"/>
        <v>-4.2246260948491061</v>
      </c>
      <c r="S1170" s="26">
        <f t="shared" ca="1" si="247"/>
        <v>0</v>
      </c>
    </row>
    <row r="1171" spans="5:19" x14ac:dyDescent="0.3">
      <c r="E1171" s="23">
        <f t="shared" si="241"/>
        <v>1170</v>
      </c>
      <c r="F1171" s="79">
        <v>45162</v>
      </c>
      <c r="G1171" s="82">
        <v>95.828299999999999</v>
      </c>
      <c r="H1171" s="27">
        <f t="shared" si="242"/>
        <v>96.927599999999998</v>
      </c>
      <c r="I1171" s="63">
        <f t="shared" si="243"/>
        <v>-1.0992999999999995</v>
      </c>
      <c r="J1171" s="63">
        <f t="shared" si="244"/>
        <v>1.2084604899999989</v>
      </c>
      <c r="K1171" s="63">
        <f t="shared" si="245"/>
        <v>1.0992999999999995</v>
      </c>
      <c r="L1171" s="24">
        <f t="shared" si="246"/>
        <v>1.1471559027969811E-2</v>
      </c>
      <c r="M1171" s="4">
        <f t="shared" ca="1" si="235"/>
        <v>99.158999999999992</v>
      </c>
      <c r="N1171" s="63">
        <f t="shared" ca="1" si="237"/>
        <v>-3.3306999999999931</v>
      </c>
      <c r="O1171" s="63">
        <f t="shared" ca="1" si="238"/>
        <v>11.093562489999954</v>
      </c>
      <c r="P1171" s="63">
        <f t="shared" ca="1" si="239"/>
        <v>3.3306999999999931</v>
      </c>
      <c r="Q1171" s="24">
        <f t="shared" ca="1" si="240"/>
        <v>3.4756955930554889E-2</v>
      </c>
      <c r="R1171" s="25">
        <f t="shared" ca="1" si="236"/>
        <v>-3.3411927615157628</v>
      </c>
      <c r="S1171" s="26">
        <f t="shared" ca="1" si="247"/>
        <v>0</v>
      </c>
    </row>
    <row r="1172" spans="5:19" x14ac:dyDescent="0.3">
      <c r="E1172" s="23">
        <f t="shared" si="241"/>
        <v>1171</v>
      </c>
      <c r="F1172" s="79">
        <v>45163</v>
      </c>
      <c r="G1172" s="82">
        <v>97.016000000000005</v>
      </c>
      <c r="H1172" s="27">
        <f t="shared" si="242"/>
        <v>95.828299999999999</v>
      </c>
      <c r="I1172" s="63">
        <f t="shared" si="243"/>
        <v>1.1877000000000066</v>
      </c>
      <c r="J1172" s="63">
        <f t="shared" si="244"/>
        <v>1.4106312900000157</v>
      </c>
      <c r="K1172" s="63">
        <f t="shared" si="245"/>
        <v>1.1877000000000066</v>
      </c>
      <c r="L1172" s="24">
        <f t="shared" si="246"/>
        <v>1.2242310546714012E-2</v>
      </c>
      <c r="M1172" s="4">
        <f t="shared" ca="1" si="235"/>
        <v>97.447833333333335</v>
      </c>
      <c r="N1172" s="63">
        <f t="shared" ca="1" si="237"/>
        <v>-0.43183333333332996</v>
      </c>
      <c r="O1172" s="63">
        <f t="shared" ca="1" si="238"/>
        <v>0.18648002777777486</v>
      </c>
      <c r="P1172" s="63">
        <f t="shared" ca="1" si="239"/>
        <v>0.43183333333332996</v>
      </c>
      <c r="Q1172" s="24">
        <f t="shared" ca="1" si="240"/>
        <v>4.4511558230944373E-3</v>
      </c>
      <c r="R1172" s="25">
        <f t="shared" ca="1" si="236"/>
        <v>-0.44232609484909985</v>
      </c>
      <c r="S1172" s="26">
        <f t="shared" ca="1" si="247"/>
        <v>0</v>
      </c>
    </row>
    <row r="1173" spans="5:19" x14ac:dyDescent="0.3">
      <c r="E1173" s="23">
        <f t="shared" si="241"/>
        <v>1172</v>
      </c>
      <c r="F1173" s="79">
        <v>45166</v>
      </c>
      <c r="G1173" s="82">
        <v>97.791399999999996</v>
      </c>
      <c r="H1173" s="27">
        <f t="shared" si="242"/>
        <v>97.016000000000005</v>
      </c>
      <c r="I1173" s="63">
        <f t="shared" si="243"/>
        <v>0.77539999999999054</v>
      </c>
      <c r="J1173" s="63">
        <f t="shared" si="244"/>
        <v>0.60124515999998529</v>
      </c>
      <c r="K1173" s="63">
        <f t="shared" si="245"/>
        <v>0.77539999999999054</v>
      </c>
      <c r="L1173" s="24">
        <f t="shared" si="246"/>
        <v>7.9291226017828825E-3</v>
      </c>
      <c r="M1173" s="4">
        <f t="shared" ca="1" si="235"/>
        <v>96.590633333333344</v>
      </c>
      <c r="N1173" s="63">
        <f t="shared" ca="1" si="237"/>
        <v>1.2007666666666523</v>
      </c>
      <c r="O1173" s="63">
        <f t="shared" ca="1" si="238"/>
        <v>1.4418405877777434</v>
      </c>
      <c r="P1173" s="63">
        <f t="shared" ca="1" si="239"/>
        <v>1.2007666666666523</v>
      </c>
      <c r="Q1173" s="24">
        <f t="shared" ca="1" si="240"/>
        <v>1.2278857513714421E-2</v>
      </c>
      <c r="R1173" s="25">
        <f t="shared" ca="1" si="236"/>
        <v>1.1902739051508824</v>
      </c>
      <c r="S1173" s="26">
        <f t="shared" ca="1" si="247"/>
        <v>1</v>
      </c>
    </row>
    <row r="1174" spans="5:19" x14ac:dyDescent="0.3">
      <c r="E1174" s="23">
        <f t="shared" si="241"/>
        <v>1173</v>
      </c>
      <c r="F1174" s="79">
        <v>45167</v>
      </c>
      <c r="G1174" s="82">
        <v>99.891900000000007</v>
      </c>
      <c r="H1174" s="27">
        <f t="shared" si="242"/>
        <v>97.791399999999996</v>
      </c>
      <c r="I1174" s="63">
        <f t="shared" si="243"/>
        <v>2.1005000000000109</v>
      </c>
      <c r="J1174" s="63">
        <f t="shared" si="244"/>
        <v>4.4121002500000461</v>
      </c>
      <c r="K1174" s="63">
        <f t="shared" si="245"/>
        <v>2.1005000000000109</v>
      </c>
      <c r="L1174" s="24">
        <f t="shared" si="246"/>
        <v>2.1027730977186448E-2</v>
      </c>
      <c r="M1174" s="4">
        <f t="shared" ca="1" si="235"/>
        <v>96.878566666666657</v>
      </c>
      <c r="N1174" s="63">
        <f t="shared" ca="1" si="237"/>
        <v>3.0133333333333496</v>
      </c>
      <c r="O1174" s="63">
        <f t="shared" ca="1" si="238"/>
        <v>9.0801777777778767</v>
      </c>
      <c r="P1174" s="63">
        <f t="shared" ca="1" si="239"/>
        <v>3.0133333333333496</v>
      </c>
      <c r="Q1174" s="24">
        <f t="shared" ca="1" si="240"/>
        <v>3.0165942717411017E-2</v>
      </c>
      <c r="R1174" s="25">
        <f t="shared" ca="1" si="236"/>
        <v>3.0028405718175799</v>
      </c>
      <c r="S1174" s="26">
        <f t="shared" ca="1" si="247"/>
        <v>0</v>
      </c>
    </row>
    <row r="1175" spans="5:19" x14ac:dyDescent="0.3">
      <c r="E1175" s="23">
        <f t="shared" si="241"/>
        <v>1174</v>
      </c>
      <c r="F1175" s="79">
        <v>45168</v>
      </c>
      <c r="G1175" s="82">
        <v>100.2158</v>
      </c>
      <c r="H1175" s="27">
        <f t="shared" si="242"/>
        <v>99.891900000000007</v>
      </c>
      <c r="I1175" s="63">
        <f t="shared" si="243"/>
        <v>0.32389999999999475</v>
      </c>
      <c r="J1175" s="63">
        <f t="shared" si="244"/>
        <v>0.10491120999999659</v>
      </c>
      <c r="K1175" s="63">
        <f t="shared" si="245"/>
        <v>0.32389999999999475</v>
      </c>
      <c r="L1175" s="24">
        <f t="shared" si="246"/>
        <v>3.2320252894253673E-3</v>
      </c>
      <c r="M1175" s="4">
        <f t="shared" ca="1" si="235"/>
        <v>98.233099999999993</v>
      </c>
      <c r="N1175" s="63">
        <f t="shared" ca="1" si="237"/>
        <v>1.9827000000000083</v>
      </c>
      <c r="O1175" s="63">
        <f t="shared" ca="1" si="238"/>
        <v>3.931099290000033</v>
      </c>
      <c r="P1175" s="63">
        <f t="shared" ca="1" si="239"/>
        <v>1.9827000000000083</v>
      </c>
      <c r="Q1175" s="24">
        <f t="shared" ca="1" si="240"/>
        <v>1.9784305468798415E-2</v>
      </c>
      <c r="R1175" s="25">
        <f t="shared" ca="1" si="236"/>
        <v>1.9722072384842384</v>
      </c>
      <c r="S1175" s="26">
        <f t="shared" ca="1" si="247"/>
        <v>0</v>
      </c>
    </row>
    <row r="1176" spans="5:19" x14ac:dyDescent="0.3">
      <c r="E1176" s="23">
        <f t="shared" si="241"/>
        <v>1175</v>
      </c>
      <c r="F1176" s="79">
        <v>45169</v>
      </c>
      <c r="G1176" s="82">
        <v>99.832999999999998</v>
      </c>
      <c r="H1176" s="27">
        <f t="shared" si="242"/>
        <v>100.2158</v>
      </c>
      <c r="I1176" s="63">
        <f t="shared" si="243"/>
        <v>-0.38280000000000314</v>
      </c>
      <c r="J1176" s="63">
        <f t="shared" si="244"/>
        <v>0.14653584000000242</v>
      </c>
      <c r="K1176" s="63">
        <f t="shared" si="245"/>
        <v>0.38280000000000314</v>
      </c>
      <c r="L1176" s="24">
        <f t="shared" si="246"/>
        <v>3.8344034537678238E-3</v>
      </c>
      <c r="M1176" s="4">
        <f t="shared" ca="1" si="235"/>
        <v>99.299699999999987</v>
      </c>
      <c r="N1176" s="63">
        <f t="shared" ca="1" si="237"/>
        <v>0.53330000000001121</v>
      </c>
      <c r="O1176" s="63">
        <f t="shared" ca="1" si="238"/>
        <v>0.28440889000001196</v>
      </c>
      <c r="P1176" s="63">
        <f t="shared" ca="1" si="239"/>
        <v>0.53330000000001121</v>
      </c>
      <c r="Q1176" s="24">
        <f t="shared" ca="1" si="240"/>
        <v>5.3419210080836114E-3</v>
      </c>
      <c r="R1176" s="25">
        <f t="shared" ca="1" si="236"/>
        <v>0.52280723848424138</v>
      </c>
      <c r="S1176" s="26">
        <f t="shared" ca="1" si="247"/>
        <v>0</v>
      </c>
    </row>
    <row r="1177" spans="5:19" x14ac:dyDescent="0.3">
      <c r="E1177" s="23">
        <f t="shared" si="241"/>
        <v>1176</v>
      </c>
      <c r="F1177" s="79">
        <v>45170</v>
      </c>
      <c r="G1177" s="82">
        <v>100.80800000000001</v>
      </c>
      <c r="H1177" s="27">
        <f t="shared" si="242"/>
        <v>99.832999999999998</v>
      </c>
      <c r="I1177" s="63">
        <f t="shared" si="243"/>
        <v>0.97500000000000853</v>
      </c>
      <c r="J1177" s="63">
        <f t="shared" si="244"/>
        <v>0.9506250000000166</v>
      </c>
      <c r="K1177" s="63">
        <f t="shared" si="245"/>
        <v>0.97500000000000853</v>
      </c>
      <c r="L1177" s="24">
        <f t="shared" si="246"/>
        <v>9.6718514403619591E-3</v>
      </c>
      <c r="M1177" s="4">
        <f t="shared" ca="1" si="235"/>
        <v>99.980233333333331</v>
      </c>
      <c r="N1177" s="63">
        <f t="shared" ca="1" si="237"/>
        <v>0.82776666666667609</v>
      </c>
      <c r="O1177" s="63">
        <f t="shared" ca="1" si="238"/>
        <v>0.68519765444446001</v>
      </c>
      <c r="P1177" s="63">
        <f t="shared" ca="1" si="239"/>
        <v>0.82776666666667609</v>
      </c>
      <c r="Q1177" s="24">
        <f t="shared" ca="1" si="240"/>
        <v>8.2113192074704001E-3</v>
      </c>
      <c r="R1177" s="25">
        <f t="shared" ca="1" si="236"/>
        <v>0.81727390515090625</v>
      </c>
      <c r="S1177" s="26">
        <f t="shared" ca="1" si="247"/>
        <v>0</v>
      </c>
    </row>
    <row r="1178" spans="5:19" x14ac:dyDescent="0.3">
      <c r="E1178" s="23">
        <f t="shared" si="241"/>
        <v>1177</v>
      </c>
      <c r="F1178" s="79">
        <v>45174</v>
      </c>
      <c r="G1178" s="82">
        <v>98.798900000000003</v>
      </c>
      <c r="H1178" s="27">
        <f t="shared" si="242"/>
        <v>100.80800000000001</v>
      </c>
      <c r="I1178" s="63">
        <f t="shared" si="243"/>
        <v>-2.0091000000000037</v>
      </c>
      <c r="J1178" s="63">
        <f t="shared" si="244"/>
        <v>4.036482810000015</v>
      </c>
      <c r="K1178" s="63">
        <f t="shared" si="245"/>
        <v>2.0091000000000037</v>
      </c>
      <c r="L1178" s="24">
        <f t="shared" si="246"/>
        <v>2.0335246647482954E-2</v>
      </c>
      <c r="M1178" s="4">
        <f t="shared" ca="1" si="235"/>
        <v>100.2856</v>
      </c>
      <c r="N1178" s="63">
        <f t="shared" ca="1" si="237"/>
        <v>-1.486699999999999</v>
      </c>
      <c r="O1178" s="63">
        <f t="shared" ca="1" si="238"/>
        <v>2.2102768899999972</v>
      </c>
      <c r="P1178" s="63">
        <f t="shared" ca="1" si="239"/>
        <v>1.486699999999999</v>
      </c>
      <c r="Q1178" s="24">
        <f t="shared" ca="1" si="240"/>
        <v>1.5047738385751248E-2</v>
      </c>
      <c r="R1178" s="25">
        <f t="shared" ca="1" si="236"/>
        <v>-1.497192761515769</v>
      </c>
      <c r="S1178" s="26">
        <f t="shared" ca="1" si="247"/>
        <v>1</v>
      </c>
    </row>
    <row r="1179" spans="5:19" x14ac:dyDescent="0.3">
      <c r="E1179" s="23">
        <f t="shared" si="241"/>
        <v>1178</v>
      </c>
      <c r="F1179" s="79">
        <v>45175</v>
      </c>
      <c r="G1179" s="82">
        <v>98.661000000000001</v>
      </c>
      <c r="H1179" s="27">
        <f t="shared" si="242"/>
        <v>98.798900000000003</v>
      </c>
      <c r="I1179" s="63">
        <f t="shared" si="243"/>
        <v>-0.13790000000000191</v>
      </c>
      <c r="J1179" s="63">
        <f t="shared" si="244"/>
        <v>1.9016410000000528E-2</v>
      </c>
      <c r="K1179" s="63">
        <f t="shared" si="245"/>
        <v>0.13790000000000191</v>
      </c>
      <c r="L1179" s="24">
        <f t="shared" si="246"/>
        <v>1.3977154093309607E-3</v>
      </c>
      <c r="M1179" s="4">
        <f t="shared" ca="1" si="235"/>
        <v>99.813300000000012</v>
      </c>
      <c r="N1179" s="63">
        <f t="shared" ca="1" si="237"/>
        <v>-1.152300000000011</v>
      </c>
      <c r="O1179" s="63">
        <f t="shared" ca="1" si="238"/>
        <v>1.3277952900000254</v>
      </c>
      <c r="P1179" s="63">
        <f t="shared" ca="1" si="239"/>
        <v>1.152300000000011</v>
      </c>
      <c r="Q1179" s="24">
        <f t="shared" ca="1" si="240"/>
        <v>1.1679386991820587E-2</v>
      </c>
      <c r="R1179" s="25">
        <f t="shared" ca="1" si="236"/>
        <v>-1.1627927615157809</v>
      </c>
      <c r="S1179" s="26">
        <f t="shared" ca="1" si="247"/>
        <v>0</v>
      </c>
    </row>
    <row r="1180" spans="5:19" x14ac:dyDescent="0.3">
      <c r="E1180" s="23">
        <f t="shared" si="241"/>
        <v>1179</v>
      </c>
      <c r="F1180" s="79">
        <v>45176</v>
      </c>
      <c r="G1180" s="82">
        <v>96.4452</v>
      </c>
      <c r="H1180" s="27">
        <f t="shared" si="242"/>
        <v>98.661000000000001</v>
      </c>
      <c r="I1180" s="63">
        <f t="shared" si="243"/>
        <v>-2.2158000000000015</v>
      </c>
      <c r="J1180" s="63">
        <f t="shared" si="244"/>
        <v>4.9097696400000066</v>
      </c>
      <c r="K1180" s="63">
        <f t="shared" si="245"/>
        <v>2.2158000000000015</v>
      </c>
      <c r="L1180" s="24">
        <f t="shared" si="246"/>
        <v>2.2974704806460057E-2</v>
      </c>
      <c r="M1180" s="4">
        <f t="shared" ca="1" si="235"/>
        <v>99.422633333333337</v>
      </c>
      <c r="N1180" s="63">
        <f t="shared" ca="1" si="237"/>
        <v>-2.9774333333333374</v>
      </c>
      <c r="O1180" s="63">
        <f t="shared" ca="1" si="238"/>
        <v>8.8651092544444676</v>
      </c>
      <c r="P1180" s="63">
        <f t="shared" ca="1" si="239"/>
        <v>2.9774333333333374</v>
      </c>
      <c r="Q1180" s="24">
        <f t="shared" ca="1" si="240"/>
        <v>3.0871762755775689E-2</v>
      </c>
      <c r="R1180" s="25">
        <f t="shared" ca="1" si="236"/>
        <v>-2.9879260948491071</v>
      </c>
      <c r="S1180" s="26">
        <f t="shared" ca="1" si="247"/>
        <v>0</v>
      </c>
    </row>
    <row r="1181" spans="5:19" x14ac:dyDescent="0.3">
      <c r="E1181" s="23">
        <f t="shared" si="241"/>
        <v>1180</v>
      </c>
      <c r="F1181" s="79">
        <v>45177</v>
      </c>
      <c r="G1181" s="82">
        <v>96.189099999999996</v>
      </c>
      <c r="H1181" s="27">
        <f t="shared" si="242"/>
        <v>96.4452</v>
      </c>
      <c r="I1181" s="63">
        <f t="shared" si="243"/>
        <v>-0.25610000000000355</v>
      </c>
      <c r="J1181" s="63">
        <f t="shared" si="244"/>
        <v>6.5587210000001811E-2</v>
      </c>
      <c r="K1181" s="63">
        <f t="shared" si="245"/>
        <v>0.25610000000000355</v>
      </c>
      <c r="L1181" s="24">
        <f t="shared" si="246"/>
        <v>2.6624638342598438E-3</v>
      </c>
      <c r="M1181" s="4">
        <f t="shared" ca="1" si="235"/>
        <v>97.968366666666668</v>
      </c>
      <c r="N1181" s="63">
        <f t="shared" ca="1" si="237"/>
        <v>-1.7792666666666719</v>
      </c>
      <c r="O1181" s="63">
        <f t="shared" ca="1" si="238"/>
        <v>3.1657898711111296</v>
      </c>
      <c r="P1181" s="63">
        <f t="shared" ca="1" si="239"/>
        <v>1.7792666666666719</v>
      </c>
      <c r="Q1181" s="24">
        <f t="shared" ca="1" si="240"/>
        <v>1.8497591376431134E-2</v>
      </c>
      <c r="R1181" s="25">
        <f t="shared" ca="1" si="236"/>
        <v>-1.7897594281824418</v>
      </c>
      <c r="S1181" s="26">
        <f t="shared" ca="1" si="247"/>
        <v>0</v>
      </c>
    </row>
    <row r="1182" spans="5:19" x14ac:dyDescent="0.3">
      <c r="E1182" s="23">
        <f t="shared" si="241"/>
        <v>1181</v>
      </c>
      <c r="F1182" s="79">
        <v>45180</v>
      </c>
      <c r="G1182" s="82">
        <v>95.322500000000005</v>
      </c>
      <c r="H1182" s="27">
        <f t="shared" si="242"/>
        <v>96.189099999999996</v>
      </c>
      <c r="I1182" s="63">
        <f t="shared" si="243"/>
        <v>-0.86659999999999116</v>
      </c>
      <c r="J1182" s="63">
        <f t="shared" si="244"/>
        <v>0.75099555999998469</v>
      </c>
      <c r="K1182" s="63">
        <f t="shared" si="245"/>
        <v>0.86659999999999116</v>
      </c>
      <c r="L1182" s="24">
        <f t="shared" si="246"/>
        <v>9.0912428859921957E-3</v>
      </c>
      <c r="M1182" s="4">
        <f t="shared" ca="1" si="235"/>
        <v>97.098433333333332</v>
      </c>
      <c r="N1182" s="63">
        <f t="shared" ca="1" si="237"/>
        <v>-1.7759333333333274</v>
      </c>
      <c r="O1182" s="63">
        <f t="shared" ca="1" si="238"/>
        <v>3.1539392044444234</v>
      </c>
      <c r="P1182" s="63">
        <f t="shared" ca="1" si="239"/>
        <v>1.7759333333333274</v>
      </c>
      <c r="Q1182" s="24">
        <f t="shared" ca="1" si="240"/>
        <v>1.8630788463723961E-2</v>
      </c>
      <c r="R1182" s="25">
        <f t="shared" ca="1" si="236"/>
        <v>-1.7864260948490973</v>
      </c>
      <c r="S1182" s="26">
        <f t="shared" ca="1" si="247"/>
        <v>0</v>
      </c>
    </row>
    <row r="1183" spans="5:19" x14ac:dyDescent="0.3">
      <c r="E1183" s="23">
        <f t="shared" si="241"/>
        <v>1182</v>
      </c>
      <c r="F1183" s="79">
        <v>45181</v>
      </c>
      <c r="G1183" s="82">
        <v>94.8399</v>
      </c>
      <c r="H1183" s="27">
        <f t="shared" si="242"/>
        <v>95.322500000000005</v>
      </c>
      <c r="I1183" s="63">
        <f t="shared" si="243"/>
        <v>-0.48260000000000502</v>
      </c>
      <c r="J1183" s="63">
        <f t="shared" si="244"/>
        <v>0.23290276000000484</v>
      </c>
      <c r="K1183" s="63">
        <f t="shared" si="245"/>
        <v>0.48260000000000502</v>
      </c>
      <c r="L1183" s="24">
        <f t="shared" si="246"/>
        <v>5.0885755889662999E-3</v>
      </c>
      <c r="M1183" s="4">
        <f t="shared" ca="1" si="235"/>
        <v>95.985599999999991</v>
      </c>
      <c r="N1183" s="63">
        <f t="shared" ca="1" si="237"/>
        <v>-1.1456999999999908</v>
      </c>
      <c r="O1183" s="63">
        <f t="shared" ca="1" si="238"/>
        <v>1.3126284899999789</v>
      </c>
      <c r="P1183" s="63">
        <f t="shared" ca="1" si="239"/>
        <v>1.1456999999999908</v>
      </c>
      <c r="Q1183" s="24">
        <f t="shared" ca="1" si="240"/>
        <v>1.208035858325442E-2</v>
      </c>
      <c r="R1183" s="25">
        <f t="shared" ca="1" si="236"/>
        <v>-1.1561927615157608</v>
      </c>
      <c r="S1183" s="26">
        <f t="shared" ca="1" si="247"/>
        <v>0</v>
      </c>
    </row>
    <row r="1184" spans="5:19" x14ac:dyDescent="0.3">
      <c r="E1184" s="23">
        <f t="shared" si="241"/>
        <v>1183</v>
      </c>
      <c r="F1184" s="79">
        <v>45182</v>
      </c>
      <c r="G1184" s="82">
        <v>94.672499999999999</v>
      </c>
      <c r="H1184" s="27">
        <f t="shared" si="242"/>
        <v>94.8399</v>
      </c>
      <c r="I1184" s="63">
        <f t="shared" si="243"/>
        <v>-0.16740000000000066</v>
      </c>
      <c r="J1184" s="63">
        <f t="shared" si="244"/>
        <v>2.8022760000000219E-2</v>
      </c>
      <c r="K1184" s="63">
        <f t="shared" si="245"/>
        <v>0.16740000000000066</v>
      </c>
      <c r="L1184" s="24">
        <f t="shared" si="246"/>
        <v>1.7682009031133716E-3</v>
      </c>
      <c r="M1184" s="4">
        <f t="shared" ca="1" si="235"/>
        <v>95.450499999999991</v>
      </c>
      <c r="N1184" s="63">
        <f t="shared" ca="1" si="237"/>
        <v>-0.77799999999999159</v>
      </c>
      <c r="O1184" s="63">
        <f t="shared" ca="1" si="238"/>
        <v>0.60528399999998694</v>
      </c>
      <c r="P1184" s="63">
        <f t="shared" ca="1" si="239"/>
        <v>0.77799999999999159</v>
      </c>
      <c r="Q1184" s="24">
        <f t="shared" ca="1" si="240"/>
        <v>8.2178034804192522E-3</v>
      </c>
      <c r="R1184" s="25">
        <f t="shared" ca="1" si="236"/>
        <v>-0.78849276151576142</v>
      </c>
      <c r="S1184" s="26">
        <f t="shared" ca="1" si="247"/>
        <v>0</v>
      </c>
    </row>
    <row r="1185" spans="5:19" x14ac:dyDescent="0.3">
      <c r="E1185" s="23">
        <f t="shared" si="241"/>
        <v>1184</v>
      </c>
      <c r="F1185" s="79">
        <v>45183</v>
      </c>
      <c r="G1185" s="82">
        <v>95.716399999999993</v>
      </c>
      <c r="H1185" s="27">
        <f t="shared" si="242"/>
        <v>94.672499999999999</v>
      </c>
      <c r="I1185" s="63">
        <f t="shared" si="243"/>
        <v>1.0438999999999936</v>
      </c>
      <c r="J1185" s="63">
        <f t="shared" si="244"/>
        <v>1.0897272099999866</v>
      </c>
      <c r="K1185" s="63">
        <f t="shared" si="245"/>
        <v>1.0438999999999936</v>
      </c>
      <c r="L1185" s="24">
        <f t="shared" si="246"/>
        <v>1.0906176997881175E-2</v>
      </c>
      <c r="M1185" s="4">
        <f t="shared" ca="1" si="235"/>
        <v>94.944966666666673</v>
      </c>
      <c r="N1185" s="63">
        <f t="shared" ca="1" si="237"/>
        <v>0.77143333333332009</v>
      </c>
      <c r="O1185" s="63">
        <f t="shared" ca="1" si="238"/>
        <v>0.59510938777775735</v>
      </c>
      <c r="P1185" s="63">
        <f t="shared" ca="1" si="239"/>
        <v>0.77143333333332009</v>
      </c>
      <c r="Q1185" s="24">
        <f t="shared" ca="1" si="240"/>
        <v>8.0595732114174812E-3</v>
      </c>
      <c r="R1185" s="25">
        <f t="shared" ca="1" si="236"/>
        <v>0.76094057181755026</v>
      </c>
      <c r="S1185" s="26">
        <f t="shared" ca="1" si="247"/>
        <v>1</v>
      </c>
    </row>
    <row r="1186" spans="5:19" x14ac:dyDescent="0.3">
      <c r="E1186" s="23">
        <f t="shared" si="241"/>
        <v>1185</v>
      </c>
      <c r="F1186" s="79">
        <v>45184</v>
      </c>
      <c r="G1186" s="82">
        <v>94.8005</v>
      </c>
      <c r="H1186" s="27">
        <f t="shared" si="242"/>
        <v>95.716399999999993</v>
      </c>
      <c r="I1186" s="63">
        <f t="shared" si="243"/>
        <v>-0.9158999999999935</v>
      </c>
      <c r="J1186" s="63">
        <f t="shared" si="244"/>
        <v>0.83887280999998803</v>
      </c>
      <c r="K1186" s="63">
        <f t="shared" si="245"/>
        <v>0.9158999999999935</v>
      </c>
      <c r="L1186" s="24">
        <f t="shared" si="246"/>
        <v>9.6613414486209827E-3</v>
      </c>
      <c r="M1186" s="4">
        <f t="shared" ca="1" si="235"/>
        <v>95.076266666666655</v>
      </c>
      <c r="N1186" s="63">
        <f t="shared" ca="1" si="237"/>
        <v>-0.27576666666665517</v>
      </c>
      <c r="O1186" s="63">
        <f t="shared" ca="1" si="238"/>
        <v>7.6047254444438106E-2</v>
      </c>
      <c r="P1186" s="63">
        <f t="shared" ca="1" si="239"/>
        <v>0.27576666666665517</v>
      </c>
      <c r="Q1186" s="24">
        <f t="shared" ca="1" si="240"/>
        <v>2.9089157405989964E-3</v>
      </c>
      <c r="R1186" s="25">
        <f t="shared" ca="1" si="236"/>
        <v>-0.28625942818242506</v>
      </c>
      <c r="S1186" s="26">
        <f t="shared" ca="1" si="247"/>
        <v>1</v>
      </c>
    </row>
    <row r="1187" spans="5:19" x14ac:dyDescent="0.3">
      <c r="E1187" s="23">
        <f t="shared" si="241"/>
        <v>1186</v>
      </c>
      <c r="F1187" s="79">
        <v>45187</v>
      </c>
      <c r="G1187" s="82">
        <v>94.061899999999994</v>
      </c>
      <c r="H1187" s="27">
        <f t="shared" si="242"/>
        <v>94.8005</v>
      </c>
      <c r="I1187" s="63">
        <f t="shared" si="243"/>
        <v>-0.73860000000000525</v>
      </c>
      <c r="J1187" s="63">
        <f t="shared" si="244"/>
        <v>0.54552996000000775</v>
      </c>
      <c r="K1187" s="63">
        <f t="shared" si="245"/>
        <v>0.73860000000000525</v>
      </c>
      <c r="L1187" s="24">
        <f t="shared" si="246"/>
        <v>7.8522760012290343E-3</v>
      </c>
      <c r="M1187" s="4">
        <f t="shared" ca="1" si="235"/>
        <v>95.063133333333326</v>
      </c>
      <c r="N1187" s="63">
        <f t="shared" ca="1" si="237"/>
        <v>-1.0012333333333316</v>
      </c>
      <c r="O1187" s="63">
        <f t="shared" ca="1" si="238"/>
        <v>1.0024681877777744</v>
      </c>
      <c r="P1187" s="63">
        <f t="shared" ca="1" si="239"/>
        <v>1.0012333333333316</v>
      </c>
      <c r="Q1187" s="24">
        <f t="shared" ca="1" si="240"/>
        <v>1.0644408983162488E-2</v>
      </c>
      <c r="R1187" s="25">
        <f t="shared" ca="1" si="236"/>
        <v>-1.0117260948491016</v>
      </c>
      <c r="S1187" s="26">
        <f t="shared" ca="1" si="247"/>
        <v>0</v>
      </c>
    </row>
    <row r="1188" spans="5:19" x14ac:dyDescent="0.3">
      <c r="E1188" s="23">
        <f t="shared" si="241"/>
        <v>1187</v>
      </c>
      <c r="F1188" s="79">
        <v>45188</v>
      </c>
      <c r="G1188" s="82">
        <v>93.185299999999998</v>
      </c>
      <c r="H1188" s="27">
        <f t="shared" si="242"/>
        <v>94.061899999999994</v>
      </c>
      <c r="I1188" s="63">
        <f t="shared" si="243"/>
        <v>-0.87659999999999627</v>
      </c>
      <c r="J1188" s="63">
        <f t="shared" si="244"/>
        <v>0.76842755999999346</v>
      </c>
      <c r="K1188" s="63">
        <f t="shared" si="245"/>
        <v>0.87659999999999627</v>
      </c>
      <c r="L1188" s="24">
        <f t="shared" si="246"/>
        <v>9.4070631312019853E-3</v>
      </c>
      <c r="M1188" s="4">
        <f t="shared" ca="1" si="235"/>
        <v>94.8596</v>
      </c>
      <c r="N1188" s="63">
        <f t="shared" ca="1" si="237"/>
        <v>-1.6743000000000023</v>
      </c>
      <c r="O1188" s="63">
        <f t="shared" ca="1" si="238"/>
        <v>2.8032804900000077</v>
      </c>
      <c r="P1188" s="63">
        <f t="shared" ca="1" si="239"/>
        <v>1.6743000000000023</v>
      </c>
      <c r="Q1188" s="24">
        <f t="shared" ca="1" si="240"/>
        <v>1.7967426192757895E-2</v>
      </c>
      <c r="R1188" s="25">
        <f t="shared" ca="1" si="236"/>
        <v>-1.6847927615157723</v>
      </c>
      <c r="S1188" s="26">
        <f t="shared" ca="1" si="247"/>
        <v>0</v>
      </c>
    </row>
    <row r="1189" spans="5:19" x14ac:dyDescent="0.3">
      <c r="E1189" s="23">
        <f t="shared" si="241"/>
        <v>1188</v>
      </c>
      <c r="F1189" s="79">
        <v>45189</v>
      </c>
      <c r="G1189" s="82">
        <v>92.614199999999997</v>
      </c>
      <c r="H1189" s="27">
        <f t="shared" si="242"/>
        <v>93.185299999999998</v>
      </c>
      <c r="I1189" s="63">
        <f t="shared" si="243"/>
        <v>-0.57110000000000127</v>
      </c>
      <c r="J1189" s="63">
        <f t="shared" si="244"/>
        <v>0.32615521000000147</v>
      </c>
      <c r="K1189" s="63">
        <f t="shared" si="245"/>
        <v>0.57110000000000127</v>
      </c>
      <c r="L1189" s="24">
        <f t="shared" si="246"/>
        <v>6.1664409993284104E-3</v>
      </c>
      <c r="M1189" s="4">
        <f t="shared" ca="1" si="235"/>
        <v>94.015899999999988</v>
      </c>
      <c r="N1189" s="63">
        <f t="shared" ca="1" si="237"/>
        <v>-1.4016999999999911</v>
      </c>
      <c r="O1189" s="63">
        <f t="shared" ca="1" si="238"/>
        <v>1.9647628899999749</v>
      </c>
      <c r="P1189" s="63">
        <f t="shared" ca="1" si="239"/>
        <v>1.4016999999999911</v>
      </c>
      <c r="Q1189" s="24">
        <f t="shared" ca="1" si="240"/>
        <v>1.5134828136505969E-2</v>
      </c>
      <c r="R1189" s="25">
        <f t="shared" ca="1" si="236"/>
        <v>-1.412192761515761</v>
      </c>
      <c r="S1189" s="26">
        <f t="shared" ca="1" si="247"/>
        <v>0</v>
      </c>
    </row>
    <row r="1190" spans="5:19" x14ac:dyDescent="0.3">
      <c r="E1190" s="23">
        <f t="shared" si="241"/>
        <v>1189</v>
      </c>
      <c r="F1190" s="79">
        <v>45190</v>
      </c>
      <c r="G1190" s="82">
        <v>90.201300000000003</v>
      </c>
      <c r="H1190" s="27">
        <f t="shared" si="242"/>
        <v>92.614199999999997</v>
      </c>
      <c r="I1190" s="63">
        <f t="shared" si="243"/>
        <v>-2.4128999999999934</v>
      </c>
      <c r="J1190" s="63">
        <f t="shared" si="244"/>
        <v>5.8220864099999678</v>
      </c>
      <c r="K1190" s="63">
        <f t="shared" si="245"/>
        <v>2.4128999999999934</v>
      </c>
      <c r="L1190" s="24">
        <f t="shared" si="246"/>
        <v>2.6750168789141545E-2</v>
      </c>
      <c r="M1190" s="4">
        <f t="shared" ca="1" si="235"/>
        <v>93.28713333333333</v>
      </c>
      <c r="N1190" s="63">
        <f t="shared" ca="1" si="237"/>
        <v>-3.0858333333333263</v>
      </c>
      <c r="O1190" s="63">
        <f t="shared" ca="1" si="238"/>
        <v>9.5223673611110673</v>
      </c>
      <c r="P1190" s="63">
        <f t="shared" ca="1" si="239"/>
        <v>3.0858333333333263</v>
      </c>
      <c r="Q1190" s="24">
        <f t="shared" ca="1" si="240"/>
        <v>3.4210519508403162E-2</v>
      </c>
      <c r="R1190" s="25">
        <f t="shared" ca="1" si="236"/>
        <v>-3.096326094849096</v>
      </c>
      <c r="S1190" s="26">
        <f t="shared" ca="1" si="247"/>
        <v>0</v>
      </c>
    </row>
    <row r="1191" spans="5:19" x14ac:dyDescent="0.3">
      <c r="E1191" s="23">
        <f t="shared" si="241"/>
        <v>1190</v>
      </c>
      <c r="F1191" s="79">
        <v>45191</v>
      </c>
      <c r="G1191" s="82">
        <v>89.472499999999997</v>
      </c>
      <c r="H1191" s="27">
        <f t="shared" si="242"/>
        <v>90.201300000000003</v>
      </c>
      <c r="I1191" s="63">
        <f t="shared" si="243"/>
        <v>-0.72880000000000678</v>
      </c>
      <c r="J1191" s="63">
        <f t="shared" si="244"/>
        <v>0.53114944000000985</v>
      </c>
      <c r="K1191" s="63">
        <f t="shared" si="245"/>
        <v>0.72880000000000678</v>
      </c>
      <c r="L1191" s="24">
        <f t="shared" si="246"/>
        <v>8.1455195730532493E-3</v>
      </c>
      <c r="M1191" s="4">
        <f t="shared" ca="1" si="235"/>
        <v>92.000266666666676</v>
      </c>
      <c r="N1191" s="63">
        <f t="shared" ca="1" si="237"/>
        <v>-2.5277666666666789</v>
      </c>
      <c r="O1191" s="63">
        <f t="shared" ca="1" si="238"/>
        <v>6.3896043211111735</v>
      </c>
      <c r="P1191" s="63">
        <f t="shared" ca="1" si="239"/>
        <v>2.5277666666666789</v>
      </c>
      <c r="Q1191" s="24">
        <f t="shared" ca="1" si="240"/>
        <v>2.8251883725912197E-2</v>
      </c>
      <c r="R1191" s="25">
        <f t="shared" ca="1" si="236"/>
        <v>-2.5382594281824487</v>
      </c>
      <c r="S1191" s="26">
        <f t="shared" ca="1" si="247"/>
        <v>0</v>
      </c>
    </row>
    <row r="1192" spans="5:19" x14ac:dyDescent="0.3">
      <c r="E1192" s="23">
        <f t="shared" si="241"/>
        <v>1191</v>
      </c>
      <c r="F1192" s="79">
        <v>45194</v>
      </c>
      <c r="G1192" s="82">
        <v>89.226299999999995</v>
      </c>
      <c r="H1192" s="27">
        <f t="shared" si="242"/>
        <v>89.472499999999997</v>
      </c>
      <c r="I1192" s="63">
        <f t="shared" si="243"/>
        <v>-0.24620000000000175</v>
      </c>
      <c r="J1192" s="63">
        <f t="shared" si="244"/>
        <v>6.0614440000000859E-2</v>
      </c>
      <c r="K1192" s="63">
        <f t="shared" si="245"/>
        <v>0.24620000000000175</v>
      </c>
      <c r="L1192" s="24">
        <f t="shared" si="246"/>
        <v>2.75927613270977E-3</v>
      </c>
      <c r="M1192" s="4">
        <f t="shared" ca="1" si="235"/>
        <v>90.762666666666675</v>
      </c>
      <c r="N1192" s="63">
        <f t="shared" ca="1" si="237"/>
        <v>-1.5363666666666802</v>
      </c>
      <c r="O1192" s="63">
        <f t="shared" ca="1" si="238"/>
        <v>2.3604225344444862</v>
      </c>
      <c r="P1192" s="63">
        <f t="shared" ca="1" si="239"/>
        <v>1.5363666666666802</v>
      </c>
      <c r="Q1192" s="24">
        <f t="shared" ca="1" si="240"/>
        <v>1.7218764721463071E-2</v>
      </c>
      <c r="R1192" s="25">
        <f t="shared" ca="1" si="236"/>
        <v>-1.5468594281824501</v>
      </c>
      <c r="S1192" s="26">
        <f t="shared" ca="1" si="247"/>
        <v>0</v>
      </c>
    </row>
    <row r="1193" spans="5:19" x14ac:dyDescent="0.3">
      <c r="E1193" s="23">
        <f t="shared" si="241"/>
        <v>1192</v>
      </c>
      <c r="F1193" s="79">
        <v>45195</v>
      </c>
      <c r="G1193" s="82">
        <v>88.802800000000005</v>
      </c>
      <c r="H1193" s="27">
        <f t="shared" si="242"/>
        <v>89.226299999999995</v>
      </c>
      <c r="I1193" s="63">
        <f t="shared" si="243"/>
        <v>-0.42349999999999</v>
      </c>
      <c r="J1193" s="63">
        <f t="shared" si="244"/>
        <v>0.17935224999999153</v>
      </c>
      <c r="K1193" s="63">
        <f t="shared" si="245"/>
        <v>0.42349999999999</v>
      </c>
      <c r="L1193" s="24">
        <f t="shared" si="246"/>
        <v>4.7689937704665838E-3</v>
      </c>
      <c r="M1193" s="4">
        <f t="shared" ca="1" si="235"/>
        <v>89.633366666666674</v>
      </c>
      <c r="N1193" s="63">
        <f t="shared" ca="1" si="237"/>
        <v>-0.83056666666666956</v>
      </c>
      <c r="O1193" s="63">
        <f t="shared" ca="1" si="238"/>
        <v>0.68984098777778258</v>
      </c>
      <c r="P1193" s="63">
        <f t="shared" ca="1" si="239"/>
        <v>0.83056666666666956</v>
      </c>
      <c r="Q1193" s="24">
        <f t="shared" ca="1" si="240"/>
        <v>9.3529333159164969E-3</v>
      </c>
      <c r="R1193" s="25">
        <f t="shared" ca="1" si="236"/>
        <v>-0.84105942818243939</v>
      </c>
      <c r="S1193" s="26">
        <f t="shared" ca="1" si="247"/>
        <v>0</v>
      </c>
    </row>
    <row r="1194" spans="5:19" x14ac:dyDescent="0.3">
      <c r="E1194" s="23">
        <f t="shared" si="241"/>
        <v>1193</v>
      </c>
      <c r="F1194" s="79">
        <v>45196</v>
      </c>
      <c r="G1194" s="82">
        <v>88.0642</v>
      </c>
      <c r="H1194" s="27">
        <f t="shared" si="242"/>
        <v>88.802800000000005</v>
      </c>
      <c r="I1194" s="63">
        <f t="shared" si="243"/>
        <v>-0.73860000000000525</v>
      </c>
      <c r="J1194" s="63">
        <f t="shared" si="244"/>
        <v>0.54552996000000775</v>
      </c>
      <c r="K1194" s="63">
        <f t="shared" si="245"/>
        <v>0.73860000000000525</v>
      </c>
      <c r="L1194" s="24">
        <f t="shared" si="246"/>
        <v>8.3870630744389343E-3</v>
      </c>
      <c r="M1194" s="4">
        <f t="shared" ca="1" si="235"/>
        <v>89.167199999999994</v>
      </c>
      <c r="N1194" s="63">
        <f t="shared" ca="1" si="237"/>
        <v>-1.1029999999999944</v>
      </c>
      <c r="O1194" s="63">
        <f t="shared" ca="1" si="238"/>
        <v>1.2166089999999876</v>
      </c>
      <c r="P1194" s="63">
        <f t="shared" ca="1" si="239"/>
        <v>1.1029999999999944</v>
      </c>
      <c r="Q1194" s="24">
        <f t="shared" ca="1" si="240"/>
        <v>1.2524953386279491E-2</v>
      </c>
      <c r="R1194" s="25">
        <f t="shared" ca="1" si="236"/>
        <v>-1.1134927615157644</v>
      </c>
      <c r="S1194" s="26">
        <f t="shared" ca="1" si="247"/>
        <v>0</v>
      </c>
    </row>
    <row r="1195" spans="5:19" x14ac:dyDescent="0.3">
      <c r="E1195" s="23">
        <f t="shared" si="241"/>
        <v>1194</v>
      </c>
      <c r="F1195" s="79">
        <v>45197</v>
      </c>
      <c r="G1195" s="82">
        <v>88.271000000000001</v>
      </c>
      <c r="H1195" s="27">
        <f t="shared" si="242"/>
        <v>88.0642</v>
      </c>
      <c r="I1195" s="63">
        <f t="shared" si="243"/>
        <v>0.20680000000000121</v>
      </c>
      <c r="J1195" s="63">
        <f t="shared" si="244"/>
        <v>4.2766240000000497E-2</v>
      </c>
      <c r="K1195" s="63">
        <f t="shared" si="245"/>
        <v>0.20680000000000121</v>
      </c>
      <c r="L1195" s="24">
        <f t="shared" si="246"/>
        <v>2.3427852862208561E-3</v>
      </c>
      <c r="M1195" s="4">
        <f t="shared" ca="1" si="235"/>
        <v>88.697766666666666</v>
      </c>
      <c r="N1195" s="63">
        <f t="shared" ca="1" si="237"/>
        <v>-0.42676666666666563</v>
      </c>
      <c r="O1195" s="63">
        <f t="shared" ca="1" si="238"/>
        <v>0.18212978777777689</v>
      </c>
      <c r="P1195" s="63">
        <f t="shared" ca="1" si="239"/>
        <v>0.42676666666666563</v>
      </c>
      <c r="Q1195" s="24">
        <f t="shared" ca="1" si="240"/>
        <v>4.8347324338306533E-3</v>
      </c>
      <c r="R1195" s="25">
        <f t="shared" ca="1" si="236"/>
        <v>-0.43725942818243552</v>
      </c>
      <c r="S1195" s="26">
        <f t="shared" ca="1" si="247"/>
        <v>0</v>
      </c>
    </row>
    <row r="1196" spans="5:19" x14ac:dyDescent="0.3">
      <c r="E1196" s="23">
        <f t="shared" si="241"/>
        <v>1195</v>
      </c>
      <c r="F1196" s="79">
        <v>45198</v>
      </c>
      <c r="G1196" s="82">
        <v>94.170199999999994</v>
      </c>
      <c r="H1196" s="27">
        <f t="shared" si="242"/>
        <v>88.271000000000001</v>
      </c>
      <c r="I1196" s="63">
        <f t="shared" si="243"/>
        <v>5.8991999999999933</v>
      </c>
      <c r="J1196" s="63">
        <f t="shared" si="244"/>
        <v>34.800560639999922</v>
      </c>
      <c r="K1196" s="63">
        <f t="shared" si="245"/>
        <v>5.8991999999999933</v>
      </c>
      <c r="L1196" s="24">
        <f t="shared" si="246"/>
        <v>6.2644021144693265E-2</v>
      </c>
      <c r="M1196" s="4">
        <f t="shared" ca="1" si="235"/>
        <v>88.379333333333349</v>
      </c>
      <c r="N1196" s="63">
        <f t="shared" ca="1" si="237"/>
        <v>5.7908666666666448</v>
      </c>
      <c r="O1196" s="63">
        <f t="shared" ca="1" si="238"/>
        <v>33.534136751110857</v>
      </c>
      <c r="P1196" s="63">
        <f t="shared" ca="1" si="239"/>
        <v>5.7908666666666448</v>
      </c>
      <c r="Q1196" s="24">
        <f t="shared" ca="1" si="240"/>
        <v>6.149362183224253E-2</v>
      </c>
      <c r="R1196" s="25">
        <f t="shared" ca="1" si="236"/>
        <v>5.7803739051508751</v>
      </c>
      <c r="S1196" s="26">
        <f t="shared" ca="1" si="247"/>
        <v>1</v>
      </c>
    </row>
    <row r="1197" spans="5:19" x14ac:dyDescent="0.3">
      <c r="E1197" s="23">
        <f t="shared" si="241"/>
        <v>1196</v>
      </c>
      <c r="F1197" s="79">
        <v>45201</v>
      </c>
      <c r="G1197" s="82">
        <v>93.126300000000001</v>
      </c>
      <c r="H1197" s="27">
        <f t="shared" si="242"/>
        <v>94.170199999999994</v>
      </c>
      <c r="I1197" s="63">
        <f t="shared" si="243"/>
        <v>-1.0438999999999936</v>
      </c>
      <c r="J1197" s="63">
        <f t="shared" si="244"/>
        <v>1.0897272099999866</v>
      </c>
      <c r="K1197" s="63">
        <f t="shared" si="245"/>
        <v>1.0438999999999936</v>
      </c>
      <c r="L1197" s="24">
        <f t="shared" si="246"/>
        <v>1.1209507947808445E-2</v>
      </c>
      <c r="M1197" s="4">
        <f t="shared" ca="1" si="235"/>
        <v>90.168466666666674</v>
      </c>
      <c r="N1197" s="63">
        <f t="shared" ca="1" si="237"/>
        <v>2.9578333333333262</v>
      </c>
      <c r="O1197" s="63">
        <f t="shared" ca="1" si="238"/>
        <v>8.7487780277777354</v>
      </c>
      <c r="P1197" s="63">
        <f t="shared" ca="1" si="239"/>
        <v>2.9578333333333262</v>
      </c>
      <c r="Q1197" s="24">
        <f t="shared" ca="1" si="240"/>
        <v>3.1761525297722838E-2</v>
      </c>
      <c r="R1197" s="25">
        <f t="shared" ca="1" si="236"/>
        <v>2.9473405718175565</v>
      </c>
      <c r="S1197" s="26">
        <f t="shared" ca="1" si="247"/>
        <v>0</v>
      </c>
    </row>
    <row r="1198" spans="5:19" x14ac:dyDescent="0.3">
      <c r="E1198" s="23">
        <f t="shared" si="241"/>
        <v>1197</v>
      </c>
      <c r="F1198" s="79">
        <v>45202</v>
      </c>
      <c r="G1198" s="82">
        <v>93.648200000000003</v>
      </c>
      <c r="H1198" s="27">
        <f t="shared" si="242"/>
        <v>93.126300000000001</v>
      </c>
      <c r="I1198" s="63">
        <f t="shared" si="243"/>
        <v>0.52190000000000225</v>
      </c>
      <c r="J1198" s="63">
        <f t="shared" si="244"/>
        <v>0.27237961000000233</v>
      </c>
      <c r="K1198" s="63">
        <f t="shared" si="245"/>
        <v>0.52190000000000225</v>
      </c>
      <c r="L1198" s="24">
        <f t="shared" si="246"/>
        <v>5.5729848518177843E-3</v>
      </c>
      <c r="M1198" s="4">
        <f t="shared" ca="1" si="235"/>
        <v>91.855833333333337</v>
      </c>
      <c r="N1198" s="63">
        <f t="shared" ca="1" si="237"/>
        <v>1.7923666666666662</v>
      </c>
      <c r="O1198" s="63">
        <f t="shared" ca="1" si="238"/>
        <v>3.2125782677777761</v>
      </c>
      <c r="P1198" s="63">
        <f t="shared" ca="1" si="239"/>
        <v>1.7923666666666662</v>
      </c>
      <c r="Q1198" s="24">
        <f t="shared" ca="1" si="240"/>
        <v>1.9139360571443616E-2</v>
      </c>
      <c r="R1198" s="25">
        <f t="shared" ca="1" si="236"/>
        <v>1.7818739051508963</v>
      </c>
      <c r="S1198" s="26">
        <f t="shared" ca="1" si="247"/>
        <v>0</v>
      </c>
    </row>
    <row r="1199" spans="5:19" x14ac:dyDescent="0.3">
      <c r="E1199" s="23">
        <f t="shared" si="241"/>
        <v>1198</v>
      </c>
      <c r="F1199" s="79">
        <v>45203</v>
      </c>
      <c r="G1199" s="82">
        <v>94.436099999999996</v>
      </c>
      <c r="H1199" s="27">
        <f t="shared" si="242"/>
        <v>93.648200000000003</v>
      </c>
      <c r="I1199" s="63">
        <f t="shared" si="243"/>
        <v>0.78789999999999338</v>
      </c>
      <c r="J1199" s="63">
        <f t="shared" si="244"/>
        <v>0.62078640999998957</v>
      </c>
      <c r="K1199" s="63">
        <f t="shared" si="245"/>
        <v>0.78789999999999338</v>
      </c>
      <c r="L1199" s="24">
        <f t="shared" si="246"/>
        <v>8.3432077351774728E-3</v>
      </c>
      <c r="M1199" s="4">
        <f t="shared" ca="1" si="235"/>
        <v>93.648233333333337</v>
      </c>
      <c r="N1199" s="63">
        <f t="shared" ca="1" si="237"/>
        <v>0.78786666666665894</v>
      </c>
      <c r="O1199" s="63">
        <f t="shared" ca="1" si="238"/>
        <v>0.62073388444443223</v>
      </c>
      <c r="P1199" s="63">
        <f t="shared" ca="1" si="239"/>
        <v>0.78786666666665894</v>
      </c>
      <c r="Q1199" s="24">
        <f t="shared" ca="1" si="240"/>
        <v>8.3428547628148445E-3</v>
      </c>
      <c r="R1199" s="25">
        <f t="shared" ca="1" si="236"/>
        <v>0.77737390515088911</v>
      </c>
      <c r="S1199" s="26">
        <f t="shared" ca="1" si="247"/>
        <v>0</v>
      </c>
    </row>
    <row r="1200" spans="5:19" x14ac:dyDescent="0.3">
      <c r="E1200" s="23">
        <f t="shared" si="241"/>
        <v>1199</v>
      </c>
      <c r="F1200" s="79">
        <v>45204</v>
      </c>
      <c r="G1200" s="82">
        <v>94.337599999999995</v>
      </c>
      <c r="H1200" s="27">
        <f t="shared" si="242"/>
        <v>94.436099999999996</v>
      </c>
      <c r="I1200" s="63">
        <f t="shared" si="243"/>
        <v>-9.8500000000001364E-2</v>
      </c>
      <c r="J1200" s="63">
        <f t="shared" si="244"/>
        <v>9.702250000000268E-3</v>
      </c>
      <c r="K1200" s="63">
        <f t="shared" si="245"/>
        <v>9.8500000000001364E-2</v>
      </c>
      <c r="L1200" s="24">
        <f t="shared" si="246"/>
        <v>1.04412238598397E-3</v>
      </c>
      <c r="M1200" s="4">
        <f t="shared" ca="1" si="235"/>
        <v>93.736866666666671</v>
      </c>
      <c r="N1200" s="63">
        <f t="shared" ca="1" si="237"/>
        <v>0.60073333333332357</v>
      </c>
      <c r="O1200" s="63">
        <f t="shared" ca="1" si="238"/>
        <v>0.36088053777776608</v>
      </c>
      <c r="P1200" s="63">
        <f t="shared" ca="1" si="239"/>
        <v>0.60073333333332357</v>
      </c>
      <c r="Q1200" s="24">
        <f t="shared" ca="1" si="240"/>
        <v>6.3679098613206569E-3</v>
      </c>
      <c r="R1200" s="25">
        <f t="shared" ca="1" si="236"/>
        <v>0.59024057181755374</v>
      </c>
      <c r="S1200" s="26">
        <f t="shared" ca="1" si="247"/>
        <v>0</v>
      </c>
    </row>
    <row r="1201" spans="5:19" x14ac:dyDescent="0.3">
      <c r="E1201" s="23">
        <f t="shared" si="241"/>
        <v>1200</v>
      </c>
      <c r="F1201" s="79">
        <v>45205</v>
      </c>
      <c r="G1201" s="82">
        <v>95.637600000000006</v>
      </c>
      <c r="H1201" s="27">
        <f t="shared" si="242"/>
        <v>94.337599999999995</v>
      </c>
      <c r="I1201" s="63">
        <f t="shared" si="243"/>
        <v>1.3000000000000114</v>
      </c>
      <c r="J1201" s="63">
        <f t="shared" si="244"/>
        <v>1.6900000000000295</v>
      </c>
      <c r="K1201" s="63">
        <f t="shared" si="245"/>
        <v>1.3000000000000114</v>
      </c>
      <c r="L1201" s="24">
        <f t="shared" si="246"/>
        <v>1.3592980166796441E-2</v>
      </c>
      <c r="M1201" s="4">
        <f t="shared" ca="1" si="235"/>
        <v>94.140633333333327</v>
      </c>
      <c r="N1201" s="63">
        <f t="shared" ca="1" si="237"/>
        <v>1.4969666666666797</v>
      </c>
      <c r="O1201" s="63">
        <f t="shared" ca="1" si="238"/>
        <v>2.2409092011111502</v>
      </c>
      <c r="P1201" s="63">
        <f t="shared" ca="1" si="239"/>
        <v>1.4969666666666797</v>
      </c>
      <c r="Q1201" s="24">
        <f t="shared" ca="1" si="240"/>
        <v>1.5652490931042599E-2</v>
      </c>
      <c r="R1201" s="25">
        <f t="shared" ca="1" si="236"/>
        <v>1.4864739051509097</v>
      </c>
      <c r="S1201" s="26">
        <f t="shared" ca="1" si="247"/>
        <v>0</v>
      </c>
    </row>
    <row r="1202" spans="5:19" x14ac:dyDescent="0.3">
      <c r="E1202" s="23">
        <f t="shared" si="241"/>
        <v>1201</v>
      </c>
      <c r="F1202" s="79">
        <v>45208</v>
      </c>
      <c r="G1202" s="82">
        <v>95.411100000000005</v>
      </c>
      <c r="H1202" s="27">
        <f t="shared" si="242"/>
        <v>95.637600000000006</v>
      </c>
      <c r="I1202" s="63">
        <f t="shared" si="243"/>
        <v>-0.22650000000000148</v>
      </c>
      <c r="J1202" s="63">
        <f t="shared" si="244"/>
        <v>5.1302250000000667E-2</v>
      </c>
      <c r="K1202" s="63">
        <f t="shared" si="245"/>
        <v>0.22650000000000148</v>
      </c>
      <c r="L1202" s="24">
        <f t="shared" si="246"/>
        <v>2.3739376236098469E-3</v>
      </c>
      <c r="M1202" s="4">
        <f t="shared" ca="1" si="235"/>
        <v>94.803766666666661</v>
      </c>
      <c r="N1202" s="63">
        <f t="shared" ca="1" si="237"/>
        <v>0.60733333333334372</v>
      </c>
      <c r="O1202" s="63">
        <f t="shared" ca="1" si="238"/>
        <v>0.36885377777779038</v>
      </c>
      <c r="P1202" s="63">
        <f t="shared" ca="1" si="239"/>
        <v>0.60733333333334372</v>
      </c>
      <c r="Q1202" s="24">
        <f t="shared" ca="1" si="240"/>
        <v>6.3654368656617909E-3</v>
      </c>
      <c r="R1202" s="25">
        <f t="shared" ca="1" si="236"/>
        <v>0.59684057181757388</v>
      </c>
      <c r="S1202" s="26">
        <f t="shared" ca="1" si="247"/>
        <v>0</v>
      </c>
    </row>
    <row r="1203" spans="5:19" x14ac:dyDescent="0.3">
      <c r="E1203" s="23">
        <f t="shared" si="241"/>
        <v>1202</v>
      </c>
      <c r="F1203" s="79">
        <v>45209</v>
      </c>
      <c r="G1203" s="82">
        <v>96.139899999999997</v>
      </c>
      <c r="H1203" s="27">
        <f t="shared" si="242"/>
        <v>95.411100000000005</v>
      </c>
      <c r="I1203" s="63">
        <f t="shared" si="243"/>
        <v>0.72879999999999256</v>
      </c>
      <c r="J1203" s="63">
        <f t="shared" si="244"/>
        <v>0.5311494399999892</v>
      </c>
      <c r="K1203" s="63">
        <f t="shared" si="245"/>
        <v>0.72879999999999256</v>
      </c>
      <c r="L1203" s="24">
        <f t="shared" si="246"/>
        <v>7.5806194930511947E-3</v>
      </c>
      <c r="M1203" s="4">
        <f t="shared" ca="1" si="235"/>
        <v>95.128766666666664</v>
      </c>
      <c r="N1203" s="63">
        <f t="shared" ca="1" si="237"/>
        <v>1.0111333333333334</v>
      </c>
      <c r="O1203" s="63">
        <f t="shared" ca="1" si="238"/>
        <v>1.022390617777778</v>
      </c>
      <c r="P1203" s="63">
        <f t="shared" ca="1" si="239"/>
        <v>1.0111333333333334</v>
      </c>
      <c r="Q1203" s="24">
        <f t="shared" ca="1" si="240"/>
        <v>1.0517312097613305E-2</v>
      </c>
      <c r="R1203" s="25">
        <f t="shared" ca="1" si="236"/>
        <v>1.0006405718175635</v>
      </c>
      <c r="S1203" s="26">
        <f t="shared" ca="1" si="247"/>
        <v>0</v>
      </c>
    </row>
    <row r="1204" spans="5:19" x14ac:dyDescent="0.3">
      <c r="E1204" s="23">
        <f t="shared" si="241"/>
        <v>1203</v>
      </c>
      <c r="F1204" s="79">
        <v>45210</v>
      </c>
      <c r="G1204" s="82">
        <v>97.154300000000006</v>
      </c>
      <c r="H1204" s="27">
        <f t="shared" si="242"/>
        <v>96.139899999999997</v>
      </c>
      <c r="I1204" s="63">
        <f t="shared" si="243"/>
        <v>1.0144000000000091</v>
      </c>
      <c r="J1204" s="63">
        <f t="shared" si="244"/>
        <v>1.0290073600000185</v>
      </c>
      <c r="K1204" s="63">
        <f t="shared" si="245"/>
        <v>1.0144000000000091</v>
      </c>
      <c r="L1204" s="24">
        <f t="shared" si="246"/>
        <v>1.0441123038301022E-2</v>
      </c>
      <c r="M1204" s="4">
        <f t="shared" ca="1" si="235"/>
        <v>95.729533333333336</v>
      </c>
      <c r="N1204" s="63">
        <f t="shared" ca="1" si="237"/>
        <v>1.4247666666666703</v>
      </c>
      <c r="O1204" s="63">
        <f t="shared" ca="1" si="238"/>
        <v>2.0299600544444547</v>
      </c>
      <c r="P1204" s="63">
        <f t="shared" ca="1" si="239"/>
        <v>1.4247666666666703</v>
      </c>
      <c r="Q1204" s="24">
        <f t="shared" ca="1" si="240"/>
        <v>1.4664988236924872E-2</v>
      </c>
      <c r="R1204" s="25">
        <f t="shared" ca="1" si="236"/>
        <v>1.4142739051509003</v>
      </c>
      <c r="S1204" s="26">
        <f t="shared" ca="1" si="247"/>
        <v>0</v>
      </c>
    </row>
    <row r="1205" spans="5:19" x14ac:dyDescent="0.3">
      <c r="E1205" s="23">
        <f t="shared" si="241"/>
        <v>1204</v>
      </c>
      <c r="F1205" s="79">
        <v>45211</v>
      </c>
      <c r="G1205" s="82">
        <v>97.745099999999994</v>
      </c>
      <c r="H1205" s="27">
        <f t="shared" si="242"/>
        <v>97.154300000000006</v>
      </c>
      <c r="I1205" s="63">
        <f t="shared" si="243"/>
        <v>0.59079999999998734</v>
      </c>
      <c r="J1205" s="63">
        <f t="shared" si="244"/>
        <v>0.34904463999998503</v>
      </c>
      <c r="K1205" s="63">
        <f t="shared" si="245"/>
        <v>0.59079999999998734</v>
      </c>
      <c r="L1205" s="24">
        <f t="shared" si="246"/>
        <v>6.0442927573861743E-3</v>
      </c>
      <c r="M1205" s="4">
        <f t="shared" ca="1" si="235"/>
        <v>96.235099999999989</v>
      </c>
      <c r="N1205" s="63">
        <f t="shared" ca="1" si="237"/>
        <v>1.5100000000000051</v>
      </c>
      <c r="O1205" s="63">
        <f t="shared" ca="1" si="238"/>
        <v>2.2801000000000156</v>
      </c>
      <c r="P1205" s="63">
        <f t="shared" ca="1" si="239"/>
        <v>1.5100000000000051</v>
      </c>
      <c r="Q1205" s="24">
        <f t="shared" ca="1" si="240"/>
        <v>1.5448344725208785E-2</v>
      </c>
      <c r="R1205" s="25">
        <f t="shared" ca="1" si="236"/>
        <v>1.4995072384842352</v>
      </c>
      <c r="S1205" s="26">
        <f t="shared" ca="1" si="247"/>
        <v>0</v>
      </c>
    </row>
    <row r="1206" spans="5:19" x14ac:dyDescent="0.3">
      <c r="E1206" s="23">
        <f t="shared" si="241"/>
        <v>1205</v>
      </c>
      <c r="F1206" s="79">
        <v>45212</v>
      </c>
      <c r="G1206" s="82">
        <v>98.395099999999999</v>
      </c>
      <c r="H1206" s="27">
        <f t="shared" si="242"/>
        <v>97.745099999999994</v>
      </c>
      <c r="I1206" s="63">
        <f t="shared" si="243"/>
        <v>0.65000000000000568</v>
      </c>
      <c r="J1206" s="63">
        <f t="shared" si="244"/>
        <v>0.42250000000000737</v>
      </c>
      <c r="K1206" s="63">
        <f t="shared" si="245"/>
        <v>0.65000000000000568</v>
      </c>
      <c r="L1206" s="24">
        <f t="shared" si="246"/>
        <v>6.6060200152243936E-3</v>
      </c>
      <c r="M1206" s="4">
        <f t="shared" ca="1" si="235"/>
        <v>97.013099999999994</v>
      </c>
      <c r="N1206" s="63">
        <f t="shared" ca="1" si="237"/>
        <v>1.382000000000005</v>
      </c>
      <c r="O1206" s="63">
        <f t="shared" ca="1" si="238"/>
        <v>1.9099240000000137</v>
      </c>
      <c r="P1206" s="63">
        <f t="shared" ca="1" si="239"/>
        <v>1.382000000000005</v>
      </c>
      <c r="Q1206" s="24">
        <f t="shared" ca="1" si="240"/>
        <v>1.4045414863138561E-2</v>
      </c>
      <c r="R1206" s="25">
        <f t="shared" ca="1" si="236"/>
        <v>1.3715072384842351</v>
      </c>
      <c r="S1206" s="26">
        <f t="shared" ca="1" si="247"/>
        <v>0</v>
      </c>
    </row>
    <row r="1207" spans="5:19" x14ac:dyDescent="0.3">
      <c r="E1207" s="23">
        <f t="shared" si="241"/>
        <v>1206</v>
      </c>
      <c r="F1207" s="79">
        <v>45215</v>
      </c>
      <c r="G1207" s="82">
        <v>100.49290000000001</v>
      </c>
      <c r="H1207" s="27">
        <f t="shared" si="242"/>
        <v>98.395099999999999</v>
      </c>
      <c r="I1207" s="63">
        <f t="shared" si="243"/>
        <v>2.0978000000000065</v>
      </c>
      <c r="J1207" s="63">
        <f t="shared" si="244"/>
        <v>4.4007648400000274</v>
      </c>
      <c r="K1207" s="63">
        <f t="shared" si="245"/>
        <v>2.0978000000000065</v>
      </c>
      <c r="L1207" s="24">
        <f t="shared" si="246"/>
        <v>2.0875106599570779E-2</v>
      </c>
      <c r="M1207" s="4">
        <f t="shared" ca="1" si="235"/>
        <v>97.764833333333343</v>
      </c>
      <c r="N1207" s="63">
        <f t="shared" ca="1" si="237"/>
        <v>2.7280666666666633</v>
      </c>
      <c r="O1207" s="63">
        <f t="shared" ca="1" si="238"/>
        <v>7.4423477377777596</v>
      </c>
      <c r="P1207" s="63">
        <f t="shared" ca="1" si="239"/>
        <v>2.7280666666666633</v>
      </c>
      <c r="Q1207" s="24">
        <f t="shared" ca="1" si="240"/>
        <v>2.7146859794738368E-2</v>
      </c>
      <c r="R1207" s="25">
        <f t="shared" ca="1" si="236"/>
        <v>2.7175739051508936</v>
      </c>
      <c r="S1207" s="26">
        <f t="shared" ca="1" si="247"/>
        <v>0</v>
      </c>
    </row>
    <row r="1208" spans="5:19" x14ac:dyDescent="0.3">
      <c r="E1208" s="23">
        <f t="shared" si="241"/>
        <v>1207</v>
      </c>
      <c r="F1208" s="79">
        <v>45216</v>
      </c>
      <c r="G1208" s="82">
        <v>101.4481</v>
      </c>
      <c r="H1208" s="27">
        <f t="shared" si="242"/>
        <v>100.49290000000001</v>
      </c>
      <c r="I1208" s="63">
        <f t="shared" si="243"/>
        <v>0.95519999999999072</v>
      </c>
      <c r="J1208" s="63">
        <f t="shared" si="244"/>
        <v>0.91240703999998229</v>
      </c>
      <c r="K1208" s="63">
        <f t="shared" si="245"/>
        <v>0.95519999999999072</v>
      </c>
      <c r="L1208" s="24">
        <f t="shared" si="246"/>
        <v>9.4156519441960049E-3</v>
      </c>
      <c r="M1208" s="4">
        <f t="shared" ca="1" si="235"/>
        <v>98.877700000000004</v>
      </c>
      <c r="N1208" s="63">
        <f t="shared" ca="1" si="237"/>
        <v>2.5703999999999922</v>
      </c>
      <c r="O1208" s="63">
        <f t="shared" ca="1" si="238"/>
        <v>6.6069561599999602</v>
      </c>
      <c r="P1208" s="63">
        <f t="shared" ca="1" si="239"/>
        <v>2.5703999999999922</v>
      </c>
      <c r="Q1208" s="24">
        <f t="shared" ca="1" si="240"/>
        <v>2.5337093548326604E-2</v>
      </c>
      <c r="R1208" s="25">
        <f t="shared" ca="1" si="236"/>
        <v>2.5599072384842225</v>
      </c>
      <c r="S1208" s="26">
        <f t="shared" ca="1" si="247"/>
        <v>0</v>
      </c>
    </row>
    <row r="1209" spans="5:19" x14ac:dyDescent="0.3">
      <c r="E1209" s="23">
        <f t="shared" si="241"/>
        <v>1208</v>
      </c>
      <c r="F1209" s="79">
        <v>45217</v>
      </c>
      <c r="G1209" s="82">
        <v>102.1966</v>
      </c>
      <c r="H1209" s="27">
        <f t="shared" si="242"/>
        <v>101.4481</v>
      </c>
      <c r="I1209" s="63">
        <f t="shared" si="243"/>
        <v>0.74850000000000705</v>
      </c>
      <c r="J1209" s="63">
        <f t="shared" si="244"/>
        <v>0.56025225000001055</v>
      </c>
      <c r="K1209" s="63">
        <f t="shared" si="245"/>
        <v>0.74850000000000705</v>
      </c>
      <c r="L1209" s="24">
        <f t="shared" si="246"/>
        <v>7.3241184148984118E-3</v>
      </c>
      <c r="M1209" s="4">
        <f t="shared" ca="1" si="235"/>
        <v>100.11203333333333</v>
      </c>
      <c r="N1209" s="63">
        <f t="shared" ca="1" si="237"/>
        <v>2.0845666666666745</v>
      </c>
      <c r="O1209" s="63">
        <f t="shared" ca="1" si="238"/>
        <v>4.3454181877778106</v>
      </c>
      <c r="P1209" s="63">
        <f t="shared" ca="1" si="239"/>
        <v>2.0845666666666745</v>
      </c>
      <c r="Q1209" s="24">
        <f t="shared" ca="1" si="240"/>
        <v>2.0397612705967464E-2</v>
      </c>
      <c r="R1209" s="25">
        <f t="shared" ca="1" si="236"/>
        <v>2.0740739051509047</v>
      </c>
      <c r="S1209" s="26">
        <f t="shared" ca="1" si="247"/>
        <v>0</v>
      </c>
    </row>
    <row r="1210" spans="5:19" x14ac:dyDescent="0.3">
      <c r="E1210" s="23">
        <f t="shared" si="241"/>
        <v>1209</v>
      </c>
      <c r="F1210" s="79">
        <v>45218</v>
      </c>
      <c r="G1210" s="82">
        <v>101.4875</v>
      </c>
      <c r="H1210" s="27">
        <f t="shared" si="242"/>
        <v>102.1966</v>
      </c>
      <c r="I1210" s="63">
        <f t="shared" si="243"/>
        <v>-0.7091000000000065</v>
      </c>
      <c r="J1210" s="63">
        <f t="shared" si="244"/>
        <v>0.50282281000000917</v>
      </c>
      <c r="K1210" s="63">
        <f t="shared" si="245"/>
        <v>0.7091000000000065</v>
      </c>
      <c r="L1210" s="24">
        <f t="shared" si="246"/>
        <v>6.9870673728292306E-3</v>
      </c>
      <c r="M1210" s="4">
        <f t="shared" ca="1" si="235"/>
        <v>101.37920000000001</v>
      </c>
      <c r="N1210" s="63">
        <f t="shared" ca="1" si="237"/>
        <v>0.10829999999998563</v>
      </c>
      <c r="O1210" s="63">
        <f t="shared" ca="1" si="238"/>
        <v>1.1728889999996887E-2</v>
      </c>
      <c r="P1210" s="63">
        <f t="shared" ca="1" si="239"/>
        <v>0.10829999999998563</v>
      </c>
      <c r="Q1210" s="24">
        <f t="shared" ca="1" si="240"/>
        <v>1.0671264934103771E-3</v>
      </c>
      <c r="R1210" s="25">
        <f t="shared" ca="1" si="236"/>
        <v>9.7807238484215756E-2</v>
      </c>
      <c r="S1210" s="26">
        <f t="shared" ca="1" si="247"/>
        <v>0</v>
      </c>
    </row>
    <row r="1211" spans="5:19" x14ac:dyDescent="0.3">
      <c r="E1211" s="23">
        <f t="shared" si="241"/>
        <v>1210</v>
      </c>
      <c r="F1211" s="79">
        <v>45219</v>
      </c>
      <c r="G1211" s="82">
        <v>101.1133</v>
      </c>
      <c r="H1211" s="27">
        <f t="shared" si="242"/>
        <v>101.4875</v>
      </c>
      <c r="I1211" s="63">
        <f t="shared" si="243"/>
        <v>-0.37420000000000186</v>
      </c>
      <c r="J1211" s="63">
        <f t="shared" si="244"/>
        <v>0.14002564000000139</v>
      </c>
      <c r="K1211" s="63">
        <f t="shared" si="245"/>
        <v>0.37420000000000186</v>
      </c>
      <c r="L1211" s="24">
        <f t="shared" si="246"/>
        <v>3.7007990046809061E-3</v>
      </c>
      <c r="M1211" s="4">
        <f t="shared" ca="1" si="235"/>
        <v>101.71073333333334</v>
      </c>
      <c r="N1211" s="63">
        <f t="shared" ca="1" si="237"/>
        <v>-0.59743333333334192</v>
      </c>
      <c r="O1211" s="63">
        <f t="shared" ca="1" si="238"/>
        <v>0.35692658777778802</v>
      </c>
      <c r="P1211" s="63">
        <f t="shared" ca="1" si="239"/>
        <v>0.59743333333334192</v>
      </c>
      <c r="Q1211" s="24">
        <f t="shared" ca="1" si="240"/>
        <v>5.9085534082394895E-3</v>
      </c>
      <c r="R1211" s="25">
        <f t="shared" ca="1" si="236"/>
        <v>-0.60792609484911175</v>
      </c>
      <c r="S1211" s="26">
        <f t="shared" ca="1" si="247"/>
        <v>1</v>
      </c>
    </row>
    <row r="1212" spans="5:19" x14ac:dyDescent="0.3">
      <c r="E1212" s="23">
        <f t="shared" si="241"/>
        <v>1211</v>
      </c>
      <c r="F1212" s="79">
        <v>45222</v>
      </c>
      <c r="G1212" s="82">
        <v>101.2512</v>
      </c>
      <c r="H1212" s="27">
        <f t="shared" si="242"/>
        <v>101.1133</v>
      </c>
      <c r="I1212" s="63">
        <f t="shared" si="243"/>
        <v>0.13790000000000191</v>
      </c>
      <c r="J1212" s="63">
        <f t="shared" si="244"/>
        <v>1.9016410000000528E-2</v>
      </c>
      <c r="K1212" s="63">
        <f t="shared" si="245"/>
        <v>0.13790000000000191</v>
      </c>
      <c r="L1212" s="24">
        <f t="shared" si="246"/>
        <v>1.3619591669037198E-3</v>
      </c>
      <c r="M1212" s="4">
        <f t="shared" ca="1" si="235"/>
        <v>101.59913333333333</v>
      </c>
      <c r="N1212" s="63">
        <f t="shared" ca="1" si="237"/>
        <v>-0.3479333333333301</v>
      </c>
      <c r="O1212" s="63">
        <f t="shared" ca="1" si="238"/>
        <v>0.12105760444444219</v>
      </c>
      <c r="P1212" s="63">
        <f t="shared" ca="1" si="239"/>
        <v>0.3479333333333301</v>
      </c>
      <c r="Q1212" s="24">
        <f t="shared" ca="1" si="240"/>
        <v>3.4363378738556196E-3</v>
      </c>
      <c r="R1212" s="25">
        <f t="shared" ca="1" si="236"/>
        <v>-0.35842609484909999</v>
      </c>
      <c r="S1212" s="26">
        <f t="shared" ca="1" si="247"/>
        <v>0</v>
      </c>
    </row>
    <row r="1213" spans="5:19" x14ac:dyDescent="0.3">
      <c r="E1213" s="23">
        <f t="shared" si="241"/>
        <v>1212</v>
      </c>
      <c r="F1213" s="79">
        <v>45223</v>
      </c>
      <c r="G1213" s="82">
        <v>103.5852</v>
      </c>
      <c r="H1213" s="27">
        <f t="shared" si="242"/>
        <v>101.2512</v>
      </c>
      <c r="I1213" s="63">
        <f t="shared" si="243"/>
        <v>2.3340000000000032</v>
      </c>
      <c r="J1213" s="63">
        <f t="shared" si="244"/>
        <v>5.4475560000000147</v>
      </c>
      <c r="K1213" s="63">
        <f t="shared" si="245"/>
        <v>2.3340000000000032</v>
      </c>
      <c r="L1213" s="24">
        <f t="shared" si="246"/>
        <v>2.2532176411302032E-2</v>
      </c>
      <c r="M1213" s="4">
        <f t="shared" ca="1" si="235"/>
        <v>101.28399999999999</v>
      </c>
      <c r="N1213" s="63">
        <f t="shared" ca="1" si="237"/>
        <v>2.3012000000000086</v>
      </c>
      <c r="O1213" s="63">
        <f t="shared" ca="1" si="238"/>
        <v>5.2955214400000399</v>
      </c>
      <c r="P1213" s="63">
        <f t="shared" ca="1" si="239"/>
        <v>2.3012000000000086</v>
      </c>
      <c r="Q1213" s="24">
        <f t="shared" ca="1" si="240"/>
        <v>2.2215528859335198E-2</v>
      </c>
      <c r="R1213" s="25">
        <f t="shared" ca="1" si="236"/>
        <v>2.2907072384842389</v>
      </c>
      <c r="S1213" s="26">
        <f t="shared" ca="1" si="247"/>
        <v>1</v>
      </c>
    </row>
    <row r="1214" spans="5:19" x14ac:dyDescent="0.3">
      <c r="E1214" s="23">
        <f t="shared" si="241"/>
        <v>1213</v>
      </c>
      <c r="F1214" s="79">
        <v>45224</v>
      </c>
      <c r="G1214" s="82">
        <v>101.9701</v>
      </c>
      <c r="H1214" s="27">
        <f t="shared" si="242"/>
        <v>103.5852</v>
      </c>
      <c r="I1214" s="63">
        <f t="shared" si="243"/>
        <v>-1.6150999999999982</v>
      </c>
      <c r="J1214" s="63">
        <f t="shared" si="244"/>
        <v>2.608548009999994</v>
      </c>
      <c r="K1214" s="63">
        <f t="shared" si="245"/>
        <v>1.6150999999999982</v>
      </c>
      <c r="L1214" s="24">
        <f t="shared" si="246"/>
        <v>1.5838956713781768E-2</v>
      </c>
      <c r="M1214" s="4">
        <f t="shared" ca="1" si="235"/>
        <v>101.98323333333333</v>
      </c>
      <c r="N1214" s="63">
        <f t="shared" ca="1" si="237"/>
        <v>-1.3133333333328778E-2</v>
      </c>
      <c r="O1214" s="63">
        <f t="shared" ca="1" si="238"/>
        <v>1.7248444444432481E-4</v>
      </c>
      <c r="P1214" s="63">
        <f t="shared" ca="1" si="239"/>
        <v>1.3133333333328778E-2</v>
      </c>
      <c r="Q1214" s="24">
        <f t="shared" ca="1" si="240"/>
        <v>1.287959248184397E-4</v>
      </c>
      <c r="R1214" s="25">
        <f t="shared" ca="1" si="236"/>
        <v>-2.362609484909866E-2</v>
      </c>
      <c r="S1214" s="26">
        <f t="shared" ca="1" si="247"/>
        <v>1</v>
      </c>
    </row>
    <row r="1215" spans="5:19" x14ac:dyDescent="0.3">
      <c r="E1215" s="23">
        <f t="shared" si="241"/>
        <v>1214</v>
      </c>
      <c r="F1215" s="79">
        <v>45225</v>
      </c>
      <c r="G1215" s="82">
        <v>98.503500000000003</v>
      </c>
      <c r="H1215" s="27">
        <f t="shared" si="242"/>
        <v>101.9701</v>
      </c>
      <c r="I1215" s="63">
        <f t="shared" si="243"/>
        <v>-3.4665999999999997</v>
      </c>
      <c r="J1215" s="63">
        <f t="shared" si="244"/>
        <v>12.017315559999998</v>
      </c>
      <c r="K1215" s="63">
        <f t="shared" si="245"/>
        <v>3.4665999999999997</v>
      </c>
      <c r="L1215" s="24">
        <f t="shared" si="246"/>
        <v>3.519265812889897E-2</v>
      </c>
      <c r="M1215" s="4">
        <f t="shared" ca="1" si="235"/>
        <v>102.26883333333335</v>
      </c>
      <c r="N1215" s="63">
        <f t="shared" ca="1" si="237"/>
        <v>-3.765333333333345</v>
      </c>
      <c r="O1215" s="63">
        <f t="shared" ca="1" si="238"/>
        <v>14.177735111111199</v>
      </c>
      <c r="P1215" s="63">
        <f t="shared" ca="1" si="239"/>
        <v>3.765333333333345</v>
      </c>
      <c r="Q1215" s="24">
        <f t="shared" ca="1" si="240"/>
        <v>3.8225376086467436E-2</v>
      </c>
      <c r="R1215" s="25">
        <f t="shared" ca="1" si="236"/>
        <v>-3.7758260948491147</v>
      </c>
      <c r="S1215" s="26">
        <f t="shared" ca="1" si="247"/>
        <v>0</v>
      </c>
    </row>
    <row r="1216" spans="5:19" x14ac:dyDescent="0.3">
      <c r="E1216" s="23">
        <f t="shared" si="241"/>
        <v>1215</v>
      </c>
      <c r="F1216" s="79">
        <v>45226</v>
      </c>
      <c r="G1216" s="82">
        <v>96.494399999999999</v>
      </c>
      <c r="H1216" s="27">
        <f t="shared" si="242"/>
        <v>98.503500000000003</v>
      </c>
      <c r="I1216" s="63">
        <f t="shared" si="243"/>
        <v>-2.0091000000000037</v>
      </c>
      <c r="J1216" s="63">
        <f t="shared" si="244"/>
        <v>4.036482810000015</v>
      </c>
      <c r="K1216" s="63">
        <f t="shared" si="245"/>
        <v>2.0091000000000037</v>
      </c>
      <c r="L1216" s="24">
        <f t="shared" si="246"/>
        <v>2.082089737850076E-2</v>
      </c>
      <c r="M1216" s="4">
        <f t="shared" ca="1" si="235"/>
        <v>101.35293333333334</v>
      </c>
      <c r="N1216" s="63">
        <f t="shared" ca="1" si="237"/>
        <v>-4.8585333333333409</v>
      </c>
      <c r="O1216" s="63">
        <f t="shared" ca="1" si="238"/>
        <v>23.605346151111185</v>
      </c>
      <c r="P1216" s="63">
        <f t="shared" ca="1" si="239"/>
        <v>4.8585333333333409</v>
      </c>
      <c r="Q1216" s="24">
        <f t="shared" ca="1" si="240"/>
        <v>5.0350417571727903E-2</v>
      </c>
      <c r="R1216" s="25">
        <f t="shared" ca="1" si="236"/>
        <v>-4.8690260948491106</v>
      </c>
      <c r="S1216" s="26">
        <f t="shared" ca="1" si="247"/>
        <v>0</v>
      </c>
    </row>
    <row r="1217" spans="5:19" x14ac:dyDescent="0.3">
      <c r="E1217" s="23">
        <f t="shared" si="241"/>
        <v>1216</v>
      </c>
      <c r="F1217" s="79">
        <v>45229</v>
      </c>
      <c r="G1217" s="82">
        <v>100.2565</v>
      </c>
      <c r="H1217" s="27">
        <f t="shared" si="242"/>
        <v>96.494399999999999</v>
      </c>
      <c r="I1217" s="63">
        <f t="shared" si="243"/>
        <v>3.7621000000000038</v>
      </c>
      <c r="J1217" s="63">
        <f t="shared" si="244"/>
        <v>14.153396410000028</v>
      </c>
      <c r="K1217" s="63">
        <f t="shared" si="245"/>
        <v>3.7621000000000038</v>
      </c>
      <c r="L1217" s="24">
        <f t="shared" si="246"/>
        <v>3.7524749018766901E-2</v>
      </c>
      <c r="M1217" s="4">
        <f t="shared" ca="1" si="235"/>
        <v>98.989333333333335</v>
      </c>
      <c r="N1217" s="63">
        <f t="shared" ca="1" si="237"/>
        <v>1.2671666666666681</v>
      </c>
      <c r="O1217" s="63">
        <f t="shared" ca="1" si="238"/>
        <v>1.6057113611111147</v>
      </c>
      <c r="P1217" s="63">
        <f t="shared" ca="1" si="239"/>
        <v>1.2671666666666681</v>
      </c>
      <c r="Q1217" s="24">
        <f t="shared" ca="1" si="240"/>
        <v>1.2639246998116511E-2</v>
      </c>
      <c r="R1217" s="25">
        <f t="shared" ca="1" si="236"/>
        <v>1.2566739051508982</v>
      </c>
      <c r="S1217" s="26">
        <f t="shared" ca="1" si="247"/>
        <v>1</v>
      </c>
    </row>
    <row r="1218" spans="5:19" x14ac:dyDescent="0.3">
      <c r="E1218" s="23">
        <f t="shared" si="241"/>
        <v>1217</v>
      </c>
      <c r="F1218" s="79">
        <v>45230</v>
      </c>
      <c r="G1218" s="82">
        <v>101.2118</v>
      </c>
      <c r="H1218" s="27">
        <f t="shared" si="242"/>
        <v>100.2565</v>
      </c>
      <c r="I1218" s="63">
        <f t="shared" si="243"/>
        <v>0.95529999999999404</v>
      </c>
      <c r="J1218" s="63">
        <f t="shared" si="244"/>
        <v>0.91259808999998859</v>
      </c>
      <c r="K1218" s="63">
        <f t="shared" si="245"/>
        <v>0.95529999999999404</v>
      </c>
      <c r="L1218" s="24">
        <f t="shared" si="246"/>
        <v>9.4386227692817848E-3</v>
      </c>
      <c r="M1218" s="4">
        <f t="shared" ref="M1218:M1281" ca="1" si="248">IF(E1218&lt;=span,G1218,AVERAGE(OFFSET(G1218,-span,0,span,1)))</f>
        <v>98.418133333333344</v>
      </c>
      <c r="N1218" s="63">
        <f t="shared" ca="1" si="237"/>
        <v>2.7936666666666525</v>
      </c>
      <c r="O1218" s="63">
        <f t="shared" ca="1" si="238"/>
        <v>7.8045734444443653</v>
      </c>
      <c r="P1218" s="63">
        <f t="shared" ca="1" si="239"/>
        <v>2.7936666666666525</v>
      </c>
      <c r="Q1218" s="24">
        <f t="shared" ca="1" si="240"/>
        <v>2.7602183408126844E-2</v>
      </c>
      <c r="R1218" s="25">
        <f t="shared" ref="R1218:R1281" ca="1" si="249">N1218-AVERAGE(ErorrMA)</f>
        <v>2.7831739051508828</v>
      </c>
      <c r="S1218" s="26">
        <f t="shared" ca="1" si="247"/>
        <v>0</v>
      </c>
    </row>
    <row r="1219" spans="5:19" x14ac:dyDescent="0.3">
      <c r="E1219" s="23">
        <f t="shared" si="241"/>
        <v>1218</v>
      </c>
      <c r="F1219" s="79">
        <v>45231</v>
      </c>
      <c r="G1219" s="82">
        <v>99.350399999999993</v>
      </c>
      <c r="H1219" s="27">
        <f t="shared" si="242"/>
        <v>101.2118</v>
      </c>
      <c r="I1219" s="63">
        <f t="shared" si="243"/>
        <v>-1.8614000000000033</v>
      </c>
      <c r="J1219" s="63">
        <f t="shared" si="244"/>
        <v>3.4648099600000122</v>
      </c>
      <c r="K1219" s="63">
        <f t="shared" si="245"/>
        <v>1.8614000000000033</v>
      </c>
      <c r="L1219" s="24">
        <f t="shared" si="246"/>
        <v>1.8735707153670275E-2</v>
      </c>
      <c r="M1219" s="4">
        <f t="shared" ca="1" si="248"/>
        <v>99.320899999999995</v>
      </c>
      <c r="N1219" s="63">
        <f t="shared" ref="N1219:N1282" ca="1" si="250">G1219-M1219</f>
        <v>2.9499999999998749E-2</v>
      </c>
      <c r="O1219" s="63">
        <f t="shared" ref="O1219:O1282" ca="1" si="251">N1219^2</f>
        <v>8.702499999999262E-4</v>
      </c>
      <c r="P1219" s="63">
        <f t="shared" ref="P1219:P1282" ca="1" si="252">ABS(N1219)</f>
        <v>2.9499999999998749E-2</v>
      </c>
      <c r="Q1219" s="24">
        <f t="shared" ref="Q1219:Q1282" ca="1" si="253">P1219/G1219</f>
        <v>2.9692884980834252E-4</v>
      </c>
      <c r="R1219" s="25">
        <f t="shared" ca="1" si="249"/>
        <v>1.9007238484228868E-2</v>
      </c>
      <c r="S1219" s="26">
        <f t="shared" ca="1" si="247"/>
        <v>0</v>
      </c>
    </row>
    <row r="1220" spans="5:19" x14ac:dyDescent="0.3">
      <c r="E1220" s="23">
        <f t="shared" ref="E1220:E1283" si="254">E1219+1</f>
        <v>1219</v>
      </c>
      <c r="F1220" s="79">
        <v>45232</v>
      </c>
      <c r="G1220" s="82">
        <v>103.4868</v>
      </c>
      <c r="H1220" s="27">
        <f t="shared" ref="H1220:H1283" si="255">G1219</f>
        <v>99.350399999999993</v>
      </c>
      <c r="I1220" s="63">
        <f t="shared" ref="I1220:I1283" si="256">(G1220-H1220)</f>
        <v>4.136400000000009</v>
      </c>
      <c r="J1220" s="63">
        <f t="shared" ref="J1220:J1283" si="257">I1220^2</f>
        <v>17.109804960000073</v>
      </c>
      <c r="K1220" s="63">
        <f t="shared" ref="K1220:K1283" si="258">ABS(I1220)</f>
        <v>4.136400000000009</v>
      </c>
      <c r="L1220" s="24">
        <f t="shared" ref="L1220:L1283" si="259">K1220/G1220</f>
        <v>3.9970315054673723E-2</v>
      </c>
      <c r="M1220" s="4">
        <f t="shared" ca="1" si="248"/>
        <v>100.27289999999999</v>
      </c>
      <c r="N1220" s="63">
        <f t="shared" ca="1" si="250"/>
        <v>3.2139000000000095</v>
      </c>
      <c r="O1220" s="63">
        <f t="shared" ca="1" si="251"/>
        <v>10.329153210000062</v>
      </c>
      <c r="P1220" s="63">
        <f t="shared" ca="1" si="252"/>
        <v>3.2139000000000095</v>
      </c>
      <c r="Q1220" s="24">
        <f t="shared" ca="1" si="253"/>
        <v>3.1056134695439511E-2</v>
      </c>
      <c r="R1220" s="25">
        <f t="shared" ca="1" si="249"/>
        <v>3.2034072384842398</v>
      </c>
      <c r="S1220" s="26">
        <f t="shared" ref="S1220:S1283" ca="1" si="260">IF(N1219*N1220&lt;0,1,0)</f>
        <v>0</v>
      </c>
    </row>
    <row r="1221" spans="5:19" x14ac:dyDescent="0.3">
      <c r="E1221" s="23">
        <f t="shared" si="254"/>
        <v>1220</v>
      </c>
      <c r="F1221" s="79">
        <v>45233</v>
      </c>
      <c r="G1221" s="82">
        <v>105.4367</v>
      </c>
      <c r="H1221" s="27">
        <f t="shared" si="255"/>
        <v>103.4868</v>
      </c>
      <c r="I1221" s="63">
        <f t="shared" si="256"/>
        <v>1.9498999999999995</v>
      </c>
      <c r="J1221" s="63">
        <f t="shared" si="257"/>
        <v>3.802110009999998</v>
      </c>
      <c r="K1221" s="63">
        <f t="shared" si="258"/>
        <v>1.9498999999999995</v>
      </c>
      <c r="L1221" s="24">
        <f t="shared" si="259"/>
        <v>1.8493560591331098E-2</v>
      </c>
      <c r="M1221" s="4">
        <f t="shared" ca="1" si="248"/>
        <v>101.34966666666666</v>
      </c>
      <c r="N1221" s="63">
        <f t="shared" ca="1" si="250"/>
        <v>4.0870333333333377</v>
      </c>
      <c r="O1221" s="63">
        <f t="shared" ca="1" si="251"/>
        <v>16.703841467777814</v>
      </c>
      <c r="P1221" s="63">
        <f t="shared" ca="1" si="252"/>
        <v>4.0870333333333377</v>
      </c>
      <c r="Q1221" s="24">
        <f t="shared" ca="1" si="253"/>
        <v>3.876291019477409E-2</v>
      </c>
      <c r="R1221" s="25">
        <f t="shared" ca="1" si="249"/>
        <v>4.076540571817568</v>
      </c>
      <c r="S1221" s="26">
        <f t="shared" ca="1" si="260"/>
        <v>0</v>
      </c>
    </row>
    <row r="1222" spans="5:19" x14ac:dyDescent="0.3">
      <c r="E1222" s="23">
        <f t="shared" si="254"/>
        <v>1221</v>
      </c>
      <c r="F1222" s="79">
        <v>45236</v>
      </c>
      <c r="G1222" s="82">
        <v>105.62390000000001</v>
      </c>
      <c r="H1222" s="27">
        <f t="shared" si="255"/>
        <v>105.4367</v>
      </c>
      <c r="I1222" s="63">
        <f t="shared" si="256"/>
        <v>0.18720000000000425</v>
      </c>
      <c r="J1222" s="63">
        <f t="shared" si="257"/>
        <v>3.5043840000001589E-2</v>
      </c>
      <c r="K1222" s="63">
        <f t="shared" si="258"/>
        <v>0.18720000000000425</v>
      </c>
      <c r="L1222" s="24">
        <f t="shared" si="259"/>
        <v>1.7723261496688178E-3</v>
      </c>
      <c r="M1222" s="4">
        <f t="shared" ca="1" si="248"/>
        <v>102.75796666666668</v>
      </c>
      <c r="N1222" s="63">
        <f t="shared" ca="1" si="250"/>
        <v>2.8659333333333308</v>
      </c>
      <c r="O1222" s="63">
        <f t="shared" ca="1" si="251"/>
        <v>8.2135738711110964</v>
      </c>
      <c r="P1222" s="63">
        <f t="shared" ca="1" si="252"/>
        <v>2.8659333333333308</v>
      </c>
      <c r="Q1222" s="24">
        <f t="shared" ca="1" si="253"/>
        <v>2.7133379219412751E-2</v>
      </c>
      <c r="R1222" s="25">
        <f t="shared" ca="1" si="249"/>
        <v>2.8554405718175611</v>
      </c>
      <c r="S1222" s="26">
        <f t="shared" ca="1" si="260"/>
        <v>0</v>
      </c>
    </row>
    <row r="1223" spans="5:19" x14ac:dyDescent="0.3">
      <c r="E1223" s="23">
        <f t="shared" si="254"/>
        <v>1222</v>
      </c>
      <c r="F1223" s="79">
        <v>45237</v>
      </c>
      <c r="G1223" s="82">
        <v>107.70189999999999</v>
      </c>
      <c r="H1223" s="27">
        <f t="shared" si="255"/>
        <v>105.62390000000001</v>
      </c>
      <c r="I1223" s="63">
        <f t="shared" si="256"/>
        <v>2.0779999999999887</v>
      </c>
      <c r="J1223" s="63">
        <f t="shared" si="257"/>
        <v>4.3180839999999536</v>
      </c>
      <c r="K1223" s="63">
        <f t="shared" si="258"/>
        <v>2.0779999999999887</v>
      </c>
      <c r="L1223" s="24">
        <f t="shared" si="259"/>
        <v>1.9293995741950596E-2</v>
      </c>
      <c r="M1223" s="4">
        <f t="shared" ca="1" si="248"/>
        <v>104.84913333333333</v>
      </c>
      <c r="N1223" s="63">
        <f t="shared" ca="1" si="250"/>
        <v>2.8527666666666676</v>
      </c>
      <c r="O1223" s="63">
        <f t="shared" ca="1" si="251"/>
        <v>8.1382776544444493</v>
      </c>
      <c r="P1223" s="63">
        <f t="shared" ca="1" si="252"/>
        <v>2.8527666666666676</v>
      </c>
      <c r="Q1223" s="24">
        <f t="shared" ca="1" si="253"/>
        <v>2.648761690059941E-2</v>
      </c>
      <c r="R1223" s="25">
        <f t="shared" ca="1" si="249"/>
        <v>2.8422739051508978</v>
      </c>
      <c r="S1223" s="26">
        <f t="shared" ca="1" si="260"/>
        <v>0</v>
      </c>
    </row>
    <row r="1224" spans="5:19" x14ac:dyDescent="0.3">
      <c r="E1224" s="23">
        <f t="shared" si="254"/>
        <v>1223</v>
      </c>
      <c r="F1224" s="79">
        <v>45238</v>
      </c>
      <c r="G1224" s="82">
        <v>107.73139999999999</v>
      </c>
      <c r="H1224" s="27">
        <f t="shared" si="255"/>
        <v>107.70189999999999</v>
      </c>
      <c r="I1224" s="63">
        <f t="shared" si="256"/>
        <v>2.9499999999998749E-2</v>
      </c>
      <c r="J1224" s="63">
        <f t="shared" si="257"/>
        <v>8.702499999999262E-4</v>
      </c>
      <c r="K1224" s="63">
        <f t="shared" si="258"/>
        <v>2.9499999999998749E-2</v>
      </c>
      <c r="L1224" s="24">
        <f t="shared" si="259"/>
        <v>2.7382917143932737E-4</v>
      </c>
      <c r="M1224" s="4">
        <f t="shared" ca="1" si="248"/>
        <v>106.25416666666668</v>
      </c>
      <c r="N1224" s="63">
        <f t="shared" ca="1" si="250"/>
        <v>1.4772333333333165</v>
      </c>
      <c r="O1224" s="63">
        <f t="shared" ca="1" si="251"/>
        <v>2.1822183211110615</v>
      </c>
      <c r="P1224" s="63">
        <f t="shared" ca="1" si="252"/>
        <v>1.4772333333333165</v>
      </c>
      <c r="Q1224" s="24">
        <f t="shared" ca="1" si="253"/>
        <v>1.3712189142007962E-2</v>
      </c>
      <c r="R1224" s="25">
        <f t="shared" ca="1" si="249"/>
        <v>1.4667405718175466</v>
      </c>
      <c r="S1224" s="26">
        <f t="shared" ca="1" si="260"/>
        <v>0</v>
      </c>
    </row>
    <row r="1225" spans="5:19" x14ac:dyDescent="0.3">
      <c r="E1225" s="23">
        <f t="shared" si="254"/>
        <v>1224</v>
      </c>
      <c r="F1225" s="79">
        <v>45239</v>
      </c>
      <c r="G1225" s="82">
        <v>105.3776</v>
      </c>
      <c r="H1225" s="27">
        <f t="shared" si="255"/>
        <v>107.73139999999999</v>
      </c>
      <c r="I1225" s="63">
        <f t="shared" si="256"/>
        <v>-2.3537999999999926</v>
      </c>
      <c r="J1225" s="63">
        <f t="shared" si="257"/>
        <v>5.5403744399999653</v>
      </c>
      <c r="K1225" s="63">
        <f t="shared" si="258"/>
        <v>2.3537999999999926</v>
      </c>
      <c r="L1225" s="24">
        <f t="shared" si="259"/>
        <v>2.2336815414281522E-2</v>
      </c>
      <c r="M1225" s="4">
        <f t="shared" ca="1" si="248"/>
        <v>107.01906666666667</v>
      </c>
      <c r="N1225" s="63">
        <f t="shared" ca="1" si="250"/>
        <v>-1.6414666666666733</v>
      </c>
      <c r="O1225" s="63">
        <f t="shared" ca="1" si="251"/>
        <v>2.6944128177777995</v>
      </c>
      <c r="P1225" s="63">
        <f t="shared" ca="1" si="252"/>
        <v>1.6414666666666733</v>
      </c>
      <c r="Q1225" s="24">
        <f t="shared" ca="1" si="253"/>
        <v>1.5576998021084873E-2</v>
      </c>
      <c r="R1225" s="25">
        <f t="shared" ca="1" si="249"/>
        <v>-1.6519594281824432</v>
      </c>
      <c r="S1225" s="26">
        <f t="shared" ca="1" si="260"/>
        <v>1</v>
      </c>
    </row>
    <row r="1226" spans="5:19" x14ac:dyDescent="0.3">
      <c r="E1226" s="23">
        <f t="shared" si="254"/>
        <v>1225</v>
      </c>
      <c r="F1226" s="79">
        <v>45240</v>
      </c>
      <c r="G1226" s="82">
        <v>104.50109999999999</v>
      </c>
      <c r="H1226" s="27">
        <f t="shared" si="255"/>
        <v>105.3776</v>
      </c>
      <c r="I1226" s="63">
        <f t="shared" si="256"/>
        <v>-0.87650000000000716</v>
      </c>
      <c r="J1226" s="63">
        <f t="shared" si="257"/>
        <v>0.76825225000001252</v>
      </c>
      <c r="K1226" s="63">
        <f t="shared" si="258"/>
        <v>0.87650000000000716</v>
      </c>
      <c r="L1226" s="24">
        <f t="shared" si="259"/>
        <v>8.3874715194386211E-3</v>
      </c>
      <c r="M1226" s="4">
        <f t="shared" ca="1" si="248"/>
        <v>106.93696666666665</v>
      </c>
      <c r="N1226" s="63">
        <f t="shared" ca="1" si="250"/>
        <v>-2.4358666666666551</v>
      </c>
      <c r="O1226" s="63">
        <f t="shared" ca="1" si="251"/>
        <v>5.9334464177777217</v>
      </c>
      <c r="P1226" s="63">
        <f t="shared" ca="1" si="252"/>
        <v>2.4358666666666551</v>
      </c>
      <c r="Q1226" s="24">
        <f t="shared" ca="1" si="253"/>
        <v>2.3309483504639236E-2</v>
      </c>
      <c r="R1226" s="25">
        <f t="shared" ca="1" si="249"/>
        <v>-2.4463594281824248</v>
      </c>
      <c r="S1226" s="26">
        <f t="shared" ca="1" si="260"/>
        <v>0</v>
      </c>
    </row>
    <row r="1227" spans="5:19" x14ac:dyDescent="0.3">
      <c r="E1227" s="23">
        <f t="shared" si="254"/>
        <v>1226</v>
      </c>
      <c r="F1227" s="79">
        <v>45243</v>
      </c>
      <c r="G1227" s="82">
        <v>102.62009999999999</v>
      </c>
      <c r="H1227" s="27">
        <f t="shared" si="255"/>
        <v>104.50109999999999</v>
      </c>
      <c r="I1227" s="63">
        <f t="shared" si="256"/>
        <v>-1.8810000000000002</v>
      </c>
      <c r="J1227" s="63">
        <f t="shared" si="257"/>
        <v>3.538161000000001</v>
      </c>
      <c r="K1227" s="63">
        <f t="shared" si="258"/>
        <v>1.8810000000000002</v>
      </c>
      <c r="L1227" s="24">
        <f t="shared" si="259"/>
        <v>1.8329742418882855E-2</v>
      </c>
      <c r="M1227" s="4">
        <f t="shared" ca="1" si="248"/>
        <v>105.87003333333332</v>
      </c>
      <c r="N1227" s="63">
        <f t="shared" ca="1" si="250"/>
        <v>-3.2499333333333311</v>
      </c>
      <c r="O1227" s="63">
        <f t="shared" ca="1" si="251"/>
        <v>10.562066671111097</v>
      </c>
      <c r="P1227" s="63">
        <f t="shared" ca="1" si="252"/>
        <v>3.2499333333333311</v>
      </c>
      <c r="Q1227" s="24">
        <f t="shared" ca="1" si="253"/>
        <v>3.1669559212408986E-2</v>
      </c>
      <c r="R1227" s="25">
        <f t="shared" ca="1" si="249"/>
        <v>-3.2604260948491008</v>
      </c>
      <c r="S1227" s="26">
        <f t="shared" ca="1" si="260"/>
        <v>0</v>
      </c>
    </row>
    <row r="1228" spans="5:19" x14ac:dyDescent="0.3">
      <c r="E1228" s="23">
        <f t="shared" si="254"/>
        <v>1227</v>
      </c>
      <c r="F1228" s="79">
        <v>45244</v>
      </c>
      <c r="G1228" s="82">
        <v>104.14660000000001</v>
      </c>
      <c r="H1228" s="27">
        <f t="shared" si="255"/>
        <v>102.62009999999999</v>
      </c>
      <c r="I1228" s="63">
        <f t="shared" si="256"/>
        <v>1.5265000000000128</v>
      </c>
      <c r="J1228" s="63">
        <f t="shared" si="257"/>
        <v>2.3302022500000392</v>
      </c>
      <c r="K1228" s="63">
        <f t="shared" si="258"/>
        <v>1.5265000000000128</v>
      </c>
      <c r="L1228" s="24">
        <f t="shared" si="259"/>
        <v>1.4657223567548176E-2</v>
      </c>
      <c r="M1228" s="4">
        <f t="shared" ca="1" si="248"/>
        <v>104.16626666666666</v>
      </c>
      <c r="N1228" s="63">
        <f t="shared" ca="1" si="250"/>
        <v>-1.9666666666651622E-2</v>
      </c>
      <c r="O1228" s="63">
        <f t="shared" ca="1" si="251"/>
        <v>3.8677777777718601E-4</v>
      </c>
      <c r="P1228" s="63">
        <f t="shared" ca="1" si="252"/>
        <v>1.9666666666651622E-2</v>
      </c>
      <c r="Q1228" s="24">
        <f t="shared" ca="1" si="253"/>
        <v>1.8883637743960554E-4</v>
      </c>
      <c r="R1228" s="25">
        <f t="shared" ca="1" si="249"/>
        <v>-3.0159428182421504E-2</v>
      </c>
      <c r="S1228" s="26">
        <f t="shared" ca="1" si="260"/>
        <v>0</v>
      </c>
    </row>
    <row r="1229" spans="5:19" x14ac:dyDescent="0.3">
      <c r="E1229" s="23">
        <f t="shared" si="254"/>
        <v>1228</v>
      </c>
      <c r="F1229" s="79">
        <v>45245</v>
      </c>
      <c r="G1229" s="82">
        <v>106.18519999999999</v>
      </c>
      <c r="H1229" s="27">
        <f t="shared" si="255"/>
        <v>104.14660000000001</v>
      </c>
      <c r="I1229" s="63">
        <f t="shared" si="256"/>
        <v>2.0385999999999882</v>
      </c>
      <c r="J1229" s="63">
        <f t="shared" si="257"/>
        <v>4.1558899599999517</v>
      </c>
      <c r="K1229" s="63">
        <f t="shared" si="258"/>
        <v>2.0385999999999882</v>
      </c>
      <c r="L1229" s="24">
        <f t="shared" si="259"/>
        <v>1.9198532375509846E-2</v>
      </c>
      <c r="M1229" s="4">
        <f t="shared" ca="1" si="248"/>
        <v>103.75593333333332</v>
      </c>
      <c r="N1229" s="63">
        <f t="shared" ca="1" si="250"/>
        <v>2.4292666666666776</v>
      </c>
      <c r="O1229" s="63">
        <f t="shared" ca="1" si="251"/>
        <v>5.9013365377778308</v>
      </c>
      <c r="P1229" s="63">
        <f t="shared" ca="1" si="252"/>
        <v>2.4292666666666776</v>
      </c>
      <c r="Q1229" s="24">
        <f t="shared" ca="1" si="253"/>
        <v>2.2877638942778066E-2</v>
      </c>
      <c r="R1229" s="25">
        <f t="shared" ca="1" si="249"/>
        <v>2.4187739051509078</v>
      </c>
      <c r="S1229" s="26">
        <f t="shared" ca="1" si="260"/>
        <v>1</v>
      </c>
    </row>
    <row r="1230" spans="5:19" x14ac:dyDescent="0.3">
      <c r="E1230" s="23">
        <f t="shared" si="254"/>
        <v>1229</v>
      </c>
      <c r="F1230" s="79">
        <v>45246</v>
      </c>
      <c r="G1230" s="82">
        <v>105.97839999999999</v>
      </c>
      <c r="H1230" s="27">
        <f t="shared" si="255"/>
        <v>106.18519999999999</v>
      </c>
      <c r="I1230" s="63">
        <f t="shared" si="256"/>
        <v>-0.20680000000000121</v>
      </c>
      <c r="J1230" s="63">
        <f t="shared" si="257"/>
        <v>4.2766240000000497E-2</v>
      </c>
      <c r="K1230" s="63">
        <f t="shared" si="258"/>
        <v>0.20680000000000121</v>
      </c>
      <c r="L1230" s="24">
        <f t="shared" si="259"/>
        <v>1.9513410279830721E-3</v>
      </c>
      <c r="M1230" s="4">
        <f t="shared" ca="1" si="248"/>
        <v>104.3173</v>
      </c>
      <c r="N1230" s="63">
        <f t="shared" ca="1" si="250"/>
        <v>1.6610999999999905</v>
      </c>
      <c r="O1230" s="63">
        <f t="shared" ca="1" si="251"/>
        <v>2.7592532099999683</v>
      </c>
      <c r="P1230" s="63">
        <f t="shared" ca="1" si="252"/>
        <v>1.6610999999999905</v>
      </c>
      <c r="Q1230" s="24">
        <f t="shared" ca="1" si="253"/>
        <v>1.5673948653687833E-2</v>
      </c>
      <c r="R1230" s="25">
        <f t="shared" ca="1" si="249"/>
        <v>1.6506072384842205</v>
      </c>
      <c r="S1230" s="26">
        <f t="shared" ca="1" si="260"/>
        <v>0</v>
      </c>
    </row>
    <row r="1231" spans="5:19" x14ac:dyDescent="0.3">
      <c r="E1231" s="23">
        <f t="shared" si="254"/>
        <v>1230</v>
      </c>
      <c r="F1231" s="79">
        <v>45247</v>
      </c>
      <c r="G1231" s="82">
        <v>104.35339999999999</v>
      </c>
      <c r="H1231" s="27">
        <f t="shared" si="255"/>
        <v>105.97839999999999</v>
      </c>
      <c r="I1231" s="63">
        <f t="shared" si="256"/>
        <v>-1.625</v>
      </c>
      <c r="J1231" s="63">
        <f t="shared" si="257"/>
        <v>2.640625</v>
      </c>
      <c r="K1231" s="63">
        <f t="shared" si="258"/>
        <v>1.625</v>
      </c>
      <c r="L1231" s="24">
        <f t="shared" si="259"/>
        <v>1.5572084857800513E-2</v>
      </c>
      <c r="M1231" s="4">
        <f t="shared" ca="1" si="248"/>
        <v>105.43673333333334</v>
      </c>
      <c r="N1231" s="63">
        <f t="shared" ca="1" si="250"/>
        <v>-1.0833333333333428</v>
      </c>
      <c r="O1231" s="63">
        <f t="shared" ca="1" si="251"/>
        <v>1.1736111111111316</v>
      </c>
      <c r="P1231" s="63">
        <f t="shared" ca="1" si="252"/>
        <v>1.0833333333333428</v>
      </c>
      <c r="Q1231" s="24">
        <f t="shared" ca="1" si="253"/>
        <v>1.0381389905200433E-2</v>
      </c>
      <c r="R1231" s="25">
        <f t="shared" ca="1" si="249"/>
        <v>-1.0938260948491128</v>
      </c>
      <c r="S1231" s="26">
        <f t="shared" ca="1" si="260"/>
        <v>1</v>
      </c>
    </row>
    <row r="1232" spans="5:19" x14ac:dyDescent="0.3">
      <c r="E1232" s="23">
        <f t="shared" si="254"/>
        <v>1231</v>
      </c>
      <c r="F1232" s="79">
        <v>45250</v>
      </c>
      <c r="G1232" s="82">
        <v>104.708</v>
      </c>
      <c r="H1232" s="27">
        <f t="shared" si="255"/>
        <v>104.35339999999999</v>
      </c>
      <c r="I1232" s="63">
        <f t="shared" si="256"/>
        <v>0.35460000000000491</v>
      </c>
      <c r="J1232" s="63">
        <f t="shared" si="257"/>
        <v>0.12574116000000349</v>
      </c>
      <c r="K1232" s="63">
        <f t="shared" si="258"/>
        <v>0.35460000000000491</v>
      </c>
      <c r="L1232" s="24">
        <f t="shared" si="259"/>
        <v>3.3865607212438869E-3</v>
      </c>
      <c r="M1232" s="4">
        <f t="shared" ca="1" si="248"/>
        <v>105.50566666666664</v>
      </c>
      <c r="N1232" s="63">
        <f t="shared" ca="1" si="250"/>
        <v>-0.79766666666664321</v>
      </c>
      <c r="O1232" s="63">
        <f t="shared" ca="1" si="251"/>
        <v>0.63627211111107373</v>
      </c>
      <c r="P1232" s="63">
        <f t="shared" ca="1" si="252"/>
        <v>0.79766666666664321</v>
      </c>
      <c r="Q1232" s="24">
        <f t="shared" ca="1" si="253"/>
        <v>7.618010721880307E-3</v>
      </c>
      <c r="R1232" s="25">
        <f t="shared" ca="1" si="249"/>
        <v>-0.80815942818241304</v>
      </c>
      <c r="S1232" s="26">
        <f t="shared" ca="1" si="260"/>
        <v>0</v>
      </c>
    </row>
    <row r="1233" spans="5:19" x14ac:dyDescent="0.3">
      <c r="E1233" s="23">
        <f t="shared" si="254"/>
        <v>1232</v>
      </c>
      <c r="F1233" s="79">
        <v>45251</v>
      </c>
      <c r="G1233" s="82">
        <v>104.9345</v>
      </c>
      <c r="H1233" s="27">
        <f t="shared" si="255"/>
        <v>104.708</v>
      </c>
      <c r="I1233" s="63">
        <f t="shared" si="256"/>
        <v>0.22650000000000148</v>
      </c>
      <c r="J1233" s="63">
        <f t="shared" si="257"/>
        <v>5.1302250000000667E-2</v>
      </c>
      <c r="K1233" s="63">
        <f t="shared" si="258"/>
        <v>0.22650000000000148</v>
      </c>
      <c r="L1233" s="24">
        <f t="shared" si="259"/>
        <v>2.1584893433522958E-3</v>
      </c>
      <c r="M1233" s="4">
        <f t="shared" ca="1" si="248"/>
        <v>105.01326666666667</v>
      </c>
      <c r="N1233" s="63">
        <f t="shared" ca="1" si="250"/>
        <v>-7.8766666666666652E-2</v>
      </c>
      <c r="O1233" s="63">
        <f t="shared" ca="1" si="251"/>
        <v>6.2041877777777752E-3</v>
      </c>
      <c r="P1233" s="63">
        <f t="shared" ca="1" si="252"/>
        <v>7.8766666666666652E-2</v>
      </c>
      <c r="Q1233" s="24">
        <f t="shared" ca="1" si="253"/>
        <v>7.5062697841669467E-4</v>
      </c>
      <c r="R1233" s="25">
        <f t="shared" ca="1" si="249"/>
        <v>-8.9259428182436526E-2</v>
      </c>
      <c r="S1233" s="26">
        <f t="shared" ca="1" si="260"/>
        <v>0</v>
      </c>
    </row>
    <row r="1234" spans="5:19" x14ac:dyDescent="0.3">
      <c r="E1234" s="23">
        <f t="shared" si="254"/>
        <v>1233</v>
      </c>
      <c r="F1234" s="79">
        <v>45252</v>
      </c>
      <c r="G1234" s="82">
        <v>106.2837</v>
      </c>
      <c r="H1234" s="27">
        <f t="shared" si="255"/>
        <v>104.9345</v>
      </c>
      <c r="I1234" s="63">
        <f t="shared" si="256"/>
        <v>1.3491999999999962</v>
      </c>
      <c r="J1234" s="63">
        <f t="shared" si="257"/>
        <v>1.8203406399999897</v>
      </c>
      <c r="K1234" s="63">
        <f t="shared" si="258"/>
        <v>1.3491999999999962</v>
      </c>
      <c r="L1234" s="24">
        <f t="shared" si="259"/>
        <v>1.2694326599469121E-2</v>
      </c>
      <c r="M1234" s="4">
        <f t="shared" ca="1" si="248"/>
        <v>104.6653</v>
      </c>
      <c r="N1234" s="63">
        <f t="shared" ca="1" si="250"/>
        <v>1.6183999999999941</v>
      </c>
      <c r="O1234" s="63">
        <f t="shared" ca="1" si="251"/>
        <v>2.6192185599999807</v>
      </c>
      <c r="P1234" s="63">
        <f t="shared" ca="1" si="252"/>
        <v>1.6183999999999941</v>
      </c>
      <c r="Q1234" s="24">
        <f t="shared" ca="1" si="253"/>
        <v>1.5227170299867187E-2</v>
      </c>
      <c r="R1234" s="25">
        <f t="shared" ca="1" si="249"/>
        <v>1.6079072384842241</v>
      </c>
      <c r="S1234" s="26">
        <f t="shared" ca="1" si="260"/>
        <v>1</v>
      </c>
    </row>
    <row r="1235" spans="5:19" x14ac:dyDescent="0.3">
      <c r="E1235" s="23">
        <f t="shared" si="254"/>
        <v>1234</v>
      </c>
      <c r="F1235" s="79">
        <v>45254</v>
      </c>
      <c r="G1235" s="82">
        <v>106.00790000000001</v>
      </c>
      <c r="H1235" s="27">
        <f t="shared" si="255"/>
        <v>106.2837</v>
      </c>
      <c r="I1235" s="63">
        <f t="shared" si="256"/>
        <v>-0.27579999999998961</v>
      </c>
      <c r="J1235" s="63">
        <f t="shared" si="257"/>
        <v>7.6065639999994272E-2</v>
      </c>
      <c r="K1235" s="63">
        <f t="shared" si="258"/>
        <v>0.27579999999998961</v>
      </c>
      <c r="L1235" s="24">
        <f t="shared" si="259"/>
        <v>2.6016928926994084E-3</v>
      </c>
      <c r="M1235" s="4">
        <f t="shared" ca="1" si="248"/>
        <v>105.30873333333334</v>
      </c>
      <c r="N1235" s="63">
        <f t="shared" ca="1" si="250"/>
        <v>0.69916666666667027</v>
      </c>
      <c r="O1235" s="63">
        <f t="shared" ca="1" si="251"/>
        <v>0.48883402777778279</v>
      </c>
      <c r="P1235" s="63">
        <f t="shared" ca="1" si="252"/>
        <v>0.69916666666667027</v>
      </c>
      <c r="Q1235" s="24">
        <f t="shared" ca="1" si="253"/>
        <v>6.5954204042026135E-3</v>
      </c>
      <c r="R1235" s="25">
        <f t="shared" ca="1" si="249"/>
        <v>0.68867390515090043</v>
      </c>
      <c r="S1235" s="26">
        <f t="shared" ca="1" si="260"/>
        <v>0</v>
      </c>
    </row>
    <row r="1236" spans="5:19" x14ac:dyDescent="0.3">
      <c r="E1236" s="23">
        <f t="shared" si="254"/>
        <v>1235</v>
      </c>
      <c r="F1236" s="79">
        <v>45257</v>
      </c>
      <c r="G1236" s="82">
        <v>106.3231</v>
      </c>
      <c r="H1236" s="27">
        <f t="shared" si="255"/>
        <v>106.00790000000001</v>
      </c>
      <c r="I1236" s="63">
        <f t="shared" si="256"/>
        <v>0.31519999999999015</v>
      </c>
      <c r="J1236" s="63">
        <f t="shared" si="257"/>
        <v>9.9351039999993798E-2</v>
      </c>
      <c r="K1236" s="63">
        <f t="shared" si="258"/>
        <v>0.31519999999999015</v>
      </c>
      <c r="L1236" s="24">
        <f t="shared" si="259"/>
        <v>2.9645486258394475E-3</v>
      </c>
      <c r="M1236" s="4">
        <f t="shared" ca="1" si="248"/>
        <v>105.74203333333332</v>
      </c>
      <c r="N1236" s="63">
        <f t="shared" ca="1" si="250"/>
        <v>0.58106666666667195</v>
      </c>
      <c r="O1236" s="63">
        <f t="shared" ca="1" si="251"/>
        <v>0.33763847111111728</v>
      </c>
      <c r="P1236" s="63">
        <f t="shared" ca="1" si="252"/>
        <v>0.58106666666667195</v>
      </c>
      <c r="Q1236" s="24">
        <f t="shared" ca="1" si="253"/>
        <v>5.4651027544030594E-3</v>
      </c>
      <c r="R1236" s="25">
        <f t="shared" ca="1" si="249"/>
        <v>0.57057390515090212</v>
      </c>
      <c r="S1236" s="26">
        <f t="shared" ca="1" si="260"/>
        <v>0</v>
      </c>
    </row>
    <row r="1237" spans="5:19" x14ac:dyDescent="0.3">
      <c r="E1237" s="23">
        <f t="shared" si="254"/>
        <v>1236</v>
      </c>
      <c r="F1237" s="79">
        <v>45258</v>
      </c>
      <c r="G1237" s="82">
        <v>107.1011</v>
      </c>
      <c r="H1237" s="27">
        <f t="shared" si="255"/>
        <v>106.3231</v>
      </c>
      <c r="I1237" s="63">
        <f t="shared" si="256"/>
        <v>0.7780000000000058</v>
      </c>
      <c r="J1237" s="63">
        <f t="shared" si="257"/>
        <v>0.60528400000000904</v>
      </c>
      <c r="K1237" s="63">
        <f t="shared" si="258"/>
        <v>0.7780000000000058</v>
      </c>
      <c r="L1237" s="24">
        <f t="shared" si="259"/>
        <v>7.2641644203468103E-3</v>
      </c>
      <c r="M1237" s="4">
        <f t="shared" ca="1" si="248"/>
        <v>106.20490000000001</v>
      </c>
      <c r="N1237" s="63">
        <f t="shared" ca="1" si="250"/>
        <v>0.89619999999999322</v>
      </c>
      <c r="O1237" s="63">
        <f t="shared" ca="1" si="251"/>
        <v>0.80317443999998783</v>
      </c>
      <c r="P1237" s="63">
        <f t="shared" ca="1" si="252"/>
        <v>0.89619999999999322</v>
      </c>
      <c r="Q1237" s="24">
        <f t="shared" ca="1" si="253"/>
        <v>8.3677945417926919E-3</v>
      </c>
      <c r="R1237" s="25">
        <f t="shared" ca="1" si="249"/>
        <v>0.88570723848422339</v>
      </c>
      <c r="S1237" s="26">
        <f t="shared" ca="1" si="260"/>
        <v>0</v>
      </c>
    </row>
    <row r="1238" spans="5:19" x14ac:dyDescent="0.3">
      <c r="E1238" s="23">
        <f t="shared" si="254"/>
        <v>1237</v>
      </c>
      <c r="F1238" s="79">
        <v>45259</v>
      </c>
      <c r="G1238" s="82">
        <v>108.6965</v>
      </c>
      <c r="H1238" s="27">
        <f t="shared" si="255"/>
        <v>107.1011</v>
      </c>
      <c r="I1238" s="63">
        <f t="shared" si="256"/>
        <v>1.5953999999999979</v>
      </c>
      <c r="J1238" s="63">
        <f t="shared" si="257"/>
        <v>2.5453011599999935</v>
      </c>
      <c r="K1238" s="63">
        <f t="shared" si="258"/>
        <v>1.5953999999999979</v>
      </c>
      <c r="L1238" s="24">
        <f t="shared" si="259"/>
        <v>1.4677565514988965E-2</v>
      </c>
      <c r="M1238" s="4">
        <f t="shared" ca="1" si="248"/>
        <v>106.47736666666667</v>
      </c>
      <c r="N1238" s="63">
        <f t="shared" ca="1" si="250"/>
        <v>2.2191333333333318</v>
      </c>
      <c r="O1238" s="63">
        <f t="shared" ca="1" si="251"/>
        <v>4.9245527511111042</v>
      </c>
      <c r="P1238" s="63">
        <f t="shared" ca="1" si="252"/>
        <v>2.2191333333333318</v>
      </c>
      <c r="Q1238" s="24">
        <f t="shared" ca="1" si="253"/>
        <v>2.0415867422900753E-2</v>
      </c>
      <c r="R1238" s="25">
        <f t="shared" ca="1" si="249"/>
        <v>2.2086405718175621</v>
      </c>
      <c r="S1238" s="26">
        <f t="shared" ca="1" si="260"/>
        <v>0</v>
      </c>
    </row>
    <row r="1239" spans="5:19" x14ac:dyDescent="0.3">
      <c r="E1239" s="23">
        <f t="shared" si="254"/>
        <v>1238</v>
      </c>
      <c r="F1239" s="79">
        <v>45260</v>
      </c>
      <c r="G1239" s="82">
        <v>108.5981</v>
      </c>
      <c r="H1239" s="27">
        <f t="shared" si="255"/>
        <v>108.6965</v>
      </c>
      <c r="I1239" s="63">
        <f t="shared" si="256"/>
        <v>-9.8399999999998045E-2</v>
      </c>
      <c r="J1239" s="63">
        <f t="shared" si="257"/>
        <v>9.6825599999996147E-3</v>
      </c>
      <c r="K1239" s="63">
        <f t="shared" si="258"/>
        <v>9.8399999999998045E-2</v>
      </c>
      <c r="L1239" s="24">
        <f t="shared" si="259"/>
        <v>9.0609320052558969E-4</v>
      </c>
      <c r="M1239" s="4">
        <f t="shared" ca="1" si="248"/>
        <v>107.37356666666666</v>
      </c>
      <c r="N1239" s="63">
        <f t="shared" ca="1" si="250"/>
        <v>1.2245333333333406</v>
      </c>
      <c r="O1239" s="63">
        <f t="shared" ca="1" si="251"/>
        <v>1.4994818844444622</v>
      </c>
      <c r="P1239" s="63">
        <f t="shared" ca="1" si="252"/>
        <v>1.2245333333333406</v>
      </c>
      <c r="Q1239" s="24">
        <f t="shared" ca="1" si="253"/>
        <v>1.1275826495429851E-2</v>
      </c>
      <c r="R1239" s="25">
        <f t="shared" ca="1" si="249"/>
        <v>1.2140405718175706</v>
      </c>
      <c r="S1239" s="26">
        <f t="shared" ca="1" si="260"/>
        <v>0</v>
      </c>
    </row>
    <row r="1240" spans="5:19" x14ac:dyDescent="0.3">
      <c r="E1240" s="23">
        <f t="shared" si="254"/>
        <v>1239</v>
      </c>
      <c r="F1240" s="79">
        <v>45261</v>
      </c>
      <c r="G1240" s="82">
        <v>112.1357</v>
      </c>
      <c r="H1240" s="27">
        <f t="shared" si="255"/>
        <v>108.5981</v>
      </c>
      <c r="I1240" s="63">
        <f t="shared" si="256"/>
        <v>3.5375999999999976</v>
      </c>
      <c r="J1240" s="63">
        <f t="shared" si="257"/>
        <v>12.514613759999984</v>
      </c>
      <c r="K1240" s="63">
        <f t="shared" si="258"/>
        <v>3.5375999999999976</v>
      </c>
      <c r="L1240" s="24">
        <f t="shared" si="259"/>
        <v>3.1547491120133886E-2</v>
      </c>
      <c r="M1240" s="4">
        <f t="shared" ca="1" si="248"/>
        <v>108.13189999999999</v>
      </c>
      <c r="N1240" s="63">
        <f t="shared" ca="1" si="250"/>
        <v>4.0038000000000125</v>
      </c>
      <c r="O1240" s="63">
        <f t="shared" ca="1" si="251"/>
        <v>16.030414440000101</v>
      </c>
      <c r="P1240" s="63">
        <f t="shared" ca="1" si="252"/>
        <v>4.0038000000000125</v>
      </c>
      <c r="Q1240" s="24">
        <f t="shared" ca="1" si="253"/>
        <v>3.5704953908523442E-2</v>
      </c>
      <c r="R1240" s="25">
        <f t="shared" ca="1" si="249"/>
        <v>3.9933072384842427</v>
      </c>
      <c r="S1240" s="26">
        <f t="shared" ca="1" si="260"/>
        <v>0</v>
      </c>
    </row>
    <row r="1241" spans="5:19" x14ac:dyDescent="0.3">
      <c r="E1241" s="23">
        <f t="shared" si="254"/>
        <v>1240</v>
      </c>
      <c r="F1241" s="79">
        <v>45264</v>
      </c>
      <c r="G1241" s="82">
        <v>113.7859</v>
      </c>
      <c r="H1241" s="27">
        <f t="shared" si="255"/>
        <v>112.1357</v>
      </c>
      <c r="I1241" s="63">
        <f t="shared" si="256"/>
        <v>1.6501999999999981</v>
      </c>
      <c r="J1241" s="63">
        <f t="shared" si="257"/>
        <v>2.7231600399999936</v>
      </c>
      <c r="K1241" s="63">
        <f t="shared" si="258"/>
        <v>1.6501999999999981</v>
      </c>
      <c r="L1241" s="24">
        <f t="shared" si="259"/>
        <v>1.4502675639073015E-2</v>
      </c>
      <c r="M1241" s="4">
        <f t="shared" ca="1" si="248"/>
        <v>109.81009999999999</v>
      </c>
      <c r="N1241" s="63">
        <f t="shared" ca="1" si="250"/>
        <v>3.9758000000000067</v>
      </c>
      <c r="O1241" s="63">
        <f t="shared" ca="1" si="251"/>
        <v>15.806985640000052</v>
      </c>
      <c r="P1241" s="63">
        <f t="shared" ca="1" si="252"/>
        <v>3.9758000000000067</v>
      </c>
      <c r="Q1241" s="24">
        <f t="shared" ca="1" si="253"/>
        <v>3.4941060359851325E-2</v>
      </c>
      <c r="R1241" s="25">
        <f t="shared" ca="1" si="249"/>
        <v>3.9653072384842369</v>
      </c>
      <c r="S1241" s="26">
        <f t="shared" ca="1" si="260"/>
        <v>0</v>
      </c>
    </row>
    <row r="1242" spans="5:19" x14ac:dyDescent="0.3">
      <c r="E1242" s="23">
        <f t="shared" si="254"/>
        <v>1241</v>
      </c>
      <c r="F1242" s="79">
        <v>45265</v>
      </c>
      <c r="G1242" s="82">
        <v>114.0428</v>
      </c>
      <c r="H1242" s="27">
        <f t="shared" si="255"/>
        <v>113.7859</v>
      </c>
      <c r="I1242" s="63">
        <f t="shared" si="256"/>
        <v>0.25690000000000168</v>
      </c>
      <c r="J1242" s="63">
        <f t="shared" si="257"/>
        <v>6.5997610000000859E-2</v>
      </c>
      <c r="K1242" s="63">
        <f t="shared" si="258"/>
        <v>0.25690000000000168</v>
      </c>
      <c r="L1242" s="24">
        <f t="shared" si="259"/>
        <v>2.2526630352815054E-3</v>
      </c>
      <c r="M1242" s="4">
        <f t="shared" ca="1" si="248"/>
        <v>111.50656666666667</v>
      </c>
      <c r="N1242" s="63">
        <f t="shared" ca="1" si="250"/>
        <v>2.5362333333333282</v>
      </c>
      <c r="O1242" s="63">
        <f t="shared" ca="1" si="251"/>
        <v>6.4324795211110857</v>
      </c>
      <c r="P1242" s="63">
        <f t="shared" ca="1" si="252"/>
        <v>2.5362333333333282</v>
      </c>
      <c r="Q1242" s="24">
        <f t="shared" ca="1" si="253"/>
        <v>2.2239311322883412E-2</v>
      </c>
      <c r="R1242" s="25">
        <f t="shared" ca="1" si="249"/>
        <v>2.5257405718175585</v>
      </c>
      <c r="S1242" s="26">
        <f t="shared" ca="1" si="260"/>
        <v>0</v>
      </c>
    </row>
    <row r="1243" spans="5:19" x14ac:dyDescent="0.3">
      <c r="E1243" s="23">
        <f t="shared" si="254"/>
        <v>1242</v>
      </c>
      <c r="F1243" s="79">
        <v>45266</v>
      </c>
      <c r="G1243" s="82">
        <v>114.7345</v>
      </c>
      <c r="H1243" s="27">
        <f t="shared" si="255"/>
        <v>114.0428</v>
      </c>
      <c r="I1243" s="63">
        <f t="shared" si="256"/>
        <v>0.69169999999999732</v>
      </c>
      <c r="J1243" s="63">
        <f t="shared" si="257"/>
        <v>0.4784488899999963</v>
      </c>
      <c r="K1243" s="63">
        <f t="shared" si="258"/>
        <v>0.69169999999999732</v>
      </c>
      <c r="L1243" s="24">
        <f t="shared" si="259"/>
        <v>6.0287010445855202E-3</v>
      </c>
      <c r="M1243" s="4">
        <f t="shared" ca="1" si="248"/>
        <v>113.32146666666667</v>
      </c>
      <c r="N1243" s="63">
        <f t="shared" ca="1" si="250"/>
        <v>1.4130333333333311</v>
      </c>
      <c r="O1243" s="63">
        <f t="shared" ca="1" si="251"/>
        <v>1.996663201111105</v>
      </c>
      <c r="P1243" s="63">
        <f t="shared" ca="1" si="252"/>
        <v>1.4130333333333311</v>
      </c>
      <c r="Q1243" s="24">
        <f t="shared" ca="1" si="253"/>
        <v>1.2315679532602061E-2</v>
      </c>
      <c r="R1243" s="25">
        <f t="shared" ca="1" si="249"/>
        <v>1.4025405718175612</v>
      </c>
      <c r="S1243" s="26">
        <f t="shared" ca="1" si="260"/>
        <v>0</v>
      </c>
    </row>
    <row r="1244" spans="5:19" x14ac:dyDescent="0.3">
      <c r="E1244" s="23">
        <f t="shared" si="254"/>
        <v>1243</v>
      </c>
      <c r="F1244" s="79">
        <v>45267</v>
      </c>
      <c r="G1244" s="82">
        <v>113.4499</v>
      </c>
      <c r="H1244" s="27">
        <f t="shared" si="255"/>
        <v>114.7345</v>
      </c>
      <c r="I1244" s="63">
        <f t="shared" si="256"/>
        <v>-1.2845999999999975</v>
      </c>
      <c r="J1244" s="63">
        <f t="shared" si="257"/>
        <v>1.6501971599999936</v>
      </c>
      <c r="K1244" s="63">
        <f t="shared" si="258"/>
        <v>1.2845999999999975</v>
      </c>
      <c r="L1244" s="24">
        <f t="shared" si="259"/>
        <v>1.1323059782335616E-2</v>
      </c>
      <c r="M1244" s="4">
        <f t="shared" ca="1" si="248"/>
        <v>114.18773333333333</v>
      </c>
      <c r="N1244" s="63">
        <f t="shared" ca="1" si="250"/>
        <v>-0.73783333333332735</v>
      </c>
      <c r="O1244" s="63">
        <f t="shared" ca="1" si="251"/>
        <v>0.54439802777776891</v>
      </c>
      <c r="P1244" s="63">
        <f t="shared" ca="1" si="252"/>
        <v>0.73783333333332735</v>
      </c>
      <c r="Q1244" s="24">
        <f t="shared" ca="1" si="253"/>
        <v>6.5036049686542459E-3</v>
      </c>
      <c r="R1244" s="25">
        <f t="shared" ca="1" si="249"/>
        <v>-0.74832609484909718</v>
      </c>
      <c r="S1244" s="26">
        <f t="shared" ca="1" si="260"/>
        <v>1</v>
      </c>
    </row>
    <row r="1245" spans="5:19" x14ac:dyDescent="0.3">
      <c r="E1245" s="23">
        <f t="shared" si="254"/>
        <v>1244</v>
      </c>
      <c r="F1245" s="79">
        <v>45268</v>
      </c>
      <c r="G1245" s="82">
        <v>114.5369</v>
      </c>
      <c r="H1245" s="27">
        <f t="shared" si="255"/>
        <v>113.4499</v>
      </c>
      <c r="I1245" s="63">
        <f t="shared" si="256"/>
        <v>1.0870000000000033</v>
      </c>
      <c r="J1245" s="63">
        <f t="shared" si="257"/>
        <v>1.1815690000000072</v>
      </c>
      <c r="K1245" s="63">
        <f t="shared" si="258"/>
        <v>1.0870000000000033</v>
      </c>
      <c r="L1245" s="24">
        <f t="shared" si="259"/>
        <v>9.4903913062078966E-3</v>
      </c>
      <c r="M1245" s="4">
        <f t="shared" ca="1" si="248"/>
        <v>114.07573333333333</v>
      </c>
      <c r="N1245" s="63">
        <f t="shared" ca="1" si="250"/>
        <v>0.46116666666667072</v>
      </c>
      <c r="O1245" s="63">
        <f t="shared" ca="1" si="251"/>
        <v>0.2126746944444482</v>
      </c>
      <c r="P1245" s="63">
        <f t="shared" ca="1" si="252"/>
        <v>0.46116666666667072</v>
      </c>
      <c r="Q1245" s="24">
        <f t="shared" ca="1" si="253"/>
        <v>4.0263588997665441E-3</v>
      </c>
      <c r="R1245" s="25">
        <f t="shared" ca="1" si="249"/>
        <v>0.45067390515090083</v>
      </c>
      <c r="S1245" s="26">
        <f t="shared" ca="1" si="260"/>
        <v>1</v>
      </c>
    </row>
    <row r="1246" spans="5:19" x14ac:dyDescent="0.3">
      <c r="E1246" s="23">
        <f t="shared" si="254"/>
        <v>1245</v>
      </c>
      <c r="F1246" s="79">
        <v>45271</v>
      </c>
      <c r="G1246" s="82">
        <v>117.20489999999999</v>
      </c>
      <c r="H1246" s="27">
        <f t="shared" si="255"/>
        <v>114.5369</v>
      </c>
      <c r="I1246" s="63">
        <f t="shared" si="256"/>
        <v>2.6679999999999922</v>
      </c>
      <c r="J1246" s="63">
        <f t="shared" si="257"/>
        <v>7.1182239999999579</v>
      </c>
      <c r="K1246" s="63">
        <f t="shared" si="258"/>
        <v>2.6679999999999922</v>
      </c>
      <c r="L1246" s="24">
        <f t="shared" si="259"/>
        <v>2.27635534009243E-2</v>
      </c>
      <c r="M1246" s="4">
        <f t="shared" ca="1" si="248"/>
        <v>114.24043333333333</v>
      </c>
      <c r="N1246" s="63">
        <f t="shared" ca="1" si="250"/>
        <v>2.9644666666666666</v>
      </c>
      <c r="O1246" s="63">
        <f t="shared" ca="1" si="251"/>
        <v>8.7880626177777774</v>
      </c>
      <c r="P1246" s="63">
        <f t="shared" ca="1" si="252"/>
        <v>2.9644666666666666</v>
      </c>
      <c r="Q1246" s="24">
        <f t="shared" ca="1" si="253"/>
        <v>2.5293026713615784E-2</v>
      </c>
      <c r="R1246" s="25">
        <f t="shared" ca="1" si="249"/>
        <v>2.9539739051508969</v>
      </c>
      <c r="S1246" s="26">
        <f t="shared" ca="1" si="260"/>
        <v>0</v>
      </c>
    </row>
    <row r="1247" spans="5:19" x14ac:dyDescent="0.3">
      <c r="E1247" s="23">
        <f t="shared" si="254"/>
        <v>1246</v>
      </c>
      <c r="F1247" s="79">
        <v>45272</v>
      </c>
      <c r="G1247" s="82">
        <v>118.2227</v>
      </c>
      <c r="H1247" s="27">
        <f t="shared" si="255"/>
        <v>117.20489999999999</v>
      </c>
      <c r="I1247" s="63">
        <f t="shared" si="256"/>
        <v>1.0178000000000083</v>
      </c>
      <c r="J1247" s="63">
        <f t="shared" si="257"/>
        <v>1.0359168400000167</v>
      </c>
      <c r="K1247" s="63">
        <f t="shared" si="258"/>
        <v>1.0178000000000083</v>
      </c>
      <c r="L1247" s="24">
        <f t="shared" si="259"/>
        <v>8.6091757335943798E-3</v>
      </c>
      <c r="M1247" s="4">
        <f t="shared" ca="1" si="248"/>
        <v>115.0639</v>
      </c>
      <c r="N1247" s="63">
        <f t="shared" ca="1" si="250"/>
        <v>3.1587999999999994</v>
      </c>
      <c r="O1247" s="63">
        <f t="shared" ca="1" si="251"/>
        <v>9.9780174399999968</v>
      </c>
      <c r="P1247" s="63">
        <f t="shared" ca="1" si="252"/>
        <v>3.1587999999999994</v>
      </c>
      <c r="Q1247" s="24">
        <f t="shared" ca="1" si="253"/>
        <v>2.671906495114728E-2</v>
      </c>
      <c r="R1247" s="25">
        <f t="shared" ca="1" si="249"/>
        <v>3.1483072384842297</v>
      </c>
      <c r="S1247" s="26">
        <f t="shared" ca="1" si="260"/>
        <v>0</v>
      </c>
    </row>
    <row r="1248" spans="5:19" x14ac:dyDescent="0.3">
      <c r="E1248" s="23">
        <f t="shared" si="254"/>
        <v>1247</v>
      </c>
      <c r="F1248" s="79">
        <v>45273</v>
      </c>
      <c r="G1248" s="82">
        <v>119.7346</v>
      </c>
      <c r="H1248" s="27">
        <f t="shared" si="255"/>
        <v>118.2227</v>
      </c>
      <c r="I1248" s="63">
        <f t="shared" si="256"/>
        <v>1.5118999999999971</v>
      </c>
      <c r="J1248" s="63">
        <f t="shared" si="257"/>
        <v>2.2858416099999914</v>
      </c>
      <c r="K1248" s="63">
        <f t="shared" si="258"/>
        <v>1.5118999999999971</v>
      </c>
      <c r="L1248" s="24">
        <f t="shared" si="259"/>
        <v>1.2627093588653548E-2</v>
      </c>
      <c r="M1248" s="4">
        <f t="shared" ca="1" si="248"/>
        <v>116.65483333333334</v>
      </c>
      <c r="N1248" s="63">
        <f t="shared" ca="1" si="250"/>
        <v>3.0797666666666572</v>
      </c>
      <c r="O1248" s="63">
        <f t="shared" ca="1" si="251"/>
        <v>9.484962721111053</v>
      </c>
      <c r="P1248" s="63">
        <f t="shared" ca="1" si="252"/>
        <v>3.0797666666666572</v>
      </c>
      <c r="Q1248" s="24">
        <f t="shared" ca="1" si="253"/>
        <v>2.5721609849338932E-2</v>
      </c>
      <c r="R1248" s="25">
        <f t="shared" ca="1" si="249"/>
        <v>3.0692739051508875</v>
      </c>
      <c r="S1248" s="26">
        <f t="shared" ca="1" si="260"/>
        <v>0</v>
      </c>
    </row>
    <row r="1249" spans="5:19" x14ac:dyDescent="0.3">
      <c r="E1249" s="23">
        <f t="shared" si="254"/>
        <v>1248</v>
      </c>
      <c r="F1249" s="79">
        <v>45274</v>
      </c>
      <c r="G1249" s="82">
        <v>119.58629999999999</v>
      </c>
      <c r="H1249" s="27">
        <f t="shared" si="255"/>
        <v>119.7346</v>
      </c>
      <c r="I1249" s="63">
        <f t="shared" si="256"/>
        <v>-0.14830000000000609</v>
      </c>
      <c r="J1249" s="63">
        <f t="shared" si="257"/>
        <v>2.1992890000001809E-2</v>
      </c>
      <c r="K1249" s="63">
        <f t="shared" si="258"/>
        <v>0.14830000000000609</v>
      </c>
      <c r="L1249" s="24">
        <f t="shared" si="259"/>
        <v>1.240108607758632E-3</v>
      </c>
      <c r="M1249" s="4">
        <f t="shared" ca="1" si="248"/>
        <v>118.3874</v>
      </c>
      <c r="N1249" s="63">
        <f t="shared" ca="1" si="250"/>
        <v>1.1988999999999947</v>
      </c>
      <c r="O1249" s="63">
        <f t="shared" ca="1" si="251"/>
        <v>1.4373612099999875</v>
      </c>
      <c r="P1249" s="63">
        <f t="shared" ca="1" si="252"/>
        <v>1.1988999999999947</v>
      </c>
      <c r="Q1249" s="24">
        <f t="shared" ca="1" si="253"/>
        <v>1.0025395885649066E-2</v>
      </c>
      <c r="R1249" s="25">
        <f t="shared" ca="1" si="249"/>
        <v>1.1884072384842248</v>
      </c>
      <c r="S1249" s="26">
        <f t="shared" ca="1" si="260"/>
        <v>0</v>
      </c>
    </row>
    <row r="1250" spans="5:19" x14ac:dyDescent="0.3">
      <c r="E1250" s="23">
        <f t="shared" si="254"/>
        <v>1249</v>
      </c>
      <c r="F1250" s="79">
        <v>45275</v>
      </c>
      <c r="G1250" s="82">
        <v>120.1101</v>
      </c>
      <c r="H1250" s="27">
        <f t="shared" si="255"/>
        <v>119.58629999999999</v>
      </c>
      <c r="I1250" s="63">
        <f t="shared" si="256"/>
        <v>0.52380000000000848</v>
      </c>
      <c r="J1250" s="63">
        <f t="shared" si="257"/>
        <v>0.27436644000000887</v>
      </c>
      <c r="K1250" s="63">
        <f t="shared" si="258"/>
        <v>0.52380000000000848</v>
      </c>
      <c r="L1250" s="24">
        <f t="shared" si="259"/>
        <v>4.360998783616103E-3</v>
      </c>
      <c r="M1250" s="4">
        <f t="shared" ca="1" si="248"/>
        <v>119.18119999999999</v>
      </c>
      <c r="N1250" s="63">
        <f t="shared" ca="1" si="250"/>
        <v>0.92890000000001294</v>
      </c>
      <c r="O1250" s="63">
        <f t="shared" ca="1" si="251"/>
        <v>0.86285521000002408</v>
      </c>
      <c r="P1250" s="63">
        <f t="shared" ca="1" si="252"/>
        <v>0.92890000000001294</v>
      </c>
      <c r="Q1250" s="24">
        <f t="shared" ca="1" si="253"/>
        <v>7.73373762905878E-3</v>
      </c>
      <c r="R1250" s="25">
        <f t="shared" ca="1" si="249"/>
        <v>0.9184072384842431</v>
      </c>
      <c r="S1250" s="26">
        <f t="shared" ca="1" si="260"/>
        <v>0</v>
      </c>
    </row>
    <row r="1251" spans="5:19" x14ac:dyDescent="0.3">
      <c r="E1251" s="23">
        <f t="shared" si="254"/>
        <v>1250</v>
      </c>
      <c r="F1251" s="79">
        <v>45278</v>
      </c>
      <c r="G1251" s="82">
        <v>119.70489999999999</v>
      </c>
      <c r="H1251" s="27">
        <f t="shared" si="255"/>
        <v>120.1101</v>
      </c>
      <c r="I1251" s="63">
        <f t="shared" si="256"/>
        <v>-0.40520000000000778</v>
      </c>
      <c r="J1251" s="63">
        <f t="shared" si="257"/>
        <v>0.16418704000000631</v>
      </c>
      <c r="K1251" s="63">
        <f t="shared" si="258"/>
        <v>0.40520000000000778</v>
      </c>
      <c r="L1251" s="24">
        <f t="shared" si="259"/>
        <v>3.3849909235128036E-3</v>
      </c>
      <c r="M1251" s="4">
        <f t="shared" ca="1" si="248"/>
        <v>119.81033333333333</v>
      </c>
      <c r="N1251" s="63">
        <f t="shared" ca="1" si="250"/>
        <v>-0.10543333333333749</v>
      </c>
      <c r="O1251" s="63">
        <f t="shared" ca="1" si="251"/>
        <v>1.1116187777778654E-2</v>
      </c>
      <c r="P1251" s="63">
        <f t="shared" ca="1" si="252"/>
        <v>0.10543333333333749</v>
      </c>
      <c r="Q1251" s="24">
        <f t="shared" ca="1" si="253"/>
        <v>8.8077708876860923E-4</v>
      </c>
      <c r="R1251" s="25">
        <f t="shared" ca="1" si="249"/>
        <v>-0.11592609484910736</v>
      </c>
      <c r="S1251" s="26">
        <f t="shared" ca="1" si="260"/>
        <v>1</v>
      </c>
    </row>
    <row r="1252" spans="5:19" x14ac:dyDescent="0.3">
      <c r="E1252" s="23">
        <f t="shared" si="254"/>
        <v>1251</v>
      </c>
      <c r="F1252" s="79">
        <v>45279</v>
      </c>
      <c r="G1252" s="82">
        <v>121.1871</v>
      </c>
      <c r="H1252" s="27">
        <f t="shared" si="255"/>
        <v>119.70489999999999</v>
      </c>
      <c r="I1252" s="63">
        <f t="shared" si="256"/>
        <v>1.482200000000006</v>
      </c>
      <c r="J1252" s="63">
        <f t="shared" si="257"/>
        <v>2.1969168400000179</v>
      </c>
      <c r="K1252" s="63">
        <f t="shared" si="258"/>
        <v>1.482200000000006</v>
      </c>
      <c r="L1252" s="24">
        <f t="shared" si="259"/>
        <v>1.2230674717028512E-2</v>
      </c>
      <c r="M1252" s="4">
        <f t="shared" ca="1" si="248"/>
        <v>119.80043333333333</v>
      </c>
      <c r="N1252" s="63">
        <f t="shared" ca="1" si="250"/>
        <v>1.3866666666666703</v>
      </c>
      <c r="O1252" s="63">
        <f t="shared" ca="1" si="251"/>
        <v>1.9228444444444543</v>
      </c>
      <c r="P1252" s="63">
        <f t="shared" ca="1" si="252"/>
        <v>1.3866666666666703</v>
      </c>
      <c r="Q1252" s="24">
        <f t="shared" ca="1" si="253"/>
        <v>1.1442361989573727E-2</v>
      </c>
      <c r="R1252" s="25">
        <f t="shared" ca="1" si="249"/>
        <v>1.3761739051509003</v>
      </c>
      <c r="S1252" s="26">
        <f t="shared" ca="1" si="260"/>
        <v>1</v>
      </c>
    </row>
    <row r="1253" spans="5:19" x14ac:dyDescent="0.3">
      <c r="E1253" s="23">
        <f t="shared" si="254"/>
        <v>1252</v>
      </c>
      <c r="F1253" s="79">
        <v>45280</v>
      </c>
      <c r="G1253" s="82">
        <v>119.9915</v>
      </c>
      <c r="H1253" s="27">
        <f t="shared" si="255"/>
        <v>121.1871</v>
      </c>
      <c r="I1253" s="63">
        <f t="shared" si="256"/>
        <v>-1.1955999999999989</v>
      </c>
      <c r="J1253" s="63">
        <f t="shared" si="257"/>
        <v>1.4294593599999974</v>
      </c>
      <c r="K1253" s="63">
        <f t="shared" si="258"/>
        <v>1.1955999999999989</v>
      </c>
      <c r="L1253" s="24">
        <f t="shared" si="259"/>
        <v>9.964039119437617E-3</v>
      </c>
      <c r="M1253" s="4">
        <f t="shared" ca="1" si="248"/>
        <v>120.33403333333332</v>
      </c>
      <c r="N1253" s="63">
        <f t="shared" ca="1" si="250"/>
        <v>-0.34253333333332137</v>
      </c>
      <c r="O1253" s="63">
        <f t="shared" ca="1" si="251"/>
        <v>0.11732908444443625</v>
      </c>
      <c r="P1253" s="63">
        <f t="shared" ca="1" si="252"/>
        <v>0.34253333333332137</v>
      </c>
      <c r="Q1253" s="24">
        <f t="shared" ca="1" si="253"/>
        <v>2.8546466485819526E-3</v>
      </c>
      <c r="R1253" s="25">
        <f t="shared" ca="1" si="249"/>
        <v>-0.35302609484909125</v>
      </c>
      <c r="S1253" s="26">
        <f t="shared" ca="1" si="260"/>
        <v>1</v>
      </c>
    </row>
    <row r="1254" spans="5:19" x14ac:dyDescent="0.3">
      <c r="E1254" s="23">
        <f t="shared" si="254"/>
        <v>1253</v>
      </c>
      <c r="F1254" s="79">
        <v>45281</v>
      </c>
      <c r="G1254" s="82">
        <v>121.0784</v>
      </c>
      <c r="H1254" s="27">
        <f t="shared" si="255"/>
        <v>119.9915</v>
      </c>
      <c r="I1254" s="63">
        <f t="shared" si="256"/>
        <v>1.0869</v>
      </c>
      <c r="J1254" s="63">
        <f t="shared" si="257"/>
        <v>1.1813516099999999</v>
      </c>
      <c r="K1254" s="63">
        <f t="shared" si="258"/>
        <v>1.0869</v>
      </c>
      <c r="L1254" s="24">
        <f t="shared" si="259"/>
        <v>8.9768282369109605E-3</v>
      </c>
      <c r="M1254" s="4">
        <f t="shared" ca="1" si="248"/>
        <v>120.29450000000001</v>
      </c>
      <c r="N1254" s="63">
        <f t="shared" ca="1" si="250"/>
        <v>0.78389999999998849</v>
      </c>
      <c r="O1254" s="63">
        <f t="shared" ca="1" si="251"/>
        <v>0.61449920999998198</v>
      </c>
      <c r="P1254" s="63">
        <f t="shared" ca="1" si="252"/>
        <v>0.78389999999998849</v>
      </c>
      <c r="Q1254" s="24">
        <f t="shared" ca="1" si="253"/>
        <v>6.4743174670295316E-3</v>
      </c>
      <c r="R1254" s="25">
        <f t="shared" ca="1" si="249"/>
        <v>0.77340723848421866</v>
      </c>
      <c r="S1254" s="26">
        <f t="shared" ca="1" si="260"/>
        <v>1</v>
      </c>
    </row>
    <row r="1255" spans="5:19" x14ac:dyDescent="0.3">
      <c r="E1255" s="23">
        <f t="shared" si="254"/>
        <v>1254</v>
      </c>
      <c r="F1255" s="79">
        <v>45282</v>
      </c>
      <c r="G1255" s="82">
        <v>106.76009999999999</v>
      </c>
      <c r="H1255" s="27">
        <f t="shared" si="255"/>
        <v>121.0784</v>
      </c>
      <c r="I1255" s="63">
        <f t="shared" si="256"/>
        <v>-14.318300000000008</v>
      </c>
      <c r="J1255" s="63">
        <f t="shared" si="257"/>
        <v>205.01371489000022</v>
      </c>
      <c r="K1255" s="63">
        <f t="shared" si="258"/>
        <v>14.318300000000008</v>
      </c>
      <c r="L1255" s="24">
        <f t="shared" si="259"/>
        <v>0.13411658475404209</v>
      </c>
      <c r="M1255" s="4">
        <f t="shared" ca="1" si="248"/>
        <v>120.75233333333334</v>
      </c>
      <c r="N1255" s="63">
        <f t="shared" ca="1" si="250"/>
        <v>-13.992233333333346</v>
      </c>
      <c r="O1255" s="63">
        <f t="shared" ca="1" si="251"/>
        <v>195.78259365444478</v>
      </c>
      <c r="P1255" s="63">
        <f t="shared" ca="1" si="252"/>
        <v>13.992233333333346</v>
      </c>
      <c r="Q1255" s="24">
        <f t="shared" ca="1" si="253"/>
        <v>0.1310623850421023</v>
      </c>
      <c r="R1255" s="25">
        <f t="shared" ca="1" si="249"/>
        <v>-14.002726094849116</v>
      </c>
      <c r="S1255" s="26">
        <f t="shared" ca="1" si="260"/>
        <v>1</v>
      </c>
    </row>
    <row r="1256" spans="5:19" x14ac:dyDescent="0.3">
      <c r="E1256" s="23">
        <f t="shared" si="254"/>
        <v>1255</v>
      </c>
      <c r="F1256" s="79">
        <v>45286</v>
      </c>
      <c r="G1256" s="82">
        <v>106.7403</v>
      </c>
      <c r="H1256" s="27">
        <f t="shared" si="255"/>
        <v>106.76009999999999</v>
      </c>
      <c r="I1256" s="63">
        <f t="shared" si="256"/>
        <v>-1.9799999999989382E-2</v>
      </c>
      <c r="J1256" s="63">
        <f t="shared" si="257"/>
        <v>3.9203999999957951E-4</v>
      </c>
      <c r="K1256" s="63">
        <f t="shared" si="258"/>
        <v>1.9799999999989382E-2</v>
      </c>
      <c r="L1256" s="24">
        <f t="shared" si="259"/>
        <v>1.8549694913719917E-4</v>
      </c>
      <c r="M1256" s="4">
        <f t="shared" ca="1" si="248"/>
        <v>115.94333333333334</v>
      </c>
      <c r="N1256" s="63">
        <f t="shared" ca="1" si="250"/>
        <v>-9.2030333333333374</v>
      </c>
      <c r="O1256" s="63">
        <f t="shared" ca="1" si="251"/>
        <v>84.695822534444517</v>
      </c>
      <c r="P1256" s="63">
        <f t="shared" ca="1" si="252"/>
        <v>9.2030333333333374</v>
      </c>
      <c r="Q1256" s="24">
        <f t="shared" ca="1" si="253"/>
        <v>8.6218919502131217E-2</v>
      </c>
      <c r="R1256" s="25">
        <f t="shared" ca="1" si="249"/>
        <v>-9.213526094849108</v>
      </c>
      <c r="S1256" s="26">
        <f t="shared" ca="1" si="260"/>
        <v>0</v>
      </c>
    </row>
    <row r="1257" spans="5:19" x14ac:dyDescent="0.3">
      <c r="E1257" s="23">
        <f t="shared" si="254"/>
        <v>1256</v>
      </c>
      <c r="F1257" s="79">
        <v>45287</v>
      </c>
      <c r="G1257" s="82">
        <v>105.8609</v>
      </c>
      <c r="H1257" s="27">
        <f t="shared" si="255"/>
        <v>106.7403</v>
      </c>
      <c r="I1257" s="63">
        <f t="shared" si="256"/>
        <v>-0.87940000000000396</v>
      </c>
      <c r="J1257" s="63">
        <f t="shared" si="257"/>
        <v>0.77334436000000695</v>
      </c>
      <c r="K1257" s="63">
        <f t="shared" si="258"/>
        <v>0.87940000000000396</v>
      </c>
      <c r="L1257" s="24">
        <f t="shared" si="259"/>
        <v>8.3071275607897142E-3</v>
      </c>
      <c r="M1257" s="4">
        <f t="shared" ca="1" si="248"/>
        <v>111.52626666666667</v>
      </c>
      <c r="N1257" s="63">
        <f t="shared" ca="1" si="250"/>
        <v>-5.6653666666666709</v>
      </c>
      <c r="O1257" s="63">
        <f t="shared" ca="1" si="251"/>
        <v>32.096379467777822</v>
      </c>
      <c r="P1257" s="63">
        <f t="shared" ca="1" si="252"/>
        <v>5.6653666666666709</v>
      </c>
      <c r="Q1257" s="24">
        <f t="shared" ca="1" si="253"/>
        <v>5.351708389657249E-2</v>
      </c>
      <c r="R1257" s="25">
        <f t="shared" ca="1" si="249"/>
        <v>-5.6758594281824406</v>
      </c>
      <c r="S1257" s="26">
        <f t="shared" ca="1" si="260"/>
        <v>0</v>
      </c>
    </row>
    <row r="1258" spans="5:19" x14ac:dyDescent="0.3">
      <c r="E1258" s="23">
        <f t="shared" si="254"/>
        <v>1257</v>
      </c>
      <c r="F1258" s="79">
        <v>45288</v>
      </c>
      <c r="G1258" s="82">
        <v>107.5309</v>
      </c>
      <c r="H1258" s="27">
        <f t="shared" si="255"/>
        <v>105.8609</v>
      </c>
      <c r="I1258" s="63">
        <f t="shared" si="256"/>
        <v>1.6700000000000017</v>
      </c>
      <c r="J1258" s="63">
        <f t="shared" si="257"/>
        <v>2.7889000000000057</v>
      </c>
      <c r="K1258" s="63">
        <f t="shared" si="258"/>
        <v>1.6700000000000017</v>
      </c>
      <c r="L1258" s="24">
        <f t="shared" si="259"/>
        <v>1.5530419628218509E-2</v>
      </c>
      <c r="M1258" s="4">
        <f t="shared" ca="1" si="248"/>
        <v>106.45376666666668</v>
      </c>
      <c r="N1258" s="63">
        <f t="shared" ca="1" si="250"/>
        <v>1.0771333333333217</v>
      </c>
      <c r="O1258" s="63">
        <f t="shared" ca="1" si="251"/>
        <v>1.1602162177777529</v>
      </c>
      <c r="P1258" s="63">
        <f t="shared" ca="1" si="252"/>
        <v>1.0771333333333217</v>
      </c>
      <c r="Q1258" s="24">
        <f t="shared" ca="1" si="253"/>
        <v>1.0016965665992954E-2</v>
      </c>
      <c r="R1258" s="25">
        <f t="shared" ca="1" si="249"/>
        <v>1.0666405718175518</v>
      </c>
      <c r="S1258" s="26">
        <f t="shared" ca="1" si="260"/>
        <v>1</v>
      </c>
    </row>
    <row r="1259" spans="5:19" x14ac:dyDescent="0.3">
      <c r="E1259" s="23">
        <f t="shared" si="254"/>
        <v>1258</v>
      </c>
      <c r="F1259" s="79">
        <v>45289</v>
      </c>
      <c r="G1259" s="82">
        <v>107.2838</v>
      </c>
      <c r="H1259" s="27">
        <f t="shared" si="255"/>
        <v>107.5309</v>
      </c>
      <c r="I1259" s="63">
        <f t="shared" si="256"/>
        <v>-0.24710000000000321</v>
      </c>
      <c r="J1259" s="63">
        <f t="shared" si="257"/>
        <v>6.1058410000001583E-2</v>
      </c>
      <c r="K1259" s="63">
        <f t="shared" si="258"/>
        <v>0.24710000000000321</v>
      </c>
      <c r="L1259" s="24">
        <f t="shared" si="259"/>
        <v>2.3032368353843096E-3</v>
      </c>
      <c r="M1259" s="4">
        <f t="shared" ca="1" si="248"/>
        <v>106.71070000000002</v>
      </c>
      <c r="N1259" s="63">
        <f t="shared" ca="1" si="250"/>
        <v>0.5730999999999824</v>
      </c>
      <c r="O1259" s="63">
        <f t="shared" ca="1" si="251"/>
        <v>0.32844360999997985</v>
      </c>
      <c r="P1259" s="63">
        <f t="shared" ca="1" si="252"/>
        <v>0.5730999999999824</v>
      </c>
      <c r="Q1259" s="24">
        <f t="shared" ca="1" si="253"/>
        <v>5.3419062337462173E-3</v>
      </c>
      <c r="R1259" s="25">
        <f t="shared" ca="1" si="249"/>
        <v>0.56260723848421257</v>
      </c>
      <c r="S1259" s="26">
        <f t="shared" ca="1" si="260"/>
        <v>0</v>
      </c>
    </row>
    <row r="1260" spans="5:19" x14ac:dyDescent="0.3">
      <c r="E1260" s="23">
        <f t="shared" si="254"/>
        <v>1259</v>
      </c>
      <c r="F1260" s="79">
        <v>45293</v>
      </c>
      <c r="G1260" s="82">
        <v>105.2878</v>
      </c>
      <c r="H1260" s="27">
        <f t="shared" si="255"/>
        <v>107.2838</v>
      </c>
      <c r="I1260" s="63">
        <f t="shared" si="256"/>
        <v>-1.9959999999999951</v>
      </c>
      <c r="J1260" s="63">
        <f t="shared" si="257"/>
        <v>3.9840159999999805</v>
      </c>
      <c r="K1260" s="63">
        <f t="shared" si="258"/>
        <v>1.9959999999999951</v>
      </c>
      <c r="L1260" s="24">
        <f t="shared" si="259"/>
        <v>1.8957562034727624E-2</v>
      </c>
      <c r="M1260" s="4">
        <f t="shared" ca="1" si="248"/>
        <v>106.89186666666666</v>
      </c>
      <c r="N1260" s="63">
        <f t="shared" ca="1" si="250"/>
        <v>-1.6040666666666539</v>
      </c>
      <c r="O1260" s="63">
        <f t="shared" ca="1" si="251"/>
        <v>2.57302987111107</v>
      </c>
      <c r="P1260" s="63">
        <f t="shared" ca="1" si="252"/>
        <v>1.6040666666666539</v>
      </c>
      <c r="Q1260" s="24">
        <f t="shared" ca="1" si="253"/>
        <v>1.5235066804194348E-2</v>
      </c>
      <c r="R1260" s="25">
        <f t="shared" ca="1" si="249"/>
        <v>-1.6145594281824238</v>
      </c>
      <c r="S1260" s="26">
        <f t="shared" ca="1" si="260"/>
        <v>1</v>
      </c>
    </row>
    <row r="1261" spans="5:19" x14ac:dyDescent="0.3">
      <c r="E1261" s="23">
        <f t="shared" si="254"/>
        <v>1260</v>
      </c>
      <c r="F1261" s="79">
        <v>45294</v>
      </c>
      <c r="G1261" s="82">
        <v>102.8075</v>
      </c>
      <c r="H1261" s="27">
        <f t="shared" si="255"/>
        <v>105.2878</v>
      </c>
      <c r="I1261" s="63">
        <f t="shared" si="256"/>
        <v>-2.4802999999999997</v>
      </c>
      <c r="J1261" s="63">
        <f t="shared" si="257"/>
        <v>6.151888089999999</v>
      </c>
      <c r="K1261" s="63">
        <f t="shared" si="258"/>
        <v>2.4802999999999997</v>
      </c>
      <c r="L1261" s="24">
        <f t="shared" si="259"/>
        <v>2.4125671765192223E-2</v>
      </c>
      <c r="M1261" s="4">
        <f t="shared" ca="1" si="248"/>
        <v>106.70083333333334</v>
      </c>
      <c r="N1261" s="63">
        <f t="shared" ca="1" si="250"/>
        <v>-3.8933333333333309</v>
      </c>
      <c r="O1261" s="63">
        <f t="shared" ca="1" si="251"/>
        <v>15.158044444444425</v>
      </c>
      <c r="P1261" s="63">
        <f t="shared" ca="1" si="252"/>
        <v>3.8933333333333309</v>
      </c>
      <c r="Q1261" s="24">
        <f t="shared" ca="1" si="253"/>
        <v>3.7870129449051194E-2</v>
      </c>
      <c r="R1261" s="25">
        <f t="shared" ca="1" si="249"/>
        <v>-3.9038260948491006</v>
      </c>
      <c r="S1261" s="26">
        <f t="shared" ca="1" si="260"/>
        <v>0</v>
      </c>
    </row>
    <row r="1262" spans="5:19" x14ac:dyDescent="0.3">
      <c r="E1262" s="23">
        <f t="shared" si="254"/>
        <v>1261</v>
      </c>
      <c r="F1262" s="79">
        <v>45295</v>
      </c>
      <c r="G1262" s="82">
        <v>101.0881</v>
      </c>
      <c r="H1262" s="27">
        <f t="shared" si="255"/>
        <v>102.8075</v>
      </c>
      <c r="I1262" s="63">
        <f t="shared" si="256"/>
        <v>-1.7194000000000074</v>
      </c>
      <c r="J1262" s="63">
        <f t="shared" si="257"/>
        <v>2.9563363600000252</v>
      </c>
      <c r="K1262" s="63">
        <f t="shared" si="258"/>
        <v>1.7194000000000074</v>
      </c>
      <c r="L1262" s="24">
        <f t="shared" si="259"/>
        <v>1.7008925877526705E-2</v>
      </c>
      <c r="M1262" s="4">
        <f t="shared" ca="1" si="248"/>
        <v>105.12636666666667</v>
      </c>
      <c r="N1262" s="63">
        <f t="shared" ca="1" si="250"/>
        <v>-4.0382666666666722</v>
      </c>
      <c r="O1262" s="63">
        <f t="shared" ca="1" si="251"/>
        <v>16.307597671111157</v>
      </c>
      <c r="P1262" s="63">
        <f t="shared" ca="1" si="252"/>
        <v>4.0382666666666722</v>
      </c>
      <c r="Q1262" s="24">
        <f t="shared" ca="1" si="253"/>
        <v>3.9947992559625438E-2</v>
      </c>
      <c r="R1262" s="25">
        <f t="shared" ca="1" si="249"/>
        <v>-4.0487594281824419</v>
      </c>
      <c r="S1262" s="26">
        <f t="shared" ca="1" si="260"/>
        <v>0</v>
      </c>
    </row>
    <row r="1263" spans="5:19" x14ac:dyDescent="0.3">
      <c r="E1263" s="23">
        <f t="shared" si="254"/>
        <v>1262</v>
      </c>
      <c r="F1263" s="79">
        <v>45296</v>
      </c>
      <c r="G1263" s="82">
        <v>100.8707</v>
      </c>
      <c r="H1263" s="27">
        <f t="shared" si="255"/>
        <v>101.0881</v>
      </c>
      <c r="I1263" s="63">
        <f t="shared" si="256"/>
        <v>-0.21739999999999782</v>
      </c>
      <c r="J1263" s="63">
        <f t="shared" si="257"/>
        <v>4.726275999999905E-2</v>
      </c>
      <c r="K1263" s="63">
        <f t="shared" si="258"/>
        <v>0.21739999999999782</v>
      </c>
      <c r="L1263" s="24">
        <f t="shared" si="259"/>
        <v>2.1552343743029227E-3</v>
      </c>
      <c r="M1263" s="4">
        <f t="shared" ca="1" si="248"/>
        <v>103.06113333333333</v>
      </c>
      <c r="N1263" s="63">
        <f t="shared" ca="1" si="250"/>
        <v>-2.1904333333333312</v>
      </c>
      <c r="O1263" s="63">
        <f t="shared" ca="1" si="251"/>
        <v>4.7979981877777682</v>
      </c>
      <c r="P1263" s="63">
        <f t="shared" ca="1" si="252"/>
        <v>2.1904333333333312</v>
      </c>
      <c r="Q1263" s="24">
        <f t="shared" ca="1" si="253"/>
        <v>2.1715258576904206E-2</v>
      </c>
      <c r="R1263" s="25">
        <f t="shared" ca="1" si="249"/>
        <v>-2.200926094849101</v>
      </c>
      <c r="S1263" s="26">
        <f t="shared" ca="1" si="260"/>
        <v>0</v>
      </c>
    </row>
    <row r="1264" spans="5:19" x14ac:dyDescent="0.3">
      <c r="E1264" s="23">
        <f t="shared" si="254"/>
        <v>1263</v>
      </c>
      <c r="F1264" s="79">
        <v>45299</v>
      </c>
      <c r="G1264" s="82">
        <v>102.3925</v>
      </c>
      <c r="H1264" s="27">
        <f t="shared" si="255"/>
        <v>100.8707</v>
      </c>
      <c r="I1264" s="63">
        <f t="shared" si="256"/>
        <v>1.5217999999999989</v>
      </c>
      <c r="J1264" s="63">
        <f t="shared" si="257"/>
        <v>2.3158752399999969</v>
      </c>
      <c r="K1264" s="63">
        <f t="shared" si="258"/>
        <v>1.5217999999999989</v>
      </c>
      <c r="L1264" s="24">
        <f t="shared" si="259"/>
        <v>1.4862416680909237E-2</v>
      </c>
      <c r="M1264" s="4">
        <f t="shared" ca="1" si="248"/>
        <v>101.58876666666667</v>
      </c>
      <c r="N1264" s="63">
        <f t="shared" ca="1" si="250"/>
        <v>0.80373333333332653</v>
      </c>
      <c r="O1264" s="63">
        <f t="shared" ca="1" si="251"/>
        <v>0.64598727111110021</v>
      </c>
      <c r="P1264" s="63">
        <f t="shared" ca="1" si="252"/>
        <v>0.80373333333332653</v>
      </c>
      <c r="Q1264" s="24">
        <f t="shared" ca="1" si="253"/>
        <v>7.8495332503193752E-3</v>
      </c>
      <c r="R1264" s="25">
        <f t="shared" ca="1" si="249"/>
        <v>0.79324057181755669</v>
      </c>
      <c r="S1264" s="26">
        <f t="shared" ca="1" si="260"/>
        <v>1</v>
      </c>
    </row>
    <row r="1265" spans="5:19" x14ac:dyDescent="0.3">
      <c r="E1265" s="23">
        <f t="shared" si="254"/>
        <v>1264</v>
      </c>
      <c r="F1265" s="79">
        <v>45300</v>
      </c>
      <c r="G1265" s="82">
        <v>101.52290000000001</v>
      </c>
      <c r="H1265" s="27">
        <f t="shared" si="255"/>
        <v>102.3925</v>
      </c>
      <c r="I1265" s="63">
        <f t="shared" si="256"/>
        <v>-0.86959999999999127</v>
      </c>
      <c r="J1265" s="63">
        <f t="shared" si="257"/>
        <v>0.7562041599999848</v>
      </c>
      <c r="K1265" s="63">
        <f t="shared" si="258"/>
        <v>0.86959999999999127</v>
      </c>
      <c r="L1265" s="24">
        <f t="shared" si="259"/>
        <v>8.5655551604612475E-3</v>
      </c>
      <c r="M1265" s="4">
        <f t="shared" ca="1" si="248"/>
        <v>101.45043333333332</v>
      </c>
      <c r="N1265" s="63">
        <f t="shared" ca="1" si="250"/>
        <v>7.2466666666684887E-2</v>
      </c>
      <c r="O1265" s="63">
        <f t="shared" ca="1" si="251"/>
        <v>5.2514177777804186E-3</v>
      </c>
      <c r="P1265" s="63">
        <f t="shared" ca="1" si="252"/>
        <v>7.2466666666684887E-2</v>
      </c>
      <c r="Q1265" s="24">
        <f t="shared" ca="1" si="253"/>
        <v>7.1379626337195732E-4</v>
      </c>
      <c r="R1265" s="25">
        <f t="shared" ca="1" si="249"/>
        <v>6.1973905150915005E-2</v>
      </c>
      <c r="S1265" s="26">
        <f t="shared" ca="1" si="260"/>
        <v>0</v>
      </c>
    </row>
    <row r="1266" spans="5:19" x14ac:dyDescent="0.3">
      <c r="E1266" s="23">
        <f t="shared" si="254"/>
        <v>1265</v>
      </c>
      <c r="F1266" s="79">
        <v>45301</v>
      </c>
      <c r="G1266" s="82">
        <v>102.5407</v>
      </c>
      <c r="H1266" s="27">
        <f t="shared" si="255"/>
        <v>101.52290000000001</v>
      </c>
      <c r="I1266" s="63">
        <f t="shared" si="256"/>
        <v>1.017799999999994</v>
      </c>
      <c r="J1266" s="63">
        <f t="shared" si="257"/>
        <v>1.0359168399999878</v>
      </c>
      <c r="K1266" s="63">
        <f t="shared" si="258"/>
        <v>1.017799999999994</v>
      </c>
      <c r="L1266" s="24">
        <f t="shared" si="259"/>
        <v>9.9258148227971341E-3</v>
      </c>
      <c r="M1266" s="4">
        <f t="shared" ca="1" si="248"/>
        <v>101.59536666666666</v>
      </c>
      <c r="N1266" s="63">
        <f t="shared" ca="1" si="250"/>
        <v>0.94533333333333758</v>
      </c>
      <c r="O1266" s="63">
        <f t="shared" ca="1" si="251"/>
        <v>0.89365511111111917</v>
      </c>
      <c r="P1266" s="63">
        <f t="shared" ca="1" si="252"/>
        <v>0.94533333333333758</v>
      </c>
      <c r="Q1266" s="24">
        <f t="shared" ca="1" si="253"/>
        <v>9.2191035689568879E-3</v>
      </c>
      <c r="R1266" s="25">
        <f t="shared" ca="1" si="249"/>
        <v>0.93484057181756774</v>
      </c>
      <c r="S1266" s="26">
        <f t="shared" ca="1" si="260"/>
        <v>0</v>
      </c>
    </row>
    <row r="1267" spans="5:19" x14ac:dyDescent="0.3">
      <c r="E1267" s="23">
        <f t="shared" si="254"/>
        <v>1266</v>
      </c>
      <c r="F1267" s="79">
        <v>45302</v>
      </c>
      <c r="G1267" s="82">
        <v>104.6454</v>
      </c>
      <c r="H1267" s="27">
        <f t="shared" si="255"/>
        <v>102.5407</v>
      </c>
      <c r="I1267" s="63">
        <f t="shared" si="256"/>
        <v>2.104699999999994</v>
      </c>
      <c r="J1267" s="63">
        <f t="shared" si="257"/>
        <v>4.4297620899999748</v>
      </c>
      <c r="K1267" s="63">
        <f t="shared" si="258"/>
        <v>2.104699999999994</v>
      </c>
      <c r="L1267" s="24">
        <f t="shared" si="259"/>
        <v>2.0112685316315805E-2</v>
      </c>
      <c r="M1267" s="4">
        <f t="shared" ca="1" si="248"/>
        <v>102.15203333333334</v>
      </c>
      <c r="N1267" s="63">
        <f t="shared" ca="1" si="250"/>
        <v>2.4933666666666596</v>
      </c>
      <c r="O1267" s="63">
        <f t="shared" ca="1" si="251"/>
        <v>6.2168773344444093</v>
      </c>
      <c r="P1267" s="63">
        <f t="shared" ca="1" si="252"/>
        <v>2.4933666666666596</v>
      </c>
      <c r="Q1267" s="24">
        <f t="shared" ca="1" si="253"/>
        <v>2.3826815767025208E-2</v>
      </c>
      <c r="R1267" s="25">
        <f t="shared" ca="1" si="249"/>
        <v>2.4828739051508899</v>
      </c>
      <c r="S1267" s="26">
        <f t="shared" ca="1" si="260"/>
        <v>0</v>
      </c>
    </row>
    <row r="1268" spans="5:19" x14ac:dyDescent="0.3">
      <c r="E1268" s="23">
        <f t="shared" si="254"/>
        <v>1267</v>
      </c>
      <c r="F1268" s="79">
        <v>45303</v>
      </c>
      <c r="G1268" s="82">
        <v>103.8154</v>
      </c>
      <c r="H1268" s="27">
        <f t="shared" si="255"/>
        <v>104.6454</v>
      </c>
      <c r="I1268" s="63">
        <f t="shared" si="256"/>
        <v>-0.82999999999999829</v>
      </c>
      <c r="J1268" s="63">
        <f t="shared" si="257"/>
        <v>0.68889999999999718</v>
      </c>
      <c r="K1268" s="63">
        <f t="shared" si="258"/>
        <v>0.82999999999999829</v>
      </c>
      <c r="L1268" s="24">
        <f t="shared" si="259"/>
        <v>7.9949602852755781E-3</v>
      </c>
      <c r="M1268" s="4">
        <f t="shared" ca="1" si="248"/>
        <v>102.90300000000001</v>
      </c>
      <c r="N1268" s="63">
        <f t="shared" ca="1" si="250"/>
        <v>0.912399999999991</v>
      </c>
      <c r="O1268" s="63">
        <f t="shared" ca="1" si="251"/>
        <v>0.83247375999998352</v>
      </c>
      <c r="P1268" s="63">
        <f t="shared" ca="1" si="252"/>
        <v>0.912399999999991</v>
      </c>
      <c r="Q1268" s="24">
        <f t="shared" ca="1" si="253"/>
        <v>8.788676824440218E-3</v>
      </c>
      <c r="R1268" s="25">
        <f t="shared" ca="1" si="249"/>
        <v>0.90190723848422116</v>
      </c>
      <c r="S1268" s="26">
        <f t="shared" ca="1" si="260"/>
        <v>0</v>
      </c>
    </row>
    <row r="1269" spans="5:19" x14ac:dyDescent="0.3">
      <c r="E1269" s="23">
        <f t="shared" si="254"/>
        <v>1268</v>
      </c>
      <c r="F1269" s="79">
        <v>45307</v>
      </c>
      <c r="G1269" s="82">
        <v>100.515</v>
      </c>
      <c r="H1269" s="27">
        <f t="shared" si="255"/>
        <v>103.8154</v>
      </c>
      <c r="I1269" s="63">
        <f t="shared" si="256"/>
        <v>-3.3003999999999962</v>
      </c>
      <c r="J1269" s="63">
        <f t="shared" si="257"/>
        <v>10.892640159999974</v>
      </c>
      <c r="K1269" s="63">
        <f t="shared" si="258"/>
        <v>3.3003999999999962</v>
      </c>
      <c r="L1269" s="24">
        <f t="shared" si="259"/>
        <v>3.2834900263642205E-2</v>
      </c>
      <c r="M1269" s="4">
        <f t="shared" ca="1" si="248"/>
        <v>103.66716666666667</v>
      </c>
      <c r="N1269" s="63">
        <f t="shared" ca="1" si="250"/>
        <v>-3.1521666666666732</v>
      </c>
      <c r="O1269" s="63">
        <f t="shared" ca="1" si="251"/>
        <v>9.9361546944444861</v>
      </c>
      <c r="P1269" s="63">
        <f t="shared" ca="1" si="252"/>
        <v>3.1521666666666732</v>
      </c>
      <c r="Q1269" s="24">
        <f t="shared" ca="1" si="253"/>
        <v>3.1360161833225618E-2</v>
      </c>
      <c r="R1269" s="25">
        <f t="shared" ca="1" si="249"/>
        <v>-3.1626594281824429</v>
      </c>
      <c r="S1269" s="26">
        <f t="shared" ca="1" si="260"/>
        <v>1</v>
      </c>
    </row>
    <row r="1270" spans="5:19" x14ac:dyDescent="0.3">
      <c r="E1270" s="23">
        <f t="shared" si="254"/>
        <v>1269</v>
      </c>
      <c r="F1270" s="79">
        <v>45308</v>
      </c>
      <c r="G1270" s="82">
        <v>99.625600000000006</v>
      </c>
      <c r="H1270" s="27">
        <f t="shared" si="255"/>
        <v>100.515</v>
      </c>
      <c r="I1270" s="63">
        <f t="shared" si="256"/>
        <v>-0.88939999999999486</v>
      </c>
      <c r="J1270" s="63">
        <f t="shared" si="257"/>
        <v>0.79103235999999089</v>
      </c>
      <c r="K1270" s="63">
        <f t="shared" si="258"/>
        <v>0.88939999999999486</v>
      </c>
      <c r="L1270" s="24">
        <f t="shared" si="259"/>
        <v>8.9274242764911301E-3</v>
      </c>
      <c r="M1270" s="4">
        <f t="shared" ca="1" si="248"/>
        <v>102.99193333333334</v>
      </c>
      <c r="N1270" s="63">
        <f t="shared" ca="1" si="250"/>
        <v>-3.3663333333333298</v>
      </c>
      <c r="O1270" s="63">
        <f t="shared" ca="1" si="251"/>
        <v>11.332200111111087</v>
      </c>
      <c r="P1270" s="63">
        <f t="shared" ca="1" si="252"/>
        <v>3.3663333333333298</v>
      </c>
      <c r="Q1270" s="24">
        <f t="shared" ca="1" si="253"/>
        <v>3.3789842503667025E-2</v>
      </c>
      <c r="R1270" s="25">
        <f t="shared" ca="1" si="249"/>
        <v>-3.3768260948490996</v>
      </c>
      <c r="S1270" s="26">
        <f t="shared" ca="1" si="260"/>
        <v>0</v>
      </c>
    </row>
    <row r="1271" spans="5:19" x14ac:dyDescent="0.3">
      <c r="E1271" s="23">
        <f t="shared" si="254"/>
        <v>1270</v>
      </c>
      <c r="F1271" s="79">
        <v>45309</v>
      </c>
      <c r="G1271" s="82">
        <v>99.744200000000006</v>
      </c>
      <c r="H1271" s="27">
        <f t="shared" si="255"/>
        <v>99.625600000000006</v>
      </c>
      <c r="I1271" s="63">
        <f t="shared" si="256"/>
        <v>0.1186000000000007</v>
      </c>
      <c r="J1271" s="63">
        <f t="shared" si="257"/>
        <v>1.4065960000000167E-2</v>
      </c>
      <c r="K1271" s="63">
        <f t="shared" si="258"/>
        <v>0.1186000000000007</v>
      </c>
      <c r="L1271" s="24">
        <f t="shared" si="259"/>
        <v>1.1890415683317996E-3</v>
      </c>
      <c r="M1271" s="4">
        <f t="shared" ca="1" si="248"/>
        <v>101.31866666666667</v>
      </c>
      <c r="N1271" s="63">
        <f t="shared" ca="1" si="250"/>
        <v>-1.574466666666666</v>
      </c>
      <c r="O1271" s="63">
        <f t="shared" ca="1" si="251"/>
        <v>2.4789452844444422</v>
      </c>
      <c r="P1271" s="63">
        <f t="shared" ca="1" si="252"/>
        <v>1.574466666666666</v>
      </c>
      <c r="Q1271" s="24">
        <f t="shared" ca="1" si="253"/>
        <v>1.578504481129395E-2</v>
      </c>
      <c r="R1271" s="25">
        <f t="shared" ca="1" si="249"/>
        <v>-1.584959428182436</v>
      </c>
      <c r="S1271" s="26">
        <f t="shared" ca="1" si="260"/>
        <v>0</v>
      </c>
    </row>
    <row r="1272" spans="5:19" x14ac:dyDescent="0.3">
      <c r="E1272" s="23">
        <f t="shared" si="254"/>
        <v>1271</v>
      </c>
      <c r="F1272" s="79">
        <v>45310</v>
      </c>
      <c r="G1272" s="82">
        <v>100.57429999999999</v>
      </c>
      <c r="H1272" s="27">
        <f t="shared" si="255"/>
        <v>99.744200000000006</v>
      </c>
      <c r="I1272" s="63">
        <f t="shared" si="256"/>
        <v>0.8300999999999874</v>
      </c>
      <c r="J1272" s="63">
        <f t="shared" si="257"/>
        <v>0.68906600999997913</v>
      </c>
      <c r="K1272" s="63">
        <f t="shared" si="258"/>
        <v>0.8300999999999874</v>
      </c>
      <c r="L1272" s="24">
        <f t="shared" si="259"/>
        <v>8.253599577625571E-3</v>
      </c>
      <c r="M1272" s="4">
        <f t="shared" ca="1" si="248"/>
        <v>99.961600000000018</v>
      </c>
      <c r="N1272" s="63">
        <f t="shared" ca="1" si="250"/>
        <v>0.61269999999997538</v>
      </c>
      <c r="O1272" s="63">
        <f t="shared" ca="1" si="251"/>
        <v>0.3754012899999698</v>
      </c>
      <c r="P1272" s="63">
        <f t="shared" ca="1" si="252"/>
        <v>0.61269999999997538</v>
      </c>
      <c r="Q1272" s="24">
        <f t="shared" ca="1" si="253"/>
        <v>6.0920135660897006E-3</v>
      </c>
      <c r="R1272" s="25">
        <f t="shared" ca="1" si="249"/>
        <v>0.60220723848420554</v>
      </c>
      <c r="S1272" s="26">
        <f t="shared" ca="1" si="260"/>
        <v>1</v>
      </c>
    </row>
    <row r="1273" spans="5:19" x14ac:dyDescent="0.3">
      <c r="E1273" s="23">
        <f t="shared" si="254"/>
        <v>1272</v>
      </c>
      <c r="F1273" s="79">
        <v>45313</v>
      </c>
      <c r="G1273" s="82">
        <v>99.368700000000004</v>
      </c>
      <c r="H1273" s="27">
        <f t="shared" si="255"/>
        <v>100.57429999999999</v>
      </c>
      <c r="I1273" s="63">
        <f t="shared" si="256"/>
        <v>-1.2055999999999898</v>
      </c>
      <c r="J1273" s="63">
        <f t="shared" si="257"/>
        <v>1.4534713599999753</v>
      </c>
      <c r="K1273" s="63">
        <f t="shared" si="258"/>
        <v>1.2055999999999898</v>
      </c>
      <c r="L1273" s="24">
        <f t="shared" si="259"/>
        <v>1.2132593059987599E-2</v>
      </c>
      <c r="M1273" s="4">
        <f t="shared" ca="1" si="248"/>
        <v>99.981366666666659</v>
      </c>
      <c r="N1273" s="63">
        <f t="shared" ca="1" si="250"/>
        <v>-0.61266666666665515</v>
      </c>
      <c r="O1273" s="63">
        <f t="shared" ca="1" si="251"/>
        <v>0.37536044444443034</v>
      </c>
      <c r="P1273" s="63">
        <f t="shared" ca="1" si="252"/>
        <v>0.61266666666665515</v>
      </c>
      <c r="Q1273" s="24">
        <f t="shared" ca="1" si="253"/>
        <v>6.1655900365674013E-3</v>
      </c>
      <c r="R1273" s="25">
        <f t="shared" ca="1" si="249"/>
        <v>-0.62315942818242498</v>
      </c>
      <c r="S1273" s="26">
        <f t="shared" ca="1" si="260"/>
        <v>1</v>
      </c>
    </row>
    <row r="1274" spans="5:19" x14ac:dyDescent="0.3">
      <c r="E1274" s="23">
        <f t="shared" si="254"/>
        <v>1273</v>
      </c>
      <c r="F1274" s="79">
        <v>45314</v>
      </c>
      <c r="G1274" s="82">
        <v>100.69280000000001</v>
      </c>
      <c r="H1274" s="27">
        <f t="shared" si="255"/>
        <v>99.368700000000004</v>
      </c>
      <c r="I1274" s="63">
        <f t="shared" si="256"/>
        <v>1.3241000000000014</v>
      </c>
      <c r="J1274" s="63">
        <f t="shared" si="257"/>
        <v>1.7532408100000036</v>
      </c>
      <c r="K1274" s="63">
        <f t="shared" si="258"/>
        <v>1.3241000000000014</v>
      </c>
      <c r="L1274" s="24">
        <f t="shared" si="259"/>
        <v>1.3149897510050385E-2</v>
      </c>
      <c r="M1274" s="4">
        <f t="shared" ca="1" si="248"/>
        <v>99.895733333333339</v>
      </c>
      <c r="N1274" s="63">
        <f t="shared" ca="1" si="250"/>
        <v>0.79706666666666592</v>
      </c>
      <c r="O1274" s="63">
        <f t="shared" ca="1" si="251"/>
        <v>0.63531527111110997</v>
      </c>
      <c r="P1274" s="63">
        <f t="shared" ca="1" si="252"/>
        <v>0.79706666666666592</v>
      </c>
      <c r="Q1274" s="24">
        <f t="shared" ca="1" si="253"/>
        <v>7.9158258253486432E-3</v>
      </c>
      <c r="R1274" s="25">
        <f t="shared" ca="1" si="249"/>
        <v>0.78657390515089609</v>
      </c>
      <c r="S1274" s="26">
        <f t="shared" ca="1" si="260"/>
        <v>1</v>
      </c>
    </row>
    <row r="1275" spans="5:19" x14ac:dyDescent="0.3">
      <c r="E1275" s="23">
        <f t="shared" si="254"/>
        <v>1274</v>
      </c>
      <c r="F1275" s="79">
        <v>45315</v>
      </c>
      <c r="G1275" s="82">
        <v>99.566299999999998</v>
      </c>
      <c r="H1275" s="27">
        <f t="shared" si="255"/>
        <v>100.69280000000001</v>
      </c>
      <c r="I1275" s="63">
        <f t="shared" si="256"/>
        <v>-1.1265000000000072</v>
      </c>
      <c r="J1275" s="63">
        <f t="shared" si="257"/>
        <v>1.2690022500000162</v>
      </c>
      <c r="K1275" s="63">
        <f t="shared" si="258"/>
        <v>1.1265000000000072</v>
      </c>
      <c r="L1275" s="24">
        <f t="shared" si="259"/>
        <v>1.1314069117763814E-2</v>
      </c>
      <c r="M1275" s="4">
        <f t="shared" ca="1" si="248"/>
        <v>100.21193333333333</v>
      </c>
      <c r="N1275" s="63">
        <f t="shared" ca="1" si="250"/>
        <v>-0.64563333333333617</v>
      </c>
      <c r="O1275" s="63">
        <f t="shared" ca="1" si="251"/>
        <v>0.41684240111111476</v>
      </c>
      <c r="P1275" s="63">
        <f t="shared" ca="1" si="252"/>
        <v>0.64563333333333617</v>
      </c>
      <c r="Q1275" s="24">
        <f t="shared" ca="1" si="253"/>
        <v>6.4844564208305037E-3</v>
      </c>
      <c r="R1275" s="25">
        <f t="shared" ca="1" si="249"/>
        <v>-0.656126094849106</v>
      </c>
      <c r="S1275" s="26">
        <f t="shared" ca="1" si="260"/>
        <v>1</v>
      </c>
    </row>
    <row r="1276" spans="5:19" x14ac:dyDescent="0.3">
      <c r="E1276" s="23">
        <f t="shared" si="254"/>
        <v>1275</v>
      </c>
      <c r="F1276" s="79">
        <v>45316</v>
      </c>
      <c r="G1276" s="82">
        <v>99.5762</v>
      </c>
      <c r="H1276" s="27">
        <f t="shared" si="255"/>
        <v>99.566299999999998</v>
      </c>
      <c r="I1276" s="63">
        <f t="shared" si="256"/>
        <v>9.9000000000017963E-3</v>
      </c>
      <c r="J1276" s="63">
        <f t="shared" si="257"/>
        <v>9.8010000000035567E-5</v>
      </c>
      <c r="K1276" s="63">
        <f t="shared" si="258"/>
        <v>9.9000000000017963E-3</v>
      </c>
      <c r="L1276" s="24">
        <f t="shared" si="259"/>
        <v>9.9421347671449568E-5</v>
      </c>
      <c r="M1276" s="4">
        <f t="shared" ca="1" si="248"/>
        <v>99.87593333333335</v>
      </c>
      <c r="N1276" s="63">
        <f t="shared" ca="1" si="250"/>
        <v>-0.29973333333335006</v>
      </c>
      <c r="O1276" s="63">
        <f t="shared" ca="1" si="251"/>
        <v>8.9840071111121134E-2</v>
      </c>
      <c r="P1276" s="63">
        <f t="shared" ca="1" si="252"/>
        <v>0.29973333333335006</v>
      </c>
      <c r="Q1276" s="24">
        <f t="shared" ca="1" si="253"/>
        <v>3.0100900951567748E-3</v>
      </c>
      <c r="R1276" s="25">
        <f t="shared" ca="1" si="249"/>
        <v>-0.31022609484911995</v>
      </c>
      <c r="S1276" s="26">
        <f t="shared" ca="1" si="260"/>
        <v>0</v>
      </c>
    </row>
    <row r="1277" spans="5:19" x14ac:dyDescent="0.3">
      <c r="E1277" s="23">
        <f t="shared" si="254"/>
        <v>1276</v>
      </c>
      <c r="F1277" s="79">
        <v>45317</v>
      </c>
      <c r="G1277" s="82">
        <v>101.53279999999999</v>
      </c>
      <c r="H1277" s="27">
        <f t="shared" si="255"/>
        <v>99.5762</v>
      </c>
      <c r="I1277" s="63">
        <f t="shared" si="256"/>
        <v>1.9565999999999946</v>
      </c>
      <c r="J1277" s="63">
        <f t="shared" si="257"/>
        <v>3.8282835599999787</v>
      </c>
      <c r="K1277" s="63">
        <f t="shared" si="258"/>
        <v>1.9565999999999946</v>
      </c>
      <c r="L1277" s="24">
        <f t="shared" si="259"/>
        <v>1.9270619937596468E-2</v>
      </c>
      <c r="M1277" s="4">
        <f t="shared" ca="1" si="248"/>
        <v>99.945099999999982</v>
      </c>
      <c r="N1277" s="63">
        <f t="shared" ca="1" si="250"/>
        <v>1.5877000000000123</v>
      </c>
      <c r="O1277" s="63">
        <f t="shared" ca="1" si="251"/>
        <v>2.5207912900000391</v>
      </c>
      <c r="P1277" s="63">
        <f t="shared" ca="1" si="252"/>
        <v>1.5877000000000123</v>
      </c>
      <c r="Q1277" s="24">
        <f t="shared" ca="1" si="253"/>
        <v>1.5637311292508553E-2</v>
      </c>
      <c r="R1277" s="25">
        <f t="shared" ca="1" si="249"/>
        <v>1.5772072384842424</v>
      </c>
      <c r="S1277" s="26">
        <f t="shared" ca="1" si="260"/>
        <v>1</v>
      </c>
    </row>
    <row r="1278" spans="5:19" x14ac:dyDescent="0.3">
      <c r="E1278" s="23">
        <f t="shared" si="254"/>
        <v>1277</v>
      </c>
      <c r="F1278" s="79">
        <v>45320</v>
      </c>
      <c r="G1278" s="82">
        <v>102.6494</v>
      </c>
      <c r="H1278" s="27">
        <f t="shared" si="255"/>
        <v>101.53279999999999</v>
      </c>
      <c r="I1278" s="63">
        <f t="shared" si="256"/>
        <v>1.1166000000000054</v>
      </c>
      <c r="J1278" s="63">
        <f t="shared" si="257"/>
        <v>1.246795560000012</v>
      </c>
      <c r="K1278" s="63">
        <f t="shared" si="258"/>
        <v>1.1166000000000054</v>
      </c>
      <c r="L1278" s="24">
        <f t="shared" si="259"/>
        <v>1.0877803474740285E-2</v>
      </c>
      <c r="M1278" s="4">
        <f t="shared" ca="1" si="248"/>
        <v>100.2251</v>
      </c>
      <c r="N1278" s="63">
        <f t="shared" ca="1" si="250"/>
        <v>2.4243000000000023</v>
      </c>
      <c r="O1278" s="63">
        <f t="shared" ca="1" si="251"/>
        <v>5.8772304900000112</v>
      </c>
      <c r="P1278" s="63">
        <f t="shared" ca="1" si="252"/>
        <v>2.4243000000000023</v>
      </c>
      <c r="Q1278" s="24">
        <f t="shared" ca="1" si="253"/>
        <v>2.3617283686022544E-2</v>
      </c>
      <c r="R1278" s="25">
        <f t="shared" ca="1" si="249"/>
        <v>2.4138072384842326</v>
      </c>
      <c r="S1278" s="26">
        <f t="shared" ca="1" si="260"/>
        <v>0</v>
      </c>
    </row>
    <row r="1279" spans="5:19" x14ac:dyDescent="0.3">
      <c r="E1279" s="23">
        <f t="shared" si="254"/>
        <v>1278</v>
      </c>
      <c r="F1279" s="79">
        <v>45321</v>
      </c>
      <c r="G1279" s="82">
        <v>102.94580000000001</v>
      </c>
      <c r="H1279" s="27">
        <f t="shared" si="255"/>
        <v>102.6494</v>
      </c>
      <c r="I1279" s="63">
        <f t="shared" si="256"/>
        <v>0.29640000000000555</v>
      </c>
      <c r="J1279" s="63">
        <f t="shared" si="257"/>
        <v>8.7852960000003283E-2</v>
      </c>
      <c r="K1279" s="63">
        <f t="shared" si="258"/>
        <v>0.29640000000000555</v>
      </c>
      <c r="L1279" s="24">
        <f t="shared" si="259"/>
        <v>2.8791849691780095E-3</v>
      </c>
      <c r="M1279" s="4">
        <f t="shared" ca="1" si="248"/>
        <v>101.25279999999999</v>
      </c>
      <c r="N1279" s="63">
        <f t="shared" ca="1" si="250"/>
        <v>1.6930000000000121</v>
      </c>
      <c r="O1279" s="63">
        <f t="shared" ca="1" si="251"/>
        <v>2.8662490000000407</v>
      </c>
      <c r="P1279" s="63">
        <f t="shared" ca="1" si="252"/>
        <v>1.6930000000000121</v>
      </c>
      <c r="Q1279" s="24">
        <f t="shared" ca="1" si="253"/>
        <v>1.6445547074285808E-2</v>
      </c>
      <c r="R1279" s="25">
        <f t="shared" ca="1" si="249"/>
        <v>1.6825072384842421</v>
      </c>
      <c r="S1279" s="26">
        <f t="shared" ca="1" si="260"/>
        <v>0</v>
      </c>
    </row>
    <row r="1280" spans="5:19" x14ac:dyDescent="0.3">
      <c r="E1280" s="23">
        <f t="shared" si="254"/>
        <v>1279</v>
      </c>
      <c r="F1280" s="79">
        <v>45322</v>
      </c>
      <c r="G1280" s="82">
        <v>100.3272</v>
      </c>
      <c r="H1280" s="27">
        <f t="shared" si="255"/>
        <v>102.94580000000001</v>
      </c>
      <c r="I1280" s="63">
        <f t="shared" si="256"/>
        <v>-2.6186000000000007</v>
      </c>
      <c r="J1280" s="63">
        <f t="shared" si="257"/>
        <v>6.8570659600000035</v>
      </c>
      <c r="K1280" s="63">
        <f t="shared" si="258"/>
        <v>2.6186000000000007</v>
      </c>
      <c r="L1280" s="24">
        <f t="shared" si="259"/>
        <v>2.6100598840593583E-2</v>
      </c>
      <c r="M1280" s="4">
        <f t="shared" ca="1" si="248"/>
        <v>102.37599999999999</v>
      </c>
      <c r="N1280" s="63">
        <f t="shared" ca="1" si="250"/>
        <v>-2.0487999999999857</v>
      </c>
      <c r="O1280" s="63">
        <f t="shared" ca="1" si="251"/>
        <v>4.1975814399999418</v>
      </c>
      <c r="P1280" s="63">
        <f t="shared" ca="1" si="252"/>
        <v>2.0487999999999857</v>
      </c>
      <c r="Q1280" s="24">
        <f t="shared" ca="1" si="253"/>
        <v>2.0421181892846463E-2</v>
      </c>
      <c r="R1280" s="25">
        <f t="shared" ca="1" si="249"/>
        <v>-2.0592927615157555</v>
      </c>
      <c r="S1280" s="26">
        <f t="shared" ca="1" si="260"/>
        <v>1</v>
      </c>
    </row>
    <row r="1281" spans="5:19" x14ac:dyDescent="0.3">
      <c r="E1281" s="23">
        <f t="shared" si="254"/>
        <v>1280</v>
      </c>
      <c r="F1281" s="79">
        <v>45323</v>
      </c>
      <c r="G1281" s="82">
        <v>100.5545</v>
      </c>
      <c r="H1281" s="27">
        <f t="shared" si="255"/>
        <v>100.3272</v>
      </c>
      <c r="I1281" s="63">
        <f t="shared" si="256"/>
        <v>0.22729999999999961</v>
      </c>
      <c r="J1281" s="63">
        <f t="shared" si="257"/>
        <v>5.1665289999999822E-2</v>
      </c>
      <c r="K1281" s="63">
        <f t="shared" si="258"/>
        <v>0.22729999999999961</v>
      </c>
      <c r="L1281" s="24">
        <f t="shared" si="259"/>
        <v>2.2604657175959268E-3</v>
      </c>
      <c r="M1281" s="4">
        <f t="shared" ca="1" si="248"/>
        <v>101.97413333333334</v>
      </c>
      <c r="N1281" s="63">
        <f t="shared" ca="1" si="250"/>
        <v>-1.4196333333333371</v>
      </c>
      <c r="O1281" s="63">
        <f t="shared" ca="1" si="251"/>
        <v>2.0153588011111219</v>
      </c>
      <c r="P1281" s="63">
        <f t="shared" ca="1" si="252"/>
        <v>1.4196333333333371</v>
      </c>
      <c r="Q1281" s="24">
        <f t="shared" ca="1" si="253"/>
        <v>1.4118048752997997E-2</v>
      </c>
      <c r="R1281" s="25">
        <f t="shared" ca="1" si="249"/>
        <v>-1.430126094849107</v>
      </c>
      <c r="S1281" s="26">
        <f t="shared" ca="1" si="260"/>
        <v>0</v>
      </c>
    </row>
    <row r="1282" spans="5:19" x14ac:dyDescent="0.3">
      <c r="E1282" s="23">
        <f t="shared" si="254"/>
        <v>1281</v>
      </c>
      <c r="F1282" s="79">
        <v>45324</v>
      </c>
      <c r="G1282" s="82">
        <v>99.516900000000007</v>
      </c>
      <c r="H1282" s="27">
        <f t="shared" si="255"/>
        <v>100.5545</v>
      </c>
      <c r="I1282" s="63">
        <f t="shared" si="256"/>
        <v>-1.0375999999999976</v>
      </c>
      <c r="J1282" s="63">
        <f t="shared" si="257"/>
        <v>1.0766137599999952</v>
      </c>
      <c r="K1282" s="63">
        <f t="shared" si="258"/>
        <v>1.0375999999999976</v>
      </c>
      <c r="L1282" s="24">
        <f t="shared" si="259"/>
        <v>1.0426369792467386E-2</v>
      </c>
      <c r="M1282" s="4">
        <f t="shared" ref="M1282:M1345" ca="1" si="261">IF(E1282&lt;=span,G1282,AVERAGE(OFFSET(G1282,-span,0,span,1)))</f>
        <v>101.27583333333335</v>
      </c>
      <c r="N1282" s="63">
        <f t="shared" ca="1" si="250"/>
        <v>-1.7589333333333457</v>
      </c>
      <c r="O1282" s="63">
        <f t="shared" ca="1" si="251"/>
        <v>3.0938464711111546</v>
      </c>
      <c r="P1282" s="63">
        <f t="shared" ca="1" si="252"/>
        <v>1.7589333333333457</v>
      </c>
      <c r="Q1282" s="24">
        <f t="shared" ca="1" si="253"/>
        <v>1.7674719905195455E-2</v>
      </c>
      <c r="R1282" s="25">
        <f t="shared" ref="R1282:R1345" ca="1" si="262">N1282-AVERAGE(ErorrMA)</f>
        <v>-1.7694260948491156</v>
      </c>
      <c r="S1282" s="26">
        <f t="shared" ca="1" si="260"/>
        <v>0</v>
      </c>
    </row>
    <row r="1283" spans="5:19" x14ac:dyDescent="0.3">
      <c r="E1283" s="23">
        <f t="shared" si="254"/>
        <v>1282</v>
      </c>
      <c r="F1283" s="79">
        <v>45327</v>
      </c>
      <c r="G1283" s="82">
        <v>98.499099999999999</v>
      </c>
      <c r="H1283" s="27">
        <f t="shared" si="255"/>
        <v>99.516900000000007</v>
      </c>
      <c r="I1283" s="63">
        <f t="shared" si="256"/>
        <v>-1.0178000000000083</v>
      </c>
      <c r="J1283" s="63">
        <f t="shared" si="257"/>
        <v>1.0359168400000167</v>
      </c>
      <c r="K1283" s="63">
        <f t="shared" si="258"/>
        <v>1.0178000000000083</v>
      </c>
      <c r="L1283" s="24">
        <f t="shared" si="259"/>
        <v>1.0333089337872206E-2</v>
      </c>
      <c r="M1283" s="4">
        <f t="shared" ca="1" si="261"/>
        <v>100.13286666666669</v>
      </c>
      <c r="N1283" s="63">
        <f t="shared" ref="N1283:N1346" ca="1" si="263">G1283-M1283</f>
        <v>-1.6337666666666877</v>
      </c>
      <c r="O1283" s="63">
        <f t="shared" ref="O1283:O1346" ca="1" si="264">N1283^2</f>
        <v>2.6691935211111799</v>
      </c>
      <c r="P1283" s="63">
        <f t="shared" ref="P1283:P1346" ca="1" si="265">ABS(N1283)</f>
        <v>1.6337666666666877</v>
      </c>
      <c r="Q1283" s="24">
        <f t="shared" ref="Q1283:Q1346" ca="1" si="266">P1283/G1283</f>
        <v>1.65866151738106E-2</v>
      </c>
      <c r="R1283" s="25">
        <f t="shared" ca="1" si="262"/>
        <v>-1.6442594281824576</v>
      </c>
      <c r="S1283" s="26">
        <f t="shared" ca="1" si="260"/>
        <v>0</v>
      </c>
    </row>
    <row r="1284" spans="5:19" x14ac:dyDescent="0.3">
      <c r="E1284" s="23">
        <f t="shared" ref="E1284:E1347" si="267">E1283+1</f>
        <v>1283</v>
      </c>
      <c r="F1284" s="79">
        <v>45328</v>
      </c>
      <c r="G1284" s="82">
        <v>101.3944</v>
      </c>
      <c r="H1284" s="27">
        <f t="shared" ref="H1284:H1347" si="268">G1283</f>
        <v>98.499099999999999</v>
      </c>
      <c r="I1284" s="63">
        <f t="shared" ref="I1284:I1347" si="269">(G1284-H1284)</f>
        <v>2.895300000000006</v>
      </c>
      <c r="J1284" s="63">
        <f t="shared" ref="J1284:J1347" si="270">I1284^2</f>
        <v>8.3827620900000355</v>
      </c>
      <c r="K1284" s="63">
        <f t="shared" ref="K1284:K1347" si="271">ABS(I1284)</f>
        <v>2.895300000000006</v>
      </c>
      <c r="L1284" s="24">
        <f t="shared" ref="L1284:L1347" si="272">K1284/G1284</f>
        <v>2.8554831430532709E-2</v>
      </c>
      <c r="M1284" s="4">
        <f t="shared" ca="1" si="261"/>
        <v>99.523500000000013</v>
      </c>
      <c r="N1284" s="63">
        <f t="shared" ca="1" si="263"/>
        <v>1.8708999999999918</v>
      </c>
      <c r="O1284" s="63">
        <f t="shared" ca="1" si="264"/>
        <v>3.5002668099999692</v>
      </c>
      <c r="P1284" s="63">
        <f t="shared" ca="1" si="265"/>
        <v>1.8708999999999918</v>
      </c>
      <c r="Q1284" s="24">
        <f t="shared" ca="1" si="266"/>
        <v>1.8451709364619661E-2</v>
      </c>
      <c r="R1284" s="25">
        <f t="shared" ca="1" si="262"/>
        <v>1.8604072384842218</v>
      </c>
      <c r="S1284" s="26">
        <f t="shared" ref="S1284:S1347" ca="1" si="273">IF(N1283*N1284&lt;0,1,0)</f>
        <v>1</v>
      </c>
    </row>
    <row r="1285" spans="5:19" x14ac:dyDescent="0.3">
      <c r="E1285" s="23">
        <f t="shared" si="267"/>
        <v>1284</v>
      </c>
      <c r="F1285" s="79">
        <v>45329</v>
      </c>
      <c r="G1285" s="82">
        <v>102.5604</v>
      </c>
      <c r="H1285" s="27">
        <f t="shared" si="268"/>
        <v>101.3944</v>
      </c>
      <c r="I1285" s="63">
        <f t="shared" si="269"/>
        <v>1.1659999999999968</v>
      </c>
      <c r="J1285" s="63">
        <f t="shared" si="270"/>
        <v>1.3595559999999927</v>
      </c>
      <c r="K1285" s="63">
        <f t="shared" si="271"/>
        <v>1.1659999999999968</v>
      </c>
      <c r="L1285" s="24">
        <f t="shared" si="272"/>
        <v>1.1368910417666047E-2</v>
      </c>
      <c r="M1285" s="4">
        <f t="shared" ca="1" si="261"/>
        <v>99.803466666666679</v>
      </c>
      <c r="N1285" s="63">
        <f t="shared" ca="1" si="263"/>
        <v>2.7569333333333219</v>
      </c>
      <c r="O1285" s="63">
        <f t="shared" ca="1" si="264"/>
        <v>7.6006814044443818</v>
      </c>
      <c r="P1285" s="63">
        <f t="shared" ca="1" si="265"/>
        <v>2.7569333333333219</v>
      </c>
      <c r="Q1285" s="24">
        <f t="shared" ca="1" si="266"/>
        <v>2.6881070406641568E-2</v>
      </c>
      <c r="R1285" s="25">
        <f t="shared" ca="1" si="262"/>
        <v>2.7464405718175522</v>
      </c>
      <c r="S1285" s="26">
        <f t="shared" ca="1" si="273"/>
        <v>0</v>
      </c>
    </row>
    <row r="1286" spans="5:19" x14ac:dyDescent="0.3">
      <c r="E1286" s="23">
        <f t="shared" si="267"/>
        <v>1285</v>
      </c>
      <c r="F1286" s="79">
        <v>45330</v>
      </c>
      <c r="G1286" s="82">
        <v>102.5407</v>
      </c>
      <c r="H1286" s="27">
        <f t="shared" si="268"/>
        <v>102.5604</v>
      </c>
      <c r="I1286" s="63">
        <f t="shared" si="269"/>
        <v>-1.9700000000000273E-2</v>
      </c>
      <c r="J1286" s="63">
        <f t="shared" si="270"/>
        <v>3.8809000000001074E-4</v>
      </c>
      <c r="K1286" s="63">
        <f t="shared" si="271"/>
        <v>1.9700000000000273E-2</v>
      </c>
      <c r="L1286" s="24">
        <f t="shared" si="272"/>
        <v>1.9211883671557022E-4</v>
      </c>
      <c r="M1286" s="4">
        <f t="shared" ca="1" si="261"/>
        <v>100.81796666666668</v>
      </c>
      <c r="N1286" s="63">
        <f t="shared" ca="1" si="263"/>
        <v>1.7227333333333235</v>
      </c>
      <c r="O1286" s="63">
        <f t="shared" ca="1" si="264"/>
        <v>2.9678101377777439</v>
      </c>
      <c r="P1286" s="63">
        <f t="shared" ca="1" si="265"/>
        <v>1.7227333333333235</v>
      </c>
      <c r="Q1286" s="24">
        <f t="shared" ca="1" si="266"/>
        <v>1.6800483450311179E-2</v>
      </c>
      <c r="R1286" s="25">
        <f t="shared" ca="1" si="262"/>
        <v>1.7122405718175535</v>
      </c>
      <c r="S1286" s="26">
        <f t="shared" ca="1" si="273"/>
        <v>0</v>
      </c>
    </row>
    <row r="1287" spans="5:19" x14ac:dyDescent="0.3">
      <c r="E1287" s="23">
        <f t="shared" si="267"/>
        <v>1286</v>
      </c>
      <c r="F1287" s="79">
        <v>45331</v>
      </c>
      <c r="G1287" s="82">
        <v>103.262</v>
      </c>
      <c r="H1287" s="27">
        <f t="shared" si="268"/>
        <v>102.5407</v>
      </c>
      <c r="I1287" s="63">
        <f t="shared" si="269"/>
        <v>0.72129999999999939</v>
      </c>
      <c r="J1287" s="63">
        <f t="shared" si="270"/>
        <v>0.52027368999999912</v>
      </c>
      <c r="K1287" s="63">
        <f t="shared" si="271"/>
        <v>0.72129999999999939</v>
      </c>
      <c r="L1287" s="24">
        <f t="shared" si="272"/>
        <v>6.9851445836803415E-3</v>
      </c>
      <c r="M1287" s="4">
        <f t="shared" ca="1" si="261"/>
        <v>102.16516666666666</v>
      </c>
      <c r="N1287" s="63">
        <f t="shared" ca="1" si="263"/>
        <v>1.0968333333333362</v>
      </c>
      <c r="O1287" s="63">
        <f t="shared" ca="1" si="264"/>
        <v>1.2030433611111175</v>
      </c>
      <c r="P1287" s="63">
        <f t="shared" ca="1" si="265"/>
        <v>1.0968333333333362</v>
      </c>
      <c r="Q1287" s="24">
        <f t="shared" ca="1" si="266"/>
        <v>1.0621848630990454E-2</v>
      </c>
      <c r="R1287" s="25">
        <f t="shared" ca="1" si="262"/>
        <v>1.0863405718175663</v>
      </c>
      <c r="S1287" s="26">
        <f t="shared" ca="1" si="273"/>
        <v>0</v>
      </c>
    </row>
    <row r="1288" spans="5:19" x14ac:dyDescent="0.3">
      <c r="E1288" s="23">
        <f t="shared" si="267"/>
        <v>1287</v>
      </c>
      <c r="F1288" s="79">
        <v>45334</v>
      </c>
      <c r="G1288" s="82">
        <v>105.91030000000001</v>
      </c>
      <c r="H1288" s="27">
        <f t="shared" si="268"/>
        <v>103.262</v>
      </c>
      <c r="I1288" s="63">
        <f t="shared" si="269"/>
        <v>2.6483000000000061</v>
      </c>
      <c r="J1288" s="63">
        <f t="shared" si="270"/>
        <v>7.0134928900000322</v>
      </c>
      <c r="K1288" s="63">
        <f t="shared" si="271"/>
        <v>2.6483000000000061</v>
      </c>
      <c r="L1288" s="24">
        <f t="shared" si="272"/>
        <v>2.5005122259119328E-2</v>
      </c>
      <c r="M1288" s="4">
        <f t="shared" ca="1" si="261"/>
        <v>102.78770000000002</v>
      </c>
      <c r="N1288" s="63">
        <f t="shared" ca="1" si="263"/>
        <v>3.1225999999999914</v>
      </c>
      <c r="O1288" s="63">
        <f t="shared" ca="1" si="264"/>
        <v>9.7506307599999467</v>
      </c>
      <c r="P1288" s="63">
        <f t="shared" ca="1" si="265"/>
        <v>3.1225999999999914</v>
      </c>
      <c r="Q1288" s="24">
        <f t="shared" ca="1" si="266"/>
        <v>2.9483440231969801E-2</v>
      </c>
      <c r="R1288" s="25">
        <f t="shared" ca="1" si="262"/>
        <v>3.1121072384842217</v>
      </c>
      <c r="S1288" s="26">
        <f t="shared" ca="1" si="273"/>
        <v>0</v>
      </c>
    </row>
    <row r="1289" spans="5:19" x14ac:dyDescent="0.3">
      <c r="E1289" s="23">
        <f t="shared" si="267"/>
        <v>1288</v>
      </c>
      <c r="F1289" s="79">
        <v>45335</v>
      </c>
      <c r="G1289" s="82">
        <v>103.7561</v>
      </c>
      <c r="H1289" s="27">
        <f t="shared" si="268"/>
        <v>105.91030000000001</v>
      </c>
      <c r="I1289" s="63">
        <f t="shared" si="269"/>
        <v>-2.154200000000003</v>
      </c>
      <c r="J1289" s="63">
        <f t="shared" si="270"/>
        <v>4.6405776400000125</v>
      </c>
      <c r="K1289" s="63">
        <f t="shared" si="271"/>
        <v>2.154200000000003</v>
      </c>
      <c r="L1289" s="24">
        <f t="shared" si="272"/>
        <v>2.0762152779451069E-2</v>
      </c>
      <c r="M1289" s="4">
        <f t="shared" ca="1" si="261"/>
        <v>103.90433333333334</v>
      </c>
      <c r="N1289" s="63">
        <f t="shared" ca="1" si="263"/>
        <v>-0.14823333333333721</v>
      </c>
      <c r="O1289" s="63">
        <f t="shared" ca="1" si="264"/>
        <v>2.197312111111226E-2</v>
      </c>
      <c r="P1289" s="63">
        <f t="shared" ca="1" si="265"/>
        <v>0.14823333333333721</v>
      </c>
      <c r="Q1289" s="24">
        <f t="shared" ca="1" si="266"/>
        <v>1.428671021109479E-3</v>
      </c>
      <c r="R1289" s="25">
        <f t="shared" ca="1" si="262"/>
        <v>-0.1587260948491071</v>
      </c>
      <c r="S1289" s="26">
        <f t="shared" ca="1" si="273"/>
        <v>1</v>
      </c>
    </row>
    <row r="1290" spans="5:19" x14ac:dyDescent="0.3">
      <c r="E1290" s="23">
        <f t="shared" si="267"/>
        <v>1289</v>
      </c>
      <c r="F1290" s="79">
        <v>45336</v>
      </c>
      <c r="G1290" s="82">
        <v>105.07040000000001</v>
      </c>
      <c r="H1290" s="27">
        <f t="shared" si="268"/>
        <v>103.7561</v>
      </c>
      <c r="I1290" s="63">
        <f t="shared" si="269"/>
        <v>1.3143000000000029</v>
      </c>
      <c r="J1290" s="63">
        <f t="shared" si="270"/>
        <v>1.7273844900000077</v>
      </c>
      <c r="K1290" s="63">
        <f t="shared" si="271"/>
        <v>1.3143000000000029</v>
      </c>
      <c r="L1290" s="24">
        <f t="shared" si="272"/>
        <v>1.2508756034049578E-2</v>
      </c>
      <c r="M1290" s="4">
        <f t="shared" ca="1" si="261"/>
        <v>104.30946666666667</v>
      </c>
      <c r="N1290" s="63">
        <f t="shared" ca="1" si="263"/>
        <v>0.76093333333334101</v>
      </c>
      <c r="O1290" s="63">
        <f t="shared" ca="1" si="264"/>
        <v>0.57901953777778947</v>
      </c>
      <c r="P1290" s="63">
        <f t="shared" ca="1" si="265"/>
        <v>0.76093333333334101</v>
      </c>
      <c r="Q1290" s="24">
        <f t="shared" ca="1" si="266"/>
        <v>7.2421284522885699E-3</v>
      </c>
      <c r="R1290" s="25">
        <f t="shared" ca="1" si="262"/>
        <v>0.75044057181757118</v>
      </c>
      <c r="S1290" s="26">
        <f t="shared" ca="1" si="273"/>
        <v>1</v>
      </c>
    </row>
    <row r="1291" spans="5:19" x14ac:dyDescent="0.3">
      <c r="E1291" s="23">
        <f t="shared" si="267"/>
        <v>1290</v>
      </c>
      <c r="F1291" s="79">
        <v>45337</v>
      </c>
      <c r="G1291" s="82">
        <v>104.7937</v>
      </c>
      <c r="H1291" s="27">
        <f t="shared" si="268"/>
        <v>105.07040000000001</v>
      </c>
      <c r="I1291" s="63">
        <f t="shared" si="269"/>
        <v>-0.27670000000000528</v>
      </c>
      <c r="J1291" s="63">
        <f t="shared" si="270"/>
        <v>7.6562890000002923E-2</v>
      </c>
      <c r="K1291" s="63">
        <f t="shared" si="271"/>
        <v>0.27670000000000528</v>
      </c>
      <c r="L1291" s="24">
        <f t="shared" si="272"/>
        <v>2.6404259034656214E-3</v>
      </c>
      <c r="M1291" s="4">
        <f t="shared" ca="1" si="261"/>
        <v>104.91226666666667</v>
      </c>
      <c r="N1291" s="63">
        <f t="shared" ca="1" si="263"/>
        <v>-0.11856666666666626</v>
      </c>
      <c r="O1291" s="63">
        <f t="shared" ca="1" si="264"/>
        <v>1.405805444444435E-2</v>
      </c>
      <c r="P1291" s="63">
        <f t="shared" ca="1" si="265"/>
        <v>0.11856666666666626</v>
      </c>
      <c r="Q1291" s="24">
        <f t="shared" ca="1" si="266"/>
        <v>1.1314293384684982E-3</v>
      </c>
      <c r="R1291" s="25">
        <f t="shared" ca="1" si="262"/>
        <v>-0.12905942818243615</v>
      </c>
      <c r="S1291" s="26">
        <f t="shared" ca="1" si="273"/>
        <v>1</v>
      </c>
    </row>
    <row r="1292" spans="5:19" x14ac:dyDescent="0.3">
      <c r="E1292" s="23">
        <f t="shared" si="267"/>
        <v>1291</v>
      </c>
      <c r="F1292" s="79">
        <v>45338</v>
      </c>
      <c r="G1292" s="82">
        <v>102.2838</v>
      </c>
      <c r="H1292" s="27">
        <f t="shared" si="268"/>
        <v>104.7937</v>
      </c>
      <c r="I1292" s="63">
        <f t="shared" si="269"/>
        <v>-2.5099000000000018</v>
      </c>
      <c r="J1292" s="63">
        <f t="shared" si="270"/>
        <v>6.2995980100000093</v>
      </c>
      <c r="K1292" s="63">
        <f t="shared" si="271"/>
        <v>2.5099000000000018</v>
      </c>
      <c r="L1292" s="24">
        <f t="shared" si="272"/>
        <v>2.4538587733345864E-2</v>
      </c>
      <c r="M1292" s="4">
        <f t="shared" ca="1" si="261"/>
        <v>104.54006666666668</v>
      </c>
      <c r="N1292" s="63">
        <f t="shared" ca="1" si="263"/>
        <v>-2.2562666666666757</v>
      </c>
      <c r="O1292" s="63">
        <f t="shared" ca="1" si="264"/>
        <v>5.0907392711111523</v>
      </c>
      <c r="P1292" s="63">
        <f t="shared" ca="1" si="265"/>
        <v>2.2562666666666757</v>
      </c>
      <c r="Q1292" s="24">
        <f t="shared" ca="1" si="266"/>
        <v>2.2058885832034747E-2</v>
      </c>
      <c r="R1292" s="25">
        <f t="shared" ca="1" si="262"/>
        <v>-2.2667594281824455</v>
      </c>
      <c r="S1292" s="26">
        <f t="shared" ca="1" si="273"/>
        <v>0</v>
      </c>
    </row>
    <row r="1293" spans="5:19" x14ac:dyDescent="0.3">
      <c r="E1293" s="23">
        <f t="shared" si="267"/>
        <v>1292</v>
      </c>
      <c r="F1293" s="79">
        <v>45342</v>
      </c>
      <c r="G1293" s="82">
        <v>102.0763</v>
      </c>
      <c r="H1293" s="27">
        <f t="shared" si="268"/>
        <v>102.2838</v>
      </c>
      <c r="I1293" s="63">
        <f t="shared" si="269"/>
        <v>-0.20749999999999602</v>
      </c>
      <c r="J1293" s="63">
        <f t="shared" si="270"/>
        <v>4.3056249999998346E-2</v>
      </c>
      <c r="K1293" s="63">
        <f t="shared" si="271"/>
        <v>0.20749999999999602</v>
      </c>
      <c r="L1293" s="24">
        <f t="shared" si="272"/>
        <v>2.0327931165216215E-3</v>
      </c>
      <c r="M1293" s="4">
        <f t="shared" ca="1" si="261"/>
        <v>104.0493</v>
      </c>
      <c r="N1293" s="63">
        <f t="shared" ca="1" si="263"/>
        <v>-1.972999999999999</v>
      </c>
      <c r="O1293" s="63">
        <f t="shared" ca="1" si="264"/>
        <v>3.8927289999999961</v>
      </c>
      <c r="P1293" s="63">
        <f t="shared" ca="1" si="265"/>
        <v>1.972999999999999</v>
      </c>
      <c r="Q1293" s="24">
        <f t="shared" ca="1" si="266"/>
        <v>1.9328678645287877E-2</v>
      </c>
      <c r="R1293" s="25">
        <f t="shared" ca="1" si="262"/>
        <v>-1.9834927615157689</v>
      </c>
      <c r="S1293" s="26">
        <f t="shared" ca="1" si="273"/>
        <v>0</v>
      </c>
    </row>
    <row r="1294" spans="5:19" x14ac:dyDescent="0.3">
      <c r="E1294" s="23">
        <f t="shared" si="267"/>
        <v>1293</v>
      </c>
      <c r="F1294" s="79">
        <v>45343</v>
      </c>
      <c r="G1294" s="82">
        <v>104.02290000000001</v>
      </c>
      <c r="H1294" s="27">
        <f t="shared" si="268"/>
        <v>102.0763</v>
      </c>
      <c r="I1294" s="63">
        <f t="shared" si="269"/>
        <v>1.9466000000000037</v>
      </c>
      <c r="J1294" s="63">
        <f t="shared" si="270"/>
        <v>3.7892515600000141</v>
      </c>
      <c r="K1294" s="63">
        <f t="shared" si="271"/>
        <v>1.9466000000000037</v>
      </c>
      <c r="L1294" s="24">
        <f t="shared" si="272"/>
        <v>1.8713187192435546E-2</v>
      </c>
      <c r="M1294" s="4">
        <f t="shared" ca="1" si="261"/>
        <v>103.05126666666666</v>
      </c>
      <c r="N1294" s="63">
        <f t="shared" ca="1" si="263"/>
        <v>0.97163333333334378</v>
      </c>
      <c r="O1294" s="63">
        <f t="shared" ca="1" si="264"/>
        <v>0.94407133444446478</v>
      </c>
      <c r="P1294" s="63">
        <f t="shared" ca="1" si="265"/>
        <v>0.97163333333334378</v>
      </c>
      <c r="Q1294" s="24">
        <f t="shared" ca="1" si="266"/>
        <v>9.3405714831382679E-3</v>
      </c>
      <c r="R1294" s="25">
        <f t="shared" ca="1" si="262"/>
        <v>0.96114057181757395</v>
      </c>
      <c r="S1294" s="26">
        <f t="shared" ca="1" si="273"/>
        <v>1</v>
      </c>
    </row>
    <row r="1295" spans="5:19" x14ac:dyDescent="0.3">
      <c r="E1295" s="23">
        <f t="shared" si="267"/>
        <v>1294</v>
      </c>
      <c r="F1295" s="79">
        <v>45344</v>
      </c>
      <c r="G1295" s="82">
        <v>103.8352</v>
      </c>
      <c r="H1295" s="27">
        <f t="shared" si="268"/>
        <v>104.02290000000001</v>
      </c>
      <c r="I1295" s="63">
        <f t="shared" si="269"/>
        <v>-0.18770000000000664</v>
      </c>
      <c r="J1295" s="63">
        <f t="shared" si="270"/>
        <v>3.523129000000249E-2</v>
      </c>
      <c r="K1295" s="63">
        <f t="shared" si="271"/>
        <v>0.18770000000000664</v>
      </c>
      <c r="L1295" s="24">
        <f t="shared" si="272"/>
        <v>1.8076721574187427E-3</v>
      </c>
      <c r="M1295" s="4">
        <f t="shared" ca="1" si="261"/>
        <v>102.79433333333333</v>
      </c>
      <c r="N1295" s="63">
        <f t="shared" ca="1" si="263"/>
        <v>1.0408666666666733</v>
      </c>
      <c r="O1295" s="63">
        <f t="shared" ca="1" si="264"/>
        <v>1.0834034177777916</v>
      </c>
      <c r="P1295" s="63">
        <f t="shared" ca="1" si="265"/>
        <v>1.0408666666666733</v>
      </c>
      <c r="Q1295" s="24">
        <f t="shared" ca="1" si="266"/>
        <v>1.0024217863178125E-2</v>
      </c>
      <c r="R1295" s="25">
        <f t="shared" ca="1" si="262"/>
        <v>1.0303739051509033</v>
      </c>
      <c r="S1295" s="26">
        <f t="shared" ca="1" si="273"/>
        <v>0</v>
      </c>
    </row>
    <row r="1296" spans="5:19" x14ac:dyDescent="0.3">
      <c r="E1296" s="23">
        <f t="shared" si="267"/>
        <v>1295</v>
      </c>
      <c r="F1296" s="79">
        <v>45345</v>
      </c>
      <c r="G1296" s="82">
        <v>104.37860000000001</v>
      </c>
      <c r="H1296" s="27">
        <f t="shared" si="268"/>
        <v>103.8352</v>
      </c>
      <c r="I1296" s="63">
        <f t="shared" si="269"/>
        <v>0.54340000000000543</v>
      </c>
      <c r="J1296" s="63">
        <f t="shared" si="270"/>
        <v>0.29528356000000588</v>
      </c>
      <c r="K1296" s="63">
        <f t="shared" si="271"/>
        <v>0.54340000000000543</v>
      </c>
      <c r="L1296" s="24">
        <f t="shared" si="272"/>
        <v>5.2060479830157271E-3</v>
      </c>
      <c r="M1296" s="4">
        <f t="shared" ca="1" si="261"/>
        <v>103.31146666666666</v>
      </c>
      <c r="N1296" s="63">
        <f t="shared" ca="1" si="263"/>
        <v>1.067133333333345</v>
      </c>
      <c r="O1296" s="63">
        <f t="shared" ca="1" si="264"/>
        <v>1.1387735511111361</v>
      </c>
      <c r="P1296" s="63">
        <f t="shared" ca="1" si="265"/>
        <v>1.067133333333345</v>
      </c>
      <c r="Q1296" s="24">
        <f t="shared" ca="1" si="266"/>
        <v>1.0223679311021082E-2</v>
      </c>
      <c r="R1296" s="25">
        <f t="shared" ca="1" si="262"/>
        <v>1.0566405718175751</v>
      </c>
      <c r="S1296" s="26">
        <f t="shared" ca="1" si="273"/>
        <v>0</v>
      </c>
    </row>
    <row r="1297" spans="5:19" x14ac:dyDescent="0.3">
      <c r="E1297" s="23">
        <f t="shared" si="267"/>
        <v>1296</v>
      </c>
      <c r="F1297" s="79">
        <v>45348</v>
      </c>
      <c r="G1297" s="82">
        <v>103.30159999999999</v>
      </c>
      <c r="H1297" s="27">
        <f t="shared" si="268"/>
        <v>104.37860000000001</v>
      </c>
      <c r="I1297" s="63">
        <f t="shared" si="269"/>
        <v>-1.0770000000000124</v>
      </c>
      <c r="J1297" s="63">
        <f t="shared" si="270"/>
        <v>1.1599290000000266</v>
      </c>
      <c r="K1297" s="63">
        <f t="shared" si="271"/>
        <v>1.0770000000000124</v>
      </c>
      <c r="L1297" s="24">
        <f t="shared" si="272"/>
        <v>1.0425782369295465E-2</v>
      </c>
      <c r="M1297" s="4">
        <f t="shared" ca="1" si="261"/>
        <v>104.07890000000002</v>
      </c>
      <c r="N1297" s="63">
        <f t="shared" ca="1" si="263"/>
        <v>-0.77730000000002519</v>
      </c>
      <c r="O1297" s="63">
        <f t="shared" ca="1" si="264"/>
        <v>0.60419529000003913</v>
      </c>
      <c r="P1297" s="63">
        <f t="shared" ca="1" si="265"/>
        <v>0.77730000000002519</v>
      </c>
      <c r="Q1297" s="24">
        <f t="shared" ca="1" si="266"/>
        <v>7.5245688353329015E-3</v>
      </c>
      <c r="R1297" s="25">
        <f t="shared" ca="1" si="262"/>
        <v>-0.78779276151579503</v>
      </c>
      <c r="S1297" s="26">
        <f t="shared" ca="1" si="273"/>
        <v>1</v>
      </c>
    </row>
    <row r="1298" spans="5:19" x14ac:dyDescent="0.3">
      <c r="E1298" s="23">
        <f t="shared" si="267"/>
        <v>1297</v>
      </c>
      <c r="F1298" s="79">
        <v>45349</v>
      </c>
      <c r="G1298" s="82">
        <v>103.90430000000001</v>
      </c>
      <c r="H1298" s="27">
        <f t="shared" si="268"/>
        <v>103.30159999999999</v>
      </c>
      <c r="I1298" s="63">
        <f t="shared" si="269"/>
        <v>0.60270000000001289</v>
      </c>
      <c r="J1298" s="63">
        <f t="shared" si="270"/>
        <v>0.36324729000001554</v>
      </c>
      <c r="K1298" s="63">
        <f t="shared" si="271"/>
        <v>0.60270000000001289</v>
      </c>
      <c r="L1298" s="24">
        <f t="shared" si="272"/>
        <v>5.8005299106967936E-3</v>
      </c>
      <c r="M1298" s="4">
        <f t="shared" ca="1" si="261"/>
        <v>103.83846666666666</v>
      </c>
      <c r="N1298" s="63">
        <f t="shared" ca="1" si="263"/>
        <v>6.5833333333344513E-2</v>
      </c>
      <c r="O1298" s="63">
        <f t="shared" ca="1" si="264"/>
        <v>4.3340277777792497E-3</v>
      </c>
      <c r="P1298" s="63">
        <f t="shared" ca="1" si="265"/>
        <v>6.5833333333344513E-2</v>
      </c>
      <c r="Q1298" s="24">
        <f t="shared" ca="1" si="266"/>
        <v>6.3359585054078139E-4</v>
      </c>
      <c r="R1298" s="25">
        <f t="shared" ca="1" si="262"/>
        <v>5.5340571817574631E-2</v>
      </c>
      <c r="S1298" s="26">
        <f t="shared" ca="1" si="273"/>
        <v>1</v>
      </c>
    </row>
    <row r="1299" spans="5:19" x14ac:dyDescent="0.3">
      <c r="E1299" s="23">
        <f t="shared" si="267"/>
        <v>1298</v>
      </c>
      <c r="F1299" s="79">
        <v>45350</v>
      </c>
      <c r="G1299" s="82">
        <v>103.1138</v>
      </c>
      <c r="H1299" s="27">
        <f t="shared" si="268"/>
        <v>103.90430000000001</v>
      </c>
      <c r="I1299" s="63">
        <f t="shared" si="269"/>
        <v>-0.79050000000000864</v>
      </c>
      <c r="J1299" s="63">
        <f t="shared" si="270"/>
        <v>0.62489025000001364</v>
      </c>
      <c r="K1299" s="63">
        <f t="shared" si="271"/>
        <v>0.79050000000000864</v>
      </c>
      <c r="L1299" s="24">
        <f t="shared" si="272"/>
        <v>7.6662871507015423E-3</v>
      </c>
      <c r="M1299" s="4">
        <f t="shared" ca="1" si="261"/>
        <v>103.86150000000002</v>
      </c>
      <c r="N1299" s="63">
        <f t="shared" ca="1" si="263"/>
        <v>-0.74770000000002312</v>
      </c>
      <c r="O1299" s="63">
        <f t="shared" ca="1" si="264"/>
        <v>0.55905529000003462</v>
      </c>
      <c r="P1299" s="63">
        <f t="shared" ca="1" si="265"/>
        <v>0.74770000000002312</v>
      </c>
      <c r="Q1299" s="24">
        <f t="shared" ca="1" si="266"/>
        <v>7.2512117679692061E-3</v>
      </c>
      <c r="R1299" s="25">
        <f t="shared" ca="1" si="262"/>
        <v>-0.75819276151579296</v>
      </c>
      <c r="S1299" s="26">
        <f t="shared" ca="1" si="273"/>
        <v>1</v>
      </c>
    </row>
    <row r="1300" spans="5:19" x14ac:dyDescent="0.3">
      <c r="E1300" s="23">
        <f t="shared" si="267"/>
        <v>1299</v>
      </c>
      <c r="F1300" s="79">
        <v>45351</v>
      </c>
      <c r="G1300" s="82">
        <v>102.69880000000001</v>
      </c>
      <c r="H1300" s="27">
        <f t="shared" si="268"/>
        <v>103.1138</v>
      </c>
      <c r="I1300" s="63">
        <f t="shared" si="269"/>
        <v>-0.41499999999999204</v>
      </c>
      <c r="J1300" s="63">
        <f t="shared" si="270"/>
        <v>0.17222499999999338</v>
      </c>
      <c r="K1300" s="63">
        <f t="shared" si="271"/>
        <v>0.41499999999999204</v>
      </c>
      <c r="L1300" s="24">
        <f t="shared" si="272"/>
        <v>4.0409430295192542E-3</v>
      </c>
      <c r="M1300" s="4">
        <f t="shared" ca="1" si="261"/>
        <v>103.43990000000001</v>
      </c>
      <c r="N1300" s="63">
        <f t="shared" ca="1" si="263"/>
        <v>-0.74110000000000298</v>
      </c>
      <c r="O1300" s="63">
        <f t="shared" ca="1" si="264"/>
        <v>0.54922921000000446</v>
      </c>
      <c r="P1300" s="63">
        <f t="shared" ca="1" si="265"/>
        <v>0.74110000000000298</v>
      </c>
      <c r="Q1300" s="24">
        <f t="shared" ca="1" si="266"/>
        <v>7.2162479016308172E-3</v>
      </c>
      <c r="R1300" s="25">
        <f t="shared" ca="1" si="262"/>
        <v>-0.75159276151577281</v>
      </c>
      <c r="S1300" s="26">
        <f t="shared" ca="1" si="273"/>
        <v>0</v>
      </c>
    </row>
    <row r="1301" spans="5:19" x14ac:dyDescent="0.3">
      <c r="E1301" s="23">
        <f t="shared" si="267"/>
        <v>1300</v>
      </c>
      <c r="F1301" s="79">
        <v>45352</v>
      </c>
      <c r="G1301" s="82">
        <v>101.03279999999999</v>
      </c>
      <c r="H1301" s="27">
        <f t="shared" si="268"/>
        <v>102.69880000000001</v>
      </c>
      <c r="I1301" s="63">
        <f t="shared" si="269"/>
        <v>-1.666000000000011</v>
      </c>
      <c r="J1301" s="63">
        <f t="shared" si="270"/>
        <v>2.7755560000000368</v>
      </c>
      <c r="K1301" s="63">
        <f t="shared" si="271"/>
        <v>1.666000000000011</v>
      </c>
      <c r="L1301" s="24">
        <f t="shared" si="272"/>
        <v>1.6489694435866481E-2</v>
      </c>
      <c r="M1301" s="4">
        <f t="shared" ca="1" si="261"/>
        <v>103.23896666666667</v>
      </c>
      <c r="N1301" s="63">
        <f t="shared" ca="1" si="263"/>
        <v>-2.2061666666666753</v>
      </c>
      <c r="O1301" s="63">
        <f t="shared" ca="1" si="264"/>
        <v>4.8671713611111489</v>
      </c>
      <c r="P1301" s="63">
        <f t="shared" ca="1" si="265"/>
        <v>2.2061666666666753</v>
      </c>
      <c r="Q1301" s="24">
        <f t="shared" ca="1" si="266"/>
        <v>2.1836142981949181E-2</v>
      </c>
      <c r="R1301" s="25">
        <f t="shared" ca="1" si="262"/>
        <v>-2.216659428182445</v>
      </c>
      <c r="S1301" s="26">
        <f t="shared" ca="1" si="273"/>
        <v>0</v>
      </c>
    </row>
    <row r="1302" spans="5:19" x14ac:dyDescent="0.3">
      <c r="E1302" s="23">
        <f t="shared" si="267"/>
        <v>1301</v>
      </c>
      <c r="F1302" s="79">
        <v>45355</v>
      </c>
      <c r="G1302" s="82">
        <v>98.712199999999996</v>
      </c>
      <c r="H1302" s="27">
        <f t="shared" si="268"/>
        <v>101.03279999999999</v>
      </c>
      <c r="I1302" s="63">
        <f t="shared" si="269"/>
        <v>-2.3205999999999989</v>
      </c>
      <c r="J1302" s="63">
        <f t="shared" si="270"/>
        <v>5.3851843599999949</v>
      </c>
      <c r="K1302" s="63">
        <f t="shared" si="271"/>
        <v>2.3205999999999989</v>
      </c>
      <c r="L1302" s="24">
        <f t="shared" si="272"/>
        <v>2.3508745626173857E-2</v>
      </c>
      <c r="M1302" s="4">
        <f t="shared" ca="1" si="261"/>
        <v>102.28179999999999</v>
      </c>
      <c r="N1302" s="63">
        <f t="shared" ca="1" si="263"/>
        <v>-3.5695999999999941</v>
      </c>
      <c r="O1302" s="63">
        <f t="shared" ca="1" si="264"/>
        <v>12.742044159999958</v>
      </c>
      <c r="P1302" s="63">
        <f t="shared" ca="1" si="265"/>
        <v>3.5695999999999941</v>
      </c>
      <c r="Q1302" s="24">
        <f t="shared" ca="1" si="266"/>
        <v>3.6161690247000819E-2</v>
      </c>
      <c r="R1302" s="25">
        <f t="shared" ca="1" si="262"/>
        <v>-3.5800927615157638</v>
      </c>
      <c r="S1302" s="26">
        <f t="shared" ca="1" si="273"/>
        <v>0</v>
      </c>
    </row>
    <row r="1303" spans="5:19" x14ac:dyDescent="0.3">
      <c r="E1303" s="23">
        <f t="shared" si="267"/>
        <v>1302</v>
      </c>
      <c r="F1303" s="79">
        <v>45356</v>
      </c>
      <c r="G1303" s="82">
        <v>97.492400000000004</v>
      </c>
      <c r="H1303" s="27">
        <f t="shared" si="268"/>
        <v>98.712199999999996</v>
      </c>
      <c r="I1303" s="63">
        <f t="shared" si="269"/>
        <v>-1.2197999999999922</v>
      </c>
      <c r="J1303" s="63">
        <f t="shared" si="270"/>
        <v>1.487912039999981</v>
      </c>
      <c r="K1303" s="63">
        <f t="shared" si="271"/>
        <v>1.2197999999999922</v>
      </c>
      <c r="L1303" s="24">
        <f t="shared" si="272"/>
        <v>1.2511744505212634E-2</v>
      </c>
      <c r="M1303" s="4">
        <f t="shared" ca="1" si="261"/>
        <v>100.8146</v>
      </c>
      <c r="N1303" s="63">
        <f t="shared" ca="1" si="263"/>
        <v>-3.3221999999999952</v>
      </c>
      <c r="O1303" s="63">
        <f t="shared" ca="1" si="264"/>
        <v>11.037012839999967</v>
      </c>
      <c r="P1303" s="63">
        <f t="shared" ca="1" si="265"/>
        <v>3.3221999999999952</v>
      </c>
      <c r="Q1303" s="24">
        <f t="shared" ca="1" si="266"/>
        <v>3.4076502373518294E-2</v>
      </c>
      <c r="R1303" s="25">
        <f t="shared" ca="1" si="262"/>
        <v>-3.3326927615157649</v>
      </c>
      <c r="S1303" s="26">
        <f t="shared" ca="1" si="273"/>
        <v>0</v>
      </c>
    </row>
    <row r="1304" spans="5:19" x14ac:dyDescent="0.3">
      <c r="E1304" s="23">
        <f t="shared" si="267"/>
        <v>1303</v>
      </c>
      <c r="F1304" s="79">
        <v>45357</v>
      </c>
      <c r="G1304" s="82">
        <v>96.818100000000001</v>
      </c>
      <c r="H1304" s="27">
        <f t="shared" si="268"/>
        <v>97.492400000000004</v>
      </c>
      <c r="I1304" s="63">
        <f t="shared" si="269"/>
        <v>-0.67430000000000234</v>
      </c>
      <c r="J1304" s="63">
        <f t="shared" si="270"/>
        <v>0.45468049000000316</v>
      </c>
      <c r="K1304" s="63">
        <f t="shared" si="271"/>
        <v>0.67430000000000234</v>
      </c>
      <c r="L1304" s="24">
        <f t="shared" si="272"/>
        <v>6.9646068245503923E-3</v>
      </c>
      <c r="M1304" s="4">
        <f t="shared" ca="1" si="261"/>
        <v>99.079133333333331</v>
      </c>
      <c r="N1304" s="63">
        <f t="shared" ca="1" si="263"/>
        <v>-2.2610333333333301</v>
      </c>
      <c r="O1304" s="63">
        <f t="shared" ca="1" si="264"/>
        <v>5.1122717344444295</v>
      </c>
      <c r="P1304" s="63">
        <f t="shared" ca="1" si="265"/>
        <v>2.2610333333333301</v>
      </c>
      <c r="Q1304" s="24">
        <f t="shared" ca="1" si="266"/>
        <v>2.3353415666423221E-2</v>
      </c>
      <c r="R1304" s="25">
        <f t="shared" ca="1" si="262"/>
        <v>-2.2715260948490998</v>
      </c>
      <c r="S1304" s="26">
        <f t="shared" ca="1" si="273"/>
        <v>0</v>
      </c>
    </row>
    <row r="1305" spans="5:19" x14ac:dyDescent="0.3">
      <c r="E1305" s="23">
        <f t="shared" si="267"/>
        <v>1304</v>
      </c>
      <c r="F1305" s="79">
        <v>45358</v>
      </c>
      <c r="G1305" s="82">
        <v>97.373500000000007</v>
      </c>
      <c r="H1305" s="27">
        <f t="shared" si="268"/>
        <v>96.818100000000001</v>
      </c>
      <c r="I1305" s="63">
        <f t="shared" si="269"/>
        <v>0.55540000000000589</v>
      </c>
      <c r="J1305" s="63">
        <f t="shared" si="270"/>
        <v>0.30846916000000651</v>
      </c>
      <c r="K1305" s="63">
        <f t="shared" si="271"/>
        <v>0.55540000000000589</v>
      </c>
      <c r="L1305" s="24">
        <f t="shared" si="272"/>
        <v>5.7038105850154902E-3</v>
      </c>
      <c r="M1305" s="4">
        <f t="shared" ca="1" si="261"/>
        <v>97.674233333333333</v>
      </c>
      <c r="N1305" s="63">
        <f t="shared" ca="1" si="263"/>
        <v>-0.30073333333332641</v>
      </c>
      <c r="O1305" s="63">
        <f t="shared" ca="1" si="264"/>
        <v>9.0440537777773611E-2</v>
      </c>
      <c r="P1305" s="63">
        <f t="shared" ca="1" si="265"/>
        <v>0.30073333333332641</v>
      </c>
      <c r="Q1305" s="24">
        <f t="shared" ca="1" si="266"/>
        <v>3.0884515123039266E-3</v>
      </c>
      <c r="R1305" s="25">
        <f t="shared" ca="1" si="262"/>
        <v>-0.3112260948490963</v>
      </c>
      <c r="S1305" s="26">
        <f t="shared" ca="1" si="273"/>
        <v>0</v>
      </c>
    </row>
    <row r="1306" spans="5:19" x14ac:dyDescent="0.3">
      <c r="E1306" s="23">
        <f t="shared" si="267"/>
        <v>1305</v>
      </c>
      <c r="F1306" s="79">
        <v>45359</v>
      </c>
      <c r="G1306" s="82">
        <v>98.335400000000007</v>
      </c>
      <c r="H1306" s="27">
        <f t="shared" si="268"/>
        <v>97.373500000000007</v>
      </c>
      <c r="I1306" s="63">
        <f t="shared" si="269"/>
        <v>0.96189999999999998</v>
      </c>
      <c r="J1306" s="63">
        <f t="shared" si="270"/>
        <v>0.92525161</v>
      </c>
      <c r="K1306" s="63">
        <f t="shared" si="271"/>
        <v>0.96189999999999998</v>
      </c>
      <c r="L1306" s="24">
        <f t="shared" si="272"/>
        <v>9.7818283141167875E-3</v>
      </c>
      <c r="M1306" s="4">
        <f t="shared" ca="1" si="261"/>
        <v>97.227999999999994</v>
      </c>
      <c r="N1306" s="63">
        <f t="shared" ca="1" si="263"/>
        <v>1.1074000000000126</v>
      </c>
      <c r="O1306" s="63">
        <f t="shared" ca="1" si="264"/>
        <v>1.2263347600000278</v>
      </c>
      <c r="P1306" s="63">
        <f t="shared" ca="1" si="265"/>
        <v>1.1074000000000126</v>
      </c>
      <c r="Q1306" s="24">
        <f t="shared" ca="1" si="266"/>
        <v>1.1261458233759283E-2</v>
      </c>
      <c r="R1306" s="25">
        <f t="shared" ca="1" si="262"/>
        <v>1.0969072384842427</v>
      </c>
      <c r="S1306" s="26">
        <f t="shared" ca="1" si="273"/>
        <v>1</v>
      </c>
    </row>
    <row r="1307" spans="5:19" x14ac:dyDescent="0.3">
      <c r="E1307" s="23">
        <f t="shared" si="267"/>
        <v>1306</v>
      </c>
      <c r="F1307" s="79">
        <v>45362</v>
      </c>
      <c r="G1307" s="82">
        <v>100.2394</v>
      </c>
      <c r="H1307" s="27">
        <f t="shared" si="268"/>
        <v>98.335400000000007</v>
      </c>
      <c r="I1307" s="63">
        <f t="shared" si="269"/>
        <v>1.9039999999999964</v>
      </c>
      <c r="J1307" s="63">
        <f t="shared" si="270"/>
        <v>3.6252159999999862</v>
      </c>
      <c r="K1307" s="63">
        <f t="shared" si="271"/>
        <v>1.9039999999999964</v>
      </c>
      <c r="L1307" s="24">
        <f t="shared" si="272"/>
        <v>1.8994527102117492E-2</v>
      </c>
      <c r="M1307" s="4">
        <f t="shared" ca="1" si="261"/>
        <v>97.509</v>
      </c>
      <c r="N1307" s="63">
        <f t="shared" ca="1" si="263"/>
        <v>2.730400000000003</v>
      </c>
      <c r="O1307" s="63">
        <f t="shared" ca="1" si="264"/>
        <v>7.4550841600000171</v>
      </c>
      <c r="P1307" s="63">
        <f t="shared" ca="1" si="265"/>
        <v>2.730400000000003</v>
      </c>
      <c r="Q1307" s="24">
        <f t="shared" ca="1" si="266"/>
        <v>2.7238790335935799E-2</v>
      </c>
      <c r="R1307" s="25">
        <f t="shared" ca="1" si="262"/>
        <v>2.7199072384842333</v>
      </c>
      <c r="S1307" s="26">
        <f t="shared" ca="1" si="273"/>
        <v>0</v>
      </c>
    </row>
    <row r="1308" spans="5:19" x14ac:dyDescent="0.3">
      <c r="E1308" s="23">
        <f t="shared" si="267"/>
        <v>1307</v>
      </c>
      <c r="F1308" s="79">
        <v>45363</v>
      </c>
      <c r="G1308" s="82">
        <v>99.346900000000005</v>
      </c>
      <c r="H1308" s="27">
        <f t="shared" si="268"/>
        <v>100.2394</v>
      </c>
      <c r="I1308" s="63">
        <f t="shared" si="269"/>
        <v>-0.89249999999999829</v>
      </c>
      <c r="J1308" s="63">
        <f t="shared" si="270"/>
        <v>0.79655624999999697</v>
      </c>
      <c r="K1308" s="63">
        <f t="shared" si="271"/>
        <v>0.89249999999999829</v>
      </c>
      <c r="L1308" s="24">
        <f t="shared" si="272"/>
        <v>8.9836723642106424E-3</v>
      </c>
      <c r="M1308" s="4">
        <f t="shared" ca="1" si="261"/>
        <v>98.649433333333334</v>
      </c>
      <c r="N1308" s="63">
        <f t="shared" ca="1" si="263"/>
        <v>0.69746666666667068</v>
      </c>
      <c r="O1308" s="63">
        <f t="shared" ca="1" si="264"/>
        <v>0.48645975111111672</v>
      </c>
      <c r="P1308" s="63">
        <f t="shared" ca="1" si="265"/>
        <v>0.69746666666667068</v>
      </c>
      <c r="Q1308" s="24">
        <f t="shared" ca="1" si="266"/>
        <v>7.0205176675534981E-3</v>
      </c>
      <c r="R1308" s="25">
        <f t="shared" ca="1" si="262"/>
        <v>0.68697390515090084</v>
      </c>
      <c r="S1308" s="26">
        <f t="shared" ca="1" si="273"/>
        <v>0</v>
      </c>
    </row>
    <row r="1309" spans="5:19" x14ac:dyDescent="0.3">
      <c r="E1309" s="23">
        <f t="shared" si="267"/>
        <v>1308</v>
      </c>
      <c r="F1309" s="79">
        <v>45364</v>
      </c>
      <c r="G1309" s="82">
        <v>100.5171</v>
      </c>
      <c r="H1309" s="27">
        <f t="shared" si="268"/>
        <v>99.346900000000005</v>
      </c>
      <c r="I1309" s="63">
        <f t="shared" si="269"/>
        <v>1.1701999999999941</v>
      </c>
      <c r="J1309" s="63">
        <f t="shared" si="270"/>
        <v>1.3693680399999864</v>
      </c>
      <c r="K1309" s="63">
        <f t="shared" si="271"/>
        <v>1.1701999999999941</v>
      </c>
      <c r="L1309" s="24">
        <f t="shared" si="272"/>
        <v>1.1641800250902525E-2</v>
      </c>
      <c r="M1309" s="4">
        <f t="shared" ca="1" si="261"/>
        <v>99.307233333333329</v>
      </c>
      <c r="N1309" s="63">
        <f t="shared" ca="1" si="263"/>
        <v>1.2098666666666702</v>
      </c>
      <c r="O1309" s="63">
        <f t="shared" ca="1" si="264"/>
        <v>1.4637773511111196</v>
      </c>
      <c r="P1309" s="63">
        <f t="shared" ca="1" si="265"/>
        <v>1.2098666666666702</v>
      </c>
      <c r="Q1309" s="24">
        <f t="shared" ca="1" si="266"/>
        <v>1.203642630623715E-2</v>
      </c>
      <c r="R1309" s="25">
        <f t="shared" ca="1" si="262"/>
        <v>1.1993739051509003</v>
      </c>
      <c r="S1309" s="26">
        <f t="shared" ca="1" si="273"/>
        <v>0</v>
      </c>
    </row>
    <row r="1310" spans="5:19" x14ac:dyDescent="0.3">
      <c r="E1310" s="23">
        <f t="shared" si="267"/>
        <v>1309</v>
      </c>
      <c r="F1310" s="79">
        <v>45365</v>
      </c>
      <c r="G1310" s="82">
        <v>99.426199999999994</v>
      </c>
      <c r="H1310" s="27">
        <f t="shared" si="268"/>
        <v>100.5171</v>
      </c>
      <c r="I1310" s="63">
        <f t="shared" si="269"/>
        <v>-1.0909000000000049</v>
      </c>
      <c r="J1310" s="63">
        <f t="shared" si="270"/>
        <v>1.1900628100000106</v>
      </c>
      <c r="K1310" s="63">
        <f t="shared" si="271"/>
        <v>1.0909000000000049</v>
      </c>
      <c r="L1310" s="24">
        <f t="shared" si="272"/>
        <v>1.0971957089781215E-2</v>
      </c>
      <c r="M1310" s="4">
        <f t="shared" ca="1" si="261"/>
        <v>100.03446666666666</v>
      </c>
      <c r="N1310" s="63">
        <f t="shared" ca="1" si="263"/>
        <v>-0.6082666666666654</v>
      </c>
      <c r="O1310" s="63">
        <f t="shared" ca="1" si="264"/>
        <v>0.36998833777777623</v>
      </c>
      <c r="P1310" s="63">
        <f t="shared" ca="1" si="265"/>
        <v>0.6082666666666654</v>
      </c>
      <c r="Q1310" s="24">
        <f t="shared" ca="1" si="266"/>
        <v>6.1177704334135817E-3</v>
      </c>
      <c r="R1310" s="25">
        <f t="shared" ca="1" si="262"/>
        <v>-0.61875942818243523</v>
      </c>
      <c r="S1310" s="26">
        <f t="shared" ca="1" si="273"/>
        <v>1</v>
      </c>
    </row>
    <row r="1311" spans="5:19" x14ac:dyDescent="0.3">
      <c r="E1311" s="23">
        <f t="shared" si="267"/>
        <v>1310</v>
      </c>
      <c r="F1311" s="79">
        <v>45366</v>
      </c>
      <c r="G1311" s="82">
        <v>98.811400000000006</v>
      </c>
      <c r="H1311" s="27">
        <f t="shared" si="268"/>
        <v>99.426199999999994</v>
      </c>
      <c r="I1311" s="63">
        <f t="shared" si="269"/>
        <v>-0.61479999999998824</v>
      </c>
      <c r="J1311" s="63">
        <f t="shared" si="270"/>
        <v>0.37797903999998556</v>
      </c>
      <c r="K1311" s="63">
        <f t="shared" si="271"/>
        <v>0.61479999999998824</v>
      </c>
      <c r="L1311" s="24">
        <f t="shared" si="272"/>
        <v>6.2219541469910175E-3</v>
      </c>
      <c r="M1311" s="4">
        <f t="shared" ca="1" si="261"/>
        <v>99.763400000000004</v>
      </c>
      <c r="N1311" s="63">
        <f t="shared" ca="1" si="263"/>
        <v>-0.95199999999999818</v>
      </c>
      <c r="O1311" s="63">
        <f t="shared" ca="1" si="264"/>
        <v>0.90630399999999656</v>
      </c>
      <c r="P1311" s="63">
        <f t="shared" ca="1" si="265"/>
        <v>0.95199999999999818</v>
      </c>
      <c r="Q1311" s="24">
        <f t="shared" ca="1" si="266"/>
        <v>9.6345158554579542E-3</v>
      </c>
      <c r="R1311" s="25">
        <f t="shared" ca="1" si="262"/>
        <v>-0.96249276151576801</v>
      </c>
      <c r="S1311" s="26">
        <f t="shared" ca="1" si="273"/>
        <v>0</v>
      </c>
    </row>
    <row r="1312" spans="5:19" x14ac:dyDescent="0.3">
      <c r="E1312" s="23">
        <f t="shared" si="267"/>
        <v>1311</v>
      </c>
      <c r="F1312" s="79">
        <v>45369</v>
      </c>
      <c r="G1312" s="82">
        <v>97.918899999999994</v>
      </c>
      <c r="H1312" s="27">
        <f t="shared" si="268"/>
        <v>98.811400000000006</v>
      </c>
      <c r="I1312" s="63">
        <f t="shared" si="269"/>
        <v>-0.89250000000001251</v>
      </c>
      <c r="J1312" s="63">
        <f t="shared" si="270"/>
        <v>0.79655625000002228</v>
      </c>
      <c r="K1312" s="63">
        <f t="shared" si="271"/>
        <v>0.89250000000001251</v>
      </c>
      <c r="L1312" s="24">
        <f t="shared" si="272"/>
        <v>9.114685724615091E-3</v>
      </c>
      <c r="M1312" s="4">
        <f t="shared" ca="1" si="261"/>
        <v>99.584900000000005</v>
      </c>
      <c r="N1312" s="63">
        <f t="shared" ca="1" si="263"/>
        <v>-1.666000000000011</v>
      </c>
      <c r="O1312" s="63">
        <f t="shared" ca="1" si="264"/>
        <v>2.7755560000000368</v>
      </c>
      <c r="P1312" s="63">
        <f t="shared" ca="1" si="265"/>
        <v>1.666000000000011</v>
      </c>
      <c r="Q1312" s="24">
        <f t="shared" ca="1" si="266"/>
        <v>1.7014080019281376E-2</v>
      </c>
      <c r="R1312" s="25">
        <f t="shared" ca="1" si="262"/>
        <v>-1.676492761515781</v>
      </c>
      <c r="S1312" s="26">
        <f t="shared" ca="1" si="273"/>
        <v>0</v>
      </c>
    </row>
    <row r="1313" spans="5:19" x14ac:dyDescent="0.3">
      <c r="E1313" s="23">
        <f t="shared" si="267"/>
        <v>1312</v>
      </c>
      <c r="F1313" s="79">
        <v>45370</v>
      </c>
      <c r="G1313" s="82">
        <v>99.128699999999995</v>
      </c>
      <c r="H1313" s="27">
        <f t="shared" si="268"/>
        <v>97.918899999999994</v>
      </c>
      <c r="I1313" s="63">
        <f t="shared" si="269"/>
        <v>1.2098000000000013</v>
      </c>
      <c r="J1313" s="63">
        <f t="shared" si="270"/>
        <v>1.4636160400000031</v>
      </c>
      <c r="K1313" s="63">
        <f t="shared" si="271"/>
        <v>1.2098000000000013</v>
      </c>
      <c r="L1313" s="24">
        <f t="shared" si="272"/>
        <v>1.2204336382904258E-2</v>
      </c>
      <c r="M1313" s="4">
        <f t="shared" ca="1" si="261"/>
        <v>98.718833333333336</v>
      </c>
      <c r="N1313" s="63">
        <f t="shared" ca="1" si="263"/>
        <v>0.40986666666665883</v>
      </c>
      <c r="O1313" s="63">
        <f t="shared" ca="1" si="264"/>
        <v>0.16799068444443802</v>
      </c>
      <c r="P1313" s="63">
        <f t="shared" ca="1" si="265"/>
        <v>0.40986666666665883</v>
      </c>
      <c r="Q1313" s="24">
        <f t="shared" ca="1" si="266"/>
        <v>4.1346922401550596E-3</v>
      </c>
      <c r="R1313" s="25">
        <f t="shared" ca="1" si="262"/>
        <v>0.39937390515088894</v>
      </c>
      <c r="S1313" s="26">
        <f t="shared" ca="1" si="273"/>
        <v>1</v>
      </c>
    </row>
    <row r="1314" spans="5:19" x14ac:dyDescent="0.3">
      <c r="E1314" s="23">
        <f t="shared" si="267"/>
        <v>1313</v>
      </c>
      <c r="F1314" s="79">
        <v>45371</v>
      </c>
      <c r="G1314" s="82">
        <v>99.436099999999996</v>
      </c>
      <c r="H1314" s="27">
        <f t="shared" si="268"/>
        <v>99.128699999999995</v>
      </c>
      <c r="I1314" s="63">
        <f t="shared" si="269"/>
        <v>0.30740000000000123</v>
      </c>
      <c r="J1314" s="63">
        <f t="shared" si="270"/>
        <v>9.449476000000076E-2</v>
      </c>
      <c r="K1314" s="63">
        <f t="shared" si="271"/>
        <v>0.30740000000000123</v>
      </c>
      <c r="L1314" s="24">
        <f t="shared" si="272"/>
        <v>3.0914325883658073E-3</v>
      </c>
      <c r="M1314" s="4">
        <f t="shared" ca="1" si="261"/>
        <v>98.61966666666666</v>
      </c>
      <c r="N1314" s="63">
        <f t="shared" ca="1" si="263"/>
        <v>0.81643333333333601</v>
      </c>
      <c r="O1314" s="63">
        <f t="shared" ca="1" si="264"/>
        <v>0.66656338777778212</v>
      </c>
      <c r="P1314" s="63">
        <f t="shared" ca="1" si="265"/>
        <v>0.81643333333333601</v>
      </c>
      <c r="Q1314" s="24">
        <f t="shared" ca="1" si="266"/>
        <v>8.210633093346742E-3</v>
      </c>
      <c r="R1314" s="25">
        <f t="shared" ca="1" si="262"/>
        <v>0.80594057181756618</v>
      </c>
      <c r="S1314" s="26">
        <f t="shared" ca="1" si="273"/>
        <v>0</v>
      </c>
    </row>
    <row r="1315" spans="5:19" x14ac:dyDescent="0.3">
      <c r="E1315" s="23">
        <f t="shared" si="267"/>
        <v>1314</v>
      </c>
      <c r="F1315" s="79">
        <v>45372</v>
      </c>
      <c r="G1315" s="82">
        <v>99.9816</v>
      </c>
      <c r="H1315" s="27">
        <f t="shared" si="268"/>
        <v>99.436099999999996</v>
      </c>
      <c r="I1315" s="63">
        <f t="shared" si="269"/>
        <v>0.54550000000000409</v>
      </c>
      <c r="J1315" s="63">
        <f t="shared" si="270"/>
        <v>0.29757025000000448</v>
      </c>
      <c r="K1315" s="63">
        <f t="shared" si="271"/>
        <v>0.54550000000000409</v>
      </c>
      <c r="L1315" s="24">
        <f t="shared" si="272"/>
        <v>5.4560039047185094E-3</v>
      </c>
      <c r="M1315" s="4">
        <f t="shared" ca="1" si="261"/>
        <v>98.8279</v>
      </c>
      <c r="N1315" s="63">
        <f t="shared" ca="1" si="263"/>
        <v>1.1537000000000006</v>
      </c>
      <c r="O1315" s="63">
        <f t="shared" ca="1" si="264"/>
        <v>1.3310236900000014</v>
      </c>
      <c r="P1315" s="63">
        <f t="shared" ca="1" si="265"/>
        <v>1.1537000000000006</v>
      </c>
      <c r="Q1315" s="24">
        <f t="shared" ca="1" si="266"/>
        <v>1.1539123198668561E-2</v>
      </c>
      <c r="R1315" s="25">
        <f t="shared" ca="1" si="262"/>
        <v>1.1432072384842307</v>
      </c>
      <c r="S1315" s="26">
        <f t="shared" ca="1" si="273"/>
        <v>0</v>
      </c>
    </row>
    <row r="1316" spans="5:19" x14ac:dyDescent="0.3">
      <c r="E1316" s="23">
        <f t="shared" si="267"/>
        <v>1315</v>
      </c>
      <c r="F1316" s="79">
        <v>45373</v>
      </c>
      <c r="G1316" s="82">
        <v>93.079499999999996</v>
      </c>
      <c r="H1316" s="27">
        <f t="shared" si="268"/>
        <v>99.9816</v>
      </c>
      <c r="I1316" s="63">
        <f t="shared" si="269"/>
        <v>-6.9021000000000043</v>
      </c>
      <c r="J1316" s="63">
        <f t="shared" si="270"/>
        <v>47.638984410000063</v>
      </c>
      <c r="K1316" s="63">
        <f t="shared" si="271"/>
        <v>6.9021000000000043</v>
      </c>
      <c r="L1316" s="24">
        <f t="shared" si="272"/>
        <v>7.4152740399336101E-2</v>
      </c>
      <c r="M1316" s="4">
        <f t="shared" ca="1" si="261"/>
        <v>99.515466666666669</v>
      </c>
      <c r="N1316" s="63">
        <f t="shared" ca="1" si="263"/>
        <v>-6.4359666666666726</v>
      </c>
      <c r="O1316" s="63">
        <f t="shared" ca="1" si="264"/>
        <v>41.421666934444524</v>
      </c>
      <c r="P1316" s="63">
        <f t="shared" ca="1" si="265"/>
        <v>6.4359666666666726</v>
      </c>
      <c r="Q1316" s="24">
        <f t="shared" ca="1" si="266"/>
        <v>6.9144834970822494E-2</v>
      </c>
      <c r="R1316" s="25">
        <f t="shared" ca="1" si="262"/>
        <v>-6.4464594281824423</v>
      </c>
      <c r="S1316" s="26">
        <f t="shared" ca="1" si="273"/>
        <v>1</v>
      </c>
    </row>
    <row r="1317" spans="5:19" x14ac:dyDescent="0.3">
      <c r="E1317" s="23">
        <f t="shared" si="267"/>
        <v>1316</v>
      </c>
      <c r="F1317" s="79">
        <v>45376</v>
      </c>
      <c r="G1317" s="82">
        <v>92.970399999999998</v>
      </c>
      <c r="H1317" s="27">
        <f t="shared" si="268"/>
        <v>93.079499999999996</v>
      </c>
      <c r="I1317" s="63">
        <f t="shared" si="269"/>
        <v>-0.10909999999999798</v>
      </c>
      <c r="J1317" s="63">
        <f t="shared" si="270"/>
        <v>1.1902809999999559E-2</v>
      </c>
      <c r="K1317" s="63">
        <f t="shared" si="271"/>
        <v>0.10909999999999798</v>
      </c>
      <c r="L1317" s="24">
        <f t="shared" si="272"/>
        <v>1.1734917780282538E-3</v>
      </c>
      <c r="M1317" s="4">
        <f t="shared" ca="1" si="261"/>
        <v>97.499066666666678</v>
      </c>
      <c r="N1317" s="63">
        <f t="shared" ca="1" si="263"/>
        <v>-4.5286666666666804</v>
      </c>
      <c r="O1317" s="63">
        <f t="shared" ca="1" si="264"/>
        <v>20.508821777777904</v>
      </c>
      <c r="P1317" s="63">
        <f t="shared" ca="1" si="265"/>
        <v>4.5286666666666804</v>
      </c>
      <c r="Q1317" s="24">
        <f t="shared" ca="1" si="266"/>
        <v>4.8710844168323254E-2</v>
      </c>
      <c r="R1317" s="25">
        <f t="shared" ca="1" si="262"/>
        <v>-4.5391594281824501</v>
      </c>
      <c r="S1317" s="26">
        <f t="shared" ca="1" si="273"/>
        <v>0</v>
      </c>
    </row>
    <row r="1318" spans="5:19" x14ac:dyDescent="0.3">
      <c r="E1318" s="23">
        <f t="shared" si="267"/>
        <v>1317</v>
      </c>
      <c r="F1318" s="79">
        <v>45377</v>
      </c>
      <c r="G1318" s="82">
        <v>91.810100000000006</v>
      </c>
      <c r="H1318" s="27">
        <f t="shared" si="268"/>
        <v>92.970399999999998</v>
      </c>
      <c r="I1318" s="63">
        <f t="shared" si="269"/>
        <v>-1.1602999999999923</v>
      </c>
      <c r="J1318" s="63">
        <f t="shared" si="270"/>
        <v>1.3462960899999823</v>
      </c>
      <c r="K1318" s="63">
        <f t="shared" si="271"/>
        <v>1.1602999999999923</v>
      </c>
      <c r="L1318" s="24">
        <f t="shared" si="272"/>
        <v>1.263804309111952E-2</v>
      </c>
      <c r="M1318" s="4">
        <f t="shared" ca="1" si="261"/>
        <v>95.343833333333336</v>
      </c>
      <c r="N1318" s="63">
        <f t="shared" ca="1" si="263"/>
        <v>-3.5337333333333305</v>
      </c>
      <c r="O1318" s="63">
        <f t="shared" ca="1" si="264"/>
        <v>12.487271271111091</v>
      </c>
      <c r="P1318" s="63">
        <f t="shared" ca="1" si="265"/>
        <v>3.5337333333333305</v>
      </c>
      <c r="Q1318" s="24">
        <f t="shared" ca="1" si="266"/>
        <v>3.8489592466769237E-2</v>
      </c>
      <c r="R1318" s="25">
        <f t="shared" ca="1" si="262"/>
        <v>-3.5442260948491002</v>
      </c>
      <c r="S1318" s="26">
        <f t="shared" ca="1" si="273"/>
        <v>0</v>
      </c>
    </row>
    <row r="1319" spans="5:19" x14ac:dyDescent="0.3">
      <c r="E1319" s="23">
        <f t="shared" si="267"/>
        <v>1318</v>
      </c>
      <c r="F1319" s="79">
        <v>45378</v>
      </c>
      <c r="G1319" s="82">
        <v>93.347200000000001</v>
      </c>
      <c r="H1319" s="27">
        <f t="shared" si="268"/>
        <v>91.810100000000006</v>
      </c>
      <c r="I1319" s="63">
        <f t="shared" si="269"/>
        <v>1.5370999999999952</v>
      </c>
      <c r="J1319" s="63">
        <f t="shared" si="270"/>
        <v>2.3626764099999855</v>
      </c>
      <c r="K1319" s="63">
        <f t="shared" si="271"/>
        <v>1.5370999999999952</v>
      </c>
      <c r="L1319" s="24">
        <f t="shared" si="272"/>
        <v>1.6466482122656011E-2</v>
      </c>
      <c r="M1319" s="4">
        <f t="shared" ca="1" si="261"/>
        <v>92.62</v>
      </c>
      <c r="N1319" s="63">
        <f t="shared" ca="1" si="263"/>
        <v>0.72719999999999629</v>
      </c>
      <c r="O1319" s="63">
        <f t="shared" ca="1" si="264"/>
        <v>0.5288198399999946</v>
      </c>
      <c r="P1319" s="63">
        <f t="shared" ca="1" si="265"/>
        <v>0.72719999999999629</v>
      </c>
      <c r="Q1319" s="24">
        <f t="shared" ca="1" si="266"/>
        <v>7.7902711597133741E-3</v>
      </c>
      <c r="R1319" s="25">
        <f t="shared" ca="1" si="262"/>
        <v>0.71670723848422646</v>
      </c>
      <c r="S1319" s="26">
        <f t="shared" ca="1" si="273"/>
        <v>1</v>
      </c>
    </row>
    <row r="1320" spans="5:19" x14ac:dyDescent="0.3">
      <c r="E1320" s="23">
        <f t="shared" si="267"/>
        <v>1319</v>
      </c>
      <c r="F1320" s="79">
        <v>45379</v>
      </c>
      <c r="G1320" s="82">
        <v>93.198499999999996</v>
      </c>
      <c r="H1320" s="27">
        <f t="shared" si="268"/>
        <v>93.347200000000001</v>
      </c>
      <c r="I1320" s="63">
        <f t="shared" si="269"/>
        <v>-0.14870000000000516</v>
      </c>
      <c r="J1320" s="63">
        <f t="shared" si="270"/>
        <v>2.2111690000001533E-2</v>
      </c>
      <c r="K1320" s="63">
        <f t="shared" si="271"/>
        <v>0.14870000000000516</v>
      </c>
      <c r="L1320" s="24">
        <f t="shared" si="272"/>
        <v>1.5955192411895595E-3</v>
      </c>
      <c r="M1320" s="4">
        <f t="shared" ca="1" si="261"/>
        <v>92.70923333333333</v>
      </c>
      <c r="N1320" s="63">
        <f t="shared" ca="1" si="263"/>
        <v>0.48926666666666563</v>
      </c>
      <c r="O1320" s="63">
        <f t="shared" ca="1" si="264"/>
        <v>0.23938187111111009</v>
      </c>
      <c r="P1320" s="63">
        <f t="shared" ca="1" si="265"/>
        <v>0.48926666666666563</v>
      </c>
      <c r="Q1320" s="24">
        <f t="shared" ca="1" si="266"/>
        <v>5.249726837520622E-3</v>
      </c>
      <c r="R1320" s="25">
        <f t="shared" ca="1" si="262"/>
        <v>0.47877390515089574</v>
      </c>
      <c r="S1320" s="26">
        <f t="shared" ca="1" si="273"/>
        <v>0</v>
      </c>
    </row>
    <row r="1321" spans="5:19" x14ac:dyDescent="0.3">
      <c r="E1321" s="23">
        <f t="shared" si="267"/>
        <v>1320</v>
      </c>
      <c r="F1321" s="79">
        <v>45383</v>
      </c>
      <c r="G1321" s="82">
        <v>91.790300000000002</v>
      </c>
      <c r="H1321" s="27">
        <f t="shared" si="268"/>
        <v>93.198499999999996</v>
      </c>
      <c r="I1321" s="63">
        <f t="shared" si="269"/>
        <v>-1.4081999999999937</v>
      </c>
      <c r="J1321" s="63">
        <f t="shared" si="270"/>
        <v>1.9830272399999822</v>
      </c>
      <c r="K1321" s="63">
        <f t="shared" si="271"/>
        <v>1.4081999999999937</v>
      </c>
      <c r="L1321" s="24">
        <f t="shared" si="272"/>
        <v>1.5341490331767012E-2</v>
      </c>
      <c r="M1321" s="4">
        <f t="shared" ca="1" si="261"/>
        <v>92.785266666666686</v>
      </c>
      <c r="N1321" s="63">
        <f t="shared" ca="1" si="263"/>
        <v>-0.99496666666668432</v>
      </c>
      <c r="O1321" s="63">
        <f t="shared" ca="1" si="264"/>
        <v>0.98995866777781294</v>
      </c>
      <c r="P1321" s="63">
        <f t="shared" ca="1" si="265"/>
        <v>0.99496666666668432</v>
      </c>
      <c r="Q1321" s="24">
        <f t="shared" ca="1" si="266"/>
        <v>1.0839562205011687E-2</v>
      </c>
      <c r="R1321" s="25">
        <f t="shared" ca="1" si="262"/>
        <v>-1.0054594281824543</v>
      </c>
      <c r="S1321" s="26">
        <f t="shared" ca="1" si="273"/>
        <v>1</v>
      </c>
    </row>
    <row r="1322" spans="5:19" x14ac:dyDescent="0.3">
      <c r="E1322" s="23">
        <f t="shared" si="267"/>
        <v>1321</v>
      </c>
      <c r="F1322" s="79">
        <v>45384</v>
      </c>
      <c r="G1322" s="82">
        <v>90.193600000000004</v>
      </c>
      <c r="H1322" s="27">
        <f t="shared" si="268"/>
        <v>91.790300000000002</v>
      </c>
      <c r="I1322" s="63">
        <f t="shared" si="269"/>
        <v>-1.5966999999999985</v>
      </c>
      <c r="J1322" s="63">
        <f t="shared" si="270"/>
        <v>2.5494508899999953</v>
      </c>
      <c r="K1322" s="63">
        <f t="shared" si="271"/>
        <v>1.5966999999999985</v>
      </c>
      <c r="L1322" s="24">
        <f t="shared" si="272"/>
        <v>1.7703029926735361E-2</v>
      </c>
      <c r="M1322" s="4">
        <f t="shared" ca="1" si="261"/>
        <v>92.778666666666666</v>
      </c>
      <c r="N1322" s="63">
        <f t="shared" ca="1" si="263"/>
        <v>-2.5850666666666626</v>
      </c>
      <c r="O1322" s="63">
        <f t="shared" ca="1" si="264"/>
        <v>6.6825696711110902</v>
      </c>
      <c r="P1322" s="63">
        <f t="shared" ca="1" si="265"/>
        <v>2.5850666666666626</v>
      </c>
      <c r="Q1322" s="24">
        <f t="shared" ca="1" si="266"/>
        <v>2.8661309302064255E-2</v>
      </c>
      <c r="R1322" s="25">
        <f t="shared" ca="1" si="262"/>
        <v>-2.5955594281824323</v>
      </c>
      <c r="S1322" s="26">
        <f t="shared" ca="1" si="273"/>
        <v>0</v>
      </c>
    </row>
    <row r="1323" spans="5:19" x14ac:dyDescent="0.3">
      <c r="E1323" s="23">
        <f t="shared" si="267"/>
        <v>1322</v>
      </c>
      <c r="F1323" s="79">
        <v>45385</v>
      </c>
      <c r="G1323" s="82">
        <v>89.578800000000001</v>
      </c>
      <c r="H1323" s="27">
        <f t="shared" si="268"/>
        <v>90.193600000000004</v>
      </c>
      <c r="I1323" s="63">
        <f t="shared" si="269"/>
        <v>-0.61480000000000246</v>
      </c>
      <c r="J1323" s="63">
        <f t="shared" si="270"/>
        <v>0.37797904000000304</v>
      </c>
      <c r="K1323" s="63">
        <f t="shared" si="271"/>
        <v>0.61480000000000246</v>
      </c>
      <c r="L1323" s="24">
        <f t="shared" si="272"/>
        <v>6.8632310323425011E-3</v>
      </c>
      <c r="M1323" s="4">
        <f t="shared" ca="1" si="261"/>
        <v>91.727466666666672</v>
      </c>
      <c r="N1323" s="63">
        <f t="shared" ca="1" si="263"/>
        <v>-2.1486666666666707</v>
      </c>
      <c r="O1323" s="63">
        <f t="shared" ca="1" si="264"/>
        <v>4.6167684444444621</v>
      </c>
      <c r="P1323" s="63">
        <f t="shared" ca="1" si="265"/>
        <v>2.1486666666666707</v>
      </c>
      <c r="Q1323" s="24">
        <f t="shared" ca="1" si="266"/>
        <v>2.3986330098937143E-2</v>
      </c>
      <c r="R1323" s="25">
        <f t="shared" ca="1" si="262"/>
        <v>-2.1591594281824404</v>
      </c>
      <c r="S1323" s="26">
        <f t="shared" ca="1" si="273"/>
        <v>0</v>
      </c>
    </row>
    <row r="1324" spans="5:19" x14ac:dyDescent="0.3">
      <c r="E1324" s="23">
        <f t="shared" si="267"/>
        <v>1323</v>
      </c>
      <c r="F1324" s="79">
        <v>45386</v>
      </c>
      <c r="G1324" s="82">
        <v>88.329300000000003</v>
      </c>
      <c r="H1324" s="27">
        <f t="shared" si="268"/>
        <v>89.578800000000001</v>
      </c>
      <c r="I1324" s="63">
        <f t="shared" si="269"/>
        <v>-1.2494999999999976</v>
      </c>
      <c r="J1324" s="63">
        <f t="shared" si="270"/>
        <v>1.5612502499999941</v>
      </c>
      <c r="K1324" s="63">
        <f t="shared" si="271"/>
        <v>1.2494999999999976</v>
      </c>
      <c r="L1324" s="24">
        <f t="shared" si="272"/>
        <v>1.4145928927320806E-2</v>
      </c>
      <c r="M1324" s="4">
        <f t="shared" ca="1" si="261"/>
        <v>90.520899999999997</v>
      </c>
      <c r="N1324" s="63">
        <f t="shared" ca="1" si="263"/>
        <v>-2.191599999999994</v>
      </c>
      <c r="O1324" s="63">
        <f t="shared" ca="1" si="264"/>
        <v>4.8031105599999737</v>
      </c>
      <c r="P1324" s="63">
        <f t="shared" ca="1" si="265"/>
        <v>2.191599999999994</v>
      </c>
      <c r="Q1324" s="24">
        <f t="shared" ca="1" si="266"/>
        <v>2.4811698949272709E-2</v>
      </c>
      <c r="R1324" s="25">
        <f t="shared" ca="1" si="262"/>
        <v>-2.2020927615157637</v>
      </c>
      <c r="S1324" s="26">
        <f t="shared" ca="1" si="273"/>
        <v>0</v>
      </c>
    </row>
    <row r="1325" spans="5:19" x14ac:dyDescent="0.3">
      <c r="E1325" s="23">
        <f t="shared" si="267"/>
        <v>1324</v>
      </c>
      <c r="F1325" s="79">
        <v>45387</v>
      </c>
      <c r="G1325" s="82">
        <v>88.101200000000006</v>
      </c>
      <c r="H1325" s="27">
        <f t="shared" si="268"/>
        <v>88.329300000000003</v>
      </c>
      <c r="I1325" s="63">
        <f t="shared" si="269"/>
        <v>-0.22809999999999775</v>
      </c>
      <c r="J1325" s="63">
        <f t="shared" si="270"/>
        <v>5.202960999999897E-2</v>
      </c>
      <c r="K1325" s="63">
        <f t="shared" si="271"/>
        <v>0.22809999999999775</v>
      </c>
      <c r="L1325" s="24">
        <f t="shared" si="272"/>
        <v>2.5890680263151666E-3</v>
      </c>
      <c r="M1325" s="4">
        <f t="shared" ca="1" si="261"/>
        <v>89.367233333333331</v>
      </c>
      <c r="N1325" s="63">
        <f t="shared" ca="1" si="263"/>
        <v>-1.2660333333333256</v>
      </c>
      <c r="O1325" s="63">
        <f t="shared" ca="1" si="264"/>
        <v>1.6028404011110915</v>
      </c>
      <c r="P1325" s="63">
        <f t="shared" ca="1" si="265"/>
        <v>1.2660333333333256</v>
      </c>
      <c r="Q1325" s="24">
        <f t="shared" ca="1" si="266"/>
        <v>1.437021667506601E-2</v>
      </c>
      <c r="R1325" s="25">
        <f t="shared" ca="1" si="262"/>
        <v>-1.2765260948490955</v>
      </c>
      <c r="S1325" s="26">
        <f t="shared" ca="1" si="273"/>
        <v>0</v>
      </c>
    </row>
    <row r="1326" spans="5:19" x14ac:dyDescent="0.3">
      <c r="E1326" s="23">
        <f t="shared" si="267"/>
        <v>1325</v>
      </c>
      <c r="F1326" s="79">
        <v>45390</v>
      </c>
      <c r="G1326" s="82">
        <v>89.251499999999993</v>
      </c>
      <c r="H1326" s="27">
        <f t="shared" si="268"/>
        <v>88.101200000000006</v>
      </c>
      <c r="I1326" s="63">
        <f t="shared" si="269"/>
        <v>1.1502999999999872</v>
      </c>
      <c r="J1326" s="63">
        <f t="shared" si="270"/>
        <v>1.3231900899999707</v>
      </c>
      <c r="K1326" s="63">
        <f t="shared" si="271"/>
        <v>1.1502999999999872</v>
      </c>
      <c r="L1326" s="24">
        <f t="shared" si="272"/>
        <v>1.2888298796098523E-2</v>
      </c>
      <c r="M1326" s="4">
        <f t="shared" ca="1" si="261"/>
        <v>88.669766666666661</v>
      </c>
      <c r="N1326" s="63">
        <f t="shared" ca="1" si="263"/>
        <v>0.58173333333333233</v>
      </c>
      <c r="O1326" s="63">
        <f t="shared" ca="1" si="264"/>
        <v>0.33841367111110993</v>
      </c>
      <c r="P1326" s="63">
        <f t="shared" ca="1" si="265"/>
        <v>0.58173333333333233</v>
      </c>
      <c r="Q1326" s="24">
        <f t="shared" ca="1" si="266"/>
        <v>6.5179109968273065E-3</v>
      </c>
      <c r="R1326" s="25">
        <f t="shared" ca="1" si="262"/>
        <v>0.57124057181756249</v>
      </c>
      <c r="S1326" s="26">
        <f t="shared" ca="1" si="273"/>
        <v>1</v>
      </c>
    </row>
    <row r="1327" spans="5:19" x14ac:dyDescent="0.3">
      <c r="E1327" s="23">
        <f t="shared" si="267"/>
        <v>1326</v>
      </c>
      <c r="F1327" s="79">
        <v>45391</v>
      </c>
      <c r="G1327" s="82">
        <v>90.243200000000002</v>
      </c>
      <c r="H1327" s="27">
        <f t="shared" si="268"/>
        <v>89.251499999999993</v>
      </c>
      <c r="I1327" s="63">
        <f t="shared" si="269"/>
        <v>0.99170000000000869</v>
      </c>
      <c r="J1327" s="63">
        <f t="shared" si="270"/>
        <v>0.98346889000001725</v>
      </c>
      <c r="K1327" s="63">
        <f t="shared" si="271"/>
        <v>0.99170000000000869</v>
      </c>
      <c r="L1327" s="24">
        <f t="shared" si="272"/>
        <v>1.09891936456155E-2</v>
      </c>
      <c r="M1327" s="4">
        <f t="shared" ca="1" si="261"/>
        <v>88.560666666666677</v>
      </c>
      <c r="N1327" s="63">
        <f t="shared" ca="1" si="263"/>
        <v>1.6825333333333248</v>
      </c>
      <c r="O1327" s="63">
        <f t="shared" ca="1" si="264"/>
        <v>2.8309184177777489</v>
      </c>
      <c r="P1327" s="63">
        <f t="shared" ca="1" si="265"/>
        <v>1.6825333333333248</v>
      </c>
      <c r="Q1327" s="24">
        <f t="shared" ca="1" si="266"/>
        <v>1.8644433412526647E-2</v>
      </c>
      <c r="R1327" s="25">
        <f t="shared" ca="1" si="262"/>
        <v>1.6720405718175548</v>
      </c>
      <c r="S1327" s="26">
        <f t="shared" ca="1" si="273"/>
        <v>0</v>
      </c>
    </row>
    <row r="1328" spans="5:19" x14ac:dyDescent="0.3">
      <c r="E1328" s="23">
        <f t="shared" si="267"/>
        <v>1327</v>
      </c>
      <c r="F1328" s="79">
        <v>45392</v>
      </c>
      <c r="G1328" s="82">
        <v>88.259900000000002</v>
      </c>
      <c r="H1328" s="27">
        <f t="shared" si="268"/>
        <v>90.243200000000002</v>
      </c>
      <c r="I1328" s="63">
        <f t="shared" si="269"/>
        <v>-1.9832999999999998</v>
      </c>
      <c r="J1328" s="63">
        <f t="shared" si="270"/>
        <v>3.9334788899999995</v>
      </c>
      <c r="K1328" s="63">
        <f t="shared" si="271"/>
        <v>1.9832999999999998</v>
      </c>
      <c r="L1328" s="24">
        <f t="shared" si="272"/>
        <v>2.2471133549890717E-2</v>
      </c>
      <c r="M1328" s="4">
        <f t="shared" ca="1" si="261"/>
        <v>89.198633333333348</v>
      </c>
      <c r="N1328" s="63">
        <f t="shared" ca="1" si="263"/>
        <v>-0.93873333333334585</v>
      </c>
      <c r="O1328" s="63">
        <f t="shared" ca="1" si="264"/>
        <v>0.88122027111113466</v>
      </c>
      <c r="P1328" s="63">
        <f t="shared" ca="1" si="265"/>
        <v>0.93873333333334585</v>
      </c>
      <c r="Q1328" s="24">
        <f t="shared" ca="1" si="266"/>
        <v>1.063601174863495E-2</v>
      </c>
      <c r="R1328" s="25">
        <f t="shared" ca="1" si="262"/>
        <v>-0.94922609484911569</v>
      </c>
      <c r="S1328" s="26">
        <f t="shared" ca="1" si="273"/>
        <v>1</v>
      </c>
    </row>
    <row r="1329" spans="5:19" x14ac:dyDescent="0.3">
      <c r="E1329" s="23">
        <f t="shared" si="267"/>
        <v>1328</v>
      </c>
      <c r="F1329" s="79">
        <v>45393</v>
      </c>
      <c r="G1329" s="82">
        <v>91.234899999999996</v>
      </c>
      <c r="H1329" s="27">
        <f t="shared" si="268"/>
        <v>88.259900000000002</v>
      </c>
      <c r="I1329" s="63">
        <f t="shared" si="269"/>
        <v>2.9749999999999943</v>
      </c>
      <c r="J1329" s="63">
        <f t="shared" si="270"/>
        <v>8.8506249999999653</v>
      </c>
      <c r="K1329" s="63">
        <f t="shared" si="271"/>
        <v>2.9749999999999943</v>
      </c>
      <c r="L1329" s="24">
        <f t="shared" si="272"/>
        <v>3.2608135702455909E-2</v>
      </c>
      <c r="M1329" s="4">
        <f t="shared" ca="1" si="261"/>
        <v>89.251533333333327</v>
      </c>
      <c r="N1329" s="63">
        <f t="shared" ca="1" si="263"/>
        <v>1.9833666666666687</v>
      </c>
      <c r="O1329" s="63">
        <f t="shared" ca="1" si="264"/>
        <v>3.9337433344444528</v>
      </c>
      <c r="P1329" s="63">
        <f t="shared" ca="1" si="265"/>
        <v>1.9833666666666687</v>
      </c>
      <c r="Q1329" s="24">
        <f t="shared" ca="1" si="266"/>
        <v>2.1739122492233441E-2</v>
      </c>
      <c r="R1329" s="25">
        <f t="shared" ca="1" si="262"/>
        <v>1.9728739051508988</v>
      </c>
      <c r="S1329" s="26">
        <f t="shared" ca="1" si="273"/>
        <v>1</v>
      </c>
    </row>
    <row r="1330" spans="5:19" x14ac:dyDescent="0.3">
      <c r="E1330" s="23">
        <f t="shared" si="267"/>
        <v>1329</v>
      </c>
      <c r="F1330" s="79">
        <v>45394</v>
      </c>
      <c r="G1330" s="82">
        <v>91.234899999999996</v>
      </c>
      <c r="H1330" s="27">
        <f t="shared" si="268"/>
        <v>91.234899999999996</v>
      </c>
      <c r="I1330" s="63">
        <f t="shared" si="269"/>
        <v>0</v>
      </c>
      <c r="J1330" s="63">
        <f t="shared" si="270"/>
        <v>0</v>
      </c>
      <c r="K1330" s="63">
        <f t="shared" si="271"/>
        <v>0</v>
      </c>
      <c r="L1330" s="24">
        <f t="shared" si="272"/>
        <v>0</v>
      </c>
      <c r="M1330" s="4">
        <f t="shared" ca="1" si="261"/>
        <v>89.912666666666667</v>
      </c>
      <c r="N1330" s="63">
        <f t="shared" ca="1" si="263"/>
        <v>1.3222333333333296</v>
      </c>
      <c r="O1330" s="63">
        <f t="shared" ca="1" si="264"/>
        <v>1.748300987777768</v>
      </c>
      <c r="P1330" s="63">
        <f t="shared" ca="1" si="265"/>
        <v>1.3222333333333296</v>
      </c>
      <c r="Q1330" s="24">
        <f t="shared" ca="1" si="266"/>
        <v>1.4492626542401315E-2</v>
      </c>
      <c r="R1330" s="25">
        <f t="shared" ca="1" si="262"/>
        <v>1.3117405718175597</v>
      </c>
      <c r="S1330" s="26">
        <f t="shared" ca="1" si="273"/>
        <v>0</v>
      </c>
    </row>
    <row r="1331" spans="5:19" x14ac:dyDescent="0.3">
      <c r="E1331" s="23">
        <f t="shared" si="267"/>
        <v>1330</v>
      </c>
      <c r="F1331" s="79">
        <v>45397</v>
      </c>
      <c r="G1331" s="82">
        <v>92.325800000000001</v>
      </c>
      <c r="H1331" s="27">
        <f t="shared" si="268"/>
        <v>91.234899999999996</v>
      </c>
      <c r="I1331" s="63">
        <f t="shared" si="269"/>
        <v>1.0909000000000049</v>
      </c>
      <c r="J1331" s="63">
        <f t="shared" si="270"/>
        <v>1.1900628100000106</v>
      </c>
      <c r="K1331" s="63">
        <f t="shared" si="271"/>
        <v>1.0909000000000049</v>
      </c>
      <c r="L1331" s="24">
        <f t="shared" si="272"/>
        <v>1.1815765474006234E-2</v>
      </c>
      <c r="M1331" s="4">
        <f t="shared" ca="1" si="261"/>
        <v>90.243233333333322</v>
      </c>
      <c r="N1331" s="63">
        <f t="shared" ca="1" si="263"/>
        <v>2.0825666666666791</v>
      </c>
      <c r="O1331" s="63">
        <f t="shared" ca="1" si="264"/>
        <v>4.3370839211111631</v>
      </c>
      <c r="P1331" s="63">
        <f t="shared" ca="1" si="265"/>
        <v>2.0825666666666791</v>
      </c>
      <c r="Q1331" s="24">
        <f t="shared" ca="1" si="266"/>
        <v>2.2556714013490044E-2</v>
      </c>
      <c r="R1331" s="25">
        <f t="shared" ca="1" si="262"/>
        <v>2.0720739051509094</v>
      </c>
      <c r="S1331" s="26">
        <f t="shared" ca="1" si="273"/>
        <v>0</v>
      </c>
    </row>
    <row r="1332" spans="5:19" x14ac:dyDescent="0.3">
      <c r="E1332" s="23">
        <f t="shared" si="267"/>
        <v>1331</v>
      </c>
      <c r="F1332" s="79">
        <v>45398</v>
      </c>
      <c r="G1332" s="82">
        <v>92.613399999999999</v>
      </c>
      <c r="H1332" s="27">
        <f t="shared" si="268"/>
        <v>92.325800000000001</v>
      </c>
      <c r="I1332" s="63">
        <f t="shared" si="269"/>
        <v>0.28759999999999764</v>
      </c>
      <c r="J1332" s="63">
        <f t="shared" si="270"/>
        <v>8.2713759999998637E-2</v>
      </c>
      <c r="K1332" s="63">
        <f t="shared" si="271"/>
        <v>0.28759999999999764</v>
      </c>
      <c r="L1332" s="24">
        <f t="shared" si="272"/>
        <v>3.1053821585213118E-3</v>
      </c>
      <c r="M1332" s="4">
        <f t="shared" ca="1" si="261"/>
        <v>91.598533333333322</v>
      </c>
      <c r="N1332" s="63">
        <f t="shared" ca="1" si="263"/>
        <v>1.014866666666677</v>
      </c>
      <c r="O1332" s="63">
        <f t="shared" ca="1" si="264"/>
        <v>1.0299543511111322</v>
      </c>
      <c r="P1332" s="63">
        <f t="shared" ca="1" si="265"/>
        <v>1.014866666666677</v>
      </c>
      <c r="Q1332" s="24">
        <f t="shared" ca="1" si="266"/>
        <v>1.0958097496330737E-2</v>
      </c>
      <c r="R1332" s="25">
        <f t="shared" ca="1" si="262"/>
        <v>1.0043739051509071</v>
      </c>
      <c r="S1332" s="26">
        <f t="shared" ca="1" si="273"/>
        <v>0</v>
      </c>
    </row>
    <row r="1333" spans="5:19" x14ac:dyDescent="0.3">
      <c r="E1333" s="23">
        <f t="shared" si="267"/>
        <v>1332</v>
      </c>
      <c r="F1333" s="79">
        <v>45399</v>
      </c>
      <c r="G1333" s="82">
        <v>94.051299999999998</v>
      </c>
      <c r="H1333" s="27">
        <f t="shared" si="268"/>
        <v>92.613399999999999</v>
      </c>
      <c r="I1333" s="63">
        <f t="shared" si="269"/>
        <v>1.4378999999999991</v>
      </c>
      <c r="J1333" s="63">
        <f t="shared" si="270"/>
        <v>2.0675564099999972</v>
      </c>
      <c r="K1333" s="63">
        <f t="shared" si="271"/>
        <v>1.4378999999999991</v>
      </c>
      <c r="L1333" s="24">
        <f t="shared" si="272"/>
        <v>1.5288464912234059E-2</v>
      </c>
      <c r="M1333" s="4">
        <f t="shared" ca="1" si="261"/>
        <v>92.058033333333341</v>
      </c>
      <c r="N1333" s="63">
        <f t="shared" ca="1" si="263"/>
        <v>1.9932666666666563</v>
      </c>
      <c r="O1333" s="63">
        <f t="shared" ca="1" si="264"/>
        <v>3.973112004444403</v>
      </c>
      <c r="P1333" s="63">
        <f t="shared" ca="1" si="265"/>
        <v>1.9932666666666563</v>
      </c>
      <c r="Q1333" s="24">
        <f t="shared" ca="1" si="266"/>
        <v>2.1193398354585811E-2</v>
      </c>
      <c r="R1333" s="25">
        <f t="shared" ca="1" si="262"/>
        <v>1.9827739051508864</v>
      </c>
      <c r="S1333" s="26">
        <f t="shared" ca="1" si="273"/>
        <v>0</v>
      </c>
    </row>
    <row r="1334" spans="5:19" x14ac:dyDescent="0.3">
      <c r="E1334" s="23">
        <f t="shared" si="267"/>
        <v>1333</v>
      </c>
      <c r="F1334" s="79">
        <v>45400</v>
      </c>
      <c r="G1334" s="82">
        <v>94.943799999999996</v>
      </c>
      <c r="H1334" s="27">
        <f t="shared" si="268"/>
        <v>94.051299999999998</v>
      </c>
      <c r="I1334" s="63">
        <f t="shared" si="269"/>
        <v>0.89249999999999829</v>
      </c>
      <c r="J1334" s="63">
        <f t="shared" si="270"/>
        <v>0.79655624999999697</v>
      </c>
      <c r="K1334" s="63">
        <f t="shared" si="271"/>
        <v>0.89249999999999829</v>
      </c>
      <c r="L1334" s="24">
        <f t="shared" si="272"/>
        <v>9.4002978604184623E-3</v>
      </c>
      <c r="M1334" s="4">
        <f t="shared" ca="1" si="261"/>
        <v>92.996833333333328</v>
      </c>
      <c r="N1334" s="63">
        <f t="shared" ca="1" si="263"/>
        <v>1.9469666666666683</v>
      </c>
      <c r="O1334" s="63">
        <f t="shared" ca="1" si="264"/>
        <v>3.7906792011111174</v>
      </c>
      <c r="P1334" s="63">
        <f t="shared" ca="1" si="265"/>
        <v>1.9469666666666683</v>
      </c>
      <c r="Q1334" s="24">
        <f t="shared" ca="1" si="266"/>
        <v>2.0506517188765019E-2</v>
      </c>
      <c r="R1334" s="25">
        <f t="shared" ca="1" si="262"/>
        <v>1.9364739051508983</v>
      </c>
      <c r="S1334" s="26">
        <f t="shared" ca="1" si="273"/>
        <v>0</v>
      </c>
    </row>
    <row r="1335" spans="5:19" x14ac:dyDescent="0.3">
      <c r="E1335" s="23">
        <f t="shared" si="267"/>
        <v>1334</v>
      </c>
      <c r="F1335" s="79">
        <v>45401</v>
      </c>
      <c r="G1335" s="82">
        <v>93.743899999999996</v>
      </c>
      <c r="H1335" s="27">
        <f t="shared" si="268"/>
        <v>94.943799999999996</v>
      </c>
      <c r="I1335" s="63">
        <f t="shared" si="269"/>
        <v>-1.1998999999999995</v>
      </c>
      <c r="J1335" s="63">
        <f t="shared" si="270"/>
        <v>1.4397600099999988</v>
      </c>
      <c r="K1335" s="63">
        <f t="shared" si="271"/>
        <v>1.1998999999999995</v>
      </c>
      <c r="L1335" s="24">
        <f t="shared" si="272"/>
        <v>1.2799766171452218E-2</v>
      </c>
      <c r="M1335" s="4">
        <f t="shared" ca="1" si="261"/>
        <v>93.869500000000002</v>
      </c>
      <c r="N1335" s="63">
        <f t="shared" ca="1" si="263"/>
        <v>-0.12560000000000571</v>
      </c>
      <c r="O1335" s="63">
        <f t="shared" ca="1" si="264"/>
        <v>1.5775360000001435E-2</v>
      </c>
      <c r="P1335" s="63">
        <f t="shared" ca="1" si="265"/>
        <v>0.12560000000000571</v>
      </c>
      <c r="Q1335" s="24">
        <f t="shared" ca="1" si="266"/>
        <v>1.3398205109879759E-3</v>
      </c>
      <c r="R1335" s="25">
        <f t="shared" ca="1" si="262"/>
        <v>-0.1360927615157756</v>
      </c>
      <c r="S1335" s="26">
        <f t="shared" ca="1" si="273"/>
        <v>1</v>
      </c>
    </row>
    <row r="1336" spans="5:19" x14ac:dyDescent="0.3">
      <c r="E1336" s="23">
        <f t="shared" si="267"/>
        <v>1335</v>
      </c>
      <c r="F1336" s="79">
        <v>45404</v>
      </c>
      <c r="G1336" s="82">
        <v>93.406700000000001</v>
      </c>
      <c r="H1336" s="27">
        <f t="shared" si="268"/>
        <v>93.743899999999996</v>
      </c>
      <c r="I1336" s="63">
        <f t="shared" si="269"/>
        <v>-0.33719999999999573</v>
      </c>
      <c r="J1336" s="63">
        <f t="shared" si="270"/>
        <v>0.11370383999999711</v>
      </c>
      <c r="K1336" s="63">
        <f t="shared" si="271"/>
        <v>0.33719999999999573</v>
      </c>
      <c r="L1336" s="24">
        <f t="shared" si="272"/>
        <v>3.6100194097425102E-3</v>
      </c>
      <c r="M1336" s="4">
        <f t="shared" ca="1" si="261"/>
        <v>94.246333333333325</v>
      </c>
      <c r="N1336" s="63">
        <f t="shared" ca="1" si="263"/>
        <v>-0.83963333333332457</v>
      </c>
      <c r="O1336" s="63">
        <f t="shared" ca="1" si="264"/>
        <v>0.70498413444442976</v>
      </c>
      <c r="P1336" s="63">
        <f t="shared" ca="1" si="265"/>
        <v>0.83963333333332457</v>
      </c>
      <c r="Q1336" s="24">
        <f t="shared" ca="1" si="266"/>
        <v>8.9890054282329278E-3</v>
      </c>
      <c r="R1336" s="25">
        <f t="shared" ca="1" si="262"/>
        <v>-0.8501260948490944</v>
      </c>
      <c r="S1336" s="26">
        <f t="shared" ca="1" si="273"/>
        <v>0</v>
      </c>
    </row>
    <row r="1337" spans="5:19" x14ac:dyDescent="0.3">
      <c r="E1337" s="23">
        <f t="shared" si="267"/>
        <v>1336</v>
      </c>
      <c r="F1337" s="79">
        <v>45405</v>
      </c>
      <c r="G1337" s="82">
        <v>93.238100000000003</v>
      </c>
      <c r="H1337" s="27">
        <f t="shared" si="268"/>
        <v>93.406700000000001</v>
      </c>
      <c r="I1337" s="63">
        <f t="shared" si="269"/>
        <v>-0.16859999999999786</v>
      </c>
      <c r="J1337" s="63">
        <f t="shared" si="270"/>
        <v>2.8425959999999278E-2</v>
      </c>
      <c r="K1337" s="63">
        <f t="shared" si="271"/>
        <v>0.16859999999999786</v>
      </c>
      <c r="L1337" s="24">
        <f t="shared" si="272"/>
        <v>1.8082736563700662E-3</v>
      </c>
      <c r="M1337" s="4">
        <f t="shared" ca="1" si="261"/>
        <v>94.031466666666674</v>
      </c>
      <c r="N1337" s="63">
        <f t="shared" ca="1" si="263"/>
        <v>-0.79336666666667099</v>
      </c>
      <c r="O1337" s="63">
        <f t="shared" ca="1" si="264"/>
        <v>0.62943066777778467</v>
      </c>
      <c r="P1337" s="63">
        <f t="shared" ca="1" si="265"/>
        <v>0.79336666666667099</v>
      </c>
      <c r="Q1337" s="24">
        <f t="shared" ca="1" si="266"/>
        <v>8.5090394019898628E-3</v>
      </c>
      <c r="R1337" s="25">
        <f t="shared" ca="1" si="262"/>
        <v>-0.80385942818244083</v>
      </c>
      <c r="S1337" s="26">
        <f t="shared" ca="1" si="273"/>
        <v>0</v>
      </c>
    </row>
    <row r="1338" spans="5:19" x14ac:dyDescent="0.3">
      <c r="E1338" s="23">
        <f t="shared" si="267"/>
        <v>1337</v>
      </c>
      <c r="F1338" s="79">
        <v>45406</v>
      </c>
      <c r="G1338" s="82">
        <v>93.852999999999994</v>
      </c>
      <c r="H1338" s="27">
        <f t="shared" si="268"/>
        <v>93.238100000000003</v>
      </c>
      <c r="I1338" s="63">
        <f t="shared" si="269"/>
        <v>0.61489999999999156</v>
      </c>
      <c r="J1338" s="63">
        <f t="shared" si="270"/>
        <v>0.37810200999998961</v>
      </c>
      <c r="K1338" s="63">
        <f t="shared" si="271"/>
        <v>0.61489999999999156</v>
      </c>
      <c r="L1338" s="24">
        <f t="shared" si="272"/>
        <v>6.5517351603037897E-3</v>
      </c>
      <c r="M1338" s="4">
        <f t="shared" ca="1" si="261"/>
        <v>93.462899999999991</v>
      </c>
      <c r="N1338" s="63">
        <f t="shared" ca="1" si="263"/>
        <v>0.39010000000000389</v>
      </c>
      <c r="O1338" s="63">
        <f t="shared" ca="1" si="264"/>
        <v>0.15217801000000303</v>
      </c>
      <c r="P1338" s="63">
        <f t="shared" ca="1" si="265"/>
        <v>0.39010000000000389</v>
      </c>
      <c r="Q1338" s="24">
        <f t="shared" ca="1" si="266"/>
        <v>4.156500058602324E-3</v>
      </c>
      <c r="R1338" s="25">
        <f t="shared" ca="1" si="262"/>
        <v>0.379607238484234</v>
      </c>
      <c r="S1338" s="26">
        <f t="shared" ca="1" si="273"/>
        <v>1</v>
      </c>
    </row>
    <row r="1339" spans="5:19" x14ac:dyDescent="0.3">
      <c r="E1339" s="23">
        <f t="shared" si="267"/>
        <v>1338</v>
      </c>
      <c r="F1339" s="79">
        <v>45407</v>
      </c>
      <c r="G1339" s="82">
        <v>93.158799999999999</v>
      </c>
      <c r="H1339" s="27">
        <f t="shared" si="268"/>
        <v>93.852999999999994</v>
      </c>
      <c r="I1339" s="63">
        <f t="shared" si="269"/>
        <v>-0.69419999999999504</v>
      </c>
      <c r="J1339" s="63">
        <f t="shared" si="270"/>
        <v>0.48191363999999309</v>
      </c>
      <c r="K1339" s="63">
        <f t="shared" si="271"/>
        <v>0.69419999999999504</v>
      </c>
      <c r="L1339" s="24">
        <f t="shared" si="272"/>
        <v>7.4517919938856562E-3</v>
      </c>
      <c r="M1339" s="4">
        <f t="shared" ca="1" si="261"/>
        <v>93.499266666666657</v>
      </c>
      <c r="N1339" s="63">
        <f t="shared" ca="1" si="263"/>
        <v>-0.34046666666665715</v>
      </c>
      <c r="O1339" s="63">
        <f t="shared" ca="1" si="264"/>
        <v>0.11591755111110463</v>
      </c>
      <c r="P1339" s="63">
        <f t="shared" ca="1" si="265"/>
        <v>0.34046666666665715</v>
      </c>
      <c r="Q1339" s="24">
        <f t="shared" ca="1" si="266"/>
        <v>3.6546914158045955E-3</v>
      </c>
      <c r="R1339" s="25">
        <f t="shared" ca="1" si="262"/>
        <v>-0.35095942818242704</v>
      </c>
      <c r="S1339" s="26">
        <f t="shared" ca="1" si="273"/>
        <v>1</v>
      </c>
    </row>
    <row r="1340" spans="5:19" x14ac:dyDescent="0.3">
      <c r="E1340" s="23">
        <f t="shared" si="267"/>
        <v>1339</v>
      </c>
      <c r="F1340" s="79">
        <v>45408</v>
      </c>
      <c r="G1340" s="82">
        <v>93.337299999999999</v>
      </c>
      <c r="H1340" s="27">
        <f t="shared" si="268"/>
        <v>93.158799999999999</v>
      </c>
      <c r="I1340" s="63">
        <f t="shared" si="269"/>
        <v>0.17849999999999966</v>
      </c>
      <c r="J1340" s="63">
        <f t="shared" si="270"/>
        <v>3.1862249999999877E-2</v>
      </c>
      <c r="K1340" s="63">
        <f t="shared" si="271"/>
        <v>0.17849999999999966</v>
      </c>
      <c r="L1340" s="24">
        <f t="shared" si="272"/>
        <v>1.9124187222043026E-3</v>
      </c>
      <c r="M1340" s="4">
        <f t="shared" ca="1" si="261"/>
        <v>93.416633333333323</v>
      </c>
      <c r="N1340" s="63">
        <f t="shared" ca="1" si="263"/>
        <v>-7.9333333333323708E-2</v>
      </c>
      <c r="O1340" s="63">
        <f t="shared" ca="1" si="264"/>
        <v>6.2937777777762509E-3</v>
      </c>
      <c r="P1340" s="63">
        <f t="shared" ca="1" si="265"/>
        <v>7.9333333333323708E-2</v>
      </c>
      <c r="Q1340" s="24">
        <f t="shared" ca="1" si="266"/>
        <v>8.4996387653514418E-4</v>
      </c>
      <c r="R1340" s="25">
        <f t="shared" ca="1" si="262"/>
        <v>-8.9826094849093582E-2</v>
      </c>
      <c r="S1340" s="26">
        <f t="shared" ca="1" si="273"/>
        <v>0</v>
      </c>
    </row>
    <row r="1341" spans="5:19" x14ac:dyDescent="0.3">
      <c r="E1341" s="23">
        <f t="shared" si="267"/>
        <v>1340</v>
      </c>
      <c r="F1341" s="79">
        <v>45411</v>
      </c>
      <c r="G1341" s="82">
        <v>93.277799999999999</v>
      </c>
      <c r="H1341" s="27">
        <f t="shared" si="268"/>
        <v>93.337299999999999</v>
      </c>
      <c r="I1341" s="63">
        <f t="shared" si="269"/>
        <v>-5.9499999999999886E-2</v>
      </c>
      <c r="J1341" s="63">
        <f t="shared" si="270"/>
        <v>3.5402499999999866E-3</v>
      </c>
      <c r="K1341" s="63">
        <f t="shared" si="271"/>
        <v>5.9499999999999886E-2</v>
      </c>
      <c r="L1341" s="24">
        <f t="shared" si="272"/>
        <v>6.3787953832530235E-4</v>
      </c>
      <c r="M1341" s="4">
        <f t="shared" ca="1" si="261"/>
        <v>93.449700000000007</v>
      </c>
      <c r="N1341" s="63">
        <f t="shared" ca="1" si="263"/>
        <v>-0.17190000000000794</v>
      </c>
      <c r="O1341" s="63">
        <f t="shared" ca="1" si="264"/>
        <v>2.9549610000002727E-2</v>
      </c>
      <c r="P1341" s="63">
        <f t="shared" ca="1" si="265"/>
        <v>0.17190000000000794</v>
      </c>
      <c r="Q1341" s="24">
        <f t="shared" ca="1" si="266"/>
        <v>1.8428822292121806E-3</v>
      </c>
      <c r="R1341" s="25">
        <f t="shared" ca="1" si="262"/>
        <v>-0.18239276151577782</v>
      </c>
      <c r="S1341" s="26">
        <f t="shared" ca="1" si="273"/>
        <v>0</v>
      </c>
    </row>
    <row r="1342" spans="5:19" x14ac:dyDescent="0.3">
      <c r="E1342" s="23">
        <f t="shared" si="267"/>
        <v>1341</v>
      </c>
      <c r="F1342" s="79">
        <v>45412</v>
      </c>
      <c r="G1342" s="82">
        <v>91.492800000000003</v>
      </c>
      <c r="H1342" s="27">
        <f t="shared" si="268"/>
        <v>93.277799999999999</v>
      </c>
      <c r="I1342" s="63">
        <f t="shared" si="269"/>
        <v>-1.7849999999999966</v>
      </c>
      <c r="J1342" s="63">
        <f t="shared" si="270"/>
        <v>3.1862249999999879</v>
      </c>
      <c r="K1342" s="63">
        <f t="shared" si="271"/>
        <v>1.7849999999999966</v>
      </c>
      <c r="L1342" s="24">
        <f t="shared" si="272"/>
        <v>1.9509731913330847E-2</v>
      </c>
      <c r="M1342" s="4">
        <f t="shared" ca="1" si="261"/>
        <v>93.257966666666675</v>
      </c>
      <c r="N1342" s="63">
        <f t="shared" ca="1" si="263"/>
        <v>-1.7651666666666728</v>
      </c>
      <c r="O1342" s="63">
        <f t="shared" ca="1" si="264"/>
        <v>3.1158133611111327</v>
      </c>
      <c r="P1342" s="63">
        <f t="shared" ca="1" si="265"/>
        <v>1.7651666666666728</v>
      </c>
      <c r="Q1342" s="24">
        <f t="shared" ca="1" si="266"/>
        <v>1.9292957114293942E-2</v>
      </c>
      <c r="R1342" s="25">
        <f t="shared" ca="1" si="262"/>
        <v>-1.7756594281824427</v>
      </c>
      <c r="S1342" s="26">
        <f t="shared" ca="1" si="273"/>
        <v>0</v>
      </c>
    </row>
    <row r="1343" spans="5:19" x14ac:dyDescent="0.3">
      <c r="E1343" s="23">
        <f t="shared" si="267"/>
        <v>1342</v>
      </c>
      <c r="F1343" s="79">
        <v>45413</v>
      </c>
      <c r="G1343" s="82">
        <v>89.588700000000003</v>
      </c>
      <c r="H1343" s="27">
        <f t="shared" si="268"/>
        <v>91.492800000000003</v>
      </c>
      <c r="I1343" s="63">
        <f t="shared" si="269"/>
        <v>-1.9040999999999997</v>
      </c>
      <c r="J1343" s="63">
        <f t="shared" si="270"/>
        <v>3.6255968099999989</v>
      </c>
      <c r="K1343" s="63">
        <f t="shared" si="271"/>
        <v>1.9040999999999997</v>
      </c>
      <c r="L1343" s="24">
        <f t="shared" si="272"/>
        <v>2.1253796516748202E-2</v>
      </c>
      <c r="M1343" s="4">
        <f t="shared" ca="1" si="261"/>
        <v>92.702633333333324</v>
      </c>
      <c r="N1343" s="63">
        <f t="shared" ca="1" si="263"/>
        <v>-3.1139333333333212</v>
      </c>
      <c r="O1343" s="63">
        <f t="shared" ca="1" si="264"/>
        <v>9.6965808044443698</v>
      </c>
      <c r="P1343" s="63">
        <f t="shared" ca="1" si="265"/>
        <v>3.1139333333333212</v>
      </c>
      <c r="Q1343" s="24">
        <f t="shared" ca="1" si="266"/>
        <v>3.4758103793595854E-2</v>
      </c>
      <c r="R1343" s="25">
        <f t="shared" ca="1" si="262"/>
        <v>-3.124426094849091</v>
      </c>
      <c r="S1343" s="26">
        <f t="shared" ca="1" si="273"/>
        <v>0</v>
      </c>
    </row>
    <row r="1344" spans="5:19" x14ac:dyDescent="0.3">
      <c r="E1344" s="23">
        <f t="shared" si="267"/>
        <v>1343</v>
      </c>
      <c r="F1344" s="79">
        <v>45414</v>
      </c>
      <c r="G1344" s="82">
        <v>91.641499999999994</v>
      </c>
      <c r="H1344" s="27">
        <f t="shared" si="268"/>
        <v>89.588700000000003</v>
      </c>
      <c r="I1344" s="63">
        <f t="shared" si="269"/>
        <v>2.0527999999999906</v>
      </c>
      <c r="J1344" s="63">
        <f t="shared" si="270"/>
        <v>4.2139878399999615</v>
      </c>
      <c r="K1344" s="63">
        <f t="shared" si="271"/>
        <v>2.0527999999999906</v>
      </c>
      <c r="L1344" s="24">
        <f t="shared" si="272"/>
        <v>2.2400331727437797E-2</v>
      </c>
      <c r="M1344" s="4">
        <f t="shared" ca="1" si="261"/>
        <v>91.453100000000006</v>
      </c>
      <c r="N1344" s="63">
        <f t="shared" ca="1" si="263"/>
        <v>0.18839999999998724</v>
      </c>
      <c r="O1344" s="63">
        <f t="shared" ca="1" si="264"/>
        <v>3.5494559999995193E-2</v>
      </c>
      <c r="P1344" s="63">
        <f t="shared" ca="1" si="265"/>
        <v>0.18839999999998724</v>
      </c>
      <c r="Q1344" s="24">
        <f t="shared" ca="1" si="266"/>
        <v>2.0558371480168618E-3</v>
      </c>
      <c r="R1344" s="25">
        <f t="shared" ca="1" si="262"/>
        <v>0.17790723848421736</v>
      </c>
      <c r="S1344" s="26">
        <f t="shared" ca="1" si="273"/>
        <v>1</v>
      </c>
    </row>
    <row r="1345" spans="5:19" x14ac:dyDescent="0.3">
      <c r="E1345" s="23">
        <f t="shared" si="267"/>
        <v>1344</v>
      </c>
      <c r="F1345" s="79">
        <v>45415</v>
      </c>
      <c r="G1345" s="82">
        <v>91.383700000000005</v>
      </c>
      <c r="H1345" s="27">
        <f t="shared" si="268"/>
        <v>91.641499999999994</v>
      </c>
      <c r="I1345" s="63">
        <f t="shared" si="269"/>
        <v>-0.25779999999998893</v>
      </c>
      <c r="J1345" s="63">
        <f t="shared" si="270"/>
        <v>6.6460839999994289E-2</v>
      </c>
      <c r="K1345" s="63">
        <f t="shared" si="271"/>
        <v>0.25779999999998893</v>
      </c>
      <c r="L1345" s="24">
        <f t="shared" si="272"/>
        <v>2.8210720292567372E-3</v>
      </c>
      <c r="M1345" s="4">
        <f t="shared" ca="1" si="261"/>
        <v>90.907666666666671</v>
      </c>
      <c r="N1345" s="63">
        <f t="shared" ca="1" si="263"/>
        <v>0.47603333333333353</v>
      </c>
      <c r="O1345" s="63">
        <f t="shared" ca="1" si="264"/>
        <v>0.22660773444444463</v>
      </c>
      <c r="P1345" s="63">
        <f t="shared" ca="1" si="265"/>
        <v>0.47603333333333353</v>
      </c>
      <c r="Q1345" s="24">
        <f t="shared" ca="1" si="266"/>
        <v>5.2091711468602551E-3</v>
      </c>
      <c r="R1345" s="25">
        <f t="shared" ca="1" si="262"/>
        <v>0.46554057181756364</v>
      </c>
      <c r="S1345" s="26">
        <f t="shared" ca="1" si="273"/>
        <v>0</v>
      </c>
    </row>
    <row r="1346" spans="5:19" x14ac:dyDescent="0.3">
      <c r="E1346" s="23">
        <f t="shared" si="267"/>
        <v>1345</v>
      </c>
      <c r="F1346" s="79">
        <v>45418</v>
      </c>
      <c r="G1346" s="82">
        <v>92.583600000000004</v>
      </c>
      <c r="H1346" s="27">
        <f t="shared" si="268"/>
        <v>91.383700000000005</v>
      </c>
      <c r="I1346" s="63">
        <f t="shared" si="269"/>
        <v>1.1998999999999995</v>
      </c>
      <c r="J1346" s="63">
        <f t="shared" si="270"/>
        <v>1.4397600099999988</v>
      </c>
      <c r="K1346" s="63">
        <f t="shared" si="271"/>
        <v>1.1998999999999995</v>
      </c>
      <c r="L1346" s="24">
        <f t="shared" si="272"/>
        <v>1.2960178692554615E-2</v>
      </c>
      <c r="M1346" s="4">
        <f t="shared" ref="M1346:M1409" ca="1" si="274">IF(E1346&lt;=span,G1346,AVERAGE(OFFSET(G1346,-span,0,span,1)))</f>
        <v>90.871300000000005</v>
      </c>
      <c r="N1346" s="63">
        <f t="shared" ca="1" si="263"/>
        <v>1.712299999999999</v>
      </c>
      <c r="O1346" s="63">
        <f t="shared" ca="1" si="264"/>
        <v>2.9319712899999968</v>
      </c>
      <c r="P1346" s="63">
        <f t="shared" ca="1" si="265"/>
        <v>1.712299999999999</v>
      </c>
      <c r="Q1346" s="24">
        <f t="shared" ca="1" si="266"/>
        <v>1.8494636199067643E-2</v>
      </c>
      <c r="R1346" s="25">
        <f t="shared" ref="R1346:R1409" ca="1" si="275">N1346-AVERAGE(ErorrMA)</f>
        <v>1.7018072384842291</v>
      </c>
      <c r="S1346" s="26">
        <f t="shared" ca="1" si="273"/>
        <v>0</v>
      </c>
    </row>
    <row r="1347" spans="5:19" x14ac:dyDescent="0.3">
      <c r="E1347" s="23">
        <f t="shared" si="267"/>
        <v>1346</v>
      </c>
      <c r="F1347" s="79">
        <v>45419</v>
      </c>
      <c r="G1347" s="82">
        <v>93.000100000000003</v>
      </c>
      <c r="H1347" s="27">
        <f t="shared" si="268"/>
        <v>92.583600000000004</v>
      </c>
      <c r="I1347" s="63">
        <f t="shared" si="269"/>
        <v>0.4164999999999992</v>
      </c>
      <c r="J1347" s="63">
        <f t="shared" si="270"/>
        <v>0.17347224999999933</v>
      </c>
      <c r="K1347" s="63">
        <f t="shared" si="271"/>
        <v>0.4164999999999992</v>
      </c>
      <c r="L1347" s="24">
        <f t="shared" si="272"/>
        <v>4.4784898080754663E-3</v>
      </c>
      <c r="M1347" s="4">
        <f t="shared" ca="1" si="274"/>
        <v>91.869599999999991</v>
      </c>
      <c r="N1347" s="63">
        <f t="shared" ref="N1347:N1410" ca="1" si="276">G1347-M1347</f>
        <v>1.1305000000000121</v>
      </c>
      <c r="O1347" s="63">
        <f t="shared" ref="O1347:O1410" ca="1" si="277">N1347^2</f>
        <v>1.2780302500000273</v>
      </c>
      <c r="P1347" s="63">
        <f t="shared" ref="P1347:P1410" ca="1" si="278">ABS(N1347)</f>
        <v>1.1305000000000121</v>
      </c>
      <c r="Q1347" s="24">
        <f t="shared" ref="Q1347:Q1410" ca="1" si="279">P1347/G1347</f>
        <v>1.2155900907633561E-2</v>
      </c>
      <c r="R1347" s="25">
        <f t="shared" ca="1" si="275"/>
        <v>1.1200072384842421</v>
      </c>
      <c r="S1347" s="26">
        <f t="shared" ca="1" si="273"/>
        <v>0</v>
      </c>
    </row>
    <row r="1348" spans="5:19" x14ac:dyDescent="0.3">
      <c r="E1348" s="23">
        <f t="shared" ref="E1348:E1411" si="280">E1347+1</f>
        <v>1347</v>
      </c>
      <c r="F1348" s="79">
        <v>45420</v>
      </c>
      <c r="G1348" s="82">
        <v>92.811700000000002</v>
      </c>
      <c r="H1348" s="27">
        <f t="shared" ref="H1348:H1411" si="281">G1347</f>
        <v>93.000100000000003</v>
      </c>
      <c r="I1348" s="63">
        <f t="shared" ref="I1348:I1411" si="282">(G1348-H1348)</f>
        <v>-0.18840000000000146</v>
      </c>
      <c r="J1348" s="63">
        <f t="shared" ref="J1348:J1411" si="283">I1348^2</f>
        <v>3.549456000000055E-2</v>
      </c>
      <c r="K1348" s="63">
        <f t="shared" ref="K1348:K1411" si="284">ABS(I1348)</f>
        <v>0.18840000000000146</v>
      </c>
      <c r="L1348" s="24">
        <f t="shared" ref="L1348:L1411" si="285">K1348/G1348</f>
        <v>2.0299164868222588E-3</v>
      </c>
      <c r="M1348" s="4">
        <f t="shared" ca="1" si="274"/>
        <v>92.322466666666671</v>
      </c>
      <c r="N1348" s="63">
        <f t="shared" ca="1" si="276"/>
        <v>0.48923333333333119</v>
      </c>
      <c r="O1348" s="63">
        <f t="shared" ca="1" si="277"/>
        <v>0.23934925444444236</v>
      </c>
      <c r="P1348" s="63">
        <f t="shared" ca="1" si="278"/>
        <v>0.48923333333333119</v>
      </c>
      <c r="Q1348" s="24">
        <f t="shared" ca="1" si="279"/>
        <v>5.271246333526174E-3</v>
      </c>
      <c r="R1348" s="25">
        <f t="shared" ca="1" si="275"/>
        <v>0.4787405718175613</v>
      </c>
      <c r="S1348" s="26">
        <f t="shared" ref="S1348:S1411" ca="1" si="286">IF(N1347*N1348&lt;0,1,0)</f>
        <v>0</v>
      </c>
    </row>
    <row r="1349" spans="5:19" x14ac:dyDescent="0.3">
      <c r="E1349" s="23">
        <f t="shared" si="280"/>
        <v>1348</v>
      </c>
      <c r="F1349" s="79">
        <v>45421</v>
      </c>
      <c r="G1349" s="82">
        <v>92.613399999999999</v>
      </c>
      <c r="H1349" s="27">
        <f t="shared" si="281"/>
        <v>92.811700000000002</v>
      </c>
      <c r="I1349" s="63">
        <f t="shared" si="282"/>
        <v>-0.19830000000000325</v>
      </c>
      <c r="J1349" s="63">
        <f t="shared" si="283"/>
        <v>3.932289000000129E-2</v>
      </c>
      <c r="K1349" s="63">
        <f t="shared" si="284"/>
        <v>0.19830000000000325</v>
      </c>
      <c r="L1349" s="24">
        <f t="shared" si="285"/>
        <v>2.1411588387857832E-3</v>
      </c>
      <c r="M1349" s="4">
        <f t="shared" ca="1" si="274"/>
        <v>92.79846666666667</v>
      </c>
      <c r="N1349" s="63">
        <f t="shared" ca="1" si="276"/>
        <v>-0.18506666666667115</v>
      </c>
      <c r="O1349" s="63">
        <f t="shared" ca="1" si="277"/>
        <v>3.4249671111112774E-2</v>
      </c>
      <c r="P1349" s="63">
        <f t="shared" ca="1" si="278"/>
        <v>0.18506666666667115</v>
      </c>
      <c r="Q1349" s="24">
        <f t="shared" ca="1" si="279"/>
        <v>1.9982709485524899E-3</v>
      </c>
      <c r="R1349" s="25">
        <f t="shared" ca="1" si="275"/>
        <v>-0.19555942818244104</v>
      </c>
      <c r="S1349" s="26">
        <f t="shared" ca="1" si="286"/>
        <v>1</v>
      </c>
    </row>
    <row r="1350" spans="5:19" x14ac:dyDescent="0.3">
      <c r="E1350" s="23">
        <f t="shared" si="280"/>
        <v>1349</v>
      </c>
      <c r="F1350" s="79">
        <v>45422</v>
      </c>
      <c r="G1350" s="82">
        <v>90.183700000000002</v>
      </c>
      <c r="H1350" s="27">
        <f t="shared" si="281"/>
        <v>92.613399999999999</v>
      </c>
      <c r="I1350" s="63">
        <f t="shared" si="282"/>
        <v>-2.4296999999999969</v>
      </c>
      <c r="J1350" s="63">
        <f t="shared" si="283"/>
        <v>5.9034420899999844</v>
      </c>
      <c r="K1350" s="63">
        <f t="shared" si="284"/>
        <v>2.4296999999999969</v>
      </c>
      <c r="L1350" s="24">
        <f t="shared" si="285"/>
        <v>2.6941675713016842E-2</v>
      </c>
      <c r="M1350" s="4">
        <f t="shared" ca="1" si="274"/>
        <v>92.808400000000006</v>
      </c>
      <c r="N1350" s="63">
        <f t="shared" ca="1" si="276"/>
        <v>-2.6247000000000043</v>
      </c>
      <c r="O1350" s="63">
        <f t="shared" ca="1" si="277"/>
        <v>6.8890500900000227</v>
      </c>
      <c r="P1350" s="63">
        <f t="shared" ca="1" si="278"/>
        <v>2.6247000000000043</v>
      </c>
      <c r="Q1350" s="24">
        <f t="shared" ca="1" si="279"/>
        <v>2.9103928980514265E-2</v>
      </c>
      <c r="R1350" s="25">
        <f t="shared" ca="1" si="275"/>
        <v>-2.635192761515774</v>
      </c>
      <c r="S1350" s="26">
        <f t="shared" ca="1" si="286"/>
        <v>0</v>
      </c>
    </row>
    <row r="1351" spans="5:19" x14ac:dyDescent="0.3">
      <c r="E1351" s="23">
        <f t="shared" si="280"/>
        <v>1350</v>
      </c>
      <c r="F1351" s="79">
        <v>45425</v>
      </c>
      <c r="G1351" s="82">
        <v>91.948899999999995</v>
      </c>
      <c r="H1351" s="27">
        <f t="shared" si="281"/>
        <v>90.183700000000002</v>
      </c>
      <c r="I1351" s="63">
        <f t="shared" si="282"/>
        <v>1.765199999999993</v>
      </c>
      <c r="J1351" s="63">
        <f t="shared" si="283"/>
        <v>3.1159310399999751</v>
      </c>
      <c r="K1351" s="63">
        <f t="shared" si="284"/>
        <v>1.765199999999993</v>
      </c>
      <c r="L1351" s="24">
        <f t="shared" si="285"/>
        <v>1.9197619547378957E-2</v>
      </c>
      <c r="M1351" s="4">
        <f t="shared" ca="1" si="274"/>
        <v>91.869599999999991</v>
      </c>
      <c r="N1351" s="63">
        <f t="shared" ca="1" si="276"/>
        <v>7.9300000000003479E-2</v>
      </c>
      <c r="O1351" s="63">
        <f t="shared" ca="1" si="277"/>
        <v>6.2884900000005515E-3</v>
      </c>
      <c r="P1351" s="63">
        <f t="shared" ca="1" si="278"/>
        <v>7.9300000000003479E-2</v>
      </c>
      <c r="Q1351" s="24">
        <f t="shared" ca="1" si="279"/>
        <v>8.6243554844053034E-4</v>
      </c>
      <c r="R1351" s="25">
        <f t="shared" ca="1" si="275"/>
        <v>6.8807238484233604E-2</v>
      </c>
      <c r="S1351" s="26">
        <f t="shared" ca="1" si="286"/>
        <v>1</v>
      </c>
    </row>
    <row r="1352" spans="5:19" x14ac:dyDescent="0.3">
      <c r="E1352" s="23">
        <f t="shared" si="280"/>
        <v>1351</v>
      </c>
      <c r="F1352" s="79">
        <v>45426</v>
      </c>
      <c r="G1352" s="82">
        <v>92.018299999999996</v>
      </c>
      <c r="H1352" s="27">
        <f t="shared" si="281"/>
        <v>91.948899999999995</v>
      </c>
      <c r="I1352" s="63">
        <f t="shared" si="282"/>
        <v>6.9400000000001683E-2</v>
      </c>
      <c r="J1352" s="63">
        <f t="shared" si="283"/>
        <v>4.8163600000002338E-3</v>
      </c>
      <c r="K1352" s="63">
        <f t="shared" si="284"/>
        <v>6.9400000000001683E-2</v>
      </c>
      <c r="L1352" s="24">
        <f t="shared" si="285"/>
        <v>7.5419780630593789E-4</v>
      </c>
      <c r="M1352" s="4">
        <f t="shared" ca="1" si="274"/>
        <v>91.581999999999994</v>
      </c>
      <c r="N1352" s="63">
        <f t="shared" ca="1" si="276"/>
        <v>0.4363000000000028</v>
      </c>
      <c r="O1352" s="63">
        <f t="shared" ca="1" si="277"/>
        <v>0.19035769000000244</v>
      </c>
      <c r="P1352" s="63">
        <f t="shared" ca="1" si="278"/>
        <v>0.4363000000000028</v>
      </c>
      <c r="Q1352" s="24">
        <f t="shared" ca="1" si="279"/>
        <v>4.7414481684621736E-3</v>
      </c>
      <c r="R1352" s="25">
        <f t="shared" ca="1" si="275"/>
        <v>0.42580723848423291</v>
      </c>
      <c r="S1352" s="26">
        <f t="shared" ca="1" si="286"/>
        <v>0</v>
      </c>
    </row>
    <row r="1353" spans="5:19" x14ac:dyDescent="0.3">
      <c r="E1353" s="23">
        <f t="shared" si="280"/>
        <v>1352</v>
      </c>
      <c r="F1353" s="79">
        <v>45427</v>
      </c>
      <c r="G1353" s="82">
        <v>90.907700000000006</v>
      </c>
      <c r="H1353" s="27">
        <f t="shared" si="281"/>
        <v>92.018299999999996</v>
      </c>
      <c r="I1353" s="63">
        <f t="shared" si="282"/>
        <v>-1.1105999999999909</v>
      </c>
      <c r="J1353" s="63">
        <f t="shared" si="283"/>
        <v>1.2334323599999799</v>
      </c>
      <c r="K1353" s="63">
        <f t="shared" si="284"/>
        <v>1.1105999999999909</v>
      </c>
      <c r="L1353" s="24">
        <f t="shared" si="285"/>
        <v>1.2216786916839728E-2</v>
      </c>
      <c r="M1353" s="4">
        <f t="shared" ca="1" si="274"/>
        <v>91.383633333333322</v>
      </c>
      <c r="N1353" s="63">
        <f t="shared" ca="1" si="276"/>
        <v>-0.475933333333316</v>
      </c>
      <c r="O1353" s="63">
        <f t="shared" ca="1" si="277"/>
        <v>0.22651253777776129</v>
      </c>
      <c r="P1353" s="63">
        <f t="shared" ca="1" si="278"/>
        <v>0.475933333333316</v>
      </c>
      <c r="Q1353" s="24">
        <f t="shared" ca="1" si="279"/>
        <v>5.2353467674720183E-3</v>
      </c>
      <c r="R1353" s="25">
        <f t="shared" ca="1" si="275"/>
        <v>-0.48642609484908589</v>
      </c>
      <c r="S1353" s="26">
        <f t="shared" ca="1" si="286"/>
        <v>1</v>
      </c>
    </row>
    <row r="1354" spans="5:19" x14ac:dyDescent="0.3">
      <c r="E1354" s="23">
        <f t="shared" si="280"/>
        <v>1353</v>
      </c>
      <c r="F1354" s="79">
        <v>45428</v>
      </c>
      <c r="G1354" s="82">
        <v>91.006799999999998</v>
      </c>
      <c r="H1354" s="27">
        <f t="shared" si="281"/>
        <v>90.907700000000006</v>
      </c>
      <c r="I1354" s="63">
        <f t="shared" si="282"/>
        <v>9.909999999999286E-2</v>
      </c>
      <c r="J1354" s="63">
        <f t="shared" si="283"/>
        <v>9.8208099999985855E-3</v>
      </c>
      <c r="K1354" s="63">
        <f t="shared" si="284"/>
        <v>9.909999999999286E-2</v>
      </c>
      <c r="L1354" s="24">
        <f t="shared" si="285"/>
        <v>1.0889296184460157E-3</v>
      </c>
      <c r="M1354" s="4">
        <f t="shared" ca="1" si="274"/>
        <v>91.62496666666668</v>
      </c>
      <c r="N1354" s="63">
        <f t="shared" ca="1" si="276"/>
        <v>-0.61816666666668141</v>
      </c>
      <c r="O1354" s="63">
        <f t="shared" ca="1" si="277"/>
        <v>0.38213002777779598</v>
      </c>
      <c r="P1354" s="63">
        <f t="shared" ca="1" si="278"/>
        <v>0.61816666666668141</v>
      </c>
      <c r="Q1354" s="24">
        <f t="shared" ca="1" si="279"/>
        <v>6.7925327191669348E-3</v>
      </c>
      <c r="R1354" s="25">
        <f t="shared" ca="1" si="275"/>
        <v>-0.62865942818245124</v>
      </c>
      <c r="S1354" s="26">
        <f t="shared" ca="1" si="286"/>
        <v>0</v>
      </c>
    </row>
    <row r="1355" spans="5:19" x14ac:dyDescent="0.3">
      <c r="E1355" s="23">
        <f t="shared" si="280"/>
        <v>1354</v>
      </c>
      <c r="F1355" s="79">
        <v>45429</v>
      </c>
      <c r="G1355" s="82">
        <v>91.413399999999996</v>
      </c>
      <c r="H1355" s="27">
        <f t="shared" si="281"/>
        <v>91.006799999999998</v>
      </c>
      <c r="I1355" s="63">
        <f t="shared" si="282"/>
        <v>0.40659999999999741</v>
      </c>
      <c r="J1355" s="63">
        <f t="shared" si="283"/>
        <v>0.1653235599999979</v>
      </c>
      <c r="K1355" s="63">
        <f t="shared" si="284"/>
        <v>0.40659999999999741</v>
      </c>
      <c r="L1355" s="24">
        <f t="shared" si="285"/>
        <v>4.4479255776505135E-3</v>
      </c>
      <c r="M1355" s="4">
        <f t="shared" ca="1" si="274"/>
        <v>91.310933333333324</v>
      </c>
      <c r="N1355" s="63">
        <f t="shared" ca="1" si="276"/>
        <v>0.10246666666667181</v>
      </c>
      <c r="O1355" s="63">
        <f t="shared" ca="1" si="277"/>
        <v>1.0499417777778833E-2</v>
      </c>
      <c r="P1355" s="63">
        <f t="shared" ca="1" si="278"/>
        <v>0.10246666666667181</v>
      </c>
      <c r="Q1355" s="24">
        <f t="shared" ca="1" si="279"/>
        <v>1.1209151685275004E-3</v>
      </c>
      <c r="R1355" s="25">
        <f t="shared" ca="1" si="275"/>
        <v>9.1973905150901938E-2</v>
      </c>
      <c r="S1355" s="26">
        <f t="shared" ca="1" si="286"/>
        <v>1</v>
      </c>
    </row>
    <row r="1356" spans="5:19" x14ac:dyDescent="0.3">
      <c r="E1356" s="23">
        <f t="shared" si="280"/>
        <v>1355</v>
      </c>
      <c r="F1356" s="79">
        <v>45432</v>
      </c>
      <c r="G1356" s="82">
        <v>91.006799999999998</v>
      </c>
      <c r="H1356" s="27">
        <f t="shared" si="281"/>
        <v>91.413399999999996</v>
      </c>
      <c r="I1356" s="63">
        <f t="shared" si="282"/>
        <v>-0.40659999999999741</v>
      </c>
      <c r="J1356" s="63">
        <f t="shared" si="283"/>
        <v>0.1653235599999979</v>
      </c>
      <c r="K1356" s="63">
        <f t="shared" si="284"/>
        <v>0.40659999999999741</v>
      </c>
      <c r="L1356" s="24">
        <f t="shared" si="285"/>
        <v>4.4677980106980729E-3</v>
      </c>
      <c r="M1356" s="4">
        <f t="shared" ca="1" si="274"/>
        <v>91.109300000000005</v>
      </c>
      <c r="N1356" s="63">
        <f t="shared" ca="1" si="276"/>
        <v>-0.10250000000000625</v>
      </c>
      <c r="O1356" s="63">
        <f t="shared" ca="1" si="277"/>
        <v>1.0506250000001282E-2</v>
      </c>
      <c r="P1356" s="63">
        <f t="shared" ca="1" si="278"/>
        <v>0.10250000000000625</v>
      </c>
      <c r="Q1356" s="24">
        <f t="shared" ca="1" si="279"/>
        <v>1.1262894640840712E-3</v>
      </c>
      <c r="R1356" s="25">
        <f t="shared" ca="1" si="275"/>
        <v>-0.11299276151577613</v>
      </c>
      <c r="S1356" s="26">
        <f t="shared" ca="1" si="286"/>
        <v>1</v>
      </c>
    </row>
    <row r="1357" spans="5:19" x14ac:dyDescent="0.3">
      <c r="E1357" s="23">
        <f t="shared" si="280"/>
        <v>1356</v>
      </c>
      <c r="F1357" s="79">
        <v>45433</v>
      </c>
      <c r="G1357" s="82">
        <v>92.048100000000005</v>
      </c>
      <c r="H1357" s="27">
        <f t="shared" si="281"/>
        <v>91.006799999999998</v>
      </c>
      <c r="I1357" s="63">
        <f t="shared" si="282"/>
        <v>1.0413000000000068</v>
      </c>
      <c r="J1357" s="63">
        <f t="shared" si="283"/>
        <v>1.0843056900000141</v>
      </c>
      <c r="K1357" s="63">
        <f t="shared" si="284"/>
        <v>1.0413000000000068</v>
      </c>
      <c r="L1357" s="24">
        <f t="shared" si="285"/>
        <v>1.1312563757426897E-2</v>
      </c>
      <c r="M1357" s="4">
        <f t="shared" ca="1" si="274"/>
        <v>91.14233333333334</v>
      </c>
      <c r="N1357" s="63">
        <f t="shared" ca="1" si="276"/>
        <v>0.90576666666666483</v>
      </c>
      <c r="O1357" s="63">
        <f t="shared" ca="1" si="277"/>
        <v>0.82041325444444113</v>
      </c>
      <c r="P1357" s="63">
        <f t="shared" ca="1" si="278"/>
        <v>0.90576666666666483</v>
      </c>
      <c r="Q1357" s="24">
        <f t="shared" ca="1" si="279"/>
        <v>9.8401451704778781E-3</v>
      </c>
      <c r="R1357" s="25">
        <f t="shared" ca="1" si="275"/>
        <v>0.895273905150895</v>
      </c>
      <c r="S1357" s="26">
        <f t="shared" ca="1" si="286"/>
        <v>1</v>
      </c>
    </row>
    <row r="1358" spans="5:19" x14ac:dyDescent="0.3">
      <c r="E1358" s="23">
        <f t="shared" si="280"/>
        <v>1357</v>
      </c>
      <c r="F1358" s="79">
        <v>45434</v>
      </c>
      <c r="G1358" s="82">
        <v>91.730800000000002</v>
      </c>
      <c r="H1358" s="27">
        <f t="shared" si="281"/>
        <v>92.048100000000005</v>
      </c>
      <c r="I1358" s="63">
        <f t="shared" si="282"/>
        <v>-0.31730000000000302</v>
      </c>
      <c r="J1358" s="63">
        <f t="shared" si="283"/>
        <v>0.10067929000000192</v>
      </c>
      <c r="K1358" s="63">
        <f t="shared" si="284"/>
        <v>0.31730000000000302</v>
      </c>
      <c r="L1358" s="24">
        <f t="shared" si="285"/>
        <v>3.4590344791498931E-3</v>
      </c>
      <c r="M1358" s="4">
        <f t="shared" ca="1" si="274"/>
        <v>91.489433333333338</v>
      </c>
      <c r="N1358" s="63">
        <f t="shared" ca="1" si="276"/>
        <v>0.24136666666666429</v>
      </c>
      <c r="O1358" s="63">
        <f t="shared" ca="1" si="277"/>
        <v>5.8257867777776626E-2</v>
      </c>
      <c r="P1358" s="63">
        <f t="shared" ca="1" si="278"/>
        <v>0.24136666666666429</v>
      </c>
      <c r="Q1358" s="24">
        <f t="shared" ca="1" si="279"/>
        <v>2.6312499909154209E-3</v>
      </c>
      <c r="R1358" s="25">
        <f t="shared" ca="1" si="275"/>
        <v>0.2308739051508944</v>
      </c>
      <c r="S1358" s="26">
        <f t="shared" ca="1" si="286"/>
        <v>0</v>
      </c>
    </row>
    <row r="1359" spans="5:19" x14ac:dyDescent="0.3">
      <c r="E1359" s="23">
        <f t="shared" si="280"/>
        <v>1358</v>
      </c>
      <c r="F1359" s="79">
        <v>45435</v>
      </c>
      <c r="G1359" s="82">
        <v>90.639899999999997</v>
      </c>
      <c r="H1359" s="27">
        <f t="shared" si="281"/>
        <v>91.730800000000002</v>
      </c>
      <c r="I1359" s="63">
        <f t="shared" si="282"/>
        <v>-1.0909000000000049</v>
      </c>
      <c r="J1359" s="63">
        <f t="shared" si="283"/>
        <v>1.1900628100000106</v>
      </c>
      <c r="K1359" s="63">
        <f t="shared" si="284"/>
        <v>1.0909000000000049</v>
      </c>
      <c r="L1359" s="24">
        <f t="shared" si="285"/>
        <v>1.2035538432853576E-2</v>
      </c>
      <c r="M1359" s="4">
        <f t="shared" ca="1" si="274"/>
        <v>91.59523333333334</v>
      </c>
      <c r="N1359" s="63">
        <f t="shared" ca="1" si="276"/>
        <v>-0.95533333333334269</v>
      </c>
      <c r="O1359" s="63">
        <f t="shared" ca="1" si="277"/>
        <v>0.91266177777779567</v>
      </c>
      <c r="P1359" s="63">
        <f t="shared" ca="1" si="278"/>
        <v>0.95533333333334269</v>
      </c>
      <c r="Q1359" s="24">
        <f t="shared" ca="1" si="279"/>
        <v>1.0539876294362005E-2</v>
      </c>
      <c r="R1359" s="25">
        <f t="shared" ca="1" si="275"/>
        <v>-0.96582609484911253</v>
      </c>
      <c r="S1359" s="26">
        <f t="shared" ca="1" si="286"/>
        <v>1</v>
      </c>
    </row>
    <row r="1360" spans="5:19" x14ac:dyDescent="0.3">
      <c r="E1360" s="23">
        <f t="shared" si="280"/>
        <v>1359</v>
      </c>
      <c r="F1360" s="79">
        <v>45436</v>
      </c>
      <c r="G1360" s="82">
        <v>90.986999999999995</v>
      </c>
      <c r="H1360" s="27">
        <f t="shared" si="281"/>
        <v>90.639899999999997</v>
      </c>
      <c r="I1360" s="63">
        <f t="shared" si="282"/>
        <v>0.34709999999999752</v>
      </c>
      <c r="J1360" s="63">
        <f t="shared" si="283"/>
        <v>0.12047840999999827</v>
      </c>
      <c r="K1360" s="63">
        <f t="shared" si="284"/>
        <v>0.34709999999999752</v>
      </c>
      <c r="L1360" s="24">
        <f t="shared" si="285"/>
        <v>3.8148306900985586E-3</v>
      </c>
      <c r="M1360" s="4">
        <f t="shared" ca="1" si="274"/>
        <v>91.472933333333344</v>
      </c>
      <c r="N1360" s="63">
        <f t="shared" ca="1" si="276"/>
        <v>-0.48593333333334954</v>
      </c>
      <c r="O1360" s="63">
        <f t="shared" ca="1" si="277"/>
        <v>0.2361312044444602</v>
      </c>
      <c r="P1360" s="63">
        <f t="shared" ca="1" si="278"/>
        <v>0.48593333333334954</v>
      </c>
      <c r="Q1360" s="24">
        <f t="shared" ca="1" si="279"/>
        <v>5.3406896955977183E-3</v>
      </c>
      <c r="R1360" s="25">
        <f t="shared" ca="1" si="275"/>
        <v>-0.49642609484911943</v>
      </c>
      <c r="S1360" s="26">
        <f t="shared" ca="1" si="286"/>
        <v>0</v>
      </c>
    </row>
    <row r="1361" spans="5:19" x14ac:dyDescent="0.3">
      <c r="E1361" s="23">
        <f t="shared" si="280"/>
        <v>1360</v>
      </c>
      <c r="F1361" s="79">
        <v>45440</v>
      </c>
      <c r="G1361" s="82">
        <v>91.234899999999996</v>
      </c>
      <c r="H1361" s="27">
        <f t="shared" si="281"/>
        <v>90.986999999999995</v>
      </c>
      <c r="I1361" s="63">
        <f t="shared" si="282"/>
        <v>0.24790000000000134</v>
      </c>
      <c r="J1361" s="63">
        <f t="shared" si="283"/>
        <v>6.1454410000000667E-2</v>
      </c>
      <c r="K1361" s="63">
        <f t="shared" si="284"/>
        <v>0.24790000000000134</v>
      </c>
      <c r="L1361" s="24">
        <f t="shared" si="285"/>
        <v>2.7171619632399592E-3</v>
      </c>
      <c r="M1361" s="4">
        <f t="shared" ca="1" si="274"/>
        <v>91.119233333333341</v>
      </c>
      <c r="N1361" s="63">
        <f t="shared" ca="1" si="276"/>
        <v>0.11566666666665526</v>
      </c>
      <c r="O1361" s="63">
        <f t="shared" ca="1" si="277"/>
        <v>1.3378777777775139E-2</v>
      </c>
      <c r="P1361" s="63">
        <f t="shared" ca="1" si="278"/>
        <v>0.11566666666665526</v>
      </c>
      <c r="Q1361" s="24">
        <f t="shared" ca="1" si="279"/>
        <v>1.2677897018208522E-3</v>
      </c>
      <c r="R1361" s="25">
        <f t="shared" ca="1" si="275"/>
        <v>0.10517390515088539</v>
      </c>
      <c r="S1361" s="26">
        <f t="shared" ca="1" si="286"/>
        <v>1</v>
      </c>
    </row>
    <row r="1362" spans="5:19" x14ac:dyDescent="0.3">
      <c r="E1362" s="23">
        <f t="shared" si="280"/>
        <v>1361</v>
      </c>
      <c r="F1362" s="79">
        <v>45441</v>
      </c>
      <c r="G1362" s="82">
        <v>90.907700000000006</v>
      </c>
      <c r="H1362" s="27">
        <f t="shared" si="281"/>
        <v>91.234899999999996</v>
      </c>
      <c r="I1362" s="63">
        <f t="shared" si="282"/>
        <v>-0.32719999999999061</v>
      </c>
      <c r="J1362" s="63">
        <f t="shared" si="283"/>
        <v>0.10705983999999386</v>
      </c>
      <c r="K1362" s="63">
        <f t="shared" si="284"/>
        <v>0.32719999999999061</v>
      </c>
      <c r="L1362" s="24">
        <f t="shared" si="285"/>
        <v>3.5992550686024462E-3</v>
      </c>
      <c r="M1362" s="4">
        <f t="shared" ca="1" si="274"/>
        <v>90.953933333333325</v>
      </c>
      <c r="N1362" s="63">
        <f t="shared" ca="1" si="276"/>
        <v>-4.6233333333319138E-2</v>
      </c>
      <c r="O1362" s="63">
        <f t="shared" ca="1" si="277"/>
        <v>2.1375211111097983E-3</v>
      </c>
      <c r="P1362" s="63">
        <f t="shared" ca="1" si="278"/>
        <v>4.6233333333319138E-2</v>
      </c>
      <c r="Q1362" s="24">
        <f t="shared" ca="1" si="279"/>
        <v>5.0857444785556267E-4</v>
      </c>
      <c r="R1362" s="25">
        <f t="shared" ca="1" si="275"/>
        <v>-5.6726094849089019E-2</v>
      </c>
      <c r="S1362" s="26">
        <f t="shared" ca="1" si="286"/>
        <v>1</v>
      </c>
    </row>
    <row r="1363" spans="5:19" x14ac:dyDescent="0.3">
      <c r="E1363" s="23">
        <f t="shared" si="280"/>
        <v>1362</v>
      </c>
      <c r="F1363" s="79">
        <v>45442</v>
      </c>
      <c r="G1363" s="82">
        <v>92.672899999999998</v>
      </c>
      <c r="H1363" s="27">
        <f t="shared" si="281"/>
        <v>90.907700000000006</v>
      </c>
      <c r="I1363" s="63">
        <f t="shared" si="282"/>
        <v>1.765199999999993</v>
      </c>
      <c r="J1363" s="63">
        <f t="shared" si="283"/>
        <v>3.1159310399999751</v>
      </c>
      <c r="K1363" s="63">
        <f t="shared" si="284"/>
        <v>1.765199999999993</v>
      </c>
      <c r="L1363" s="24">
        <f t="shared" si="285"/>
        <v>1.9047639601220995E-2</v>
      </c>
      <c r="M1363" s="4">
        <f t="shared" ca="1" si="274"/>
        <v>91.043199999999999</v>
      </c>
      <c r="N1363" s="63">
        <f t="shared" ca="1" si="276"/>
        <v>1.6296999999999997</v>
      </c>
      <c r="O1363" s="63">
        <f t="shared" ca="1" si="277"/>
        <v>2.6559220899999989</v>
      </c>
      <c r="P1363" s="63">
        <f t="shared" ca="1" si="278"/>
        <v>1.6296999999999997</v>
      </c>
      <c r="Q1363" s="24">
        <f t="shared" ca="1" si="279"/>
        <v>1.758550773742917E-2</v>
      </c>
      <c r="R1363" s="25">
        <f t="shared" ca="1" si="275"/>
        <v>1.6192072384842298</v>
      </c>
      <c r="S1363" s="26">
        <f t="shared" ca="1" si="286"/>
        <v>1</v>
      </c>
    </row>
    <row r="1364" spans="5:19" x14ac:dyDescent="0.3">
      <c r="E1364" s="23">
        <f t="shared" si="280"/>
        <v>1363</v>
      </c>
      <c r="F1364" s="79">
        <v>45443</v>
      </c>
      <c r="G1364" s="82">
        <v>94.259600000000006</v>
      </c>
      <c r="H1364" s="27">
        <f t="shared" si="281"/>
        <v>92.672899999999998</v>
      </c>
      <c r="I1364" s="63">
        <f t="shared" si="282"/>
        <v>1.5867000000000075</v>
      </c>
      <c r="J1364" s="63">
        <f t="shared" si="283"/>
        <v>2.5176168900000238</v>
      </c>
      <c r="K1364" s="63">
        <f t="shared" si="284"/>
        <v>1.5867000000000075</v>
      </c>
      <c r="L1364" s="24">
        <f t="shared" si="285"/>
        <v>1.6833298677270087E-2</v>
      </c>
      <c r="M1364" s="4">
        <f t="shared" ca="1" si="274"/>
        <v>91.605166666666676</v>
      </c>
      <c r="N1364" s="63">
        <f t="shared" ca="1" si="276"/>
        <v>2.6544333333333299</v>
      </c>
      <c r="O1364" s="63">
        <f t="shared" ca="1" si="277"/>
        <v>7.0460163211110931</v>
      </c>
      <c r="P1364" s="63">
        <f t="shared" ca="1" si="278"/>
        <v>2.6544333333333299</v>
      </c>
      <c r="Q1364" s="24">
        <f t="shared" ca="1" si="279"/>
        <v>2.8160880518624413E-2</v>
      </c>
      <c r="R1364" s="25">
        <f t="shared" ca="1" si="275"/>
        <v>2.6439405718175601</v>
      </c>
      <c r="S1364" s="26">
        <f t="shared" ca="1" si="286"/>
        <v>0</v>
      </c>
    </row>
    <row r="1365" spans="5:19" x14ac:dyDescent="0.3">
      <c r="E1365" s="23">
        <f t="shared" si="280"/>
        <v>1364</v>
      </c>
      <c r="F1365" s="79">
        <v>45446</v>
      </c>
      <c r="G1365" s="82">
        <v>93.980800000000002</v>
      </c>
      <c r="H1365" s="27">
        <f t="shared" si="281"/>
        <v>94.259600000000006</v>
      </c>
      <c r="I1365" s="63">
        <f t="shared" si="282"/>
        <v>-0.27880000000000393</v>
      </c>
      <c r="J1365" s="63">
        <f t="shared" si="283"/>
        <v>7.772944000000219E-2</v>
      </c>
      <c r="K1365" s="63">
        <f t="shared" si="284"/>
        <v>0.27880000000000393</v>
      </c>
      <c r="L1365" s="24">
        <f t="shared" si="285"/>
        <v>2.9665633831591552E-3</v>
      </c>
      <c r="M1365" s="4">
        <f t="shared" ca="1" si="274"/>
        <v>92.613399999999999</v>
      </c>
      <c r="N1365" s="63">
        <f t="shared" ca="1" si="276"/>
        <v>1.3674000000000035</v>
      </c>
      <c r="O1365" s="63">
        <f t="shared" ca="1" si="277"/>
        <v>1.8697827600000096</v>
      </c>
      <c r="P1365" s="63">
        <f t="shared" ca="1" si="278"/>
        <v>1.3674000000000035</v>
      </c>
      <c r="Q1365" s="24">
        <f t="shared" ca="1" si="279"/>
        <v>1.4549780380673536E-2</v>
      </c>
      <c r="R1365" s="25">
        <f t="shared" ca="1" si="275"/>
        <v>1.3569072384842336</v>
      </c>
      <c r="S1365" s="26">
        <f t="shared" ca="1" si="286"/>
        <v>0</v>
      </c>
    </row>
    <row r="1366" spans="5:19" x14ac:dyDescent="0.3">
      <c r="E1366" s="23">
        <f t="shared" si="280"/>
        <v>1365</v>
      </c>
      <c r="F1366" s="79">
        <v>45447</v>
      </c>
      <c r="G1366" s="82">
        <v>94.319299999999998</v>
      </c>
      <c r="H1366" s="27">
        <f t="shared" si="281"/>
        <v>93.980800000000002</v>
      </c>
      <c r="I1366" s="63">
        <f t="shared" si="282"/>
        <v>0.33849999999999625</v>
      </c>
      <c r="J1366" s="63">
        <f t="shared" si="283"/>
        <v>0.11458224999999746</v>
      </c>
      <c r="K1366" s="63">
        <f t="shared" si="284"/>
        <v>0.33849999999999625</v>
      </c>
      <c r="L1366" s="24">
        <f t="shared" si="285"/>
        <v>3.5888731150464036E-3</v>
      </c>
      <c r="M1366" s="4">
        <f t="shared" ca="1" si="274"/>
        <v>93.637766666666664</v>
      </c>
      <c r="N1366" s="63">
        <f t="shared" ca="1" si="276"/>
        <v>0.68153333333333421</v>
      </c>
      <c r="O1366" s="63">
        <f t="shared" ca="1" si="277"/>
        <v>0.46448768444444566</v>
      </c>
      <c r="P1366" s="63">
        <f t="shared" ca="1" si="278"/>
        <v>0.68153333333333421</v>
      </c>
      <c r="Q1366" s="24">
        <f t="shared" ca="1" si="279"/>
        <v>7.2258099173057285E-3</v>
      </c>
      <c r="R1366" s="25">
        <f t="shared" ca="1" si="275"/>
        <v>0.67104057181756438</v>
      </c>
      <c r="S1366" s="26">
        <f t="shared" ca="1" si="286"/>
        <v>0</v>
      </c>
    </row>
    <row r="1367" spans="5:19" x14ac:dyDescent="0.3">
      <c r="E1367" s="23">
        <f t="shared" si="280"/>
        <v>1366</v>
      </c>
      <c r="F1367" s="79">
        <v>45448</v>
      </c>
      <c r="G1367" s="82">
        <v>93.901200000000003</v>
      </c>
      <c r="H1367" s="27">
        <f t="shared" si="281"/>
        <v>94.319299999999998</v>
      </c>
      <c r="I1367" s="63">
        <f t="shared" si="282"/>
        <v>-0.41809999999999548</v>
      </c>
      <c r="J1367" s="63">
        <f t="shared" si="283"/>
        <v>0.17480760999999623</v>
      </c>
      <c r="K1367" s="63">
        <f t="shared" si="284"/>
        <v>0.41809999999999548</v>
      </c>
      <c r="L1367" s="24">
        <f t="shared" si="285"/>
        <v>4.4525522570531099E-3</v>
      </c>
      <c r="M1367" s="4">
        <f t="shared" ca="1" si="274"/>
        <v>94.186566666666678</v>
      </c>
      <c r="N1367" s="63">
        <f t="shared" ca="1" si="276"/>
        <v>-0.28536666666667543</v>
      </c>
      <c r="O1367" s="63">
        <f t="shared" ca="1" si="277"/>
        <v>8.1434134444449441E-2</v>
      </c>
      <c r="P1367" s="63">
        <f t="shared" ca="1" si="278"/>
        <v>0.28536666666667543</v>
      </c>
      <c r="Q1367" s="24">
        <f t="shared" ca="1" si="279"/>
        <v>3.0390097961120349E-3</v>
      </c>
      <c r="R1367" s="25">
        <f t="shared" ca="1" si="275"/>
        <v>-0.29585942818244532</v>
      </c>
      <c r="S1367" s="26">
        <f t="shared" ca="1" si="286"/>
        <v>1</v>
      </c>
    </row>
    <row r="1368" spans="5:19" x14ac:dyDescent="0.3">
      <c r="E1368" s="23">
        <f t="shared" si="280"/>
        <v>1367</v>
      </c>
      <c r="F1368" s="79">
        <v>45449</v>
      </c>
      <c r="G1368" s="82">
        <v>95.294899999999998</v>
      </c>
      <c r="H1368" s="27">
        <f t="shared" si="281"/>
        <v>93.901200000000003</v>
      </c>
      <c r="I1368" s="63">
        <f t="shared" si="282"/>
        <v>1.3936999999999955</v>
      </c>
      <c r="J1368" s="63">
        <f t="shared" si="283"/>
        <v>1.9423996899999874</v>
      </c>
      <c r="K1368" s="63">
        <f t="shared" si="284"/>
        <v>1.3936999999999955</v>
      </c>
      <c r="L1368" s="24">
        <f t="shared" si="285"/>
        <v>1.462512684309439E-2</v>
      </c>
      <c r="M1368" s="4">
        <f t="shared" ca="1" si="274"/>
        <v>94.067099999999996</v>
      </c>
      <c r="N1368" s="63">
        <f t="shared" ca="1" si="276"/>
        <v>1.227800000000002</v>
      </c>
      <c r="O1368" s="63">
        <f t="shared" ca="1" si="277"/>
        <v>1.5074928400000049</v>
      </c>
      <c r="P1368" s="63">
        <f t="shared" ca="1" si="278"/>
        <v>1.227800000000002</v>
      </c>
      <c r="Q1368" s="24">
        <f t="shared" ca="1" si="279"/>
        <v>1.2884215209838113E-2</v>
      </c>
      <c r="R1368" s="25">
        <f t="shared" ca="1" si="275"/>
        <v>1.2173072384842321</v>
      </c>
      <c r="S1368" s="26">
        <f t="shared" ca="1" si="286"/>
        <v>1</v>
      </c>
    </row>
    <row r="1369" spans="5:19" x14ac:dyDescent="0.3">
      <c r="E1369" s="23">
        <f t="shared" si="280"/>
        <v>1368</v>
      </c>
      <c r="F1369" s="79">
        <v>45450</v>
      </c>
      <c r="G1369" s="82">
        <v>96.121300000000005</v>
      </c>
      <c r="H1369" s="27">
        <f t="shared" si="281"/>
        <v>95.294899999999998</v>
      </c>
      <c r="I1369" s="63">
        <f t="shared" si="282"/>
        <v>0.82640000000000668</v>
      </c>
      <c r="J1369" s="63">
        <f t="shared" si="283"/>
        <v>0.68293696000001103</v>
      </c>
      <c r="K1369" s="63">
        <f t="shared" si="284"/>
        <v>0.82640000000000668</v>
      </c>
      <c r="L1369" s="24">
        <f t="shared" si="285"/>
        <v>8.5974700716699281E-3</v>
      </c>
      <c r="M1369" s="4">
        <f t="shared" ca="1" si="274"/>
        <v>94.505133333333333</v>
      </c>
      <c r="N1369" s="63">
        <f t="shared" ca="1" si="276"/>
        <v>1.6161666666666719</v>
      </c>
      <c r="O1369" s="63">
        <f t="shared" ca="1" si="277"/>
        <v>2.6119946944444612</v>
      </c>
      <c r="P1369" s="63">
        <f t="shared" ca="1" si="278"/>
        <v>1.6161666666666719</v>
      </c>
      <c r="Q1369" s="24">
        <f t="shared" ca="1" si="279"/>
        <v>1.6813824476642241E-2</v>
      </c>
      <c r="R1369" s="25">
        <f t="shared" ca="1" si="275"/>
        <v>1.6056739051509019</v>
      </c>
      <c r="S1369" s="26">
        <f t="shared" ca="1" si="286"/>
        <v>0</v>
      </c>
    </row>
    <row r="1370" spans="5:19" x14ac:dyDescent="0.3">
      <c r="E1370" s="23">
        <f t="shared" si="280"/>
        <v>1369</v>
      </c>
      <c r="F1370" s="79">
        <v>45453</v>
      </c>
      <c r="G1370" s="82">
        <v>95.573700000000002</v>
      </c>
      <c r="H1370" s="27">
        <f t="shared" si="281"/>
        <v>96.121300000000005</v>
      </c>
      <c r="I1370" s="63">
        <f t="shared" si="282"/>
        <v>-0.54760000000000275</v>
      </c>
      <c r="J1370" s="63">
        <f t="shared" si="283"/>
        <v>0.29986576000000303</v>
      </c>
      <c r="K1370" s="63">
        <f t="shared" si="284"/>
        <v>0.54760000000000275</v>
      </c>
      <c r="L1370" s="24">
        <f t="shared" si="285"/>
        <v>5.7296097148065075E-3</v>
      </c>
      <c r="M1370" s="4">
        <f t="shared" ca="1" si="274"/>
        <v>95.105800000000002</v>
      </c>
      <c r="N1370" s="63">
        <f t="shared" ca="1" si="276"/>
        <v>0.4679000000000002</v>
      </c>
      <c r="O1370" s="63">
        <f t="shared" ca="1" si="277"/>
        <v>0.21893041000000019</v>
      </c>
      <c r="P1370" s="63">
        <f t="shared" ca="1" si="278"/>
        <v>0.4679000000000002</v>
      </c>
      <c r="Q1370" s="24">
        <f t="shared" ca="1" si="279"/>
        <v>4.8956982935682118E-3</v>
      </c>
      <c r="R1370" s="25">
        <f t="shared" ca="1" si="275"/>
        <v>0.45740723848423032</v>
      </c>
      <c r="S1370" s="26">
        <f t="shared" ca="1" si="286"/>
        <v>0</v>
      </c>
    </row>
    <row r="1371" spans="5:19" x14ac:dyDescent="0.3">
      <c r="E1371" s="23">
        <f t="shared" si="280"/>
        <v>1370</v>
      </c>
      <c r="F1371" s="79">
        <v>45454</v>
      </c>
      <c r="G1371" s="82">
        <v>95.444299999999998</v>
      </c>
      <c r="H1371" s="27">
        <f t="shared" si="281"/>
        <v>95.573700000000002</v>
      </c>
      <c r="I1371" s="63">
        <f t="shared" si="282"/>
        <v>-0.12940000000000396</v>
      </c>
      <c r="J1371" s="63">
        <f t="shared" si="283"/>
        <v>1.6744360000001023E-2</v>
      </c>
      <c r="K1371" s="63">
        <f t="shared" si="284"/>
        <v>0.12940000000000396</v>
      </c>
      <c r="L1371" s="24">
        <f t="shared" si="285"/>
        <v>1.3557645663492106E-3</v>
      </c>
      <c r="M1371" s="4">
        <f t="shared" ca="1" si="274"/>
        <v>95.663300000000007</v>
      </c>
      <c r="N1371" s="63">
        <f t="shared" ca="1" si="276"/>
        <v>-0.2190000000000083</v>
      </c>
      <c r="O1371" s="63">
        <f t="shared" ca="1" si="277"/>
        <v>4.7961000000003633E-2</v>
      </c>
      <c r="P1371" s="63">
        <f t="shared" ca="1" si="278"/>
        <v>0.2190000000000083</v>
      </c>
      <c r="Q1371" s="24">
        <f t="shared" ca="1" si="279"/>
        <v>2.294531994053163E-3</v>
      </c>
      <c r="R1371" s="25">
        <f t="shared" ca="1" si="275"/>
        <v>-0.22949276151577819</v>
      </c>
      <c r="S1371" s="26">
        <f t="shared" ca="1" si="286"/>
        <v>1</v>
      </c>
    </row>
    <row r="1372" spans="5:19" x14ac:dyDescent="0.3">
      <c r="E1372" s="23">
        <f t="shared" si="280"/>
        <v>1371</v>
      </c>
      <c r="F1372" s="79">
        <v>45455</v>
      </c>
      <c r="G1372" s="82">
        <v>93.263999999999996</v>
      </c>
      <c r="H1372" s="27">
        <f t="shared" si="281"/>
        <v>95.444299999999998</v>
      </c>
      <c r="I1372" s="63">
        <f t="shared" si="282"/>
        <v>-2.1803000000000026</v>
      </c>
      <c r="J1372" s="63">
        <f t="shared" si="283"/>
        <v>4.7537080900000115</v>
      </c>
      <c r="K1372" s="63">
        <f t="shared" si="284"/>
        <v>2.1803000000000026</v>
      </c>
      <c r="L1372" s="24">
        <f t="shared" si="285"/>
        <v>2.3377723451707012E-2</v>
      </c>
      <c r="M1372" s="4">
        <f t="shared" ca="1" si="274"/>
        <v>95.713099999999997</v>
      </c>
      <c r="N1372" s="63">
        <f t="shared" ca="1" si="276"/>
        <v>-2.4491000000000014</v>
      </c>
      <c r="O1372" s="63">
        <f t="shared" ca="1" si="277"/>
        <v>5.998090810000007</v>
      </c>
      <c r="P1372" s="63">
        <f t="shared" ca="1" si="278"/>
        <v>2.4491000000000014</v>
      </c>
      <c r="Q1372" s="24">
        <f t="shared" ca="1" si="279"/>
        <v>2.6259864470749714E-2</v>
      </c>
      <c r="R1372" s="25">
        <f t="shared" ca="1" si="275"/>
        <v>-2.4595927615157711</v>
      </c>
      <c r="S1372" s="26">
        <f t="shared" ca="1" si="286"/>
        <v>0</v>
      </c>
    </row>
    <row r="1373" spans="5:19" x14ac:dyDescent="0.3">
      <c r="E1373" s="23">
        <f t="shared" si="280"/>
        <v>1372</v>
      </c>
      <c r="F1373" s="79">
        <v>45456</v>
      </c>
      <c r="G1373" s="82">
        <v>93.761799999999994</v>
      </c>
      <c r="H1373" s="27">
        <f t="shared" si="281"/>
        <v>93.263999999999996</v>
      </c>
      <c r="I1373" s="63">
        <f t="shared" si="282"/>
        <v>0.49779999999999802</v>
      </c>
      <c r="J1373" s="63">
        <f t="shared" si="283"/>
        <v>0.24780483999999803</v>
      </c>
      <c r="K1373" s="63">
        <f t="shared" si="284"/>
        <v>0.49779999999999802</v>
      </c>
      <c r="L1373" s="24">
        <f t="shared" si="285"/>
        <v>5.3091984155594074E-3</v>
      </c>
      <c r="M1373" s="4">
        <f t="shared" ca="1" si="274"/>
        <v>94.760666666666665</v>
      </c>
      <c r="N1373" s="63">
        <f t="shared" ca="1" si="276"/>
        <v>-0.99886666666667168</v>
      </c>
      <c r="O1373" s="63">
        <f t="shared" ca="1" si="277"/>
        <v>0.99773461777778782</v>
      </c>
      <c r="P1373" s="63">
        <f t="shared" ca="1" si="278"/>
        <v>0.99886666666667168</v>
      </c>
      <c r="Q1373" s="24">
        <f t="shared" ca="1" si="279"/>
        <v>1.0653236890361233E-2</v>
      </c>
      <c r="R1373" s="25">
        <f t="shared" ca="1" si="275"/>
        <v>-1.0093594281824416</v>
      </c>
      <c r="S1373" s="26">
        <f t="shared" ca="1" si="286"/>
        <v>0</v>
      </c>
    </row>
    <row r="1374" spans="5:19" x14ac:dyDescent="0.3">
      <c r="E1374" s="23">
        <f t="shared" si="280"/>
        <v>1373</v>
      </c>
      <c r="F1374" s="79">
        <v>45457</v>
      </c>
      <c r="G1374" s="82">
        <v>92.975300000000004</v>
      </c>
      <c r="H1374" s="27">
        <f t="shared" si="281"/>
        <v>93.761799999999994</v>
      </c>
      <c r="I1374" s="63">
        <f t="shared" si="282"/>
        <v>-0.78649999999998954</v>
      </c>
      <c r="J1374" s="63">
        <f t="shared" si="283"/>
        <v>0.61858224999998357</v>
      </c>
      <c r="K1374" s="63">
        <f t="shared" si="284"/>
        <v>0.78649999999998954</v>
      </c>
      <c r="L1374" s="24">
        <f t="shared" si="285"/>
        <v>8.4592359476117797E-3</v>
      </c>
      <c r="M1374" s="4">
        <f t="shared" ca="1" si="274"/>
        <v>94.156700000000001</v>
      </c>
      <c r="N1374" s="63">
        <f t="shared" ca="1" si="276"/>
        <v>-1.1813999999999965</v>
      </c>
      <c r="O1374" s="63">
        <f t="shared" ca="1" si="277"/>
        <v>1.3957059599999917</v>
      </c>
      <c r="P1374" s="63">
        <f t="shared" ca="1" si="278"/>
        <v>1.1813999999999965</v>
      </c>
      <c r="Q1374" s="24">
        <f t="shared" ca="1" si="279"/>
        <v>1.2706600570258944E-2</v>
      </c>
      <c r="R1374" s="25">
        <f t="shared" ca="1" si="275"/>
        <v>-1.1918927615157664</v>
      </c>
      <c r="S1374" s="26">
        <f t="shared" ca="1" si="286"/>
        <v>0</v>
      </c>
    </row>
    <row r="1375" spans="5:19" x14ac:dyDescent="0.3">
      <c r="E1375" s="23">
        <f t="shared" si="280"/>
        <v>1374</v>
      </c>
      <c r="F1375" s="79">
        <v>45460</v>
      </c>
      <c r="G1375" s="82">
        <v>94.578100000000006</v>
      </c>
      <c r="H1375" s="27">
        <f t="shared" si="281"/>
        <v>92.975300000000004</v>
      </c>
      <c r="I1375" s="63">
        <f t="shared" si="282"/>
        <v>1.602800000000002</v>
      </c>
      <c r="J1375" s="63">
        <f t="shared" si="283"/>
        <v>2.5689678400000062</v>
      </c>
      <c r="K1375" s="63">
        <f t="shared" si="284"/>
        <v>1.602800000000002</v>
      </c>
      <c r="L1375" s="24">
        <f t="shared" si="285"/>
        <v>1.6946840759118675E-2</v>
      </c>
      <c r="M1375" s="4">
        <f t="shared" ca="1" si="274"/>
        <v>93.333700000000007</v>
      </c>
      <c r="N1375" s="63">
        <f t="shared" ca="1" si="276"/>
        <v>1.2443999999999988</v>
      </c>
      <c r="O1375" s="63">
        <f t="shared" ca="1" si="277"/>
        <v>1.548531359999997</v>
      </c>
      <c r="P1375" s="63">
        <f t="shared" ca="1" si="278"/>
        <v>1.2443999999999988</v>
      </c>
      <c r="Q1375" s="24">
        <f t="shared" ca="1" si="279"/>
        <v>1.3157379985430017E-2</v>
      </c>
      <c r="R1375" s="25">
        <f t="shared" ca="1" si="275"/>
        <v>1.2339072384842289</v>
      </c>
      <c r="S1375" s="26">
        <f t="shared" ca="1" si="286"/>
        <v>1</v>
      </c>
    </row>
    <row r="1376" spans="5:19" x14ac:dyDescent="0.3">
      <c r="E1376" s="23">
        <f t="shared" si="280"/>
        <v>1375</v>
      </c>
      <c r="F1376" s="79">
        <v>45461</v>
      </c>
      <c r="G1376" s="82">
        <v>94.359099999999998</v>
      </c>
      <c r="H1376" s="27">
        <f t="shared" si="281"/>
        <v>94.578100000000006</v>
      </c>
      <c r="I1376" s="63">
        <f t="shared" si="282"/>
        <v>-0.2190000000000083</v>
      </c>
      <c r="J1376" s="63">
        <f t="shared" si="283"/>
        <v>4.7961000000003633E-2</v>
      </c>
      <c r="K1376" s="63">
        <f t="shared" si="284"/>
        <v>0.2190000000000083</v>
      </c>
      <c r="L1376" s="24">
        <f t="shared" si="285"/>
        <v>2.3209208226870359E-3</v>
      </c>
      <c r="M1376" s="4">
        <f t="shared" ca="1" si="274"/>
        <v>93.77173333333333</v>
      </c>
      <c r="N1376" s="63">
        <f t="shared" ca="1" si="276"/>
        <v>0.58736666666666792</v>
      </c>
      <c r="O1376" s="63">
        <f t="shared" ca="1" si="277"/>
        <v>0.34499960111111261</v>
      </c>
      <c r="P1376" s="63">
        <f t="shared" ca="1" si="278"/>
        <v>0.58736666666666792</v>
      </c>
      <c r="Q1376" s="24">
        <f t="shared" ca="1" si="279"/>
        <v>6.2248014941501976E-3</v>
      </c>
      <c r="R1376" s="25">
        <f t="shared" ca="1" si="275"/>
        <v>0.57687390515089809</v>
      </c>
      <c r="S1376" s="26">
        <f t="shared" ca="1" si="286"/>
        <v>0</v>
      </c>
    </row>
    <row r="1377" spans="5:19" x14ac:dyDescent="0.3">
      <c r="E1377" s="23">
        <f t="shared" si="280"/>
        <v>1376</v>
      </c>
      <c r="F1377" s="79">
        <v>45463</v>
      </c>
      <c r="G1377" s="82">
        <v>95.145600000000002</v>
      </c>
      <c r="H1377" s="27">
        <f t="shared" si="281"/>
        <v>94.359099999999998</v>
      </c>
      <c r="I1377" s="63">
        <f t="shared" si="282"/>
        <v>0.78650000000000375</v>
      </c>
      <c r="J1377" s="63">
        <f t="shared" si="283"/>
        <v>0.61858225000000588</v>
      </c>
      <c r="K1377" s="63">
        <f t="shared" si="284"/>
        <v>0.78650000000000375</v>
      </c>
      <c r="L1377" s="24">
        <f t="shared" si="285"/>
        <v>8.2662782093970051E-3</v>
      </c>
      <c r="M1377" s="4">
        <f t="shared" ca="1" si="274"/>
        <v>93.970833333333346</v>
      </c>
      <c r="N1377" s="63">
        <f t="shared" ca="1" si="276"/>
        <v>1.1747666666666561</v>
      </c>
      <c r="O1377" s="63">
        <f t="shared" ca="1" si="277"/>
        <v>1.3800767211110863</v>
      </c>
      <c r="P1377" s="63">
        <f t="shared" ca="1" si="278"/>
        <v>1.1747666666666561</v>
      </c>
      <c r="Q1377" s="24">
        <f t="shared" ca="1" si="279"/>
        <v>1.2347041446652877E-2</v>
      </c>
      <c r="R1377" s="25">
        <f t="shared" ca="1" si="275"/>
        <v>1.1642739051508861</v>
      </c>
      <c r="S1377" s="26">
        <f t="shared" ca="1" si="286"/>
        <v>0</v>
      </c>
    </row>
    <row r="1378" spans="5:19" x14ac:dyDescent="0.3">
      <c r="E1378" s="23">
        <f t="shared" si="280"/>
        <v>1377</v>
      </c>
      <c r="F1378" s="79">
        <v>45464</v>
      </c>
      <c r="G1378" s="82">
        <v>96.748500000000007</v>
      </c>
      <c r="H1378" s="27">
        <f t="shared" si="281"/>
        <v>95.145600000000002</v>
      </c>
      <c r="I1378" s="63">
        <f t="shared" si="282"/>
        <v>1.6029000000000053</v>
      </c>
      <c r="J1378" s="63">
        <f t="shared" si="283"/>
        <v>2.5692884100000168</v>
      </c>
      <c r="K1378" s="63">
        <f t="shared" si="284"/>
        <v>1.6029000000000053</v>
      </c>
      <c r="L1378" s="24">
        <f t="shared" si="285"/>
        <v>1.656769872401128E-2</v>
      </c>
      <c r="M1378" s="4">
        <f t="shared" ca="1" si="274"/>
        <v>94.694266666666678</v>
      </c>
      <c r="N1378" s="63">
        <f t="shared" ca="1" si="276"/>
        <v>2.0542333333333289</v>
      </c>
      <c r="O1378" s="63">
        <f t="shared" ca="1" si="277"/>
        <v>4.2198745877777597</v>
      </c>
      <c r="P1378" s="63">
        <f t="shared" ca="1" si="278"/>
        <v>2.0542333333333289</v>
      </c>
      <c r="Q1378" s="24">
        <f t="shared" ca="1" si="279"/>
        <v>2.1232715063627124E-2</v>
      </c>
      <c r="R1378" s="25">
        <f t="shared" ca="1" si="275"/>
        <v>2.0437405718175592</v>
      </c>
      <c r="S1378" s="26">
        <f t="shared" ca="1" si="286"/>
        <v>0</v>
      </c>
    </row>
    <row r="1379" spans="5:19" x14ac:dyDescent="0.3">
      <c r="E1379" s="23">
        <f t="shared" si="280"/>
        <v>1378</v>
      </c>
      <c r="F1379" s="79">
        <v>45467</v>
      </c>
      <c r="G1379" s="82">
        <v>96.738500000000002</v>
      </c>
      <c r="H1379" s="27">
        <f t="shared" si="281"/>
        <v>96.748500000000007</v>
      </c>
      <c r="I1379" s="63">
        <f t="shared" si="282"/>
        <v>-1.0000000000005116E-2</v>
      </c>
      <c r="J1379" s="63">
        <f t="shared" si="283"/>
        <v>1.0000000000010231E-4</v>
      </c>
      <c r="K1379" s="63">
        <f t="shared" si="284"/>
        <v>1.0000000000005116E-2</v>
      </c>
      <c r="L1379" s="24">
        <f t="shared" si="285"/>
        <v>1.0337146017361357E-4</v>
      </c>
      <c r="M1379" s="4">
        <f t="shared" ca="1" si="274"/>
        <v>95.417733333333331</v>
      </c>
      <c r="N1379" s="63">
        <f t="shared" ca="1" si="276"/>
        <v>1.3207666666666711</v>
      </c>
      <c r="O1379" s="63">
        <f t="shared" ca="1" si="277"/>
        <v>1.7444245877777895</v>
      </c>
      <c r="P1379" s="63">
        <f t="shared" ca="1" si="278"/>
        <v>1.3207666666666711</v>
      </c>
      <c r="Q1379" s="24">
        <f t="shared" ca="1" si="279"/>
        <v>1.3652957888190029E-2</v>
      </c>
      <c r="R1379" s="25">
        <f t="shared" ca="1" si="275"/>
        <v>1.3102739051509011</v>
      </c>
      <c r="S1379" s="26">
        <f t="shared" ca="1" si="286"/>
        <v>0</v>
      </c>
    </row>
    <row r="1380" spans="5:19" x14ac:dyDescent="0.3">
      <c r="E1380" s="23">
        <f t="shared" si="280"/>
        <v>1379</v>
      </c>
      <c r="F1380" s="79">
        <v>45468</v>
      </c>
      <c r="G1380" s="82">
        <v>94.3292</v>
      </c>
      <c r="H1380" s="27">
        <f t="shared" si="281"/>
        <v>96.738500000000002</v>
      </c>
      <c r="I1380" s="63">
        <f t="shared" si="282"/>
        <v>-2.4093000000000018</v>
      </c>
      <c r="J1380" s="63">
        <f t="shared" si="283"/>
        <v>5.8047264900000082</v>
      </c>
      <c r="K1380" s="63">
        <f t="shared" si="284"/>
        <v>2.4093000000000018</v>
      </c>
      <c r="L1380" s="24">
        <f t="shared" si="285"/>
        <v>2.5541401814072436E-2</v>
      </c>
      <c r="M1380" s="4">
        <f t="shared" ca="1" si="274"/>
        <v>96.210866666666675</v>
      </c>
      <c r="N1380" s="63">
        <f t="shared" ca="1" si="276"/>
        <v>-1.8816666666666748</v>
      </c>
      <c r="O1380" s="63">
        <f t="shared" ca="1" si="277"/>
        <v>3.5406694444444753</v>
      </c>
      <c r="P1380" s="63">
        <f t="shared" ca="1" si="278"/>
        <v>1.8816666666666748</v>
      </c>
      <c r="Q1380" s="24">
        <f t="shared" ca="1" si="279"/>
        <v>1.9947870507400409E-2</v>
      </c>
      <c r="R1380" s="25">
        <f t="shared" ca="1" si="275"/>
        <v>-1.8921594281824448</v>
      </c>
      <c r="S1380" s="26">
        <f t="shared" ca="1" si="286"/>
        <v>1</v>
      </c>
    </row>
    <row r="1381" spans="5:19" x14ac:dyDescent="0.3">
      <c r="E1381" s="23">
        <f t="shared" si="280"/>
        <v>1380</v>
      </c>
      <c r="F1381" s="79">
        <v>45469</v>
      </c>
      <c r="G1381" s="82">
        <v>93.642300000000006</v>
      </c>
      <c r="H1381" s="27">
        <f t="shared" si="281"/>
        <v>94.3292</v>
      </c>
      <c r="I1381" s="63">
        <f t="shared" si="282"/>
        <v>-0.68689999999999429</v>
      </c>
      <c r="J1381" s="63">
        <f t="shared" si="283"/>
        <v>0.47183160999999219</v>
      </c>
      <c r="K1381" s="63">
        <f t="shared" si="284"/>
        <v>0.68689999999999429</v>
      </c>
      <c r="L1381" s="24">
        <f t="shared" si="285"/>
        <v>7.3353601951254323E-3</v>
      </c>
      <c r="M1381" s="4">
        <f t="shared" ca="1" si="274"/>
        <v>95.938733333333346</v>
      </c>
      <c r="N1381" s="63">
        <f t="shared" ca="1" si="276"/>
        <v>-2.29643333333334</v>
      </c>
      <c r="O1381" s="63">
        <f t="shared" ca="1" si="277"/>
        <v>5.2736060544444747</v>
      </c>
      <c r="P1381" s="63">
        <f t="shared" ca="1" si="278"/>
        <v>2.29643333333334</v>
      </c>
      <c r="Q1381" s="24">
        <f t="shared" ca="1" si="279"/>
        <v>2.4523461441392832E-2</v>
      </c>
      <c r="R1381" s="25">
        <f t="shared" ca="1" si="275"/>
        <v>-2.3069260948491097</v>
      </c>
      <c r="S1381" s="26">
        <f t="shared" ca="1" si="286"/>
        <v>0</v>
      </c>
    </row>
    <row r="1382" spans="5:19" x14ac:dyDescent="0.3">
      <c r="E1382" s="23">
        <f t="shared" si="280"/>
        <v>1381</v>
      </c>
      <c r="F1382" s="79">
        <v>45470</v>
      </c>
      <c r="G1382" s="82">
        <v>93.771699999999996</v>
      </c>
      <c r="H1382" s="27">
        <f t="shared" si="281"/>
        <v>93.642300000000006</v>
      </c>
      <c r="I1382" s="63">
        <f t="shared" si="282"/>
        <v>0.12939999999998975</v>
      </c>
      <c r="J1382" s="63">
        <f t="shared" si="283"/>
        <v>1.6744359999997346E-2</v>
      </c>
      <c r="K1382" s="63">
        <f t="shared" si="284"/>
        <v>0.12939999999998975</v>
      </c>
      <c r="L1382" s="24">
        <f t="shared" si="285"/>
        <v>1.3799472548752956E-3</v>
      </c>
      <c r="M1382" s="4">
        <f t="shared" ca="1" si="274"/>
        <v>94.90333333333335</v>
      </c>
      <c r="N1382" s="63">
        <f t="shared" ca="1" si="276"/>
        <v>-1.1316333333333546</v>
      </c>
      <c r="O1382" s="63">
        <f t="shared" ca="1" si="277"/>
        <v>1.2805940011111592</v>
      </c>
      <c r="P1382" s="63">
        <f t="shared" ca="1" si="278"/>
        <v>1.1316333333333546</v>
      </c>
      <c r="Q1382" s="24">
        <f t="shared" ca="1" si="279"/>
        <v>1.2067962224566204E-2</v>
      </c>
      <c r="R1382" s="25">
        <f t="shared" ca="1" si="275"/>
        <v>-1.1421260948491245</v>
      </c>
      <c r="S1382" s="26">
        <f t="shared" ca="1" si="286"/>
        <v>0</v>
      </c>
    </row>
    <row r="1383" spans="5:19" x14ac:dyDescent="0.3">
      <c r="E1383" s="23">
        <f t="shared" si="280"/>
        <v>1382</v>
      </c>
      <c r="F1383" s="79">
        <v>45471</v>
      </c>
      <c r="G1383" s="82">
        <v>75.035300000000007</v>
      </c>
      <c r="H1383" s="27">
        <f t="shared" si="281"/>
        <v>93.771699999999996</v>
      </c>
      <c r="I1383" s="63">
        <f t="shared" si="282"/>
        <v>-18.736399999999989</v>
      </c>
      <c r="J1383" s="63">
        <f t="shared" si="283"/>
        <v>351.05268495999957</v>
      </c>
      <c r="K1383" s="63">
        <f t="shared" si="284"/>
        <v>18.736399999999989</v>
      </c>
      <c r="L1383" s="24">
        <f t="shared" si="285"/>
        <v>0.24970114066312771</v>
      </c>
      <c r="M1383" s="4">
        <f t="shared" ca="1" si="274"/>
        <v>93.914400000000001</v>
      </c>
      <c r="N1383" s="63">
        <f t="shared" ca="1" si="276"/>
        <v>-18.879099999999994</v>
      </c>
      <c r="O1383" s="63">
        <f t="shared" ca="1" si="277"/>
        <v>356.42041680999978</v>
      </c>
      <c r="P1383" s="63">
        <f t="shared" ca="1" si="278"/>
        <v>18.879099999999994</v>
      </c>
      <c r="Q1383" s="24">
        <f t="shared" ca="1" si="279"/>
        <v>0.25160291222931064</v>
      </c>
      <c r="R1383" s="25">
        <f t="shared" ca="1" si="275"/>
        <v>-18.889592761515765</v>
      </c>
      <c r="S1383" s="26">
        <f t="shared" ca="1" si="286"/>
        <v>0</v>
      </c>
    </row>
    <row r="1384" spans="5:19" x14ac:dyDescent="0.3">
      <c r="E1384" s="23">
        <f t="shared" si="280"/>
        <v>1383</v>
      </c>
      <c r="F1384" s="79">
        <v>45474</v>
      </c>
      <c r="G1384" s="82">
        <v>76.488799999999998</v>
      </c>
      <c r="H1384" s="27">
        <f t="shared" si="281"/>
        <v>75.035300000000007</v>
      </c>
      <c r="I1384" s="63">
        <f t="shared" si="282"/>
        <v>1.4534999999999911</v>
      </c>
      <c r="J1384" s="63">
        <f t="shared" si="283"/>
        <v>2.1126622499999743</v>
      </c>
      <c r="K1384" s="63">
        <f t="shared" si="284"/>
        <v>1.4534999999999911</v>
      </c>
      <c r="L1384" s="24">
        <f t="shared" si="285"/>
        <v>1.9002782106661252E-2</v>
      </c>
      <c r="M1384" s="4">
        <f t="shared" ca="1" si="274"/>
        <v>87.483099999999993</v>
      </c>
      <c r="N1384" s="63">
        <f t="shared" ca="1" si="276"/>
        <v>-10.994299999999996</v>
      </c>
      <c r="O1384" s="63">
        <f t="shared" ca="1" si="277"/>
        <v>120.8746324899999</v>
      </c>
      <c r="P1384" s="63">
        <f t="shared" ca="1" si="278"/>
        <v>10.994299999999996</v>
      </c>
      <c r="Q1384" s="24">
        <f t="shared" ca="1" si="279"/>
        <v>0.14373738377383349</v>
      </c>
      <c r="R1384" s="25">
        <f t="shared" ca="1" si="275"/>
        <v>-11.004792761515766</v>
      </c>
      <c r="S1384" s="26">
        <f t="shared" ca="1" si="286"/>
        <v>0</v>
      </c>
    </row>
    <row r="1385" spans="5:19" x14ac:dyDescent="0.3">
      <c r="E1385" s="23">
        <f t="shared" si="280"/>
        <v>1384</v>
      </c>
      <c r="F1385" s="79">
        <v>45475</v>
      </c>
      <c r="G1385" s="82">
        <v>75.702299999999994</v>
      </c>
      <c r="H1385" s="27">
        <f t="shared" si="281"/>
        <v>76.488799999999998</v>
      </c>
      <c r="I1385" s="63">
        <f t="shared" si="282"/>
        <v>-0.78650000000000375</v>
      </c>
      <c r="J1385" s="63">
        <f t="shared" si="283"/>
        <v>0.61858225000000588</v>
      </c>
      <c r="K1385" s="63">
        <f t="shared" si="284"/>
        <v>0.78650000000000375</v>
      </c>
      <c r="L1385" s="24">
        <f t="shared" si="285"/>
        <v>1.0389380507593611E-2</v>
      </c>
      <c r="M1385" s="4">
        <f t="shared" ca="1" si="274"/>
        <v>81.765266666666676</v>
      </c>
      <c r="N1385" s="63">
        <f t="shared" ca="1" si="276"/>
        <v>-6.0629666666666822</v>
      </c>
      <c r="O1385" s="63">
        <f t="shared" ca="1" si="277"/>
        <v>36.759564801111296</v>
      </c>
      <c r="P1385" s="63">
        <f t="shared" ca="1" si="278"/>
        <v>6.0629666666666822</v>
      </c>
      <c r="Q1385" s="24">
        <f t="shared" ca="1" si="279"/>
        <v>8.008959657324391E-2</v>
      </c>
      <c r="R1385" s="25">
        <f t="shared" ca="1" si="275"/>
        <v>-6.0734594281824519</v>
      </c>
      <c r="S1385" s="26">
        <f t="shared" ca="1" si="286"/>
        <v>0</v>
      </c>
    </row>
    <row r="1386" spans="5:19" x14ac:dyDescent="0.3">
      <c r="E1386" s="23">
        <f t="shared" si="280"/>
        <v>1385</v>
      </c>
      <c r="F1386" s="79">
        <v>45476</v>
      </c>
      <c r="G1386" s="82">
        <v>74.905900000000003</v>
      </c>
      <c r="H1386" s="27">
        <f t="shared" si="281"/>
        <v>75.702299999999994</v>
      </c>
      <c r="I1386" s="63">
        <f t="shared" si="282"/>
        <v>-0.79639999999999134</v>
      </c>
      <c r="J1386" s="63">
        <f t="shared" si="283"/>
        <v>0.63425295999998621</v>
      </c>
      <c r="K1386" s="63">
        <f t="shared" si="284"/>
        <v>0.79639999999999134</v>
      </c>
      <c r="L1386" s="24">
        <f t="shared" si="285"/>
        <v>1.0632006290559106E-2</v>
      </c>
      <c r="M1386" s="4">
        <f t="shared" ca="1" si="274"/>
        <v>75.742133333333342</v>
      </c>
      <c r="N1386" s="63">
        <f t="shared" ca="1" si="276"/>
        <v>-0.8362333333333396</v>
      </c>
      <c r="O1386" s="63">
        <f t="shared" ca="1" si="277"/>
        <v>0.69928618777778828</v>
      </c>
      <c r="P1386" s="63">
        <f t="shared" ca="1" si="278"/>
        <v>0.8362333333333396</v>
      </c>
      <c r="Q1386" s="24">
        <f t="shared" ca="1" si="279"/>
        <v>1.1163784606197102E-2</v>
      </c>
      <c r="R1386" s="25">
        <f t="shared" ca="1" si="275"/>
        <v>-0.84672609484910943</v>
      </c>
      <c r="S1386" s="26">
        <f t="shared" ca="1" si="286"/>
        <v>0</v>
      </c>
    </row>
    <row r="1387" spans="5:19" x14ac:dyDescent="0.3">
      <c r="E1387" s="23">
        <f t="shared" si="280"/>
        <v>1386</v>
      </c>
      <c r="F1387" s="79">
        <v>45478</v>
      </c>
      <c r="G1387" s="82">
        <v>75.094999999999999</v>
      </c>
      <c r="H1387" s="27">
        <f t="shared" si="281"/>
        <v>74.905900000000003</v>
      </c>
      <c r="I1387" s="63">
        <f t="shared" si="282"/>
        <v>0.18909999999999627</v>
      </c>
      <c r="J1387" s="63">
        <f t="shared" si="283"/>
        <v>3.5758809999998586E-2</v>
      </c>
      <c r="K1387" s="63">
        <f t="shared" si="284"/>
        <v>0.18909999999999627</v>
      </c>
      <c r="L1387" s="24">
        <f t="shared" si="285"/>
        <v>2.51814368466604E-3</v>
      </c>
      <c r="M1387" s="4">
        <f t="shared" ca="1" si="274"/>
        <v>75.698999999999998</v>
      </c>
      <c r="N1387" s="63">
        <f t="shared" ca="1" si="276"/>
        <v>-0.6039999999999992</v>
      </c>
      <c r="O1387" s="63">
        <f t="shared" ca="1" si="277"/>
        <v>0.36481599999999903</v>
      </c>
      <c r="P1387" s="63">
        <f t="shared" ca="1" si="278"/>
        <v>0.6039999999999992</v>
      </c>
      <c r="Q1387" s="24">
        <f t="shared" ca="1" si="279"/>
        <v>8.0431453492243055E-3</v>
      </c>
      <c r="R1387" s="25">
        <f t="shared" ca="1" si="275"/>
        <v>-0.61449276151576904</v>
      </c>
      <c r="S1387" s="26">
        <f t="shared" ca="1" si="286"/>
        <v>0</v>
      </c>
    </row>
    <row r="1388" spans="5:19" x14ac:dyDescent="0.3">
      <c r="E1388" s="23">
        <f t="shared" si="280"/>
        <v>1387</v>
      </c>
      <c r="F1388" s="79">
        <v>45481</v>
      </c>
      <c r="G1388" s="82">
        <v>72.7256</v>
      </c>
      <c r="H1388" s="27">
        <f t="shared" si="281"/>
        <v>75.094999999999999</v>
      </c>
      <c r="I1388" s="63">
        <f t="shared" si="282"/>
        <v>-2.3693999999999988</v>
      </c>
      <c r="J1388" s="63">
        <f t="shared" si="283"/>
        <v>5.6140563599999949</v>
      </c>
      <c r="K1388" s="63">
        <f t="shared" si="284"/>
        <v>2.3693999999999988</v>
      </c>
      <c r="L1388" s="24">
        <f t="shared" si="285"/>
        <v>3.2579999339984803E-2</v>
      </c>
      <c r="M1388" s="4">
        <f t="shared" ca="1" si="274"/>
        <v>75.234400000000008</v>
      </c>
      <c r="N1388" s="63">
        <f t="shared" ca="1" si="276"/>
        <v>-2.5088000000000079</v>
      </c>
      <c r="O1388" s="63">
        <f t="shared" ca="1" si="277"/>
        <v>6.2940774400000397</v>
      </c>
      <c r="P1388" s="63">
        <f t="shared" ca="1" si="278"/>
        <v>2.5088000000000079</v>
      </c>
      <c r="Q1388" s="24">
        <f t="shared" ca="1" si="279"/>
        <v>3.4496793426248916E-2</v>
      </c>
      <c r="R1388" s="25">
        <f t="shared" ca="1" si="275"/>
        <v>-2.5192927615157776</v>
      </c>
      <c r="S1388" s="26">
        <f t="shared" ca="1" si="286"/>
        <v>0</v>
      </c>
    </row>
    <row r="1389" spans="5:19" x14ac:dyDescent="0.3">
      <c r="E1389" s="23">
        <f t="shared" si="280"/>
        <v>1388</v>
      </c>
      <c r="F1389" s="79">
        <v>45482</v>
      </c>
      <c r="G1389" s="82">
        <v>72.138199999999998</v>
      </c>
      <c r="H1389" s="27">
        <f t="shared" si="281"/>
        <v>72.7256</v>
      </c>
      <c r="I1389" s="63">
        <f t="shared" si="282"/>
        <v>-0.58740000000000236</v>
      </c>
      <c r="J1389" s="63">
        <f t="shared" si="283"/>
        <v>0.34503876000000278</v>
      </c>
      <c r="K1389" s="63">
        <f t="shared" si="284"/>
        <v>0.58740000000000236</v>
      </c>
      <c r="L1389" s="24">
        <f t="shared" si="285"/>
        <v>8.1427038656357153E-3</v>
      </c>
      <c r="M1389" s="4">
        <f t="shared" ca="1" si="274"/>
        <v>74.242166666666662</v>
      </c>
      <c r="N1389" s="63">
        <f t="shared" ca="1" si="276"/>
        <v>-2.1039666666666648</v>
      </c>
      <c r="O1389" s="63">
        <f t="shared" ca="1" si="277"/>
        <v>4.4266757344444363</v>
      </c>
      <c r="P1389" s="63">
        <f t="shared" ca="1" si="278"/>
        <v>2.1039666666666648</v>
      </c>
      <c r="Q1389" s="24">
        <f t="shared" ca="1" si="279"/>
        <v>2.9165777170301794E-2</v>
      </c>
      <c r="R1389" s="25">
        <f t="shared" ca="1" si="275"/>
        <v>-2.1144594281824345</v>
      </c>
      <c r="S1389" s="26">
        <f t="shared" ca="1" si="286"/>
        <v>0</v>
      </c>
    </row>
    <row r="1390" spans="5:19" x14ac:dyDescent="0.3">
      <c r="E1390" s="23">
        <f t="shared" si="280"/>
        <v>1389</v>
      </c>
      <c r="F1390" s="79">
        <v>45483</v>
      </c>
      <c r="G1390" s="82">
        <v>72.2179</v>
      </c>
      <c r="H1390" s="27">
        <f t="shared" si="281"/>
        <v>72.138199999999998</v>
      </c>
      <c r="I1390" s="63">
        <f t="shared" si="282"/>
        <v>7.9700000000002547E-2</v>
      </c>
      <c r="J1390" s="63">
        <f t="shared" si="283"/>
        <v>6.3520900000004063E-3</v>
      </c>
      <c r="K1390" s="63">
        <f t="shared" si="284"/>
        <v>7.9700000000002547E-2</v>
      </c>
      <c r="L1390" s="24">
        <f t="shared" si="285"/>
        <v>1.1036045080236694E-3</v>
      </c>
      <c r="M1390" s="4">
        <f t="shared" ca="1" si="274"/>
        <v>73.319599999999994</v>
      </c>
      <c r="N1390" s="63">
        <f t="shared" ca="1" si="276"/>
        <v>-1.1016999999999939</v>
      </c>
      <c r="O1390" s="63">
        <f t="shared" ca="1" si="277"/>
        <v>1.2137428899999865</v>
      </c>
      <c r="P1390" s="63">
        <f t="shared" ca="1" si="278"/>
        <v>1.1016999999999939</v>
      </c>
      <c r="Q1390" s="24">
        <f t="shared" ca="1" si="279"/>
        <v>1.5255220658590099E-2</v>
      </c>
      <c r="R1390" s="25">
        <f t="shared" ca="1" si="275"/>
        <v>-1.1121927615157639</v>
      </c>
      <c r="S1390" s="26">
        <f t="shared" ca="1" si="286"/>
        <v>0</v>
      </c>
    </row>
    <row r="1391" spans="5:19" x14ac:dyDescent="0.3">
      <c r="E1391" s="23">
        <f t="shared" si="280"/>
        <v>1390</v>
      </c>
      <c r="F1391" s="79">
        <v>45484</v>
      </c>
      <c r="G1391" s="82">
        <v>73.064099999999996</v>
      </c>
      <c r="H1391" s="27">
        <f t="shared" si="281"/>
        <v>72.2179</v>
      </c>
      <c r="I1391" s="63">
        <f t="shared" si="282"/>
        <v>0.84619999999999607</v>
      </c>
      <c r="J1391" s="63">
        <f t="shared" si="283"/>
        <v>0.7160544399999933</v>
      </c>
      <c r="K1391" s="63">
        <f t="shared" si="284"/>
        <v>0.84619999999999607</v>
      </c>
      <c r="L1391" s="24">
        <f t="shared" si="285"/>
        <v>1.158161121535742E-2</v>
      </c>
      <c r="M1391" s="4">
        <f t="shared" ca="1" si="274"/>
        <v>72.360566666666671</v>
      </c>
      <c r="N1391" s="63">
        <f t="shared" ca="1" si="276"/>
        <v>0.70353333333332557</v>
      </c>
      <c r="O1391" s="63">
        <f t="shared" ca="1" si="277"/>
        <v>0.49495915111110017</v>
      </c>
      <c r="P1391" s="63">
        <f t="shared" ca="1" si="278"/>
        <v>0.70353333333332557</v>
      </c>
      <c r="Q1391" s="24">
        <f t="shared" ca="1" si="279"/>
        <v>9.6289878795923801E-3</v>
      </c>
      <c r="R1391" s="25">
        <f t="shared" ca="1" si="275"/>
        <v>0.69304057181755574</v>
      </c>
      <c r="S1391" s="26">
        <f t="shared" ca="1" si="286"/>
        <v>1</v>
      </c>
    </row>
    <row r="1392" spans="5:19" x14ac:dyDescent="0.3">
      <c r="E1392" s="23">
        <f t="shared" si="280"/>
        <v>1391</v>
      </c>
      <c r="F1392" s="79">
        <v>45485</v>
      </c>
      <c r="G1392" s="82">
        <v>73.093999999999994</v>
      </c>
      <c r="H1392" s="27">
        <f t="shared" si="281"/>
        <v>73.064099999999996</v>
      </c>
      <c r="I1392" s="63">
        <f t="shared" si="282"/>
        <v>2.9899999999997817E-2</v>
      </c>
      <c r="J1392" s="63">
        <f t="shared" si="283"/>
        <v>8.9400999999986945E-4</v>
      </c>
      <c r="K1392" s="63">
        <f t="shared" si="284"/>
        <v>2.9899999999997817E-2</v>
      </c>
      <c r="L1392" s="24">
        <f t="shared" si="285"/>
        <v>4.0906230333540125E-4</v>
      </c>
      <c r="M1392" s="4">
        <f t="shared" ca="1" si="274"/>
        <v>72.473399999999998</v>
      </c>
      <c r="N1392" s="63">
        <f t="shared" ca="1" si="276"/>
        <v>0.62059999999999604</v>
      </c>
      <c r="O1392" s="63">
        <f t="shared" ca="1" si="277"/>
        <v>0.38514435999999508</v>
      </c>
      <c r="P1392" s="63">
        <f t="shared" ca="1" si="278"/>
        <v>0.62059999999999604</v>
      </c>
      <c r="Q1392" s="24">
        <f t="shared" ca="1" si="279"/>
        <v>8.4904369715708E-3</v>
      </c>
      <c r="R1392" s="25">
        <f t="shared" ca="1" si="275"/>
        <v>0.61010723848422621</v>
      </c>
      <c r="S1392" s="26">
        <f t="shared" ca="1" si="286"/>
        <v>0</v>
      </c>
    </row>
    <row r="1393" spans="5:19" x14ac:dyDescent="0.3">
      <c r="E1393" s="23">
        <f t="shared" si="280"/>
        <v>1392</v>
      </c>
      <c r="F1393" s="79">
        <v>45488</v>
      </c>
      <c r="G1393" s="82">
        <v>70.993300000000005</v>
      </c>
      <c r="H1393" s="27">
        <f t="shared" si="281"/>
        <v>73.093999999999994</v>
      </c>
      <c r="I1393" s="63">
        <f t="shared" si="282"/>
        <v>-2.1006999999999891</v>
      </c>
      <c r="J1393" s="63">
        <f t="shared" si="283"/>
        <v>4.4129404899999543</v>
      </c>
      <c r="K1393" s="63">
        <f t="shared" si="284"/>
        <v>2.1006999999999891</v>
      </c>
      <c r="L1393" s="24">
        <f t="shared" si="285"/>
        <v>2.9590116250406574E-2</v>
      </c>
      <c r="M1393" s="4">
        <f t="shared" ca="1" si="274"/>
        <v>72.791999999999987</v>
      </c>
      <c r="N1393" s="63">
        <f t="shared" ca="1" si="276"/>
        <v>-1.7986999999999824</v>
      </c>
      <c r="O1393" s="63">
        <f t="shared" ca="1" si="277"/>
        <v>3.2353216899999366</v>
      </c>
      <c r="P1393" s="63">
        <f t="shared" ca="1" si="278"/>
        <v>1.7986999999999824</v>
      </c>
      <c r="Q1393" s="24">
        <f t="shared" ca="1" si="279"/>
        <v>2.5336193697151455E-2</v>
      </c>
      <c r="R1393" s="25">
        <f t="shared" ca="1" si="275"/>
        <v>-1.8091927615157524</v>
      </c>
      <c r="S1393" s="26">
        <f t="shared" ca="1" si="286"/>
        <v>1</v>
      </c>
    </row>
    <row r="1394" spans="5:19" x14ac:dyDescent="0.3">
      <c r="E1394" s="23">
        <f t="shared" si="280"/>
        <v>1393</v>
      </c>
      <c r="F1394" s="79">
        <v>45489</v>
      </c>
      <c r="G1394" s="82">
        <v>72.486699999999999</v>
      </c>
      <c r="H1394" s="27">
        <f t="shared" si="281"/>
        <v>70.993300000000005</v>
      </c>
      <c r="I1394" s="63">
        <f t="shared" si="282"/>
        <v>1.4933999999999941</v>
      </c>
      <c r="J1394" s="63">
        <f t="shared" si="283"/>
        <v>2.2302435599999821</v>
      </c>
      <c r="K1394" s="63">
        <f t="shared" si="284"/>
        <v>1.4933999999999941</v>
      </c>
      <c r="L1394" s="24">
        <f t="shared" si="285"/>
        <v>2.0602400164443879E-2</v>
      </c>
      <c r="M1394" s="4">
        <f t="shared" ca="1" si="274"/>
        <v>72.383799999999994</v>
      </c>
      <c r="N1394" s="63">
        <f t="shared" ca="1" si="276"/>
        <v>0.10290000000000532</v>
      </c>
      <c r="O1394" s="63">
        <f t="shared" ca="1" si="277"/>
        <v>1.0588410000001096E-2</v>
      </c>
      <c r="P1394" s="63">
        <f t="shared" ca="1" si="278"/>
        <v>0.10290000000000532</v>
      </c>
      <c r="Q1394" s="24">
        <f t="shared" ca="1" si="279"/>
        <v>1.4195707626365294E-3</v>
      </c>
      <c r="R1394" s="25">
        <f t="shared" ca="1" si="275"/>
        <v>9.2407238484235446E-2</v>
      </c>
      <c r="S1394" s="26">
        <f t="shared" ca="1" si="286"/>
        <v>1</v>
      </c>
    </row>
    <row r="1395" spans="5:19" x14ac:dyDescent="0.3">
      <c r="E1395" s="23">
        <f t="shared" si="280"/>
        <v>1394</v>
      </c>
      <c r="F1395" s="79">
        <v>45490</v>
      </c>
      <c r="G1395" s="82">
        <v>72.745500000000007</v>
      </c>
      <c r="H1395" s="27">
        <f t="shared" si="281"/>
        <v>72.486699999999999</v>
      </c>
      <c r="I1395" s="63">
        <f t="shared" si="282"/>
        <v>0.25880000000000791</v>
      </c>
      <c r="J1395" s="63">
        <f t="shared" si="283"/>
        <v>6.6977440000004093E-2</v>
      </c>
      <c r="K1395" s="63">
        <f t="shared" si="284"/>
        <v>0.25880000000000791</v>
      </c>
      <c r="L1395" s="24">
        <f t="shared" si="285"/>
        <v>3.5576083744012742E-3</v>
      </c>
      <c r="M1395" s="4">
        <f t="shared" ca="1" si="274"/>
        <v>72.191333333333333</v>
      </c>
      <c r="N1395" s="63">
        <f t="shared" ca="1" si="276"/>
        <v>0.55416666666667425</v>
      </c>
      <c r="O1395" s="63">
        <f t="shared" ca="1" si="277"/>
        <v>0.30710069444445287</v>
      </c>
      <c r="P1395" s="63">
        <f t="shared" ca="1" si="278"/>
        <v>0.55416666666667425</v>
      </c>
      <c r="Q1395" s="24">
        <f t="shared" ca="1" si="279"/>
        <v>7.6178824348815278E-3</v>
      </c>
      <c r="R1395" s="25">
        <f t="shared" ca="1" si="275"/>
        <v>0.54367390515090441</v>
      </c>
      <c r="S1395" s="26">
        <f t="shared" ca="1" si="286"/>
        <v>0</v>
      </c>
    </row>
    <row r="1396" spans="5:19" x14ac:dyDescent="0.3">
      <c r="E1396" s="23">
        <f t="shared" si="280"/>
        <v>1395</v>
      </c>
      <c r="F1396" s="79">
        <v>45491</v>
      </c>
      <c r="G1396" s="82">
        <v>72.058599999999998</v>
      </c>
      <c r="H1396" s="27">
        <f t="shared" si="281"/>
        <v>72.745500000000007</v>
      </c>
      <c r="I1396" s="63">
        <f t="shared" si="282"/>
        <v>-0.6869000000000085</v>
      </c>
      <c r="J1396" s="63">
        <f t="shared" si="283"/>
        <v>0.47183161000001167</v>
      </c>
      <c r="K1396" s="63">
        <f t="shared" si="284"/>
        <v>0.6869000000000085</v>
      </c>
      <c r="L1396" s="24">
        <f t="shared" si="285"/>
        <v>9.5325193661826412E-3</v>
      </c>
      <c r="M1396" s="4">
        <f t="shared" ca="1" si="274"/>
        <v>72.075166666666675</v>
      </c>
      <c r="N1396" s="63">
        <f t="shared" ca="1" si="276"/>
        <v>-1.656666666667661E-2</v>
      </c>
      <c r="O1396" s="63">
        <f t="shared" ca="1" si="277"/>
        <v>2.7445444444477394E-4</v>
      </c>
      <c r="P1396" s="63">
        <f t="shared" ca="1" si="278"/>
        <v>1.656666666667661E-2</v>
      </c>
      <c r="Q1396" s="24">
        <f t="shared" ca="1" si="279"/>
        <v>2.2990547508106751E-4</v>
      </c>
      <c r="R1396" s="25">
        <f t="shared" ca="1" si="275"/>
        <v>-2.7059428182446492E-2</v>
      </c>
      <c r="S1396" s="26">
        <f t="shared" ca="1" si="286"/>
        <v>1</v>
      </c>
    </row>
    <row r="1397" spans="5:19" x14ac:dyDescent="0.3">
      <c r="E1397" s="23">
        <f t="shared" si="280"/>
        <v>1396</v>
      </c>
      <c r="F1397" s="79">
        <v>45492</v>
      </c>
      <c r="G1397" s="82">
        <v>72.377200000000002</v>
      </c>
      <c r="H1397" s="27">
        <f t="shared" si="281"/>
        <v>72.058599999999998</v>
      </c>
      <c r="I1397" s="63">
        <f t="shared" si="282"/>
        <v>0.31860000000000355</v>
      </c>
      <c r="J1397" s="63">
        <f t="shared" si="283"/>
        <v>0.10150596000000225</v>
      </c>
      <c r="K1397" s="63">
        <f t="shared" si="284"/>
        <v>0.31860000000000355</v>
      </c>
      <c r="L1397" s="24">
        <f t="shared" si="285"/>
        <v>4.4019387320869494E-3</v>
      </c>
      <c r="M1397" s="4">
        <f t="shared" ca="1" si="274"/>
        <v>72.430266666666668</v>
      </c>
      <c r="N1397" s="63">
        <f t="shared" ca="1" si="276"/>
        <v>-5.3066666666666151E-2</v>
      </c>
      <c r="O1397" s="63">
        <f t="shared" ca="1" si="277"/>
        <v>2.8160711111110564E-3</v>
      </c>
      <c r="P1397" s="63">
        <f t="shared" ca="1" si="278"/>
        <v>5.3066666666666151E-2</v>
      </c>
      <c r="Q1397" s="24">
        <f t="shared" ca="1" si="279"/>
        <v>7.3319590515612861E-4</v>
      </c>
      <c r="R1397" s="25">
        <f t="shared" ca="1" si="275"/>
        <v>-6.3559428182436026E-2</v>
      </c>
      <c r="S1397" s="26">
        <f t="shared" ca="1" si="286"/>
        <v>0</v>
      </c>
    </row>
    <row r="1398" spans="5:19" x14ac:dyDescent="0.3">
      <c r="E1398" s="23">
        <f t="shared" si="280"/>
        <v>1397</v>
      </c>
      <c r="F1398" s="79">
        <v>45495</v>
      </c>
      <c r="G1398" s="82">
        <v>74.527600000000007</v>
      </c>
      <c r="H1398" s="27">
        <f t="shared" si="281"/>
        <v>72.377200000000002</v>
      </c>
      <c r="I1398" s="63">
        <f t="shared" si="282"/>
        <v>2.1504000000000048</v>
      </c>
      <c r="J1398" s="63">
        <f t="shared" si="283"/>
        <v>4.6242201600000206</v>
      </c>
      <c r="K1398" s="63">
        <f t="shared" si="284"/>
        <v>2.1504000000000048</v>
      </c>
      <c r="L1398" s="24">
        <f t="shared" si="285"/>
        <v>2.88537400909194E-2</v>
      </c>
      <c r="M1398" s="4">
        <f t="shared" ca="1" si="274"/>
        <v>72.393766666666679</v>
      </c>
      <c r="N1398" s="63">
        <f t="shared" ca="1" si="276"/>
        <v>2.1338333333333281</v>
      </c>
      <c r="O1398" s="63">
        <f t="shared" ca="1" si="277"/>
        <v>4.5532446944444223</v>
      </c>
      <c r="P1398" s="63">
        <f t="shared" ca="1" si="278"/>
        <v>2.1338333333333281</v>
      </c>
      <c r="Q1398" s="24">
        <f t="shared" ca="1" si="279"/>
        <v>2.8631451077632018E-2</v>
      </c>
      <c r="R1398" s="25">
        <f t="shared" ca="1" si="275"/>
        <v>2.1233405718175584</v>
      </c>
      <c r="S1398" s="26">
        <f t="shared" ca="1" si="286"/>
        <v>1</v>
      </c>
    </row>
    <row r="1399" spans="5:19" x14ac:dyDescent="0.3">
      <c r="E1399" s="23">
        <f t="shared" si="280"/>
        <v>1398</v>
      </c>
      <c r="F1399" s="79">
        <v>45496</v>
      </c>
      <c r="G1399" s="82">
        <v>73.074100000000001</v>
      </c>
      <c r="H1399" s="27">
        <f t="shared" si="281"/>
        <v>74.527600000000007</v>
      </c>
      <c r="I1399" s="63">
        <f t="shared" si="282"/>
        <v>-1.4535000000000053</v>
      </c>
      <c r="J1399" s="63">
        <f t="shared" si="283"/>
        <v>2.1126622500000156</v>
      </c>
      <c r="K1399" s="63">
        <f t="shared" si="284"/>
        <v>1.4535000000000053</v>
      </c>
      <c r="L1399" s="24">
        <f t="shared" si="285"/>
        <v>1.9890768411790296E-2</v>
      </c>
      <c r="M1399" s="4">
        <f t="shared" ca="1" si="274"/>
        <v>72.987800000000007</v>
      </c>
      <c r="N1399" s="63">
        <f t="shared" ca="1" si="276"/>
        <v>8.629999999999427E-2</v>
      </c>
      <c r="O1399" s="63">
        <f t="shared" ca="1" si="277"/>
        <v>7.4476899999990111E-3</v>
      </c>
      <c r="P1399" s="63">
        <f t="shared" ca="1" si="278"/>
        <v>8.629999999999427E-2</v>
      </c>
      <c r="Q1399" s="24">
        <f t="shared" ca="1" si="279"/>
        <v>1.1809929920449827E-3</v>
      </c>
      <c r="R1399" s="25">
        <f t="shared" ca="1" si="275"/>
        <v>7.5807238484224396E-2</v>
      </c>
      <c r="S1399" s="26">
        <f t="shared" ca="1" si="286"/>
        <v>0</v>
      </c>
    </row>
    <row r="1400" spans="5:19" x14ac:dyDescent="0.3">
      <c r="E1400" s="23">
        <f t="shared" si="280"/>
        <v>1399</v>
      </c>
      <c r="F1400" s="79">
        <v>45497</v>
      </c>
      <c r="G1400" s="82">
        <v>70.774299999999997</v>
      </c>
      <c r="H1400" s="27">
        <f t="shared" si="281"/>
        <v>73.074100000000001</v>
      </c>
      <c r="I1400" s="63">
        <f t="shared" si="282"/>
        <v>-2.2998000000000047</v>
      </c>
      <c r="J1400" s="63">
        <f t="shared" si="283"/>
        <v>5.2890800400000222</v>
      </c>
      <c r="K1400" s="63">
        <f t="shared" si="284"/>
        <v>2.2998000000000047</v>
      </c>
      <c r="L1400" s="24">
        <f t="shared" si="285"/>
        <v>3.2494846293075377E-2</v>
      </c>
      <c r="M1400" s="4">
        <f t="shared" ca="1" si="274"/>
        <v>73.326300000000003</v>
      </c>
      <c r="N1400" s="63">
        <f t="shared" ca="1" si="276"/>
        <v>-2.5520000000000067</v>
      </c>
      <c r="O1400" s="63">
        <f t="shared" ca="1" si="277"/>
        <v>6.512704000000034</v>
      </c>
      <c r="P1400" s="63">
        <f t="shared" ca="1" si="278"/>
        <v>2.5520000000000067</v>
      </c>
      <c r="Q1400" s="24">
        <f t="shared" ca="1" si="279"/>
        <v>3.6058286694464051E-2</v>
      </c>
      <c r="R1400" s="25">
        <f t="shared" ca="1" si="275"/>
        <v>-2.5624927615157764</v>
      </c>
      <c r="S1400" s="26">
        <f t="shared" ca="1" si="286"/>
        <v>1</v>
      </c>
    </row>
    <row r="1401" spans="5:19" x14ac:dyDescent="0.3">
      <c r="E1401" s="23">
        <f t="shared" si="280"/>
        <v>1400</v>
      </c>
      <c r="F1401" s="79">
        <v>45498</v>
      </c>
      <c r="G1401" s="82">
        <v>71.0929</v>
      </c>
      <c r="H1401" s="27">
        <f t="shared" si="281"/>
        <v>70.774299999999997</v>
      </c>
      <c r="I1401" s="63">
        <f t="shared" si="282"/>
        <v>0.31860000000000355</v>
      </c>
      <c r="J1401" s="63">
        <f t="shared" si="283"/>
        <v>0.10150596000000225</v>
      </c>
      <c r="K1401" s="63">
        <f t="shared" si="284"/>
        <v>0.31860000000000355</v>
      </c>
      <c r="L1401" s="24">
        <f t="shared" si="285"/>
        <v>4.4814601739414702E-3</v>
      </c>
      <c r="M1401" s="4">
        <f t="shared" ca="1" si="274"/>
        <v>72.791999999999987</v>
      </c>
      <c r="N1401" s="63">
        <f t="shared" ca="1" si="276"/>
        <v>-1.6990999999999872</v>
      </c>
      <c r="O1401" s="63">
        <f t="shared" ca="1" si="277"/>
        <v>2.8869408099999565</v>
      </c>
      <c r="P1401" s="63">
        <f t="shared" ca="1" si="278"/>
        <v>1.6990999999999872</v>
      </c>
      <c r="Q1401" s="24">
        <f t="shared" ca="1" si="279"/>
        <v>2.3899714317463308E-2</v>
      </c>
      <c r="R1401" s="25">
        <f t="shared" ca="1" si="275"/>
        <v>-1.7095927615157571</v>
      </c>
      <c r="S1401" s="26">
        <f t="shared" ca="1" si="286"/>
        <v>0</v>
      </c>
    </row>
    <row r="1402" spans="5:19" x14ac:dyDescent="0.3">
      <c r="E1402" s="23">
        <f t="shared" si="280"/>
        <v>1401</v>
      </c>
      <c r="F1402" s="79">
        <v>45499</v>
      </c>
      <c r="G1402" s="82">
        <v>72.237799999999993</v>
      </c>
      <c r="H1402" s="27">
        <f t="shared" si="281"/>
        <v>71.0929</v>
      </c>
      <c r="I1402" s="63">
        <f t="shared" si="282"/>
        <v>1.1448999999999927</v>
      </c>
      <c r="J1402" s="63">
        <f t="shared" si="283"/>
        <v>1.3107960099999834</v>
      </c>
      <c r="K1402" s="63">
        <f t="shared" si="284"/>
        <v>1.1448999999999927</v>
      </c>
      <c r="L1402" s="24">
        <f t="shared" si="285"/>
        <v>1.5849043021797352E-2</v>
      </c>
      <c r="M1402" s="4">
        <f t="shared" ca="1" si="274"/>
        <v>71.647100000000009</v>
      </c>
      <c r="N1402" s="63">
        <f t="shared" ca="1" si="276"/>
        <v>0.59069999999998402</v>
      </c>
      <c r="O1402" s="63">
        <f t="shared" ca="1" si="277"/>
        <v>0.3489264899999811</v>
      </c>
      <c r="P1402" s="63">
        <f t="shared" ca="1" si="278"/>
        <v>0.59069999999998402</v>
      </c>
      <c r="Q1402" s="24">
        <f t="shared" ca="1" si="279"/>
        <v>8.1771593265573435E-3</v>
      </c>
      <c r="R1402" s="25">
        <f t="shared" ca="1" si="275"/>
        <v>0.58020723848421418</v>
      </c>
      <c r="S1402" s="26">
        <f t="shared" ca="1" si="286"/>
        <v>1</v>
      </c>
    </row>
    <row r="1403" spans="5:19" x14ac:dyDescent="0.3">
      <c r="E1403" s="23">
        <f t="shared" si="280"/>
        <v>1402</v>
      </c>
      <c r="F1403" s="79">
        <v>45502</v>
      </c>
      <c r="G1403" s="82">
        <v>73.223399999999998</v>
      </c>
      <c r="H1403" s="27">
        <f t="shared" si="281"/>
        <v>72.237799999999993</v>
      </c>
      <c r="I1403" s="63">
        <f t="shared" si="282"/>
        <v>0.98560000000000514</v>
      </c>
      <c r="J1403" s="63">
        <f t="shared" si="283"/>
        <v>0.97140736000001016</v>
      </c>
      <c r="K1403" s="63">
        <f t="shared" si="284"/>
        <v>0.98560000000000514</v>
      </c>
      <c r="L1403" s="24">
        <f t="shared" si="285"/>
        <v>1.3460178030520369E-2</v>
      </c>
      <c r="M1403" s="4">
        <f t="shared" ca="1" si="274"/>
        <v>71.368333333333325</v>
      </c>
      <c r="N1403" s="63">
        <f t="shared" ca="1" si="276"/>
        <v>1.8550666666666729</v>
      </c>
      <c r="O1403" s="63">
        <f t="shared" ca="1" si="277"/>
        <v>3.4412723377778009</v>
      </c>
      <c r="P1403" s="63">
        <f t="shared" ca="1" si="278"/>
        <v>1.8550666666666729</v>
      </c>
      <c r="Q1403" s="24">
        <f t="shared" ca="1" si="279"/>
        <v>2.5334342118321095E-2</v>
      </c>
      <c r="R1403" s="25">
        <f t="shared" ca="1" si="275"/>
        <v>1.8445739051509029</v>
      </c>
      <c r="S1403" s="26">
        <f t="shared" ca="1" si="286"/>
        <v>0</v>
      </c>
    </row>
    <row r="1404" spans="5:19" x14ac:dyDescent="0.3">
      <c r="E1404" s="23">
        <f t="shared" si="280"/>
        <v>1403</v>
      </c>
      <c r="F1404" s="79">
        <v>45503</v>
      </c>
      <c r="G1404" s="82">
        <v>73.989999999999995</v>
      </c>
      <c r="H1404" s="27">
        <f t="shared" si="281"/>
        <v>73.223399999999998</v>
      </c>
      <c r="I1404" s="63">
        <f t="shared" si="282"/>
        <v>0.76659999999999684</v>
      </c>
      <c r="J1404" s="63">
        <f t="shared" si="283"/>
        <v>0.5876755599999951</v>
      </c>
      <c r="K1404" s="63">
        <f t="shared" si="284"/>
        <v>0.76659999999999684</v>
      </c>
      <c r="L1404" s="24">
        <f t="shared" si="285"/>
        <v>1.0360859575618284E-2</v>
      </c>
      <c r="M1404" s="4">
        <f t="shared" ca="1" si="274"/>
        <v>72.184699999999992</v>
      </c>
      <c r="N1404" s="63">
        <f t="shared" ca="1" si="276"/>
        <v>1.8053000000000026</v>
      </c>
      <c r="O1404" s="63">
        <f t="shared" ca="1" si="277"/>
        <v>3.2591080900000091</v>
      </c>
      <c r="P1404" s="63">
        <f t="shared" ca="1" si="278"/>
        <v>1.8053000000000026</v>
      </c>
      <c r="Q1404" s="24">
        <f t="shared" ca="1" si="279"/>
        <v>2.4399243140965032E-2</v>
      </c>
      <c r="R1404" s="25">
        <f t="shared" ca="1" si="275"/>
        <v>1.7948072384842326</v>
      </c>
      <c r="S1404" s="26">
        <f t="shared" ca="1" si="286"/>
        <v>0</v>
      </c>
    </row>
    <row r="1405" spans="5:19" x14ac:dyDescent="0.3">
      <c r="E1405" s="23">
        <f t="shared" si="280"/>
        <v>1404</v>
      </c>
      <c r="F1405" s="79">
        <v>45504</v>
      </c>
      <c r="G1405" s="82">
        <v>74.527600000000007</v>
      </c>
      <c r="H1405" s="27">
        <f t="shared" si="281"/>
        <v>73.989999999999995</v>
      </c>
      <c r="I1405" s="63">
        <f t="shared" si="282"/>
        <v>0.53760000000001185</v>
      </c>
      <c r="J1405" s="63">
        <f t="shared" si="283"/>
        <v>0.28901376000001272</v>
      </c>
      <c r="K1405" s="63">
        <f t="shared" si="284"/>
        <v>0.53760000000001185</v>
      </c>
      <c r="L1405" s="24">
        <f t="shared" si="285"/>
        <v>7.213435022729993E-3</v>
      </c>
      <c r="M1405" s="4">
        <f t="shared" ca="1" si="274"/>
        <v>73.150399999999991</v>
      </c>
      <c r="N1405" s="63">
        <f t="shared" ca="1" si="276"/>
        <v>1.3772000000000162</v>
      </c>
      <c r="O1405" s="63">
        <f t="shared" ca="1" si="277"/>
        <v>1.8966798400000446</v>
      </c>
      <c r="P1405" s="63">
        <f t="shared" ca="1" si="278"/>
        <v>1.3772000000000162</v>
      </c>
      <c r="Q1405" s="24">
        <f t="shared" ca="1" si="279"/>
        <v>1.8479060106591599E-2</v>
      </c>
      <c r="R1405" s="25">
        <f t="shared" ca="1" si="275"/>
        <v>1.3667072384842462</v>
      </c>
      <c r="S1405" s="26">
        <f t="shared" ca="1" si="286"/>
        <v>0</v>
      </c>
    </row>
    <row r="1406" spans="5:19" x14ac:dyDescent="0.3">
      <c r="E1406" s="23">
        <f t="shared" si="280"/>
        <v>1405</v>
      </c>
      <c r="F1406" s="79">
        <v>45505</v>
      </c>
      <c r="G1406" s="82">
        <v>73.522000000000006</v>
      </c>
      <c r="H1406" s="27">
        <f t="shared" si="281"/>
        <v>74.527600000000007</v>
      </c>
      <c r="I1406" s="63">
        <f t="shared" si="282"/>
        <v>-1.0056000000000012</v>
      </c>
      <c r="J1406" s="63">
        <f t="shared" si="283"/>
        <v>1.0112313600000022</v>
      </c>
      <c r="K1406" s="63">
        <f t="shared" si="284"/>
        <v>1.0056000000000012</v>
      </c>
      <c r="L1406" s="24">
        <f t="shared" si="285"/>
        <v>1.3677538695900562E-2</v>
      </c>
      <c r="M1406" s="4">
        <f t="shared" ca="1" si="274"/>
        <v>73.913666666666657</v>
      </c>
      <c r="N1406" s="63">
        <f t="shared" ca="1" si="276"/>
        <v>-0.39166666666665151</v>
      </c>
      <c r="O1406" s="63">
        <f t="shared" ca="1" si="277"/>
        <v>0.1534027777777659</v>
      </c>
      <c r="P1406" s="63">
        <f t="shared" ca="1" si="278"/>
        <v>0.39166666666665151</v>
      </c>
      <c r="Q1406" s="24">
        <f t="shared" ca="1" si="279"/>
        <v>5.3272036487942587E-3</v>
      </c>
      <c r="R1406" s="25">
        <f t="shared" ca="1" si="275"/>
        <v>-0.4021594281824214</v>
      </c>
      <c r="S1406" s="26">
        <f t="shared" ca="1" si="286"/>
        <v>1</v>
      </c>
    </row>
    <row r="1407" spans="5:19" x14ac:dyDescent="0.3">
      <c r="E1407" s="23">
        <f t="shared" si="280"/>
        <v>1406</v>
      </c>
      <c r="F1407" s="79">
        <v>45506</v>
      </c>
      <c r="G1407" s="82">
        <v>73.681299999999993</v>
      </c>
      <c r="H1407" s="27">
        <f t="shared" si="281"/>
        <v>73.522000000000006</v>
      </c>
      <c r="I1407" s="63">
        <f t="shared" si="282"/>
        <v>0.15929999999998756</v>
      </c>
      <c r="J1407" s="63">
        <f t="shared" si="283"/>
        <v>2.5376489999996036E-2</v>
      </c>
      <c r="K1407" s="63">
        <f t="shared" si="284"/>
        <v>0.15929999999998756</v>
      </c>
      <c r="L1407" s="24">
        <f t="shared" si="285"/>
        <v>2.1620139709802567E-3</v>
      </c>
      <c r="M1407" s="4">
        <f t="shared" ca="1" si="274"/>
        <v>74.013199999999998</v>
      </c>
      <c r="N1407" s="63">
        <f t="shared" ca="1" si="276"/>
        <v>-0.33190000000000452</v>
      </c>
      <c r="O1407" s="63">
        <f t="shared" ca="1" si="277"/>
        <v>0.110157610000003</v>
      </c>
      <c r="P1407" s="63">
        <f t="shared" ca="1" si="278"/>
        <v>0.33190000000000452</v>
      </c>
      <c r="Q1407" s="24">
        <f t="shared" ca="1" si="279"/>
        <v>4.5045350719925487E-3</v>
      </c>
      <c r="R1407" s="25">
        <f t="shared" ca="1" si="275"/>
        <v>-0.34239276151577441</v>
      </c>
      <c r="S1407" s="26">
        <f t="shared" ca="1" si="286"/>
        <v>0</v>
      </c>
    </row>
    <row r="1408" spans="5:19" x14ac:dyDescent="0.3">
      <c r="E1408" s="23">
        <f t="shared" si="280"/>
        <v>1407</v>
      </c>
      <c r="F1408" s="79">
        <v>45509</v>
      </c>
      <c r="G1408" s="82">
        <v>71.102800000000002</v>
      </c>
      <c r="H1408" s="27">
        <f t="shared" si="281"/>
        <v>73.681299999999993</v>
      </c>
      <c r="I1408" s="63">
        <f t="shared" si="282"/>
        <v>-2.5784999999999911</v>
      </c>
      <c r="J1408" s="63">
        <f t="shared" si="283"/>
        <v>6.6486622499999539</v>
      </c>
      <c r="K1408" s="63">
        <f t="shared" si="284"/>
        <v>2.5784999999999911</v>
      </c>
      <c r="L1408" s="24">
        <f t="shared" si="285"/>
        <v>3.6264394651124722E-2</v>
      </c>
      <c r="M1408" s="4">
        <f t="shared" ca="1" si="274"/>
        <v>73.910299999999992</v>
      </c>
      <c r="N1408" s="63">
        <f t="shared" ca="1" si="276"/>
        <v>-2.8074999999999903</v>
      </c>
      <c r="O1408" s="63">
        <f t="shared" ca="1" si="277"/>
        <v>7.8820562499999456</v>
      </c>
      <c r="P1408" s="63">
        <f t="shared" ca="1" si="278"/>
        <v>2.8074999999999903</v>
      </c>
      <c r="Q1408" s="24">
        <f t="shared" ca="1" si="279"/>
        <v>3.9485083569142009E-2</v>
      </c>
      <c r="R1408" s="25">
        <f t="shared" ca="1" si="275"/>
        <v>-2.8179927615157601</v>
      </c>
      <c r="S1408" s="26">
        <f t="shared" ca="1" si="286"/>
        <v>0</v>
      </c>
    </row>
    <row r="1409" spans="5:19" x14ac:dyDescent="0.3">
      <c r="E1409" s="23">
        <f t="shared" si="280"/>
        <v>1408</v>
      </c>
      <c r="F1409" s="79">
        <v>45510</v>
      </c>
      <c r="G1409" s="82">
        <v>72.177999999999997</v>
      </c>
      <c r="H1409" s="27">
        <f t="shared" si="281"/>
        <v>71.102800000000002</v>
      </c>
      <c r="I1409" s="63">
        <f t="shared" si="282"/>
        <v>1.0751999999999953</v>
      </c>
      <c r="J1409" s="63">
        <f t="shared" si="283"/>
        <v>1.1560550399999898</v>
      </c>
      <c r="K1409" s="63">
        <f t="shared" si="284"/>
        <v>1.0751999999999953</v>
      </c>
      <c r="L1409" s="24">
        <f t="shared" si="285"/>
        <v>1.4896505860511448E-2</v>
      </c>
      <c r="M1409" s="4">
        <f t="shared" ca="1" si="274"/>
        <v>72.76870000000001</v>
      </c>
      <c r="N1409" s="63">
        <f t="shared" ca="1" si="276"/>
        <v>-0.59070000000001244</v>
      </c>
      <c r="O1409" s="63">
        <f t="shared" ca="1" si="277"/>
        <v>0.34892649000001469</v>
      </c>
      <c r="P1409" s="63">
        <f t="shared" ca="1" si="278"/>
        <v>0.59070000000001244</v>
      </c>
      <c r="Q1409" s="24">
        <f t="shared" ca="1" si="279"/>
        <v>8.1839341627644498E-3</v>
      </c>
      <c r="R1409" s="25">
        <f t="shared" ca="1" si="275"/>
        <v>-0.60119276151578227</v>
      </c>
      <c r="S1409" s="26">
        <f t="shared" ca="1" si="286"/>
        <v>0</v>
      </c>
    </row>
    <row r="1410" spans="5:19" x14ac:dyDescent="0.3">
      <c r="E1410" s="23">
        <f t="shared" si="280"/>
        <v>1409</v>
      </c>
      <c r="F1410" s="79">
        <v>45511</v>
      </c>
      <c r="G1410" s="82">
        <v>72.297499999999999</v>
      </c>
      <c r="H1410" s="27">
        <f t="shared" si="281"/>
        <v>72.177999999999997</v>
      </c>
      <c r="I1410" s="63">
        <f t="shared" si="282"/>
        <v>0.11950000000000216</v>
      </c>
      <c r="J1410" s="63">
        <f t="shared" si="283"/>
        <v>1.4280250000000516E-2</v>
      </c>
      <c r="K1410" s="63">
        <f t="shared" si="284"/>
        <v>0.11950000000000216</v>
      </c>
      <c r="L1410" s="24">
        <f t="shared" si="285"/>
        <v>1.652892561983501E-3</v>
      </c>
      <c r="M1410" s="4">
        <f t="shared" ref="M1410:M1470" ca="1" si="287">IF(E1410&lt;=span,G1410,AVERAGE(OFFSET(G1410,-span,0,span,1)))</f>
        <v>72.320700000000002</v>
      </c>
      <c r="N1410" s="63">
        <f t="shared" ca="1" si="276"/>
        <v>-2.3200000000002774E-2</v>
      </c>
      <c r="O1410" s="63">
        <f t="shared" ca="1" si="277"/>
        <v>5.3824000000012875E-4</v>
      </c>
      <c r="P1410" s="63">
        <f t="shared" ca="1" si="278"/>
        <v>2.3200000000002774E-2</v>
      </c>
      <c r="Q1410" s="24">
        <f t="shared" ca="1" si="279"/>
        <v>3.2089629655247793E-4</v>
      </c>
      <c r="R1410" s="25">
        <f t="shared" ref="R1410:R1470" ca="1" si="288">N1410-AVERAGE(ErorrMA)</f>
        <v>-3.3692761515772655E-2</v>
      </c>
      <c r="S1410" s="26">
        <f t="shared" ca="1" si="286"/>
        <v>0</v>
      </c>
    </row>
    <row r="1411" spans="5:19" x14ac:dyDescent="0.3">
      <c r="E1411" s="23">
        <f t="shared" si="280"/>
        <v>1410</v>
      </c>
      <c r="F1411" s="79">
        <v>45512</v>
      </c>
      <c r="G1411" s="82">
        <v>73.860500000000002</v>
      </c>
      <c r="H1411" s="27">
        <f t="shared" si="281"/>
        <v>72.297499999999999</v>
      </c>
      <c r="I1411" s="63">
        <f t="shared" si="282"/>
        <v>1.5630000000000024</v>
      </c>
      <c r="J1411" s="63">
        <f t="shared" si="283"/>
        <v>2.4429690000000073</v>
      </c>
      <c r="K1411" s="63">
        <f t="shared" si="284"/>
        <v>1.5630000000000024</v>
      </c>
      <c r="L1411" s="24">
        <f t="shared" si="285"/>
        <v>2.1161513935053274E-2</v>
      </c>
      <c r="M1411" s="4">
        <f t="shared" ca="1" si="287"/>
        <v>71.859433333333342</v>
      </c>
      <c r="N1411" s="63">
        <f t="shared" ref="N1411:N1470" ca="1" si="289">G1411-M1411</f>
        <v>2.0010666666666594</v>
      </c>
      <c r="O1411" s="63">
        <f t="shared" ref="O1411:O1470" ca="1" si="290">N1411^2</f>
        <v>4.0042678044444155</v>
      </c>
      <c r="P1411" s="63">
        <f t="shared" ref="P1411:P1470" ca="1" si="291">ABS(N1411)</f>
        <v>2.0010666666666594</v>
      </c>
      <c r="Q1411" s="24">
        <f t="shared" ref="Q1411:Q1470" ca="1" si="292">P1411/G1411</f>
        <v>2.7092514492410142E-2</v>
      </c>
      <c r="R1411" s="25">
        <f t="shared" ca="1" si="288"/>
        <v>1.9905739051508895</v>
      </c>
      <c r="S1411" s="26">
        <f t="shared" ca="1" si="286"/>
        <v>1</v>
      </c>
    </row>
    <row r="1412" spans="5:19" x14ac:dyDescent="0.3">
      <c r="E1412" s="23">
        <f t="shared" ref="E1412:E1470" si="293">E1411+1</f>
        <v>1411</v>
      </c>
      <c r="F1412" s="79">
        <v>45513</v>
      </c>
      <c r="G1412" s="82">
        <v>74.009900000000002</v>
      </c>
      <c r="H1412" s="27">
        <f t="shared" ref="H1412:H1470" si="294">G1411</f>
        <v>73.860500000000002</v>
      </c>
      <c r="I1412" s="63">
        <f t="shared" ref="I1412:I1470" si="295">(G1412-H1412)</f>
        <v>0.14939999999999998</v>
      </c>
      <c r="J1412" s="63">
        <f t="shared" ref="J1412:J1470" si="296">I1412^2</f>
        <v>2.2320359999999994E-2</v>
      </c>
      <c r="K1412" s="63">
        <f t="shared" ref="K1412:K1470" si="297">ABS(I1412)</f>
        <v>0.14939999999999998</v>
      </c>
      <c r="L1412" s="24">
        <f t="shared" ref="L1412:L1470" si="298">K1412/G1412</f>
        <v>2.0186488564367736E-3</v>
      </c>
      <c r="M1412" s="4">
        <f t="shared" ca="1" si="287"/>
        <v>72.778666666666666</v>
      </c>
      <c r="N1412" s="63">
        <f t="shared" ca="1" si="289"/>
        <v>1.2312333333333356</v>
      </c>
      <c r="O1412" s="63">
        <f t="shared" ca="1" si="290"/>
        <v>1.5159355211111167</v>
      </c>
      <c r="P1412" s="63">
        <f t="shared" ca="1" si="291"/>
        <v>1.2312333333333356</v>
      </c>
      <c r="Q1412" s="24">
        <f t="shared" ca="1" si="292"/>
        <v>1.6636062652879351E-2</v>
      </c>
      <c r="R1412" s="25">
        <f t="shared" ca="1" si="288"/>
        <v>1.2207405718175657</v>
      </c>
      <c r="S1412" s="26">
        <f t="shared" ref="S1412:S1470" ca="1" si="299">IF(N1411*N1412&lt;0,1,0)</f>
        <v>0</v>
      </c>
    </row>
    <row r="1413" spans="5:19" x14ac:dyDescent="0.3">
      <c r="E1413" s="23">
        <f t="shared" si="293"/>
        <v>1412</v>
      </c>
      <c r="F1413" s="79">
        <v>45516</v>
      </c>
      <c r="G1413" s="82">
        <v>74.308499999999995</v>
      </c>
      <c r="H1413" s="27">
        <f t="shared" si="294"/>
        <v>74.009900000000002</v>
      </c>
      <c r="I1413" s="63">
        <f t="shared" si="295"/>
        <v>0.29859999999999332</v>
      </c>
      <c r="J1413" s="63">
        <f t="shared" si="296"/>
        <v>8.9161959999996002E-2</v>
      </c>
      <c r="K1413" s="63">
        <f t="shared" si="297"/>
        <v>0.29859999999999332</v>
      </c>
      <c r="L1413" s="24">
        <f t="shared" si="298"/>
        <v>4.0183828229609442E-3</v>
      </c>
      <c r="M1413" s="4">
        <f t="shared" ca="1" si="287"/>
        <v>73.389300000000006</v>
      </c>
      <c r="N1413" s="63">
        <f t="shared" ca="1" si="289"/>
        <v>0.91919999999998936</v>
      </c>
      <c r="O1413" s="63">
        <f t="shared" ca="1" si="290"/>
        <v>0.84492863999998047</v>
      </c>
      <c r="P1413" s="63">
        <f t="shared" ca="1" si="291"/>
        <v>0.91919999999998936</v>
      </c>
      <c r="Q1413" s="24">
        <f t="shared" ca="1" si="292"/>
        <v>1.237005187831795E-2</v>
      </c>
      <c r="R1413" s="25">
        <f t="shared" ca="1" si="288"/>
        <v>0.90870723848421953</v>
      </c>
      <c r="S1413" s="26">
        <f t="shared" ca="1" si="299"/>
        <v>0</v>
      </c>
    </row>
    <row r="1414" spans="5:19" x14ac:dyDescent="0.3">
      <c r="E1414" s="23">
        <f t="shared" si="293"/>
        <v>1413</v>
      </c>
      <c r="F1414" s="79">
        <v>45517</v>
      </c>
      <c r="G1414" s="82">
        <v>78.151399999999995</v>
      </c>
      <c r="H1414" s="27">
        <f t="shared" si="294"/>
        <v>74.308499999999995</v>
      </c>
      <c r="I1414" s="63">
        <f t="shared" si="295"/>
        <v>3.8429000000000002</v>
      </c>
      <c r="J1414" s="63">
        <f t="shared" si="296"/>
        <v>14.767880410000002</v>
      </c>
      <c r="K1414" s="63">
        <f t="shared" si="297"/>
        <v>3.8429000000000002</v>
      </c>
      <c r="L1414" s="24">
        <f t="shared" si="298"/>
        <v>4.9172503627574173E-2</v>
      </c>
      <c r="M1414" s="4">
        <f t="shared" ca="1" si="287"/>
        <v>74.059633333333338</v>
      </c>
      <c r="N1414" s="63">
        <f t="shared" ca="1" si="289"/>
        <v>4.0917666666666577</v>
      </c>
      <c r="O1414" s="63">
        <f t="shared" ca="1" si="290"/>
        <v>16.74255445444437</v>
      </c>
      <c r="P1414" s="63">
        <f t="shared" ca="1" si="291"/>
        <v>4.0917666666666577</v>
      </c>
      <c r="Q1414" s="24">
        <f t="shared" ca="1" si="292"/>
        <v>5.2356920882628562E-2</v>
      </c>
      <c r="R1414" s="25">
        <f t="shared" ca="1" si="288"/>
        <v>4.0812739051508879</v>
      </c>
      <c r="S1414" s="26">
        <f t="shared" ca="1" si="299"/>
        <v>0</v>
      </c>
    </row>
    <row r="1415" spans="5:19" x14ac:dyDescent="0.3">
      <c r="E1415" s="23">
        <f t="shared" si="293"/>
        <v>1414</v>
      </c>
      <c r="F1415" s="79">
        <v>45518</v>
      </c>
      <c r="G1415" s="82">
        <v>78.171300000000002</v>
      </c>
      <c r="H1415" s="27">
        <f t="shared" si="294"/>
        <v>78.151399999999995</v>
      </c>
      <c r="I1415" s="63">
        <f t="shared" si="295"/>
        <v>1.9900000000006912E-2</v>
      </c>
      <c r="J1415" s="63">
        <f t="shared" si="296"/>
        <v>3.9601000000027509E-4</v>
      </c>
      <c r="K1415" s="63">
        <f t="shared" si="297"/>
        <v>1.9900000000006912E-2</v>
      </c>
      <c r="L1415" s="24">
        <f t="shared" si="298"/>
        <v>2.545691321496113E-4</v>
      </c>
      <c r="M1415" s="4">
        <f t="shared" ca="1" si="287"/>
        <v>75.489933333333326</v>
      </c>
      <c r="N1415" s="63">
        <f t="shared" ca="1" si="289"/>
        <v>2.6813666666666762</v>
      </c>
      <c r="O1415" s="63">
        <f t="shared" ca="1" si="290"/>
        <v>7.1897272011111619</v>
      </c>
      <c r="P1415" s="63">
        <f t="shared" ca="1" si="291"/>
        <v>2.6813666666666762</v>
      </c>
      <c r="Q1415" s="24">
        <f t="shared" ca="1" si="292"/>
        <v>3.4301165090854013E-2</v>
      </c>
      <c r="R1415" s="25">
        <f t="shared" ca="1" si="288"/>
        <v>2.6708739051509065</v>
      </c>
      <c r="S1415" s="26">
        <f t="shared" ca="1" si="299"/>
        <v>0</v>
      </c>
    </row>
    <row r="1416" spans="5:19" x14ac:dyDescent="0.3">
      <c r="E1416" s="23">
        <f t="shared" si="293"/>
        <v>1415</v>
      </c>
      <c r="F1416" s="79">
        <v>45519</v>
      </c>
      <c r="G1416" s="82">
        <v>82.133600000000001</v>
      </c>
      <c r="H1416" s="27">
        <f t="shared" si="294"/>
        <v>78.171300000000002</v>
      </c>
      <c r="I1416" s="63">
        <f t="shared" si="295"/>
        <v>3.962299999999999</v>
      </c>
      <c r="J1416" s="63">
        <f t="shared" si="296"/>
        <v>15.699821289999992</v>
      </c>
      <c r="K1416" s="63">
        <f t="shared" si="297"/>
        <v>3.962299999999999</v>
      </c>
      <c r="L1416" s="24">
        <f t="shared" si="298"/>
        <v>4.8242132330739172E-2</v>
      </c>
      <c r="M1416" s="4">
        <f t="shared" ca="1" si="287"/>
        <v>76.877066666666664</v>
      </c>
      <c r="N1416" s="63">
        <f t="shared" ca="1" si="289"/>
        <v>5.2565333333333371</v>
      </c>
      <c r="O1416" s="63">
        <f t="shared" ca="1" si="290"/>
        <v>27.631142684444484</v>
      </c>
      <c r="P1416" s="63">
        <f t="shared" ca="1" si="291"/>
        <v>5.2565333333333371</v>
      </c>
      <c r="Q1416" s="24">
        <f t="shared" ca="1" si="292"/>
        <v>6.3999792208466896E-2</v>
      </c>
      <c r="R1416" s="25">
        <f t="shared" ca="1" si="288"/>
        <v>5.2460405718175673</v>
      </c>
      <c r="S1416" s="26">
        <f t="shared" ca="1" si="299"/>
        <v>0</v>
      </c>
    </row>
    <row r="1417" spans="5:19" x14ac:dyDescent="0.3">
      <c r="E1417" s="23">
        <f t="shared" si="293"/>
        <v>1416</v>
      </c>
      <c r="F1417" s="79">
        <v>45520</v>
      </c>
      <c r="G1417" s="82">
        <v>82.860399999999998</v>
      </c>
      <c r="H1417" s="27">
        <f t="shared" si="294"/>
        <v>82.133600000000001</v>
      </c>
      <c r="I1417" s="63">
        <f t="shared" si="295"/>
        <v>0.72679999999999723</v>
      </c>
      <c r="J1417" s="63">
        <f t="shared" si="296"/>
        <v>0.52823823999999597</v>
      </c>
      <c r="K1417" s="63">
        <f t="shared" si="297"/>
        <v>0.72679999999999723</v>
      </c>
      <c r="L1417" s="24">
        <f t="shared" si="298"/>
        <v>8.7713793319848469E-3</v>
      </c>
      <c r="M1417" s="4">
        <f t="shared" ca="1" si="287"/>
        <v>79.485433333333333</v>
      </c>
      <c r="N1417" s="63">
        <f t="shared" ca="1" si="289"/>
        <v>3.3749666666666656</v>
      </c>
      <c r="O1417" s="63">
        <f t="shared" ca="1" si="290"/>
        <v>11.390400001111104</v>
      </c>
      <c r="P1417" s="63">
        <f t="shared" ca="1" si="291"/>
        <v>3.3749666666666656</v>
      </c>
      <c r="Q1417" s="24">
        <f t="shared" ca="1" si="292"/>
        <v>4.0730755181807785E-2</v>
      </c>
      <c r="R1417" s="25">
        <f t="shared" ca="1" si="288"/>
        <v>3.3644739051508958</v>
      </c>
      <c r="S1417" s="26">
        <f t="shared" ca="1" si="299"/>
        <v>0</v>
      </c>
    </row>
    <row r="1418" spans="5:19" x14ac:dyDescent="0.3">
      <c r="E1418" s="23">
        <f t="shared" si="293"/>
        <v>1417</v>
      </c>
      <c r="F1418" s="79">
        <v>45523</v>
      </c>
      <c r="G1418" s="82">
        <v>82.910200000000003</v>
      </c>
      <c r="H1418" s="27">
        <f t="shared" si="294"/>
        <v>82.860399999999998</v>
      </c>
      <c r="I1418" s="63">
        <f t="shared" si="295"/>
        <v>4.9800000000004729E-2</v>
      </c>
      <c r="J1418" s="63">
        <f t="shared" si="296"/>
        <v>2.4800400000004712E-3</v>
      </c>
      <c r="K1418" s="63">
        <f t="shared" si="297"/>
        <v>4.9800000000004729E-2</v>
      </c>
      <c r="L1418" s="24">
        <f t="shared" si="298"/>
        <v>6.0064985972781062E-4</v>
      </c>
      <c r="M1418" s="4">
        <f t="shared" ca="1" si="287"/>
        <v>81.055099999999996</v>
      </c>
      <c r="N1418" s="63">
        <f t="shared" ca="1" si="289"/>
        <v>1.8551000000000073</v>
      </c>
      <c r="O1418" s="63">
        <f t="shared" ca="1" si="290"/>
        <v>3.4413960100000272</v>
      </c>
      <c r="P1418" s="63">
        <f t="shared" ca="1" si="291"/>
        <v>1.8551000000000073</v>
      </c>
      <c r="Q1418" s="24">
        <f t="shared" ca="1" si="292"/>
        <v>2.2374810336967071E-2</v>
      </c>
      <c r="R1418" s="25">
        <f t="shared" ca="1" si="288"/>
        <v>1.8446072384842374</v>
      </c>
      <c r="S1418" s="26">
        <f t="shared" ca="1" si="299"/>
        <v>0</v>
      </c>
    </row>
    <row r="1419" spans="5:19" x14ac:dyDescent="0.3">
      <c r="E1419" s="23">
        <f t="shared" si="293"/>
        <v>1418</v>
      </c>
      <c r="F1419" s="79">
        <v>45524</v>
      </c>
      <c r="G1419" s="82">
        <v>83.188900000000004</v>
      </c>
      <c r="H1419" s="27">
        <f t="shared" si="294"/>
        <v>82.910200000000003</v>
      </c>
      <c r="I1419" s="63">
        <f t="shared" si="295"/>
        <v>0.27870000000000061</v>
      </c>
      <c r="J1419" s="63">
        <f t="shared" si="296"/>
        <v>7.7673690000000337E-2</v>
      </c>
      <c r="K1419" s="63">
        <f t="shared" si="297"/>
        <v>0.27870000000000061</v>
      </c>
      <c r="L1419" s="24">
        <f t="shared" si="298"/>
        <v>3.3502065780410678E-3</v>
      </c>
      <c r="M1419" s="4">
        <f t="shared" ca="1" si="287"/>
        <v>82.63473333333333</v>
      </c>
      <c r="N1419" s="63">
        <f t="shared" ca="1" si="289"/>
        <v>0.55416666666667425</v>
      </c>
      <c r="O1419" s="63">
        <f t="shared" ca="1" si="290"/>
        <v>0.30710069444445287</v>
      </c>
      <c r="P1419" s="63">
        <f t="shared" ca="1" si="291"/>
        <v>0.55416666666667425</v>
      </c>
      <c r="Q1419" s="24">
        <f t="shared" ca="1" si="292"/>
        <v>6.6615457911653386E-3</v>
      </c>
      <c r="R1419" s="25">
        <f t="shared" ca="1" si="288"/>
        <v>0.54367390515090441</v>
      </c>
      <c r="S1419" s="26">
        <f t="shared" ca="1" si="299"/>
        <v>0</v>
      </c>
    </row>
    <row r="1420" spans="5:19" x14ac:dyDescent="0.3">
      <c r="E1420" s="23">
        <f t="shared" si="293"/>
        <v>1419</v>
      </c>
      <c r="F1420" s="79">
        <v>45525</v>
      </c>
      <c r="G1420" s="82">
        <v>83.626999999999995</v>
      </c>
      <c r="H1420" s="27">
        <f t="shared" si="294"/>
        <v>83.188900000000004</v>
      </c>
      <c r="I1420" s="63">
        <f t="shared" si="295"/>
        <v>0.4380999999999915</v>
      </c>
      <c r="J1420" s="63">
        <f t="shared" si="296"/>
        <v>0.19193160999999254</v>
      </c>
      <c r="K1420" s="63">
        <f t="shared" si="297"/>
        <v>0.4380999999999915</v>
      </c>
      <c r="L1420" s="24">
        <f t="shared" si="298"/>
        <v>5.2387386848744008E-3</v>
      </c>
      <c r="M1420" s="4">
        <f t="shared" ca="1" si="287"/>
        <v>82.986499999999992</v>
      </c>
      <c r="N1420" s="63">
        <f t="shared" ca="1" si="289"/>
        <v>0.64050000000000296</v>
      </c>
      <c r="O1420" s="63">
        <f t="shared" ca="1" si="290"/>
        <v>0.4102402500000038</v>
      </c>
      <c r="P1420" s="63">
        <f t="shared" ca="1" si="291"/>
        <v>0.64050000000000296</v>
      </c>
      <c r="Q1420" s="24">
        <f t="shared" ca="1" si="292"/>
        <v>7.6590096499934588E-3</v>
      </c>
      <c r="R1420" s="25">
        <f t="shared" ca="1" si="288"/>
        <v>0.63000723848423312</v>
      </c>
      <c r="S1420" s="26">
        <f t="shared" ca="1" si="299"/>
        <v>0</v>
      </c>
    </row>
    <row r="1421" spans="5:19" x14ac:dyDescent="0.3">
      <c r="E1421" s="23">
        <f t="shared" si="293"/>
        <v>1420</v>
      </c>
      <c r="F1421" s="79">
        <v>45526</v>
      </c>
      <c r="G1421" s="82">
        <v>83.039599999999993</v>
      </c>
      <c r="H1421" s="27">
        <f t="shared" si="294"/>
        <v>83.626999999999995</v>
      </c>
      <c r="I1421" s="63">
        <f t="shared" si="295"/>
        <v>-0.58740000000000236</v>
      </c>
      <c r="J1421" s="63">
        <f t="shared" si="296"/>
        <v>0.34503876000000278</v>
      </c>
      <c r="K1421" s="63">
        <f t="shared" si="297"/>
        <v>0.58740000000000236</v>
      </c>
      <c r="L1421" s="24">
        <f t="shared" si="298"/>
        <v>7.0737334958261167E-3</v>
      </c>
      <c r="M1421" s="4">
        <f t="shared" ca="1" si="287"/>
        <v>83.242033333333339</v>
      </c>
      <c r="N1421" s="63">
        <f t="shared" ca="1" si="289"/>
        <v>-0.2024333333333459</v>
      </c>
      <c r="O1421" s="63">
        <f t="shared" ca="1" si="290"/>
        <v>4.0979254444449532E-2</v>
      </c>
      <c r="P1421" s="63">
        <f t="shared" ca="1" si="291"/>
        <v>0.2024333333333459</v>
      </c>
      <c r="Q1421" s="24">
        <f t="shared" ca="1" si="292"/>
        <v>2.4377927318212748E-3</v>
      </c>
      <c r="R1421" s="25">
        <f t="shared" ca="1" si="288"/>
        <v>-0.21292609484911579</v>
      </c>
      <c r="S1421" s="26">
        <f t="shared" ca="1" si="299"/>
        <v>1</v>
      </c>
    </row>
    <row r="1422" spans="5:19" x14ac:dyDescent="0.3">
      <c r="E1422" s="23">
        <f t="shared" si="293"/>
        <v>1421</v>
      </c>
      <c r="F1422" s="79">
        <v>45527</v>
      </c>
      <c r="G1422" s="82">
        <v>83.6768</v>
      </c>
      <c r="H1422" s="27">
        <f t="shared" si="294"/>
        <v>83.039599999999993</v>
      </c>
      <c r="I1422" s="63">
        <f t="shared" si="295"/>
        <v>0.63720000000000709</v>
      </c>
      <c r="J1422" s="63">
        <f t="shared" si="296"/>
        <v>0.40602384000000902</v>
      </c>
      <c r="K1422" s="63">
        <f t="shared" si="297"/>
        <v>0.63720000000000709</v>
      </c>
      <c r="L1422" s="24">
        <f t="shared" si="298"/>
        <v>7.6150139584688602E-3</v>
      </c>
      <c r="M1422" s="4">
        <f t="shared" ca="1" si="287"/>
        <v>83.285166666666669</v>
      </c>
      <c r="N1422" s="63">
        <f t="shared" ca="1" si="289"/>
        <v>0.39163333333333128</v>
      </c>
      <c r="O1422" s="63">
        <f t="shared" ca="1" si="290"/>
        <v>0.15337666777777617</v>
      </c>
      <c r="P1422" s="63">
        <f t="shared" ca="1" si="291"/>
        <v>0.39163333333333128</v>
      </c>
      <c r="Q1422" s="24">
        <f t="shared" ca="1" si="292"/>
        <v>4.6803096358050411E-3</v>
      </c>
      <c r="R1422" s="25">
        <f t="shared" ca="1" si="288"/>
        <v>0.38114057181756139</v>
      </c>
      <c r="S1422" s="26">
        <f t="shared" ca="1" si="299"/>
        <v>1</v>
      </c>
    </row>
    <row r="1423" spans="5:19" x14ac:dyDescent="0.3">
      <c r="E1423" s="23">
        <f t="shared" si="293"/>
        <v>1422</v>
      </c>
      <c r="F1423" s="79">
        <v>45530</v>
      </c>
      <c r="G1423" s="82">
        <v>83.905699999999996</v>
      </c>
      <c r="H1423" s="27">
        <f t="shared" si="294"/>
        <v>83.6768</v>
      </c>
      <c r="I1423" s="63">
        <f t="shared" si="295"/>
        <v>0.22889999999999588</v>
      </c>
      <c r="J1423" s="63">
        <f t="shared" si="296"/>
        <v>5.2395209999998117E-2</v>
      </c>
      <c r="K1423" s="63">
        <f t="shared" si="297"/>
        <v>0.22889999999999588</v>
      </c>
      <c r="L1423" s="24">
        <f t="shared" si="298"/>
        <v>2.7280625750097536E-3</v>
      </c>
      <c r="M1423" s="4">
        <f t="shared" ca="1" si="287"/>
        <v>83.447799999999987</v>
      </c>
      <c r="N1423" s="63">
        <f t="shared" ca="1" si="289"/>
        <v>0.4579000000000093</v>
      </c>
      <c r="O1423" s="63">
        <f t="shared" ca="1" si="290"/>
        <v>0.20967241000000852</v>
      </c>
      <c r="P1423" s="63">
        <f t="shared" ca="1" si="291"/>
        <v>0.4579000000000093</v>
      </c>
      <c r="Q1423" s="24">
        <f t="shared" ca="1" si="292"/>
        <v>5.4573169641634516E-3</v>
      </c>
      <c r="R1423" s="25">
        <f t="shared" ca="1" si="288"/>
        <v>0.44740723848423941</v>
      </c>
      <c r="S1423" s="26">
        <f t="shared" ca="1" si="299"/>
        <v>0</v>
      </c>
    </row>
    <row r="1424" spans="5:19" x14ac:dyDescent="0.3">
      <c r="E1424" s="23">
        <f t="shared" si="293"/>
        <v>1423</v>
      </c>
      <c r="F1424" s="79">
        <v>45531</v>
      </c>
      <c r="G1424" s="82">
        <v>84.911299999999997</v>
      </c>
      <c r="H1424" s="27">
        <f t="shared" si="294"/>
        <v>83.905699999999996</v>
      </c>
      <c r="I1424" s="63">
        <f t="shared" si="295"/>
        <v>1.0056000000000012</v>
      </c>
      <c r="J1424" s="63">
        <f t="shared" si="296"/>
        <v>1.0112313600000022</v>
      </c>
      <c r="K1424" s="63">
        <f t="shared" si="297"/>
        <v>1.0056000000000012</v>
      </c>
      <c r="L1424" s="24">
        <f t="shared" si="298"/>
        <v>1.1842946698495975E-2</v>
      </c>
      <c r="M1424" s="4">
        <f t="shared" ca="1" si="287"/>
        <v>83.540700000000001</v>
      </c>
      <c r="N1424" s="63">
        <f t="shared" ca="1" si="289"/>
        <v>1.370599999999996</v>
      </c>
      <c r="O1424" s="63">
        <f t="shared" ca="1" si="290"/>
        <v>1.8785443599999891</v>
      </c>
      <c r="P1424" s="63">
        <f t="shared" ca="1" si="291"/>
        <v>1.370599999999996</v>
      </c>
      <c r="Q1424" s="24">
        <f t="shared" ca="1" si="292"/>
        <v>1.6141550064596773E-2</v>
      </c>
      <c r="R1424" s="25">
        <f t="shared" ca="1" si="288"/>
        <v>1.3601072384842261</v>
      </c>
      <c r="S1424" s="26">
        <f t="shared" ca="1" si="299"/>
        <v>0</v>
      </c>
    </row>
    <row r="1425" spans="5:19" x14ac:dyDescent="0.3">
      <c r="E1425" s="23">
        <f t="shared" si="293"/>
        <v>1424</v>
      </c>
      <c r="F1425" s="79">
        <v>45532</v>
      </c>
      <c r="G1425" s="82">
        <v>82.422399999999996</v>
      </c>
      <c r="H1425" s="27">
        <f t="shared" si="294"/>
        <v>84.911299999999997</v>
      </c>
      <c r="I1425" s="63">
        <f t="shared" si="295"/>
        <v>-2.488900000000001</v>
      </c>
      <c r="J1425" s="63">
        <f t="shared" si="296"/>
        <v>6.1946232100000049</v>
      </c>
      <c r="K1425" s="63">
        <f t="shared" si="297"/>
        <v>2.488900000000001</v>
      </c>
      <c r="L1425" s="24">
        <f t="shared" si="298"/>
        <v>3.0196888224560327E-2</v>
      </c>
      <c r="M1425" s="4">
        <f t="shared" ca="1" si="287"/>
        <v>84.164599999999993</v>
      </c>
      <c r="N1425" s="63">
        <f t="shared" ca="1" si="289"/>
        <v>-1.7421999999999969</v>
      </c>
      <c r="O1425" s="63">
        <f t="shared" ca="1" si="290"/>
        <v>3.0352608399999892</v>
      </c>
      <c r="P1425" s="63">
        <f t="shared" ca="1" si="291"/>
        <v>1.7421999999999969</v>
      </c>
      <c r="Q1425" s="24">
        <f t="shared" ca="1" si="292"/>
        <v>2.1137457778467952E-2</v>
      </c>
      <c r="R1425" s="25">
        <f t="shared" ca="1" si="288"/>
        <v>-1.7526927615157668</v>
      </c>
      <c r="S1425" s="26">
        <f t="shared" ca="1" si="299"/>
        <v>1</v>
      </c>
    </row>
    <row r="1426" spans="5:19" x14ac:dyDescent="0.3">
      <c r="E1426" s="23">
        <f t="shared" si="293"/>
        <v>1425</v>
      </c>
      <c r="F1426" s="79">
        <v>45533</v>
      </c>
      <c r="G1426" s="82">
        <v>82.890299999999996</v>
      </c>
      <c r="H1426" s="27">
        <f t="shared" si="294"/>
        <v>82.422399999999996</v>
      </c>
      <c r="I1426" s="63">
        <f t="shared" si="295"/>
        <v>0.4679000000000002</v>
      </c>
      <c r="J1426" s="63">
        <f t="shared" si="296"/>
        <v>0.21893041000000019</v>
      </c>
      <c r="K1426" s="63">
        <f t="shared" si="297"/>
        <v>0.4679000000000002</v>
      </c>
      <c r="L1426" s="24">
        <f t="shared" si="298"/>
        <v>5.6448100682468302E-3</v>
      </c>
      <c r="M1426" s="4">
        <f t="shared" ca="1" si="287"/>
        <v>83.746466666666663</v>
      </c>
      <c r="N1426" s="63">
        <f t="shared" ca="1" si="289"/>
        <v>-0.85616666666666674</v>
      </c>
      <c r="O1426" s="63">
        <f t="shared" ca="1" si="290"/>
        <v>0.73302136111111127</v>
      </c>
      <c r="P1426" s="63">
        <f t="shared" ca="1" si="291"/>
        <v>0.85616666666666674</v>
      </c>
      <c r="Q1426" s="24">
        <f t="shared" ca="1" si="292"/>
        <v>1.0328912631112045E-2</v>
      </c>
      <c r="R1426" s="25">
        <f t="shared" ca="1" si="288"/>
        <v>-0.86665942818243658</v>
      </c>
      <c r="S1426" s="26">
        <f t="shared" ca="1" si="299"/>
        <v>0</v>
      </c>
    </row>
    <row r="1427" spans="5:19" x14ac:dyDescent="0.3">
      <c r="E1427" s="23">
        <f t="shared" si="293"/>
        <v>1426</v>
      </c>
      <c r="F1427" s="79">
        <v>45534</v>
      </c>
      <c r="G1427" s="82">
        <v>82.95</v>
      </c>
      <c r="H1427" s="27">
        <f t="shared" si="294"/>
        <v>82.890299999999996</v>
      </c>
      <c r="I1427" s="63">
        <f t="shared" si="295"/>
        <v>5.9700000000006526E-2</v>
      </c>
      <c r="J1427" s="63">
        <f t="shared" si="296"/>
        <v>3.5640900000007791E-3</v>
      </c>
      <c r="K1427" s="63">
        <f t="shared" si="297"/>
        <v>5.9700000000006526E-2</v>
      </c>
      <c r="L1427" s="24">
        <f t="shared" si="298"/>
        <v>7.1971066907783635E-4</v>
      </c>
      <c r="M1427" s="4">
        <f t="shared" ca="1" si="287"/>
        <v>83.408000000000001</v>
      </c>
      <c r="N1427" s="63">
        <f t="shared" ca="1" si="289"/>
        <v>-0.45799999999999841</v>
      </c>
      <c r="O1427" s="63">
        <f t="shared" ca="1" si="290"/>
        <v>0.20976399999999853</v>
      </c>
      <c r="P1427" s="63">
        <f t="shared" ca="1" si="291"/>
        <v>0.45799999999999841</v>
      </c>
      <c r="Q1427" s="24">
        <f t="shared" ca="1" si="292"/>
        <v>5.5213984327908182E-3</v>
      </c>
      <c r="R1427" s="25">
        <f t="shared" ca="1" si="288"/>
        <v>-0.4684927615157683</v>
      </c>
      <c r="S1427" s="26">
        <f t="shared" ca="1" si="299"/>
        <v>0</v>
      </c>
    </row>
    <row r="1428" spans="5:19" x14ac:dyDescent="0.3">
      <c r="E1428" s="23">
        <f t="shared" si="293"/>
        <v>1427</v>
      </c>
      <c r="F1428" s="79">
        <v>45538</v>
      </c>
      <c r="G1428" s="82">
        <v>81.319999999999993</v>
      </c>
      <c r="H1428" s="27">
        <f t="shared" si="294"/>
        <v>82.95</v>
      </c>
      <c r="I1428" s="63">
        <f t="shared" si="295"/>
        <v>-1.6300000000000097</v>
      </c>
      <c r="J1428" s="63">
        <f t="shared" si="296"/>
        <v>2.6569000000000313</v>
      </c>
      <c r="K1428" s="63">
        <f t="shared" si="297"/>
        <v>1.6300000000000097</v>
      </c>
      <c r="L1428" s="24">
        <f t="shared" si="298"/>
        <v>2.0044269552385759E-2</v>
      </c>
      <c r="M1428" s="4">
        <f t="shared" ca="1" si="287"/>
        <v>82.754233333333332</v>
      </c>
      <c r="N1428" s="63">
        <f t="shared" ca="1" si="289"/>
        <v>-1.4342333333333386</v>
      </c>
      <c r="O1428" s="63">
        <f t="shared" ca="1" si="290"/>
        <v>2.0570252544444596</v>
      </c>
      <c r="P1428" s="63">
        <f t="shared" ca="1" si="291"/>
        <v>1.4342333333333386</v>
      </c>
      <c r="Q1428" s="24">
        <f t="shared" ca="1" si="292"/>
        <v>1.7636907689785278E-2</v>
      </c>
      <c r="R1428" s="25">
        <f t="shared" ca="1" si="288"/>
        <v>-1.4447260948491085</v>
      </c>
      <c r="S1428" s="26">
        <f t="shared" ca="1" si="299"/>
        <v>0</v>
      </c>
    </row>
    <row r="1429" spans="5:19" x14ac:dyDescent="0.3">
      <c r="E1429" s="23">
        <f t="shared" si="293"/>
        <v>1428</v>
      </c>
      <c r="F1429" s="79">
        <v>45539</v>
      </c>
      <c r="G1429" s="82">
        <v>81.02</v>
      </c>
      <c r="H1429" s="27">
        <f t="shared" si="294"/>
        <v>81.319999999999993</v>
      </c>
      <c r="I1429" s="63">
        <f t="shared" si="295"/>
        <v>-0.29999999999999716</v>
      </c>
      <c r="J1429" s="63">
        <f t="shared" si="296"/>
        <v>8.999999999999829E-2</v>
      </c>
      <c r="K1429" s="63">
        <f t="shared" si="297"/>
        <v>0.29999999999999716</v>
      </c>
      <c r="L1429" s="24">
        <f t="shared" si="298"/>
        <v>3.7027894347074447E-3</v>
      </c>
      <c r="M1429" s="4">
        <f t="shared" ca="1" si="287"/>
        <v>82.386766666666674</v>
      </c>
      <c r="N1429" s="63">
        <f t="shared" ca="1" si="289"/>
        <v>-1.3667666666666776</v>
      </c>
      <c r="O1429" s="63">
        <f t="shared" ca="1" si="290"/>
        <v>1.8680511211111408</v>
      </c>
      <c r="P1429" s="63">
        <f t="shared" ca="1" si="291"/>
        <v>1.3667666666666776</v>
      </c>
      <c r="Q1429" s="24">
        <f t="shared" ca="1" si="292"/>
        <v>1.6869497243479113E-2</v>
      </c>
      <c r="R1429" s="25">
        <f t="shared" ca="1" si="288"/>
        <v>-1.3772594281824475</v>
      </c>
      <c r="S1429" s="26">
        <f t="shared" ca="1" si="299"/>
        <v>0</v>
      </c>
    </row>
    <row r="1430" spans="5:19" x14ac:dyDescent="0.3">
      <c r="E1430" s="23">
        <f t="shared" si="293"/>
        <v>1429</v>
      </c>
      <c r="F1430" s="79">
        <v>45540</v>
      </c>
      <c r="G1430" s="82">
        <v>80.83</v>
      </c>
      <c r="H1430" s="27">
        <f t="shared" si="294"/>
        <v>81.02</v>
      </c>
      <c r="I1430" s="63">
        <f t="shared" si="295"/>
        <v>-0.18999999999999773</v>
      </c>
      <c r="J1430" s="63">
        <f t="shared" si="296"/>
        <v>3.6099999999999133E-2</v>
      </c>
      <c r="K1430" s="63">
        <f t="shared" si="297"/>
        <v>0.18999999999999773</v>
      </c>
      <c r="L1430" s="24">
        <f t="shared" si="298"/>
        <v>2.3506123963874517E-3</v>
      </c>
      <c r="M1430" s="4">
        <f t="shared" ca="1" si="287"/>
        <v>81.763333333333321</v>
      </c>
      <c r="N1430" s="63">
        <f t="shared" ca="1" si="289"/>
        <v>-0.93333333333332291</v>
      </c>
      <c r="O1430" s="63">
        <f t="shared" ca="1" si="290"/>
        <v>0.87111111111109163</v>
      </c>
      <c r="P1430" s="63">
        <f t="shared" ca="1" si="291"/>
        <v>0.93333333333332291</v>
      </c>
      <c r="Q1430" s="24">
        <f t="shared" ca="1" si="292"/>
        <v>1.154686791207872E-2</v>
      </c>
      <c r="R1430" s="25">
        <f t="shared" ca="1" si="288"/>
        <v>-0.94382609484909274</v>
      </c>
      <c r="S1430" s="26">
        <f t="shared" ca="1" si="299"/>
        <v>0</v>
      </c>
    </row>
    <row r="1431" spans="5:19" x14ac:dyDescent="0.3">
      <c r="E1431" s="23">
        <f t="shared" si="293"/>
        <v>1430</v>
      </c>
      <c r="F1431" s="79">
        <v>45541</v>
      </c>
      <c r="G1431" s="82">
        <v>80.63</v>
      </c>
      <c r="H1431" s="27">
        <f t="shared" si="294"/>
        <v>80.83</v>
      </c>
      <c r="I1431" s="63">
        <f t="shared" si="295"/>
        <v>-0.20000000000000284</v>
      </c>
      <c r="J1431" s="63">
        <f t="shared" si="296"/>
        <v>4.0000000000001139E-2</v>
      </c>
      <c r="K1431" s="63">
        <f t="shared" si="297"/>
        <v>0.20000000000000284</v>
      </c>
      <c r="L1431" s="24">
        <f t="shared" si="298"/>
        <v>2.4804663276696373E-3</v>
      </c>
      <c r="M1431" s="4">
        <f t="shared" ca="1" si="287"/>
        <v>81.056666666666658</v>
      </c>
      <c r="N1431" s="63">
        <f t="shared" ca="1" si="289"/>
        <v>-0.42666666666666231</v>
      </c>
      <c r="O1431" s="63">
        <f t="shared" ca="1" si="290"/>
        <v>0.18204444444444073</v>
      </c>
      <c r="P1431" s="63">
        <f t="shared" ca="1" si="291"/>
        <v>0.42666666666666231</v>
      </c>
      <c r="Q1431" s="24">
        <f t="shared" ca="1" si="292"/>
        <v>5.2916614990284301E-3</v>
      </c>
      <c r="R1431" s="25">
        <f t="shared" ca="1" si="288"/>
        <v>-0.4371594281824322</v>
      </c>
      <c r="S1431" s="26">
        <f t="shared" ca="1" si="299"/>
        <v>0</v>
      </c>
    </row>
    <row r="1432" spans="5:19" x14ac:dyDescent="0.3">
      <c r="E1432" s="23">
        <f t="shared" si="293"/>
        <v>1431</v>
      </c>
      <c r="F1432" s="79">
        <v>45544</v>
      </c>
      <c r="G1432" s="82">
        <v>79.489999999999995</v>
      </c>
      <c r="H1432" s="27">
        <f t="shared" si="294"/>
        <v>80.63</v>
      </c>
      <c r="I1432" s="63">
        <f t="shared" si="295"/>
        <v>-1.1400000000000006</v>
      </c>
      <c r="J1432" s="63">
        <f t="shared" si="296"/>
        <v>1.2996000000000012</v>
      </c>
      <c r="K1432" s="63">
        <f t="shared" si="297"/>
        <v>1.1400000000000006</v>
      </c>
      <c r="L1432" s="24">
        <f t="shared" si="298"/>
        <v>1.4341426594540203E-2</v>
      </c>
      <c r="M1432" s="4">
        <f t="shared" ca="1" si="287"/>
        <v>80.826666666666668</v>
      </c>
      <c r="N1432" s="63">
        <f t="shared" ca="1" si="289"/>
        <v>-1.3366666666666731</v>
      </c>
      <c r="O1432" s="63">
        <f t="shared" ca="1" si="290"/>
        <v>1.7866777777777949</v>
      </c>
      <c r="P1432" s="63">
        <f t="shared" ca="1" si="291"/>
        <v>1.3366666666666731</v>
      </c>
      <c r="Q1432" s="24">
        <f t="shared" ca="1" si="292"/>
        <v>1.6815532352077913E-2</v>
      </c>
      <c r="R1432" s="25">
        <f t="shared" ca="1" si="288"/>
        <v>-1.3471594281824431</v>
      </c>
      <c r="S1432" s="26">
        <f t="shared" ca="1" si="299"/>
        <v>0</v>
      </c>
    </row>
    <row r="1433" spans="5:19" x14ac:dyDescent="0.3">
      <c r="E1433" s="23">
        <f t="shared" si="293"/>
        <v>1432</v>
      </c>
      <c r="F1433" s="79">
        <v>45545</v>
      </c>
      <c r="G1433" s="82">
        <v>78.09</v>
      </c>
      <c r="H1433" s="27">
        <f t="shared" si="294"/>
        <v>79.489999999999995</v>
      </c>
      <c r="I1433" s="63">
        <f t="shared" si="295"/>
        <v>-1.3999999999999915</v>
      </c>
      <c r="J1433" s="63">
        <f t="shared" si="296"/>
        <v>1.9599999999999762</v>
      </c>
      <c r="K1433" s="63">
        <f t="shared" si="297"/>
        <v>1.3999999999999915</v>
      </c>
      <c r="L1433" s="24">
        <f t="shared" si="298"/>
        <v>1.7928031758227575E-2</v>
      </c>
      <c r="M1433" s="4">
        <f t="shared" ca="1" si="287"/>
        <v>80.316666666666663</v>
      </c>
      <c r="N1433" s="63">
        <f t="shared" ca="1" si="289"/>
        <v>-2.2266666666666595</v>
      </c>
      <c r="O1433" s="63">
        <f t="shared" ca="1" si="290"/>
        <v>4.9580444444444121</v>
      </c>
      <c r="P1433" s="63">
        <f t="shared" ca="1" si="291"/>
        <v>2.2266666666666595</v>
      </c>
      <c r="Q1433" s="24">
        <f t="shared" ca="1" si="292"/>
        <v>2.8514107653562035E-2</v>
      </c>
      <c r="R1433" s="25">
        <f t="shared" ca="1" si="288"/>
        <v>-2.2371594281824292</v>
      </c>
      <c r="S1433" s="26">
        <f t="shared" ca="1" si="299"/>
        <v>0</v>
      </c>
    </row>
    <row r="1434" spans="5:19" x14ac:dyDescent="0.3">
      <c r="E1434" s="23">
        <f t="shared" si="293"/>
        <v>1433</v>
      </c>
      <c r="F1434" s="79">
        <v>45546</v>
      </c>
      <c r="G1434" s="82">
        <v>78.400000000000006</v>
      </c>
      <c r="H1434" s="27">
        <f t="shared" si="294"/>
        <v>78.09</v>
      </c>
      <c r="I1434" s="63">
        <f t="shared" si="295"/>
        <v>0.31000000000000227</v>
      </c>
      <c r="J1434" s="63">
        <f t="shared" si="296"/>
        <v>9.6100000000001407E-2</v>
      </c>
      <c r="K1434" s="63">
        <f t="shared" si="297"/>
        <v>0.31000000000000227</v>
      </c>
      <c r="L1434" s="24">
        <f t="shared" si="298"/>
        <v>3.9540816326530896E-3</v>
      </c>
      <c r="M1434" s="4">
        <f t="shared" ca="1" si="287"/>
        <v>79.403333333333336</v>
      </c>
      <c r="N1434" s="63">
        <f t="shared" ca="1" si="289"/>
        <v>-1.0033333333333303</v>
      </c>
      <c r="O1434" s="63">
        <f t="shared" ca="1" si="290"/>
        <v>1.0066777777777718</v>
      </c>
      <c r="P1434" s="63">
        <f t="shared" ca="1" si="291"/>
        <v>1.0033333333333303</v>
      </c>
      <c r="Q1434" s="24">
        <f t="shared" ca="1" si="292"/>
        <v>1.2797619047619007E-2</v>
      </c>
      <c r="R1434" s="25">
        <f t="shared" ca="1" si="288"/>
        <v>-1.0138260948491002</v>
      </c>
      <c r="S1434" s="26">
        <f t="shared" ca="1" si="299"/>
        <v>0</v>
      </c>
    </row>
    <row r="1435" spans="5:19" x14ac:dyDescent="0.3">
      <c r="E1435" s="23">
        <f t="shared" si="293"/>
        <v>1434</v>
      </c>
      <c r="F1435" s="79">
        <v>45547</v>
      </c>
      <c r="G1435" s="82">
        <v>78.400000000000006</v>
      </c>
      <c r="H1435" s="27">
        <f t="shared" si="294"/>
        <v>78.400000000000006</v>
      </c>
      <c r="I1435" s="63">
        <f t="shared" si="295"/>
        <v>0</v>
      </c>
      <c r="J1435" s="63">
        <f t="shared" si="296"/>
        <v>0</v>
      </c>
      <c r="K1435" s="63">
        <f t="shared" si="297"/>
        <v>0</v>
      </c>
      <c r="L1435" s="24">
        <f t="shared" si="298"/>
        <v>0</v>
      </c>
      <c r="M1435" s="4">
        <f t="shared" ca="1" si="287"/>
        <v>78.66</v>
      </c>
      <c r="N1435" s="63">
        <f t="shared" ca="1" si="289"/>
        <v>-0.25999999999999091</v>
      </c>
      <c r="O1435" s="63">
        <f t="shared" ca="1" si="290"/>
        <v>6.7599999999995275E-2</v>
      </c>
      <c r="P1435" s="63">
        <f t="shared" ca="1" si="291"/>
        <v>0.25999999999999091</v>
      </c>
      <c r="Q1435" s="24">
        <f t="shared" ca="1" si="292"/>
        <v>3.3163265306121285E-3</v>
      </c>
      <c r="R1435" s="25">
        <f t="shared" ca="1" si="288"/>
        <v>-0.27049276151576079</v>
      </c>
      <c r="S1435" s="26">
        <f t="shared" ca="1" si="299"/>
        <v>0</v>
      </c>
    </row>
    <row r="1436" spans="5:19" x14ac:dyDescent="0.3">
      <c r="E1436" s="23">
        <f t="shared" si="293"/>
        <v>1435</v>
      </c>
      <c r="F1436" s="79">
        <v>45548</v>
      </c>
      <c r="G1436" s="82">
        <v>79.010000000000005</v>
      </c>
      <c r="H1436" s="27">
        <f t="shared" si="294"/>
        <v>78.400000000000006</v>
      </c>
      <c r="I1436" s="63">
        <f t="shared" si="295"/>
        <v>0.60999999999999943</v>
      </c>
      <c r="J1436" s="63">
        <f t="shared" si="296"/>
        <v>0.37209999999999932</v>
      </c>
      <c r="K1436" s="63">
        <f t="shared" si="297"/>
        <v>0.60999999999999943</v>
      </c>
      <c r="L1436" s="24">
        <f t="shared" si="298"/>
        <v>7.720541703581817E-3</v>
      </c>
      <c r="M1436" s="4">
        <f t="shared" ca="1" si="287"/>
        <v>78.296666666666667</v>
      </c>
      <c r="N1436" s="63">
        <f t="shared" ca="1" si="289"/>
        <v>0.71333333333333826</v>
      </c>
      <c r="O1436" s="63">
        <f t="shared" ca="1" si="290"/>
        <v>0.50884444444445143</v>
      </c>
      <c r="P1436" s="63">
        <f t="shared" ca="1" si="291"/>
        <v>0.71333333333333826</v>
      </c>
      <c r="Q1436" s="24">
        <f t="shared" ca="1" si="292"/>
        <v>9.0283930304181515E-3</v>
      </c>
      <c r="R1436" s="25">
        <f t="shared" ca="1" si="288"/>
        <v>0.70284057181756843</v>
      </c>
      <c r="S1436" s="26">
        <f t="shared" ca="1" si="299"/>
        <v>1</v>
      </c>
    </row>
    <row r="1437" spans="5:19" x14ac:dyDescent="0.3">
      <c r="E1437" s="23">
        <f t="shared" si="293"/>
        <v>1436</v>
      </c>
      <c r="F1437" s="79">
        <v>45551</v>
      </c>
      <c r="G1437" s="82">
        <v>79.8</v>
      </c>
      <c r="H1437" s="27">
        <f t="shared" si="294"/>
        <v>79.010000000000005</v>
      </c>
      <c r="I1437" s="63">
        <f t="shared" si="295"/>
        <v>0.78999999999999204</v>
      </c>
      <c r="J1437" s="63">
        <f t="shared" si="296"/>
        <v>0.62409999999998744</v>
      </c>
      <c r="K1437" s="63">
        <f t="shared" si="297"/>
        <v>0.78999999999999204</v>
      </c>
      <c r="L1437" s="24">
        <f t="shared" si="298"/>
        <v>9.8997493734334849E-3</v>
      </c>
      <c r="M1437" s="4">
        <f t="shared" ca="1" si="287"/>
        <v>78.603333333333339</v>
      </c>
      <c r="N1437" s="63">
        <f t="shared" ca="1" si="289"/>
        <v>1.1966666666666583</v>
      </c>
      <c r="O1437" s="63">
        <f t="shared" ca="1" si="290"/>
        <v>1.4320111111110911</v>
      </c>
      <c r="P1437" s="63">
        <f t="shared" ca="1" si="291"/>
        <v>1.1966666666666583</v>
      </c>
      <c r="Q1437" s="24">
        <f t="shared" ca="1" si="292"/>
        <v>1.4995822890559628E-2</v>
      </c>
      <c r="R1437" s="25">
        <f t="shared" ca="1" si="288"/>
        <v>1.1861739051508884</v>
      </c>
      <c r="S1437" s="26">
        <f t="shared" ca="1" si="299"/>
        <v>0</v>
      </c>
    </row>
    <row r="1438" spans="5:19" x14ac:dyDescent="0.3">
      <c r="E1438" s="23">
        <f t="shared" si="293"/>
        <v>1437</v>
      </c>
      <c r="F1438" s="79">
        <v>45552</v>
      </c>
      <c r="G1438" s="82">
        <v>80.64</v>
      </c>
      <c r="H1438" s="27">
        <f t="shared" si="294"/>
        <v>79.8</v>
      </c>
      <c r="I1438" s="63">
        <f t="shared" si="295"/>
        <v>0.84000000000000341</v>
      </c>
      <c r="J1438" s="63">
        <f t="shared" si="296"/>
        <v>0.70560000000000578</v>
      </c>
      <c r="K1438" s="63">
        <f t="shared" si="297"/>
        <v>0.84000000000000341</v>
      </c>
      <c r="L1438" s="24">
        <f t="shared" si="298"/>
        <v>1.0416666666666709E-2</v>
      </c>
      <c r="M1438" s="4">
        <f t="shared" ca="1" si="287"/>
        <v>79.070000000000007</v>
      </c>
      <c r="N1438" s="63">
        <f t="shared" ca="1" si="289"/>
        <v>1.5699999999999932</v>
      </c>
      <c r="O1438" s="63">
        <f t="shared" ca="1" si="290"/>
        <v>2.4648999999999788</v>
      </c>
      <c r="P1438" s="63">
        <f t="shared" ca="1" si="291"/>
        <v>1.5699999999999932</v>
      </c>
      <c r="Q1438" s="24">
        <f t="shared" ca="1" si="292"/>
        <v>1.9469246031745949E-2</v>
      </c>
      <c r="R1438" s="25">
        <f t="shared" ca="1" si="288"/>
        <v>1.5595072384842232</v>
      </c>
      <c r="S1438" s="26">
        <f t="shared" ca="1" si="299"/>
        <v>0</v>
      </c>
    </row>
    <row r="1439" spans="5:19" x14ac:dyDescent="0.3">
      <c r="E1439" s="23">
        <f t="shared" si="293"/>
        <v>1438</v>
      </c>
      <c r="F1439" s="79">
        <v>45553</v>
      </c>
      <c r="G1439" s="82">
        <v>80.900000000000006</v>
      </c>
      <c r="H1439" s="27">
        <f t="shared" si="294"/>
        <v>80.64</v>
      </c>
      <c r="I1439" s="63">
        <f t="shared" si="295"/>
        <v>0.26000000000000512</v>
      </c>
      <c r="J1439" s="63">
        <f t="shared" si="296"/>
        <v>6.7600000000002658E-2</v>
      </c>
      <c r="K1439" s="63">
        <f t="shared" si="297"/>
        <v>0.26000000000000512</v>
      </c>
      <c r="L1439" s="24">
        <f t="shared" si="298"/>
        <v>3.2138442521632274E-3</v>
      </c>
      <c r="M1439" s="4">
        <f t="shared" ca="1" si="287"/>
        <v>79.816666666666663</v>
      </c>
      <c r="N1439" s="63">
        <f t="shared" ca="1" si="289"/>
        <v>1.0833333333333428</v>
      </c>
      <c r="O1439" s="63">
        <f t="shared" ca="1" si="290"/>
        <v>1.1736111111111316</v>
      </c>
      <c r="P1439" s="63">
        <f t="shared" ca="1" si="291"/>
        <v>1.0833333333333428</v>
      </c>
      <c r="Q1439" s="24">
        <f t="shared" ca="1" si="292"/>
        <v>1.3391017717346635E-2</v>
      </c>
      <c r="R1439" s="25">
        <f t="shared" ca="1" si="288"/>
        <v>1.0728405718175729</v>
      </c>
      <c r="S1439" s="26">
        <f t="shared" ca="1" si="299"/>
        <v>0</v>
      </c>
    </row>
    <row r="1440" spans="5:19" x14ac:dyDescent="0.3">
      <c r="E1440" s="23">
        <f t="shared" si="293"/>
        <v>1439</v>
      </c>
      <c r="F1440" s="79">
        <v>45554</v>
      </c>
      <c r="G1440" s="82">
        <v>80.98</v>
      </c>
      <c r="H1440" s="27">
        <f t="shared" si="294"/>
        <v>80.900000000000006</v>
      </c>
      <c r="I1440" s="63">
        <f t="shared" si="295"/>
        <v>7.9999999999998295E-2</v>
      </c>
      <c r="J1440" s="63">
        <f t="shared" si="296"/>
        <v>6.3999999999997271E-3</v>
      </c>
      <c r="K1440" s="63">
        <f t="shared" si="297"/>
        <v>7.9999999999998295E-2</v>
      </c>
      <c r="L1440" s="24">
        <f t="shared" si="298"/>
        <v>9.8789824648059144E-4</v>
      </c>
      <c r="M1440" s="4">
        <f t="shared" ca="1" si="287"/>
        <v>80.446666666666673</v>
      </c>
      <c r="N1440" s="63">
        <f t="shared" ca="1" si="289"/>
        <v>0.53333333333333144</v>
      </c>
      <c r="O1440" s="63">
        <f t="shared" ca="1" si="290"/>
        <v>0.28444444444444245</v>
      </c>
      <c r="P1440" s="63">
        <f t="shared" ca="1" si="291"/>
        <v>0.53333333333333144</v>
      </c>
      <c r="Q1440" s="24">
        <f t="shared" ca="1" si="292"/>
        <v>6.5859883098707264E-3</v>
      </c>
      <c r="R1440" s="25">
        <f t="shared" ca="1" si="288"/>
        <v>0.52284057181756161</v>
      </c>
      <c r="S1440" s="26">
        <f t="shared" ca="1" si="299"/>
        <v>0</v>
      </c>
    </row>
    <row r="1441" spans="5:19" x14ac:dyDescent="0.3">
      <c r="E1441" s="23">
        <f t="shared" si="293"/>
        <v>1440</v>
      </c>
      <c r="F1441" s="79">
        <v>45555</v>
      </c>
      <c r="G1441" s="82">
        <v>86.52</v>
      </c>
      <c r="H1441" s="27">
        <f t="shared" si="294"/>
        <v>80.98</v>
      </c>
      <c r="I1441" s="63">
        <f t="shared" si="295"/>
        <v>5.539999999999992</v>
      </c>
      <c r="J1441" s="63">
        <f t="shared" si="296"/>
        <v>30.691599999999912</v>
      </c>
      <c r="K1441" s="63">
        <f t="shared" si="297"/>
        <v>5.539999999999992</v>
      </c>
      <c r="L1441" s="24">
        <f t="shared" si="298"/>
        <v>6.4031437817845496E-2</v>
      </c>
      <c r="M1441" s="4">
        <f t="shared" ca="1" si="287"/>
        <v>80.840000000000018</v>
      </c>
      <c r="N1441" s="63">
        <f t="shared" ca="1" si="289"/>
        <v>5.6799999999999784</v>
      </c>
      <c r="O1441" s="63">
        <f t="shared" ca="1" si="290"/>
        <v>32.262399999999758</v>
      </c>
      <c r="P1441" s="63">
        <f t="shared" ca="1" si="291"/>
        <v>5.6799999999999784</v>
      </c>
      <c r="Q1441" s="24">
        <f t="shared" ca="1" si="292"/>
        <v>6.5649560795191617E-2</v>
      </c>
      <c r="R1441" s="25">
        <f t="shared" ca="1" si="288"/>
        <v>5.6695072384842087</v>
      </c>
      <c r="S1441" s="26">
        <f t="shared" ca="1" si="299"/>
        <v>0</v>
      </c>
    </row>
    <row r="1442" spans="5:19" x14ac:dyDescent="0.3">
      <c r="E1442" s="23">
        <f t="shared" si="293"/>
        <v>1441</v>
      </c>
      <c r="F1442" s="79">
        <v>45558</v>
      </c>
      <c r="G1442" s="82">
        <v>86.2</v>
      </c>
      <c r="H1442" s="27">
        <f t="shared" si="294"/>
        <v>86.52</v>
      </c>
      <c r="I1442" s="63">
        <f t="shared" si="295"/>
        <v>-0.31999999999999318</v>
      </c>
      <c r="J1442" s="63">
        <f t="shared" si="296"/>
        <v>0.10239999999999563</v>
      </c>
      <c r="K1442" s="63">
        <f t="shared" si="297"/>
        <v>0.31999999999999318</v>
      </c>
      <c r="L1442" s="24">
        <f t="shared" si="298"/>
        <v>3.7122969837586214E-3</v>
      </c>
      <c r="M1442" s="4">
        <f t="shared" ca="1" si="287"/>
        <v>82.8</v>
      </c>
      <c r="N1442" s="63">
        <f t="shared" ca="1" si="289"/>
        <v>3.4000000000000057</v>
      </c>
      <c r="O1442" s="63">
        <f t="shared" ca="1" si="290"/>
        <v>11.560000000000038</v>
      </c>
      <c r="P1442" s="63">
        <f t="shared" ca="1" si="291"/>
        <v>3.4000000000000057</v>
      </c>
      <c r="Q1442" s="24">
        <f t="shared" ca="1" si="292"/>
        <v>3.9443155452436263E-2</v>
      </c>
      <c r="R1442" s="25">
        <f t="shared" ca="1" si="288"/>
        <v>3.389507238484236</v>
      </c>
      <c r="S1442" s="26">
        <f t="shared" ca="1" si="299"/>
        <v>0</v>
      </c>
    </row>
    <row r="1443" spans="5:19" x14ac:dyDescent="0.3">
      <c r="E1443" s="23">
        <f t="shared" si="293"/>
        <v>1442</v>
      </c>
      <c r="F1443" s="79">
        <v>45559</v>
      </c>
      <c r="G1443" s="82">
        <v>87.46</v>
      </c>
      <c r="H1443" s="27">
        <f t="shared" si="294"/>
        <v>86.2</v>
      </c>
      <c r="I1443" s="63">
        <f t="shared" si="295"/>
        <v>1.2599999999999909</v>
      </c>
      <c r="J1443" s="63">
        <f t="shared" si="296"/>
        <v>1.587599999999977</v>
      </c>
      <c r="K1443" s="63">
        <f t="shared" si="297"/>
        <v>1.2599999999999909</v>
      </c>
      <c r="L1443" s="24">
        <f t="shared" si="298"/>
        <v>1.4406585867825188E-2</v>
      </c>
      <c r="M1443" s="4">
        <f t="shared" ca="1" si="287"/>
        <v>84.566666666666663</v>
      </c>
      <c r="N1443" s="63">
        <f t="shared" ca="1" si="289"/>
        <v>2.8933333333333309</v>
      </c>
      <c r="O1443" s="63">
        <f t="shared" ca="1" si="290"/>
        <v>8.3713777777777629</v>
      </c>
      <c r="P1443" s="63">
        <f t="shared" ca="1" si="291"/>
        <v>2.8933333333333309</v>
      </c>
      <c r="Q1443" s="24">
        <f t="shared" ca="1" si="292"/>
        <v>3.3081789770561754E-2</v>
      </c>
      <c r="R1443" s="25">
        <f t="shared" ca="1" si="288"/>
        <v>2.8828405718175611</v>
      </c>
      <c r="S1443" s="26">
        <f t="shared" ca="1" si="299"/>
        <v>0</v>
      </c>
    </row>
    <row r="1444" spans="5:19" x14ac:dyDescent="0.3">
      <c r="E1444" s="23">
        <f t="shared" si="293"/>
        <v>1443</v>
      </c>
      <c r="F1444" s="79">
        <v>45560</v>
      </c>
      <c r="G1444" s="82">
        <v>88</v>
      </c>
      <c r="H1444" s="27">
        <f t="shared" si="294"/>
        <v>87.46</v>
      </c>
      <c r="I1444" s="63">
        <f t="shared" si="295"/>
        <v>0.54000000000000625</v>
      </c>
      <c r="J1444" s="63">
        <f t="shared" si="296"/>
        <v>0.29160000000000674</v>
      </c>
      <c r="K1444" s="63">
        <f t="shared" si="297"/>
        <v>0.54000000000000625</v>
      </c>
      <c r="L1444" s="24">
        <f t="shared" si="298"/>
        <v>6.1363636363637071E-3</v>
      </c>
      <c r="M1444" s="4">
        <f t="shared" ca="1" si="287"/>
        <v>86.726666666666674</v>
      </c>
      <c r="N1444" s="63">
        <f t="shared" ca="1" si="289"/>
        <v>1.2733333333333263</v>
      </c>
      <c r="O1444" s="63">
        <f t="shared" ca="1" si="290"/>
        <v>1.6213777777777598</v>
      </c>
      <c r="P1444" s="63">
        <f t="shared" ca="1" si="291"/>
        <v>1.2733333333333263</v>
      </c>
      <c r="Q1444" s="24">
        <f t="shared" ca="1" si="292"/>
        <v>1.4469696969696889E-2</v>
      </c>
      <c r="R1444" s="25">
        <f t="shared" ca="1" si="288"/>
        <v>1.2628405718175564</v>
      </c>
      <c r="S1444" s="26">
        <f t="shared" ca="1" si="299"/>
        <v>0</v>
      </c>
    </row>
    <row r="1445" spans="5:19" x14ac:dyDescent="0.3">
      <c r="E1445" s="23">
        <f t="shared" si="293"/>
        <v>1444</v>
      </c>
      <c r="F1445" s="79">
        <v>45561</v>
      </c>
      <c r="G1445" s="82">
        <v>89.39</v>
      </c>
      <c r="H1445" s="27">
        <f t="shared" si="294"/>
        <v>88</v>
      </c>
      <c r="I1445" s="63">
        <f t="shared" si="295"/>
        <v>1.3900000000000006</v>
      </c>
      <c r="J1445" s="63">
        <f t="shared" si="296"/>
        <v>1.9321000000000015</v>
      </c>
      <c r="K1445" s="63">
        <f t="shared" si="297"/>
        <v>1.3900000000000006</v>
      </c>
      <c r="L1445" s="24">
        <f t="shared" si="298"/>
        <v>1.5549837789461915E-2</v>
      </c>
      <c r="M1445" s="4">
        <f t="shared" ca="1" si="287"/>
        <v>87.219999999999985</v>
      </c>
      <c r="N1445" s="63">
        <f t="shared" ca="1" si="289"/>
        <v>2.1700000000000159</v>
      </c>
      <c r="O1445" s="63">
        <f t="shared" ca="1" si="290"/>
        <v>4.7089000000000691</v>
      </c>
      <c r="P1445" s="63">
        <f t="shared" ca="1" si="291"/>
        <v>2.1700000000000159</v>
      </c>
      <c r="Q1445" s="24">
        <f t="shared" ca="1" si="292"/>
        <v>2.4275646045419128E-2</v>
      </c>
      <c r="R1445" s="25">
        <f t="shared" ca="1" si="288"/>
        <v>2.1595072384842462</v>
      </c>
      <c r="S1445" s="26">
        <f t="shared" ca="1" si="299"/>
        <v>0</v>
      </c>
    </row>
    <row r="1446" spans="5:19" x14ac:dyDescent="0.3">
      <c r="E1446" s="23">
        <f t="shared" si="293"/>
        <v>1445</v>
      </c>
      <c r="F1446" s="79">
        <v>45562</v>
      </c>
      <c r="G1446" s="82">
        <v>89.44</v>
      </c>
      <c r="H1446" s="27">
        <f t="shared" si="294"/>
        <v>89.39</v>
      </c>
      <c r="I1446" s="63">
        <f t="shared" si="295"/>
        <v>4.9999999999997158E-2</v>
      </c>
      <c r="J1446" s="63">
        <f t="shared" si="296"/>
        <v>2.499999999999716E-3</v>
      </c>
      <c r="K1446" s="63">
        <f t="shared" si="297"/>
        <v>4.9999999999997158E-2</v>
      </c>
      <c r="L1446" s="24">
        <f t="shared" si="298"/>
        <v>5.5903398926651561E-4</v>
      </c>
      <c r="M1446" s="4">
        <f t="shared" ca="1" si="287"/>
        <v>88.283333333333317</v>
      </c>
      <c r="N1446" s="63">
        <f t="shared" ca="1" si="289"/>
        <v>1.1566666666666805</v>
      </c>
      <c r="O1446" s="63">
        <f t="shared" ca="1" si="290"/>
        <v>1.3378777777778097</v>
      </c>
      <c r="P1446" s="63">
        <f t="shared" ca="1" si="291"/>
        <v>1.1566666666666805</v>
      </c>
      <c r="Q1446" s="24">
        <f t="shared" ca="1" si="292"/>
        <v>1.2932319618366285E-2</v>
      </c>
      <c r="R1446" s="25">
        <f t="shared" ca="1" si="288"/>
        <v>1.1461739051509106</v>
      </c>
      <c r="S1446" s="26">
        <f t="shared" ca="1" si="299"/>
        <v>0</v>
      </c>
    </row>
    <row r="1447" spans="5:19" x14ac:dyDescent="0.3">
      <c r="E1447" s="23">
        <f t="shared" si="293"/>
        <v>1446</v>
      </c>
      <c r="F1447" s="79">
        <v>45565</v>
      </c>
      <c r="G1447" s="82">
        <v>88.4</v>
      </c>
      <c r="H1447" s="27">
        <f t="shared" si="294"/>
        <v>89.44</v>
      </c>
      <c r="I1447" s="63">
        <f t="shared" si="295"/>
        <v>-1.039999999999992</v>
      </c>
      <c r="J1447" s="63">
        <f t="shared" si="296"/>
        <v>1.0815999999999835</v>
      </c>
      <c r="K1447" s="63">
        <f t="shared" si="297"/>
        <v>1.039999999999992</v>
      </c>
      <c r="L1447" s="24">
        <f t="shared" si="298"/>
        <v>1.1764705882352851E-2</v>
      </c>
      <c r="M1447" s="4">
        <f t="shared" ca="1" si="287"/>
        <v>88.943333333333328</v>
      </c>
      <c r="N1447" s="63">
        <f t="shared" ca="1" si="289"/>
        <v>-0.54333333333332234</v>
      </c>
      <c r="O1447" s="63">
        <f t="shared" ca="1" si="290"/>
        <v>0.29521111111109916</v>
      </c>
      <c r="P1447" s="63">
        <f t="shared" ca="1" si="291"/>
        <v>0.54333333333332234</v>
      </c>
      <c r="Q1447" s="24">
        <f t="shared" ca="1" si="292"/>
        <v>6.1463046757163154E-3</v>
      </c>
      <c r="R1447" s="25">
        <f t="shared" ca="1" si="288"/>
        <v>-0.55382609484909218</v>
      </c>
      <c r="S1447" s="26">
        <f t="shared" ca="1" si="299"/>
        <v>1</v>
      </c>
    </row>
    <row r="1448" spans="5:19" x14ac:dyDescent="0.3">
      <c r="E1448" s="23">
        <f t="shared" si="293"/>
        <v>1447</v>
      </c>
      <c r="F1448" s="79">
        <v>45566</v>
      </c>
      <c r="G1448" s="82">
        <v>89.13</v>
      </c>
      <c r="H1448" s="27">
        <f t="shared" si="294"/>
        <v>88.4</v>
      </c>
      <c r="I1448" s="63">
        <f t="shared" si="295"/>
        <v>0.72999999999998977</v>
      </c>
      <c r="J1448" s="63">
        <f t="shared" si="296"/>
        <v>0.53289999999998505</v>
      </c>
      <c r="K1448" s="63">
        <f t="shared" si="297"/>
        <v>0.72999999999998977</v>
      </c>
      <c r="L1448" s="24">
        <f t="shared" si="298"/>
        <v>8.1902838550430811E-3</v>
      </c>
      <c r="M1448" s="4">
        <f t="shared" ca="1" si="287"/>
        <v>89.076666666666668</v>
      </c>
      <c r="N1448" s="63">
        <f t="shared" ca="1" si="289"/>
        <v>5.333333333332746E-2</v>
      </c>
      <c r="O1448" s="63">
        <f t="shared" ca="1" si="290"/>
        <v>2.8444444444438179E-3</v>
      </c>
      <c r="P1448" s="63">
        <f t="shared" ca="1" si="291"/>
        <v>5.333333333332746E-2</v>
      </c>
      <c r="Q1448" s="24">
        <f t="shared" ca="1" si="292"/>
        <v>5.9837690265149182E-4</v>
      </c>
      <c r="R1448" s="25">
        <f t="shared" ca="1" si="288"/>
        <v>4.2840571817557578E-2</v>
      </c>
      <c r="S1448" s="26">
        <f t="shared" ca="1" si="299"/>
        <v>1</v>
      </c>
    </row>
    <row r="1449" spans="5:19" x14ac:dyDescent="0.3">
      <c r="E1449" s="23">
        <f t="shared" si="293"/>
        <v>1448</v>
      </c>
      <c r="F1449" s="79">
        <v>45567</v>
      </c>
      <c r="G1449" s="82">
        <v>83.1</v>
      </c>
      <c r="H1449" s="27">
        <f t="shared" si="294"/>
        <v>89.13</v>
      </c>
      <c r="I1449" s="63">
        <f t="shared" si="295"/>
        <v>-6.0300000000000011</v>
      </c>
      <c r="J1449" s="63">
        <f t="shared" si="296"/>
        <v>36.360900000000015</v>
      </c>
      <c r="K1449" s="63">
        <f t="shared" si="297"/>
        <v>6.0300000000000011</v>
      </c>
      <c r="L1449" s="24">
        <f t="shared" si="298"/>
        <v>7.2563176895306877E-2</v>
      </c>
      <c r="M1449" s="4">
        <f t="shared" ca="1" si="287"/>
        <v>88.990000000000009</v>
      </c>
      <c r="N1449" s="63">
        <f t="shared" ca="1" si="289"/>
        <v>-5.8900000000000148</v>
      </c>
      <c r="O1449" s="63">
        <f t="shared" ca="1" si="290"/>
        <v>34.692100000000174</v>
      </c>
      <c r="P1449" s="63">
        <f t="shared" ca="1" si="291"/>
        <v>5.8900000000000148</v>
      </c>
      <c r="Q1449" s="24">
        <f t="shared" ca="1" si="292"/>
        <v>7.0878459687124126E-2</v>
      </c>
      <c r="R1449" s="25">
        <f t="shared" ca="1" si="288"/>
        <v>-5.9004927615157845</v>
      </c>
      <c r="S1449" s="26">
        <f t="shared" ca="1" si="299"/>
        <v>1</v>
      </c>
    </row>
    <row r="1450" spans="5:19" x14ac:dyDescent="0.3">
      <c r="E1450" s="23">
        <f t="shared" si="293"/>
        <v>1449</v>
      </c>
      <c r="F1450" s="79">
        <v>45568</v>
      </c>
      <c r="G1450" s="82">
        <v>82.1</v>
      </c>
      <c r="H1450" s="27">
        <f t="shared" si="294"/>
        <v>83.1</v>
      </c>
      <c r="I1450" s="63">
        <f t="shared" si="295"/>
        <v>-1</v>
      </c>
      <c r="J1450" s="63">
        <f t="shared" si="296"/>
        <v>1</v>
      </c>
      <c r="K1450" s="63">
        <f t="shared" si="297"/>
        <v>1</v>
      </c>
      <c r="L1450" s="24">
        <f t="shared" si="298"/>
        <v>1.2180267965895251E-2</v>
      </c>
      <c r="M1450" s="4">
        <f t="shared" ca="1" si="287"/>
        <v>86.876666666666665</v>
      </c>
      <c r="N1450" s="63">
        <f t="shared" ca="1" si="289"/>
        <v>-4.7766666666666708</v>
      </c>
      <c r="O1450" s="63">
        <f t="shared" ca="1" si="290"/>
        <v>22.816544444444485</v>
      </c>
      <c r="P1450" s="63">
        <f t="shared" ca="1" si="291"/>
        <v>4.7766666666666708</v>
      </c>
      <c r="Q1450" s="24">
        <f t="shared" ca="1" si="292"/>
        <v>5.8181079983759695E-2</v>
      </c>
      <c r="R1450" s="25">
        <f t="shared" ca="1" si="288"/>
        <v>-4.7871594281824406</v>
      </c>
      <c r="S1450" s="26">
        <f t="shared" ca="1" si="299"/>
        <v>0</v>
      </c>
    </row>
    <row r="1451" spans="5:19" x14ac:dyDescent="0.3">
      <c r="E1451" s="23">
        <f t="shared" si="293"/>
        <v>1450</v>
      </c>
      <c r="F1451" s="79">
        <v>45569</v>
      </c>
      <c r="G1451" s="82">
        <v>82.25</v>
      </c>
      <c r="H1451" s="27">
        <f t="shared" si="294"/>
        <v>82.1</v>
      </c>
      <c r="I1451" s="63">
        <f t="shared" si="295"/>
        <v>0.15000000000000568</v>
      </c>
      <c r="J1451" s="63">
        <f t="shared" si="296"/>
        <v>2.2500000000001706E-2</v>
      </c>
      <c r="K1451" s="63">
        <f t="shared" si="297"/>
        <v>0.15000000000000568</v>
      </c>
      <c r="L1451" s="24">
        <f t="shared" si="298"/>
        <v>1.8237082066869992E-3</v>
      </c>
      <c r="M1451" s="4">
        <f t="shared" ca="1" si="287"/>
        <v>84.776666666666657</v>
      </c>
      <c r="N1451" s="63">
        <f t="shared" ca="1" si="289"/>
        <v>-2.5266666666666566</v>
      </c>
      <c r="O1451" s="63">
        <f t="shared" ca="1" si="290"/>
        <v>6.3840444444443936</v>
      </c>
      <c r="P1451" s="63">
        <f t="shared" ca="1" si="291"/>
        <v>2.5266666666666566</v>
      </c>
      <c r="Q1451" s="24">
        <f t="shared" ca="1" si="292"/>
        <v>3.0719351570415276E-2</v>
      </c>
      <c r="R1451" s="25">
        <f t="shared" ca="1" si="288"/>
        <v>-2.5371594281824263</v>
      </c>
      <c r="S1451" s="26">
        <f t="shared" ca="1" si="299"/>
        <v>0</v>
      </c>
    </row>
    <row r="1452" spans="5:19" x14ac:dyDescent="0.3">
      <c r="E1452" s="23">
        <f t="shared" si="293"/>
        <v>1451</v>
      </c>
      <c r="F1452" s="79">
        <v>45572</v>
      </c>
      <c r="G1452" s="82">
        <v>80.83</v>
      </c>
      <c r="H1452" s="27">
        <f t="shared" si="294"/>
        <v>82.25</v>
      </c>
      <c r="I1452" s="63">
        <f t="shared" si="295"/>
        <v>-1.4200000000000017</v>
      </c>
      <c r="J1452" s="63">
        <f t="shared" si="296"/>
        <v>2.0164000000000049</v>
      </c>
      <c r="K1452" s="63">
        <f t="shared" si="297"/>
        <v>1.4200000000000017</v>
      </c>
      <c r="L1452" s="24">
        <f t="shared" si="298"/>
        <v>1.7567734751948557E-2</v>
      </c>
      <c r="M1452" s="4">
        <f t="shared" ca="1" si="287"/>
        <v>82.483333333333334</v>
      </c>
      <c r="N1452" s="63">
        <f t="shared" ca="1" si="289"/>
        <v>-1.653333333333336</v>
      </c>
      <c r="O1452" s="63">
        <f t="shared" ca="1" si="290"/>
        <v>2.7335111111111199</v>
      </c>
      <c r="P1452" s="63">
        <f t="shared" ca="1" si="291"/>
        <v>1.653333333333336</v>
      </c>
      <c r="Q1452" s="24">
        <f t="shared" ca="1" si="292"/>
        <v>2.0454451729968279E-2</v>
      </c>
      <c r="R1452" s="25">
        <f t="shared" ca="1" si="288"/>
        <v>-1.6638260948491059</v>
      </c>
      <c r="S1452" s="26">
        <f t="shared" ca="1" si="299"/>
        <v>0</v>
      </c>
    </row>
    <row r="1453" spans="5:19" x14ac:dyDescent="0.3">
      <c r="E1453" s="23">
        <f t="shared" si="293"/>
        <v>1452</v>
      </c>
      <c r="F1453" s="79">
        <v>45573</v>
      </c>
      <c r="G1453" s="82">
        <v>80.77</v>
      </c>
      <c r="H1453" s="27">
        <f t="shared" si="294"/>
        <v>80.83</v>
      </c>
      <c r="I1453" s="63">
        <f t="shared" si="295"/>
        <v>-6.0000000000002274E-2</v>
      </c>
      <c r="J1453" s="63">
        <f t="shared" si="296"/>
        <v>3.6000000000002727E-3</v>
      </c>
      <c r="K1453" s="63">
        <f t="shared" si="297"/>
        <v>6.0000000000002274E-2</v>
      </c>
      <c r="L1453" s="24">
        <f t="shared" si="298"/>
        <v>7.4285006809461781E-4</v>
      </c>
      <c r="M1453" s="4">
        <f t="shared" ca="1" si="287"/>
        <v>81.726666666666674</v>
      </c>
      <c r="N1453" s="63">
        <f t="shared" ca="1" si="289"/>
        <v>-0.95666666666667766</v>
      </c>
      <c r="O1453" s="63">
        <f t="shared" ca="1" si="290"/>
        <v>0.91521111111113218</v>
      </c>
      <c r="P1453" s="63">
        <f t="shared" ca="1" si="291"/>
        <v>0.95666666666667766</v>
      </c>
      <c r="Q1453" s="24">
        <f t="shared" ca="1" si="292"/>
        <v>1.1844331641286093E-2</v>
      </c>
      <c r="R1453" s="25">
        <f t="shared" ca="1" si="288"/>
        <v>-0.96715942818244749</v>
      </c>
      <c r="S1453" s="26">
        <f t="shared" ca="1" si="299"/>
        <v>0</v>
      </c>
    </row>
    <row r="1454" spans="5:19" x14ac:dyDescent="0.3">
      <c r="E1454" s="23">
        <f t="shared" si="293"/>
        <v>1453</v>
      </c>
      <c r="F1454" s="79">
        <v>45574</v>
      </c>
      <c r="G1454" s="82">
        <v>82.45</v>
      </c>
      <c r="H1454" s="27">
        <f t="shared" si="294"/>
        <v>80.77</v>
      </c>
      <c r="I1454" s="63">
        <f t="shared" si="295"/>
        <v>1.6800000000000068</v>
      </c>
      <c r="J1454" s="63">
        <f t="shared" si="296"/>
        <v>2.8224000000000231</v>
      </c>
      <c r="K1454" s="63">
        <f t="shared" si="297"/>
        <v>1.6800000000000068</v>
      </c>
      <c r="L1454" s="24">
        <f t="shared" si="298"/>
        <v>2.0375985445724765E-2</v>
      </c>
      <c r="M1454" s="4">
        <f t="shared" ca="1" si="287"/>
        <v>81.283333333333317</v>
      </c>
      <c r="N1454" s="63">
        <f t="shared" ca="1" si="289"/>
        <v>1.1666666666666856</v>
      </c>
      <c r="O1454" s="63">
        <f t="shared" ca="1" si="290"/>
        <v>1.3611111111111553</v>
      </c>
      <c r="P1454" s="63">
        <f t="shared" ca="1" si="291"/>
        <v>1.1666666666666856</v>
      </c>
      <c r="Q1454" s="24">
        <f t="shared" ca="1" si="292"/>
        <v>1.4149989892864591E-2</v>
      </c>
      <c r="R1454" s="25">
        <f t="shared" ca="1" si="288"/>
        <v>1.1561739051509157</v>
      </c>
      <c r="S1454" s="26">
        <f t="shared" ca="1" si="299"/>
        <v>1</v>
      </c>
    </row>
    <row r="1455" spans="5:19" x14ac:dyDescent="0.3">
      <c r="E1455" s="23">
        <f t="shared" si="293"/>
        <v>1454</v>
      </c>
      <c r="F1455" s="79">
        <v>45575</v>
      </c>
      <c r="G1455" s="82">
        <v>82.1</v>
      </c>
      <c r="H1455" s="27">
        <f t="shared" si="294"/>
        <v>82.45</v>
      </c>
      <c r="I1455" s="63">
        <f t="shared" si="295"/>
        <v>-0.35000000000000853</v>
      </c>
      <c r="J1455" s="63">
        <f t="shared" si="296"/>
        <v>0.12250000000000597</v>
      </c>
      <c r="K1455" s="63">
        <f t="shared" si="297"/>
        <v>0.35000000000000853</v>
      </c>
      <c r="L1455" s="24">
        <f t="shared" si="298"/>
        <v>4.2630937880634417E-3</v>
      </c>
      <c r="M1455" s="4">
        <f t="shared" ca="1" si="287"/>
        <v>81.350000000000009</v>
      </c>
      <c r="N1455" s="63">
        <f t="shared" ca="1" si="289"/>
        <v>0.74999999999998579</v>
      </c>
      <c r="O1455" s="63">
        <f t="shared" ca="1" si="290"/>
        <v>0.56249999999997868</v>
      </c>
      <c r="P1455" s="63">
        <f t="shared" ca="1" si="291"/>
        <v>0.74999999999998579</v>
      </c>
      <c r="Q1455" s="24">
        <f t="shared" ca="1" si="292"/>
        <v>9.1352009744212655E-3</v>
      </c>
      <c r="R1455" s="25">
        <f t="shared" ca="1" si="288"/>
        <v>0.73950723848421596</v>
      </c>
      <c r="S1455" s="26">
        <f t="shared" ca="1" si="299"/>
        <v>0</v>
      </c>
    </row>
    <row r="1456" spans="5:19" x14ac:dyDescent="0.3">
      <c r="E1456" s="23">
        <f t="shared" si="293"/>
        <v>1455</v>
      </c>
      <c r="F1456" s="79">
        <v>45576</v>
      </c>
      <c r="G1456" s="82">
        <v>82.15</v>
      </c>
      <c r="H1456" s="27">
        <f t="shared" si="294"/>
        <v>82.1</v>
      </c>
      <c r="I1456" s="63">
        <f t="shared" si="295"/>
        <v>5.0000000000011369E-2</v>
      </c>
      <c r="J1456" s="63">
        <f t="shared" si="296"/>
        <v>2.5000000000011367E-3</v>
      </c>
      <c r="K1456" s="63">
        <f t="shared" si="297"/>
        <v>5.0000000000011369E-2</v>
      </c>
      <c r="L1456" s="24">
        <f t="shared" si="298"/>
        <v>6.0864272671955406E-4</v>
      </c>
      <c r="M1456" s="4">
        <f t="shared" ca="1" si="287"/>
        <v>81.773333333333326</v>
      </c>
      <c r="N1456" s="63">
        <f t="shared" ca="1" si="289"/>
        <v>0.37666666666667936</v>
      </c>
      <c r="O1456" s="63">
        <f t="shared" ca="1" si="290"/>
        <v>0.14187777777778735</v>
      </c>
      <c r="P1456" s="63">
        <f t="shared" ca="1" si="291"/>
        <v>0.37666666666667936</v>
      </c>
      <c r="Q1456" s="24">
        <f t="shared" ca="1" si="292"/>
        <v>4.5851085412864194E-3</v>
      </c>
      <c r="R1456" s="25">
        <f t="shared" ca="1" si="288"/>
        <v>0.36617390515090947</v>
      </c>
      <c r="S1456" s="26">
        <f t="shared" ca="1" si="299"/>
        <v>0</v>
      </c>
    </row>
    <row r="1457" spans="5:19" x14ac:dyDescent="0.3">
      <c r="E1457" s="23">
        <f t="shared" si="293"/>
        <v>1456</v>
      </c>
      <c r="F1457" s="79">
        <v>45579</v>
      </c>
      <c r="G1457" s="82">
        <v>81.599999999999994</v>
      </c>
      <c r="H1457" s="27">
        <f t="shared" si="294"/>
        <v>82.15</v>
      </c>
      <c r="I1457" s="63">
        <f t="shared" si="295"/>
        <v>-0.55000000000001137</v>
      </c>
      <c r="J1457" s="63">
        <f t="shared" si="296"/>
        <v>0.30250000000001248</v>
      </c>
      <c r="K1457" s="63">
        <f t="shared" si="297"/>
        <v>0.55000000000001137</v>
      </c>
      <c r="L1457" s="24">
        <f t="shared" si="298"/>
        <v>6.7401960784315125E-3</v>
      </c>
      <c r="M1457" s="4">
        <f t="shared" ca="1" si="287"/>
        <v>82.233333333333334</v>
      </c>
      <c r="N1457" s="63">
        <f t="shared" ca="1" si="289"/>
        <v>-0.63333333333333997</v>
      </c>
      <c r="O1457" s="63">
        <f t="shared" ca="1" si="290"/>
        <v>0.40111111111111952</v>
      </c>
      <c r="P1457" s="63">
        <f t="shared" ca="1" si="291"/>
        <v>0.63333333333333997</v>
      </c>
      <c r="Q1457" s="24">
        <f t="shared" ca="1" si="292"/>
        <v>7.7614379084968137E-3</v>
      </c>
      <c r="R1457" s="25">
        <f t="shared" ca="1" si="288"/>
        <v>-0.6438260948491098</v>
      </c>
      <c r="S1457" s="26">
        <f t="shared" ca="1" si="299"/>
        <v>1</v>
      </c>
    </row>
    <row r="1458" spans="5:19" x14ac:dyDescent="0.3">
      <c r="E1458" s="23">
        <f t="shared" si="293"/>
        <v>1457</v>
      </c>
      <c r="F1458" s="79">
        <v>45580</v>
      </c>
      <c r="G1458" s="82">
        <v>82.12</v>
      </c>
      <c r="H1458" s="27">
        <f t="shared" si="294"/>
        <v>81.599999999999994</v>
      </c>
      <c r="I1458" s="63">
        <f t="shared" si="295"/>
        <v>0.52000000000001023</v>
      </c>
      <c r="J1458" s="63">
        <f t="shared" si="296"/>
        <v>0.27040000000001063</v>
      </c>
      <c r="K1458" s="63">
        <f t="shared" si="297"/>
        <v>0.52000000000001023</v>
      </c>
      <c r="L1458" s="24">
        <f t="shared" si="298"/>
        <v>6.3321967851925256E-3</v>
      </c>
      <c r="M1458" s="4">
        <f t="shared" ca="1" si="287"/>
        <v>81.95</v>
      </c>
      <c r="N1458" s="63">
        <f t="shared" ca="1" si="289"/>
        <v>0.17000000000000171</v>
      </c>
      <c r="O1458" s="63">
        <f t="shared" ca="1" si="290"/>
        <v>2.8900000000000581E-2</v>
      </c>
      <c r="P1458" s="63">
        <f t="shared" ca="1" si="291"/>
        <v>0.17000000000000171</v>
      </c>
      <c r="Q1458" s="24">
        <f t="shared" ca="1" si="292"/>
        <v>2.0701412566975367E-3</v>
      </c>
      <c r="R1458" s="25">
        <f t="shared" ca="1" si="288"/>
        <v>0.15950723848423182</v>
      </c>
      <c r="S1458" s="26">
        <f t="shared" ca="1" si="299"/>
        <v>1</v>
      </c>
    </row>
    <row r="1459" spans="5:19" x14ac:dyDescent="0.3">
      <c r="E1459" s="23">
        <f t="shared" si="293"/>
        <v>1458</v>
      </c>
      <c r="F1459" s="79">
        <v>45581</v>
      </c>
      <c r="G1459" s="82">
        <v>83.94</v>
      </c>
      <c r="H1459" s="27">
        <f t="shared" si="294"/>
        <v>82.12</v>
      </c>
      <c r="I1459" s="63">
        <f t="shared" si="295"/>
        <v>1.8199999999999932</v>
      </c>
      <c r="J1459" s="63">
        <f t="shared" si="296"/>
        <v>3.3123999999999754</v>
      </c>
      <c r="K1459" s="63">
        <f t="shared" si="297"/>
        <v>1.8199999999999932</v>
      </c>
      <c r="L1459" s="24">
        <f t="shared" si="298"/>
        <v>2.1682153919466204E-2</v>
      </c>
      <c r="M1459" s="4">
        <f t="shared" ca="1" si="287"/>
        <v>81.956666666666663</v>
      </c>
      <c r="N1459" s="63">
        <f t="shared" ca="1" si="289"/>
        <v>1.9833333333333343</v>
      </c>
      <c r="O1459" s="63">
        <f t="shared" ca="1" si="290"/>
        <v>3.9336111111111149</v>
      </c>
      <c r="P1459" s="63">
        <f t="shared" ca="1" si="291"/>
        <v>1.9833333333333343</v>
      </c>
      <c r="Q1459" s="24">
        <f t="shared" ca="1" si="292"/>
        <v>2.3627988245572246E-2</v>
      </c>
      <c r="R1459" s="25">
        <f t="shared" ca="1" si="288"/>
        <v>1.9728405718175643</v>
      </c>
      <c r="S1459" s="26">
        <f t="shared" ca="1" si="299"/>
        <v>0</v>
      </c>
    </row>
    <row r="1460" spans="5:19" x14ac:dyDescent="0.3">
      <c r="E1460" s="23">
        <f t="shared" si="293"/>
        <v>1459</v>
      </c>
      <c r="F1460" s="79">
        <v>45582</v>
      </c>
      <c r="G1460" s="82">
        <v>83.4</v>
      </c>
      <c r="H1460" s="27">
        <f t="shared" si="294"/>
        <v>83.94</v>
      </c>
      <c r="I1460" s="63">
        <f t="shared" si="295"/>
        <v>-0.53999999999999204</v>
      </c>
      <c r="J1460" s="63">
        <f t="shared" si="296"/>
        <v>0.29159999999999142</v>
      </c>
      <c r="K1460" s="63">
        <f t="shared" si="297"/>
        <v>0.53999999999999204</v>
      </c>
      <c r="L1460" s="24">
        <f t="shared" si="298"/>
        <v>6.4748201438847965E-3</v>
      </c>
      <c r="M1460" s="4">
        <f t="shared" ca="1" si="287"/>
        <v>82.553333333333327</v>
      </c>
      <c r="N1460" s="63">
        <f t="shared" ca="1" si="289"/>
        <v>0.84666666666667822</v>
      </c>
      <c r="O1460" s="63">
        <f t="shared" ca="1" si="290"/>
        <v>0.71684444444446405</v>
      </c>
      <c r="P1460" s="63">
        <f t="shared" ca="1" si="291"/>
        <v>0.84666666666667822</v>
      </c>
      <c r="Q1460" s="24">
        <f t="shared" ca="1" si="292"/>
        <v>1.0151878497202376E-2</v>
      </c>
      <c r="R1460" s="25">
        <f t="shared" ca="1" si="288"/>
        <v>0.83617390515090839</v>
      </c>
      <c r="S1460" s="26">
        <f t="shared" ca="1" si="299"/>
        <v>0</v>
      </c>
    </row>
    <row r="1461" spans="5:19" x14ac:dyDescent="0.3">
      <c r="E1461" s="23">
        <f t="shared" si="293"/>
        <v>1460</v>
      </c>
      <c r="F1461" s="79">
        <v>45583</v>
      </c>
      <c r="G1461" s="82">
        <v>82.92</v>
      </c>
      <c r="H1461" s="27">
        <f t="shared" si="294"/>
        <v>83.4</v>
      </c>
      <c r="I1461" s="63">
        <f t="shared" si="295"/>
        <v>-0.48000000000000398</v>
      </c>
      <c r="J1461" s="63">
        <f t="shared" si="296"/>
        <v>0.23040000000000382</v>
      </c>
      <c r="K1461" s="63">
        <f t="shared" si="297"/>
        <v>0.48000000000000398</v>
      </c>
      <c r="L1461" s="24">
        <f t="shared" si="298"/>
        <v>5.7887120115774722E-3</v>
      </c>
      <c r="M1461" s="4">
        <f t="shared" ca="1" si="287"/>
        <v>83.153333333333336</v>
      </c>
      <c r="N1461" s="63">
        <f t="shared" ca="1" si="289"/>
        <v>-0.23333333333333428</v>
      </c>
      <c r="O1461" s="63">
        <f t="shared" ca="1" si="290"/>
        <v>5.4444444444444885E-2</v>
      </c>
      <c r="P1461" s="63">
        <f t="shared" ca="1" si="291"/>
        <v>0.23333333333333428</v>
      </c>
      <c r="Q1461" s="24">
        <f t="shared" ca="1" si="292"/>
        <v>2.8139572278501482E-3</v>
      </c>
      <c r="R1461" s="25">
        <f t="shared" ca="1" si="288"/>
        <v>-0.24382609484910417</v>
      </c>
      <c r="S1461" s="26">
        <f t="shared" ca="1" si="299"/>
        <v>1</v>
      </c>
    </row>
    <row r="1462" spans="5:19" x14ac:dyDescent="0.3">
      <c r="E1462" s="23">
        <f t="shared" si="293"/>
        <v>1461</v>
      </c>
      <c r="F1462" s="79">
        <v>45586</v>
      </c>
      <c r="G1462" s="82">
        <v>81.48</v>
      </c>
      <c r="H1462" s="27">
        <f t="shared" si="294"/>
        <v>82.92</v>
      </c>
      <c r="I1462" s="63">
        <f t="shared" si="295"/>
        <v>-1.4399999999999977</v>
      </c>
      <c r="J1462" s="63">
        <f t="shared" si="296"/>
        <v>2.0735999999999937</v>
      </c>
      <c r="K1462" s="63">
        <f t="shared" si="297"/>
        <v>1.4399999999999977</v>
      </c>
      <c r="L1462" s="24">
        <f t="shared" si="298"/>
        <v>1.7673048600883624E-2</v>
      </c>
      <c r="M1462" s="4">
        <f t="shared" ca="1" si="287"/>
        <v>83.42</v>
      </c>
      <c r="N1462" s="63">
        <f t="shared" ca="1" si="289"/>
        <v>-1.9399999999999977</v>
      </c>
      <c r="O1462" s="63">
        <f t="shared" ca="1" si="290"/>
        <v>3.7635999999999914</v>
      </c>
      <c r="P1462" s="63">
        <f t="shared" ca="1" si="291"/>
        <v>1.9399999999999977</v>
      </c>
      <c r="Q1462" s="24">
        <f t="shared" ca="1" si="292"/>
        <v>2.380952380952378E-2</v>
      </c>
      <c r="R1462" s="25">
        <f t="shared" ca="1" si="288"/>
        <v>-1.9504927615157677</v>
      </c>
      <c r="S1462" s="26">
        <f t="shared" ca="1" si="299"/>
        <v>0</v>
      </c>
    </row>
    <row r="1463" spans="5:19" x14ac:dyDescent="0.3">
      <c r="E1463" s="23">
        <f t="shared" si="293"/>
        <v>1462</v>
      </c>
      <c r="F1463" s="79">
        <v>45587</v>
      </c>
      <c r="G1463" s="82">
        <v>81.42</v>
      </c>
      <c r="H1463" s="27">
        <f t="shared" si="294"/>
        <v>81.48</v>
      </c>
      <c r="I1463" s="63">
        <f t="shared" si="295"/>
        <v>-6.0000000000002274E-2</v>
      </c>
      <c r="J1463" s="63">
        <f t="shared" si="296"/>
        <v>3.6000000000002727E-3</v>
      </c>
      <c r="K1463" s="63">
        <f t="shared" si="297"/>
        <v>6.0000000000002274E-2</v>
      </c>
      <c r="L1463" s="24">
        <f t="shared" si="298"/>
        <v>7.3691967575537055E-4</v>
      </c>
      <c r="M1463" s="4">
        <f t="shared" ca="1" si="287"/>
        <v>82.600000000000009</v>
      </c>
      <c r="N1463" s="63">
        <f t="shared" ca="1" si="289"/>
        <v>-1.1800000000000068</v>
      </c>
      <c r="O1463" s="63">
        <f t="shared" ca="1" si="290"/>
        <v>1.3924000000000161</v>
      </c>
      <c r="P1463" s="63">
        <f t="shared" ca="1" si="291"/>
        <v>1.1800000000000068</v>
      </c>
      <c r="Q1463" s="24">
        <f t="shared" ca="1" si="292"/>
        <v>1.4492753623188489E-2</v>
      </c>
      <c r="R1463" s="25">
        <f t="shared" ca="1" si="288"/>
        <v>-1.1904927615157768</v>
      </c>
      <c r="S1463" s="26">
        <f t="shared" ca="1" si="299"/>
        <v>0</v>
      </c>
    </row>
    <row r="1464" spans="5:19" x14ac:dyDescent="0.3">
      <c r="E1464" s="23">
        <f t="shared" si="293"/>
        <v>1463</v>
      </c>
      <c r="F1464" s="79">
        <v>45588</v>
      </c>
      <c r="G1464" s="82">
        <v>80.05</v>
      </c>
      <c r="H1464" s="27">
        <f t="shared" si="294"/>
        <v>81.42</v>
      </c>
      <c r="I1464" s="63">
        <f t="shared" si="295"/>
        <v>-1.3700000000000045</v>
      </c>
      <c r="J1464" s="63">
        <f t="shared" si="296"/>
        <v>1.8769000000000124</v>
      </c>
      <c r="K1464" s="63">
        <f t="shared" si="297"/>
        <v>1.3700000000000045</v>
      </c>
      <c r="L1464" s="24">
        <f t="shared" si="298"/>
        <v>1.7114303560274886E-2</v>
      </c>
      <c r="M1464" s="4">
        <f t="shared" ca="1" si="287"/>
        <v>81.94</v>
      </c>
      <c r="N1464" s="63">
        <f t="shared" ca="1" si="289"/>
        <v>-1.8900000000000006</v>
      </c>
      <c r="O1464" s="63">
        <f t="shared" ca="1" si="290"/>
        <v>3.5721000000000021</v>
      </c>
      <c r="P1464" s="63">
        <f t="shared" ca="1" si="291"/>
        <v>1.8900000000000006</v>
      </c>
      <c r="Q1464" s="24">
        <f t="shared" ca="1" si="292"/>
        <v>2.3610243597751414E-2</v>
      </c>
      <c r="R1464" s="25">
        <f t="shared" ca="1" si="288"/>
        <v>-1.9004927615157705</v>
      </c>
      <c r="S1464" s="26">
        <f t="shared" ca="1" si="299"/>
        <v>0</v>
      </c>
    </row>
    <row r="1465" spans="5:19" x14ac:dyDescent="0.3">
      <c r="E1465" s="23">
        <f t="shared" si="293"/>
        <v>1464</v>
      </c>
      <c r="F1465" s="79">
        <v>45589</v>
      </c>
      <c r="G1465" s="82">
        <v>79.040000000000006</v>
      </c>
      <c r="H1465" s="27">
        <f t="shared" si="294"/>
        <v>80.05</v>
      </c>
      <c r="I1465" s="63">
        <f t="shared" si="295"/>
        <v>-1.0099999999999909</v>
      </c>
      <c r="J1465" s="63">
        <f t="shared" si="296"/>
        <v>1.0200999999999816</v>
      </c>
      <c r="K1465" s="63">
        <f t="shared" si="297"/>
        <v>1.0099999999999909</v>
      </c>
      <c r="L1465" s="24">
        <f t="shared" si="298"/>
        <v>1.2778340080971545E-2</v>
      </c>
      <c r="M1465" s="4">
        <f t="shared" ca="1" si="287"/>
        <v>80.983333333333334</v>
      </c>
      <c r="N1465" s="63">
        <f t="shared" ca="1" si="289"/>
        <v>-1.943333333333328</v>
      </c>
      <c r="O1465" s="63">
        <f t="shared" ca="1" si="290"/>
        <v>3.7765444444444238</v>
      </c>
      <c r="P1465" s="63">
        <f t="shared" ca="1" si="291"/>
        <v>1.943333333333328</v>
      </c>
      <c r="Q1465" s="24">
        <f t="shared" ca="1" si="292"/>
        <v>2.4586707152496556E-2</v>
      </c>
      <c r="R1465" s="25">
        <f t="shared" ca="1" si="288"/>
        <v>-1.953826094849098</v>
      </c>
      <c r="S1465" s="26">
        <f t="shared" ca="1" si="299"/>
        <v>0</v>
      </c>
    </row>
    <row r="1466" spans="5:19" x14ac:dyDescent="0.3">
      <c r="E1466" s="23">
        <f t="shared" si="293"/>
        <v>1465</v>
      </c>
      <c r="F1466" s="79">
        <v>45590</v>
      </c>
      <c r="G1466" s="82">
        <v>78.849999999999994</v>
      </c>
      <c r="H1466" s="27">
        <f t="shared" si="294"/>
        <v>79.040000000000006</v>
      </c>
      <c r="I1466" s="63">
        <f t="shared" si="295"/>
        <v>-0.19000000000001194</v>
      </c>
      <c r="J1466" s="63">
        <f t="shared" si="296"/>
        <v>3.6100000000004538E-2</v>
      </c>
      <c r="K1466" s="63">
        <f t="shared" si="297"/>
        <v>0.19000000000001194</v>
      </c>
      <c r="L1466" s="24">
        <f t="shared" si="298"/>
        <v>2.409638554217019E-3</v>
      </c>
      <c r="M1466" s="4">
        <f t="shared" ca="1" si="287"/>
        <v>80.17</v>
      </c>
      <c r="N1466" s="63">
        <f t="shared" ca="1" si="289"/>
        <v>-1.3200000000000074</v>
      </c>
      <c r="O1466" s="63">
        <f t="shared" ca="1" si="290"/>
        <v>1.7424000000000195</v>
      </c>
      <c r="P1466" s="63">
        <f t="shared" ca="1" si="291"/>
        <v>1.3200000000000074</v>
      </c>
      <c r="Q1466" s="24">
        <f t="shared" ca="1" si="292"/>
        <v>1.6740646797717279E-2</v>
      </c>
      <c r="R1466" s="25">
        <f t="shared" ca="1" si="288"/>
        <v>-1.3304927615157773</v>
      </c>
      <c r="S1466" s="26">
        <f t="shared" ca="1" si="299"/>
        <v>0</v>
      </c>
    </row>
    <row r="1467" spans="5:19" x14ac:dyDescent="0.3">
      <c r="E1467" s="23">
        <f t="shared" si="293"/>
        <v>1466</v>
      </c>
      <c r="F1467" s="79">
        <v>45593</v>
      </c>
      <c r="G1467" s="82">
        <v>78.91</v>
      </c>
      <c r="H1467" s="27">
        <f t="shared" si="294"/>
        <v>78.849999999999994</v>
      </c>
      <c r="I1467" s="63">
        <f t="shared" si="295"/>
        <v>6.0000000000002274E-2</v>
      </c>
      <c r="J1467" s="63">
        <f t="shared" si="296"/>
        <v>3.6000000000002727E-3</v>
      </c>
      <c r="K1467" s="63">
        <f t="shared" si="297"/>
        <v>6.0000000000002274E-2</v>
      </c>
      <c r="L1467" s="24">
        <f t="shared" si="298"/>
        <v>7.6035990368777441E-4</v>
      </c>
      <c r="M1467" s="4">
        <f t="shared" ca="1" si="287"/>
        <v>79.313333333333333</v>
      </c>
      <c r="N1467" s="63">
        <f t="shared" ca="1" si="289"/>
        <v>-0.40333333333333599</v>
      </c>
      <c r="O1467" s="63">
        <f t="shared" ca="1" si="290"/>
        <v>0.16267777777777992</v>
      </c>
      <c r="P1467" s="63">
        <f t="shared" ca="1" si="291"/>
        <v>0.40333333333333599</v>
      </c>
      <c r="Q1467" s="24">
        <f t="shared" ca="1" si="292"/>
        <v>5.1113082414565459E-3</v>
      </c>
      <c r="R1467" s="25">
        <f t="shared" ca="1" si="288"/>
        <v>-0.41382609484910587</v>
      </c>
      <c r="S1467" s="26">
        <f t="shared" ca="1" si="299"/>
        <v>0</v>
      </c>
    </row>
    <row r="1468" spans="5:19" x14ac:dyDescent="0.3">
      <c r="E1468" s="23">
        <f t="shared" si="293"/>
        <v>1467</v>
      </c>
      <c r="F1468" s="79">
        <v>45594</v>
      </c>
      <c r="G1468" s="82">
        <v>78.400000000000006</v>
      </c>
      <c r="H1468" s="27">
        <f t="shared" si="294"/>
        <v>78.91</v>
      </c>
      <c r="I1468" s="63">
        <f t="shared" si="295"/>
        <v>-0.50999999999999091</v>
      </c>
      <c r="J1468" s="63">
        <f t="shared" si="296"/>
        <v>0.26009999999999073</v>
      </c>
      <c r="K1468" s="63">
        <f t="shared" si="297"/>
        <v>0.50999999999999091</v>
      </c>
      <c r="L1468" s="24">
        <f t="shared" si="298"/>
        <v>6.5051020408162102E-3</v>
      </c>
      <c r="M1468" s="4">
        <f t="shared" ca="1" si="287"/>
        <v>78.933333333333323</v>
      </c>
      <c r="N1468" s="63">
        <f t="shared" ca="1" si="289"/>
        <v>-0.53333333333331723</v>
      </c>
      <c r="O1468" s="63">
        <f t="shared" ca="1" si="290"/>
        <v>0.28444444444442729</v>
      </c>
      <c r="P1468" s="63">
        <f t="shared" ca="1" si="291"/>
        <v>0.53333333333331723</v>
      </c>
      <c r="Q1468" s="24">
        <f t="shared" ca="1" si="292"/>
        <v>6.8027210884351683E-3</v>
      </c>
      <c r="R1468" s="25">
        <f t="shared" ca="1" si="288"/>
        <v>-0.54382609484908706</v>
      </c>
      <c r="S1468" s="26">
        <f t="shared" ca="1" si="299"/>
        <v>0</v>
      </c>
    </row>
    <row r="1469" spans="5:19" x14ac:dyDescent="0.3">
      <c r="E1469" s="23">
        <f t="shared" si="293"/>
        <v>1468</v>
      </c>
      <c r="F1469" s="79">
        <v>45595</v>
      </c>
      <c r="G1469" s="82">
        <v>76.45</v>
      </c>
      <c r="H1469" s="27">
        <f t="shared" si="294"/>
        <v>78.400000000000006</v>
      </c>
      <c r="I1469" s="63">
        <f t="shared" si="295"/>
        <v>-1.9500000000000028</v>
      </c>
      <c r="J1469" s="63">
        <f t="shared" si="296"/>
        <v>3.8025000000000109</v>
      </c>
      <c r="K1469" s="63">
        <f t="shared" si="297"/>
        <v>1.9500000000000028</v>
      </c>
      <c r="L1469" s="24">
        <f t="shared" si="298"/>
        <v>2.5506867233485976E-2</v>
      </c>
      <c r="M1469" s="4">
        <f t="shared" ca="1" si="287"/>
        <v>78.72</v>
      </c>
      <c r="N1469" s="63">
        <f t="shared" ca="1" si="289"/>
        <v>-2.269999999999996</v>
      </c>
      <c r="O1469" s="63">
        <f t="shared" ca="1" si="290"/>
        <v>5.1528999999999821</v>
      </c>
      <c r="P1469" s="63">
        <f t="shared" ca="1" si="291"/>
        <v>2.269999999999996</v>
      </c>
      <c r="Q1469" s="24">
        <f t="shared" ca="1" si="292"/>
        <v>2.9692609548724602E-2</v>
      </c>
      <c r="R1469" s="25">
        <f t="shared" ca="1" si="288"/>
        <v>-2.2804927615157657</v>
      </c>
      <c r="S1469" s="26">
        <f t="shared" ca="1" si="299"/>
        <v>0</v>
      </c>
    </row>
    <row r="1470" spans="5:19" x14ac:dyDescent="0.3">
      <c r="E1470" s="47">
        <f t="shared" si="293"/>
        <v>1469</v>
      </c>
      <c r="F1470" s="79">
        <v>45596</v>
      </c>
      <c r="G1470" s="82">
        <v>77.13</v>
      </c>
      <c r="H1470" s="48">
        <f t="shared" si="294"/>
        <v>76.45</v>
      </c>
      <c r="I1470" s="84">
        <f t="shared" si="295"/>
        <v>0.67999999999999261</v>
      </c>
      <c r="J1470" s="84">
        <f t="shared" si="296"/>
        <v>0.46239999999998993</v>
      </c>
      <c r="K1470" s="84">
        <f t="shared" si="297"/>
        <v>0.67999999999999261</v>
      </c>
      <c r="L1470" s="50">
        <f t="shared" si="298"/>
        <v>8.816284195513972E-3</v>
      </c>
      <c r="M1470" s="11">
        <f t="shared" ca="1" si="287"/>
        <v>77.92</v>
      </c>
      <c r="N1470" s="84">
        <f t="shared" ca="1" si="289"/>
        <v>-0.79000000000000625</v>
      </c>
      <c r="O1470" s="84">
        <f t="shared" ca="1" si="290"/>
        <v>0.62410000000000987</v>
      </c>
      <c r="P1470" s="84">
        <f t="shared" ca="1" si="291"/>
        <v>0.79000000000000625</v>
      </c>
      <c r="Q1470" s="50">
        <f t="shared" ca="1" si="292"/>
        <v>1.0242447815376719E-2</v>
      </c>
      <c r="R1470" s="51">
        <f t="shared" ca="1" si="288"/>
        <v>-0.80049276151577609</v>
      </c>
      <c r="S1470" s="52">
        <f t="shared" ca="1" si="299"/>
        <v>0</v>
      </c>
    </row>
  </sheetData>
  <mergeCells count="10">
    <mergeCell ref="A12:B12"/>
    <mergeCell ref="A27:B27"/>
    <mergeCell ref="A39:B39"/>
    <mergeCell ref="A49:B49"/>
    <mergeCell ref="A1:B1"/>
    <mergeCell ref="A6:C6"/>
    <mergeCell ref="A7:B7"/>
    <mergeCell ref="A8:B8"/>
    <mergeCell ref="A9:B9"/>
    <mergeCell ref="A10:B10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E3C5-0772-4F29-AD8F-A4948A41C54D}">
  <dimension ref="A1:Q1471"/>
  <sheetViews>
    <sheetView zoomScale="85" zoomScaleNormal="85" workbookViewId="0">
      <selection activeCell="AK32" sqref="AK32"/>
    </sheetView>
  </sheetViews>
  <sheetFormatPr defaultRowHeight="15.6" x14ac:dyDescent="0.3"/>
  <cols>
    <col min="1" max="1" width="17.296875" customWidth="1"/>
    <col min="2" max="2" width="22.59765625" customWidth="1"/>
    <col min="4" max="4" width="17.5" customWidth="1"/>
    <col min="6" max="6" width="14.296875" bestFit="1" customWidth="1"/>
    <col min="7" max="7" width="10.796875" customWidth="1"/>
    <col min="8" max="8" width="16.69921875" style="70" customWidth="1"/>
    <col min="9" max="9" width="8.796875" style="70"/>
    <col min="10" max="10" width="10.3984375" style="70" customWidth="1"/>
    <col min="11" max="11" width="11.5" style="70" customWidth="1"/>
    <col min="12" max="12" width="14.796875" style="70" customWidth="1"/>
    <col min="13" max="13" width="17.8984375" style="70" customWidth="1"/>
    <col min="14" max="14" width="11.09765625" style="70" bestFit="1" customWidth="1"/>
    <col min="15" max="15" width="13.69921875" style="70" bestFit="1" customWidth="1"/>
    <col min="16" max="16" width="14.796875" style="70" bestFit="1" customWidth="1"/>
    <col min="17" max="17" width="18.19921875" style="70" bestFit="1" customWidth="1"/>
  </cols>
  <sheetData>
    <row r="1" spans="1:17" x14ac:dyDescent="0.3">
      <c r="A1" s="209" t="s">
        <v>134</v>
      </c>
      <c r="B1" s="209"/>
      <c r="C1" s="209"/>
      <c r="F1" s="77" t="s">
        <v>0</v>
      </c>
      <c r="G1" s="78" t="s">
        <v>1</v>
      </c>
      <c r="H1" s="71" t="s">
        <v>98</v>
      </c>
      <c r="I1" s="72" t="s">
        <v>93</v>
      </c>
      <c r="J1" s="72" t="s">
        <v>94</v>
      </c>
      <c r="K1" s="72" t="s">
        <v>95</v>
      </c>
      <c r="L1" s="72" t="s">
        <v>96</v>
      </c>
      <c r="M1" s="74" t="s">
        <v>99</v>
      </c>
      <c r="N1" s="72" t="s">
        <v>8</v>
      </c>
      <c r="O1" s="72" t="s">
        <v>14</v>
      </c>
      <c r="P1" s="72" t="s">
        <v>100</v>
      </c>
      <c r="Q1" s="72" t="s">
        <v>101</v>
      </c>
    </row>
    <row r="2" spans="1:17" ht="16.2" thickBot="1" x14ac:dyDescent="0.35">
      <c r="F2" s="79">
        <v>43467</v>
      </c>
      <c r="G2" s="80">
        <v>69.5411</v>
      </c>
      <c r="H2" s="123"/>
      <c r="I2" s="123"/>
      <c r="J2" s="123"/>
      <c r="K2" s="123"/>
      <c r="L2" s="124"/>
      <c r="M2" s="125"/>
      <c r="N2" s="125"/>
      <c r="O2" s="125"/>
      <c r="P2" s="125"/>
      <c r="Q2" s="126"/>
    </row>
    <row r="3" spans="1:17" ht="16.2" thickBot="1" x14ac:dyDescent="0.35">
      <c r="A3" s="216" t="s">
        <v>102</v>
      </c>
      <c r="B3" s="217"/>
      <c r="C3" s="116" t="s">
        <v>103</v>
      </c>
      <c r="D3" s="121" t="s">
        <v>104</v>
      </c>
      <c r="F3" s="79">
        <v>43468</v>
      </c>
      <c r="G3" s="80">
        <v>68.311000000000007</v>
      </c>
      <c r="H3" s="123"/>
      <c r="I3" s="123"/>
      <c r="J3" s="123"/>
      <c r="K3" s="123"/>
      <c r="L3" s="124"/>
      <c r="M3" s="125"/>
      <c r="N3" s="125"/>
      <c r="O3" s="125"/>
      <c r="P3" s="125"/>
      <c r="Q3" s="126"/>
    </row>
    <row r="4" spans="1:17" ht="16.2" thickBot="1" x14ac:dyDescent="0.35">
      <c r="A4" s="210" t="s">
        <v>53</v>
      </c>
      <c r="B4" s="218"/>
      <c r="C4" s="42">
        <f>AVERAGE(I5:I1470)</f>
        <v>9.9426807639835697E-3</v>
      </c>
      <c r="D4" s="65">
        <f>AVERAGE(N8:N1470)</f>
        <v>1.3464463431299601E-2</v>
      </c>
      <c r="F4" s="79">
        <v>43469</v>
      </c>
      <c r="G4" s="80">
        <v>70.095100000000002</v>
      </c>
      <c r="H4" s="123"/>
      <c r="I4" s="123"/>
      <c r="J4" s="123"/>
      <c r="K4" s="123"/>
      <c r="L4" s="124"/>
      <c r="M4" s="125"/>
      <c r="N4" s="125"/>
      <c r="O4" s="125"/>
      <c r="P4" s="125"/>
      <c r="Q4" s="126"/>
    </row>
    <row r="5" spans="1:17" ht="16.2" thickBot="1" x14ac:dyDescent="0.35">
      <c r="A5" s="210" t="s">
        <v>54</v>
      </c>
      <c r="B5" s="218"/>
      <c r="C5" s="42">
        <f>AVERAGE(K5:K1470)</f>
        <v>1.8370329672578438</v>
      </c>
      <c r="D5" s="65">
        <f>AVERAGE(P8:P1470)</f>
        <v>2.295866172248803</v>
      </c>
      <c r="F5" s="79">
        <v>43472</v>
      </c>
      <c r="G5" s="80">
        <v>71.099800000000002</v>
      </c>
      <c r="H5" s="69">
        <f>$A$10*G4+$A$11*G3+$A$12*G2</f>
        <v>69.39367</v>
      </c>
      <c r="I5" s="69">
        <f>(Table8[[#This Row],[Adj Close]]-Table8[[#This Row],[Forecast 3 Period]])</f>
        <v>1.7061300000000017</v>
      </c>
      <c r="J5" s="69">
        <f>Table8[[#This Row],[Erorr ]]^2</f>
        <v>2.910879576900006</v>
      </c>
      <c r="K5" s="69">
        <f>ABS(Table8[[#This Row],[Erorr ]])</f>
        <v>1.7061300000000017</v>
      </c>
      <c r="L5" s="6">
        <f>Table8[[#This Row],[Abs Erorr ]]/Table8[[#This Row],[Adj Close]]</f>
        <v>2.399627003170194E-2</v>
      </c>
      <c r="M5" s="125"/>
      <c r="N5" s="125"/>
      <c r="O5" s="125"/>
      <c r="P5" s="125"/>
      <c r="Q5" s="126"/>
    </row>
    <row r="6" spans="1:17" ht="16.2" thickBot="1" x14ac:dyDescent="0.35">
      <c r="A6" s="210" t="s">
        <v>55</v>
      </c>
      <c r="B6" s="218"/>
      <c r="C6" s="42">
        <f>SQRT(AVERAGE(J5:OJ1470))</f>
        <v>4.0091893519383177</v>
      </c>
      <c r="D6" s="65">
        <f>SQRT(AVERAGE(O8:O1470))</f>
        <v>3.2056634050705979</v>
      </c>
      <c r="F6" s="79">
        <v>43473</v>
      </c>
      <c r="G6" s="80">
        <v>72.048199999999994</v>
      </c>
      <c r="H6" s="69">
        <f t="shared" ref="H6:H69" si="0">$A$10*G5+$A$11*G4+$A$12*G3</f>
        <v>69.961750000000009</v>
      </c>
      <c r="I6" s="69">
        <f>(Table8[[#This Row],[Adj Close]]-Table8[[#This Row],[Forecast 3 Period]])</f>
        <v>2.086449999999985</v>
      </c>
      <c r="J6" s="69">
        <f>Table8[[#This Row],[Erorr ]]^2</f>
        <v>4.3532736024999377</v>
      </c>
      <c r="K6" s="69">
        <f>ABS(Table8[[#This Row],[Erorr ]])</f>
        <v>2.086449999999985</v>
      </c>
      <c r="L6" s="6">
        <f>Table8[[#This Row],[Abs Erorr ]]/Table8[[#This Row],[Adj Close]]</f>
        <v>2.8959085723168451E-2</v>
      </c>
      <c r="M6" s="125"/>
      <c r="N6" s="125"/>
      <c r="O6" s="125"/>
      <c r="P6" s="125"/>
      <c r="Q6" s="126"/>
    </row>
    <row r="7" spans="1:17" ht="16.2" thickBot="1" x14ac:dyDescent="0.35">
      <c r="A7" s="210" t="s">
        <v>56</v>
      </c>
      <c r="B7" s="218"/>
      <c r="C7" s="45">
        <f>AVERAGE(L5:L1470)</f>
        <v>1.74567176441211E-2</v>
      </c>
      <c r="D7" s="66">
        <f>AVERAGE(Q8:Q1470)</f>
        <v>2.1814976260216008E-2</v>
      </c>
      <c r="F7" s="79">
        <v>43474</v>
      </c>
      <c r="G7" s="80">
        <v>71.916700000000006</v>
      </c>
      <c r="H7" s="69">
        <f t="shared" si="0"/>
        <v>71.177750000000003</v>
      </c>
      <c r="I7" s="69">
        <f>(Table8[[#This Row],[Adj Close]]-Table8[[#This Row],[Forecast 3 Period]])</f>
        <v>0.73895000000000266</v>
      </c>
      <c r="J7" s="69">
        <f>Table8[[#This Row],[Erorr ]]^2</f>
        <v>0.54604710250000388</v>
      </c>
      <c r="K7" s="69">
        <f>ABS(Table8[[#This Row],[Erorr ]])</f>
        <v>0.73895000000000266</v>
      </c>
      <c r="L7" s="6">
        <f>Table8[[#This Row],[Abs Erorr ]]/Table8[[#This Row],[Adj Close]]</f>
        <v>1.0275082143646783E-2</v>
      </c>
      <c r="M7" s="125"/>
      <c r="N7" s="125"/>
      <c r="O7" s="125"/>
      <c r="P7" s="125"/>
      <c r="Q7" s="126"/>
    </row>
    <row r="8" spans="1:17" x14ac:dyDescent="0.3">
      <c r="F8" s="79">
        <v>43475</v>
      </c>
      <c r="G8" s="80">
        <v>71.757099999999994</v>
      </c>
      <c r="H8" s="69">
        <f t="shared" si="0"/>
        <v>71.71108000000001</v>
      </c>
      <c r="I8" s="69">
        <f>(Table8[[#This Row],[Adj Close]]-Table8[[#This Row],[Forecast 3 Period]])</f>
        <v>4.6019999999984407E-2</v>
      </c>
      <c r="J8" s="69">
        <f>Table8[[#This Row],[Erorr ]]^2</f>
        <v>2.1178403999985648E-3</v>
      </c>
      <c r="K8" s="69">
        <f>ABS(Table8[[#This Row],[Erorr ]])</f>
        <v>4.6019999999984407E-2</v>
      </c>
      <c r="L8" s="6">
        <f>Table8[[#This Row],[Abs Erorr ]]/Table8[[#This Row],[Adj Close]]</f>
        <v>6.4133026557629019E-4</v>
      </c>
      <c r="M8" s="75">
        <f>$B$10*G7+$B$11*G6+$B$12*G5+$B$13*G4+$B$14*G3+$B$15*G2</f>
        <v>70.817170000000004</v>
      </c>
      <c r="N8" s="69">
        <f>(Table8[[#This Row],[Adj Close]]-Table8[[#This Row],[Forecast 6 Period ]])</f>
        <v>0.93992999999998972</v>
      </c>
      <c r="O8" s="69">
        <f>Table8[[#This Row],[Erorr 2]]^2</f>
        <v>0.88346840489998069</v>
      </c>
      <c r="P8" s="69">
        <f>ABS(Table8[[#This Row],[Erorr 2]])</f>
        <v>0.93992999999998972</v>
      </c>
      <c r="Q8" s="6">
        <f>Table8[[#This Row],[Abs Erorr 4]]/Table8[[#This Row],[Adj Close]]</f>
        <v>1.3098773501158628E-2</v>
      </c>
    </row>
    <row r="9" spans="1:17" x14ac:dyDescent="0.3">
      <c r="A9" s="122" t="s">
        <v>92</v>
      </c>
      <c r="B9" s="122" t="s">
        <v>97</v>
      </c>
      <c r="F9" s="79">
        <v>43476</v>
      </c>
      <c r="G9" s="80">
        <v>71.400300000000001</v>
      </c>
      <c r="H9" s="69">
        <f t="shared" si="0"/>
        <v>71.892309999999995</v>
      </c>
      <c r="I9" s="69">
        <f>(Table8[[#This Row],[Adj Close]]-Table8[[#This Row],[Forecast 3 Period]])</f>
        <v>-0.4920099999999934</v>
      </c>
      <c r="J9" s="69">
        <f>Table8[[#This Row],[Erorr ]]^2</f>
        <v>0.2420738400999935</v>
      </c>
      <c r="K9" s="69">
        <f>ABS(Table8[[#This Row],[Erorr ]])</f>
        <v>0.4920099999999934</v>
      </c>
      <c r="L9" s="6">
        <f>Table8[[#This Row],[Abs Erorr ]]/Table8[[#This Row],[Adj Close]]</f>
        <v>6.8908674053189322E-3</v>
      </c>
      <c r="M9" s="75">
        <f t="shared" ref="M9:M72" si="1">$B$10*G8+$B$11*G7+$B$12*G6+$B$13*G5+$B$14*G4+$B$15*G3</f>
        <v>71.204970000000017</v>
      </c>
      <c r="N9" s="69">
        <f>(Table8[[#This Row],[Adj Close]]-Table8[[#This Row],[Forecast 6 Period ]])</f>
        <v>0.19532999999998424</v>
      </c>
      <c r="O9" s="69">
        <f>Table8[[#This Row],[Erorr 2]]^2</f>
        <v>3.8153808899993841E-2</v>
      </c>
      <c r="P9" s="69">
        <f>ABS(Table8[[#This Row],[Erorr 2]])</f>
        <v>0.19532999999998424</v>
      </c>
      <c r="Q9" s="6">
        <f>Table8[[#This Row],[Abs Erorr 4]]/Table8[[#This Row],[Adj Close]]</f>
        <v>2.7357027911645224E-3</v>
      </c>
    </row>
    <row r="10" spans="1:17" x14ac:dyDescent="0.3">
      <c r="A10" s="66">
        <v>0.4</v>
      </c>
      <c r="B10" s="66">
        <v>0.2</v>
      </c>
      <c r="F10" s="79">
        <v>43479</v>
      </c>
      <c r="G10" s="80">
        <v>71.447199999999995</v>
      </c>
      <c r="H10" s="69">
        <f t="shared" si="0"/>
        <v>71.662260000000003</v>
      </c>
      <c r="I10" s="69">
        <f>(Table8[[#This Row],[Adj Close]]-Table8[[#This Row],[Forecast 3 Period]])</f>
        <v>-0.21506000000000824</v>
      </c>
      <c r="J10" s="69">
        <f>Table8[[#This Row],[Erorr ]]^2</f>
        <v>4.6250803600003547E-2</v>
      </c>
      <c r="K10" s="69">
        <f>ABS(Table8[[#This Row],[Erorr ]])</f>
        <v>0.21506000000000824</v>
      </c>
      <c r="L10" s="6">
        <f>Table8[[#This Row],[Abs Erorr ]]/Table8[[#This Row],[Adj Close]]</f>
        <v>3.0100549776619413E-3</v>
      </c>
      <c r="M10" s="75">
        <f t="shared" si="1"/>
        <v>71.543949999999995</v>
      </c>
      <c r="N10" s="69">
        <f>(Table8[[#This Row],[Adj Close]]-Table8[[#This Row],[Forecast 6 Period ]])</f>
        <v>-9.6750000000000114E-2</v>
      </c>
      <c r="O10" s="69">
        <f>Table8[[#This Row],[Erorr 2]]^2</f>
        <v>9.3605625000000216E-3</v>
      </c>
      <c r="P10" s="69">
        <f>ABS(Table8[[#This Row],[Erorr 2]])</f>
        <v>9.6750000000000114E-2</v>
      </c>
      <c r="Q10" s="6">
        <f>Table8[[#This Row],[Abs Erorr 4]]/Table8[[#This Row],[Adj Close]]</f>
        <v>1.3541468385045198E-3</v>
      </c>
    </row>
    <row r="11" spans="1:17" x14ac:dyDescent="0.3">
      <c r="A11" s="66">
        <v>0.3</v>
      </c>
      <c r="B11" s="66">
        <v>0.2</v>
      </c>
      <c r="F11" s="79">
        <v>43480</v>
      </c>
      <c r="G11" s="80">
        <v>73.128</v>
      </c>
      <c r="H11" s="69">
        <f t="shared" si="0"/>
        <v>71.5261</v>
      </c>
      <c r="I11" s="69">
        <f>(Table8[[#This Row],[Adj Close]]-Table8[[#This Row],[Forecast 3 Period]])</f>
        <v>1.6019000000000005</v>
      </c>
      <c r="J11" s="69">
        <f>Table8[[#This Row],[Erorr ]]^2</f>
        <v>2.566083610000002</v>
      </c>
      <c r="K11" s="69">
        <f>ABS(Table8[[#This Row],[Erorr ]])</f>
        <v>1.6019000000000005</v>
      </c>
      <c r="L11" s="6">
        <f>Table8[[#This Row],[Abs Erorr ]]/Table8[[#This Row],[Adj Close]]</f>
        <v>2.1905426102177012E-2</v>
      </c>
      <c r="M11" s="75">
        <f t="shared" si="1"/>
        <v>71.61905999999999</v>
      </c>
      <c r="N11" s="69">
        <f>(Table8[[#This Row],[Adj Close]]-Table8[[#This Row],[Forecast 6 Period ]])</f>
        <v>1.5089400000000097</v>
      </c>
      <c r="O11" s="69">
        <f>Table8[[#This Row],[Erorr 2]]^2</f>
        <v>2.2768999236000291</v>
      </c>
      <c r="P11" s="69">
        <f>ABS(Table8[[#This Row],[Erorr 2]])</f>
        <v>1.5089400000000097</v>
      </c>
      <c r="Q11" s="6">
        <f>Table8[[#This Row],[Abs Erorr 4]]/Table8[[#This Row],[Adj Close]]</f>
        <v>2.0634230390548212E-2</v>
      </c>
    </row>
    <row r="12" spans="1:17" x14ac:dyDescent="0.3">
      <c r="A12" s="66">
        <v>0.3</v>
      </c>
      <c r="B12" s="66">
        <v>0.2</v>
      </c>
      <c r="F12" s="79">
        <v>43481</v>
      </c>
      <c r="G12" s="80">
        <v>72.940200000000004</v>
      </c>
      <c r="H12" s="69">
        <f t="shared" si="0"/>
        <v>72.105450000000005</v>
      </c>
      <c r="I12" s="69">
        <f>(Table8[[#This Row],[Adj Close]]-Table8[[#This Row],[Forecast 3 Period]])</f>
        <v>0.83474999999999966</v>
      </c>
      <c r="J12" s="69">
        <f>Table8[[#This Row],[Erorr ]]^2</f>
        <v>0.69680756249999942</v>
      </c>
      <c r="K12" s="69">
        <f>ABS(Table8[[#This Row],[Erorr ]])</f>
        <v>0.83474999999999966</v>
      </c>
      <c r="L12" s="6">
        <f>Table8[[#This Row],[Abs Erorr ]]/Table8[[#This Row],[Adj Close]]</f>
        <v>1.1444306431844162E-2</v>
      </c>
      <c r="M12" s="75">
        <f t="shared" si="1"/>
        <v>71.943009999999987</v>
      </c>
      <c r="N12" s="69">
        <f>(Table8[[#This Row],[Adj Close]]-Table8[[#This Row],[Forecast 6 Period ]])</f>
        <v>0.99719000000001756</v>
      </c>
      <c r="O12" s="69">
        <f>Table8[[#This Row],[Erorr 2]]^2</f>
        <v>0.99438789610003497</v>
      </c>
      <c r="P12" s="69">
        <f>ABS(Table8[[#This Row],[Erorr 2]])</f>
        <v>0.99719000000001756</v>
      </c>
      <c r="Q12" s="6">
        <f>Table8[[#This Row],[Abs Erorr 4]]/Table8[[#This Row],[Adj Close]]</f>
        <v>1.367133624530804E-2</v>
      </c>
    </row>
    <row r="13" spans="1:17" x14ac:dyDescent="0.3">
      <c r="A13" s="66"/>
      <c r="B13" s="66">
        <v>0.2</v>
      </c>
      <c r="F13" s="79">
        <v>43482</v>
      </c>
      <c r="G13" s="80">
        <v>74.301699999999997</v>
      </c>
      <c r="H13" s="69">
        <f t="shared" si="0"/>
        <v>72.548640000000006</v>
      </c>
      <c r="I13" s="69">
        <f>(Table8[[#This Row],[Adj Close]]-Table8[[#This Row],[Forecast 3 Period]])</f>
        <v>1.7530599999999907</v>
      </c>
      <c r="J13" s="69">
        <f>Table8[[#This Row],[Erorr ]]^2</f>
        <v>3.0732193635999674</v>
      </c>
      <c r="K13" s="69">
        <f>ABS(Table8[[#This Row],[Erorr ]])</f>
        <v>1.7530599999999907</v>
      </c>
      <c r="L13" s="6">
        <f>Table8[[#This Row],[Abs Erorr ]]/Table8[[#This Row],[Adj Close]]</f>
        <v>2.359380740952079E-2</v>
      </c>
      <c r="M13" s="75">
        <f t="shared" si="1"/>
        <v>72.15052</v>
      </c>
      <c r="N13" s="69">
        <f>(Table8[[#This Row],[Adj Close]]-Table8[[#This Row],[Forecast 6 Period ]])</f>
        <v>2.1511799999999965</v>
      </c>
      <c r="O13" s="69">
        <f>Table8[[#This Row],[Erorr 2]]^2</f>
        <v>4.6275753923999847</v>
      </c>
      <c r="P13" s="69">
        <f>ABS(Table8[[#This Row],[Erorr 2]])</f>
        <v>2.1511799999999965</v>
      </c>
      <c r="Q13" s="6">
        <f>Table8[[#This Row],[Abs Erorr 4]]/Table8[[#This Row],[Adj Close]]</f>
        <v>2.8951962068162595E-2</v>
      </c>
    </row>
    <row r="14" spans="1:17" x14ac:dyDescent="0.3">
      <c r="A14" s="66"/>
      <c r="B14" s="66">
        <v>0.1</v>
      </c>
      <c r="F14" s="79">
        <v>43483</v>
      </c>
      <c r="G14" s="80">
        <v>75.541200000000003</v>
      </c>
      <c r="H14" s="69">
        <f t="shared" si="0"/>
        <v>73.541139999999999</v>
      </c>
      <c r="I14" s="69">
        <f>(Table8[[#This Row],[Adj Close]]-Table8[[#This Row],[Forecast 3 Period]])</f>
        <v>2.0000600000000048</v>
      </c>
      <c r="J14" s="69">
        <f>Table8[[#This Row],[Erorr ]]^2</f>
        <v>4.0002400036000196</v>
      </c>
      <c r="K14" s="69">
        <f>ABS(Table8[[#This Row],[Erorr ]])</f>
        <v>2.0000600000000048</v>
      </c>
      <c r="L14" s="6">
        <f>Table8[[#This Row],[Abs Erorr ]]/Table8[[#This Row],[Adj Close]]</f>
        <v>2.6476412871386804E-2</v>
      </c>
      <c r="M14" s="75">
        <f t="shared" si="1"/>
        <v>72.679159999999996</v>
      </c>
      <c r="N14" s="69">
        <f>(Table8[[#This Row],[Adj Close]]-Table8[[#This Row],[Forecast 6 Period ]])</f>
        <v>2.8620400000000075</v>
      </c>
      <c r="O14" s="69">
        <f>Table8[[#This Row],[Erorr 2]]^2</f>
        <v>8.1912729616000419</v>
      </c>
      <c r="P14" s="69">
        <f>ABS(Table8[[#This Row],[Erorr 2]])</f>
        <v>2.8620400000000075</v>
      </c>
      <c r="Q14" s="6">
        <f>Table8[[#This Row],[Abs Erorr 4]]/Table8[[#This Row],[Adj Close]]</f>
        <v>3.7887139733019957E-2</v>
      </c>
    </row>
    <row r="15" spans="1:17" x14ac:dyDescent="0.3">
      <c r="A15" s="66"/>
      <c r="B15" s="66">
        <v>0.1</v>
      </c>
      <c r="F15" s="79">
        <v>43487</v>
      </c>
      <c r="G15" s="80">
        <v>75.822800000000001</v>
      </c>
      <c r="H15" s="69">
        <f t="shared" si="0"/>
        <v>74.389049999999997</v>
      </c>
      <c r="I15" s="69">
        <f>(Table8[[#This Row],[Adj Close]]-Table8[[#This Row],[Forecast 3 Period]])</f>
        <v>1.4337500000000034</v>
      </c>
      <c r="J15" s="69">
        <f>Table8[[#This Row],[Erorr ]]^2</f>
        <v>2.0556390625000098</v>
      </c>
      <c r="K15" s="69">
        <f>ABS(Table8[[#This Row],[Erorr ]])</f>
        <v>1.4337500000000034</v>
      </c>
      <c r="L15" s="6">
        <f>Table8[[#This Row],[Abs Erorr ]]/Table8[[#This Row],[Adj Close]]</f>
        <v>1.8909219918019426E-2</v>
      </c>
      <c r="M15" s="75">
        <f t="shared" si="1"/>
        <v>73.466970000000003</v>
      </c>
      <c r="N15" s="69">
        <f>(Table8[[#This Row],[Adj Close]]-Table8[[#This Row],[Forecast 6 Period ]])</f>
        <v>2.3558299999999974</v>
      </c>
      <c r="O15" s="69">
        <f>Table8[[#This Row],[Erorr 2]]^2</f>
        <v>5.549934988899988</v>
      </c>
      <c r="P15" s="69">
        <f>ABS(Table8[[#This Row],[Erorr 2]])</f>
        <v>2.3558299999999974</v>
      </c>
      <c r="Q15" s="6">
        <f>Table8[[#This Row],[Abs Erorr 4]]/Table8[[#This Row],[Adj Close]]</f>
        <v>3.1070205795618169E-2</v>
      </c>
    </row>
    <row r="16" spans="1:17" x14ac:dyDescent="0.3">
      <c r="A16" s="122">
        <f>SUM(A10:A12)</f>
        <v>1</v>
      </c>
      <c r="B16" s="122">
        <f>SUM(B10:B15)</f>
        <v>1</v>
      </c>
      <c r="F16" s="79">
        <v>43488</v>
      </c>
      <c r="G16" s="80">
        <v>75.588099999999997</v>
      </c>
      <c r="H16" s="69">
        <f t="shared" si="0"/>
        <v>75.281990000000008</v>
      </c>
      <c r="I16" s="69">
        <f>(Table8[[#This Row],[Adj Close]]-Table8[[#This Row],[Forecast 3 Period]])</f>
        <v>0.30610999999998967</v>
      </c>
      <c r="J16" s="69">
        <f>Table8[[#This Row],[Erorr ]]^2</f>
        <v>9.370333209999368E-2</v>
      </c>
      <c r="K16" s="69">
        <f>ABS(Table8[[#This Row],[Erorr ]])</f>
        <v>0.30610999999998967</v>
      </c>
      <c r="L16" s="6">
        <f>Table8[[#This Row],[Abs Erorr ]]/Table8[[#This Row],[Adj Close]]</f>
        <v>4.0497115286664128E-3</v>
      </c>
      <c r="M16" s="75">
        <f t="shared" si="1"/>
        <v>74.178699999999992</v>
      </c>
      <c r="N16" s="69">
        <f>(Table8[[#This Row],[Adj Close]]-Table8[[#This Row],[Forecast 6 Period ]])</f>
        <v>1.4094000000000051</v>
      </c>
      <c r="O16" s="69">
        <f>Table8[[#This Row],[Erorr 2]]^2</f>
        <v>1.9864083600000144</v>
      </c>
      <c r="P16" s="69">
        <f>ABS(Table8[[#This Row],[Erorr 2]])</f>
        <v>1.4094000000000051</v>
      </c>
      <c r="Q16" s="6">
        <f>Table8[[#This Row],[Abs Erorr 4]]/Table8[[#This Row],[Adj Close]]</f>
        <v>1.8645792128655241E-2</v>
      </c>
    </row>
    <row r="17" spans="1:17" x14ac:dyDescent="0.3">
      <c r="F17" s="79">
        <v>43489</v>
      </c>
      <c r="G17" s="80">
        <v>75.531800000000004</v>
      </c>
      <c r="H17" s="69">
        <f t="shared" si="0"/>
        <v>75.644440000000003</v>
      </c>
      <c r="I17" s="69">
        <f>(Table8[[#This Row],[Adj Close]]-Table8[[#This Row],[Forecast 3 Period]])</f>
        <v>-0.11263999999999896</v>
      </c>
      <c r="J17" s="69">
        <f>Table8[[#This Row],[Erorr ]]^2</f>
        <v>1.2687769599999767E-2</v>
      </c>
      <c r="K17" s="69">
        <f>ABS(Table8[[#This Row],[Erorr ]])</f>
        <v>0.11263999999999896</v>
      </c>
      <c r="L17" s="6">
        <f>Table8[[#This Row],[Abs Erorr ]]/Table8[[#This Row],[Adj Close]]</f>
        <v>1.4912924092898483E-3</v>
      </c>
      <c r="M17" s="75">
        <f t="shared" si="1"/>
        <v>74.857579999999999</v>
      </c>
      <c r="N17" s="69">
        <f>(Table8[[#This Row],[Adj Close]]-Table8[[#This Row],[Forecast 6 Period ]])</f>
        <v>0.67422000000000537</v>
      </c>
      <c r="O17" s="69">
        <f>Table8[[#This Row],[Erorr 2]]^2</f>
        <v>0.45457260840000724</v>
      </c>
      <c r="P17" s="69">
        <f>ABS(Table8[[#This Row],[Erorr 2]])</f>
        <v>0.67422000000000537</v>
      </c>
      <c r="Q17" s="6">
        <f>Table8[[#This Row],[Abs Erorr 4]]/Table8[[#This Row],[Adj Close]]</f>
        <v>8.9263065357902942E-3</v>
      </c>
    </row>
    <row r="18" spans="1:17" x14ac:dyDescent="0.3">
      <c r="A18" s="209" t="s">
        <v>165</v>
      </c>
      <c r="B18" s="209"/>
      <c r="C18" s="209"/>
      <c r="D18" s="209"/>
      <c r="F18" s="79">
        <v>43490</v>
      </c>
      <c r="G18" s="80">
        <v>75.691400000000002</v>
      </c>
      <c r="H18" s="69">
        <f t="shared" si="0"/>
        <v>75.635989999999993</v>
      </c>
      <c r="I18" s="69">
        <f>(Table8[[#This Row],[Adj Close]]-Table8[[#This Row],[Forecast 3 Period]])</f>
        <v>5.5410000000009063E-2</v>
      </c>
      <c r="J18" s="69">
        <f>Table8[[#This Row],[Erorr ]]^2</f>
        <v>3.0702681000010046E-3</v>
      </c>
      <c r="K18" s="69">
        <f>ABS(Table8[[#This Row],[Erorr ]])</f>
        <v>5.5410000000009063E-2</v>
      </c>
      <c r="L18" s="6">
        <f>Table8[[#This Row],[Abs Erorr ]]/Table8[[#This Row],[Adj Close]]</f>
        <v>7.3205146159285015E-4</v>
      </c>
      <c r="M18" s="75">
        <f t="shared" si="1"/>
        <v>75.220970000000008</v>
      </c>
      <c r="N18" s="69">
        <f>(Table8[[#This Row],[Adj Close]]-Table8[[#This Row],[Forecast 6 Period ]])</f>
        <v>0.47042999999999324</v>
      </c>
      <c r="O18" s="69">
        <f>Table8[[#This Row],[Erorr 2]]^2</f>
        <v>0.22130438489999366</v>
      </c>
      <c r="P18" s="69">
        <f>ABS(Table8[[#This Row],[Erorr 2]])</f>
        <v>0.47042999999999324</v>
      </c>
      <c r="Q18" s="6">
        <f>Table8[[#This Row],[Abs Erorr 4]]/Table8[[#This Row],[Adj Close]]</f>
        <v>6.2151050185357019E-3</v>
      </c>
    </row>
    <row r="19" spans="1:17" x14ac:dyDescent="0.3">
      <c r="A19" s="28" t="s">
        <v>49</v>
      </c>
      <c r="B19" s="42">
        <v>1.45</v>
      </c>
      <c r="C19" s="213">
        <v>1.46</v>
      </c>
      <c r="D19" s="214"/>
      <c r="F19" s="79">
        <v>43493</v>
      </c>
      <c r="G19" s="80">
        <v>75.4191</v>
      </c>
      <c r="H19" s="69">
        <f t="shared" si="0"/>
        <v>75.612530000000007</v>
      </c>
      <c r="I19" s="69">
        <f>(Table8[[#This Row],[Adj Close]]-Table8[[#This Row],[Forecast 3 Period]])</f>
        <v>-0.19343000000000643</v>
      </c>
      <c r="J19" s="69">
        <f>Table8[[#This Row],[Erorr ]]^2</f>
        <v>3.741516490000249E-2</v>
      </c>
      <c r="K19" s="69">
        <f>ABS(Table8[[#This Row],[Erorr ]])</f>
        <v>0.19343000000000643</v>
      </c>
      <c r="L19" s="6">
        <f>Table8[[#This Row],[Abs Erorr ]]/Table8[[#This Row],[Adj Close]]</f>
        <v>2.5647349278897047E-3</v>
      </c>
      <c r="M19" s="75">
        <f t="shared" si="1"/>
        <v>75.511110000000016</v>
      </c>
      <c r="N19" s="69">
        <f>(Table8[[#This Row],[Adj Close]]-Table8[[#This Row],[Forecast 6 Period ]])</f>
        <v>-9.2010000000016134E-2</v>
      </c>
      <c r="O19" s="69">
        <f>Table8[[#This Row],[Erorr 2]]^2</f>
        <v>8.4658401000029682E-3</v>
      </c>
      <c r="P19" s="69">
        <f>ABS(Table8[[#This Row],[Erorr 2]])</f>
        <v>9.2010000000016134E-2</v>
      </c>
      <c r="Q19" s="6">
        <f>Table8[[#This Row],[Abs Erorr 4]]/Table8[[#This Row],[Adj Close]]</f>
        <v>1.2199827364688272E-3</v>
      </c>
    </row>
    <row r="20" spans="1:17" x14ac:dyDescent="0.3">
      <c r="A20" s="43" t="s">
        <v>91</v>
      </c>
      <c r="B20" s="44" t="s">
        <v>107</v>
      </c>
      <c r="C20" s="211" t="s">
        <v>108</v>
      </c>
      <c r="D20" s="212"/>
      <c r="F20" s="79">
        <v>43494</v>
      </c>
      <c r="G20" s="80">
        <v>75.325199999999995</v>
      </c>
      <c r="H20" s="69">
        <f t="shared" si="0"/>
        <v>75.534600000000012</v>
      </c>
      <c r="I20" s="69">
        <f>(Table8[[#This Row],[Adj Close]]-Table8[[#This Row],[Forecast 3 Period]])</f>
        <v>-0.20940000000001646</v>
      </c>
      <c r="J20" s="69">
        <f>Table8[[#This Row],[Erorr ]]^2</f>
        <v>4.3848360000006893E-2</v>
      </c>
      <c r="K20" s="69">
        <f>ABS(Table8[[#This Row],[Erorr ]])</f>
        <v>0.20940000000001646</v>
      </c>
      <c r="L20" s="6">
        <f>Table8[[#This Row],[Abs Erorr ]]/Table8[[#This Row],[Adj Close]]</f>
        <v>2.7799461534787359E-3</v>
      </c>
      <c r="M20" s="75">
        <f t="shared" si="1"/>
        <v>75.582480000000004</v>
      </c>
      <c r="N20" s="69">
        <f>(Table8[[#This Row],[Adj Close]]-Table8[[#This Row],[Forecast 6 Period ]])</f>
        <v>-0.25728000000000861</v>
      </c>
      <c r="O20" s="69">
        <f>Table8[[#This Row],[Erorr 2]]^2</f>
        <v>6.6192998400004435E-2</v>
      </c>
      <c r="P20" s="69">
        <f>ABS(Table8[[#This Row],[Erorr 2]])</f>
        <v>0.25728000000000861</v>
      </c>
      <c r="Q20" s="6">
        <f>Table8[[#This Row],[Abs Erorr 4]]/Table8[[#This Row],[Adj Close]]</f>
        <v>3.4155900017525161E-3</v>
      </c>
    </row>
    <row r="21" spans="1:17" x14ac:dyDescent="0.3">
      <c r="A21" s="28" t="s">
        <v>50</v>
      </c>
      <c r="B21" s="42">
        <v>4.13</v>
      </c>
      <c r="C21" s="213">
        <v>2.17</v>
      </c>
      <c r="D21" s="214"/>
      <c r="F21" s="79">
        <v>43495</v>
      </c>
      <c r="G21" s="80">
        <v>76.320499999999996</v>
      </c>
      <c r="H21" s="69">
        <f t="shared" si="0"/>
        <v>75.463229999999996</v>
      </c>
      <c r="I21" s="69">
        <f>(Table8[[#This Row],[Adj Close]]-Table8[[#This Row],[Forecast 3 Period]])</f>
        <v>0.85726999999999975</v>
      </c>
      <c r="J21" s="69">
        <f>Table8[[#This Row],[Erorr ]]^2</f>
        <v>0.73491185289999961</v>
      </c>
      <c r="K21" s="69">
        <f>ABS(Table8[[#This Row],[Erorr ]])</f>
        <v>0.85726999999999975</v>
      </c>
      <c r="L21" s="6">
        <f>Table8[[#This Row],[Abs Erorr ]]/Table8[[#This Row],[Adj Close]]</f>
        <v>1.1232499787082104E-2</v>
      </c>
      <c r="M21" s="75">
        <f t="shared" si="1"/>
        <v>75.534589999999994</v>
      </c>
      <c r="N21" s="69">
        <f>(Table8[[#This Row],[Adj Close]]-Table8[[#This Row],[Forecast 6 Period ]])</f>
        <v>0.78591000000000122</v>
      </c>
      <c r="O21" s="69">
        <f>Table8[[#This Row],[Erorr 2]]^2</f>
        <v>0.61765452810000188</v>
      </c>
      <c r="P21" s="69">
        <f>ABS(Table8[[#This Row],[Erorr 2]])</f>
        <v>0.78591000000000122</v>
      </c>
      <c r="Q21" s="6">
        <f>Table8[[#This Row],[Abs Erorr 4]]/Table8[[#This Row],[Adj Close]]</f>
        <v>1.0297495430454481E-2</v>
      </c>
    </row>
    <row r="22" spans="1:17" x14ac:dyDescent="0.3">
      <c r="A22" s="43" t="s">
        <v>91</v>
      </c>
      <c r="B22" s="44" t="s">
        <v>105</v>
      </c>
      <c r="C22" s="211" t="s">
        <v>109</v>
      </c>
      <c r="D22" s="212"/>
      <c r="F22" s="79">
        <v>43496</v>
      </c>
      <c r="G22" s="80">
        <v>76.883899999999997</v>
      </c>
      <c r="H22" s="69">
        <f t="shared" si="0"/>
        <v>75.751490000000004</v>
      </c>
      <c r="I22" s="69">
        <f>(Table8[[#This Row],[Adj Close]]-Table8[[#This Row],[Forecast 3 Period]])</f>
        <v>1.132409999999993</v>
      </c>
      <c r="J22" s="69">
        <f>Table8[[#This Row],[Erorr ]]^2</f>
        <v>1.2823524080999842</v>
      </c>
      <c r="K22" s="69">
        <f>ABS(Table8[[#This Row],[Erorr ]])</f>
        <v>1.132409999999993</v>
      </c>
      <c r="L22" s="6">
        <f>Table8[[#This Row],[Abs Erorr ]]/Table8[[#This Row],[Adj Close]]</f>
        <v>1.4728831393828787E-2</v>
      </c>
      <c r="M22" s="75">
        <f t="shared" si="1"/>
        <v>75.663229999999999</v>
      </c>
      <c r="N22" s="69">
        <f>(Table8[[#This Row],[Adj Close]]-Table8[[#This Row],[Forecast 6 Period ]])</f>
        <v>1.2206699999999984</v>
      </c>
      <c r="O22" s="69">
        <f>Table8[[#This Row],[Erorr 2]]^2</f>
        <v>1.4900352488999959</v>
      </c>
      <c r="P22" s="69">
        <f>ABS(Table8[[#This Row],[Erorr 2]])</f>
        <v>1.2206699999999984</v>
      </c>
      <c r="Q22" s="6">
        <f>Table8[[#This Row],[Abs Erorr 4]]/Table8[[#This Row],[Adj Close]]</f>
        <v>1.5876796052229379E-2</v>
      </c>
    </row>
    <row r="23" spans="1:17" x14ac:dyDescent="0.3">
      <c r="A23" s="37" t="s">
        <v>57</v>
      </c>
      <c r="B23" s="45">
        <v>1.383E-2</v>
      </c>
      <c r="C23" s="215">
        <v>0.01</v>
      </c>
      <c r="D23" s="214"/>
      <c r="F23" s="79">
        <v>43497</v>
      </c>
      <c r="G23" s="80">
        <v>76.536500000000004</v>
      </c>
      <c r="H23" s="69">
        <f t="shared" si="0"/>
        <v>76.24727</v>
      </c>
      <c r="I23" s="69">
        <f>(Table8[[#This Row],[Adj Close]]-Table8[[#This Row],[Forecast 3 Period]])</f>
        <v>0.28923000000000343</v>
      </c>
      <c r="J23" s="69">
        <f>Table8[[#This Row],[Erorr ]]^2</f>
        <v>8.3653992900001986E-2</v>
      </c>
      <c r="K23" s="69">
        <f>ABS(Table8[[#This Row],[Erorr ]])</f>
        <v>0.28923000000000343</v>
      </c>
      <c r="L23" s="6">
        <f>Table8[[#This Row],[Abs Erorr ]]/Table8[[#This Row],[Adj Close]]</f>
        <v>3.7789812703743104E-3</v>
      </c>
      <c r="M23" s="75">
        <f t="shared" si="1"/>
        <v>75.912059999999997</v>
      </c>
      <c r="N23" s="69">
        <f>(Table8[[#This Row],[Adj Close]]-Table8[[#This Row],[Forecast 6 Period ]])</f>
        <v>0.62444000000000699</v>
      </c>
      <c r="O23" s="69">
        <f>Table8[[#This Row],[Erorr 2]]^2</f>
        <v>0.3899253136000087</v>
      </c>
      <c r="P23" s="69">
        <f>ABS(Table8[[#This Row],[Erorr 2]])</f>
        <v>0.62444000000000699</v>
      </c>
      <c r="Q23" s="6">
        <f>Table8[[#This Row],[Abs Erorr 4]]/Table8[[#This Row],[Adj Close]]</f>
        <v>8.1587216556807136E-3</v>
      </c>
    </row>
    <row r="24" spans="1:17" x14ac:dyDescent="0.3">
      <c r="A24" s="43" t="s">
        <v>91</v>
      </c>
      <c r="B24" s="44" t="s">
        <v>107</v>
      </c>
      <c r="C24" s="211" t="s">
        <v>106</v>
      </c>
      <c r="D24" s="212"/>
      <c r="F24" s="79">
        <v>43500</v>
      </c>
      <c r="G24" s="80">
        <v>76.987200000000001</v>
      </c>
      <c r="H24" s="69">
        <f t="shared" si="0"/>
        <v>76.575919999999996</v>
      </c>
      <c r="I24" s="69">
        <f>(Table8[[#This Row],[Adj Close]]-Table8[[#This Row],[Forecast 3 Period]])</f>
        <v>0.41128000000000497</v>
      </c>
      <c r="J24" s="69">
        <f>Table8[[#This Row],[Erorr ]]^2</f>
        <v>0.16915123840000409</v>
      </c>
      <c r="K24" s="69">
        <f>ABS(Table8[[#This Row],[Erorr ]])</f>
        <v>0.41128000000000497</v>
      </c>
      <c r="L24" s="6">
        <f>Table8[[#This Row],[Abs Erorr ]]/Table8[[#This Row],[Adj Close]]</f>
        <v>5.3421867531226611E-3</v>
      </c>
      <c r="M24" s="75">
        <f t="shared" si="1"/>
        <v>76.12427000000001</v>
      </c>
      <c r="N24" s="69">
        <f>(Table8[[#This Row],[Adj Close]]-Table8[[#This Row],[Forecast 6 Period ]])</f>
        <v>0.86292999999999154</v>
      </c>
      <c r="O24" s="69">
        <f>Table8[[#This Row],[Erorr 2]]^2</f>
        <v>0.74464818489998541</v>
      </c>
      <c r="P24" s="69">
        <f>ABS(Table8[[#This Row],[Erorr 2]])</f>
        <v>0.86292999999999154</v>
      </c>
      <c r="Q24" s="6">
        <f>Table8[[#This Row],[Abs Erorr 4]]/Table8[[#This Row],[Adj Close]]</f>
        <v>1.120874638901001E-2</v>
      </c>
    </row>
    <row r="25" spans="1:17" x14ac:dyDescent="0.3">
      <c r="F25" s="79">
        <v>43501</v>
      </c>
      <c r="G25" s="80">
        <v>77.804100000000005</v>
      </c>
      <c r="H25" s="69">
        <f t="shared" si="0"/>
        <v>76.820999999999998</v>
      </c>
      <c r="I25" s="69">
        <f>(Table8[[#This Row],[Adj Close]]-Table8[[#This Row],[Forecast 3 Period]])</f>
        <v>0.98310000000000741</v>
      </c>
      <c r="J25" s="69">
        <f>Table8[[#This Row],[Erorr ]]^2</f>
        <v>0.96648561000001454</v>
      </c>
      <c r="K25" s="69">
        <f>ABS(Table8[[#This Row],[Erorr ]])</f>
        <v>0.98310000000000741</v>
      </c>
      <c r="L25" s="6">
        <f>Table8[[#This Row],[Abs Erorr ]]/Table8[[#This Row],[Adj Close]]</f>
        <v>1.2635580901263653E-2</v>
      </c>
      <c r="M25" s="75">
        <f t="shared" si="1"/>
        <v>76.420050000000003</v>
      </c>
      <c r="N25" s="69">
        <f>(Table8[[#This Row],[Adj Close]]-Table8[[#This Row],[Forecast 6 Period ]])</f>
        <v>1.384050000000002</v>
      </c>
      <c r="O25" s="69">
        <f>Table8[[#This Row],[Erorr 2]]^2</f>
        <v>1.9155944025000056</v>
      </c>
      <c r="P25" s="69">
        <f>ABS(Table8[[#This Row],[Erorr 2]])</f>
        <v>1.384050000000002</v>
      </c>
      <c r="Q25" s="6">
        <f>Table8[[#This Row],[Abs Erorr 4]]/Table8[[#This Row],[Adj Close]]</f>
        <v>1.7788908296606502E-2</v>
      </c>
    </row>
    <row r="26" spans="1:17" x14ac:dyDescent="0.3">
      <c r="F26" s="79">
        <v>43502</v>
      </c>
      <c r="G26" s="80">
        <v>77.663300000000007</v>
      </c>
      <c r="H26" s="69">
        <f t="shared" si="0"/>
        <v>77.178750000000008</v>
      </c>
      <c r="I26" s="69">
        <f>(Table8[[#This Row],[Adj Close]]-Table8[[#This Row],[Forecast 3 Period]])</f>
        <v>0.4845499999999987</v>
      </c>
      <c r="J26" s="69">
        <f>Table8[[#This Row],[Erorr ]]^2</f>
        <v>0.23478870249999875</v>
      </c>
      <c r="K26" s="69">
        <f>ABS(Table8[[#This Row],[Erorr ]])</f>
        <v>0.4845499999999987</v>
      </c>
      <c r="L26" s="6">
        <f>Table8[[#This Row],[Abs Erorr ]]/Table8[[#This Row],[Adj Close]]</f>
        <v>6.2391116524793391E-3</v>
      </c>
      <c r="M26" s="75">
        <f t="shared" si="1"/>
        <v>76.806910000000016</v>
      </c>
      <c r="N26" s="69">
        <f>(Table8[[#This Row],[Adj Close]]-Table8[[#This Row],[Forecast 6 Period ]])</f>
        <v>0.85638999999999044</v>
      </c>
      <c r="O26" s="69">
        <f>Table8[[#This Row],[Erorr 2]]^2</f>
        <v>0.73340383209998361</v>
      </c>
      <c r="P26" s="69">
        <f>ABS(Table8[[#This Row],[Erorr 2]])</f>
        <v>0.85638999999999044</v>
      </c>
      <c r="Q26" s="6">
        <f>Table8[[#This Row],[Abs Erorr 4]]/Table8[[#This Row],[Adj Close]]</f>
        <v>1.1026958679324602E-2</v>
      </c>
    </row>
    <row r="27" spans="1:17" x14ac:dyDescent="0.3">
      <c r="F27" s="79">
        <v>43503</v>
      </c>
      <c r="G27" s="80">
        <v>77.362799999999993</v>
      </c>
      <c r="H27" s="69">
        <f t="shared" si="0"/>
        <v>77.502710000000008</v>
      </c>
      <c r="I27" s="69">
        <f>(Table8[[#This Row],[Adj Close]]-Table8[[#This Row],[Forecast 3 Period]])</f>
        <v>-0.13991000000001463</v>
      </c>
      <c r="J27" s="69">
        <f>Table8[[#This Row],[Erorr ]]^2</f>
        <v>1.9574808100004094E-2</v>
      </c>
      <c r="K27" s="69">
        <f>ABS(Table8[[#This Row],[Erorr ]])</f>
        <v>0.13991000000001463</v>
      </c>
      <c r="L27" s="6">
        <f>Table8[[#This Row],[Abs Erorr ]]/Table8[[#This Row],[Adj Close]]</f>
        <v>1.8084919366932769E-3</v>
      </c>
      <c r="M27" s="75">
        <f t="shared" si="1"/>
        <v>77.118660000000006</v>
      </c>
      <c r="N27" s="69">
        <f>(Table8[[#This Row],[Adj Close]]-Table8[[#This Row],[Forecast 6 Period ]])</f>
        <v>0.24413999999998737</v>
      </c>
      <c r="O27" s="69">
        <f>Table8[[#This Row],[Erorr 2]]^2</f>
        <v>5.9604339599993832E-2</v>
      </c>
      <c r="P27" s="69">
        <f>ABS(Table8[[#This Row],[Erorr 2]])</f>
        <v>0.24413999999998737</v>
      </c>
      <c r="Q27" s="6">
        <f>Table8[[#This Row],[Abs Erorr 4]]/Table8[[#This Row],[Adj Close]]</f>
        <v>3.155780297507166E-3</v>
      </c>
    </row>
    <row r="28" spans="1:17" x14ac:dyDescent="0.3">
      <c r="F28" s="79">
        <v>43504</v>
      </c>
      <c r="G28" s="80">
        <v>77.334599999999995</v>
      </c>
      <c r="H28" s="69">
        <f t="shared" si="0"/>
        <v>77.585340000000002</v>
      </c>
      <c r="I28" s="69">
        <f>(Table8[[#This Row],[Adj Close]]-Table8[[#This Row],[Forecast 3 Period]])</f>
        <v>-0.25074000000000751</v>
      </c>
      <c r="J28" s="69">
        <f>Table8[[#This Row],[Erorr ]]^2</f>
        <v>6.2870547600003768E-2</v>
      </c>
      <c r="K28" s="69">
        <f>ABS(Table8[[#This Row],[Erorr ]])</f>
        <v>0.25074000000000751</v>
      </c>
      <c r="L28" s="6">
        <f>Table8[[#This Row],[Abs Erorr ]]/Table8[[#This Row],[Adj Close]]</f>
        <v>3.242274479987063E-3</v>
      </c>
      <c r="M28" s="75">
        <f t="shared" si="1"/>
        <v>77.305520000000001</v>
      </c>
      <c r="N28" s="69">
        <f>(Table8[[#This Row],[Adj Close]]-Table8[[#This Row],[Forecast 6 Period ]])</f>
        <v>2.9079999999993333E-2</v>
      </c>
      <c r="O28" s="69">
        <f>Table8[[#This Row],[Erorr 2]]^2</f>
        <v>8.4564639999961224E-4</v>
      </c>
      <c r="P28" s="69">
        <f>ABS(Table8[[#This Row],[Erorr 2]])</f>
        <v>2.9079999999993333E-2</v>
      </c>
      <c r="Q28" s="6">
        <f>Table8[[#This Row],[Abs Erorr 4]]/Table8[[#This Row],[Adj Close]]</f>
        <v>3.7602832367392261E-4</v>
      </c>
    </row>
    <row r="29" spans="1:17" x14ac:dyDescent="0.3">
      <c r="F29" s="79">
        <v>43507</v>
      </c>
      <c r="G29" s="80">
        <v>78.574100000000001</v>
      </c>
      <c r="H29" s="69">
        <f t="shared" si="0"/>
        <v>77.441670000000002</v>
      </c>
      <c r="I29" s="69">
        <f>(Table8[[#This Row],[Adj Close]]-Table8[[#This Row],[Forecast 3 Period]])</f>
        <v>1.1324299999999994</v>
      </c>
      <c r="J29" s="69">
        <f>Table8[[#This Row],[Erorr ]]^2</f>
        <v>1.2823977048999986</v>
      </c>
      <c r="K29" s="69">
        <f>ABS(Table8[[#This Row],[Erorr ]])</f>
        <v>1.1324299999999994</v>
      </c>
      <c r="L29" s="6">
        <f>Table8[[#This Row],[Abs Erorr ]]/Table8[[#This Row],[Adj Close]]</f>
        <v>1.4412255437860559E-2</v>
      </c>
      <c r="M29" s="75">
        <f t="shared" si="1"/>
        <v>77.385329999999996</v>
      </c>
      <c r="N29" s="69">
        <f>(Table8[[#This Row],[Adj Close]]-Table8[[#This Row],[Forecast 6 Period ]])</f>
        <v>1.1887700000000052</v>
      </c>
      <c r="O29" s="69">
        <f>Table8[[#This Row],[Erorr 2]]^2</f>
        <v>1.4131741129000124</v>
      </c>
      <c r="P29" s="69">
        <f>ABS(Table8[[#This Row],[Erorr 2]])</f>
        <v>1.1887700000000052</v>
      </c>
      <c r="Q29" s="6">
        <f>Table8[[#This Row],[Abs Erorr 4]]/Table8[[#This Row],[Adj Close]]</f>
        <v>1.512928560428952E-2</v>
      </c>
    </row>
    <row r="30" spans="1:17" x14ac:dyDescent="0.3">
      <c r="F30" s="79">
        <v>43508</v>
      </c>
      <c r="G30" s="80">
        <v>79.541200000000003</v>
      </c>
      <c r="H30" s="69">
        <f t="shared" si="0"/>
        <v>77.838859999999997</v>
      </c>
      <c r="I30" s="69">
        <f>(Table8[[#This Row],[Adj Close]]-Table8[[#This Row],[Forecast 3 Period]])</f>
        <v>1.7023400000000066</v>
      </c>
      <c r="J30" s="69">
        <f>Table8[[#This Row],[Erorr ]]^2</f>
        <v>2.8979614756000225</v>
      </c>
      <c r="K30" s="69">
        <f>ABS(Table8[[#This Row],[Erorr ]])</f>
        <v>1.7023400000000066</v>
      </c>
      <c r="L30" s="6">
        <f>Table8[[#This Row],[Abs Erorr ]]/Table8[[#This Row],[Adj Close]]</f>
        <v>2.140199041503028E-2</v>
      </c>
      <c r="M30" s="75">
        <f t="shared" si="1"/>
        <v>77.666089999999997</v>
      </c>
      <c r="N30" s="69">
        <f>(Table8[[#This Row],[Adj Close]]-Table8[[#This Row],[Forecast 6 Period ]])</f>
        <v>1.8751100000000065</v>
      </c>
      <c r="O30" s="69">
        <f>Table8[[#This Row],[Erorr 2]]^2</f>
        <v>3.5160375121000245</v>
      </c>
      <c r="P30" s="69">
        <f>ABS(Table8[[#This Row],[Erorr 2]])</f>
        <v>1.8751100000000065</v>
      </c>
      <c r="Q30" s="6">
        <f>Table8[[#This Row],[Abs Erorr 4]]/Table8[[#This Row],[Adj Close]]</f>
        <v>2.3574072304667348E-2</v>
      </c>
    </row>
    <row r="31" spans="1:17" x14ac:dyDescent="0.3">
      <c r="F31" s="79">
        <v>43509</v>
      </c>
      <c r="G31" s="80">
        <v>80.189099999999996</v>
      </c>
      <c r="H31" s="69">
        <f t="shared" si="0"/>
        <v>78.589089999999999</v>
      </c>
      <c r="I31" s="69">
        <f>(Table8[[#This Row],[Adj Close]]-Table8[[#This Row],[Forecast 3 Period]])</f>
        <v>1.6000099999999975</v>
      </c>
      <c r="J31" s="69">
        <f>Table8[[#This Row],[Erorr ]]^2</f>
        <v>2.5600320000999921</v>
      </c>
      <c r="K31" s="69">
        <f>ABS(Table8[[#This Row],[Erorr ]])</f>
        <v>1.6000099999999975</v>
      </c>
      <c r="L31" s="6">
        <f>Table8[[#This Row],[Abs Erorr ]]/Table8[[#This Row],[Adj Close]]</f>
        <v>1.9952961187991853E-2</v>
      </c>
      <c r="M31" s="75">
        <f t="shared" si="1"/>
        <v>78.109280000000012</v>
      </c>
      <c r="N31" s="69">
        <f>(Table8[[#This Row],[Adj Close]]-Table8[[#This Row],[Forecast 6 Period ]])</f>
        <v>2.0798199999999838</v>
      </c>
      <c r="O31" s="69">
        <f>Table8[[#This Row],[Erorr 2]]^2</f>
        <v>4.3256512323999328</v>
      </c>
      <c r="P31" s="69">
        <f>ABS(Table8[[#This Row],[Erorr 2]])</f>
        <v>2.0798199999999838</v>
      </c>
      <c r="Q31" s="6">
        <f>Table8[[#This Row],[Abs Erorr 4]]/Table8[[#This Row],[Adj Close]]</f>
        <v>2.5936442733488514E-2</v>
      </c>
    </row>
    <row r="32" spans="1:17" x14ac:dyDescent="0.3">
      <c r="F32" s="79">
        <v>43510</v>
      </c>
      <c r="G32" s="80">
        <v>79.513099999999994</v>
      </c>
      <c r="H32" s="69">
        <f t="shared" si="0"/>
        <v>79.510230000000007</v>
      </c>
      <c r="I32" s="69">
        <f>(Table8[[#This Row],[Adj Close]]-Table8[[#This Row],[Forecast 3 Period]])</f>
        <v>2.8699999999872716E-3</v>
      </c>
      <c r="J32" s="69">
        <f>Table8[[#This Row],[Erorr ]]^2</f>
        <v>8.236899999926939E-6</v>
      </c>
      <c r="K32" s="69">
        <f>ABS(Table8[[#This Row],[Erorr ]])</f>
        <v>2.8699999999872716E-3</v>
      </c>
      <c r="L32" s="6">
        <f>Table8[[#This Row],[Abs Erorr ]]/Table8[[#This Row],[Adj Close]]</f>
        <v>3.6094681253620746E-5</v>
      </c>
      <c r="M32" s="75">
        <f t="shared" si="1"/>
        <v>78.630409999999998</v>
      </c>
      <c r="N32" s="69">
        <f>(Table8[[#This Row],[Adj Close]]-Table8[[#This Row],[Forecast 6 Period ]])</f>
        <v>0.88268999999999664</v>
      </c>
      <c r="O32" s="69">
        <f>Table8[[#This Row],[Erorr 2]]^2</f>
        <v>0.77914163609999409</v>
      </c>
      <c r="P32" s="69">
        <f>ABS(Table8[[#This Row],[Erorr 2]])</f>
        <v>0.88268999999999664</v>
      </c>
      <c r="Q32" s="6">
        <f>Table8[[#This Row],[Abs Erorr 4]]/Table8[[#This Row],[Adj Close]]</f>
        <v>1.1101189615296055E-2</v>
      </c>
    </row>
    <row r="33" spans="6:17" x14ac:dyDescent="0.3">
      <c r="F33" s="79">
        <v>43511</v>
      </c>
      <c r="G33" s="80">
        <v>80.170299999999997</v>
      </c>
      <c r="H33" s="69">
        <f t="shared" si="0"/>
        <v>79.724329999999995</v>
      </c>
      <c r="I33" s="69">
        <f>(Table8[[#This Row],[Adj Close]]-Table8[[#This Row],[Forecast 3 Period]])</f>
        <v>0.44597000000000264</v>
      </c>
      <c r="J33" s="69">
        <f>Table8[[#This Row],[Erorr ]]^2</f>
        <v>0.19888924090000235</v>
      </c>
      <c r="K33" s="69">
        <f>ABS(Table8[[#This Row],[Erorr ]])</f>
        <v>0.44597000000000264</v>
      </c>
      <c r="L33" s="6">
        <f>Table8[[#This Row],[Abs Erorr ]]/Table8[[#This Row],[Adj Close]]</f>
        <v>5.5627832252093685E-3</v>
      </c>
      <c r="M33" s="75">
        <f t="shared" si="1"/>
        <v>79.033239999999992</v>
      </c>
      <c r="N33" s="69">
        <f>(Table8[[#This Row],[Adj Close]]-Table8[[#This Row],[Forecast 6 Period ]])</f>
        <v>1.1370600000000053</v>
      </c>
      <c r="O33" s="69">
        <f>Table8[[#This Row],[Erorr 2]]^2</f>
        <v>1.292905443600012</v>
      </c>
      <c r="P33" s="69">
        <f>ABS(Table8[[#This Row],[Erorr 2]])</f>
        <v>1.1370600000000053</v>
      </c>
      <c r="Q33" s="6">
        <f>Table8[[#This Row],[Abs Erorr 4]]/Table8[[#This Row],[Adj Close]]</f>
        <v>1.4183057815674948E-2</v>
      </c>
    </row>
    <row r="34" spans="6:17" x14ac:dyDescent="0.3">
      <c r="F34" s="79">
        <v>43515</v>
      </c>
      <c r="G34" s="80">
        <v>79.409800000000004</v>
      </c>
      <c r="H34" s="69">
        <f t="shared" si="0"/>
        <v>79.97878</v>
      </c>
      <c r="I34" s="69">
        <f>(Table8[[#This Row],[Adj Close]]-Table8[[#This Row],[Forecast 3 Period]])</f>
        <v>-0.56897999999999627</v>
      </c>
      <c r="J34" s="69">
        <f>Table8[[#This Row],[Erorr ]]^2</f>
        <v>0.32373824039999577</v>
      </c>
      <c r="K34" s="69">
        <f>ABS(Table8[[#This Row],[Erorr ]])</f>
        <v>0.56897999999999627</v>
      </c>
      <c r="L34" s="6">
        <f>Table8[[#This Row],[Abs Erorr ]]/Table8[[#This Row],[Adj Close]]</f>
        <v>7.1651106034771057E-3</v>
      </c>
      <c r="M34" s="75">
        <f t="shared" si="1"/>
        <v>79.473609999999994</v>
      </c>
      <c r="N34" s="69">
        <f>(Table8[[#This Row],[Adj Close]]-Table8[[#This Row],[Forecast 6 Period ]])</f>
        <v>-6.3809999999989486E-2</v>
      </c>
      <c r="O34" s="69">
        <f>Table8[[#This Row],[Erorr 2]]^2</f>
        <v>4.0717160999986582E-3</v>
      </c>
      <c r="P34" s="69">
        <f>ABS(Table8[[#This Row],[Erorr 2]])</f>
        <v>6.3809999999989486E-2</v>
      </c>
      <c r="Q34" s="6">
        <f>Table8[[#This Row],[Abs Erorr 4]]/Table8[[#This Row],[Adj Close]]</f>
        <v>8.035532138349358E-4</v>
      </c>
    </row>
    <row r="35" spans="6:17" x14ac:dyDescent="0.3">
      <c r="F35" s="79">
        <v>43516</v>
      </c>
      <c r="G35" s="80">
        <v>79.663300000000007</v>
      </c>
      <c r="H35" s="69">
        <f t="shared" si="0"/>
        <v>79.668939999999992</v>
      </c>
      <c r="I35" s="69">
        <f>(Table8[[#This Row],[Adj Close]]-Table8[[#This Row],[Forecast 3 Period]])</f>
        <v>-5.6399999999854344E-3</v>
      </c>
      <c r="J35" s="69">
        <f>Table8[[#This Row],[Erorr ]]^2</f>
        <v>3.1809599999835697E-5</v>
      </c>
      <c r="K35" s="69">
        <f>ABS(Table8[[#This Row],[Erorr ]])</f>
        <v>5.6399999999854344E-3</v>
      </c>
      <c r="L35" s="6">
        <f>Table8[[#This Row],[Abs Erorr ]]/Table8[[#This Row],[Adj Close]]</f>
        <v>7.0797970960096226E-5</v>
      </c>
      <c r="M35" s="75">
        <f t="shared" si="1"/>
        <v>79.667990000000003</v>
      </c>
      <c r="N35" s="69">
        <f>(Table8[[#This Row],[Adj Close]]-Table8[[#This Row],[Forecast 6 Period ]])</f>
        <v>-4.6899999999965303E-3</v>
      </c>
      <c r="O35" s="69">
        <f>Table8[[#This Row],[Erorr 2]]^2</f>
        <v>2.1996099999967455E-5</v>
      </c>
      <c r="P35" s="69">
        <f>ABS(Table8[[#This Row],[Erorr 2]])</f>
        <v>4.6899999999965303E-3</v>
      </c>
      <c r="Q35" s="6">
        <f>Table8[[#This Row],[Abs Erorr 4]]/Table8[[#This Row],[Adj Close]]</f>
        <v>5.8872780816216874E-5</v>
      </c>
    </row>
    <row r="36" spans="6:17" x14ac:dyDescent="0.3">
      <c r="F36" s="79">
        <v>43517</v>
      </c>
      <c r="G36" s="80">
        <v>78.827600000000004</v>
      </c>
      <c r="H36" s="69">
        <f t="shared" si="0"/>
        <v>79.739350000000002</v>
      </c>
      <c r="I36" s="69">
        <f>(Table8[[#This Row],[Adj Close]]-Table8[[#This Row],[Forecast 3 Period]])</f>
        <v>-0.91174999999999784</v>
      </c>
      <c r="J36" s="69">
        <f>Table8[[#This Row],[Erorr ]]^2</f>
        <v>0.83128806249999609</v>
      </c>
      <c r="K36" s="69">
        <f>ABS(Table8[[#This Row],[Erorr ]])</f>
        <v>0.91174999999999784</v>
      </c>
      <c r="L36" s="6">
        <f>Table8[[#This Row],[Abs Erorr ]]/Table8[[#This Row],[Adj Close]]</f>
        <v>1.1566380303345501E-2</v>
      </c>
      <c r="M36" s="75">
        <f t="shared" si="1"/>
        <v>79.724330000000009</v>
      </c>
      <c r="N36" s="69">
        <f>(Table8[[#This Row],[Adj Close]]-Table8[[#This Row],[Forecast 6 Period ]])</f>
        <v>-0.89673000000000513</v>
      </c>
      <c r="O36" s="69">
        <f>Table8[[#This Row],[Erorr 2]]^2</f>
        <v>0.80412469290000921</v>
      </c>
      <c r="P36" s="69">
        <f>ABS(Table8[[#This Row],[Erorr 2]])</f>
        <v>0.89673000000000513</v>
      </c>
      <c r="Q36" s="6">
        <f>Table8[[#This Row],[Abs Erorr 4]]/Table8[[#This Row],[Adj Close]]</f>
        <v>1.137583790449037E-2</v>
      </c>
    </row>
    <row r="37" spans="6:17" x14ac:dyDescent="0.3">
      <c r="F37" s="79">
        <v>43518</v>
      </c>
      <c r="G37" s="80">
        <v>79.588200000000001</v>
      </c>
      <c r="H37" s="69">
        <f t="shared" si="0"/>
        <v>79.252970000000005</v>
      </c>
      <c r="I37" s="69">
        <f>(Table8[[#This Row],[Adj Close]]-Table8[[#This Row],[Forecast 3 Period]])</f>
        <v>0.3352299999999957</v>
      </c>
      <c r="J37" s="69">
        <f>Table8[[#This Row],[Erorr ]]^2</f>
        <v>0.11237915289999711</v>
      </c>
      <c r="K37" s="69">
        <f>ABS(Table8[[#This Row],[Erorr ]])</f>
        <v>0.3352299999999957</v>
      </c>
      <c r="L37" s="6">
        <f>Table8[[#This Row],[Abs Erorr ]]/Table8[[#This Row],[Adj Close]]</f>
        <v>4.212056561148458E-3</v>
      </c>
      <c r="M37" s="75">
        <f t="shared" si="1"/>
        <v>79.584420000000023</v>
      </c>
      <c r="N37" s="69">
        <f>(Table8[[#This Row],[Adj Close]]-Table8[[#This Row],[Forecast 6 Period ]])</f>
        <v>3.7799999999776901E-3</v>
      </c>
      <c r="O37" s="69">
        <f>Table8[[#This Row],[Erorr 2]]^2</f>
        <v>1.4288399999831337E-5</v>
      </c>
      <c r="P37" s="69">
        <f>ABS(Table8[[#This Row],[Erorr 2]])</f>
        <v>3.7799999999776901E-3</v>
      </c>
      <c r="Q37" s="6">
        <f>Table8[[#This Row],[Abs Erorr 4]]/Table8[[#This Row],[Adj Close]]</f>
        <v>4.749447782432182E-5</v>
      </c>
    </row>
    <row r="38" spans="6:17" x14ac:dyDescent="0.3">
      <c r="F38" s="79">
        <v>43521</v>
      </c>
      <c r="G38" s="80">
        <v>79.973100000000002</v>
      </c>
      <c r="H38" s="69">
        <f t="shared" si="0"/>
        <v>79.382549999999995</v>
      </c>
      <c r="I38" s="69">
        <f>(Table8[[#This Row],[Adj Close]]-Table8[[#This Row],[Forecast 3 Period]])</f>
        <v>0.59055000000000746</v>
      </c>
      <c r="J38" s="69">
        <f>Table8[[#This Row],[Erorr ]]^2</f>
        <v>0.3487493025000088</v>
      </c>
      <c r="K38" s="69">
        <f>ABS(Table8[[#This Row],[Erorr ]])</f>
        <v>0.59055000000000746</v>
      </c>
      <c r="L38" s="6">
        <f>Table8[[#This Row],[Abs Erorr ]]/Table8[[#This Row],[Adj Close]]</f>
        <v>7.3843579903743566E-3</v>
      </c>
      <c r="M38" s="75">
        <f t="shared" si="1"/>
        <v>79.466119999999989</v>
      </c>
      <c r="N38" s="69">
        <f>(Table8[[#This Row],[Adj Close]]-Table8[[#This Row],[Forecast 6 Period ]])</f>
        <v>0.50698000000001286</v>
      </c>
      <c r="O38" s="69">
        <f>Table8[[#This Row],[Erorr 2]]^2</f>
        <v>0.25702872040001307</v>
      </c>
      <c r="P38" s="69">
        <f>ABS(Table8[[#This Row],[Erorr 2]])</f>
        <v>0.50698000000001286</v>
      </c>
      <c r="Q38" s="6">
        <f>Table8[[#This Row],[Abs Erorr 4]]/Table8[[#This Row],[Adj Close]]</f>
        <v>6.3393816170689002E-3</v>
      </c>
    </row>
    <row r="39" spans="6:17" x14ac:dyDescent="0.3">
      <c r="F39" s="79">
        <v>43522</v>
      </c>
      <c r="G39" s="80">
        <v>80.564700000000002</v>
      </c>
      <c r="H39" s="69">
        <f t="shared" si="0"/>
        <v>79.513980000000004</v>
      </c>
      <c r="I39" s="69">
        <f>(Table8[[#This Row],[Adj Close]]-Table8[[#This Row],[Forecast 3 Period]])</f>
        <v>1.0507199999999983</v>
      </c>
      <c r="J39" s="69">
        <f>Table8[[#This Row],[Erorr ]]^2</f>
        <v>1.1040125183999965</v>
      </c>
      <c r="K39" s="69">
        <f>ABS(Table8[[#This Row],[Erorr ]])</f>
        <v>1.0507199999999983</v>
      </c>
      <c r="L39" s="6">
        <f>Table8[[#This Row],[Abs Erorr ]]/Table8[[#This Row],[Adj Close]]</f>
        <v>1.3041940204580894E-2</v>
      </c>
      <c r="M39" s="75">
        <f t="shared" si="1"/>
        <v>79.568450000000013</v>
      </c>
      <c r="N39" s="69">
        <f>(Table8[[#This Row],[Adj Close]]-Table8[[#This Row],[Forecast 6 Period ]])</f>
        <v>0.9962499999999892</v>
      </c>
      <c r="O39" s="69">
        <f>Table8[[#This Row],[Erorr 2]]^2</f>
        <v>0.99251406249997853</v>
      </c>
      <c r="P39" s="69">
        <f>ABS(Table8[[#This Row],[Erorr 2]])</f>
        <v>0.9962499999999892</v>
      </c>
      <c r="Q39" s="6">
        <f>Table8[[#This Row],[Abs Erorr 4]]/Table8[[#This Row],[Adj Close]]</f>
        <v>1.2365837643533571E-2</v>
      </c>
    </row>
    <row r="40" spans="6:17" x14ac:dyDescent="0.3">
      <c r="F40" s="79">
        <v>43523</v>
      </c>
      <c r="G40" s="80">
        <v>80.912099999999995</v>
      </c>
      <c r="H40" s="69">
        <f t="shared" si="0"/>
        <v>80.094269999999995</v>
      </c>
      <c r="I40" s="69">
        <f>(Table8[[#This Row],[Adj Close]]-Table8[[#This Row],[Forecast 3 Period]])</f>
        <v>0.81783000000000072</v>
      </c>
      <c r="J40" s="69">
        <f>Table8[[#This Row],[Erorr ]]^2</f>
        <v>0.66884590890000117</v>
      </c>
      <c r="K40" s="69">
        <f>ABS(Table8[[#This Row],[Erorr ]])</f>
        <v>0.81783000000000072</v>
      </c>
      <c r="L40" s="6">
        <f>Table8[[#This Row],[Abs Erorr ]]/Table8[[#This Row],[Adj Close]]</f>
        <v>1.0107635322776207E-2</v>
      </c>
      <c r="M40" s="75">
        <f t="shared" si="1"/>
        <v>79.698030000000003</v>
      </c>
      <c r="N40" s="69">
        <f>(Table8[[#This Row],[Adj Close]]-Table8[[#This Row],[Forecast 6 Period ]])</f>
        <v>1.2140699999999924</v>
      </c>
      <c r="O40" s="69">
        <f>Table8[[#This Row],[Erorr 2]]^2</f>
        <v>1.4739659648999817</v>
      </c>
      <c r="P40" s="69">
        <f>ABS(Table8[[#This Row],[Erorr 2]])</f>
        <v>1.2140699999999924</v>
      </c>
      <c r="Q40" s="6">
        <f>Table8[[#This Row],[Abs Erorr 4]]/Table8[[#This Row],[Adj Close]]</f>
        <v>1.5004801506820271E-2</v>
      </c>
    </row>
    <row r="41" spans="6:17" x14ac:dyDescent="0.3">
      <c r="F41" s="79">
        <v>43524</v>
      </c>
      <c r="G41" s="80">
        <v>80.498999999999995</v>
      </c>
      <c r="H41" s="69">
        <f t="shared" si="0"/>
        <v>80.526179999999997</v>
      </c>
      <c r="I41" s="69">
        <f>(Table8[[#This Row],[Adj Close]]-Table8[[#This Row],[Forecast 3 Period]])</f>
        <v>-2.7180000000001314E-2</v>
      </c>
      <c r="J41" s="69">
        <f>Table8[[#This Row],[Erorr ]]^2</f>
        <v>7.3875240000007144E-4</v>
      </c>
      <c r="K41" s="69">
        <f>ABS(Table8[[#This Row],[Erorr ]])</f>
        <v>2.7180000000001314E-2</v>
      </c>
      <c r="L41" s="6">
        <f>Table8[[#This Row],[Abs Erorr ]]/Table8[[#This Row],[Adj Close]]</f>
        <v>3.3764394588754293E-4</v>
      </c>
      <c r="M41" s="75">
        <f t="shared" si="1"/>
        <v>80.05671000000001</v>
      </c>
      <c r="N41" s="69">
        <f>(Table8[[#This Row],[Adj Close]]-Table8[[#This Row],[Forecast 6 Period ]])</f>
        <v>0.44228999999998564</v>
      </c>
      <c r="O41" s="69">
        <f>Table8[[#This Row],[Erorr 2]]^2</f>
        <v>0.1956204440999873</v>
      </c>
      <c r="P41" s="69">
        <f>ABS(Table8[[#This Row],[Erorr 2]])</f>
        <v>0.44228999999998564</v>
      </c>
      <c r="Q41" s="6">
        <f>Table8[[#This Row],[Abs Erorr 4]]/Table8[[#This Row],[Adj Close]]</f>
        <v>5.494353967129848E-3</v>
      </c>
    </row>
    <row r="42" spans="6:17" x14ac:dyDescent="0.3">
      <c r="F42" s="79">
        <v>43525</v>
      </c>
      <c r="G42" s="80">
        <v>82.052300000000002</v>
      </c>
      <c r="H42" s="69">
        <f t="shared" si="0"/>
        <v>80.64264</v>
      </c>
      <c r="I42" s="69">
        <f>(Table8[[#This Row],[Adj Close]]-Table8[[#This Row],[Forecast 3 Period]])</f>
        <v>1.4096600000000024</v>
      </c>
      <c r="J42" s="69">
        <f>Table8[[#This Row],[Erorr ]]^2</f>
        <v>1.9871413156000066</v>
      </c>
      <c r="K42" s="69">
        <f>ABS(Table8[[#This Row],[Erorr ]])</f>
        <v>1.4096600000000024</v>
      </c>
      <c r="L42" s="6">
        <f>Table8[[#This Row],[Abs Erorr ]]/Table8[[#This Row],[Adj Close]]</f>
        <v>1.7180018110400347E-2</v>
      </c>
      <c r="M42" s="75">
        <f t="shared" si="1"/>
        <v>80.231360000000009</v>
      </c>
      <c r="N42" s="69">
        <f>(Table8[[#This Row],[Adj Close]]-Table8[[#This Row],[Forecast 6 Period ]])</f>
        <v>1.8209399999999931</v>
      </c>
      <c r="O42" s="69">
        <f>Table8[[#This Row],[Erorr 2]]^2</f>
        <v>3.315822483599975</v>
      </c>
      <c r="P42" s="69">
        <f>ABS(Table8[[#This Row],[Erorr 2]])</f>
        <v>1.8209399999999931</v>
      </c>
      <c r="Q42" s="6">
        <f>Table8[[#This Row],[Abs Erorr 4]]/Table8[[#This Row],[Adj Close]]</f>
        <v>2.2192430925153751E-2</v>
      </c>
    </row>
    <row r="43" spans="6:17" x14ac:dyDescent="0.3">
      <c r="F43" s="79">
        <v>43528</v>
      </c>
      <c r="G43" s="80">
        <v>80.621399999999994</v>
      </c>
      <c r="H43" s="69">
        <f t="shared" si="0"/>
        <v>81.244249999999994</v>
      </c>
      <c r="I43" s="69">
        <f>(Table8[[#This Row],[Adj Close]]-Table8[[#This Row],[Forecast 3 Period]])</f>
        <v>-0.62284999999999968</v>
      </c>
      <c r="J43" s="69">
        <f>Table8[[#This Row],[Erorr ]]^2</f>
        <v>0.3879421224999996</v>
      </c>
      <c r="K43" s="69">
        <f>ABS(Table8[[#This Row],[Erorr ]])</f>
        <v>0.62284999999999968</v>
      </c>
      <c r="L43" s="6">
        <f>Table8[[#This Row],[Abs Erorr ]]/Table8[[#This Row],[Adj Close]]</f>
        <v>7.7256162755794337E-3</v>
      </c>
      <c r="M43" s="75">
        <f t="shared" si="1"/>
        <v>80.761750000000006</v>
      </c>
      <c r="N43" s="69">
        <f>(Table8[[#This Row],[Adj Close]]-Table8[[#This Row],[Forecast 6 Period ]])</f>
        <v>-0.14035000000001219</v>
      </c>
      <c r="O43" s="69">
        <f>Table8[[#This Row],[Erorr 2]]^2</f>
        <v>1.9698122500003423E-2</v>
      </c>
      <c r="P43" s="69">
        <f>ABS(Table8[[#This Row],[Erorr 2]])</f>
        <v>0.14035000000001219</v>
      </c>
      <c r="Q43" s="6">
        <f>Table8[[#This Row],[Abs Erorr 4]]/Table8[[#This Row],[Adj Close]]</f>
        <v>1.7408529249059454E-3</v>
      </c>
    </row>
    <row r="44" spans="6:17" x14ac:dyDescent="0.3">
      <c r="F44" s="79">
        <v>43529</v>
      </c>
      <c r="G44" s="80">
        <v>80.433099999999996</v>
      </c>
      <c r="H44" s="69">
        <f t="shared" si="0"/>
        <v>81.013949999999994</v>
      </c>
      <c r="I44" s="69">
        <f>(Table8[[#This Row],[Adj Close]]-Table8[[#This Row],[Forecast 3 Period]])</f>
        <v>-0.58084999999999809</v>
      </c>
      <c r="J44" s="69">
        <f>Table8[[#This Row],[Erorr ]]^2</f>
        <v>0.33738672249999779</v>
      </c>
      <c r="K44" s="69">
        <f>ABS(Table8[[#This Row],[Erorr ]])</f>
        <v>0.58084999999999809</v>
      </c>
      <c r="L44" s="6">
        <f>Table8[[#This Row],[Abs Erorr ]]/Table8[[#This Row],[Adj Close]]</f>
        <v>7.2215294449672852E-3</v>
      </c>
      <c r="M44" s="75">
        <f t="shared" si="1"/>
        <v>80.870739999999998</v>
      </c>
      <c r="N44" s="69">
        <f>(Table8[[#This Row],[Adj Close]]-Table8[[#This Row],[Forecast 6 Period ]])</f>
        <v>-0.43764000000000181</v>
      </c>
      <c r="O44" s="69">
        <f>Table8[[#This Row],[Erorr 2]]^2</f>
        <v>0.19152876960000159</v>
      </c>
      <c r="P44" s="69">
        <f>ABS(Table8[[#This Row],[Erorr 2]])</f>
        <v>0.43764000000000181</v>
      </c>
      <c r="Q44" s="6">
        <f>Table8[[#This Row],[Abs Erorr 4]]/Table8[[#This Row],[Adj Close]]</f>
        <v>5.4410435504786189E-3</v>
      </c>
    </row>
    <row r="45" spans="6:17" x14ac:dyDescent="0.3">
      <c r="F45" s="79">
        <v>43530</v>
      </c>
      <c r="G45" s="80">
        <v>80.141300000000001</v>
      </c>
      <c r="H45" s="69">
        <f t="shared" si="0"/>
        <v>80.975349999999992</v>
      </c>
      <c r="I45" s="69">
        <f>(Table8[[#This Row],[Adj Close]]-Table8[[#This Row],[Forecast 3 Period]])</f>
        <v>-0.83404999999999063</v>
      </c>
      <c r="J45" s="69">
        <f>Table8[[#This Row],[Erorr ]]^2</f>
        <v>0.69563940249998435</v>
      </c>
      <c r="K45" s="69">
        <f>ABS(Table8[[#This Row],[Erorr ]])</f>
        <v>0.83404999999999063</v>
      </c>
      <c r="L45" s="6">
        <f>Table8[[#This Row],[Abs Erorr ]]/Table8[[#This Row],[Adj Close]]</f>
        <v>1.0407243206686073E-2</v>
      </c>
      <c r="M45" s="75">
        <f t="shared" si="1"/>
        <v>80.868840000000006</v>
      </c>
      <c r="N45" s="69">
        <f>(Table8[[#This Row],[Adj Close]]-Table8[[#This Row],[Forecast 6 Period ]])</f>
        <v>-0.72754000000000474</v>
      </c>
      <c r="O45" s="69">
        <f>Table8[[#This Row],[Erorr 2]]^2</f>
        <v>0.5293144516000069</v>
      </c>
      <c r="P45" s="69">
        <f>ABS(Table8[[#This Row],[Erorr 2]])</f>
        <v>0.72754000000000474</v>
      </c>
      <c r="Q45" s="6">
        <f>Table8[[#This Row],[Abs Erorr 4]]/Table8[[#This Row],[Adj Close]]</f>
        <v>9.0782156016935671E-3</v>
      </c>
    </row>
    <row r="46" spans="6:17" x14ac:dyDescent="0.3">
      <c r="F46" s="79">
        <v>43531</v>
      </c>
      <c r="G46" s="80">
        <v>80.263599999999997</v>
      </c>
      <c r="H46" s="69">
        <f t="shared" si="0"/>
        <v>80.372869999999992</v>
      </c>
      <c r="I46" s="69">
        <f>(Table8[[#This Row],[Adj Close]]-Table8[[#This Row],[Forecast 3 Period]])</f>
        <v>-0.10926999999999509</v>
      </c>
      <c r="J46" s="69">
        <f>Table8[[#This Row],[Erorr ]]^2</f>
        <v>1.1939932899998928E-2</v>
      </c>
      <c r="K46" s="69">
        <f>ABS(Table8[[#This Row],[Erorr ]])</f>
        <v>0.10926999999999509</v>
      </c>
      <c r="L46" s="6">
        <f>Table8[[#This Row],[Abs Erorr ]]/Table8[[#This Row],[Adj Close]]</f>
        <v>1.3613892225117624E-3</v>
      </c>
      <c r="M46" s="75">
        <f t="shared" si="1"/>
        <v>80.790729999999996</v>
      </c>
      <c r="N46" s="69">
        <f>(Table8[[#This Row],[Adj Close]]-Table8[[#This Row],[Forecast 6 Period ]])</f>
        <v>-0.52712999999999965</v>
      </c>
      <c r="O46" s="69">
        <f>Table8[[#This Row],[Erorr 2]]^2</f>
        <v>0.27786603689999961</v>
      </c>
      <c r="P46" s="69">
        <f>ABS(Table8[[#This Row],[Erorr 2]])</f>
        <v>0.52712999999999965</v>
      </c>
      <c r="Q46" s="6">
        <f>Table8[[#This Row],[Abs Erorr 4]]/Table8[[#This Row],[Adj Close]]</f>
        <v>6.5674851364753099E-3</v>
      </c>
    </row>
    <row r="47" spans="6:17" x14ac:dyDescent="0.3">
      <c r="F47" s="79">
        <v>43532</v>
      </c>
      <c r="G47" s="80">
        <v>79.830600000000004</v>
      </c>
      <c r="H47" s="69">
        <f t="shared" si="0"/>
        <v>80.277760000000001</v>
      </c>
      <c r="I47" s="69">
        <f>(Table8[[#This Row],[Adj Close]]-Table8[[#This Row],[Forecast 3 Period]])</f>
        <v>-0.44715999999999667</v>
      </c>
      <c r="J47" s="69">
        <f>Table8[[#This Row],[Erorr ]]^2</f>
        <v>0.19995206559999704</v>
      </c>
      <c r="K47" s="69">
        <f>ABS(Table8[[#This Row],[Erorr ]])</f>
        <v>0.44715999999999667</v>
      </c>
      <c r="L47" s="6">
        <f>Table8[[#This Row],[Abs Erorr ]]/Table8[[#This Row],[Adj Close]]</f>
        <v>5.6013608816668876E-3</v>
      </c>
      <c r="M47" s="75">
        <f t="shared" si="1"/>
        <v>80.547009999999986</v>
      </c>
      <c r="N47" s="69">
        <f>(Table8[[#This Row],[Adj Close]]-Table8[[#This Row],[Forecast 6 Period ]])</f>
        <v>-0.71640999999998201</v>
      </c>
      <c r="O47" s="69">
        <f>Table8[[#This Row],[Erorr 2]]^2</f>
        <v>0.51324328809997422</v>
      </c>
      <c r="P47" s="69">
        <f>ABS(Table8[[#This Row],[Erorr 2]])</f>
        <v>0.71640999999998201</v>
      </c>
      <c r="Q47" s="6">
        <f>Table8[[#This Row],[Abs Erorr 4]]/Table8[[#This Row],[Adj Close]]</f>
        <v>8.9741277154372131E-3</v>
      </c>
    </row>
    <row r="48" spans="6:17" x14ac:dyDescent="0.3">
      <c r="F48" s="79">
        <v>43535</v>
      </c>
      <c r="G48" s="80">
        <v>80.790800000000004</v>
      </c>
      <c r="H48" s="69">
        <f t="shared" si="0"/>
        <v>80.053709999999995</v>
      </c>
      <c r="I48" s="69">
        <f>(Table8[[#This Row],[Adj Close]]-Table8[[#This Row],[Forecast 3 Period]])</f>
        <v>0.73709000000000913</v>
      </c>
      <c r="J48" s="69">
        <f>Table8[[#This Row],[Erorr ]]^2</f>
        <v>0.54330166810001346</v>
      </c>
      <c r="K48" s="69">
        <f>ABS(Table8[[#This Row],[Erorr ]])</f>
        <v>0.73709000000000913</v>
      </c>
      <c r="L48" s="6">
        <f>Table8[[#This Row],[Abs Erorr ]]/Table8[[#This Row],[Adj Close]]</f>
        <v>9.1234397976008297E-3</v>
      </c>
      <c r="M48" s="75">
        <f t="shared" si="1"/>
        <v>80.401089999999996</v>
      </c>
      <c r="N48" s="69">
        <f>(Table8[[#This Row],[Adj Close]]-Table8[[#This Row],[Forecast 6 Period ]])</f>
        <v>0.38971000000000799</v>
      </c>
      <c r="O48" s="69">
        <f>Table8[[#This Row],[Erorr 2]]^2</f>
        <v>0.15187388410000624</v>
      </c>
      <c r="P48" s="69">
        <f>ABS(Table8[[#This Row],[Erorr 2]])</f>
        <v>0.38971000000000799</v>
      </c>
      <c r="Q48" s="6">
        <f>Table8[[#This Row],[Abs Erorr 4]]/Table8[[#This Row],[Adj Close]]</f>
        <v>4.8236927967046737E-3</v>
      </c>
    </row>
    <row r="49" spans="6:17" x14ac:dyDescent="0.3">
      <c r="F49" s="79">
        <v>43536</v>
      </c>
      <c r="G49" s="80">
        <v>80.423699999999997</v>
      </c>
      <c r="H49" s="69">
        <f t="shared" si="0"/>
        <v>80.344580000000008</v>
      </c>
      <c r="I49" s="69">
        <f>(Table8[[#This Row],[Adj Close]]-Table8[[#This Row],[Forecast 3 Period]])</f>
        <v>7.9119999999988977E-2</v>
      </c>
      <c r="J49" s="69">
        <f>Table8[[#This Row],[Erorr ]]^2</f>
        <v>6.2599743999982556E-3</v>
      </c>
      <c r="K49" s="69">
        <f>ABS(Table8[[#This Row],[Erorr ]])</f>
        <v>7.9119999999988977E-2</v>
      </c>
      <c r="L49" s="6">
        <f>Table8[[#This Row],[Abs Erorr ]]/Table8[[#This Row],[Adj Close]]</f>
        <v>9.8378960430804577E-4</v>
      </c>
      <c r="M49" s="75">
        <f t="shared" si="1"/>
        <v>80.310710000000014</v>
      </c>
      <c r="N49" s="69">
        <f>(Table8[[#This Row],[Adj Close]]-Table8[[#This Row],[Forecast 6 Period ]])</f>
        <v>0.11298999999998216</v>
      </c>
      <c r="O49" s="69">
        <f>Table8[[#This Row],[Erorr 2]]^2</f>
        <v>1.2766740099995968E-2</v>
      </c>
      <c r="P49" s="69">
        <f>ABS(Table8[[#This Row],[Erorr 2]])</f>
        <v>0.11298999999998216</v>
      </c>
      <c r="Q49" s="6">
        <f>Table8[[#This Row],[Abs Erorr 4]]/Table8[[#This Row],[Adj Close]]</f>
        <v>1.4049341176790196E-3</v>
      </c>
    </row>
    <row r="50" spans="6:17" x14ac:dyDescent="0.3">
      <c r="F50" s="79">
        <v>43537</v>
      </c>
      <c r="G50" s="80">
        <v>80.894400000000005</v>
      </c>
      <c r="H50" s="69">
        <f t="shared" si="0"/>
        <v>80.355900000000005</v>
      </c>
      <c r="I50" s="69">
        <f>(Table8[[#This Row],[Adj Close]]-Table8[[#This Row],[Forecast 3 Period]])</f>
        <v>0.53849999999999909</v>
      </c>
      <c r="J50" s="69">
        <f>Table8[[#This Row],[Erorr ]]^2</f>
        <v>0.289982249999999</v>
      </c>
      <c r="K50" s="69">
        <f>ABS(Table8[[#This Row],[Erorr ]])</f>
        <v>0.53849999999999909</v>
      </c>
      <c r="L50" s="6">
        <f>Table8[[#This Row],[Abs Erorr ]]/Table8[[#This Row],[Adj Close]]</f>
        <v>6.6568266777428239E-3</v>
      </c>
      <c r="M50" s="75">
        <f t="shared" si="1"/>
        <v>80.319180000000003</v>
      </c>
      <c r="N50" s="69">
        <f>(Table8[[#This Row],[Adj Close]]-Table8[[#This Row],[Forecast 6 Period ]])</f>
        <v>0.57522000000000162</v>
      </c>
      <c r="O50" s="69">
        <f>Table8[[#This Row],[Erorr 2]]^2</f>
        <v>0.33087804840000185</v>
      </c>
      <c r="P50" s="69">
        <f>ABS(Table8[[#This Row],[Erorr 2]])</f>
        <v>0.57522000000000162</v>
      </c>
      <c r="Q50" s="6">
        <f>Table8[[#This Row],[Abs Erorr 4]]/Table8[[#This Row],[Adj Close]]</f>
        <v>7.1107517949326729E-3</v>
      </c>
    </row>
    <row r="51" spans="6:17" x14ac:dyDescent="0.3">
      <c r="F51" s="79">
        <v>43538</v>
      </c>
      <c r="G51" s="80">
        <v>81.779300000000006</v>
      </c>
      <c r="H51" s="69">
        <f t="shared" si="0"/>
        <v>80.722110000000001</v>
      </c>
      <c r="I51" s="69">
        <f>(Table8[[#This Row],[Adj Close]]-Table8[[#This Row],[Forecast 3 Period]])</f>
        <v>1.0571900000000056</v>
      </c>
      <c r="J51" s="69">
        <f>Table8[[#This Row],[Erorr ]]^2</f>
        <v>1.1176506961000119</v>
      </c>
      <c r="K51" s="69">
        <f>ABS(Table8[[#This Row],[Erorr ]])</f>
        <v>1.0571900000000056</v>
      </c>
      <c r="L51" s="6">
        <f>Table8[[#This Row],[Abs Erorr ]]/Table8[[#This Row],[Adj Close]]</f>
        <v>1.2927354477233303E-2</v>
      </c>
      <c r="M51" s="75">
        <f t="shared" si="1"/>
        <v>80.428389999999993</v>
      </c>
      <c r="N51" s="69">
        <f>(Table8[[#This Row],[Adj Close]]-Table8[[#This Row],[Forecast 6 Period ]])</f>
        <v>1.3509100000000132</v>
      </c>
      <c r="O51" s="69">
        <f>Table8[[#This Row],[Erorr 2]]^2</f>
        <v>1.8249578281000356</v>
      </c>
      <c r="P51" s="69">
        <f>ABS(Table8[[#This Row],[Erorr 2]])</f>
        <v>1.3509100000000132</v>
      </c>
      <c r="Q51" s="6">
        <f>Table8[[#This Row],[Abs Erorr 4]]/Table8[[#This Row],[Adj Close]]</f>
        <v>1.6518972404997511E-2</v>
      </c>
    </row>
    <row r="52" spans="6:17" x14ac:dyDescent="0.3">
      <c r="F52" s="79">
        <v>43539</v>
      </c>
      <c r="G52" s="80">
        <v>81.713399999999993</v>
      </c>
      <c r="H52" s="69">
        <f t="shared" si="0"/>
        <v>81.107150000000004</v>
      </c>
      <c r="I52" s="69">
        <f>(Table8[[#This Row],[Adj Close]]-Table8[[#This Row],[Forecast 3 Period]])</f>
        <v>0.60624999999998863</v>
      </c>
      <c r="J52" s="69">
        <f>Table8[[#This Row],[Erorr ]]^2</f>
        <v>0.36753906249998619</v>
      </c>
      <c r="K52" s="69">
        <f>ABS(Table8[[#This Row],[Erorr ]])</f>
        <v>0.60624999999998863</v>
      </c>
      <c r="L52" s="6">
        <f>Table8[[#This Row],[Abs Erorr ]]/Table8[[#This Row],[Adj Close]]</f>
        <v>7.4192237748030151E-3</v>
      </c>
      <c r="M52" s="75">
        <f t="shared" si="1"/>
        <v>80.787060000000011</v>
      </c>
      <c r="N52" s="69">
        <f>(Table8[[#This Row],[Adj Close]]-Table8[[#This Row],[Forecast 6 Period ]])</f>
        <v>0.92633999999998196</v>
      </c>
      <c r="O52" s="69">
        <f>Table8[[#This Row],[Erorr 2]]^2</f>
        <v>0.85810579559996658</v>
      </c>
      <c r="P52" s="69">
        <f>ABS(Table8[[#This Row],[Erorr 2]])</f>
        <v>0.92633999999998196</v>
      </c>
      <c r="Q52" s="6">
        <f>Table8[[#This Row],[Abs Erorr 4]]/Table8[[#This Row],[Adj Close]]</f>
        <v>1.1336451548950136E-2</v>
      </c>
    </row>
    <row r="53" spans="6:17" x14ac:dyDescent="0.3">
      <c r="F53" s="79">
        <v>43542</v>
      </c>
      <c r="G53" s="80">
        <v>82.673599999999993</v>
      </c>
      <c r="H53" s="69">
        <f t="shared" si="0"/>
        <v>81.487470000000002</v>
      </c>
      <c r="I53" s="69">
        <f>(Table8[[#This Row],[Adj Close]]-Table8[[#This Row],[Forecast 3 Period]])</f>
        <v>1.1861299999999915</v>
      </c>
      <c r="J53" s="69">
        <f>Table8[[#This Row],[Erorr ]]^2</f>
        <v>1.4069043768999798</v>
      </c>
      <c r="K53" s="69">
        <f>ABS(Table8[[#This Row],[Erorr ]])</f>
        <v>1.1861299999999915</v>
      </c>
      <c r="L53" s="6">
        <f>Table8[[#This Row],[Abs Erorr ]]/Table8[[#This Row],[Adj Close]]</f>
        <v>1.4347143465386672E-2</v>
      </c>
      <c r="M53" s="75">
        <f t="shared" si="1"/>
        <v>81.024299999999997</v>
      </c>
      <c r="N53" s="69">
        <f>(Table8[[#This Row],[Adj Close]]-Table8[[#This Row],[Forecast 6 Period ]])</f>
        <v>1.6492999999999967</v>
      </c>
      <c r="O53" s="69">
        <f>Table8[[#This Row],[Erorr 2]]^2</f>
        <v>2.7201904899999891</v>
      </c>
      <c r="P53" s="69">
        <f>ABS(Table8[[#This Row],[Erorr 2]])</f>
        <v>1.6492999999999967</v>
      </c>
      <c r="Q53" s="6">
        <f>Table8[[#This Row],[Abs Erorr 4]]/Table8[[#This Row],[Adj Close]]</f>
        <v>1.9949536490487856E-2</v>
      </c>
    </row>
    <row r="54" spans="6:17" x14ac:dyDescent="0.3">
      <c r="F54" s="79">
        <v>43543</v>
      </c>
      <c r="G54" s="80">
        <v>82.551199999999994</v>
      </c>
      <c r="H54" s="69">
        <f t="shared" si="0"/>
        <v>82.117249999999999</v>
      </c>
      <c r="I54" s="69">
        <f>(Table8[[#This Row],[Adj Close]]-Table8[[#This Row],[Forecast 3 Period]])</f>
        <v>0.43394999999999584</v>
      </c>
      <c r="J54" s="69">
        <f>Table8[[#This Row],[Erorr ]]^2</f>
        <v>0.1883126024999964</v>
      </c>
      <c r="K54" s="69">
        <f>ABS(Table8[[#This Row],[Erorr ]])</f>
        <v>0.43394999999999584</v>
      </c>
      <c r="L54" s="6">
        <f>Table8[[#This Row],[Abs Erorr ]]/Table8[[#This Row],[Adj Close]]</f>
        <v>5.2567376367635586E-3</v>
      </c>
      <c r="M54" s="75">
        <f t="shared" si="1"/>
        <v>81.533590000000018</v>
      </c>
      <c r="N54" s="69">
        <f>(Table8[[#This Row],[Adj Close]]-Table8[[#This Row],[Forecast 6 Period ]])</f>
        <v>1.0176099999999764</v>
      </c>
      <c r="O54" s="69">
        <f>Table8[[#This Row],[Erorr 2]]^2</f>
        <v>1.0355301120999518</v>
      </c>
      <c r="P54" s="69">
        <f>ABS(Table8[[#This Row],[Erorr 2]])</f>
        <v>1.0176099999999764</v>
      </c>
      <c r="Q54" s="6">
        <f>Table8[[#This Row],[Abs Erorr 4]]/Table8[[#This Row],[Adj Close]]</f>
        <v>1.2327016445551082E-2</v>
      </c>
    </row>
    <row r="55" spans="6:17" x14ac:dyDescent="0.3">
      <c r="F55" s="79">
        <v>43544</v>
      </c>
      <c r="G55" s="80">
        <v>81.609800000000007</v>
      </c>
      <c r="H55" s="69">
        <f t="shared" si="0"/>
        <v>82.336579999999998</v>
      </c>
      <c r="I55" s="69">
        <f>(Table8[[#This Row],[Adj Close]]-Table8[[#This Row],[Forecast 3 Period]])</f>
        <v>-0.72677999999999088</v>
      </c>
      <c r="J55" s="69">
        <f>Table8[[#This Row],[Erorr ]]^2</f>
        <v>0.52820916839998677</v>
      </c>
      <c r="K55" s="69">
        <f>ABS(Table8[[#This Row],[Erorr ]])</f>
        <v>0.72677999999999088</v>
      </c>
      <c r="L55" s="6">
        <f>Table8[[#This Row],[Abs Erorr ]]/Table8[[#This Row],[Adj Close]]</f>
        <v>8.9055481081927769E-3</v>
      </c>
      <c r="M55" s="75">
        <f t="shared" si="1"/>
        <v>81.875310000000013</v>
      </c>
      <c r="N55" s="69">
        <f>(Table8[[#This Row],[Adj Close]]-Table8[[#This Row],[Forecast 6 Period ]])</f>
        <v>-0.26551000000000613</v>
      </c>
      <c r="O55" s="69">
        <f>Table8[[#This Row],[Erorr 2]]^2</f>
        <v>7.0495560100003254E-2</v>
      </c>
      <c r="P55" s="69">
        <f>ABS(Table8[[#This Row],[Erorr 2]])</f>
        <v>0.26551000000000613</v>
      </c>
      <c r="Q55" s="6">
        <f>Table8[[#This Row],[Abs Erorr 4]]/Table8[[#This Row],[Adj Close]]</f>
        <v>3.2534082916513226E-3</v>
      </c>
    </row>
    <row r="56" spans="6:17" x14ac:dyDescent="0.3">
      <c r="F56" s="79">
        <v>43545</v>
      </c>
      <c r="G56" s="80">
        <v>82.852500000000006</v>
      </c>
      <c r="H56" s="69">
        <f t="shared" si="0"/>
        <v>82.211359999999985</v>
      </c>
      <c r="I56" s="69">
        <f>(Table8[[#This Row],[Adj Close]]-Table8[[#This Row],[Forecast 3 Period]])</f>
        <v>0.64114000000002136</v>
      </c>
      <c r="J56" s="69">
        <f>Table8[[#This Row],[Erorr ]]^2</f>
        <v>0.41106049960002738</v>
      </c>
      <c r="K56" s="69">
        <f>ABS(Table8[[#This Row],[Erorr ]])</f>
        <v>0.64114000000002136</v>
      </c>
      <c r="L56" s="6">
        <f>Table8[[#This Row],[Abs Erorr ]]/Table8[[#This Row],[Adj Close]]</f>
        <v>7.7383301650526095E-3</v>
      </c>
      <c r="M56" s="75">
        <f t="shared" si="1"/>
        <v>81.976969999999994</v>
      </c>
      <c r="N56" s="69">
        <f>(Table8[[#This Row],[Adj Close]]-Table8[[#This Row],[Forecast 6 Period ]])</f>
        <v>0.87553000000001191</v>
      </c>
      <c r="O56" s="69">
        <f>Table8[[#This Row],[Erorr 2]]^2</f>
        <v>0.76655278090002088</v>
      </c>
      <c r="P56" s="69">
        <f>ABS(Table8[[#This Row],[Erorr 2]])</f>
        <v>0.87553000000001191</v>
      </c>
      <c r="Q56" s="6">
        <f>Table8[[#This Row],[Abs Erorr 4]]/Table8[[#This Row],[Adj Close]]</f>
        <v>1.0567333514378104E-2</v>
      </c>
    </row>
    <row r="57" spans="6:17" x14ac:dyDescent="0.3">
      <c r="F57" s="79">
        <v>43546</v>
      </c>
      <c r="G57" s="80">
        <v>77.373599999999996</v>
      </c>
      <c r="H57" s="69">
        <f t="shared" si="0"/>
        <v>82.389300000000006</v>
      </c>
      <c r="I57" s="69">
        <f>(Table8[[#This Row],[Adj Close]]-Table8[[#This Row],[Forecast 3 Period]])</f>
        <v>-5.0157000000000096</v>
      </c>
      <c r="J57" s="69">
        <f>Table8[[#This Row],[Erorr ]]^2</f>
        <v>25.157246490000094</v>
      </c>
      <c r="K57" s="69">
        <f>ABS(Table8[[#This Row],[Erorr ]])</f>
        <v>5.0157000000000096</v>
      </c>
      <c r="L57" s="6">
        <f>Table8[[#This Row],[Abs Erorr ]]/Table8[[#This Row],[Adj Close]]</f>
        <v>6.4824436241819036E-2</v>
      </c>
      <c r="M57" s="75">
        <f t="shared" si="1"/>
        <v>82.286690000000007</v>
      </c>
      <c r="N57" s="69">
        <f>(Table8[[#This Row],[Adj Close]]-Table8[[#This Row],[Forecast 6 Period ]])</f>
        <v>-4.9130900000000111</v>
      </c>
      <c r="O57" s="69">
        <f>Table8[[#This Row],[Erorr 2]]^2</f>
        <v>24.138453348100107</v>
      </c>
      <c r="P57" s="69">
        <f>ABS(Table8[[#This Row],[Erorr 2]])</f>
        <v>4.9130900000000111</v>
      </c>
      <c r="Q57" s="6">
        <f>Table8[[#This Row],[Abs Erorr 4]]/Table8[[#This Row],[Adj Close]]</f>
        <v>6.3498273312861384E-2</v>
      </c>
    </row>
    <row r="58" spans="6:17" x14ac:dyDescent="0.3">
      <c r="F58" s="79">
        <v>43549</v>
      </c>
      <c r="G58" s="80">
        <v>77.505399999999995</v>
      </c>
      <c r="H58" s="69">
        <f t="shared" si="0"/>
        <v>80.288129999999995</v>
      </c>
      <c r="I58" s="69">
        <f>(Table8[[#This Row],[Adj Close]]-Table8[[#This Row],[Forecast 3 Period]])</f>
        <v>-2.7827300000000008</v>
      </c>
      <c r="J58" s="69">
        <f>Table8[[#This Row],[Erorr ]]^2</f>
        <v>7.7435862529000046</v>
      </c>
      <c r="K58" s="69">
        <f>ABS(Table8[[#This Row],[Erorr ]])</f>
        <v>2.7827300000000008</v>
      </c>
      <c r="L58" s="6">
        <f>Table8[[#This Row],[Abs Erorr ]]/Table8[[#This Row],[Adj Close]]</f>
        <v>3.5903691871792175E-2</v>
      </c>
      <c r="M58" s="75">
        <f t="shared" si="1"/>
        <v>81.316119999999998</v>
      </c>
      <c r="N58" s="69">
        <f>(Table8[[#This Row],[Adj Close]]-Table8[[#This Row],[Forecast 6 Period ]])</f>
        <v>-3.8107200000000034</v>
      </c>
      <c r="O58" s="69">
        <f>Table8[[#This Row],[Erorr 2]]^2</f>
        <v>14.521586918400025</v>
      </c>
      <c r="P58" s="69">
        <f>ABS(Table8[[#This Row],[Erorr 2]])</f>
        <v>3.8107200000000034</v>
      </c>
      <c r="Q58" s="6">
        <f>Table8[[#This Row],[Abs Erorr 4]]/Table8[[#This Row],[Adj Close]]</f>
        <v>4.9167154804697528E-2</v>
      </c>
    </row>
    <row r="59" spans="6:17" x14ac:dyDescent="0.3">
      <c r="F59" s="79">
        <v>43550</v>
      </c>
      <c r="G59" s="80">
        <v>78.493799999999993</v>
      </c>
      <c r="H59" s="69">
        <f t="shared" si="0"/>
        <v>79.06998999999999</v>
      </c>
      <c r="I59" s="69">
        <f>(Table8[[#This Row],[Adj Close]]-Table8[[#This Row],[Forecast 3 Period]])</f>
        <v>-0.57618999999999687</v>
      </c>
      <c r="J59" s="69">
        <f>Table8[[#This Row],[Erorr ]]^2</f>
        <v>0.33199491609999637</v>
      </c>
      <c r="K59" s="69">
        <f>ABS(Table8[[#This Row],[Erorr ]])</f>
        <v>0.57618999999999687</v>
      </c>
      <c r="L59" s="6">
        <f>Table8[[#This Row],[Abs Erorr ]]/Table8[[#This Row],[Adj Close]]</f>
        <v>7.3405797655355827E-3</v>
      </c>
      <c r="M59" s="75">
        <f t="shared" si="1"/>
        <v>80.390740000000008</v>
      </c>
      <c r="N59" s="69">
        <f>(Table8[[#This Row],[Adj Close]]-Table8[[#This Row],[Forecast 6 Period ]])</f>
        <v>-1.8969400000000149</v>
      </c>
      <c r="O59" s="69">
        <f>Table8[[#This Row],[Erorr 2]]^2</f>
        <v>3.5983813636000566</v>
      </c>
      <c r="P59" s="69">
        <f>ABS(Table8[[#This Row],[Erorr 2]])</f>
        <v>1.8969400000000149</v>
      </c>
      <c r="Q59" s="6">
        <f>Table8[[#This Row],[Abs Erorr 4]]/Table8[[#This Row],[Adj Close]]</f>
        <v>2.4166749475754964E-2</v>
      </c>
    </row>
    <row r="60" spans="6:17" x14ac:dyDescent="0.3">
      <c r="F60" s="79">
        <v>43551</v>
      </c>
      <c r="G60" s="80">
        <v>78.220799999999997</v>
      </c>
      <c r="H60" s="69">
        <f t="shared" si="0"/>
        <v>77.861220000000003</v>
      </c>
      <c r="I60" s="69">
        <f>(Table8[[#This Row],[Adj Close]]-Table8[[#This Row],[Forecast 3 Period]])</f>
        <v>0.35957999999999402</v>
      </c>
      <c r="J60" s="69">
        <f>Table8[[#This Row],[Erorr ]]^2</f>
        <v>0.12929777639999571</v>
      </c>
      <c r="K60" s="69">
        <f>ABS(Table8[[#This Row],[Erorr ]])</f>
        <v>0.35957999999999402</v>
      </c>
      <c r="L60" s="6">
        <f>Table8[[#This Row],[Abs Erorr ]]/Table8[[#This Row],[Adj Close]]</f>
        <v>4.5969869906724815E-3</v>
      </c>
      <c r="M60" s="75">
        <f t="shared" si="1"/>
        <v>79.66116000000001</v>
      </c>
      <c r="N60" s="69">
        <f>(Table8[[#This Row],[Adj Close]]-Table8[[#This Row],[Forecast 6 Period ]])</f>
        <v>-1.4403600000000125</v>
      </c>
      <c r="O60" s="69">
        <f>Table8[[#This Row],[Erorr 2]]^2</f>
        <v>2.074636929600036</v>
      </c>
      <c r="P60" s="69">
        <f>ABS(Table8[[#This Row],[Erorr 2]])</f>
        <v>1.4403600000000125</v>
      </c>
      <c r="Q60" s="6">
        <f>Table8[[#This Row],[Abs Erorr 4]]/Table8[[#This Row],[Adj Close]]</f>
        <v>1.8414027982327111E-2</v>
      </c>
    </row>
    <row r="61" spans="6:17" x14ac:dyDescent="0.3">
      <c r="F61" s="79">
        <v>43552</v>
      </c>
      <c r="G61" s="80">
        <v>79.115099999999998</v>
      </c>
      <c r="H61" s="69">
        <f t="shared" si="0"/>
        <v>78.088079999999991</v>
      </c>
      <c r="I61" s="69">
        <f>(Table8[[#This Row],[Adj Close]]-Table8[[#This Row],[Forecast 3 Period]])</f>
        <v>1.0270200000000074</v>
      </c>
      <c r="J61" s="69">
        <f>Table8[[#This Row],[Erorr ]]^2</f>
        <v>1.0547700804000151</v>
      </c>
      <c r="K61" s="69">
        <f>ABS(Table8[[#This Row],[Erorr ]])</f>
        <v>1.0270200000000074</v>
      </c>
      <c r="L61" s="6">
        <f>Table8[[#This Row],[Abs Erorr ]]/Table8[[#This Row],[Adj Close]]</f>
        <v>1.2981339845364632E-2</v>
      </c>
      <c r="M61" s="75">
        <f t="shared" si="1"/>
        <v>78.764949999999999</v>
      </c>
      <c r="N61" s="69">
        <f>(Table8[[#This Row],[Adj Close]]-Table8[[#This Row],[Forecast 6 Period ]])</f>
        <v>0.3501499999999993</v>
      </c>
      <c r="O61" s="69">
        <f>Table8[[#This Row],[Erorr 2]]^2</f>
        <v>0.12260502249999951</v>
      </c>
      <c r="P61" s="69">
        <f>ABS(Table8[[#This Row],[Erorr 2]])</f>
        <v>0.3501499999999993</v>
      </c>
      <c r="Q61" s="6">
        <f>Table8[[#This Row],[Abs Erorr 4]]/Table8[[#This Row],[Adj Close]]</f>
        <v>4.425830214459683E-3</v>
      </c>
    </row>
    <row r="62" spans="6:17" x14ac:dyDescent="0.3">
      <c r="F62" s="79">
        <v>43553</v>
      </c>
      <c r="G62" s="80">
        <v>79.275199999999998</v>
      </c>
      <c r="H62" s="69">
        <f t="shared" si="0"/>
        <v>78.660419999999988</v>
      </c>
      <c r="I62" s="69">
        <f>(Table8[[#This Row],[Adj Close]]-Table8[[#This Row],[Forecast 3 Period]])</f>
        <v>0.61478000000001032</v>
      </c>
      <c r="J62" s="69">
        <f>Table8[[#This Row],[Erorr ]]^2</f>
        <v>0.37795444840001269</v>
      </c>
      <c r="K62" s="69">
        <f>ABS(Table8[[#This Row],[Erorr ]])</f>
        <v>0.61478000000001032</v>
      </c>
      <c r="L62" s="6">
        <f>Table8[[#This Row],[Abs Erorr ]]/Table8[[#This Row],[Adj Close]]</f>
        <v>7.7550103941713211E-3</v>
      </c>
      <c r="M62" s="75">
        <f t="shared" si="1"/>
        <v>78.689630000000008</v>
      </c>
      <c r="N62" s="69">
        <f>(Table8[[#This Row],[Adj Close]]-Table8[[#This Row],[Forecast 6 Period ]])</f>
        <v>0.58556999999998993</v>
      </c>
      <c r="O62" s="69">
        <f>Table8[[#This Row],[Erorr 2]]^2</f>
        <v>0.34289222489998822</v>
      </c>
      <c r="P62" s="69">
        <f>ABS(Table8[[#This Row],[Erorr 2]])</f>
        <v>0.58556999999998993</v>
      </c>
      <c r="Q62" s="6">
        <f>Table8[[#This Row],[Abs Erorr 4]]/Table8[[#This Row],[Adj Close]]</f>
        <v>7.386547116878796E-3</v>
      </c>
    </row>
    <row r="63" spans="6:17" x14ac:dyDescent="0.3">
      <c r="F63" s="79">
        <v>43556</v>
      </c>
      <c r="G63" s="80">
        <v>80.235399999999998</v>
      </c>
      <c r="H63" s="69">
        <f t="shared" si="0"/>
        <v>78.910849999999996</v>
      </c>
      <c r="I63" s="69">
        <f>(Table8[[#This Row],[Adj Close]]-Table8[[#This Row],[Forecast 3 Period]])</f>
        <v>1.3245500000000021</v>
      </c>
      <c r="J63" s="69">
        <f>Table8[[#This Row],[Erorr ]]^2</f>
        <v>1.7544327025000055</v>
      </c>
      <c r="K63" s="69">
        <f>ABS(Table8[[#This Row],[Erorr ]])</f>
        <v>1.3245500000000021</v>
      </c>
      <c r="L63" s="6">
        <f>Table8[[#This Row],[Abs Erorr ]]/Table8[[#This Row],[Adj Close]]</f>
        <v>1.6508299329223784E-2</v>
      </c>
      <c r="M63" s="75">
        <f t="shared" si="1"/>
        <v>78.508879999999991</v>
      </c>
      <c r="N63" s="69">
        <f>(Table8[[#This Row],[Adj Close]]-Table8[[#This Row],[Forecast 6 Period ]])</f>
        <v>1.7265200000000078</v>
      </c>
      <c r="O63" s="69">
        <f>Table8[[#This Row],[Erorr 2]]^2</f>
        <v>2.9808713104000271</v>
      </c>
      <c r="P63" s="69">
        <f>ABS(Table8[[#This Row],[Erorr 2]])</f>
        <v>1.7265200000000078</v>
      </c>
      <c r="Q63" s="6">
        <f>Table8[[#This Row],[Abs Erorr 4]]/Table8[[#This Row],[Adj Close]]</f>
        <v>2.1518182747266267E-2</v>
      </c>
    </row>
    <row r="64" spans="6:17" x14ac:dyDescent="0.3">
      <c r="F64" s="79">
        <v>43557</v>
      </c>
      <c r="G64" s="80">
        <v>79.425799999999995</v>
      </c>
      <c r="H64" s="69">
        <f t="shared" si="0"/>
        <v>79.611250000000013</v>
      </c>
      <c r="I64" s="69">
        <f>(Table8[[#This Row],[Adj Close]]-Table8[[#This Row],[Forecast 3 Period]])</f>
        <v>-0.18545000000001721</v>
      </c>
      <c r="J64" s="69">
        <f>Table8[[#This Row],[Erorr ]]^2</f>
        <v>3.4391702500006387E-2</v>
      </c>
      <c r="K64" s="69">
        <f>ABS(Table8[[#This Row],[Erorr ]])</f>
        <v>0.18545000000001721</v>
      </c>
      <c r="L64" s="6">
        <f>Table8[[#This Row],[Abs Erorr ]]/Table8[[#This Row],[Adj Close]]</f>
        <v>2.3348836272346924E-3</v>
      </c>
      <c r="M64" s="75">
        <f t="shared" si="1"/>
        <v>78.969220000000007</v>
      </c>
      <c r="N64" s="69">
        <f>(Table8[[#This Row],[Adj Close]]-Table8[[#This Row],[Forecast 6 Period ]])</f>
        <v>0.45657999999998822</v>
      </c>
      <c r="O64" s="69">
        <f>Table8[[#This Row],[Erorr 2]]^2</f>
        <v>0.20846529639998923</v>
      </c>
      <c r="P64" s="69">
        <f>ABS(Table8[[#This Row],[Erorr 2]])</f>
        <v>0.45657999999998822</v>
      </c>
      <c r="Q64" s="6">
        <f>Table8[[#This Row],[Abs Erorr 4]]/Table8[[#This Row],[Adj Close]]</f>
        <v>5.7485099300225899E-3</v>
      </c>
    </row>
    <row r="65" spans="6:17" x14ac:dyDescent="0.3">
      <c r="F65" s="79">
        <v>43558</v>
      </c>
      <c r="G65" s="80">
        <v>79.52</v>
      </c>
      <c r="H65" s="69">
        <f t="shared" si="0"/>
        <v>79.623499999999993</v>
      </c>
      <c r="I65" s="69">
        <f>(Table8[[#This Row],[Adj Close]]-Table8[[#This Row],[Forecast 3 Period]])</f>
        <v>-0.10349999999999682</v>
      </c>
      <c r="J65" s="69">
        <f>Table8[[#This Row],[Erorr ]]^2</f>
        <v>1.071224999999934E-2</v>
      </c>
      <c r="K65" s="69">
        <f>ABS(Table8[[#This Row],[Erorr ]])</f>
        <v>0.10349999999999682</v>
      </c>
      <c r="L65" s="6">
        <f>Table8[[#This Row],[Abs Erorr ]]/Table8[[#This Row],[Adj Close]]</f>
        <v>1.301559356136781E-3</v>
      </c>
      <c r="M65" s="75">
        <f t="shared" si="1"/>
        <v>79.281759999999991</v>
      </c>
      <c r="N65" s="69">
        <f>(Table8[[#This Row],[Adj Close]]-Table8[[#This Row],[Forecast 6 Period ]])</f>
        <v>0.23824000000000467</v>
      </c>
      <c r="O65" s="69">
        <f>Table8[[#This Row],[Erorr 2]]^2</f>
        <v>5.6758297600002228E-2</v>
      </c>
      <c r="P65" s="69">
        <f>ABS(Table8[[#This Row],[Erorr 2]])</f>
        <v>0.23824000000000467</v>
      </c>
      <c r="Q65" s="6">
        <f>Table8[[#This Row],[Abs Erorr 4]]/Table8[[#This Row],[Adj Close]]</f>
        <v>2.9959758551308434E-3</v>
      </c>
    </row>
    <row r="66" spans="6:17" x14ac:dyDescent="0.3">
      <c r="F66" s="79">
        <v>43559</v>
      </c>
      <c r="G66" s="80">
        <v>80.282499999999999</v>
      </c>
      <c r="H66" s="69">
        <f t="shared" si="0"/>
        <v>79.706359999999989</v>
      </c>
      <c r="I66" s="69">
        <f>(Table8[[#This Row],[Adj Close]]-Table8[[#This Row],[Forecast 3 Period]])</f>
        <v>0.57614000000000942</v>
      </c>
      <c r="J66" s="69">
        <f>Table8[[#This Row],[Erorr ]]^2</f>
        <v>0.33193729960001084</v>
      </c>
      <c r="K66" s="69">
        <f>ABS(Table8[[#This Row],[Erorr ]])</f>
        <v>0.57614000000000942</v>
      </c>
      <c r="L66" s="6">
        <f>Table8[[#This Row],[Abs Erorr ]]/Table8[[#This Row],[Adj Close]]</f>
        <v>7.1764083081619209E-3</v>
      </c>
      <c r="M66" s="75">
        <f t="shared" si="1"/>
        <v>79.424869999999999</v>
      </c>
      <c r="N66" s="69">
        <f>(Table8[[#This Row],[Adj Close]]-Table8[[#This Row],[Forecast 6 Period ]])</f>
        <v>0.85763000000000034</v>
      </c>
      <c r="O66" s="69">
        <f>Table8[[#This Row],[Erorr 2]]^2</f>
        <v>0.73552921690000062</v>
      </c>
      <c r="P66" s="69">
        <f>ABS(Table8[[#This Row],[Erorr 2]])</f>
        <v>0.85763000000000034</v>
      </c>
      <c r="Q66" s="6">
        <f>Table8[[#This Row],[Abs Erorr 4]]/Table8[[#This Row],[Adj Close]]</f>
        <v>1.0682651885529229E-2</v>
      </c>
    </row>
    <row r="67" spans="6:17" x14ac:dyDescent="0.3">
      <c r="F67" s="79">
        <v>43560</v>
      </c>
      <c r="G67" s="80">
        <v>80.395399999999995</v>
      </c>
      <c r="H67" s="69">
        <f t="shared" si="0"/>
        <v>79.79674</v>
      </c>
      <c r="I67" s="69">
        <f>(Table8[[#This Row],[Adj Close]]-Table8[[#This Row],[Forecast 3 Period]])</f>
        <v>0.59865999999999531</v>
      </c>
      <c r="J67" s="69">
        <f>Table8[[#This Row],[Erorr ]]^2</f>
        <v>0.3583937955999944</v>
      </c>
      <c r="K67" s="69">
        <f>ABS(Table8[[#This Row],[Erorr ]])</f>
        <v>0.59865999999999531</v>
      </c>
      <c r="L67" s="6">
        <f>Table8[[#This Row],[Abs Erorr ]]/Table8[[#This Row],[Adj Close]]</f>
        <v>7.4464459409368617E-3</v>
      </c>
      <c r="M67" s="75">
        <f t="shared" si="1"/>
        <v>79.731769999999983</v>
      </c>
      <c r="N67" s="69">
        <f>(Table8[[#This Row],[Adj Close]]-Table8[[#This Row],[Forecast 6 Period ]])</f>
        <v>0.66363000000001193</v>
      </c>
      <c r="O67" s="69">
        <f>Table8[[#This Row],[Erorr 2]]^2</f>
        <v>0.44040477690001584</v>
      </c>
      <c r="P67" s="69">
        <f>ABS(Table8[[#This Row],[Erorr 2]])</f>
        <v>0.66363000000001193</v>
      </c>
      <c r="Q67" s="6">
        <f>Table8[[#This Row],[Abs Erorr 4]]/Table8[[#This Row],[Adj Close]]</f>
        <v>8.2545767543915696E-3</v>
      </c>
    </row>
    <row r="68" spans="6:17" x14ac:dyDescent="0.3">
      <c r="F68" s="79">
        <v>43563</v>
      </c>
      <c r="G68" s="80">
        <v>79.764700000000005</v>
      </c>
      <c r="H68" s="69">
        <f t="shared" si="0"/>
        <v>80.098910000000004</v>
      </c>
      <c r="I68" s="69">
        <f>(Table8[[#This Row],[Adj Close]]-Table8[[#This Row],[Forecast 3 Period]])</f>
        <v>-0.33420999999999879</v>
      </c>
      <c r="J68" s="69">
        <f>Table8[[#This Row],[Erorr ]]^2</f>
        <v>0.11169632409999919</v>
      </c>
      <c r="K68" s="69">
        <f>ABS(Table8[[#This Row],[Erorr ]])</f>
        <v>0.33420999999999879</v>
      </c>
      <c r="L68" s="6">
        <f>Table8[[#This Row],[Abs Erorr ]]/Table8[[#This Row],[Adj Close]]</f>
        <v>4.1899486865743718E-3</v>
      </c>
      <c r="M68" s="75">
        <f t="shared" si="1"/>
        <v>79.875799999999998</v>
      </c>
      <c r="N68" s="69">
        <f>(Table8[[#This Row],[Adj Close]]-Table8[[#This Row],[Forecast 6 Period ]])</f>
        <v>-0.11109999999999332</v>
      </c>
      <c r="O68" s="69">
        <f>Table8[[#This Row],[Erorr 2]]^2</f>
        <v>1.2343209999998515E-2</v>
      </c>
      <c r="P68" s="69">
        <f>ABS(Table8[[#This Row],[Erorr 2]])</f>
        <v>0.11109999999999332</v>
      </c>
      <c r="Q68" s="6">
        <f>Table8[[#This Row],[Abs Erorr 4]]/Table8[[#This Row],[Adj Close]]</f>
        <v>1.3928467103868417E-3</v>
      </c>
    </row>
    <row r="69" spans="6:17" x14ac:dyDescent="0.3">
      <c r="F69" s="79">
        <v>43564</v>
      </c>
      <c r="G69" s="80">
        <v>79.341099999999997</v>
      </c>
      <c r="H69" s="69">
        <f t="shared" si="0"/>
        <v>80.109250000000003</v>
      </c>
      <c r="I69" s="69">
        <f>(Table8[[#This Row],[Adj Close]]-Table8[[#This Row],[Forecast 3 Period]])</f>
        <v>-0.76815000000000566</v>
      </c>
      <c r="J69" s="69">
        <f>Table8[[#This Row],[Erorr ]]^2</f>
        <v>0.59005442250000872</v>
      </c>
      <c r="K69" s="69">
        <f>ABS(Table8[[#This Row],[Erorr ]])</f>
        <v>0.76815000000000566</v>
      </c>
      <c r="L69" s="6">
        <f>Table8[[#This Row],[Abs Erorr ]]/Table8[[#This Row],[Adj Close]]</f>
        <v>9.6816152032175723E-3</v>
      </c>
      <c r="M69" s="75">
        <f t="shared" si="1"/>
        <v>79.958640000000003</v>
      </c>
      <c r="N69" s="69">
        <f>(Table8[[#This Row],[Adj Close]]-Table8[[#This Row],[Forecast 6 Period ]])</f>
        <v>-0.61754000000000531</v>
      </c>
      <c r="O69" s="69">
        <f>Table8[[#This Row],[Erorr 2]]^2</f>
        <v>0.38135565160000656</v>
      </c>
      <c r="P69" s="69">
        <f>ABS(Table8[[#This Row],[Erorr 2]])</f>
        <v>0.61754000000000531</v>
      </c>
      <c r="Q69" s="6">
        <f>Table8[[#This Row],[Abs Erorr 4]]/Table8[[#This Row],[Adj Close]]</f>
        <v>7.7833556630801104E-3</v>
      </c>
    </row>
    <row r="70" spans="6:17" x14ac:dyDescent="0.3">
      <c r="F70" s="79">
        <v>43565</v>
      </c>
      <c r="G70" s="80">
        <v>79.905900000000003</v>
      </c>
      <c r="H70" s="69">
        <f t="shared" ref="H70:H133" si="2">$A$10*G69+$A$11*G68+$A$12*G67</f>
        <v>79.784469999999999</v>
      </c>
      <c r="I70" s="69">
        <f>(Table8[[#This Row],[Adj Close]]-Table8[[#This Row],[Forecast 3 Period]])</f>
        <v>0.1214300000000037</v>
      </c>
      <c r="J70" s="69">
        <f>Table8[[#This Row],[Erorr ]]^2</f>
        <v>1.47452449000009E-2</v>
      </c>
      <c r="K70" s="69">
        <f>ABS(Table8[[#This Row],[Erorr ]])</f>
        <v>0.1214300000000037</v>
      </c>
      <c r="L70" s="6">
        <f>Table8[[#This Row],[Abs Erorr ]]/Table8[[#This Row],[Adj Close]]</f>
        <v>1.5196625030192226E-3</v>
      </c>
      <c r="M70" s="75">
        <f t="shared" si="1"/>
        <v>79.851320000000015</v>
      </c>
      <c r="N70" s="69">
        <f>(Table8[[#This Row],[Adj Close]]-Table8[[#This Row],[Forecast 6 Period ]])</f>
        <v>5.4579999999987194E-2</v>
      </c>
      <c r="O70" s="69">
        <f>Table8[[#This Row],[Erorr 2]]^2</f>
        <v>2.9789763999986023E-3</v>
      </c>
      <c r="P70" s="69">
        <f>ABS(Table8[[#This Row],[Erorr 2]])</f>
        <v>5.4579999999987194E-2</v>
      </c>
      <c r="Q70" s="6">
        <f>Table8[[#This Row],[Abs Erorr 4]]/Table8[[#This Row],[Adj Close]]</f>
        <v>6.8305344161053425E-4</v>
      </c>
    </row>
    <row r="71" spans="6:17" x14ac:dyDescent="0.3">
      <c r="F71" s="79">
        <v>43566</v>
      </c>
      <c r="G71" s="80">
        <v>80.018900000000002</v>
      </c>
      <c r="H71" s="69">
        <f t="shared" si="2"/>
        <v>79.694100000000006</v>
      </c>
      <c r="I71" s="69">
        <f>(Table8[[#This Row],[Adj Close]]-Table8[[#This Row],[Forecast 3 Period]])</f>
        <v>0.3247999999999962</v>
      </c>
      <c r="J71" s="69">
        <f>Table8[[#This Row],[Erorr ]]^2</f>
        <v>0.10549503999999753</v>
      </c>
      <c r="K71" s="69">
        <f>ABS(Table8[[#This Row],[Erorr ]])</f>
        <v>0.3247999999999962</v>
      </c>
      <c r="L71" s="6">
        <f>Table8[[#This Row],[Abs Erorr ]]/Table8[[#This Row],[Adj Close]]</f>
        <v>4.0590410515515237E-3</v>
      </c>
      <c r="M71" s="75">
        <f t="shared" si="1"/>
        <v>79.861670000000004</v>
      </c>
      <c r="N71" s="69">
        <f>(Table8[[#This Row],[Adj Close]]-Table8[[#This Row],[Forecast 6 Period ]])</f>
        <v>0.15722999999999843</v>
      </c>
      <c r="O71" s="69">
        <f>Table8[[#This Row],[Erorr 2]]^2</f>
        <v>2.4721272899999504E-2</v>
      </c>
      <c r="P71" s="69">
        <f>ABS(Table8[[#This Row],[Erorr 2]])</f>
        <v>0.15722999999999843</v>
      </c>
      <c r="Q71" s="6">
        <f>Table8[[#This Row],[Abs Erorr 4]]/Table8[[#This Row],[Adj Close]]</f>
        <v>1.9649107898258838E-3</v>
      </c>
    </row>
    <row r="72" spans="6:17" x14ac:dyDescent="0.3">
      <c r="F72" s="79">
        <v>43567</v>
      </c>
      <c r="G72" s="80">
        <v>81.186199999999999</v>
      </c>
      <c r="H72" s="69">
        <f t="shared" si="2"/>
        <v>79.781660000000002</v>
      </c>
      <c r="I72" s="69">
        <f>(Table8[[#This Row],[Adj Close]]-Table8[[#This Row],[Forecast 3 Period]])</f>
        <v>1.4045399999999972</v>
      </c>
      <c r="J72" s="69">
        <f>Table8[[#This Row],[Erorr ]]^2</f>
        <v>1.9727326115999921</v>
      </c>
      <c r="K72" s="69">
        <f>ABS(Table8[[#This Row],[Erorr ]])</f>
        <v>1.4045399999999972</v>
      </c>
      <c r="L72" s="6">
        <f>Table8[[#This Row],[Abs Erorr ]]/Table8[[#This Row],[Adj Close]]</f>
        <v>1.7300230827406594E-2</v>
      </c>
      <c r="M72" s="75">
        <f t="shared" si="1"/>
        <v>79.873910000000009</v>
      </c>
      <c r="N72" s="69">
        <f>(Table8[[#This Row],[Adj Close]]-Table8[[#This Row],[Forecast 6 Period ]])</f>
        <v>1.3122899999999902</v>
      </c>
      <c r="O72" s="69">
        <f>Table8[[#This Row],[Erorr 2]]^2</f>
        <v>1.7221050440999743</v>
      </c>
      <c r="P72" s="69">
        <f>ABS(Table8[[#This Row],[Erorr 2]])</f>
        <v>1.3122899999999902</v>
      </c>
      <c r="Q72" s="6">
        <f>Table8[[#This Row],[Abs Erorr 4]]/Table8[[#This Row],[Adj Close]]</f>
        <v>1.6163953972473034E-2</v>
      </c>
    </row>
    <row r="73" spans="6:17" x14ac:dyDescent="0.3">
      <c r="F73" s="79">
        <v>43570</v>
      </c>
      <c r="G73" s="80">
        <v>81.741600000000005</v>
      </c>
      <c r="H73" s="69">
        <f t="shared" si="2"/>
        <v>80.451920000000001</v>
      </c>
      <c r="I73" s="69">
        <f>(Table8[[#This Row],[Adj Close]]-Table8[[#This Row],[Forecast 3 Period]])</f>
        <v>1.2896800000000042</v>
      </c>
      <c r="J73" s="69">
        <f>Table8[[#This Row],[Erorr ]]^2</f>
        <v>1.6632745024000106</v>
      </c>
      <c r="K73" s="69">
        <f>ABS(Table8[[#This Row],[Erorr ]])</f>
        <v>1.2896800000000042</v>
      </c>
      <c r="L73" s="6">
        <f>Table8[[#This Row],[Abs Erorr ]]/Table8[[#This Row],[Adj Close]]</f>
        <v>1.5777523317380672E-2</v>
      </c>
      <c r="M73" s="75">
        <f t="shared" ref="M73:M136" si="3">$B$10*G72+$B$11*G71+$B$12*G70+$B$13*G69+$B$14*G68+$B$15*G67</f>
        <v>80.106430000000017</v>
      </c>
      <c r="N73" s="69">
        <f>(Table8[[#This Row],[Adj Close]]-Table8[[#This Row],[Forecast 6 Period ]])</f>
        <v>1.635169999999988</v>
      </c>
      <c r="O73" s="69">
        <f>Table8[[#This Row],[Erorr 2]]^2</f>
        <v>2.6737809288999608</v>
      </c>
      <c r="P73" s="69">
        <f>ABS(Table8[[#This Row],[Erorr 2]])</f>
        <v>1.635169999999988</v>
      </c>
      <c r="Q73" s="6">
        <f>Table8[[#This Row],[Abs Erorr 4]]/Table8[[#This Row],[Adj Close]]</f>
        <v>2.0004134981453606E-2</v>
      </c>
    </row>
    <row r="74" spans="6:17" x14ac:dyDescent="0.3">
      <c r="F74" s="79">
        <v>43571</v>
      </c>
      <c r="G74" s="80">
        <v>82.654799999999994</v>
      </c>
      <c r="H74" s="69">
        <f t="shared" si="2"/>
        <v>81.058170000000004</v>
      </c>
      <c r="I74" s="69">
        <f>(Table8[[#This Row],[Adj Close]]-Table8[[#This Row],[Forecast 3 Period]])</f>
        <v>1.5966299999999904</v>
      </c>
      <c r="J74" s="69">
        <f>Table8[[#This Row],[Erorr ]]^2</f>
        <v>2.5492273568999697</v>
      </c>
      <c r="K74" s="69">
        <f>ABS(Table8[[#This Row],[Erorr ]])</f>
        <v>1.5966299999999904</v>
      </c>
      <c r="L74" s="6">
        <f>Table8[[#This Row],[Abs Erorr ]]/Table8[[#This Row],[Adj Close]]</f>
        <v>1.9316845482657882E-2</v>
      </c>
      <c r="M74" s="75">
        <f t="shared" si="3"/>
        <v>80.481100000000026</v>
      </c>
      <c r="N74" s="69">
        <f>(Table8[[#This Row],[Adj Close]]-Table8[[#This Row],[Forecast 6 Period ]])</f>
        <v>2.1736999999999682</v>
      </c>
      <c r="O74" s="69">
        <f>Table8[[#This Row],[Erorr 2]]^2</f>
        <v>4.7249716899998617</v>
      </c>
      <c r="P74" s="69">
        <f>ABS(Table8[[#This Row],[Erorr 2]])</f>
        <v>2.1736999999999682</v>
      </c>
      <c r="Q74" s="6">
        <f>Table8[[#This Row],[Abs Erorr 4]]/Table8[[#This Row],[Adj Close]]</f>
        <v>2.629853317653625E-2</v>
      </c>
    </row>
    <row r="75" spans="6:17" x14ac:dyDescent="0.3">
      <c r="F75" s="79">
        <v>43572</v>
      </c>
      <c r="G75" s="80">
        <v>83.530299999999997</v>
      </c>
      <c r="H75" s="69">
        <f t="shared" si="2"/>
        <v>81.940259999999995</v>
      </c>
      <c r="I75" s="69">
        <f>(Table8[[#This Row],[Adj Close]]-Table8[[#This Row],[Forecast 3 Period]])</f>
        <v>1.5900400000000019</v>
      </c>
      <c r="J75" s="69">
        <f>Table8[[#This Row],[Erorr ]]^2</f>
        <v>2.5282272016000062</v>
      </c>
      <c r="K75" s="69">
        <f>ABS(Table8[[#This Row],[Erorr ]])</f>
        <v>1.5900400000000019</v>
      </c>
      <c r="L75" s="6">
        <f>Table8[[#This Row],[Abs Erorr ]]/Table8[[#This Row],[Adj Close]]</f>
        <v>1.9035487721222141E-2</v>
      </c>
      <c r="M75" s="75">
        <f t="shared" si="3"/>
        <v>81.045000000000002</v>
      </c>
      <c r="N75" s="69">
        <f>(Table8[[#This Row],[Adj Close]]-Table8[[#This Row],[Forecast 6 Period ]])</f>
        <v>2.4852999999999952</v>
      </c>
      <c r="O75" s="69">
        <f>Table8[[#This Row],[Erorr 2]]^2</f>
        <v>6.1767160899999762</v>
      </c>
      <c r="P75" s="69">
        <f>ABS(Table8[[#This Row],[Erorr 2]])</f>
        <v>2.4852999999999952</v>
      </c>
      <c r="Q75" s="6">
        <f>Table8[[#This Row],[Abs Erorr 4]]/Table8[[#This Row],[Adj Close]]</f>
        <v>2.9753275158834521E-2</v>
      </c>
    </row>
    <row r="76" spans="6:17" x14ac:dyDescent="0.3">
      <c r="F76" s="79">
        <v>43573</v>
      </c>
      <c r="G76" s="80">
        <v>83.972700000000003</v>
      </c>
      <c r="H76" s="69">
        <f t="shared" si="2"/>
        <v>82.731040000000007</v>
      </c>
      <c r="I76" s="69">
        <f>(Table8[[#This Row],[Adj Close]]-Table8[[#This Row],[Forecast 3 Period]])</f>
        <v>1.241659999999996</v>
      </c>
      <c r="J76" s="69">
        <f>Table8[[#This Row],[Erorr ]]^2</f>
        <v>1.5417195555999901</v>
      </c>
      <c r="K76" s="69">
        <f>ABS(Table8[[#This Row],[Erorr ]])</f>
        <v>1.241659999999996</v>
      </c>
      <c r="L76" s="6">
        <f>Table8[[#This Row],[Abs Erorr ]]/Table8[[#This Row],[Adj Close]]</f>
        <v>1.4786472270154418E-2</v>
      </c>
      <c r="M76" s="75">
        <f t="shared" si="3"/>
        <v>81.815060000000003</v>
      </c>
      <c r="N76" s="69">
        <f>(Table8[[#This Row],[Adj Close]]-Table8[[#This Row],[Forecast 6 Period ]])</f>
        <v>2.1576400000000007</v>
      </c>
      <c r="O76" s="69">
        <f>Table8[[#This Row],[Erorr 2]]^2</f>
        <v>4.6554103696000029</v>
      </c>
      <c r="P76" s="69">
        <f>ABS(Table8[[#This Row],[Erorr 2]])</f>
        <v>2.1576400000000007</v>
      </c>
      <c r="Q76" s="6">
        <f>Table8[[#This Row],[Abs Erorr 4]]/Table8[[#This Row],[Adj Close]]</f>
        <v>2.5694541202081159E-2</v>
      </c>
    </row>
    <row r="77" spans="6:17" x14ac:dyDescent="0.3">
      <c r="F77" s="79">
        <v>43577</v>
      </c>
      <c r="G77" s="80">
        <v>82.240600000000001</v>
      </c>
      <c r="H77" s="69">
        <f t="shared" si="2"/>
        <v>83.444609999999997</v>
      </c>
      <c r="I77" s="69">
        <f>(Table8[[#This Row],[Adj Close]]-Table8[[#This Row],[Forecast 3 Period]])</f>
        <v>-1.2040099999999967</v>
      </c>
      <c r="J77" s="69">
        <f>Table8[[#This Row],[Erorr ]]^2</f>
        <v>1.449640080099992</v>
      </c>
      <c r="K77" s="69">
        <f>ABS(Table8[[#This Row],[Erorr ]])</f>
        <v>1.2040099999999967</v>
      </c>
      <c r="L77" s="6">
        <f>Table8[[#This Row],[Abs Erorr ]]/Table8[[#This Row],[Adj Close]]</f>
        <v>1.4640092606328221E-2</v>
      </c>
      <c r="M77" s="75">
        <f t="shared" si="3"/>
        <v>82.50039000000001</v>
      </c>
      <c r="N77" s="69">
        <f>(Table8[[#This Row],[Adj Close]]-Table8[[#This Row],[Forecast 6 Period ]])</f>
        <v>-0.25979000000000951</v>
      </c>
      <c r="O77" s="69">
        <f>Table8[[#This Row],[Erorr 2]]^2</f>
        <v>6.7490844100004943E-2</v>
      </c>
      <c r="P77" s="69">
        <f>ABS(Table8[[#This Row],[Erorr 2]])</f>
        <v>0.25979000000000951</v>
      </c>
      <c r="Q77" s="6">
        <f>Table8[[#This Row],[Abs Erorr 4]]/Table8[[#This Row],[Adj Close]]</f>
        <v>3.1589020508120016E-3</v>
      </c>
    </row>
    <row r="78" spans="6:17" x14ac:dyDescent="0.3">
      <c r="F78" s="79">
        <v>43578</v>
      </c>
      <c r="G78" s="80">
        <v>82.3065</v>
      </c>
      <c r="H78" s="69">
        <f t="shared" si="2"/>
        <v>83.147139999999993</v>
      </c>
      <c r="I78" s="69">
        <f>(Table8[[#This Row],[Adj Close]]-Table8[[#This Row],[Forecast 3 Period]])</f>
        <v>-0.84063999999999339</v>
      </c>
      <c r="J78" s="69">
        <f>Table8[[#This Row],[Erorr ]]^2</f>
        <v>0.70667560959998887</v>
      </c>
      <c r="K78" s="69">
        <f>ABS(Table8[[#This Row],[Erorr ]])</f>
        <v>0.84063999999999339</v>
      </c>
      <c r="L78" s="6">
        <f>Table8[[#This Row],[Abs Erorr ]]/Table8[[#This Row],[Adj Close]]</f>
        <v>1.0213531130591064E-2</v>
      </c>
      <c r="M78" s="75">
        <f t="shared" si="3"/>
        <v>82.772459999999995</v>
      </c>
      <c r="N78" s="69">
        <f>(Table8[[#This Row],[Adj Close]]-Table8[[#This Row],[Forecast 6 Period ]])</f>
        <v>-0.46595999999999549</v>
      </c>
      <c r="O78" s="69">
        <f>Table8[[#This Row],[Erorr 2]]^2</f>
        <v>0.21711872159999579</v>
      </c>
      <c r="P78" s="69">
        <f>ABS(Table8[[#This Row],[Erorr 2]])</f>
        <v>0.46595999999999549</v>
      </c>
      <c r="Q78" s="6">
        <f>Table8[[#This Row],[Abs Erorr 4]]/Table8[[#This Row],[Adj Close]]</f>
        <v>5.6612782708534018E-3</v>
      </c>
    </row>
    <row r="79" spans="6:17" x14ac:dyDescent="0.3">
      <c r="F79" s="79">
        <v>43579</v>
      </c>
      <c r="G79" s="80">
        <v>83.2102</v>
      </c>
      <c r="H79" s="69">
        <f t="shared" si="2"/>
        <v>82.786590000000004</v>
      </c>
      <c r="I79" s="69">
        <f>(Table8[[#This Row],[Adj Close]]-Table8[[#This Row],[Forecast 3 Period]])</f>
        <v>0.42360999999999649</v>
      </c>
      <c r="J79" s="69">
        <f>Table8[[#This Row],[Erorr ]]^2</f>
        <v>0.17944543209999703</v>
      </c>
      <c r="K79" s="69">
        <f>ABS(Table8[[#This Row],[Erorr ]])</f>
        <v>0.42360999999999649</v>
      </c>
      <c r="L79" s="6">
        <f>Table8[[#This Row],[Abs Erorr ]]/Table8[[#This Row],[Adj Close]]</f>
        <v>5.0908422284767548E-3</v>
      </c>
      <c r="M79" s="75">
        <f t="shared" si="3"/>
        <v>82.84966</v>
      </c>
      <c r="N79" s="69">
        <f>(Table8[[#This Row],[Adj Close]]-Table8[[#This Row],[Forecast 6 Period ]])</f>
        <v>0.3605400000000003</v>
      </c>
      <c r="O79" s="69">
        <f>Table8[[#This Row],[Erorr 2]]^2</f>
        <v>0.12998909160000022</v>
      </c>
      <c r="P79" s="69">
        <f>ABS(Table8[[#This Row],[Erorr 2]])</f>
        <v>0.3605400000000003</v>
      </c>
      <c r="Q79" s="6">
        <f>Table8[[#This Row],[Abs Erorr 4]]/Table8[[#This Row],[Adj Close]]</f>
        <v>4.3328822668374824E-3</v>
      </c>
    </row>
    <row r="80" spans="6:17" x14ac:dyDescent="0.3">
      <c r="F80" s="79">
        <v>43580</v>
      </c>
      <c r="G80" s="80">
        <v>82.428899999999999</v>
      </c>
      <c r="H80" s="69">
        <f t="shared" si="2"/>
        <v>82.648210000000006</v>
      </c>
      <c r="I80" s="69">
        <f>(Table8[[#This Row],[Adj Close]]-Table8[[#This Row],[Forecast 3 Period]])</f>
        <v>-0.21931000000000722</v>
      </c>
      <c r="J80" s="69">
        <f>Table8[[#This Row],[Erorr ]]^2</f>
        <v>4.8096876100003169E-2</v>
      </c>
      <c r="K80" s="69">
        <f>ABS(Table8[[#This Row],[Erorr ]])</f>
        <v>0.21931000000000722</v>
      </c>
      <c r="L80" s="6">
        <f>Table8[[#This Row],[Abs Erorr ]]/Table8[[#This Row],[Adj Close]]</f>
        <v>2.6605959802934072E-3</v>
      </c>
      <c r="M80" s="75">
        <f t="shared" si="3"/>
        <v>82.964510000000004</v>
      </c>
      <c r="N80" s="69">
        <f>(Table8[[#This Row],[Adj Close]]-Table8[[#This Row],[Forecast 6 Period ]])</f>
        <v>-0.53561000000000547</v>
      </c>
      <c r="O80" s="69">
        <f>Table8[[#This Row],[Erorr 2]]^2</f>
        <v>0.28687807210000588</v>
      </c>
      <c r="P80" s="69">
        <f>ABS(Table8[[#This Row],[Erorr 2]])</f>
        <v>0.53561000000000547</v>
      </c>
      <c r="Q80" s="6">
        <f>Table8[[#This Row],[Abs Erorr 4]]/Table8[[#This Row],[Adj Close]]</f>
        <v>6.4978423829507061E-3</v>
      </c>
    </row>
    <row r="81" spans="6:17" x14ac:dyDescent="0.3">
      <c r="F81" s="79">
        <v>43581</v>
      </c>
      <c r="G81" s="80">
        <v>83.134900000000002</v>
      </c>
      <c r="H81" s="69">
        <f t="shared" si="2"/>
        <v>82.626570000000001</v>
      </c>
      <c r="I81" s="69">
        <f>(Table8[[#This Row],[Adj Close]]-Table8[[#This Row],[Forecast 3 Period]])</f>
        <v>0.50833000000000084</v>
      </c>
      <c r="J81" s="69">
        <f>Table8[[#This Row],[Erorr ]]^2</f>
        <v>0.25839938890000086</v>
      </c>
      <c r="K81" s="69">
        <f>ABS(Table8[[#This Row],[Erorr ]])</f>
        <v>0.50833000000000084</v>
      </c>
      <c r="L81" s="6">
        <f>Table8[[#This Row],[Abs Erorr ]]/Table8[[#This Row],[Adj Close]]</f>
        <v>6.1145198947734443E-3</v>
      </c>
      <c r="M81" s="75">
        <f t="shared" si="3"/>
        <v>82.787540000000007</v>
      </c>
      <c r="N81" s="69">
        <f>(Table8[[#This Row],[Adj Close]]-Table8[[#This Row],[Forecast 6 Period ]])</f>
        <v>0.34735999999999478</v>
      </c>
      <c r="O81" s="69">
        <f>Table8[[#This Row],[Erorr 2]]^2</f>
        <v>0.12065896959999638</v>
      </c>
      <c r="P81" s="69">
        <f>ABS(Table8[[#This Row],[Erorr 2]])</f>
        <v>0.34735999999999478</v>
      </c>
      <c r="Q81" s="6">
        <f>Table8[[#This Row],[Abs Erorr 4]]/Table8[[#This Row],[Adj Close]]</f>
        <v>4.1782692948448214E-3</v>
      </c>
    </row>
    <row r="82" spans="6:17" x14ac:dyDescent="0.3">
      <c r="F82" s="79">
        <v>43584</v>
      </c>
      <c r="G82" s="80">
        <v>83.087800000000001</v>
      </c>
      <c r="H82" s="69">
        <f t="shared" si="2"/>
        <v>82.945689999999999</v>
      </c>
      <c r="I82" s="69">
        <f>(Table8[[#This Row],[Adj Close]]-Table8[[#This Row],[Forecast 3 Period]])</f>
        <v>0.1421100000000024</v>
      </c>
      <c r="J82" s="69">
        <f>Table8[[#This Row],[Erorr ]]^2</f>
        <v>2.0195252100000682E-2</v>
      </c>
      <c r="K82" s="69">
        <f>ABS(Table8[[#This Row],[Erorr ]])</f>
        <v>0.1421100000000024</v>
      </c>
      <c r="L82" s="6">
        <f>Table8[[#This Row],[Abs Erorr ]]/Table8[[#This Row],[Adj Close]]</f>
        <v>1.7103594029448655E-3</v>
      </c>
      <c r="M82" s="75">
        <f t="shared" si="3"/>
        <v>82.837430000000012</v>
      </c>
      <c r="N82" s="69">
        <f>(Table8[[#This Row],[Adj Close]]-Table8[[#This Row],[Forecast 6 Period ]])</f>
        <v>0.25036999999998955</v>
      </c>
      <c r="O82" s="69">
        <f>Table8[[#This Row],[Erorr 2]]^2</f>
        <v>6.2685136899994762E-2</v>
      </c>
      <c r="P82" s="69">
        <f>ABS(Table8[[#This Row],[Erorr 2]])</f>
        <v>0.25036999999998955</v>
      </c>
      <c r="Q82" s="6">
        <f>Table8[[#This Row],[Abs Erorr 4]]/Table8[[#This Row],[Adj Close]]</f>
        <v>3.01331844145578E-3</v>
      </c>
    </row>
    <row r="83" spans="6:17" x14ac:dyDescent="0.3">
      <c r="F83" s="79">
        <v>43585</v>
      </c>
      <c r="G83" s="80">
        <v>82.683000000000007</v>
      </c>
      <c r="H83" s="69">
        <f t="shared" si="2"/>
        <v>82.904259999999994</v>
      </c>
      <c r="I83" s="69">
        <f>(Table8[[#This Row],[Adj Close]]-Table8[[#This Row],[Forecast 3 Period]])</f>
        <v>-0.22125999999998669</v>
      </c>
      <c r="J83" s="69">
        <f>Table8[[#This Row],[Erorr ]]^2</f>
        <v>4.8955987599994109E-2</v>
      </c>
      <c r="K83" s="69">
        <f>ABS(Table8[[#This Row],[Erorr ]])</f>
        <v>0.22125999999998669</v>
      </c>
      <c r="L83" s="6">
        <f>Table8[[#This Row],[Abs Erorr ]]/Table8[[#This Row],[Adj Close]]</f>
        <v>2.6760035315601355E-3</v>
      </c>
      <c r="M83" s="75">
        <f t="shared" si="3"/>
        <v>82.827070000000006</v>
      </c>
      <c r="N83" s="69">
        <f>(Table8[[#This Row],[Adj Close]]-Table8[[#This Row],[Forecast 6 Period ]])</f>
        <v>-0.14406999999999925</v>
      </c>
      <c r="O83" s="69">
        <f>Table8[[#This Row],[Erorr 2]]^2</f>
        <v>2.0756164899999784E-2</v>
      </c>
      <c r="P83" s="69">
        <f>ABS(Table8[[#This Row],[Erorr 2]])</f>
        <v>0.14406999999999925</v>
      </c>
      <c r="Q83" s="6">
        <f>Table8[[#This Row],[Abs Erorr 4]]/Table8[[#This Row],[Adj Close]]</f>
        <v>1.7424379860430711E-3</v>
      </c>
    </row>
    <row r="84" spans="6:17" x14ac:dyDescent="0.3">
      <c r="F84" s="79">
        <v>43586</v>
      </c>
      <c r="G84" s="80">
        <v>80.866100000000003</v>
      </c>
      <c r="H84" s="69">
        <f t="shared" si="2"/>
        <v>82.940010000000015</v>
      </c>
      <c r="I84" s="69">
        <f>(Table8[[#This Row],[Adj Close]]-Table8[[#This Row],[Forecast 3 Period]])</f>
        <v>-2.0739100000000121</v>
      </c>
      <c r="J84" s="69">
        <f>Table8[[#This Row],[Erorr ]]^2</f>
        <v>4.30110268810005</v>
      </c>
      <c r="K84" s="69">
        <f>ABS(Table8[[#This Row],[Erorr ]])</f>
        <v>2.0739100000000121</v>
      </c>
      <c r="L84" s="6">
        <f>Table8[[#This Row],[Abs Erorr ]]/Table8[[#This Row],[Adj Close]]</f>
        <v>2.5646222582763507E-2</v>
      </c>
      <c r="M84" s="75">
        <f t="shared" si="3"/>
        <v>82.818590000000015</v>
      </c>
      <c r="N84" s="69">
        <f>(Table8[[#This Row],[Adj Close]]-Table8[[#This Row],[Forecast 6 Period ]])</f>
        <v>-1.9524900000000116</v>
      </c>
      <c r="O84" s="69">
        <f>Table8[[#This Row],[Erorr 2]]^2</f>
        <v>3.8122172001000454</v>
      </c>
      <c r="P84" s="69">
        <f>ABS(Table8[[#This Row],[Erorr 2]])</f>
        <v>1.9524900000000116</v>
      </c>
      <c r="Q84" s="6">
        <f>Table8[[#This Row],[Abs Erorr 4]]/Table8[[#This Row],[Adj Close]]</f>
        <v>2.4144728137006872E-2</v>
      </c>
    </row>
    <row r="85" spans="6:17" x14ac:dyDescent="0.3">
      <c r="F85" s="79">
        <v>43587</v>
      </c>
      <c r="G85" s="80">
        <v>80.272999999999996</v>
      </c>
      <c r="H85" s="69">
        <f t="shared" si="2"/>
        <v>82.077680000000001</v>
      </c>
      <c r="I85" s="69">
        <f>(Table8[[#This Row],[Adj Close]]-Table8[[#This Row],[Forecast 3 Period]])</f>
        <v>-1.8046800000000047</v>
      </c>
      <c r="J85" s="69">
        <f>Table8[[#This Row],[Erorr ]]^2</f>
        <v>3.2568699024000169</v>
      </c>
      <c r="K85" s="69">
        <f>ABS(Table8[[#This Row],[Erorr ]])</f>
        <v>1.8046800000000047</v>
      </c>
      <c r="L85" s="6">
        <f>Table8[[#This Row],[Abs Erorr ]]/Table8[[#This Row],[Adj Close]]</f>
        <v>2.2481780922601682E-2</v>
      </c>
      <c r="M85" s="75">
        <f t="shared" si="3"/>
        <v>82.518270000000015</v>
      </c>
      <c r="N85" s="69">
        <f>(Table8[[#This Row],[Adj Close]]-Table8[[#This Row],[Forecast 6 Period ]])</f>
        <v>-2.2452700000000192</v>
      </c>
      <c r="O85" s="69">
        <f>Table8[[#This Row],[Erorr 2]]^2</f>
        <v>5.0412373729000866</v>
      </c>
      <c r="P85" s="69">
        <f>ABS(Table8[[#This Row],[Erorr 2]])</f>
        <v>2.2452700000000192</v>
      </c>
      <c r="Q85" s="6">
        <f>Table8[[#This Row],[Abs Erorr 4]]/Table8[[#This Row],[Adj Close]]</f>
        <v>2.7970425921542977E-2</v>
      </c>
    </row>
    <row r="86" spans="6:17" x14ac:dyDescent="0.3">
      <c r="F86" s="79">
        <v>43588</v>
      </c>
      <c r="G86" s="80">
        <v>80.677899999999994</v>
      </c>
      <c r="H86" s="69">
        <f t="shared" si="2"/>
        <v>81.173929999999999</v>
      </c>
      <c r="I86" s="69">
        <f>(Table8[[#This Row],[Adj Close]]-Table8[[#This Row],[Forecast 3 Period]])</f>
        <v>-0.49603000000000463</v>
      </c>
      <c r="J86" s="69">
        <f>Table8[[#This Row],[Erorr ]]^2</f>
        <v>0.2460457609000046</v>
      </c>
      <c r="K86" s="69">
        <f>ABS(Table8[[#This Row],[Erorr ]])</f>
        <v>0.49603000000000463</v>
      </c>
      <c r="L86" s="6">
        <f>Table8[[#This Row],[Abs Erorr ]]/Table8[[#This Row],[Adj Close]]</f>
        <v>6.1482760458564821E-3</v>
      </c>
      <c r="M86" s="75">
        <f t="shared" si="3"/>
        <v>81.938360000000003</v>
      </c>
      <c r="N86" s="69">
        <f>(Table8[[#This Row],[Adj Close]]-Table8[[#This Row],[Forecast 6 Period ]])</f>
        <v>-1.260460000000009</v>
      </c>
      <c r="O86" s="69">
        <f>Table8[[#This Row],[Erorr 2]]^2</f>
        <v>1.5887594116000228</v>
      </c>
      <c r="P86" s="69">
        <f>ABS(Table8[[#This Row],[Erorr 2]])</f>
        <v>1.260460000000009</v>
      </c>
      <c r="Q86" s="6">
        <f>Table8[[#This Row],[Abs Erorr 4]]/Table8[[#This Row],[Adj Close]]</f>
        <v>1.5623361540149275E-2</v>
      </c>
    </row>
    <row r="87" spans="6:17" x14ac:dyDescent="0.3">
      <c r="F87" s="79">
        <v>43591</v>
      </c>
      <c r="G87" s="80">
        <v>78.672700000000006</v>
      </c>
      <c r="H87" s="69">
        <f t="shared" si="2"/>
        <v>80.612889999999993</v>
      </c>
      <c r="I87" s="69">
        <f>(Table8[[#This Row],[Adj Close]]-Table8[[#This Row],[Forecast 3 Period]])</f>
        <v>-1.940189999999987</v>
      </c>
      <c r="J87" s="69">
        <f>Table8[[#This Row],[Erorr ]]^2</f>
        <v>3.7643372360999496</v>
      </c>
      <c r="K87" s="69">
        <f>ABS(Table8[[#This Row],[Erorr ]])</f>
        <v>1.940189999999987</v>
      </c>
      <c r="L87" s="6">
        <f>Table8[[#This Row],[Abs Erorr ]]/Table8[[#This Row],[Adj Close]]</f>
        <v>2.4661540788608841E-2</v>
      </c>
      <c r="M87" s="75">
        <f t="shared" si="3"/>
        <v>81.522270000000006</v>
      </c>
      <c r="N87" s="69">
        <f>(Table8[[#This Row],[Adj Close]]-Table8[[#This Row],[Forecast 6 Period ]])</f>
        <v>-2.8495699999999999</v>
      </c>
      <c r="O87" s="69">
        <f>Table8[[#This Row],[Erorr 2]]^2</f>
        <v>8.1200491848999992</v>
      </c>
      <c r="P87" s="69">
        <f>ABS(Table8[[#This Row],[Erorr 2]])</f>
        <v>2.8495699999999999</v>
      </c>
      <c r="Q87" s="6">
        <f>Table8[[#This Row],[Abs Erorr 4]]/Table8[[#This Row],[Adj Close]]</f>
        <v>3.6220569524117001E-2</v>
      </c>
    </row>
    <row r="88" spans="6:17" x14ac:dyDescent="0.3">
      <c r="F88" s="79">
        <v>43592</v>
      </c>
      <c r="G88" s="80">
        <v>77.703000000000003</v>
      </c>
      <c r="H88" s="69">
        <f t="shared" si="2"/>
        <v>79.754349999999988</v>
      </c>
      <c r="I88" s="69">
        <f>(Table8[[#This Row],[Adj Close]]-Table8[[#This Row],[Forecast 3 Period]])</f>
        <v>-2.0513499999999851</v>
      </c>
      <c r="J88" s="69">
        <f>Table8[[#This Row],[Erorr ]]^2</f>
        <v>4.2080368224999392</v>
      </c>
      <c r="K88" s="69">
        <f>ABS(Table8[[#This Row],[Erorr ]])</f>
        <v>2.0513499999999851</v>
      </c>
      <c r="L88" s="6">
        <f>Table8[[#This Row],[Abs Erorr ]]/Table8[[#This Row],[Adj Close]]</f>
        <v>2.6399881600452816E-2</v>
      </c>
      <c r="M88" s="75">
        <f t="shared" si="3"/>
        <v>80.675020000000004</v>
      </c>
      <c r="N88" s="69">
        <f>(Table8[[#This Row],[Adj Close]]-Table8[[#This Row],[Forecast 6 Period ]])</f>
        <v>-2.9720200000000006</v>
      </c>
      <c r="O88" s="69">
        <f>Table8[[#This Row],[Erorr 2]]^2</f>
        <v>8.8329028804000025</v>
      </c>
      <c r="P88" s="69">
        <f>ABS(Table8[[#This Row],[Erorr 2]])</f>
        <v>2.9720200000000006</v>
      </c>
      <c r="Q88" s="6">
        <f>Table8[[#This Row],[Abs Erorr 4]]/Table8[[#This Row],[Adj Close]]</f>
        <v>3.8248458875461702E-2</v>
      </c>
    </row>
    <row r="89" spans="6:17" x14ac:dyDescent="0.3">
      <c r="F89" s="79">
        <v>43593</v>
      </c>
      <c r="G89" s="80">
        <v>77.919600000000003</v>
      </c>
      <c r="H89" s="69">
        <f t="shared" si="2"/>
        <v>78.886380000000003</v>
      </c>
      <c r="I89" s="69">
        <f>(Table8[[#This Row],[Adj Close]]-Table8[[#This Row],[Forecast 3 Period]])</f>
        <v>-0.96677999999999997</v>
      </c>
      <c r="J89" s="69">
        <f>Table8[[#This Row],[Erorr ]]^2</f>
        <v>0.93466356839999998</v>
      </c>
      <c r="K89" s="69">
        <f>ABS(Table8[[#This Row],[Erorr ]])</f>
        <v>0.96677999999999997</v>
      </c>
      <c r="L89" s="6">
        <f>Table8[[#This Row],[Abs Erorr ]]/Table8[[#This Row],[Adj Close]]</f>
        <v>1.2407404555464864E-2</v>
      </c>
      <c r="M89" s="75">
        <f t="shared" si="3"/>
        <v>79.820229999999995</v>
      </c>
      <c r="N89" s="69">
        <f>(Table8[[#This Row],[Adj Close]]-Table8[[#This Row],[Forecast 6 Period ]])</f>
        <v>-1.9006299999999925</v>
      </c>
      <c r="O89" s="69">
        <f>Table8[[#This Row],[Erorr 2]]^2</f>
        <v>3.6123943968999717</v>
      </c>
      <c r="P89" s="69">
        <f>ABS(Table8[[#This Row],[Erorr 2]])</f>
        <v>1.9006299999999925</v>
      </c>
      <c r="Q89" s="6">
        <f>Table8[[#This Row],[Abs Erorr 4]]/Table8[[#This Row],[Adj Close]]</f>
        <v>2.4392194005102598E-2</v>
      </c>
    </row>
    <row r="90" spans="6:17" x14ac:dyDescent="0.3">
      <c r="F90" s="79">
        <v>43594</v>
      </c>
      <c r="G90" s="80">
        <v>78.1173</v>
      </c>
      <c r="H90" s="69">
        <f t="shared" si="2"/>
        <v>78.080550000000002</v>
      </c>
      <c r="I90" s="69">
        <f>(Table8[[#This Row],[Adj Close]]-Table8[[#This Row],[Forecast 3 Period]])</f>
        <v>3.674999999999784E-2</v>
      </c>
      <c r="J90" s="69">
        <f>Table8[[#This Row],[Erorr ]]^2</f>
        <v>1.3505624999998413E-3</v>
      </c>
      <c r="K90" s="69">
        <f>ABS(Table8[[#This Row],[Erorr ]])</f>
        <v>3.674999999999784E-2</v>
      </c>
      <c r="L90" s="6">
        <f>Table8[[#This Row],[Abs Erorr ]]/Table8[[#This Row],[Adj Close]]</f>
        <v>4.7044636719392296E-4</v>
      </c>
      <c r="M90" s="75">
        <f t="shared" si="3"/>
        <v>79.108550000000008</v>
      </c>
      <c r="N90" s="69">
        <f>(Table8[[#This Row],[Adj Close]]-Table8[[#This Row],[Forecast 6 Period ]])</f>
        <v>-0.99125000000000796</v>
      </c>
      <c r="O90" s="69">
        <f>Table8[[#This Row],[Erorr 2]]^2</f>
        <v>0.98257656250001579</v>
      </c>
      <c r="P90" s="69">
        <f>ABS(Table8[[#This Row],[Erorr 2]])</f>
        <v>0.99125000000000796</v>
      </c>
      <c r="Q90" s="6">
        <f>Table8[[#This Row],[Abs Erorr 4]]/Table8[[#This Row],[Adj Close]]</f>
        <v>1.2689250652544417E-2</v>
      </c>
    </row>
    <row r="91" spans="6:17" x14ac:dyDescent="0.3">
      <c r="F91" s="79">
        <v>43595</v>
      </c>
      <c r="G91" s="80">
        <v>79.0304</v>
      </c>
      <c r="H91" s="69">
        <f t="shared" si="2"/>
        <v>77.933700000000002</v>
      </c>
      <c r="I91" s="69">
        <f>(Table8[[#This Row],[Adj Close]]-Table8[[#This Row],[Forecast 3 Period]])</f>
        <v>1.0966999999999985</v>
      </c>
      <c r="J91" s="69">
        <f>Table8[[#This Row],[Erorr ]]^2</f>
        <v>1.2027508899999966</v>
      </c>
      <c r="K91" s="69">
        <f>ABS(Table8[[#This Row],[Erorr ]])</f>
        <v>1.0966999999999985</v>
      </c>
      <c r="L91" s="6">
        <f>Table8[[#This Row],[Abs Erorr ]]/Table8[[#This Row],[Adj Close]]</f>
        <v>1.3876938494553974E-2</v>
      </c>
      <c r="M91" s="75">
        <f t="shared" si="3"/>
        <v>78.577609999999993</v>
      </c>
      <c r="N91" s="69">
        <f>(Table8[[#This Row],[Adj Close]]-Table8[[#This Row],[Forecast 6 Period ]])</f>
        <v>0.45279000000000735</v>
      </c>
      <c r="O91" s="69">
        <f>Table8[[#This Row],[Erorr 2]]^2</f>
        <v>0.20501878410000665</v>
      </c>
      <c r="P91" s="69">
        <f>ABS(Table8[[#This Row],[Erorr 2]])</f>
        <v>0.45279000000000735</v>
      </c>
      <c r="Q91" s="6">
        <f>Table8[[#This Row],[Abs Erorr 4]]/Table8[[#This Row],[Adj Close]]</f>
        <v>5.7293142891850146E-3</v>
      </c>
    </row>
    <row r="92" spans="6:17" x14ac:dyDescent="0.3">
      <c r="F92" s="79">
        <v>43598</v>
      </c>
      <c r="G92" s="80">
        <v>77.693600000000004</v>
      </c>
      <c r="H92" s="69">
        <f t="shared" si="2"/>
        <v>78.423230000000004</v>
      </c>
      <c r="I92" s="69">
        <f>(Table8[[#This Row],[Adj Close]]-Table8[[#This Row],[Forecast 3 Period]])</f>
        <v>-0.72963000000000022</v>
      </c>
      <c r="J92" s="69">
        <f>Table8[[#This Row],[Erorr ]]^2</f>
        <v>0.53235993690000027</v>
      </c>
      <c r="K92" s="69">
        <f>ABS(Table8[[#This Row],[Erorr ]])</f>
        <v>0.72963000000000022</v>
      </c>
      <c r="L92" s="6">
        <f>Table8[[#This Row],[Abs Erorr ]]/Table8[[#This Row],[Adj Close]]</f>
        <v>9.3911210189771121E-3</v>
      </c>
      <c r="M92" s="75">
        <f t="shared" si="3"/>
        <v>78.489120000000014</v>
      </c>
      <c r="N92" s="69">
        <f>(Table8[[#This Row],[Adj Close]]-Table8[[#This Row],[Forecast 6 Period ]])</f>
        <v>-0.79552000000001044</v>
      </c>
      <c r="O92" s="69">
        <f>Table8[[#This Row],[Erorr 2]]^2</f>
        <v>0.63285207040001656</v>
      </c>
      <c r="P92" s="69">
        <f>ABS(Table8[[#This Row],[Erorr 2]])</f>
        <v>0.79552000000001044</v>
      </c>
      <c r="Q92" s="6">
        <f>Table8[[#This Row],[Abs Erorr 4]]/Table8[[#This Row],[Adj Close]]</f>
        <v>1.0239196021294037E-2</v>
      </c>
    </row>
    <row r="93" spans="6:17" x14ac:dyDescent="0.3">
      <c r="F93" s="79">
        <v>43599</v>
      </c>
      <c r="G93" s="80">
        <v>78.766800000000003</v>
      </c>
      <c r="H93" s="69">
        <f t="shared" si="2"/>
        <v>78.22175</v>
      </c>
      <c r="I93" s="69">
        <f>(Table8[[#This Row],[Adj Close]]-Table8[[#This Row],[Forecast 3 Period]])</f>
        <v>0.54505000000000337</v>
      </c>
      <c r="J93" s="69">
        <f>Table8[[#This Row],[Erorr ]]^2</f>
        <v>0.29707950250000364</v>
      </c>
      <c r="K93" s="69">
        <f>ABS(Table8[[#This Row],[Erorr ]])</f>
        <v>0.54505000000000337</v>
      </c>
      <c r="L93" s="6">
        <f>Table8[[#This Row],[Abs Erorr ]]/Table8[[#This Row],[Adj Close]]</f>
        <v>6.9197936186312422E-3</v>
      </c>
      <c r="M93" s="75">
        <f t="shared" si="3"/>
        <v>78.189750000000004</v>
      </c>
      <c r="N93" s="69">
        <f>(Table8[[#This Row],[Adj Close]]-Table8[[#This Row],[Forecast 6 Period ]])</f>
        <v>0.57704999999999984</v>
      </c>
      <c r="O93" s="69">
        <f>Table8[[#This Row],[Erorr 2]]^2</f>
        <v>0.33298670249999984</v>
      </c>
      <c r="P93" s="69">
        <f>ABS(Table8[[#This Row],[Erorr 2]])</f>
        <v>0.57704999999999984</v>
      </c>
      <c r="Q93" s="6">
        <f>Table8[[#This Row],[Abs Erorr 4]]/Table8[[#This Row],[Adj Close]]</f>
        <v>7.3260561556391752E-3</v>
      </c>
    </row>
    <row r="94" spans="6:17" x14ac:dyDescent="0.3">
      <c r="F94" s="79">
        <v>43600</v>
      </c>
      <c r="G94" s="80">
        <v>79.0869</v>
      </c>
      <c r="H94" s="69">
        <f t="shared" si="2"/>
        <v>78.523920000000004</v>
      </c>
      <c r="I94" s="69">
        <f>(Table8[[#This Row],[Adj Close]]-Table8[[#This Row],[Forecast 3 Period]])</f>
        <v>0.56297999999999604</v>
      </c>
      <c r="J94" s="69">
        <f>Table8[[#This Row],[Erorr ]]^2</f>
        <v>0.31694648039999557</v>
      </c>
      <c r="K94" s="69">
        <f>ABS(Table8[[#This Row],[Erorr ]])</f>
        <v>0.56297999999999604</v>
      </c>
      <c r="L94" s="6">
        <f>Table8[[#This Row],[Abs Erorr ]]/Table8[[#This Row],[Adj Close]]</f>
        <v>7.1184987652821901E-3</v>
      </c>
      <c r="M94" s="75">
        <f t="shared" si="3"/>
        <v>78.283880000000011</v>
      </c>
      <c r="N94" s="69">
        <f>(Table8[[#This Row],[Adj Close]]-Table8[[#This Row],[Forecast 6 Period ]])</f>
        <v>0.80301999999998941</v>
      </c>
      <c r="O94" s="69">
        <f>Table8[[#This Row],[Erorr 2]]^2</f>
        <v>0.64484112039998298</v>
      </c>
      <c r="P94" s="69">
        <f>ABS(Table8[[#This Row],[Erorr 2]])</f>
        <v>0.80301999999998941</v>
      </c>
      <c r="Q94" s="6">
        <f>Table8[[#This Row],[Abs Erorr 4]]/Table8[[#This Row],[Adj Close]]</f>
        <v>1.0153641121348662E-2</v>
      </c>
    </row>
    <row r="95" spans="6:17" x14ac:dyDescent="0.3">
      <c r="F95" s="79">
        <v>43601</v>
      </c>
      <c r="G95" s="80">
        <v>79.341099999999997</v>
      </c>
      <c r="H95" s="69">
        <f t="shared" si="2"/>
        <v>78.572879999999998</v>
      </c>
      <c r="I95" s="69">
        <f>(Table8[[#This Row],[Adj Close]]-Table8[[#This Row],[Forecast 3 Period]])</f>
        <v>0.76821999999999946</v>
      </c>
      <c r="J95" s="69">
        <f>Table8[[#This Row],[Erorr ]]^2</f>
        <v>0.59016196839999913</v>
      </c>
      <c r="K95" s="69">
        <f>ABS(Table8[[#This Row],[Erorr ]])</f>
        <v>0.76821999999999946</v>
      </c>
      <c r="L95" s="6">
        <f>Table8[[#This Row],[Abs Erorr ]]/Table8[[#This Row],[Adj Close]]</f>
        <v>9.6824974697855143E-3</v>
      </c>
      <c r="M95" s="75">
        <f t="shared" si="3"/>
        <v>78.519230000000007</v>
      </c>
      <c r="N95" s="69">
        <f>(Table8[[#This Row],[Adj Close]]-Table8[[#This Row],[Forecast 6 Period ]])</f>
        <v>0.82186999999998989</v>
      </c>
      <c r="O95" s="69">
        <f>Table8[[#This Row],[Erorr 2]]^2</f>
        <v>0.67547029689998339</v>
      </c>
      <c r="P95" s="69">
        <f>ABS(Table8[[#This Row],[Erorr 2]])</f>
        <v>0.82186999999998989</v>
      </c>
      <c r="Q95" s="6">
        <f>Table8[[#This Row],[Abs Erorr 4]]/Table8[[#This Row],[Adj Close]]</f>
        <v>1.0358691775132812E-2</v>
      </c>
    </row>
    <row r="96" spans="6:17" x14ac:dyDescent="0.3">
      <c r="F96" s="79">
        <v>43602</v>
      </c>
      <c r="G96" s="80">
        <v>79.614099999999993</v>
      </c>
      <c r="H96" s="69">
        <f t="shared" si="2"/>
        <v>79.092550000000003</v>
      </c>
      <c r="I96" s="69">
        <f>(Table8[[#This Row],[Adj Close]]-Table8[[#This Row],[Forecast 3 Period]])</f>
        <v>0.52154999999999063</v>
      </c>
      <c r="J96" s="69">
        <f>Table8[[#This Row],[Erorr ]]^2</f>
        <v>0.2720144024999902</v>
      </c>
      <c r="K96" s="69">
        <f>ABS(Table8[[#This Row],[Erorr ]])</f>
        <v>0.52154999999999063</v>
      </c>
      <c r="L96" s="6">
        <f>Table8[[#This Row],[Abs Erorr ]]/Table8[[#This Row],[Adj Close]]</f>
        <v>6.5509752669438035E-3</v>
      </c>
      <c r="M96" s="75">
        <f t="shared" si="3"/>
        <v>78.692450000000008</v>
      </c>
      <c r="N96" s="69">
        <f>(Table8[[#This Row],[Adj Close]]-Table8[[#This Row],[Forecast 6 Period ]])</f>
        <v>0.92164999999998543</v>
      </c>
      <c r="O96" s="69">
        <f>Table8[[#This Row],[Erorr 2]]^2</f>
        <v>0.8494387224999731</v>
      </c>
      <c r="P96" s="69">
        <f>ABS(Table8[[#This Row],[Erorr 2]])</f>
        <v>0.92164999999998543</v>
      </c>
      <c r="Q96" s="6">
        <f>Table8[[#This Row],[Abs Erorr 4]]/Table8[[#This Row],[Adj Close]]</f>
        <v>1.157646698260717E-2</v>
      </c>
    </row>
    <row r="97" spans="6:17" x14ac:dyDescent="0.3">
      <c r="F97" s="79">
        <v>43605</v>
      </c>
      <c r="G97" s="80">
        <v>77.994900000000001</v>
      </c>
      <c r="H97" s="69">
        <f t="shared" si="2"/>
        <v>79.374040000000008</v>
      </c>
      <c r="I97" s="69">
        <f>(Table8[[#This Row],[Adj Close]]-Table8[[#This Row],[Forecast 3 Period]])</f>
        <v>-1.3791400000000067</v>
      </c>
      <c r="J97" s="69">
        <f>Table8[[#This Row],[Erorr ]]^2</f>
        <v>1.9020271396000186</v>
      </c>
      <c r="K97" s="69">
        <f>ABS(Table8[[#This Row],[Erorr ]])</f>
        <v>1.3791400000000067</v>
      </c>
      <c r="L97" s="6">
        <f>Table8[[#This Row],[Abs Erorr ]]/Table8[[#This Row],[Adj Close]]</f>
        <v>1.7682438210703606E-2</v>
      </c>
      <c r="M97" s="75">
        <f t="shared" si="3"/>
        <v>79.034180000000006</v>
      </c>
      <c r="N97" s="69">
        <f>(Table8[[#This Row],[Adj Close]]-Table8[[#This Row],[Forecast 6 Period ]])</f>
        <v>-1.0392800000000051</v>
      </c>
      <c r="O97" s="69">
        <f>Table8[[#This Row],[Erorr 2]]^2</f>
        <v>1.0801029184000106</v>
      </c>
      <c r="P97" s="69">
        <f>ABS(Table8[[#This Row],[Erorr 2]])</f>
        <v>1.0392800000000051</v>
      </c>
      <c r="Q97" s="6">
        <f>Table8[[#This Row],[Abs Erorr 4]]/Table8[[#This Row],[Adj Close]]</f>
        <v>1.3324973812390362E-2</v>
      </c>
    </row>
    <row r="98" spans="6:17" x14ac:dyDescent="0.3">
      <c r="F98" s="79">
        <v>43606</v>
      </c>
      <c r="G98" s="80">
        <v>78.738600000000005</v>
      </c>
      <c r="H98" s="69">
        <f t="shared" si="2"/>
        <v>78.884519999999995</v>
      </c>
      <c r="I98" s="69">
        <f>(Table8[[#This Row],[Adj Close]]-Table8[[#This Row],[Forecast 3 Period]])</f>
        <v>-0.14591999999998961</v>
      </c>
      <c r="J98" s="69">
        <f>Table8[[#This Row],[Erorr ]]^2</f>
        <v>2.1292646399996968E-2</v>
      </c>
      <c r="K98" s="69">
        <f>ABS(Table8[[#This Row],[Erorr ]])</f>
        <v>0.14591999999998961</v>
      </c>
      <c r="L98" s="6">
        <f>Table8[[#This Row],[Abs Erorr ]]/Table8[[#This Row],[Adj Close]]</f>
        <v>1.8532206567044576E-3</v>
      </c>
      <c r="M98" s="75">
        <f t="shared" si="3"/>
        <v>78.853440000000006</v>
      </c>
      <c r="N98" s="69">
        <f>(Table8[[#This Row],[Adj Close]]-Table8[[#This Row],[Forecast 6 Period ]])</f>
        <v>-0.11484000000000094</v>
      </c>
      <c r="O98" s="69">
        <f>Table8[[#This Row],[Erorr 2]]^2</f>
        <v>1.3188225600000216E-2</v>
      </c>
      <c r="P98" s="69">
        <f>ABS(Table8[[#This Row],[Erorr 2]])</f>
        <v>0.11484000000000094</v>
      </c>
      <c r="Q98" s="6">
        <f>Table8[[#This Row],[Abs Erorr 4]]/Table8[[#This Row],[Adj Close]]</f>
        <v>1.4584968490676865E-3</v>
      </c>
    </row>
    <row r="99" spans="6:17" x14ac:dyDescent="0.3">
      <c r="F99" s="79">
        <v>43607</v>
      </c>
      <c r="G99" s="80">
        <v>78.324399999999997</v>
      </c>
      <c r="H99" s="69">
        <f t="shared" si="2"/>
        <v>78.778140000000008</v>
      </c>
      <c r="I99" s="69">
        <f>(Table8[[#This Row],[Adj Close]]-Table8[[#This Row],[Forecast 3 Period]])</f>
        <v>-0.45374000000001047</v>
      </c>
      <c r="J99" s="69">
        <f>Table8[[#This Row],[Erorr ]]^2</f>
        <v>0.2058799876000095</v>
      </c>
      <c r="K99" s="69">
        <f>ABS(Table8[[#This Row],[Erorr ]])</f>
        <v>0.45374000000001047</v>
      </c>
      <c r="L99" s="6">
        <f>Table8[[#This Row],[Abs Erorr ]]/Table8[[#This Row],[Adj Close]]</f>
        <v>5.7930861902550229E-3</v>
      </c>
      <c r="M99" s="75">
        <f t="shared" si="3"/>
        <v>78.923110000000008</v>
      </c>
      <c r="N99" s="69">
        <f>(Table8[[#This Row],[Adj Close]]-Table8[[#This Row],[Forecast 6 Period ]])</f>
        <v>-0.59871000000001118</v>
      </c>
      <c r="O99" s="69">
        <f>Table8[[#This Row],[Erorr 2]]^2</f>
        <v>0.35845366410001339</v>
      </c>
      <c r="P99" s="69">
        <f>ABS(Table8[[#This Row],[Erorr 2]])</f>
        <v>0.59871000000001118</v>
      </c>
      <c r="Q99" s="6">
        <f>Table8[[#This Row],[Abs Erorr 4]]/Table8[[#This Row],[Adj Close]]</f>
        <v>7.6439781217604117E-3</v>
      </c>
    </row>
    <row r="100" spans="6:17" x14ac:dyDescent="0.3">
      <c r="F100" s="79">
        <v>43608</v>
      </c>
      <c r="G100" s="80">
        <v>77.797200000000004</v>
      </c>
      <c r="H100" s="69">
        <f t="shared" si="2"/>
        <v>78.349810000000005</v>
      </c>
      <c r="I100" s="69">
        <f>(Table8[[#This Row],[Adj Close]]-Table8[[#This Row],[Forecast 3 Period]])</f>
        <v>-0.55261000000000138</v>
      </c>
      <c r="J100" s="69">
        <f>Table8[[#This Row],[Erorr ]]^2</f>
        <v>0.30537781210000153</v>
      </c>
      <c r="K100" s="69">
        <f>ABS(Table8[[#This Row],[Erorr ]])</f>
        <v>0.55261000000000138</v>
      </c>
      <c r="L100" s="6">
        <f>Table8[[#This Row],[Abs Erorr ]]/Table8[[#This Row],[Adj Close]]</f>
        <v>7.1032119407896605E-3</v>
      </c>
      <c r="M100" s="75">
        <f t="shared" si="3"/>
        <v>78.777199999999993</v>
      </c>
      <c r="N100" s="69">
        <f>(Table8[[#This Row],[Adj Close]]-Table8[[#This Row],[Forecast 6 Period ]])</f>
        <v>-0.97999999999998977</v>
      </c>
      <c r="O100" s="69">
        <f>Table8[[#This Row],[Erorr 2]]^2</f>
        <v>0.96039999999997994</v>
      </c>
      <c r="P100" s="69">
        <f>ABS(Table8[[#This Row],[Erorr 2]])</f>
        <v>0.97999999999998977</v>
      </c>
      <c r="Q100" s="6">
        <f>Table8[[#This Row],[Abs Erorr 4]]/Table8[[#This Row],[Adj Close]]</f>
        <v>1.2596854385504746E-2</v>
      </c>
    </row>
    <row r="101" spans="6:17" x14ac:dyDescent="0.3">
      <c r="F101" s="79">
        <v>43609</v>
      </c>
      <c r="G101" s="80">
        <v>77.345299999999995</v>
      </c>
      <c r="H101" s="69">
        <f t="shared" si="2"/>
        <v>78.237780000000015</v>
      </c>
      <c r="I101" s="69">
        <f>(Table8[[#This Row],[Adj Close]]-Table8[[#This Row],[Forecast 3 Period]])</f>
        <v>-0.89248000000002037</v>
      </c>
      <c r="J101" s="69">
        <f>Table8[[#This Row],[Erorr ]]^2</f>
        <v>0.79652055040003633</v>
      </c>
      <c r="K101" s="69">
        <f>ABS(Table8[[#This Row],[Erorr ]])</f>
        <v>0.89248000000002037</v>
      </c>
      <c r="L101" s="6">
        <f>Table8[[#This Row],[Abs Erorr ]]/Table8[[#This Row],[Adj Close]]</f>
        <v>1.1538904109235085E-2</v>
      </c>
      <c r="M101" s="75">
        <f t="shared" si="3"/>
        <v>78.466540000000009</v>
      </c>
      <c r="N101" s="69">
        <f>(Table8[[#This Row],[Adj Close]]-Table8[[#This Row],[Forecast 6 Period ]])</f>
        <v>-1.1212400000000144</v>
      </c>
      <c r="O101" s="69">
        <f>Table8[[#This Row],[Erorr 2]]^2</f>
        <v>1.2571791376000323</v>
      </c>
      <c r="P101" s="69">
        <f>ABS(Table8[[#This Row],[Erorr 2]])</f>
        <v>1.1212400000000144</v>
      </c>
      <c r="Q101" s="6">
        <f>Table8[[#This Row],[Abs Erorr 4]]/Table8[[#This Row],[Adj Close]]</f>
        <v>1.4496549887323658E-2</v>
      </c>
    </row>
    <row r="102" spans="6:17" x14ac:dyDescent="0.3">
      <c r="F102" s="79">
        <v>43613</v>
      </c>
      <c r="G102" s="80">
        <v>76.441599999999994</v>
      </c>
      <c r="H102" s="69">
        <f t="shared" si="2"/>
        <v>77.774599999999992</v>
      </c>
      <c r="I102" s="69">
        <f>(Table8[[#This Row],[Adj Close]]-Table8[[#This Row],[Forecast 3 Period]])</f>
        <v>-1.3329999999999984</v>
      </c>
      <c r="J102" s="69">
        <f>Table8[[#This Row],[Erorr ]]^2</f>
        <v>1.7768889999999957</v>
      </c>
      <c r="K102" s="69">
        <f>ABS(Table8[[#This Row],[Erorr ]])</f>
        <v>1.3329999999999984</v>
      </c>
      <c r="L102" s="6">
        <f>Table8[[#This Row],[Abs Erorr ]]/Table8[[#This Row],[Adj Close]]</f>
        <v>1.7438148861352962E-2</v>
      </c>
      <c r="M102" s="75">
        <f t="shared" si="3"/>
        <v>78.202000000000012</v>
      </c>
      <c r="N102" s="69">
        <f>(Table8[[#This Row],[Adj Close]]-Table8[[#This Row],[Forecast 6 Period ]])</f>
        <v>-1.7604000000000184</v>
      </c>
      <c r="O102" s="69">
        <f>Table8[[#This Row],[Erorr 2]]^2</f>
        <v>3.0990081600000647</v>
      </c>
      <c r="P102" s="69">
        <f>ABS(Table8[[#This Row],[Erorr 2]])</f>
        <v>1.7604000000000184</v>
      </c>
      <c r="Q102" s="6">
        <f>Table8[[#This Row],[Abs Erorr 4]]/Table8[[#This Row],[Adj Close]]</f>
        <v>2.3029345277964075E-2</v>
      </c>
    </row>
    <row r="103" spans="6:17" x14ac:dyDescent="0.3">
      <c r="F103" s="79">
        <v>43614</v>
      </c>
      <c r="G103" s="80">
        <v>74.248099999999994</v>
      </c>
      <c r="H103" s="69">
        <f t="shared" si="2"/>
        <v>77.119389999999996</v>
      </c>
      <c r="I103" s="69">
        <f>(Table8[[#This Row],[Adj Close]]-Table8[[#This Row],[Forecast 3 Period]])</f>
        <v>-2.8712900000000019</v>
      </c>
      <c r="J103" s="69">
        <f>Table8[[#This Row],[Erorr ]]^2</f>
        <v>8.2443062641000111</v>
      </c>
      <c r="K103" s="69">
        <f>ABS(Table8[[#This Row],[Erorr ]])</f>
        <v>2.8712900000000019</v>
      </c>
      <c r="L103" s="6">
        <f>Table8[[#This Row],[Abs Erorr ]]/Table8[[#This Row],[Adj Close]]</f>
        <v>3.8671561965895454E-2</v>
      </c>
      <c r="M103" s="75">
        <f t="shared" si="3"/>
        <v>77.655050000000003</v>
      </c>
      <c r="N103" s="69">
        <f>(Table8[[#This Row],[Adj Close]]-Table8[[#This Row],[Forecast 6 Period ]])</f>
        <v>-3.406950000000009</v>
      </c>
      <c r="O103" s="69">
        <f>Table8[[#This Row],[Erorr 2]]^2</f>
        <v>11.607308302500062</v>
      </c>
      <c r="P103" s="69">
        <f>ABS(Table8[[#This Row],[Erorr 2]])</f>
        <v>3.406950000000009</v>
      </c>
      <c r="Q103" s="6">
        <f>Table8[[#This Row],[Abs Erorr 4]]/Table8[[#This Row],[Adj Close]]</f>
        <v>4.5886022672634176E-2</v>
      </c>
    </row>
    <row r="104" spans="6:17" x14ac:dyDescent="0.3">
      <c r="F104" s="79">
        <v>43615</v>
      </c>
      <c r="G104" s="80">
        <v>74.615200000000002</v>
      </c>
      <c r="H104" s="69">
        <f t="shared" si="2"/>
        <v>75.835309999999993</v>
      </c>
      <c r="I104" s="69">
        <f>(Table8[[#This Row],[Adj Close]]-Table8[[#This Row],[Forecast 3 Period]])</f>
        <v>-1.2201099999999911</v>
      </c>
      <c r="J104" s="69">
        <f>Table8[[#This Row],[Erorr ]]^2</f>
        <v>1.4886684120999785</v>
      </c>
      <c r="K104" s="69">
        <f>ABS(Table8[[#This Row],[Erorr ]])</f>
        <v>1.2201099999999911</v>
      </c>
      <c r="L104" s="6">
        <f>Table8[[#This Row],[Abs Erorr ]]/Table8[[#This Row],[Adj Close]]</f>
        <v>1.6352030149352829E-2</v>
      </c>
      <c r="M104" s="75">
        <f t="shared" si="3"/>
        <v>76.872739999999993</v>
      </c>
      <c r="N104" s="69">
        <f>(Table8[[#This Row],[Adj Close]]-Table8[[#This Row],[Forecast 6 Period ]])</f>
        <v>-2.2575399999999917</v>
      </c>
      <c r="O104" s="69">
        <f>Table8[[#This Row],[Erorr 2]]^2</f>
        <v>5.0964868515999626</v>
      </c>
      <c r="P104" s="69">
        <f>ABS(Table8[[#This Row],[Erorr 2]])</f>
        <v>2.2575399999999917</v>
      </c>
      <c r="Q104" s="6">
        <f>Table8[[#This Row],[Abs Erorr 4]]/Table8[[#This Row],[Adj Close]]</f>
        <v>3.0255765581275552E-2</v>
      </c>
    </row>
    <row r="105" spans="6:17" x14ac:dyDescent="0.3">
      <c r="F105" s="79">
        <v>43616</v>
      </c>
      <c r="G105" s="80">
        <v>72.821600000000004</v>
      </c>
      <c r="H105" s="69">
        <f t="shared" si="2"/>
        <v>75.052989999999994</v>
      </c>
      <c r="I105" s="69">
        <f>(Table8[[#This Row],[Adj Close]]-Table8[[#This Row],[Forecast 3 Period]])</f>
        <v>-2.2313899999999904</v>
      </c>
      <c r="J105" s="69">
        <f>Table8[[#This Row],[Erorr ]]^2</f>
        <v>4.9791013320999573</v>
      </c>
      <c r="K105" s="69">
        <f>ABS(Table8[[#This Row],[Erorr ]])</f>
        <v>2.2313899999999904</v>
      </c>
      <c r="L105" s="6">
        <f>Table8[[#This Row],[Abs Erorr ]]/Table8[[#This Row],[Adj Close]]</f>
        <v>3.0641869994616849E-2</v>
      </c>
      <c r="M105" s="75">
        <f t="shared" si="3"/>
        <v>76.142200000000003</v>
      </c>
      <c r="N105" s="69">
        <f>(Table8[[#This Row],[Adj Close]]-Table8[[#This Row],[Forecast 6 Period ]])</f>
        <v>-3.3205999999999989</v>
      </c>
      <c r="O105" s="69">
        <f>Table8[[#This Row],[Erorr 2]]^2</f>
        <v>11.026384359999993</v>
      </c>
      <c r="P105" s="69">
        <f>ABS(Table8[[#This Row],[Erorr 2]])</f>
        <v>3.3205999999999989</v>
      </c>
      <c r="Q105" s="6">
        <f>Table8[[#This Row],[Abs Erorr 4]]/Table8[[#This Row],[Adj Close]]</f>
        <v>4.559910795697978E-2</v>
      </c>
    </row>
    <row r="106" spans="6:17" x14ac:dyDescent="0.3">
      <c r="F106" s="79">
        <v>43619</v>
      </c>
      <c r="G106" s="80">
        <v>73.595699999999994</v>
      </c>
      <c r="H106" s="69">
        <f t="shared" si="2"/>
        <v>73.787630000000007</v>
      </c>
      <c r="I106" s="69">
        <f>(Table8[[#This Row],[Adj Close]]-Table8[[#This Row],[Forecast 3 Period]])</f>
        <v>-0.19193000000001348</v>
      </c>
      <c r="J106" s="69">
        <f>Table8[[#This Row],[Erorr ]]^2</f>
        <v>3.6837124900005173E-2</v>
      </c>
      <c r="K106" s="69">
        <f>ABS(Table8[[#This Row],[Erorr ]])</f>
        <v>0.19193000000001348</v>
      </c>
      <c r="L106" s="6">
        <f>Table8[[#This Row],[Abs Erorr ]]/Table8[[#This Row],[Adj Close]]</f>
        <v>2.6078969287609667E-3</v>
      </c>
      <c r="M106" s="75">
        <f t="shared" si="3"/>
        <v>75.13955</v>
      </c>
      <c r="N106" s="69">
        <f>(Table8[[#This Row],[Adj Close]]-Table8[[#This Row],[Forecast 6 Period ]])</f>
        <v>-1.5438500000000062</v>
      </c>
      <c r="O106" s="69">
        <f>Table8[[#This Row],[Erorr 2]]^2</f>
        <v>2.383472822500019</v>
      </c>
      <c r="P106" s="69">
        <f>ABS(Table8[[#This Row],[Erorr 2]])</f>
        <v>1.5438500000000062</v>
      </c>
      <c r="Q106" s="6">
        <f>Table8[[#This Row],[Abs Erorr 4]]/Table8[[#This Row],[Adj Close]]</f>
        <v>2.0977448410708862E-2</v>
      </c>
    </row>
    <row r="107" spans="6:17" x14ac:dyDescent="0.3">
      <c r="F107" s="79">
        <v>43620</v>
      </c>
      <c r="G107" s="80">
        <v>77.050799999999995</v>
      </c>
      <c r="H107" s="69">
        <f t="shared" si="2"/>
        <v>73.669319999999999</v>
      </c>
      <c r="I107" s="69">
        <f>(Table8[[#This Row],[Adj Close]]-Table8[[#This Row],[Forecast 3 Period]])</f>
        <v>3.3814799999999963</v>
      </c>
      <c r="J107" s="69">
        <f>Table8[[#This Row],[Erorr ]]^2</f>
        <v>11.434406990399975</v>
      </c>
      <c r="K107" s="69">
        <f>ABS(Table8[[#This Row],[Erorr ]])</f>
        <v>3.3814799999999963</v>
      </c>
      <c r="L107" s="6">
        <f>Table8[[#This Row],[Abs Erorr ]]/Table8[[#This Row],[Adj Close]]</f>
        <v>4.3886371069476196E-2</v>
      </c>
      <c r="M107" s="75">
        <f t="shared" si="3"/>
        <v>74.434809999999999</v>
      </c>
      <c r="N107" s="69">
        <f>(Table8[[#This Row],[Adj Close]]-Table8[[#This Row],[Forecast 6 Period ]])</f>
        <v>2.6159899999999965</v>
      </c>
      <c r="O107" s="69">
        <f>Table8[[#This Row],[Erorr 2]]^2</f>
        <v>6.843403680099982</v>
      </c>
      <c r="P107" s="69">
        <f>ABS(Table8[[#This Row],[Erorr 2]])</f>
        <v>2.6159899999999965</v>
      </c>
      <c r="Q107" s="6">
        <f>Table8[[#This Row],[Abs Erorr 4]]/Table8[[#This Row],[Adj Close]]</f>
        <v>3.3951496934489928E-2</v>
      </c>
    </row>
    <row r="108" spans="6:17" x14ac:dyDescent="0.3">
      <c r="F108" s="79">
        <v>43621</v>
      </c>
      <c r="G108" s="80">
        <v>78.089200000000005</v>
      </c>
      <c r="H108" s="69">
        <f t="shared" si="2"/>
        <v>74.745509999999996</v>
      </c>
      <c r="I108" s="69">
        <f>(Table8[[#This Row],[Adj Close]]-Table8[[#This Row],[Forecast 3 Period]])</f>
        <v>3.3436900000000094</v>
      </c>
      <c r="J108" s="69">
        <f>Table8[[#This Row],[Erorr ]]^2</f>
        <v>11.180262816100063</v>
      </c>
      <c r="K108" s="69">
        <f>ABS(Table8[[#This Row],[Erorr ]])</f>
        <v>3.3436900000000094</v>
      </c>
      <c r="L108" s="6">
        <f>Table8[[#This Row],[Abs Erorr ]]/Table8[[#This Row],[Adj Close]]</f>
        <v>4.2818853311341505E-2</v>
      </c>
      <c r="M108" s="75">
        <f t="shared" si="3"/>
        <v>74.685630000000003</v>
      </c>
      <c r="N108" s="69">
        <f>(Table8[[#This Row],[Adj Close]]-Table8[[#This Row],[Forecast 6 Period ]])</f>
        <v>3.403570000000002</v>
      </c>
      <c r="O108" s="69">
        <f>Table8[[#This Row],[Erorr 2]]^2</f>
        <v>11.584288744900013</v>
      </c>
      <c r="P108" s="69">
        <f>ABS(Table8[[#This Row],[Erorr 2]])</f>
        <v>3.403570000000002</v>
      </c>
      <c r="Q108" s="6">
        <f>Table8[[#This Row],[Abs Erorr 4]]/Table8[[#This Row],[Adj Close]]</f>
        <v>4.3585668696823655E-2</v>
      </c>
    </row>
    <row r="109" spans="6:17" x14ac:dyDescent="0.3">
      <c r="F109" s="79">
        <v>43622</v>
      </c>
      <c r="G109" s="80">
        <v>77.834400000000002</v>
      </c>
      <c r="H109" s="69">
        <f t="shared" si="2"/>
        <v>76.429630000000003</v>
      </c>
      <c r="I109" s="69">
        <f>(Table8[[#This Row],[Adj Close]]-Table8[[#This Row],[Forecast 3 Period]])</f>
        <v>1.4047699999999992</v>
      </c>
      <c r="J109" s="69">
        <f>Table8[[#This Row],[Erorr ]]^2</f>
        <v>1.9733787528999978</v>
      </c>
      <c r="K109" s="69">
        <f>ABS(Table8[[#This Row],[Erorr ]])</f>
        <v>1.4047699999999992</v>
      </c>
      <c r="L109" s="6">
        <f>Table8[[#This Row],[Abs Erorr ]]/Table8[[#This Row],[Adj Close]]</f>
        <v>1.8048189489480219E-2</v>
      </c>
      <c r="M109" s="75">
        <f t="shared" si="3"/>
        <v>75.197789999999998</v>
      </c>
      <c r="N109" s="69">
        <f>(Table8[[#This Row],[Adj Close]]-Table8[[#This Row],[Forecast 6 Period ]])</f>
        <v>2.6366100000000046</v>
      </c>
      <c r="O109" s="69">
        <f>Table8[[#This Row],[Erorr 2]]^2</f>
        <v>6.9517122921000238</v>
      </c>
      <c r="P109" s="69">
        <f>ABS(Table8[[#This Row],[Erorr 2]])</f>
        <v>2.6366100000000046</v>
      </c>
      <c r="Q109" s="6">
        <f>Table8[[#This Row],[Abs Erorr 4]]/Table8[[#This Row],[Adj Close]]</f>
        <v>3.3874610711973167E-2</v>
      </c>
    </row>
    <row r="110" spans="6:17" x14ac:dyDescent="0.3">
      <c r="F110" s="79">
        <v>43623</v>
      </c>
      <c r="G110" s="80">
        <v>78.740600000000001</v>
      </c>
      <c r="H110" s="69">
        <f t="shared" si="2"/>
        <v>77.675759999999997</v>
      </c>
      <c r="I110" s="69">
        <f>(Table8[[#This Row],[Adj Close]]-Table8[[#This Row],[Forecast 3 Period]])</f>
        <v>1.0648400000000038</v>
      </c>
      <c r="J110" s="69">
        <f>Table8[[#This Row],[Erorr ]]^2</f>
        <v>1.1338842256000081</v>
      </c>
      <c r="K110" s="69">
        <f>ABS(Table8[[#This Row],[Erorr ]])</f>
        <v>1.0648400000000038</v>
      </c>
      <c r="L110" s="6">
        <f>Table8[[#This Row],[Abs Erorr ]]/Table8[[#This Row],[Adj Close]]</f>
        <v>1.3523391998537016E-2</v>
      </c>
      <c r="M110" s="75">
        <f t="shared" si="3"/>
        <v>76.057700000000011</v>
      </c>
      <c r="N110" s="69">
        <f>(Table8[[#This Row],[Adj Close]]-Table8[[#This Row],[Forecast 6 Period ]])</f>
        <v>2.6828999999999894</v>
      </c>
      <c r="O110" s="69">
        <f>Table8[[#This Row],[Erorr 2]]^2</f>
        <v>7.1979524099999432</v>
      </c>
      <c r="P110" s="69">
        <f>ABS(Table8[[#This Row],[Erorr 2]])</f>
        <v>2.6828999999999894</v>
      </c>
      <c r="Q110" s="6">
        <f>Table8[[#This Row],[Abs Erorr 4]]/Table8[[#This Row],[Adj Close]]</f>
        <v>3.4072638511771426E-2</v>
      </c>
    </row>
    <row r="111" spans="6:17" x14ac:dyDescent="0.3">
      <c r="F111" s="79">
        <v>43626</v>
      </c>
      <c r="G111" s="80">
        <v>77.957099999999997</v>
      </c>
      <c r="H111" s="69">
        <f t="shared" si="2"/>
        <v>78.273319999999998</v>
      </c>
      <c r="I111" s="69">
        <f>(Table8[[#This Row],[Adj Close]]-Table8[[#This Row],[Forecast 3 Period]])</f>
        <v>-0.31622000000000128</v>
      </c>
      <c r="J111" s="69">
        <f>Table8[[#This Row],[Erorr ]]^2</f>
        <v>9.9995088400000806E-2</v>
      </c>
      <c r="K111" s="69">
        <f>ABS(Table8[[#This Row],[Erorr ]])</f>
        <v>0.31622000000000128</v>
      </c>
      <c r="L111" s="6">
        <f>Table8[[#This Row],[Abs Erorr ]]/Table8[[#This Row],[Adj Close]]</f>
        <v>4.0563335475537355E-3</v>
      </c>
      <c r="M111" s="75">
        <f t="shared" si="3"/>
        <v>76.984729999999999</v>
      </c>
      <c r="N111" s="69">
        <f>(Table8[[#This Row],[Adj Close]]-Table8[[#This Row],[Forecast 6 Period ]])</f>
        <v>0.97236999999999796</v>
      </c>
      <c r="O111" s="69">
        <f>Table8[[#This Row],[Erorr 2]]^2</f>
        <v>0.94550341689999606</v>
      </c>
      <c r="P111" s="69">
        <f>ABS(Table8[[#This Row],[Erorr 2]])</f>
        <v>0.97236999999999796</v>
      </c>
      <c r="Q111" s="6">
        <f>Table8[[#This Row],[Abs Erorr 4]]/Table8[[#This Row],[Adj Close]]</f>
        <v>1.2473142279535771E-2</v>
      </c>
    </row>
    <row r="112" spans="6:17" x14ac:dyDescent="0.3">
      <c r="F112" s="79">
        <v>43627</v>
      </c>
      <c r="G112" s="80">
        <v>78.599000000000004</v>
      </c>
      <c r="H112" s="69">
        <f t="shared" si="2"/>
        <v>78.155339999999995</v>
      </c>
      <c r="I112" s="69">
        <f>(Table8[[#This Row],[Adj Close]]-Table8[[#This Row],[Forecast 3 Period]])</f>
        <v>0.44366000000000838</v>
      </c>
      <c r="J112" s="69">
        <f>Table8[[#This Row],[Erorr ]]^2</f>
        <v>0.19683419560000745</v>
      </c>
      <c r="K112" s="69">
        <f>ABS(Table8[[#This Row],[Erorr ]])</f>
        <v>0.44366000000000838</v>
      </c>
      <c r="L112" s="6">
        <f>Table8[[#This Row],[Abs Erorr ]]/Table8[[#This Row],[Adj Close]]</f>
        <v>5.6446010763496783E-3</v>
      </c>
      <c r="M112" s="75">
        <f t="shared" si="3"/>
        <v>77.588909999999998</v>
      </c>
      <c r="N112" s="69">
        <f>(Table8[[#This Row],[Adj Close]]-Table8[[#This Row],[Forecast 6 Period ]])</f>
        <v>1.0100900000000053</v>
      </c>
      <c r="O112" s="69">
        <f>Table8[[#This Row],[Erorr 2]]^2</f>
        <v>1.0202818081000107</v>
      </c>
      <c r="P112" s="69">
        <f>ABS(Table8[[#This Row],[Erorr 2]])</f>
        <v>1.0100900000000053</v>
      </c>
      <c r="Q112" s="6">
        <f>Table8[[#This Row],[Abs Erorr 4]]/Table8[[#This Row],[Adj Close]]</f>
        <v>1.2851181312739414E-2</v>
      </c>
    </row>
    <row r="113" spans="6:17" x14ac:dyDescent="0.3">
      <c r="F113" s="79">
        <v>43628</v>
      </c>
      <c r="G113" s="80">
        <v>78.004300000000001</v>
      </c>
      <c r="H113" s="69">
        <f t="shared" si="2"/>
        <v>78.448909999999998</v>
      </c>
      <c r="I113" s="69">
        <f>(Table8[[#This Row],[Adj Close]]-Table8[[#This Row],[Forecast 3 Period]])</f>
        <v>-0.44460999999999729</v>
      </c>
      <c r="J113" s="69">
        <f>Table8[[#This Row],[Erorr ]]^2</f>
        <v>0.19767805209999759</v>
      </c>
      <c r="K113" s="69">
        <f>ABS(Table8[[#This Row],[Erorr ]])</f>
        <v>0.44460999999999729</v>
      </c>
      <c r="L113" s="6">
        <f>Table8[[#This Row],[Abs Erorr ]]/Table8[[#This Row],[Adj Close]]</f>
        <v>5.6998139846136343E-3</v>
      </c>
      <c r="M113" s="75">
        <f t="shared" si="3"/>
        <v>78.140219999999999</v>
      </c>
      <c r="N113" s="69">
        <f>(Table8[[#This Row],[Adj Close]]-Table8[[#This Row],[Forecast 6 Period ]])</f>
        <v>-0.13591999999999871</v>
      </c>
      <c r="O113" s="69">
        <f>Table8[[#This Row],[Erorr 2]]^2</f>
        <v>1.8474246399999648E-2</v>
      </c>
      <c r="P113" s="69">
        <f>ABS(Table8[[#This Row],[Erorr 2]])</f>
        <v>0.13591999999999871</v>
      </c>
      <c r="Q113" s="6">
        <f>Table8[[#This Row],[Abs Erorr 4]]/Table8[[#This Row],[Adj Close]]</f>
        <v>1.7424680434283586E-3</v>
      </c>
    </row>
    <row r="114" spans="6:17" x14ac:dyDescent="0.3">
      <c r="F114" s="79">
        <v>43629</v>
      </c>
      <c r="G114" s="80">
        <v>78.929400000000001</v>
      </c>
      <c r="H114" s="69">
        <f t="shared" si="2"/>
        <v>78.168549999999996</v>
      </c>
      <c r="I114" s="69">
        <f>(Table8[[#This Row],[Adj Close]]-Table8[[#This Row],[Forecast 3 Period]])</f>
        <v>0.76085000000000491</v>
      </c>
      <c r="J114" s="69">
        <f>Table8[[#This Row],[Erorr ]]^2</f>
        <v>0.57889272250000745</v>
      </c>
      <c r="K114" s="69">
        <f>ABS(Table8[[#This Row],[Erorr ]])</f>
        <v>0.76085000000000491</v>
      </c>
      <c r="L114" s="6">
        <f>Table8[[#This Row],[Abs Erorr ]]/Table8[[#This Row],[Adj Close]]</f>
        <v>9.6396273125097225E-3</v>
      </c>
      <c r="M114" s="75">
        <f t="shared" si="3"/>
        <v>78.252560000000003</v>
      </c>
      <c r="N114" s="69">
        <f>(Table8[[#This Row],[Adj Close]]-Table8[[#This Row],[Forecast 6 Period ]])</f>
        <v>0.67683999999999855</v>
      </c>
      <c r="O114" s="69">
        <f>Table8[[#This Row],[Erorr 2]]^2</f>
        <v>0.45811238559999806</v>
      </c>
      <c r="P114" s="69">
        <f>ABS(Table8[[#This Row],[Erorr 2]])</f>
        <v>0.67683999999999855</v>
      </c>
      <c r="Q114" s="6">
        <f>Table8[[#This Row],[Abs Erorr 4]]/Table8[[#This Row],[Adj Close]]</f>
        <v>8.5752583954774586E-3</v>
      </c>
    </row>
    <row r="115" spans="6:17" x14ac:dyDescent="0.3">
      <c r="F115" s="79">
        <v>43630</v>
      </c>
      <c r="G115" s="80">
        <v>78.768900000000002</v>
      </c>
      <c r="H115" s="69">
        <f t="shared" si="2"/>
        <v>78.552750000000003</v>
      </c>
      <c r="I115" s="69">
        <f>(Table8[[#This Row],[Adj Close]]-Table8[[#This Row],[Forecast 3 Period]])</f>
        <v>0.21614999999999895</v>
      </c>
      <c r="J115" s="69">
        <f>Table8[[#This Row],[Erorr ]]^2</f>
        <v>4.6720822499999551E-2</v>
      </c>
      <c r="K115" s="69">
        <f>ABS(Table8[[#This Row],[Erorr ]])</f>
        <v>0.21614999999999895</v>
      </c>
      <c r="L115" s="6">
        <f>Table8[[#This Row],[Abs Erorr ]]/Table8[[#This Row],[Adj Close]]</f>
        <v>2.7441033199650999E-3</v>
      </c>
      <c r="M115" s="75">
        <f t="shared" si="3"/>
        <v>78.355460000000008</v>
      </c>
      <c r="N115" s="69">
        <f>(Table8[[#This Row],[Adj Close]]-Table8[[#This Row],[Forecast 6 Period ]])</f>
        <v>0.41343999999999426</v>
      </c>
      <c r="O115" s="69">
        <f>Table8[[#This Row],[Erorr 2]]^2</f>
        <v>0.17093263359999525</v>
      </c>
      <c r="P115" s="69">
        <f>ABS(Table8[[#This Row],[Erorr 2]])</f>
        <v>0.41343999999999426</v>
      </c>
      <c r="Q115" s="6">
        <f>Table8[[#This Row],[Abs Erorr 4]]/Table8[[#This Row],[Adj Close]]</f>
        <v>5.2487720407418947E-3</v>
      </c>
    </row>
    <row r="116" spans="6:17" x14ac:dyDescent="0.3">
      <c r="F116" s="79">
        <v>43633</v>
      </c>
      <c r="G116" s="80">
        <v>77.513400000000004</v>
      </c>
      <c r="H116" s="69">
        <f t="shared" si="2"/>
        <v>78.587670000000003</v>
      </c>
      <c r="I116" s="69">
        <f>(Table8[[#This Row],[Adj Close]]-Table8[[#This Row],[Forecast 3 Period]])</f>
        <v>-1.0742699999999985</v>
      </c>
      <c r="J116" s="69">
        <f>Table8[[#This Row],[Erorr ]]^2</f>
        <v>1.1540560328999967</v>
      </c>
      <c r="K116" s="69">
        <f>ABS(Table8[[#This Row],[Erorr ]])</f>
        <v>1.0742699999999985</v>
      </c>
      <c r="L116" s="6">
        <f>Table8[[#This Row],[Abs Erorr ]]/Table8[[#This Row],[Adj Close]]</f>
        <v>1.3859152094992588E-2</v>
      </c>
      <c r="M116" s="75">
        <f t="shared" si="3"/>
        <v>78.530090000000001</v>
      </c>
      <c r="N116" s="69">
        <f>(Table8[[#This Row],[Adj Close]]-Table8[[#This Row],[Forecast 6 Period ]])</f>
        <v>-1.016689999999997</v>
      </c>
      <c r="O116" s="69">
        <f>Table8[[#This Row],[Erorr 2]]^2</f>
        <v>1.0336585560999938</v>
      </c>
      <c r="P116" s="69">
        <f>ABS(Table8[[#This Row],[Erorr 2]])</f>
        <v>1.016689999999997</v>
      </c>
      <c r="Q116" s="6">
        <f>Table8[[#This Row],[Abs Erorr 4]]/Table8[[#This Row],[Adj Close]]</f>
        <v>1.3116312792368764E-2</v>
      </c>
    </row>
    <row r="117" spans="6:17" x14ac:dyDescent="0.3">
      <c r="F117" s="79">
        <v>43634</v>
      </c>
      <c r="G117" s="80">
        <v>79.580799999999996</v>
      </c>
      <c r="H117" s="69">
        <f t="shared" si="2"/>
        <v>78.314850000000007</v>
      </c>
      <c r="I117" s="69">
        <f>(Table8[[#This Row],[Adj Close]]-Table8[[#This Row],[Forecast 3 Period]])</f>
        <v>1.2659499999999895</v>
      </c>
      <c r="J117" s="69">
        <f>Table8[[#This Row],[Erorr ]]^2</f>
        <v>1.6026294024999734</v>
      </c>
      <c r="K117" s="69">
        <f>ABS(Table8[[#This Row],[Erorr ]])</f>
        <v>1.2659499999999895</v>
      </c>
      <c r="L117" s="6">
        <f>Table8[[#This Row],[Abs Erorr ]]/Table8[[#This Row],[Adj Close]]</f>
        <v>1.5907731513128662E-2</v>
      </c>
      <c r="M117" s="75">
        <f t="shared" si="3"/>
        <v>78.298810000000003</v>
      </c>
      <c r="N117" s="69">
        <f>(Table8[[#This Row],[Adj Close]]-Table8[[#This Row],[Forecast 6 Period ]])</f>
        <v>1.2819899999999933</v>
      </c>
      <c r="O117" s="69">
        <f>Table8[[#This Row],[Erorr 2]]^2</f>
        <v>1.6434983600999828</v>
      </c>
      <c r="P117" s="69">
        <f>ABS(Table8[[#This Row],[Erorr 2]])</f>
        <v>1.2819899999999933</v>
      </c>
      <c r="Q117" s="6">
        <f>Table8[[#This Row],[Abs Erorr 4]]/Table8[[#This Row],[Adj Close]]</f>
        <v>1.6109287667376973E-2</v>
      </c>
    </row>
    <row r="118" spans="6:17" x14ac:dyDescent="0.3">
      <c r="F118" s="79">
        <v>43635</v>
      </c>
      <c r="G118" s="80">
        <v>78.872799999999998</v>
      </c>
      <c r="H118" s="69">
        <f t="shared" si="2"/>
        <v>78.717010000000002</v>
      </c>
      <c r="I118" s="69">
        <f>(Table8[[#This Row],[Adj Close]]-Table8[[#This Row],[Forecast 3 Period]])</f>
        <v>0.1557899999999961</v>
      </c>
      <c r="J118" s="69">
        <f>Table8[[#This Row],[Erorr ]]^2</f>
        <v>2.4270524099998785E-2</v>
      </c>
      <c r="K118" s="69">
        <f>ABS(Table8[[#This Row],[Erorr ]])</f>
        <v>0.1557899999999961</v>
      </c>
      <c r="L118" s="6">
        <f>Table8[[#This Row],[Abs Erorr ]]/Table8[[#This Row],[Adj Close]]</f>
        <v>1.9752056475742727E-3</v>
      </c>
      <c r="M118" s="75">
        <f t="shared" si="3"/>
        <v>78.618830000000003</v>
      </c>
      <c r="N118" s="69">
        <f>(Table8[[#This Row],[Adj Close]]-Table8[[#This Row],[Forecast 6 Period ]])</f>
        <v>0.25396999999999537</v>
      </c>
      <c r="O118" s="69">
        <f>Table8[[#This Row],[Erorr 2]]^2</f>
        <v>6.450076089999765E-2</v>
      </c>
      <c r="P118" s="69">
        <f>ABS(Table8[[#This Row],[Erorr 2]])</f>
        <v>0.25396999999999537</v>
      </c>
      <c r="Q118" s="6">
        <f>Table8[[#This Row],[Abs Erorr 4]]/Table8[[#This Row],[Adj Close]]</f>
        <v>3.2199947256848415E-3</v>
      </c>
    </row>
    <row r="119" spans="6:17" x14ac:dyDescent="0.3">
      <c r="F119" s="79">
        <v>43636</v>
      </c>
      <c r="G119" s="80">
        <v>80.468199999999996</v>
      </c>
      <c r="H119" s="69">
        <f t="shared" si="2"/>
        <v>78.677379999999999</v>
      </c>
      <c r="I119" s="69">
        <f>(Table8[[#This Row],[Adj Close]]-Table8[[#This Row],[Forecast 3 Period]])</f>
        <v>1.7908199999999965</v>
      </c>
      <c r="J119" s="69">
        <f>Table8[[#This Row],[Erorr ]]^2</f>
        <v>3.2070362723999875</v>
      </c>
      <c r="K119" s="69">
        <f>ABS(Table8[[#This Row],[Erorr ]])</f>
        <v>1.7908199999999965</v>
      </c>
      <c r="L119" s="6">
        <f>Table8[[#This Row],[Abs Erorr ]]/Table8[[#This Row],[Adj Close]]</f>
        <v>2.2255002597299265E-2</v>
      </c>
      <c r="M119" s="75">
        <f t="shared" si="3"/>
        <v>78.640550000000005</v>
      </c>
      <c r="N119" s="69">
        <f>(Table8[[#This Row],[Adj Close]]-Table8[[#This Row],[Forecast 6 Period ]])</f>
        <v>1.8276499999999913</v>
      </c>
      <c r="O119" s="69">
        <f>Table8[[#This Row],[Erorr 2]]^2</f>
        <v>3.3403045224999683</v>
      </c>
      <c r="P119" s="69">
        <f>ABS(Table8[[#This Row],[Erorr 2]])</f>
        <v>1.8276499999999913</v>
      </c>
      <c r="Q119" s="6">
        <f>Table8[[#This Row],[Abs Erorr 4]]/Table8[[#This Row],[Adj Close]]</f>
        <v>2.2712698929514906E-2</v>
      </c>
    </row>
    <row r="120" spans="6:17" x14ac:dyDescent="0.3">
      <c r="F120" s="79">
        <v>43637</v>
      </c>
      <c r="G120" s="80">
        <v>80.949600000000004</v>
      </c>
      <c r="H120" s="69">
        <f t="shared" si="2"/>
        <v>79.72336</v>
      </c>
      <c r="I120" s="69">
        <f>(Table8[[#This Row],[Adj Close]]-Table8[[#This Row],[Forecast 3 Period]])</f>
        <v>1.2262400000000042</v>
      </c>
      <c r="J120" s="69">
        <f>Table8[[#This Row],[Erorr ]]^2</f>
        <v>1.5036645376000104</v>
      </c>
      <c r="K120" s="69">
        <f>ABS(Table8[[#This Row],[Erorr ]])</f>
        <v>1.2262400000000042</v>
      </c>
      <c r="L120" s="6">
        <f>Table8[[#This Row],[Abs Erorr ]]/Table8[[#This Row],[Adj Close]]</f>
        <v>1.5148190973148776E-2</v>
      </c>
      <c r="M120" s="75">
        <f t="shared" si="3"/>
        <v>79.056870000000004</v>
      </c>
      <c r="N120" s="69">
        <f>(Table8[[#This Row],[Adj Close]]-Table8[[#This Row],[Forecast 6 Period ]])</f>
        <v>1.8927300000000002</v>
      </c>
      <c r="O120" s="69">
        <f>Table8[[#This Row],[Erorr 2]]^2</f>
        <v>3.5824268529000007</v>
      </c>
      <c r="P120" s="69">
        <f>ABS(Table8[[#This Row],[Erorr 2]])</f>
        <v>1.8927300000000002</v>
      </c>
      <c r="Q120" s="6">
        <f>Table8[[#This Row],[Abs Erorr 4]]/Table8[[#This Row],[Adj Close]]</f>
        <v>2.3381585579175194E-2</v>
      </c>
    </row>
    <row r="121" spans="6:17" x14ac:dyDescent="0.3">
      <c r="F121" s="79">
        <v>43640</v>
      </c>
      <c r="G121" s="80">
        <v>79.769599999999997</v>
      </c>
      <c r="H121" s="69">
        <f t="shared" si="2"/>
        <v>80.182140000000004</v>
      </c>
      <c r="I121" s="69">
        <f>(Table8[[#This Row],[Adj Close]]-Table8[[#This Row],[Forecast 3 Period]])</f>
        <v>-0.41254000000000701</v>
      </c>
      <c r="J121" s="69">
        <f>Table8[[#This Row],[Erorr ]]^2</f>
        <v>0.17018925160000578</v>
      </c>
      <c r="K121" s="69">
        <f>ABS(Table8[[#This Row],[Erorr ]])</f>
        <v>0.41254000000000701</v>
      </c>
      <c r="L121" s="6">
        <f>Table8[[#This Row],[Abs Erorr ]]/Table8[[#This Row],[Adj Close]]</f>
        <v>5.1716443356868659E-3</v>
      </c>
      <c r="M121" s="75">
        <f t="shared" si="3"/>
        <v>79.602510000000009</v>
      </c>
      <c r="N121" s="69">
        <f>(Table8[[#This Row],[Adj Close]]-Table8[[#This Row],[Forecast 6 Period ]])</f>
        <v>0.16708999999998753</v>
      </c>
      <c r="O121" s="69">
        <f>Table8[[#This Row],[Erorr 2]]^2</f>
        <v>2.7919068099995833E-2</v>
      </c>
      <c r="P121" s="69">
        <f>ABS(Table8[[#This Row],[Erorr 2]])</f>
        <v>0.16708999999998753</v>
      </c>
      <c r="Q121" s="6">
        <f>Table8[[#This Row],[Abs Erorr 4]]/Table8[[#This Row],[Adj Close]]</f>
        <v>2.0946576139279569E-3</v>
      </c>
    </row>
    <row r="122" spans="6:17" x14ac:dyDescent="0.3">
      <c r="F122" s="79">
        <v>43641</v>
      </c>
      <c r="G122" s="80">
        <v>77.994900000000001</v>
      </c>
      <c r="H122" s="69">
        <f t="shared" si="2"/>
        <v>80.333179999999999</v>
      </c>
      <c r="I122" s="69">
        <f>(Table8[[#This Row],[Adj Close]]-Table8[[#This Row],[Forecast 3 Period]])</f>
        <v>-2.3382799999999975</v>
      </c>
      <c r="J122" s="69">
        <f>Table8[[#This Row],[Erorr ]]^2</f>
        <v>5.4675533583999885</v>
      </c>
      <c r="K122" s="69">
        <f>ABS(Table8[[#This Row],[Erorr ]])</f>
        <v>2.3382799999999975</v>
      </c>
      <c r="L122" s="6">
        <f>Table8[[#This Row],[Abs Erorr ]]/Table8[[#This Row],[Adj Close]]</f>
        <v>2.9979908942764172E-2</v>
      </c>
      <c r="M122" s="75">
        <f t="shared" si="3"/>
        <v>79.721459999999993</v>
      </c>
      <c r="N122" s="69">
        <f>(Table8[[#This Row],[Adj Close]]-Table8[[#This Row],[Forecast 6 Period ]])</f>
        <v>-1.7265599999999921</v>
      </c>
      <c r="O122" s="69">
        <f>Table8[[#This Row],[Erorr 2]]^2</f>
        <v>2.9810094335999726</v>
      </c>
      <c r="P122" s="69">
        <f>ABS(Table8[[#This Row],[Erorr 2]])</f>
        <v>1.7265599999999921</v>
      </c>
      <c r="Q122" s="6">
        <f>Table8[[#This Row],[Abs Erorr 4]]/Table8[[#This Row],[Adj Close]]</f>
        <v>2.2136832023632213E-2</v>
      </c>
    </row>
    <row r="123" spans="6:17" x14ac:dyDescent="0.3">
      <c r="F123" s="79">
        <v>43642</v>
      </c>
      <c r="G123" s="80">
        <v>77.928799999999995</v>
      </c>
      <c r="H123" s="69">
        <f t="shared" si="2"/>
        <v>79.413719999999998</v>
      </c>
      <c r="I123" s="69">
        <f>(Table8[[#This Row],[Adj Close]]-Table8[[#This Row],[Forecast 3 Period]])</f>
        <v>-1.4849200000000025</v>
      </c>
      <c r="J123" s="69">
        <f>Table8[[#This Row],[Erorr ]]^2</f>
        <v>2.2049874064000075</v>
      </c>
      <c r="K123" s="69">
        <f>ABS(Table8[[#This Row],[Erorr ]])</f>
        <v>1.4849200000000025</v>
      </c>
      <c r="L123" s="6">
        <f>Table8[[#This Row],[Abs Erorr ]]/Table8[[#This Row],[Adj Close]]</f>
        <v>1.9054829536705332E-2</v>
      </c>
      <c r="M123" s="75">
        <f t="shared" si="3"/>
        <v>79.681820000000002</v>
      </c>
      <c r="N123" s="69">
        <f>(Table8[[#This Row],[Adj Close]]-Table8[[#This Row],[Forecast 6 Period ]])</f>
        <v>-1.7530200000000065</v>
      </c>
      <c r="O123" s="69">
        <f>Table8[[#This Row],[Erorr 2]]^2</f>
        <v>3.0730791204000227</v>
      </c>
      <c r="P123" s="69">
        <f>ABS(Table8[[#This Row],[Erorr 2]])</f>
        <v>1.7530200000000065</v>
      </c>
      <c r="Q123" s="6">
        <f>Table8[[#This Row],[Abs Erorr 4]]/Table8[[#This Row],[Adj Close]]</f>
        <v>2.2495149418443588E-2</v>
      </c>
    </row>
    <row r="124" spans="6:17" x14ac:dyDescent="0.3">
      <c r="F124" s="79">
        <v>43643</v>
      </c>
      <c r="G124" s="80">
        <v>78.976600000000005</v>
      </c>
      <c r="H124" s="69">
        <f t="shared" si="2"/>
        <v>78.500870000000006</v>
      </c>
      <c r="I124" s="69">
        <f>(Table8[[#This Row],[Adj Close]]-Table8[[#This Row],[Forecast 3 Period]])</f>
        <v>0.47572999999999865</v>
      </c>
      <c r="J124" s="69">
        <f>Table8[[#This Row],[Erorr ]]^2</f>
        <v>0.22631903289999872</v>
      </c>
      <c r="K124" s="69">
        <f>ABS(Table8[[#This Row],[Erorr ]])</f>
        <v>0.47572999999999865</v>
      </c>
      <c r="L124" s="6">
        <f>Table8[[#This Row],[Abs Erorr ]]/Table8[[#This Row],[Adj Close]]</f>
        <v>6.0236829643210603E-3</v>
      </c>
      <c r="M124" s="75">
        <f t="shared" si="3"/>
        <v>79.262680000000003</v>
      </c>
      <c r="N124" s="69">
        <f>(Table8[[#This Row],[Adj Close]]-Table8[[#This Row],[Forecast 6 Period ]])</f>
        <v>-0.28607999999999834</v>
      </c>
      <c r="O124" s="69">
        <f>Table8[[#This Row],[Erorr 2]]^2</f>
        <v>8.1841766399999044E-2</v>
      </c>
      <c r="P124" s="69">
        <f>ABS(Table8[[#This Row],[Erorr 2]])</f>
        <v>0.28607999999999834</v>
      </c>
      <c r="Q124" s="6">
        <f>Table8[[#This Row],[Abs Erorr 4]]/Table8[[#This Row],[Adj Close]]</f>
        <v>3.6223387686985555E-3</v>
      </c>
    </row>
    <row r="125" spans="6:17" x14ac:dyDescent="0.3">
      <c r="F125" s="79">
        <v>43644</v>
      </c>
      <c r="G125" s="80">
        <v>79.250399999999999</v>
      </c>
      <c r="H125" s="69">
        <f t="shared" si="2"/>
        <v>78.367750000000001</v>
      </c>
      <c r="I125" s="69">
        <f>(Table8[[#This Row],[Adj Close]]-Table8[[#This Row],[Forecast 3 Period]])</f>
        <v>0.88264999999999816</v>
      </c>
      <c r="J125" s="69">
        <f>Table8[[#This Row],[Erorr ]]^2</f>
        <v>0.77907102249999671</v>
      </c>
      <c r="K125" s="69">
        <f>ABS(Table8[[#This Row],[Erorr ]])</f>
        <v>0.88264999999999816</v>
      </c>
      <c r="L125" s="6">
        <f>Table8[[#This Row],[Abs Erorr ]]/Table8[[#This Row],[Adj Close]]</f>
        <v>1.1137483217750297E-2</v>
      </c>
      <c r="M125" s="75">
        <f t="shared" si="3"/>
        <v>79.075760000000002</v>
      </c>
      <c r="N125" s="69">
        <f>(Table8[[#This Row],[Adj Close]]-Table8[[#This Row],[Forecast 6 Period ]])</f>
        <v>0.17463999999999658</v>
      </c>
      <c r="O125" s="69">
        <f>Table8[[#This Row],[Erorr 2]]^2</f>
        <v>3.0499129599998804E-2</v>
      </c>
      <c r="P125" s="69">
        <f>ABS(Table8[[#This Row],[Erorr 2]])</f>
        <v>0.17463999999999658</v>
      </c>
      <c r="Q125" s="6">
        <f>Table8[[#This Row],[Abs Erorr 4]]/Table8[[#This Row],[Adj Close]]</f>
        <v>2.2036481834791571E-3</v>
      </c>
    </row>
    <row r="126" spans="6:17" x14ac:dyDescent="0.3">
      <c r="F126" s="79">
        <v>43647</v>
      </c>
      <c r="G126" s="80">
        <v>80.628600000000006</v>
      </c>
      <c r="H126" s="69">
        <f t="shared" si="2"/>
        <v>78.771780000000007</v>
      </c>
      <c r="I126" s="69">
        <f>(Table8[[#This Row],[Adj Close]]-Table8[[#This Row],[Forecast 3 Period]])</f>
        <v>1.856819999999999</v>
      </c>
      <c r="J126" s="69">
        <f>Table8[[#This Row],[Erorr ]]^2</f>
        <v>3.4477805123999965</v>
      </c>
      <c r="K126" s="69">
        <f>ABS(Table8[[#This Row],[Erorr ]])</f>
        <v>1.856819999999999</v>
      </c>
      <c r="L126" s="6">
        <f>Table8[[#This Row],[Abs Erorr ]]/Table8[[#This Row],[Adj Close]]</f>
        <v>2.3029297296492793E-2</v>
      </c>
      <c r="M126" s="75">
        <f t="shared" si="3"/>
        <v>78.902060000000006</v>
      </c>
      <c r="N126" s="69">
        <f>(Table8[[#This Row],[Adj Close]]-Table8[[#This Row],[Forecast 6 Period ]])</f>
        <v>1.72654</v>
      </c>
      <c r="O126" s="69">
        <f>Table8[[#This Row],[Erorr 2]]^2</f>
        <v>2.9809403716</v>
      </c>
      <c r="P126" s="69">
        <f>ABS(Table8[[#This Row],[Erorr 2]])</f>
        <v>1.72654</v>
      </c>
      <c r="Q126" s="6">
        <f>Table8[[#This Row],[Abs Erorr 4]]/Table8[[#This Row],[Adj Close]]</f>
        <v>2.1413493475020029E-2</v>
      </c>
    </row>
    <row r="127" spans="6:17" x14ac:dyDescent="0.3">
      <c r="F127" s="79">
        <v>43648</v>
      </c>
      <c r="G127" s="80">
        <v>80.203800000000001</v>
      </c>
      <c r="H127" s="69">
        <f t="shared" si="2"/>
        <v>79.719540000000009</v>
      </c>
      <c r="I127" s="69">
        <f>(Table8[[#This Row],[Adj Close]]-Table8[[#This Row],[Forecast 3 Period]])</f>
        <v>0.48425999999999192</v>
      </c>
      <c r="J127" s="69">
        <f>Table8[[#This Row],[Erorr ]]^2</f>
        <v>0.23450774759999218</v>
      </c>
      <c r="K127" s="69">
        <f>ABS(Table8[[#This Row],[Erorr ]])</f>
        <v>0.48425999999999192</v>
      </c>
      <c r="L127" s="6">
        <f>Table8[[#This Row],[Abs Erorr ]]/Table8[[#This Row],[Adj Close]]</f>
        <v>6.0378685299199283E-3</v>
      </c>
      <c r="M127" s="75">
        <f t="shared" si="3"/>
        <v>79.133330000000015</v>
      </c>
      <c r="N127" s="69">
        <f>(Table8[[#This Row],[Adj Close]]-Table8[[#This Row],[Forecast 6 Period ]])</f>
        <v>1.070469999999986</v>
      </c>
      <c r="O127" s="69">
        <f>Table8[[#This Row],[Erorr 2]]^2</f>
        <v>1.1459060208999701</v>
      </c>
      <c r="P127" s="69">
        <f>ABS(Table8[[#This Row],[Erorr 2]])</f>
        <v>1.070469999999986</v>
      </c>
      <c r="Q127" s="6">
        <f>Table8[[#This Row],[Abs Erorr 4]]/Table8[[#This Row],[Adj Close]]</f>
        <v>1.334687383889524E-2</v>
      </c>
    </row>
    <row r="128" spans="6:17" x14ac:dyDescent="0.3">
      <c r="F128" s="79">
        <v>43649</v>
      </c>
      <c r="G128" s="80">
        <v>81.374399999999994</v>
      </c>
      <c r="H128" s="69">
        <f t="shared" si="2"/>
        <v>80.04522</v>
      </c>
      <c r="I128" s="69">
        <f>(Table8[[#This Row],[Adj Close]]-Table8[[#This Row],[Forecast 3 Period]])</f>
        <v>1.3291799999999938</v>
      </c>
      <c r="J128" s="69">
        <f>Table8[[#This Row],[Erorr ]]^2</f>
        <v>1.7667194723999835</v>
      </c>
      <c r="K128" s="69">
        <f>ABS(Table8[[#This Row],[Erorr ]])</f>
        <v>1.3291799999999938</v>
      </c>
      <c r="L128" s="6">
        <f>Table8[[#This Row],[Abs Erorr ]]/Table8[[#This Row],[Adj Close]]</f>
        <v>1.6334129652568793E-2</v>
      </c>
      <c r="M128" s="75">
        <f t="shared" si="3"/>
        <v>79.404250000000019</v>
      </c>
      <c r="N128" s="69">
        <f>(Table8[[#This Row],[Adj Close]]-Table8[[#This Row],[Forecast 6 Period ]])</f>
        <v>1.9701499999999754</v>
      </c>
      <c r="O128" s="69">
        <f>Table8[[#This Row],[Erorr 2]]^2</f>
        <v>3.8814910224999033</v>
      </c>
      <c r="P128" s="69">
        <f>ABS(Table8[[#This Row],[Erorr 2]])</f>
        <v>1.9701499999999754</v>
      </c>
      <c r="Q128" s="6">
        <f>Table8[[#This Row],[Abs Erorr 4]]/Table8[[#This Row],[Adj Close]]</f>
        <v>2.4210931201950191E-2</v>
      </c>
    </row>
    <row r="129" spans="6:17" x14ac:dyDescent="0.3">
      <c r="F129" s="79">
        <v>43651</v>
      </c>
      <c r="G129" s="80">
        <v>81.959699999999998</v>
      </c>
      <c r="H129" s="69">
        <f t="shared" si="2"/>
        <v>80.799480000000003</v>
      </c>
      <c r="I129" s="69">
        <f>(Table8[[#This Row],[Adj Close]]-Table8[[#This Row],[Forecast 3 Period]])</f>
        <v>1.1602199999999954</v>
      </c>
      <c r="J129" s="69">
        <f>Table8[[#This Row],[Erorr ]]^2</f>
        <v>1.3461104483999893</v>
      </c>
      <c r="K129" s="69">
        <f>ABS(Table8[[#This Row],[Erorr ]])</f>
        <v>1.1602199999999954</v>
      </c>
      <c r="L129" s="6">
        <f>Table8[[#This Row],[Abs Erorr ]]/Table8[[#This Row],[Adj Close]]</f>
        <v>1.415598153726765E-2</v>
      </c>
      <c r="M129" s="75">
        <f t="shared" si="3"/>
        <v>79.981980000000007</v>
      </c>
      <c r="N129" s="69">
        <f>(Table8[[#This Row],[Adj Close]]-Table8[[#This Row],[Forecast 6 Period ]])</f>
        <v>1.9777199999999908</v>
      </c>
      <c r="O129" s="69">
        <f>Table8[[#This Row],[Erorr 2]]^2</f>
        <v>3.9113763983999639</v>
      </c>
      <c r="P129" s="69">
        <f>ABS(Table8[[#This Row],[Erorr 2]])</f>
        <v>1.9777199999999908</v>
      </c>
      <c r="Q129" s="6">
        <f>Table8[[#This Row],[Abs Erorr 4]]/Table8[[#This Row],[Adj Close]]</f>
        <v>2.413039579207819E-2</v>
      </c>
    </row>
    <row r="130" spans="6:17" x14ac:dyDescent="0.3">
      <c r="F130" s="79">
        <v>43654</v>
      </c>
      <c r="G130" s="80">
        <v>83.526799999999994</v>
      </c>
      <c r="H130" s="69">
        <f t="shared" si="2"/>
        <v>81.257339999999999</v>
      </c>
      <c r="I130" s="69">
        <f>(Table8[[#This Row],[Adj Close]]-Table8[[#This Row],[Forecast 3 Period]])</f>
        <v>2.2694599999999951</v>
      </c>
      <c r="J130" s="69">
        <f>Table8[[#This Row],[Erorr ]]^2</f>
        <v>5.1504486915999781</v>
      </c>
      <c r="K130" s="69">
        <f>ABS(Table8[[#This Row],[Erorr ]])</f>
        <v>2.2694599999999951</v>
      </c>
      <c r="L130" s="6">
        <f>Table8[[#This Row],[Abs Erorr ]]/Table8[[#This Row],[Adj Close]]</f>
        <v>2.7170441103933053E-2</v>
      </c>
      <c r="M130" s="75">
        <f t="shared" si="3"/>
        <v>80.656000000000006</v>
      </c>
      <c r="N130" s="69">
        <f>(Table8[[#This Row],[Adj Close]]-Table8[[#This Row],[Forecast 6 Period ]])</f>
        <v>2.8707999999999885</v>
      </c>
      <c r="O130" s="69">
        <f>Table8[[#This Row],[Erorr 2]]^2</f>
        <v>8.2414926399999331</v>
      </c>
      <c r="P130" s="69">
        <f>ABS(Table8[[#This Row],[Erorr 2]])</f>
        <v>2.8707999999999885</v>
      </c>
      <c r="Q130" s="6">
        <f>Table8[[#This Row],[Abs Erorr 4]]/Table8[[#This Row],[Adj Close]]</f>
        <v>3.4369807055938797E-2</v>
      </c>
    </row>
    <row r="131" spans="6:17" x14ac:dyDescent="0.3">
      <c r="F131" s="79">
        <v>43655</v>
      </c>
      <c r="G131" s="80">
        <v>83.111400000000003</v>
      </c>
      <c r="H131" s="69">
        <f t="shared" si="2"/>
        <v>82.410949999999985</v>
      </c>
      <c r="I131" s="69">
        <f>(Table8[[#This Row],[Adj Close]]-Table8[[#This Row],[Forecast 3 Period]])</f>
        <v>0.70045000000001778</v>
      </c>
      <c r="J131" s="69">
        <f>Table8[[#This Row],[Erorr ]]^2</f>
        <v>0.49063020250002493</v>
      </c>
      <c r="K131" s="69">
        <f>ABS(Table8[[#This Row],[Erorr ]])</f>
        <v>0.70045000000001778</v>
      </c>
      <c r="L131" s="6">
        <f>Table8[[#This Row],[Abs Erorr ]]/Table8[[#This Row],[Adj Close]]</f>
        <v>8.4278450369024913E-3</v>
      </c>
      <c r="M131" s="75">
        <f t="shared" si="3"/>
        <v>81.400840000000002</v>
      </c>
      <c r="N131" s="69">
        <f>(Table8[[#This Row],[Adj Close]]-Table8[[#This Row],[Forecast 6 Period ]])</f>
        <v>1.710560000000001</v>
      </c>
      <c r="O131" s="69">
        <f>Table8[[#This Row],[Erorr 2]]^2</f>
        <v>2.9260155136000034</v>
      </c>
      <c r="P131" s="69">
        <f>ABS(Table8[[#This Row],[Erorr 2]])</f>
        <v>1.710560000000001</v>
      </c>
      <c r="Q131" s="6">
        <f>Table8[[#This Row],[Abs Erorr 4]]/Table8[[#This Row],[Adj Close]]</f>
        <v>2.058153273798782E-2</v>
      </c>
    </row>
    <row r="132" spans="6:17" x14ac:dyDescent="0.3">
      <c r="F132" s="79">
        <v>43656</v>
      </c>
      <c r="G132" s="80">
        <v>82.545000000000002</v>
      </c>
      <c r="H132" s="69">
        <f t="shared" si="2"/>
        <v>82.890509999999992</v>
      </c>
      <c r="I132" s="69">
        <f>(Table8[[#This Row],[Adj Close]]-Table8[[#This Row],[Forecast 3 Period]])</f>
        <v>-0.34550999999999021</v>
      </c>
      <c r="J132" s="69">
        <f>Table8[[#This Row],[Erorr ]]^2</f>
        <v>0.11937716009999323</v>
      </c>
      <c r="K132" s="69">
        <f>ABS(Table8[[#This Row],[Erorr ]])</f>
        <v>0.34550999999999021</v>
      </c>
      <c r="L132" s="6">
        <f>Table8[[#This Row],[Abs Erorr ]]/Table8[[#This Row],[Adj Close]]</f>
        <v>4.1857168817007722E-3</v>
      </c>
      <c r="M132" s="75">
        <f t="shared" si="3"/>
        <v>82.077700000000007</v>
      </c>
      <c r="N132" s="69">
        <f>(Table8[[#This Row],[Adj Close]]-Table8[[#This Row],[Forecast 6 Period ]])</f>
        <v>0.4672999999999945</v>
      </c>
      <c r="O132" s="69">
        <f>Table8[[#This Row],[Erorr 2]]^2</f>
        <v>0.21836928999999486</v>
      </c>
      <c r="P132" s="69">
        <f>ABS(Table8[[#This Row],[Erorr 2]])</f>
        <v>0.4672999999999945</v>
      </c>
      <c r="Q132" s="6">
        <f>Table8[[#This Row],[Abs Erorr 4]]/Table8[[#This Row],[Adj Close]]</f>
        <v>5.6611545217759339E-3</v>
      </c>
    </row>
    <row r="133" spans="6:17" x14ac:dyDescent="0.3">
      <c r="F133" s="79">
        <v>43657</v>
      </c>
      <c r="G133" s="80">
        <v>83.347399999999993</v>
      </c>
      <c r="H133" s="69">
        <f t="shared" si="2"/>
        <v>83.00945999999999</v>
      </c>
      <c r="I133" s="69">
        <f>(Table8[[#This Row],[Adj Close]]-Table8[[#This Row],[Forecast 3 Period]])</f>
        <v>0.33794000000000324</v>
      </c>
      <c r="J133" s="69">
        <f>Table8[[#This Row],[Erorr ]]^2</f>
        <v>0.11420344360000219</v>
      </c>
      <c r="K133" s="69">
        <f>ABS(Table8[[#This Row],[Erorr ]])</f>
        <v>0.33794000000000324</v>
      </c>
      <c r="L133" s="6">
        <f>Table8[[#This Row],[Abs Erorr ]]/Table8[[#This Row],[Adj Close]]</f>
        <v>4.0545955842654149E-3</v>
      </c>
      <c r="M133" s="75">
        <f t="shared" si="3"/>
        <v>82.386400000000009</v>
      </c>
      <c r="N133" s="69">
        <f>(Table8[[#This Row],[Adj Close]]-Table8[[#This Row],[Forecast 6 Period ]])</f>
        <v>0.96099999999998431</v>
      </c>
      <c r="O133" s="69">
        <f>Table8[[#This Row],[Erorr 2]]^2</f>
        <v>0.92352099999996984</v>
      </c>
      <c r="P133" s="69">
        <f>ABS(Table8[[#This Row],[Erorr 2]])</f>
        <v>0.96099999999998431</v>
      </c>
      <c r="Q133" s="6">
        <f>Table8[[#This Row],[Abs Erorr 4]]/Table8[[#This Row],[Adj Close]]</f>
        <v>1.1530053726930707E-2</v>
      </c>
    </row>
    <row r="134" spans="6:17" x14ac:dyDescent="0.3">
      <c r="F134" s="79">
        <v>43658</v>
      </c>
      <c r="G134" s="80">
        <v>84.131</v>
      </c>
      <c r="H134" s="69">
        <f t="shared" ref="H134:H197" si="4">$A$10*G133+$A$11*G132+$A$12*G131</f>
        <v>83.035880000000006</v>
      </c>
      <c r="I134" s="69">
        <f>(Table8[[#This Row],[Adj Close]]-Table8[[#This Row],[Forecast 3 Period]])</f>
        <v>1.0951199999999943</v>
      </c>
      <c r="J134" s="69">
        <f>Table8[[#This Row],[Erorr ]]^2</f>
        <v>1.1992878143999877</v>
      </c>
      <c r="K134" s="69">
        <f>ABS(Table8[[#This Row],[Erorr ]])</f>
        <v>1.0951199999999943</v>
      </c>
      <c r="L134" s="6">
        <f>Table8[[#This Row],[Abs Erorr ]]/Table8[[#This Row],[Adj Close]]</f>
        <v>1.3016842780901147E-2</v>
      </c>
      <c r="M134" s="75">
        <f t="shared" si="3"/>
        <v>82.839529999999996</v>
      </c>
      <c r="N134" s="69">
        <f>(Table8[[#This Row],[Adj Close]]-Table8[[#This Row],[Forecast 6 Period ]])</f>
        <v>1.2914700000000039</v>
      </c>
      <c r="O134" s="69">
        <f>Table8[[#This Row],[Erorr 2]]^2</f>
        <v>1.6678947609000101</v>
      </c>
      <c r="P134" s="69">
        <f>ABS(Table8[[#This Row],[Erorr 2]])</f>
        <v>1.2914700000000039</v>
      </c>
      <c r="Q134" s="6">
        <f>Table8[[#This Row],[Abs Erorr 4]]/Table8[[#This Row],[Adj Close]]</f>
        <v>1.5350703070211977E-2</v>
      </c>
    </row>
    <row r="135" spans="6:17" x14ac:dyDescent="0.3">
      <c r="F135" s="79">
        <v>43661</v>
      </c>
      <c r="G135" s="80">
        <v>84.470799999999997</v>
      </c>
      <c r="H135" s="69">
        <f t="shared" si="4"/>
        <v>83.420119999999997</v>
      </c>
      <c r="I135" s="69">
        <f>(Table8[[#This Row],[Adj Close]]-Table8[[#This Row],[Forecast 3 Period]])</f>
        <v>1.0506799999999998</v>
      </c>
      <c r="J135" s="69">
        <f>Table8[[#This Row],[Erorr ]]^2</f>
        <v>1.1039284623999996</v>
      </c>
      <c r="K135" s="69">
        <f>ABS(Table8[[#This Row],[Erorr ]])</f>
        <v>1.0506799999999998</v>
      </c>
      <c r="L135" s="6">
        <f>Table8[[#This Row],[Abs Erorr ]]/Table8[[#This Row],[Adj Close]]</f>
        <v>1.2438381073696471E-2</v>
      </c>
      <c r="M135" s="75">
        <f t="shared" si="3"/>
        <v>83.175609999999992</v>
      </c>
      <c r="N135" s="69">
        <f>(Table8[[#This Row],[Adj Close]]-Table8[[#This Row],[Forecast 6 Period ]])</f>
        <v>1.2951900000000052</v>
      </c>
      <c r="O135" s="69">
        <f>Table8[[#This Row],[Erorr 2]]^2</f>
        <v>1.6775171361000134</v>
      </c>
      <c r="P135" s="69">
        <f>ABS(Table8[[#This Row],[Erorr 2]])</f>
        <v>1.2951900000000052</v>
      </c>
      <c r="Q135" s="6">
        <f>Table8[[#This Row],[Abs Erorr 4]]/Table8[[#This Row],[Adj Close]]</f>
        <v>1.5332990808658202E-2</v>
      </c>
    </row>
    <row r="136" spans="6:17" x14ac:dyDescent="0.3">
      <c r="F136" s="79">
        <v>43662</v>
      </c>
      <c r="G136" s="80">
        <v>83.640100000000004</v>
      </c>
      <c r="H136" s="69">
        <f t="shared" si="4"/>
        <v>84.031839999999988</v>
      </c>
      <c r="I136" s="69">
        <f>(Table8[[#This Row],[Adj Close]]-Table8[[#This Row],[Forecast 3 Period]])</f>
        <v>-0.39173999999998443</v>
      </c>
      <c r="J136" s="69">
        <f>Table8[[#This Row],[Erorr ]]^2</f>
        <v>0.15346022759998781</v>
      </c>
      <c r="K136" s="69">
        <f>ABS(Table8[[#This Row],[Erorr ]])</f>
        <v>0.39173999999998443</v>
      </c>
      <c r="L136" s="6">
        <f>Table8[[#This Row],[Abs Erorr ]]/Table8[[#This Row],[Adj Close]]</f>
        <v>4.6836385896236905E-3</v>
      </c>
      <c r="M136" s="75">
        <f t="shared" si="3"/>
        <v>83.562659999999994</v>
      </c>
      <c r="N136" s="69">
        <f>(Table8[[#This Row],[Adj Close]]-Table8[[#This Row],[Forecast 6 Period ]])</f>
        <v>7.7440000000009945E-2</v>
      </c>
      <c r="O136" s="69">
        <f>Table8[[#This Row],[Erorr 2]]^2</f>
        <v>5.99695360000154E-3</v>
      </c>
      <c r="P136" s="69">
        <f>ABS(Table8[[#This Row],[Erorr 2]])</f>
        <v>7.7440000000009945E-2</v>
      </c>
      <c r="Q136" s="6">
        <f>Table8[[#This Row],[Abs Erorr 4]]/Table8[[#This Row],[Adj Close]]</f>
        <v>9.2587168116740589E-4</v>
      </c>
    </row>
    <row r="137" spans="6:17" x14ac:dyDescent="0.3">
      <c r="F137" s="79">
        <v>43663</v>
      </c>
      <c r="G137" s="80">
        <v>82.601699999999994</v>
      </c>
      <c r="H137" s="69">
        <f t="shared" si="4"/>
        <v>84.036580000000001</v>
      </c>
      <c r="I137" s="69">
        <f>(Table8[[#This Row],[Adj Close]]-Table8[[#This Row],[Forecast 3 Period]])</f>
        <v>-1.4348800000000068</v>
      </c>
      <c r="J137" s="69">
        <f>Table8[[#This Row],[Erorr ]]^2</f>
        <v>2.0588806144000196</v>
      </c>
      <c r="K137" s="69">
        <f>ABS(Table8[[#This Row],[Erorr ]])</f>
        <v>1.4348800000000068</v>
      </c>
      <c r="L137" s="6">
        <f>Table8[[#This Row],[Abs Erorr ]]/Table8[[#This Row],[Adj Close]]</f>
        <v>1.7371071055438409E-2</v>
      </c>
      <c r="M137" s="75">
        <f t="shared" ref="M137:M200" si="5">$B$10*G136+$B$11*G135+$B$12*G134+$B$13*G133+$B$14*G132+$B$15*G131</f>
        <v>83.683500000000009</v>
      </c>
      <c r="N137" s="69">
        <f>(Table8[[#This Row],[Adj Close]]-Table8[[#This Row],[Forecast 6 Period ]])</f>
        <v>-1.0818000000000154</v>
      </c>
      <c r="O137" s="69">
        <f>Table8[[#This Row],[Erorr 2]]^2</f>
        <v>1.1702912400000334</v>
      </c>
      <c r="P137" s="69">
        <f>ABS(Table8[[#This Row],[Erorr 2]])</f>
        <v>1.0818000000000154</v>
      </c>
      <c r="Q137" s="6">
        <f>Table8[[#This Row],[Abs Erorr 4]]/Table8[[#This Row],[Adj Close]]</f>
        <v>1.3096582757982166E-2</v>
      </c>
    </row>
    <row r="138" spans="6:17" x14ac:dyDescent="0.3">
      <c r="F138" s="79">
        <v>43664</v>
      </c>
      <c r="G138" s="80">
        <v>82.545000000000002</v>
      </c>
      <c r="H138" s="69">
        <f t="shared" si="4"/>
        <v>83.473950000000002</v>
      </c>
      <c r="I138" s="69">
        <f>(Table8[[#This Row],[Adj Close]]-Table8[[#This Row],[Forecast 3 Period]])</f>
        <v>-0.92895000000000039</v>
      </c>
      <c r="J138" s="69">
        <f>Table8[[#This Row],[Erorr ]]^2</f>
        <v>0.86294810250000076</v>
      </c>
      <c r="K138" s="69">
        <f>ABS(Table8[[#This Row],[Erorr ]])</f>
        <v>0.92895000000000039</v>
      </c>
      <c r="L138" s="6">
        <f>Table8[[#This Row],[Abs Erorr ]]/Table8[[#This Row],[Adj Close]]</f>
        <v>1.1253861530074509E-2</v>
      </c>
      <c r="M138" s="75">
        <f t="shared" si="5"/>
        <v>83.557960000000008</v>
      </c>
      <c r="N138" s="69">
        <f>(Table8[[#This Row],[Adj Close]]-Table8[[#This Row],[Forecast 6 Period ]])</f>
        <v>-1.0129600000000067</v>
      </c>
      <c r="O138" s="69">
        <f>Table8[[#This Row],[Erorr 2]]^2</f>
        <v>1.0260879616000136</v>
      </c>
      <c r="P138" s="69">
        <f>ABS(Table8[[#This Row],[Erorr 2]])</f>
        <v>1.0129600000000067</v>
      </c>
      <c r="Q138" s="6">
        <f>Table8[[#This Row],[Abs Erorr 4]]/Table8[[#This Row],[Adj Close]]</f>
        <v>1.2271609425162115E-2</v>
      </c>
    </row>
    <row r="139" spans="6:17" x14ac:dyDescent="0.3">
      <c r="F139" s="79">
        <v>43665</v>
      </c>
      <c r="G139" s="80">
        <v>81.704800000000006</v>
      </c>
      <c r="H139" s="69">
        <f t="shared" si="4"/>
        <v>82.890539999999987</v>
      </c>
      <c r="I139" s="69">
        <f>(Table8[[#This Row],[Adj Close]]-Table8[[#This Row],[Forecast 3 Period]])</f>
        <v>-1.1857399999999814</v>
      </c>
      <c r="J139" s="69">
        <f>Table8[[#This Row],[Erorr ]]^2</f>
        <v>1.4059793475999558</v>
      </c>
      <c r="K139" s="69">
        <f>ABS(Table8[[#This Row],[Erorr ]])</f>
        <v>1.1857399999999814</v>
      </c>
      <c r="L139" s="6">
        <f>Table8[[#This Row],[Abs Erorr ]]/Table8[[#This Row],[Adj Close]]</f>
        <v>1.4512488862343232E-2</v>
      </c>
      <c r="M139" s="75">
        <f t="shared" si="5"/>
        <v>83.399360000000001</v>
      </c>
      <c r="N139" s="69">
        <f>(Table8[[#This Row],[Adj Close]]-Table8[[#This Row],[Forecast 6 Period ]])</f>
        <v>-1.6945599999999956</v>
      </c>
      <c r="O139" s="69">
        <f>Table8[[#This Row],[Erorr 2]]^2</f>
        <v>2.8715335935999851</v>
      </c>
      <c r="P139" s="69">
        <f>ABS(Table8[[#This Row],[Erorr 2]])</f>
        <v>1.6945599999999956</v>
      </c>
      <c r="Q139" s="6">
        <f>Table8[[#This Row],[Abs Erorr 4]]/Table8[[#This Row],[Adj Close]]</f>
        <v>2.0740029961519954E-2</v>
      </c>
    </row>
    <row r="140" spans="6:17" x14ac:dyDescent="0.3">
      <c r="F140" s="79">
        <v>43668</v>
      </c>
      <c r="G140" s="80">
        <v>81.157300000000006</v>
      </c>
      <c r="H140" s="69">
        <f t="shared" si="4"/>
        <v>82.225930000000005</v>
      </c>
      <c r="I140" s="69">
        <f>(Table8[[#This Row],[Adj Close]]-Table8[[#This Row],[Forecast 3 Period]])</f>
        <v>-1.0686299999999989</v>
      </c>
      <c r="J140" s="69">
        <f>Table8[[#This Row],[Erorr ]]^2</f>
        <v>1.1419700768999976</v>
      </c>
      <c r="K140" s="69">
        <f>ABS(Table8[[#This Row],[Erorr ]])</f>
        <v>1.0686299999999989</v>
      </c>
      <c r="L140" s="6">
        <f>Table8[[#This Row],[Abs Erorr ]]/Table8[[#This Row],[Adj Close]]</f>
        <v>1.3167392212407248E-2</v>
      </c>
      <c r="M140" s="75">
        <f t="shared" si="5"/>
        <v>82.958500000000001</v>
      </c>
      <c r="N140" s="69">
        <f>(Table8[[#This Row],[Adj Close]]-Table8[[#This Row],[Forecast 6 Period ]])</f>
        <v>-1.8011999999999944</v>
      </c>
      <c r="O140" s="69">
        <f>Table8[[#This Row],[Erorr 2]]^2</f>
        <v>3.2443214399999798</v>
      </c>
      <c r="P140" s="69">
        <f>ABS(Table8[[#This Row],[Erorr 2]])</f>
        <v>1.8011999999999944</v>
      </c>
      <c r="Q140" s="6">
        <f>Table8[[#This Row],[Abs Erorr 4]]/Table8[[#This Row],[Adj Close]]</f>
        <v>2.2193936959460137E-2</v>
      </c>
    </row>
    <row r="141" spans="6:17" x14ac:dyDescent="0.3">
      <c r="F141" s="79">
        <v>43669</v>
      </c>
      <c r="G141" s="80">
        <v>81.846400000000003</v>
      </c>
      <c r="H141" s="69">
        <f t="shared" si="4"/>
        <v>81.737860000000012</v>
      </c>
      <c r="I141" s="69">
        <f>(Table8[[#This Row],[Adj Close]]-Table8[[#This Row],[Forecast 3 Period]])</f>
        <v>0.10853999999999075</v>
      </c>
      <c r="J141" s="69">
        <f>Table8[[#This Row],[Erorr ]]^2</f>
        <v>1.1780931599997994E-2</v>
      </c>
      <c r="K141" s="69">
        <f>ABS(Table8[[#This Row],[Erorr ]])</f>
        <v>0.10853999999999075</v>
      </c>
      <c r="L141" s="6">
        <f>Table8[[#This Row],[Abs Erorr ]]/Table8[[#This Row],[Adj Close]]</f>
        <v>1.3261426281423586E-3</v>
      </c>
      <c r="M141" s="75">
        <f t="shared" si="5"/>
        <v>82.41285000000002</v>
      </c>
      <c r="N141" s="69">
        <f>(Table8[[#This Row],[Adj Close]]-Table8[[#This Row],[Forecast 6 Period ]])</f>
        <v>-0.56645000000001744</v>
      </c>
      <c r="O141" s="69">
        <f>Table8[[#This Row],[Erorr 2]]^2</f>
        <v>0.32086560250001978</v>
      </c>
      <c r="P141" s="69">
        <f>ABS(Table8[[#This Row],[Erorr 2]])</f>
        <v>0.56645000000001744</v>
      </c>
      <c r="Q141" s="6">
        <f>Table8[[#This Row],[Abs Erorr 4]]/Table8[[#This Row],[Adj Close]]</f>
        <v>6.9208908394262593E-3</v>
      </c>
    </row>
    <row r="142" spans="6:17" x14ac:dyDescent="0.3">
      <c r="F142" s="79">
        <v>43670</v>
      </c>
      <c r="G142" s="80">
        <v>81.846400000000003</v>
      </c>
      <c r="H142" s="69">
        <f t="shared" si="4"/>
        <v>81.597190000000012</v>
      </c>
      <c r="I142" s="69">
        <f>(Table8[[#This Row],[Adj Close]]-Table8[[#This Row],[Forecast 3 Period]])</f>
        <v>0.24920999999999083</v>
      </c>
      <c r="J142" s="69">
        <f>Table8[[#This Row],[Erorr ]]^2</f>
        <v>6.2105624099995427E-2</v>
      </c>
      <c r="K142" s="69">
        <f>ABS(Table8[[#This Row],[Erorr ]])</f>
        <v>0.24920999999999083</v>
      </c>
      <c r="L142" s="6">
        <f>Table8[[#This Row],[Abs Erorr ]]/Table8[[#This Row],[Adj Close]]</f>
        <v>3.0448498651130754E-3</v>
      </c>
      <c r="M142" s="75">
        <f t="shared" si="5"/>
        <v>82.074880000000007</v>
      </c>
      <c r="N142" s="69">
        <f>(Table8[[#This Row],[Adj Close]]-Table8[[#This Row],[Forecast 6 Period ]])</f>
        <v>-0.22848000000000468</v>
      </c>
      <c r="O142" s="69">
        <f>Table8[[#This Row],[Erorr 2]]^2</f>
        <v>5.220311040000214E-2</v>
      </c>
      <c r="P142" s="69">
        <f>ABS(Table8[[#This Row],[Erorr 2]])</f>
        <v>0.22848000000000468</v>
      </c>
      <c r="Q142" s="6">
        <f>Table8[[#This Row],[Abs Erorr 4]]/Table8[[#This Row],[Adj Close]]</f>
        <v>2.7915705516675707E-3</v>
      </c>
    </row>
    <row r="143" spans="6:17" x14ac:dyDescent="0.3">
      <c r="F143" s="79">
        <v>43671</v>
      </c>
      <c r="G143" s="80">
        <v>82.394000000000005</v>
      </c>
      <c r="H143" s="69">
        <f t="shared" si="4"/>
        <v>81.639669999999995</v>
      </c>
      <c r="I143" s="69">
        <f>(Table8[[#This Row],[Adj Close]]-Table8[[#This Row],[Forecast 3 Period]])</f>
        <v>0.75433000000001016</v>
      </c>
      <c r="J143" s="69">
        <f>Table8[[#This Row],[Erorr ]]^2</f>
        <v>0.56901374890001533</v>
      </c>
      <c r="K143" s="69">
        <f>ABS(Table8[[#This Row],[Erorr ]])</f>
        <v>0.75433000000001016</v>
      </c>
      <c r="L143" s="6">
        <f>Table8[[#This Row],[Abs Erorr ]]/Table8[[#This Row],[Adj Close]]</f>
        <v>9.1551569289027128E-3</v>
      </c>
      <c r="M143" s="75">
        <f t="shared" si="5"/>
        <v>81.82565000000001</v>
      </c>
      <c r="N143" s="69">
        <f>(Table8[[#This Row],[Adj Close]]-Table8[[#This Row],[Forecast 6 Period ]])</f>
        <v>0.56834999999999525</v>
      </c>
      <c r="O143" s="69">
        <f>Table8[[#This Row],[Erorr 2]]^2</f>
        <v>0.32302172249999461</v>
      </c>
      <c r="P143" s="69">
        <f>ABS(Table8[[#This Row],[Erorr 2]])</f>
        <v>0.56834999999999525</v>
      </c>
      <c r="Q143" s="6">
        <f>Table8[[#This Row],[Abs Erorr 4]]/Table8[[#This Row],[Adj Close]]</f>
        <v>6.8979537344951722E-3</v>
      </c>
    </row>
    <row r="144" spans="6:17" x14ac:dyDescent="0.3">
      <c r="F144" s="79">
        <v>43672</v>
      </c>
      <c r="G144" s="80">
        <v>82.639399999999995</v>
      </c>
      <c r="H144" s="69">
        <f t="shared" si="4"/>
        <v>82.065440000000009</v>
      </c>
      <c r="I144" s="69">
        <f>(Table8[[#This Row],[Adj Close]]-Table8[[#This Row],[Forecast 3 Period]])</f>
        <v>0.57395999999998537</v>
      </c>
      <c r="J144" s="69">
        <f>Table8[[#This Row],[Erorr ]]^2</f>
        <v>0.32943008159998322</v>
      </c>
      <c r="K144" s="69">
        <f>ABS(Table8[[#This Row],[Erorr ]])</f>
        <v>0.57395999999998537</v>
      </c>
      <c r="L144" s="6">
        <f>Table8[[#This Row],[Abs Erorr ]]/Table8[[#This Row],[Adj Close]]</f>
        <v>6.9453553631800983E-3</v>
      </c>
      <c r="M144" s="75">
        <f t="shared" si="5"/>
        <v>81.873799999999989</v>
      </c>
      <c r="N144" s="69">
        <f>(Table8[[#This Row],[Adj Close]]-Table8[[#This Row],[Forecast 6 Period ]])</f>
        <v>0.76560000000000628</v>
      </c>
      <c r="O144" s="69">
        <f>Table8[[#This Row],[Erorr 2]]^2</f>
        <v>0.58614336000000966</v>
      </c>
      <c r="P144" s="69">
        <f>ABS(Table8[[#This Row],[Erorr 2]])</f>
        <v>0.76560000000000628</v>
      </c>
      <c r="Q144" s="6">
        <f>Table8[[#This Row],[Abs Erorr 4]]/Table8[[#This Row],[Adj Close]]</f>
        <v>9.2643460625319914E-3</v>
      </c>
    </row>
    <row r="145" spans="6:17" x14ac:dyDescent="0.3">
      <c r="F145" s="79">
        <v>43675</v>
      </c>
      <c r="G145" s="80">
        <v>82.7149</v>
      </c>
      <c r="H145" s="69">
        <f t="shared" si="4"/>
        <v>82.327880000000007</v>
      </c>
      <c r="I145" s="69">
        <f>(Table8[[#This Row],[Adj Close]]-Table8[[#This Row],[Forecast 3 Period]])</f>
        <v>0.38701999999999259</v>
      </c>
      <c r="J145" s="69">
        <f>Table8[[#This Row],[Erorr ]]^2</f>
        <v>0.14978448039999426</v>
      </c>
      <c r="K145" s="69">
        <f>ABS(Table8[[#This Row],[Erorr ]])</f>
        <v>0.38701999999999259</v>
      </c>
      <c r="L145" s="6">
        <f>Table8[[#This Row],[Abs Erorr ]]/Table8[[#This Row],[Adj Close]]</f>
        <v>4.6789635241049994E-3</v>
      </c>
      <c r="M145" s="75">
        <f t="shared" si="5"/>
        <v>82.031450000000007</v>
      </c>
      <c r="N145" s="69">
        <f>(Table8[[#This Row],[Adj Close]]-Table8[[#This Row],[Forecast 6 Period ]])</f>
        <v>0.68344999999999345</v>
      </c>
      <c r="O145" s="69">
        <f>Table8[[#This Row],[Erorr 2]]^2</f>
        <v>0.46710390249999106</v>
      </c>
      <c r="P145" s="69">
        <f>ABS(Table8[[#This Row],[Erorr 2]])</f>
        <v>0.68344999999999345</v>
      </c>
      <c r="Q145" s="6">
        <f>Table8[[#This Row],[Abs Erorr 4]]/Table8[[#This Row],[Adj Close]]</f>
        <v>8.2627192924127745E-3</v>
      </c>
    </row>
    <row r="146" spans="6:17" x14ac:dyDescent="0.3">
      <c r="F146" s="79">
        <v>43676</v>
      </c>
      <c r="G146" s="80">
        <v>82.3185</v>
      </c>
      <c r="H146" s="69">
        <f t="shared" si="4"/>
        <v>82.595979999999997</v>
      </c>
      <c r="I146" s="69">
        <f>(Table8[[#This Row],[Adj Close]]-Table8[[#This Row],[Forecast 3 Period]])</f>
        <v>-0.27747999999999706</v>
      </c>
      <c r="J146" s="69">
        <f>Table8[[#This Row],[Erorr ]]^2</f>
        <v>7.6995150399998366E-2</v>
      </c>
      <c r="K146" s="69">
        <f>ABS(Table8[[#This Row],[Erorr ]])</f>
        <v>0.27747999999999706</v>
      </c>
      <c r="L146" s="6">
        <f>Table8[[#This Row],[Abs Erorr ]]/Table8[[#This Row],[Adj Close]]</f>
        <v>3.3708097207796189E-3</v>
      </c>
      <c r="M146" s="75">
        <f t="shared" si="5"/>
        <v>82.219310000000007</v>
      </c>
      <c r="N146" s="69">
        <f>(Table8[[#This Row],[Adj Close]]-Table8[[#This Row],[Forecast 6 Period ]])</f>
        <v>9.9189999999993006E-2</v>
      </c>
      <c r="O146" s="69">
        <f>Table8[[#This Row],[Erorr 2]]^2</f>
        <v>9.838656099998613E-3</v>
      </c>
      <c r="P146" s="69">
        <f>ABS(Table8[[#This Row],[Erorr 2]])</f>
        <v>9.9189999999993006E-2</v>
      </c>
      <c r="Q146" s="6">
        <f>Table8[[#This Row],[Abs Erorr 4]]/Table8[[#This Row],[Adj Close]]</f>
        <v>1.2049539289466281E-3</v>
      </c>
    </row>
    <row r="147" spans="6:17" x14ac:dyDescent="0.3">
      <c r="F147" s="79">
        <v>43677</v>
      </c>
      <c r="G147" s="80">
        <v>81.213899999999995</v>
      </c>
      <c r="H147" s="69">
        <f t="shared" si="4"/>
        <v>82.533689999999993</v>
      </c>
      <c r="I147" s="69">
        <f>(Table8[[#This Row],[Adj Close]]-Table8[[#This Row],[Forecast 3 Period]])</f>
        <v>-1.3197899999999976</v>
      </c>
      <c r="J147" s="69">
        <f>Table8[[#This Row],[Erorr ]]^2</f>
        <v>1.7418456440999937</v>
      </c>
      <c r="K147" s="69">
        <f>ABS(Table8[[#This Row],[Erorr ]])</f>
        <v>1.3197899999999976</v>
      </c>
      <c r="L147" s="6">
        <f>Table8[[#This Row],[Abs Erorr ]]/Table8[[#This Row],[Adj Close]]</f>
        <v>1.6250789581586374E-2</v>
      </c>
      <c r="M147" s="75">
        <f t="shared" si="5"/>
        <v>82.382640000000009</v>
      </c>
      <c r="N147" s="69">
        <f>(Table8[[#This Row],[Adj Close]]-Table8[[#This Row],[Forecast 6 Period ]])</f>
        <v>-1.1687400000000139</v>
      </c>
      <c r="O147" s="69">
        <f>Table8[[#This Row],[Erorr 2]]^2</f>
        <v>1.3659531876000324</v>
      </c>
      <c r="P147" s="69">
        <f>ABS(Table8[[#This Row],[Erorr 2]])</f>
        <v>1.1687400000000139</v>
      </c>
      <c r="Q147" s="6">
        <f>Table8[[#This Row],[Abs Erorr 4]]/Table8[[#This Row],[Adj Close]]</f>
        <v>1.4390886289169883E-2</v>
      </c>
    </row>
    <row r="148" spans="6:17" x14ac:dyDescent="0.3">
      <c r="F148" s="79">
        <v>43678</v>
      </c>
      <c r="G148" s="80">
        <v>78.466800000000006</v>
      </c>
      <c r="H148" s="69">
        <f t="shared" si="4"/>
        <v>81.995580000000004</v>
      </c>
      <c r="I148" s="69">
        <f>(Table8[[#This Row],[Adj Close]]-Table8[[#This Row],[Forecast 3 Period]])</f>
        <v>-3.5287799999999976</v>
      </c>
      <c r="J148" s="69">
        <f>Table8[[#This Row],[Erorr ]]^2</f>
        <v>12.452288288399982</v>
      </c>
      <c r="K148" s="69">
        <f>ABS(Table8[[#This Row],[Erorr ]])</f>
        <v>3.5287799999999976</v>
      </c>
      <c r="L148" s="6">
        <f>Table8[[#This Row],[Abs Erorr ]]/Table8[[#This Row],[Adj Close]]</f>
        <v>4.4971631314135369E-2</v>
      </c>
      <c r="M148" s="75">
        <f t="shared" si="5"/>
        <v>82.20138</v>
      </c>
      <c r="N148" s="69">
        <f>(Table8[[#This Row],[Adj Close]]-Table8[[#This Row],[Forecast 6 Period ]])</f>
        <v>-3.734579999999994</v>
      </c>
      <c r="O148" s="69">
        <f>Table8[[#This Row],[Erorr 2]]^2</f>
        <v>13.947087776399956</v>
      </c>
      <c r="P148" s="69">
        <f>ABS(Table8[[#This Row],[Erorr 2]])</f>
        <v>3.734579999999994</v>
      </c>
      <c r="Q148" s="6">
        <f>Table8[[#This Row],[Abs Erorr 4]]/Table8[[#This Row],[Adj Close]]</f>
        <v>4.7594396611050707E-2</v>
      </c>
    </row>
    <row r="149" spans="6:17" x14ac:dyDescent="0.3">
      <c r="F149" s="79">
        <v>43679</v>
      </c>
      <c r="G149" s="80">
        <v>76.597700000000003</v>
      </c>
      <c r="H149" s="69">
        <f t="shared" si="4"/>
        <v>80.446439999999996</v>
      </c>
      <c r="I149" s="69">
        <f>(Table8[[#This Row],[Adj Close]]-Table8[[#This Row],[Forecast 3 Period]])</f>
        <v>-3.8487399999999923</v>
      </c>
      <c r="J149" s="69">
        <f>Table8[[#This Row],[Erorr ]]^2</f>
        <v>14.81279958759994</v>
      </c>
      <c r="K149" s="69">
        <f>ABS(Table8[[#This Row],[Erorr ]])</f>
        <v>3.8487399999999923</v>
      </c>
      <c r="L149" s="6">
        <f>Table8[[#This Row],[Abs Erorr ]]/Table8[[#This Row],[Adj Close]]</f>
        <v>5.0246156216178714E-2</v>
      </c>
      <c r="M149" s="75">
        <f t="shared" si="5"/>
        <v>81.446160000000006</v>
      </c>
      <c r="N149" s="69">
        <f>(Table8[[#This Row],[Adj Close]]-Table8[[#This Row],[Forecast 6 Period ]])</f>
        <v>-4.8484600000000029</v>
      </c>
      <c r="O149" s="69">
        <f>Table8[[#This Row],[Erorr 2]]^2</f>
        <v>23.507564371600029</v>
      </c>
      <c r="P149" s="69">
        <f>ABS(Table8[[#This Row],[Erorr 2]])</f>
        <v>4.8484600000000029</v>
      </c>
      <c r="Q149" s="6">
        <f>Table8[[#This Row],[Abs Erorr 4]]/Table8[[#This Row],[Adj Close]]</f>
        <v>6.329772303868135E-2</v>
      </c>
    </row>
    <row r="150" spans="6:17" x14ac:dyDescent="0.3">
      <c r="F150" s="79">
        <v>43682</v>
      </c>
      <c r="G150" s="80">
        <v>74.549199999999999</v>
      </c>
      <c r="H150" s="69">
        <f t="shared" si="4"/>
        <v>78.543289999999999</v>
      </c>
      <c r="I150" s="69">
        <f>(Table8[[#This Row],[Adj Close]]-Table8[[#This Row],[Forecast 3 Period]])</f>
        <v>-3.9940899999999999</v>
      </c>
      <c r="J150" s="69">
        <f>Table8[[#This Row],[Erorr ]]^2</f>
        <v>15.952754928099999</v>
      </c>
      <c r="K150" s="69">
        <f>ABS(Table8[[#This Row],[Erorr ]])</f>
        <v>3.9940899999999999</v>
      </c>
      <c r="L150" s="6">
        <f>Table8[[#This Row],[Abs Erorr ]]/Table8[[#This Row],[Adj Close]]</f>
        <v>5.3576564201896194E-2</v>
      </c>
      <c r="M150" s="75">
        <f t="shared" si="5"/>
        <v>80.254810000000006</v>
      </c>
      <c r="N150" s="69">
        <f>(Table8[[#This Row],[Adj Close]]-Table8[[#This Row],[Forecast 6 Period ]])</f>
        <v>-5.7056100000000072</v>
      </c>
      <c r="O150" s="69">
        <f>Table8[[#This Row],[Erorr 2]]^2</f>
        <v>32.553985472100081</v>
      </c>
      <c r="P150" s="69">
        <f>ABS(Table8[[#This Row],[Erorr 2]])</f>
        <v>5.7056100000000072</v>
      </c>
      <c r="Q150" s="6">
        <f>Table8[[#This Row],[Abs Erorr 4]]/Table8[[#This Row],[Adj Close]]</f>
        <v>7.6534825323410674E-2</v>
      </c>
    </row>
    <row r="151" spans="6:17" x14ac:dyDescent="0.3">
      <c r="F151" s="79">
        <v>43683</v>
      </c>
      <c r="G151" s="80">
        <v>76.748800000000003</v>
      </c>
      <c r="H151" s="69">
        <f t="shared" si="4"/>
        <v>76.339030000000008</v>
      </c>
      <c r="I151" s="69">
        <f>(Table8[[#This Row],[Adj Close]]-Table8[[#This Row],[Forecast 3 Period]])</f>
        <v>0.40976999999999464</v>
      </c>
      <c r="J151" s="69">
        <f>Table8[[#This Row],[Erorr ]]^2</f>
        <v>0.16791145289999559</v>
      </c>
      <c r="K151" s="69">
        <f>ABS(Table8[[#This Row],[Erorr ]])</f>
        <v>0.40976999999999464</v>
      </c>
      <c r="L151" s="6">
        <f>Table8[[#This Row],[Abs Erorr ]]/Table8[[#This Row],[Adj Close]]</f>
        <v>5.3391062791860542E-3</v>
      </c>
      <c r="M151" s="75">
        <f t="shared" si="5"/>
        <v>78.668859999999995</v>
      </c>
      <c r="N151" s="69">
        <f>(Table8[[#This Row],[Adj Close]]-Table8[[#This Row],[Forecast 6 Period ]])</f>
        <v>-1.9200599999999923</v>
      </c>
      <c r="O151" s="69">
        <f>Table8[[#This Row],[Erorr 2]]^2</f>
        <v>3.6866304035999704</v>
      </c>
      <c r="P151" s="69">
        <f>ABS(Table8[[#This Row],[Erorr 2]])</f>
        <v>1.9200599999999923</v>
      </c>
      <c r="Q151" s="6">
        <f>Table8[[#This Row],[Abs Erorr 4]]/Table8[[#This Row],[Adj Close]]</f>
        <v>2.5017459556370813E-2</v>
      </c>
    </row>
    <row r="152" spans="6:17" x14ac:dyDescent="0.3">
      <c r="F152" s="79">
        <v>43684</v>
      </c>
      <c r="G152" s="80">
        <v>76.729900000000001</v>
      </c>
      <c r="H152" s="69">
        <f t="shared" si="4"/>
        <v>76.043590000000009</v>
      </c>
      <c r="I152" s="69">
        <f>(Table8[[#This Row],[Adj Close]]-Table8[[#This Row],[Forecast 3 Period]])</f>
        <v>0.68630999999999176</v>
      </c>
      <c r="J152" s="69">
        <f>Table8[[#This Row],[Erorr ]]^2</f>
        <v>0.47102141609998871</v>
      </c>
      <c r="K152" s="69">
        <f>ABS(Table8[[#This Row],[Erorr ]])</f>
        <v>0.68630999999999176</v>
      </c>
      <c r="L152" s="6">
        <f>Table8[[#This Row],[Abs Erorr ]]/Table8[[#This Row],[Adj Close]]</f>
        <v>8.9444923035217269E-3</v>
      </c>
      <c r="M152" s="75">
        <f t="shared" si="5"/>
        <v>77.625740000000008</v>
      </c>
      <c r="N152" s="69">
        <f>(Table8[[#This Row],[Adj Close]]-Table8[[#This Row],[Forecast 6 Period ]])</f>
        <v>-0.89584000000000685</v>
      </c>
      <c r="O152" s="69">
        <f>Table8[[#This Row],[Erorr 2]]^2</f>
        <v>0.80252930560001223</v>
      </c>
      <c r="P152" s="69">
        <f>ABS(Table8[[#This Row],[Erorr 2]])</f>
        <v>0.89584000000000685</v>
      </c>
      <c r="Q152" s="6">
        <f>Table8[[#This Row],[Abs Erorr 4]]/Table8[[#This Row],[Adj Close]]</f>
        <v>1.1675240030288152E-2</v>
      </c>
    </row>
    <row r="153" spans="6:17" x14ac:dyDescent="0.3">
      <c r="F153" s="79">
        <v>43685</v>
      </c>
      <c r="G153" s="80">
        <v>78.3536</v>
      </c>
      <c r="H153" s="69">
        <f t="shared" si="4"/>
        <v>76.081360000000004</v>
      </c>
      <c r="I153" s="69">
        <f>(Table8[[#This Row],[Adj Close]]-Table8[[#This Row],[Forecast 3 Period]])</f>
        <v>2.2722399999999965</v>
      </c>
      <c r="J153" s="69">
        <f>Table8[[#This Row],[Erorr ]]^2</f>
        <v>5.1630746175999844</v>
      </c>
      <c r="K153" s="69">
        <f>ABS(Table8[[#This Row],[Erorr ]])</f>
        <v>2.2722399999999965</v>
      </c>
      <c r="L153" s="6">
        <f>Table8[[#This Row],[Abs Erorr ]]/Table8[[#This Row],[Adj Close]]</f>
        <v>2.8999816217761487E-2</v>
      </c>
      <c r="M153" s="75">
        <f t="shared" si="5"/>
        <v>76.893190000000018</v>
      </c>
      <c r="N153" s="69">
        <f>(Table8[[#This Row],[Adj Close]]-Table8[[#This Row],[Forecast 6 Period ]])</f>
        <v>1.4604099999999818</v>
      </c>
      <c r="O153" s="69">
        <f>Table8[[#This Row],[Erorr 2]]^2</f>
        <v>2.1327973680999466</v>
      </c>
      <c r="P153" s="69">
        <f>ABS(Table8[[#This Row],[Erorr 2]])</f>
        <v>1.4604099999999818</v>
      </c>
      <c r="Q153" s="6">
        <f>Table8[[#This Row],[Abs Erorr 4]]/Table8[[#This Row],[Adj Close]]</f>
        <v>1.8638709644483237E-2</v>
      </c>
    </row>
    <row r="154" spans="6:17" x14ac:dyDescent="0.3">
      <c r="F154" s="79">
        <v>43686</v>
      </c>
      <c r="G154" s="80">
        <v>77.390699999999995</v>
      </c>
      <c r="H154" s="69">
        <f t="shared" si="4"/>
        <v>77.385050000000007</v>
      </c>
      <c r="I154" s="69">
        <f>(Table8[[#This Row],[Adj Close]]-Table8[[#This Row],[Forecast 3 Period]])</f>
        <v>5.6499999999886086E-3</v>
      </c>
      <c r="J154" s="69">
        <f>Table8[[#This Row],[Erorr ]]^2</f>
        <v>3.1922499999871276E-5</v>
      </c>
      <c r="K154" s="69">
        <f>ABS(Table8[[#This Row],[Erorr ]])</f>
        <v>5.6499999999886086E-3</v>
      </c>
      <c r="L154" s="6">
        <f>Table8[[#This Row],[Abs Erorr ]]/Table8[[#This Row],[Adj Close]]</f>
        <v>7.3006188081883345E-5</v>
      </c>
      <c r="M154" s="75">
        <f t="shared" si="5"/>
        <v>76.782750000000007</v>
      </c>
      <c r="N154" s="69">
        <f>(Table8[[#This Row],[Adj Close]]-Table8[[#This Row],[Forecast 6 Period ]])</f>
        <v>0.60794999999998822</v>
      </c>
      <c r="O154" s="69">
        <f>Table8[[#This Row],[Erorr 2]]^2</f>
        <v>0.36960320249998568</v>
      </c>
      <c r="P154" s="69">
        <f>ABS(Table8[[#This Row],[Erorr 2]])</f>
        <v>0.60794999999998822</v>
      </c>
      <c r="Q154" s="6">
        <f>Table8[[#This Row],[Abs Erorr 4]]/Table8[[#This Row],[Adj Close]]</f>
        <v>7.8555950521185143E-3</v>
      </c>
    </row>
    <row r="155" spans="6:17" x14ac:dyDescent="0.3">
      <c r="F155" s="79">
        <v>43689</v>
      </c>
      <c r="G155" s="80">
        <v>77.0792</v>
      </c>
      <c r="H155" s="69">
        <f t="shared" si="4"/>
        <v>77.48133</v>
      </c>
      <c r="I155" s="69">
        <f>(Table8[[#This Row],[Adj Close]]-Table8[[#This Row],[Forecast 3 Period]])</f>
        <v>-0.40212999999999965</v>
      </c>
      <c r="J155" s="69">
        <f>Table8[[#This Row],[Erorr ]]^2</f>
        <v>0.16170853689999973</v>
      </c>
      <c r="K155" s="69">
        <f>ABS(Table8[[#This Row],[Erorr ]])</f>
        <v>0.40212999999999965</v>
      </c>
      <c r="L155" s="6">
        <f>Table8[[#This Row],[Abs Erorr ]]/Table8[[#This Row],[Adj Close]]</f>
        <v>5.2171013710572978E-3</v>
      </c>
      <c r="M155" s="75">
        <f t="shared" si="5"/>
        <v>76.959289999999996</v>
      </c>
      <c r="N155" s="69">
        <f>(Table8[[#This Row],[Adj Close]]-Table8[[#This Row],[Forecast 6 Period ]])</f>
        <v>0.1199100000000044</v>
      </c>
      <c r="O155" s="69">
        <f>Table8[[#This Row],[Erorr 2]]^2</f>
        <v>1.4378408100001055E-2</v>
      </c>
      <c r="P155" s="69">
        <f>ABS(Table8[[#This Row],[Erorr 2]])</f>
        <v>0.1199100000000044</v>
      </c>
      <c r="Q155" s="6">
        <f>Table8[[#This Row],[Abs Erorr 4]]/Table8[[#This Row],[Adj Close]]</f>
        <v>1.5556726068771394E-3</v>
      </c>
    </row>
    <row r="156" spans="6:17" x14ac:dyDescent="0.3">
      <c r="F156" s="79">
        <v>43690</v>
      </c>
      <c r="G156" s="80">
        <v>78.655699999999996</v>
      </c>
      <c r="H156" s="69">
        <f t="shared" si="4"/>
        <v>77.554969999999997</v>
      </c>
      <c r="I156" s="69">
        <f>(Table8[[#This Row],[Adj Close]]-Table8[[#This Row],[Forecast 3 Period]])</f>
        <v>1.1007299999999987</v>
      </c>
      <c r="J156" s="69">
        <f>Table8[[#This Row],[Erorr ]]^2</f>
        <v>1.211606532899997</v>
      </c>
      <c r="K156" s="69">
        <f>ABS(Table8[[#This Row],[Erorr ]])</f>
        <v>1.1007299999999987</v>
      </c>
      <c r="L156" s="6">
        <f>Table8[[#This Row],[Abs Erorr ]]/Table8[[#This Row],[Adj Close]]</f>
        <v>1.3994281406179065E-2</v>
      </c>
      <c r="M156" s="75">
        <f t="shared" si="5"/>
        <v>77.040480000000002</v>
      </c>
      <c r="N156" s="69">
        <f>(Table8[[#This Row],[Adj Close]]-Table8[[#This Row],[Forecast 6 Period ]])</f>
        <v>1.6152199999999937</v>
      </c>
      <c r="O156" s="69">
        <f>Table8[[#This Row],[Erorr 2]]^2</f>
        <v>2.6089356483999797</v>
      </c>
      <c r="P156" s="69">
        <f>ABS(Table8[[#This Row],[Erorr 2]])</f>
        <v>1.6152199999999937</v>
      </c>
      <c r="Q156" s="6">
        <f>Table8[[#This Row],[Abs Erorr 4]]/Table8[[#This Row],[Adj Close]]</f>
        <v>2.0535320390003442E-2</v>
      </c>
    </row>
    <row r="157" spans="6:17" x14ac:dyDescent="0.3">
      <c r="F157" s="79">
        <v>43691</v>
      </c>
      <c r="G157" s="80">
        <v>76.493899999999996</v>
      </c>
      <c r="H157" s="69">
        <f t="shared" si="4"/>
        <v>77.803249999999991</v>
      </c>
      <c r="I157" s="69">
        <f>(Table8[[#This Row],[Adj Close]]-Table8[[#This Row],[Forecast 3 Period]])</f>
        <v>-1.3093499999999949</v>
      </c>
      <c r="J157" s="69">
        <f>Table8[[#This Row],[Erorr ]]^2</f>
        <v>1.7143974224999867</v>
      </c>
      <c r="K157" s="69">
        <f>ABS(Table8[[#This Row],[Erorr ]])</f>
        <v>1.3093499999999949</v>
      </c>
      <c r="L157" s="6">
        <f>Table8[[#This Row],[Abs Erorr ]]/Table8[[#This Row],[Adj Close]]</f>
        <v>1.7117051163556767E-2</v>
      </c>
      <c r="M157" s="75">
        <f t="shared" si="5"/>
        <v>77.643709999999999</v>
      </c>
      <c r="N157" s="69">
        <f>(Table8[[#This Row],[Adj Close]]-Table8[[#This Row],[Forecast 6 Period ]])</f>
        <v>-1.1498100000000022</v>
      </c>
      <c r="O157" s="69">
        <f>Table8[[#This Row],[Erorr 2]]^2</f>
        <v>1.3220630361000052</v>
      </c>
      <c r="P157" s="69">
        <f>ABS(Table8[[#This Row],[Erorr 2]])</f>
        <v>1.1498100000000022</v>
      </c>
      <c r="Q157" s="6">
        <f>Table8[[#This Row],[Abs Erorr 4]]/Table8[[#This Row],[Adj Close]]</f>
        <v>1.5031394660227839E-2</v>
      </c>
    </row>
    <row r="158" spans="6:17" x14ac:dyDescent="0.3">
      <c r="F158" s="79">
        <v>43692</v>
      </c>
      <c r="G158" s="80">
        <v>75.058999999999997</v>
      </c>
      <c r="H158" s="69">
        <f t="shared" si="4"/>
        <v>77.318030000000007</v>
      </c>
      <c r="I158" s="69">
        <f>(Table8[[#This Row],[Adj Close]]-Table8[[#This Row],[Forecast 3 Period]])</f>
        <v>-2.2590300000000099</v>
      </c>
      <c r="J158" s="69">
        <f>Table8[[#This Row],[Erorr ]]^2</f>
        <v>5.1032165409000445</v>
      </c>
      <c r="K158" s="69">
        <f>ABS(Table8[[#This Row],[Erorr ]])</f>
        <v>2.2590300000000099</v>
      </c>
      <c r="L158" s="6">
        <f>Table8[[#This Row],[Abs Erorr ]]/Table8[[#This Row],[Adj Close]]</f>
        <v>3.0096723910523853E-2</v>
      </c>
      <c r="M158" s="75">
        <f t="shared" si="5"/>
        <v>77.432249999999996</v>
      </c>
      <c r="N158" s="69">
        <f>(Table8[[#This Row],[Adj Close]]-Table8[[#This Row],[Forecast 6 Period ]])</f>
        <v>-2.3732499999999987</v>
      </c>
      <c r="O158" s="69">
        <f>Table8[[#This Row],[Erorr 2]]^2</f>
        <v>5.6323155624999943</v>
      </c>
      <c r="P158" s="69">
        <f>ABS(Table8[[#This Row],[Erorr 2]])</f>
        <v>2.3732499999999987</v>
      </c>
      <c r="Q158" s="6">
        <f>Table8[[#This Row],[Abs Erorr 4]]/Table8[[#This Row],[Adj Close]]</f>
        <v>3.1618460144686167E-2</v>
      </c>
    </row>
    <row r="159" spans="6:17" x14ac:dyDescent="0.3">
      <c r="F159" s="79">
        <v>43693</v>
      </c>
      <c r="G159" s="80">
        <v>75.785799999999995</v>
      </c>
      <c r="H159" s="69">
        <f t="shared" si="4"/>
        <v>76.568479999999994</v>
      </c>
      <c r="I159" s="69">
        <f>(Table8[[#This Row],[Adj Close]]-Table8[[#This Row],[Forecast 3 Period]])</f>
        <v>-0.78267999999999915</v>
      </c>
      <c r="J159" s="69">
        <f>Table8[[#This Row],[Erorr ]]^2</f>
        <v>0.61258798239999868</v>
      </c>
      <c r="K159" s="69">
        <f>ABS(Table8[[#This Row],[Erorr ]])</f>
        <v>0.78267999999999915</v>
      </c>
      <c r="L159" s="6">
        <f>Table8[[#This Row],[Abs Erorr ]]/Table8[[#This Row],[Adj Close]]</f>
        <v>1.0327528376028216E-2</v>
      </c>
      <c r="M159" s="75">
        <f t="shared" si="5"/>
        <v>77.031989999999993</v>
      </c>
      <c r="N159" s="69">
        <f>(Table8[[#This Row],[Adj Close]]-Table8[[#This Row],[Forecast 6 Period ]])</f>
        <v>-1.2461899999999986</v>
      </c>
      <c r="O159" s="69">
        <f>Table8[[#This Row],[Erorr 2]]^2</f>
        <v>1.5529895160999965</v>
      </c>
      <c r="P159" s="69">
        <f>ABS(Table8[[#This Row],[Erorr 2]])</f>
        <v>1.2461899999999986</v>
      </c>
      <c r="Q159" s="6">
        <f>Table8[[#This Row],[Abs Erorr 4]]/Table8[[#This Row],[Adj Close]]</f>
        <v>1.6443581779172333E-2</v>
      </c>
    </row>
    <row r="160" spans="6:17" x14ac:dyDescent="0.3">
      <c r="F160" s="79">
        <v>43696</v>
      </c>
      <c r="G160" s="80">
        <v>76.588200000000001</v>
      </c>
      <c r="H160" s="69">
        <f t="shared" si="4"/>
        <v>75.780190000000005</v>
      </c>
      <c r="I160" s="69">
        <f>(Table8[[#This Row],[Adj Close]]-Table8[[#This Row],[Forecast 3 Period]])</f>
        <v>0.8080099999999959</v>
      </c>
      <c r="J160" s="69">
        <f>Table8[[#This Row],[Erorr ]]^2</f>
        <v>0.65288016009999339</v>
      </c>
      <c r="K160" s="69">
        <f>ABS(Table8[[#This Row],[Erorr ]])</f>
        <v>0.8080099999999959</v>
      </c>
      <c r="L160" s="6">
        <f>Table8[[#This Row],[Abs Erorr ]]/Table8[[#This Row],[Adj Close]]</f>
        <v>1.0550058625218975E-2</v>
      </c>
      <c r="M160" s="75">
        <f t="shared" si="5"/>
        <v>76.645870000000002</v>
      </c>
      <c r="N160" s="69">
        <f>(Table8[[#This Row],[Adj Close]]-Table8[[#This Row],[Forecast 6 Period ]])</f>
        <v>-5.7670000000001664E-2</v>
      </c>
      <c r="O160" s="69">
        <f>Table8[[#This Row],[Erorr 2]]^2</f>
        <v>3.3258289000001919E-3</v>
      </c>
      <c r="P160" s="69">
        <f>ABS(Table8[[#This Row],[Erorr 2]])</f>
        <v>5.7670000000001664E-2</v>
      </c>
      <c r="Q160" s="6">
        <f>Table8[[#This Row],[Abs Erorr 4]]/Table8[[#This Row],[Adj Close]]</f>
        <v>7.5298805821264457E-4</v>
      </c>
    </row>
    <row r="161" spans="6:17" x14ac:dyDescent="0.3">
      <c r="F161" s="79">
        <v>43697</v>
      </c>
      <c r="G161" s="80">
        <v>76.021900000000002</v>
      </c>
      <c r="H161" s="69">
        <f t="shared" si="4"/>
        <v>75.888720000000006</v>
      </c>
      <c r="I161" s="69">
        <f>(Table8[[#This Row],[Adj Close]]-Table8[[#This Row],[Forecast 3 Period]])</f>
        <v>0.13317999999999586</v>
      </c>
      <c r="J161" s="69">
        <f>Table8[[#This Row],[Erorr ]]^2</f>
        <v>1.7736912399998896E-2</v>
      </c>
      <c r="K161" s="69">
        <f>ABS(Table8[[#This Row],[Erorr ]])</f>
        <v>0.13317999999999586</v>
      </c>
      <c r="L161" s="6">
        <f>Table8[[#This Row],[Abs Erorr ]]/Table8[[#This Row],[Adj Close]]</f>
        <v>1.7518636077235093E-3</v>
      </c>
      <c r="M161" s="75">
        <f t="shared" si="5"/>
        <v>76.35887000000001</v>
      </c>
      <c r="N161" s="69">
        <f>(Table8[[#This Row],[Adj Close]]-Table8[[#This Row],[Forecast 6 Period ]])</f>
        <v>-0.33697000000000799</v>
      </c>
      <c r="O161" s="69">
        <f>Table8[[#This Row],[Erorr 2]]^2</f>
        <v>0.11354878090000538</v>
      </c>
      <c r="P161" s="69">
        <f>ABS(Table8[[#This Row],[Erorr 2]])</f>
        <v>0.33697000000000799</v>
      </c>
      <c r="Q161" s="6">
        <f>Table8[[#This Row],[Abs Erorr 4]]/Table8[[#This Row],[Adj Close]]</f>
        <v>4.4325385185059567E-3</v>
      </c>
    </row>
    <row r="162" spans="6:17" x14ac:dyDescent="0.3">
      <c r="F162" s="79">
        <v>43698</v>
      </c>
      <c r="G162" s="80">
        <v>78.108099999999993</v>
      </c>
      <c r="H162" s="69">
        <f t="shared" si="4"/>
        <v>76.120959999999997</v>
      </c>
      <c r="I162" s="69">
        <f>(Table8[[#This Row],[Adj Close]]-Table8[[#This Row],[Forecast 3 Period]])</f>
        <v>1.9871399999999966</v>
      </c>
      <c r="J162" s="69">
        <f>Table8[[#This Row],[Erorr ]]^2</f>
        <v>3.9487253795999866</v>
      </c>
      <c r="K162" s="69">
        <f>ABS(Table8[[#This Row],[Erorr ]])</f>
        <v>1.9871399999999966</v>
      </c>
      <c r="L162" s="6">
        <f>Table8[[#This Row],[Abs Erorr ]]/Table8[[#This Row],[Adj Close]]</f>
        <v>2.5440895374487366E-2</v>
      </c>
      <c r="M162" s="75">
        <f t="shared" si="5"/>
        <v>76.205940000000012</v>
      </c>
      <c r="N162" s="69">
        <f>(Table8[[#This Row],[Adj Close]]-Table8[[#This Row],[Forecast 6 Period ]])</f>
        <v>1.9021599999999808</v>
      </c>
      <c r="O162" s="69">
        <f>Table8[[#This Row],[Erorr 2]]^2</f>
        <v>3.6182126655999269</v>
      </c>
      <c r="P162" s="69">
        <f>ABS(Table8[[#This Row],[Erorr 2]])</f>
        <v>1.9021599999999808</v>
      </c>
      <c r="Q162" s="6">
        <f>Table8[[#This Row],[Abs Erorr 4]]/Table8[[#This Row],[Adj Close]]</f>
        <v>2.4352916022793807E-2</v>
      </c>
    </row>
    <row r="163" spans="6:17" x14ac:dyDescent="0.3">
      <c r="F163" s="79">
        <v>43699</v>
      </c>
      <c r="G163" s="80">
        <v>78.646199999999993</v>
      </c>
      <c r="H163" s="69">
        <f t="shared" si="4"/>
        <v>77.026269999999997</v>
      </c>
      <c r="I163" s="69">
        <f>(Table8[[#This Row],[Adj Close]]-Table8[[#This Row],[Forecast 3 Period]])</f>
        <v>1.6199299999999965</v>
      </c>
      <c r="J163" s="69">
        <f>Table8[[#This Row],[Erorr ]]^2</f>
        <v>2.6241732048999888</v>
      </c>
      <c r="K163" s="69">
        <f>ABS(Table8[[#This Row],[Erorr ]])</f>
        <v>1.6199299999999965</v>
      </c>
      <c r="L163" s="6">
        <f>Table8[[#This Row],[Abs Erorr ]]/Table8[[#This Row],[Adj Close]]</f>
        <v>2.0597689398852034E-2</v>
      </c>
      <c r="M163" s="75">
        <f t="shared" si="5"/>
        <v>76.456090000000003</v>
      </c>
      <c r="N163" s="69">
        <f>(Table8[[#This Row],[Adj Close]]-Table8[[#This Row],[Forecast 6 Period ]])</f>
        <v>2.19010999999999</v>
      </c>
      <c r="O163" s="69">
        <f>Table8[[#This Row],[Erorr 2]]^2</f>
        <v>4.7965818120999559</v>
      </c>
      <c r="P163" s="69">
        <f>ABS(Table8[[#This Row],[Erorr 2]])</f>
        <v>2.19010999999999</v>
      </c>
      <c r="Q163" s="6">
        <f>Table8[[#This Row],[Abs Erorr 4]]/Table8[[#This Row],[Adj Close]]</f>
        <v>2.784762645874804E-2</v>
      </c>
    </row>
    <row r="164" spans="6:17" x14ac:dyDescent="0.3">
      <c r="F164" s="79">
        <v>43700</v>
      </c>
      <c r="G164" s="80">
        <v>75.936899999999994</v>
      </c>
      <c r="H164" s="69">
        <f t="shared" si="4"/>
        <v>77.697479999999985</v>
      </c>
      <c r="I164" s="69">
        <f>(Table8[[#This Row],[Adj Close]]-Table8[[#This Row],[Forecast 3 Period]])</f>
        <v>-1.7605799999999903</v>
      </c>
      <c r="J164" s="69">
        <f>Table8[[#This Row],[Erorr ]]^2</f>
        <v>3.0996419363999657</v>
      </c>
      <c r="K164" s="69">
        <f>ABS(Table8[[#This Row],[Erorr ]])</f>
        <v>1.7605799999999903</v>
      </c>
      <c r="L164" s="6">
        <f>Table8[[#This Row],[Abs Erorr ]]/Table8[[#This Row],[Adj Close]]</f>
        <v>2.3184775780944314E-2</v>
      </c>
      <c r="M164" s="75">
        <f t="shared" si="5"/>
        <v>76.957359999999994</v>
      </c>
      <c r="N164" s="69">
        <f>(Table8[[#This Row],[Adj Close]]-Table8[[#This Row],[Forecast 6 Period ]])</f>
        <v>-1.0204599999999999</v>
      </c>
      <c r="O164" s="69">
        <f>Table8[[#This Row],[Erorr 2]]^2</f>
        <v>1.0413386115999999</v>
      </c>
      <c r="P164" s="69">
        <f>ABS(Table8[[#This Row],[Erorr 2]])</f>
        <v>1.0204599999999999</v>
      </c>
      <c r="Q164" s="6">
        <f>Table8[[#This Row],[Abs Erorr 4]]/Table8[[#This Row],[Adj Close]]</f>
        <v>1.3438262557465474E-2</v>
      </c>
    </row>
    <row r="165" spans="6:17" x14ac:dyDescent="0.3">
      <c r="F165" s="79">
        <v>43703</v>
      </c>
      <c r="G165" s="80">
        <v>77.645600000000002</v>
      </c>
      <c r="H165" s="69">
        <f t="shared" si="4"/>
        <v>77.401049999999998</v>
      </c>
      <c r="I165" s="69">
        <f>(Table8[[#This Row],[Adj Close]]-Table8[[#This Row],[Forecast 3 Period]])</f>
        <v>0.24455000000000382</v>
      </c>
      <c r="J165" s="69">
        <f>Table8[[#This Row],[Erorr ]]^2</f>
        <v>5.9804702500001868E-2</v>
      </c>
      <c r="K165" s="69">
        <f>ABS(Table8[[#This Row],[Erorr ]])</f>
        <v>0.24455000000000382</v>
      </c>
      <c r="L165" s="6">
        <f>Table8[[#This Row],[Abs Erorr ]]/Table8[[#This Row],[Adj Close]]</f>
        <v>3.1495667494359477E-3</v>
      </c>
      <c r="M165" s="75">
        <f t="shared" si="5"/>
        <v>76.98002000000001</v>
      </c>
      <c r="N165" s="69">
        <f>(Table8[[#This Row],[Adj Close]]-Table8[[#This Row],[Forecast 6 Period ]])</f>
        <v>0.6655799999999914</v>
      </c>
      <c r="O165" s="69">
        <f>Table8[[#This Row],[Erorr 2]]^2</f>
        <v>0.44299673639998854</v>
      </c>
      <c r="P165" s="69">
        <f>ABS(Table8[[#This Row],[Erorr 2]])</f>
        <v>0.6655799999999914</v>
      </c>
      <c r="Q165" s="6">
        <f>Table8[[#This Row],[Abs Erorr 4]]/Table8[[#This Row],[Adj Close]]</f>
        <v>8.572024686524302E-3</v>
      </c>
    </row>
    <row r="166" spans="6:17" x14ac:dyDescent="0.3">
      <c r="F166" s="79">
        <v>43704</v>
      </c>
      <c r="G166" s="80">
        <v>77.437899999999999</v>
      </c>
      <c r="H166" s="69">
        <f t="shared" si="4"/>
        <v>77.43316999999999</v>
      </c>
      <c r="I166" s="69">
        <f>(Table8[[#This Row],[Adj Close]]-Table8[[#This Row],[Forecast 3 Period]])</f>
        <v>4.7300000000092268E-3</v>
      </c>
      <c r="J166" s="69">
        <f>Table8[[#This Row],[Erorr ]]^2</f>
        <v>2.2372900000087286E-5</v>
      </c>
      <c r="K166" s="69">
        <f>ABS(Table8[[#This Row],[Erorr ]])</f>
        <v>4.7300000000092268E-3</v>
      </c>
      <c r="L166" s="6">
        <f>Table8[[#This Row],[Abs Erorr ]]/Table8[[#This Row],[Adj Close]]</f>
        <v>6.1081201840561619E-5</v>
      </c>
      <c r="M166" s="75">
        <f t="shared" si="5"/>
        <v>77.328370000000007</v>
      </c>
      <c r="N166" s="69">
        <f>(Table8[[#This Row],[Adj Close]]-Table8[[#This Row],[Forecast 6 Period ]])</f>
        <v>0.10952999999999236</v>
      </c>
      <c r="O166" s="69">
        <f>Table8[[#This Row],[Erorr 2]]^2</f>
        <v>1.1996820899998326E-2</v>
      </c>
      <c r="P166" s="69">
        <f>ABS(Table8[[#This Row],[Erorr 2]])</f>
        <v>0.10952999999999236</v>
      </c>
      <c r="Q166" s="6">
        <f>Table8[[#This Row],[Abs Erorr 4]]/Table8[[#This Row],[Adj Close]]</f>
        <v>1.4144236865926421E-3</v>
      </c>
    </row>
    <row r="167" spans="6:17" x14ac:dyDescent="0.3">
      <c r="F167" s="79">
        <v>43705</v>
      </c>
      <c r="G167" s="80">
        <v>78.806700000000006</v>
      </c>
      <c r="H167" s="69">
        <f t="shared" si="4"/>
        <v>77.049909999999997</v>
      </c>
      <c r="I167" s="69">
        <f>(Table8[[#This Row],[Adj Close]]-Table8[[#This Row],[Forecast 3 Period]])</f>
        <v>1.7567900000000094</v>
      </c>
      <c r="J167" s="69">
        <f>Table8[[#This Row],[Erorr ]]^2</f>
        <v>3.0863111041000328</v>
      </c>
      <c r="K167" s="69">
        <f>ABS(Table8[[#This Row],[Erorr ]])</f>
        <v>1.7567900000000094</v>
      </c>
      <c r="L167" s="6">
        <f>Table8[[#This Row],[Abs Erorr ]]/Table8[[#This Row],[Adj Close]]</f>
        <v>2.2292393920821569E-2</v>
      </c>
      <c r="M167" s="75">
        <f t="shared" si="5"/>
        <v>77.346319999999992</v>
      </c>
      <c r="N167" s="69">
        <f>(Table8[[#This Row],[Adj Close]]-Table8[[#This Row],[Forecast 6 Period ]])</f>
        <v>1.4603800000000149</v>
      </c>
      <c r="O167" s="69">
        <f>Table8[[#This Row],[Erorr 2]]^2</f>
        <v>2.1327097444000436</v>
      </c>
      <c r="P167" s="69">
        <f>ABS(Table8[[#This Row],[Erorr 2]])</f>
        <v>1.4603800000000149</v>
      </c>
      <c r="Q167" s="6">
        <f>Table8[[#This Row],[Abs Erorr 4]]/Table8[[#This Row],[Adj Close]]</f>
        <v>1.8531165497350031E-2</v>
      </c>
    </row>
    <row r="168" spans="6:17" x14ac:dyDescent="0.3">
      <c r="F168" s="79">
        <v>43706</v>
      </c>
      <c r="G168" s="80">
        <v>80.600300000000004</v>
      </c>
      <c r="H168" s="69">
        <f t="shared" si="4"/>
        <v>78.047730000000001</v>
      </c>
      <c r="I168" s="69">
        <f>(Table8[[#This Row],[Adj Close]]-Table8[[#This Row],[Forecast 3 Period]])</f>
        <v>2.5525700000000029</v>
      </c>
      <c r="J168" s="69">
        <f>Table8[[#This Row],[Erorr ]]^2</f>
        <v>6.5156136049000146</v>
      </c>
      <c r="K168" s="69">
        <f>ABS(Table8[[#This Row],[Erorr ]])</f>
        <v>2.5525700000000029</v>
      </c>
      <c r="L168" s="6">
        <f>Table8[[#This Row],[Abs Erorr ]]/Table8[[#This Row],[Adj Close]]</f>
        <v>3.1669485101172117E-2</v>
      </c>
      <c r="M168" s="75">
        <f t="shared" si="5"/>
        <v>77.64085</v>
      </c>
      <c r="N168" s="69">
        <f>(Table8[[#This Row],[Adj Close]]-Table8[[#This Row],[Forecast 6 Period ]])</f>
        <v>2.9594500000000039</v>
      </c>
      <c r="O168" s="69">
        <f>Table8[[#This Row],[Erorr 2]]^2</f>
        <v>8.7583443025000225</v>
      </c>
      <c r="P168" s="69">
        <f>ABS(Table8[[#This Row],[Erorr 2]])</f>
        <v>2.9594500000000039</v>
      </c>
      <c r="Q168" s="6">
        <f>Table8[[#This Row],[Abs Erorr 4]]/Table8[[#This Row],[Adj Close]]</f>
        <v>3.6717605269459344E-2</v>
      </c>
    </row>
    <row r="169" spans="6:17" x14ac:dyDescent="0.3">
      <c r="F169" s="79">
        <v>43707</v>
      </c>
      <c r="G169" s="80">
        <v>79.975700000000003</v>
      </c>
      <c r="H169" s="69">
        <f t="shared" si="4"/>
        <v>79.113500000000002</v>
      </c>
      <c r="I169" s="69">
        <f>(Table8[[#This Row],[Adj Close]]-Table8[[#This Row],[Forecast 3 Period]])</f>
        <v>0.86220000000000141</v>
      </c>
      <c r="J169" s="69">
        <f>Table8[[#This Row],[Erorr ]]^2</f>
        <v>0.74338884000000238</v>
      </c>
      <c r="K169" s="69">
        <f>ABS(Table8[[#This Row],[Erorr ]])</f>
        <v>0.86220000000000141</v>
      </c>
      <c r="L169" s="6">
        <f>Table8[[#This Row],[Abs Erorr ]]/Table8[[#This Row],[Adj Close]]</f>
        <v>1.0780774660303085E-2</v>
      </c>
      <c r="M169" s="75">
        <f t="shared" si="5"/>
        <v>78.356410000000011</v>
      </c>
      <c r="N169" s="69">
        <f>(Table8[[#This Row],[Adj Close]]-Table8[[#This Row],[Forecast 6 Period ]])</f>
        <v>1.6192899999999923</v>
      </c>
      <c r="O169" s="69">
        <f>Table8[[#This Row],[Erorr 2]]^2</f>
        <v>2.6221001040999754</v>
      </c>
      <c r="P169" s="69">
        <f>ABS(Table8[[#This Row],[Erorr 2]])</f>
        <v>1.6192899999999923</v>
      </c>
      <c r="Q169" s="6">
        <f>Table8[[#This Row],[Abs Erorr 4]]/Table8[[#This Row],[Adj Close]]</f>
        <v>2.024727510981451E-2</v>
      </c>
    </row>
    <row r="170" spans="6:17" x14ac:dyDescent="0.3">
      <c r="F170" s="79">
        <v>43711</v>
      </c>
      <c r="G170" s="80">
        <v>80.136600000000001</v>
      </c>
      <c r="H170" s="69">
        <f t="shared" si="4"/>
        <v>79.812380000000005</v>
      </c>
      <c r="I170" s="69">
        <f>(Table8[[#This Row],[Adj Close]]-Table8[[#This Row],[Forecast 3 Period]])</f>
        <v>0.32421999999999684</v>
      </c>
      <c r="J170" s="69">
        <f>Table8[[#This Row],[Erorr ]]^2</f>
        <v>0.10511860839999795</v>
      </c>
      <c r="K170" s="69">
        <f>ABS(Table8[[#This Row],[Erorr ]])</f>
        <v>0.32421999999999684</v>
      </c>
      <c r="L170" s="6">
        <f>Table8[[#This Row],[Abs Erorr ]]/Table8[[#This Row],[Adj Close]]</f>
        <v>4.0458417252540891E-3</v>
      </c>
      <c r="M170" s="75">
        <f t="shared" si="5"/>
        <v>78.722369999999998</v>
      </c>
      <c r="N170" s="69">
        <f>(Table8[[#This Row],[Adj Close]]-Table8[[#This Row],[Forecast 6 Period ]])</f>
        <v>1.4142300000000034</v>
      </c>
      <c r="O170" s="69">
        <f>Table8[[#This Row],[Erorr 2]]^2</f>
        <v>2.0000464929000099</v>
      </c>
      <c r="P170" s="69">
        <f>ABS(Table8[[#This Row],[Erorr 2]])</f>
        <v>1.4142300000000034</v>
      </c>
      <c r="Q170" s="6">
        <f>Table8[[#This Row],[Abs Erorr 4]]/Table8[[#This Row],[Adj Close]]</f>
        <v>1.7647741481420516E-2</v>
      </c>
    </row>
    <row r="171" spans="6:17" x14ac:dyDescent="0.3">
      <c r="F171" s="79">
        <v>43712</v>
      </c>
      <c r="G171" s="80">
        <v>81.726600000000005</v>
      </c>
      <c r="H171" s="69">
        <f t="shared" si="4"/>
        <v>80.227440000000001</v>
      </c>
      <c r="I171" s="69">
        <f>(Table8[[#This Row],[Adj Close]]-Table8[[#This Row],[Forecast 3 Period]])</f>
        <v>1.4991600000000034</v>
      </c>
      <c r="J171" s="69">
        <f>Table8[[#This Row],[Erorr ]]^2</f>
        <v>2.2474807056000103</v>
      </c>
      <c r="K171" s="69">
        <f>ABS(Table8[[#This Row],[Erorr ]])</f>
        <v>1.4991600000000034</v>
      </c>
      <c r="L171" s="6">
        <f>Table8[[#This Row],[Abs Erorr ]]/Table8[[#This Row],[Adj Close]]</f>
        <v>1.8343599268781562E-2</v>
      </c>
      <c r="M171" s="75">
        <f t="shared" si="5"/>
        <v>79.412210000000016</v>
      </c>
      <c r="N171" s="69">
        <f>(Table8[[#This Row],[Adj Close]]-Table8[[#This Row],[Forecast 6 Period ]])</f>
        <v>2.3143899999999888</v>
      </c>
      <c r="O171" s="69">
        <f>Table8[[#This Row],[Erorr 2]]^2</f>
        <v>5.3564010720999482</v>
      </c>
      <c r="P171" s="69">
        <f>ABS(Table8[[#This Row],[Erorr 2]])</f>
        <v>2.3143899999999888</v>
      </c>
      <c r="Q171" s="6">
        <f>Table8[[#This Row],[Abs Erorr 4]]/Table8[[#This Row],[Adj Close]]</f>
        <v>2.8318686939135956E-2</v>
      </c>
    </row>
    <row r="172" spans="6:17" x14ac:dyDescent="0.3">
      <c r="F172" s="79">
        <v>43713</v>
      </c>
      <c r="G172" s="80">
        <v>83.6858</v>
      </c>
      <c r="H172" s="69">
        <f t="shared" si="4"/>
        <v>80.724330000000009</v>
      </c>
      <c r="I172" s="69">
        <f>(Table8[[#This Row],[Adj Close]]-Table8[[#This Row],[Forecast 3 Period]])</f>
        <v>2.9614699999999914</v>
      </c>
      <c r="J172" s="69">
        <f>Table8[[#This Row],[Erorr ]]^2</f>
        <v>8.7703045608999481</v>
      </c>
      <c r="K172" s="69">
        <f>ABS(Table8[[#This Row],[Erorr ]])</f>
        <v>2.9614699999999914</v>
      </c>
      <c r="L172" s="6">
        <f>Table8[[#This Row],[Abs Erorr ]]/Table8[[#This Row],[Adj Close]]</f>
        <v>3.5387963071393129E-2</v>
      </c>
      <c r="M172" s="75">
        <f t="shared" si="5"/>
        <v>80.112300000000005</v>
      </c>
      <c r="N172" s="69">
        <f>(Table8[[#This Row],[Adj Close]]-Table8[[#This Row],[Forecast 6 Period ]])</f>
        <v>3.5734999999999957</v>
      </c>
      <c r="O172" s="69">
        <f>Table8[[#This Row],[Erorr 2]]^2</f>
        <v>12.769902249999969</v>
      </c>
      <c r="P172" s="69">
        <f>ABS(Table8[[#This Row],[Erorr 2]])</f>
        <v>3.5734999999999957</v>
      </c>
      <c r="Q172" s="6">
        <f>Table8[[#This Row],[Abs Erorr 4]]/Table8[[#This Row],[Adj Close]]</f>
        <v>4.2701390200009987E-2</v>
      </c>
    </row>
    <row r="173" spans="6:17" x14ac:dyDescent="0.3">
      <c r="F173" s="79">
        <v>43714</v>
      </c>
      <c r="G173" s="80">
        <v>83.941299999999998</v>
      </c>
      <c r="H173" s="69">
        <f t="shared" si="4"/>
        <v>82.033280000000005</v>
      </c>
      <c r="I173" s="69">
        <f>(Table8[[#This Row],[Adj Close]]-Table8[[#This Row],[Forecast 3 Period]])</f>
        <v>1.9080199999999934</v>
      </c>
      <c r="J173" s="69">
        <f>Table8[[#This Row],[Erorr ]]^2</f>
        <v>3.6405403203999747</v>
      </c>
      <c r="K173" s="69">
        <f>ABS(Table8[[#This Row],[Erorr ]])</f>
        <v>1.9080199999999934</v>
      </c>
      <c r="L173" s="6">
        <f>Table8[[#This Row],[Abs Erorr ]]/Table8[[#This Row],[Adj Close]]</f>
        <v>2.2730408035138764E-2</v>
      </c>
      <c r="M173" s="75">
        <f t="shared" si="5"/>
        <v>81.045640000000006</v>
      </c>
      <c r="N173" s="69">
        <f>(Table8[[#This Row],[Adj Close]]-Table8[[#This Row],[Forecast 6 Period ]])</f>
        <v>2.8956599999999924</v>
      </c>
      <c r="O173" s="69">
        <f>Table8[[#This Row],[Erorr 2]]^2</f>
        <v>8.384846835599955</v>
      </c>
      <c r="P173" s="69">
        <f>ABS(Table8[[#This Row],[Erorr 2]])</f>
        <v>2.8956599999999924</v>
      </c>
      <c r="Q173" s="6">
        <f>Table8[[#This Row],[Abs Erorr 4]]/Table8[[#This Row],[Adj Close]]</f>
        <v>3.4496249164594692E-2</v>
      </c>
    </row>
    <row r="174" spans="6:17" x14ac:dyDescent="0.3">
      <c r="F174" s="79">
        <v>43717</v>
      </c>
      <c r="G174" s="80">
        <v>83.922399999999996</v>
      </c>
      <c r="H174" s="69">
        <f t="shared" si="4"/>
        <v>83.200240000000008</v>
      </c>
      <c r="I174" s="69">
        <f>(Table8[[#This Row],[Adj Close]]-Table8[[#This Row],[Forecast 3 Period]])</f>
        <v>0.72215999999998814</v>
      </c>
      <c r="J174" s="69">
        <f>Table8[[#This Row],[Erorr ]]^2</f>
        <v>0.52151506559998284</v>
      </c>
      <c r="K174" s="69">
        <f>ABS(Table8[[#This Row],[Erorr ]])</f>
        <v>0.72215999999998814</v>
      </c>
      <c r="L174" s="6">
        <f>Table8[[#This Row],[Abs Erorr ]]/Table8[[#This Row],[Adj Close]]</f>
        <v>8.6050923233843193E-3</v>
      </c>
      <c r="M174" s="75">
        <f t="shared" si="5"/>
        <v>81.955659999999995</v>
      </c>
      <c r="N174" s="69">
        <f>(Table8[[#This Row],[Adj Close]]-Table8[[#This Row],[Forecast 6 Period ]])</f>
        <v>1.9667400000000015</v>
      </c>
      <c r="O174" s="69">
        <f>Table8[[#This Row],[Erorr 2]]^2</f>
        <v>3.8680662276000057</v>
      </c>
      <c r="P174" s="69">
        <f>ABS(Table8[[#This Row],[Erorr 2]])</f>
        <v>1.9667400000000015</v>
      </c>
      <c r="Q174" s="6">
        <f>Table8[[#This Row],[Abs Erorr 4]]/Table8[[#This Row],[Adj Close]]</f>
        <v>2.3435221109024545E-2</v>
      </c>
    </row>
    <row r="175" spans="6:17" x14ac:dyDescent="0.3">
      <c r="F175" s="79">
        <v>43718</v>
      </c>
      <c r="G175" s="80">
        <v>82.180899999999994</v>
      </c>
      <c r="H175" s="69">
        <f t="shared" si="4"/>
        <v>83.857089999999999</v>
      </c>
      <c r="I175" s="69">
        <f>(Table8[[#This Row],[Adj Close]]-Table8[[#This Row],[Forecast 3 Period]])</f>
        <v>-1.6761900000000054</v>
      </c>
      <c r="J175" s="69">
        <f>Table8[[#This Row],[Erorr ]]^2</f>
        <v>2.8096129161000181</v>
      </c>
      <c r="K175" s="69">
        <f>ABS(Table8[[#This Row],[Erorr ]])</f>
        <v>1.6761900000000054</v>
      </c>
      <c r="L175" s="6">
        <f>Table8[[#This Row],[Abs Erorr ]]/Table8[[#This Row],[Adj Close]]</f>
        <v>2.0396345136157009E-2</v>
      </c>
      <c r="M175" s="75">
        <f t="shared" si="5"/>
        <v>82.666449999999998</v>
      </c>
      <c r="N175" s="69">
        <f>(Table8[[#This Row],[Adj Close]]-Table8[[#This Row],[Forecast 6 Period ]])</f>
        <v>-0.48555000000000348</v>
      </c>
      <c r="O175" s="69">
        <f>Table8[[#This Row],[Erorr 2]]^2</f>
        <v>0.23575880250000339</v>
      </c>
      <c r="P175" s="69">
        <f>ABS(Table8[[#This Row],[Erorr 2]])</f>
        <v>0.48555000000000348</v>
      </c>
      <c r="Q175" s="6">
        <f>Table8[[#This Row],[Abs Erorr 4]]/Table8[[#This Row],[Adj Close]]</f>
        <v>5.9083071613964255E-3</v>
      </c>
    </row>
    <row r="176" spans="6:17" x14ac:dyDescent="0.3">
      <c r="F176" s="79">
        <v>43719</v>
      </c>
      <c r="G176" s="80">
        <v>82.105199999999996</v>
      </c>
      <c r="H176" s="69">
        <f t="shared" si="4"/>
        <v>83.231470000000002</v>
      </c>
      <c r="I176" s="69">
        <f>(Table8[[#This Row],[Adj Close]]-Table8[[#This Row],[Forecast 3 Period]])</f>
        <v>-1.1262700000000052</v>
      </c>
      <c r="J176" s="69">
        <f>Table8[[#This Row],[Erorr ]]^2</f>
        <v>1.2684841129000117</v>
      </c>
      <c r="K176" s="69">
        <f>ABS(Table8[[#This Row],[Erorr ]])</f>
        <v>1.1262700000000052</v>
      </c>
      <c r="L176" s="6">
        <f>Table8[[#This Row],[Abs Erorr ]]/Table8[[#This Row],[Adj Close]]</f>
        <v>1.3717401577488457E-2</v>
      </c>
      <c r="M176" s="75">
        <f t="shared" si="5"/>
        <v>82.932399999999987</v>
      </c>
      <c r="N176" s="69">
        <f>(Table8[[#This Row],[Adj Close]]-Table8[[#This Row],[Forecast 6 Period ]])</f>
        <v>-0.82719999999999061</v>
      </c>
      <c r="O176" s="69">
        <f>Table8[[#This Row],[Erorr 2]]^2</f>
        <v>0.68425983999998441</v>
      </c>
      <c r="P176" s="69">
        <f>ABS(Table8[[#This Row],[Erorr 2]])</f>
        <v>0.82719999999999061</v>
      </c>
      <c r="Q176" s="6">
        <f>Table8[[#This Row],[Abs Erorr 4]]/Table8[[#This Row],[Adj Close]]</f>
        <v>1.0074879544779022E-2</v>
      </c>
    </row>
    <row r="177" spans="6:17" x14ac:dyDescent="0.3">
      <c r="F177" s="79">
        <v>43720</v>
      </c>
      <c r="G177" s="80">
        <v>82.975899999999996</v>
      </c>
      <c r="H177" s="69">
        <f t="shared" si="4"/>
        <v>82.673069999999996</v>
      </c>
      <c r="I177" s="69">
        <f>(Table8[[#This Row],[Adj Close]]-Table8[[#This Row],[Forecast 3 Period]])</f>
        <v>0.30283000000000015</v>
      </c>
      <c r="J177" s="69">
        <f>Table8[[#This Row],[Erorr ]]^2</f>
        <v>9.1706008900000094E-2</v>
      </c>
      <c r="K177" s="69">
        <f>ABS(Table8[[#This Row],[Erorr ]])</f>
        <v>0.30283000000000015</v>
      </c>
      <c r="L177" s="6">
        <f>Table8[[#This Row],[Abs Erorr ]]/Table8[[#This Row],[Adj Close]]</f>
        <v>3.6496139240430074E-3</v>
      </c>
      <c r="M177" s="75">
        <f t="shared" si="5"/>
        <v>82.971199999999982</v>
      </c>
      <c r="N177" s="69">
        <f>(Table8[[#This Row],[Adj Close]]-Table8[[#This Row],[Forecast 6 Period ]])</f>
        <v>4.7000000000139153E-3</v>
      </c>
      <c r="O177" s="69">
        <f>Table8[[#This Row],[Erorr 2]]^2</f>
        <v>2.2090000000130802E-5</v>
      </c>
      <c r="P177" s="69">
        <f>ABS(Table8[[#This Row],[Erorr 2]])</f>
        <v>4.7000000000139153E-3</v>
      </c>
      <c r="Q177" s="6">
        <f>Table8[[#This Row],[Abs Erorr 4]]/Table8[[#This Row],[Adj Close]]</f>
        <v>5.6642952953977188E-5</v>
      </c>
    </row>
    <row r="178" spans="6:17" x14ac:dyDescent="0.3">
      <c r="F178" s="79">
        <v>43721</v>
      </c>
      <c r="G178" s="80">
        <v>82.6447</v>
      </c>
      <c r="H178" s="69">
        <f t="shared" si="4"/>
        <v>82.476189999999988</v>
      </c>
      <c r="I178" s="69">
        <f>(Table8[[#This Row],[Adj Close]]-Table8[[#This Row],[Forecast 3 Period]])</f>
        <v>0.16851000000001193</v>
      </c>
      <c r="J178" s="69">
        <f>Table8[[#This Row],[Erorr ]]^2</f>
        <v>2.8395620100004019E-2</v>
      </c>
      <c r="K178" s="69">
        <f>ABS(Table8[[#This Row],[Erorr ]])</f>
        <v>0.16851000000001193</v>
      </c>
      <c r="L178" s="6">
        <f>Table8[[#This Row],[Abs Erorr ]]/Table8[[#This Row],[Adj Close]]</f>
        <v>2.0389692260969175E-3</v>
      </c>
      <c r="M178" s="75">
        <f t="shared" si="5"/>
        <v>82.999589999999998</v>
      </c>
      <c r="N178" s="69">
        <f>(Table8[[#This Row],[Adj Close]]-Table8[[#This Row],[Forecast 6 Period ]])</f>
        <v>-0.35488999999999749</v>
      </c>
      <c r="O178" s="69">
        <f>Table8[[#This Row],[Erorr 2]]^2</f>
        <v>0.12594691209999823</v>
      </c>
      <c r="P178" s="69">
        <f>ABS(Table8[[#This Row],[Erorr 2]])</f>
        <v>0.35488999999999749</v>
      </c>
      <c r="Q178" s="6">
        <f>Table8[[#This Row],[Abs Erorr 4]]/Table8[[#This Row],[Adj Close]]</f>
        <v>4.2941652640761897E-3</v>
      </c>
    </row>
    <row r="179" spans="6:17" x14ac:dyDescent="0.3">
      <c r="F179" s="79">
        <v>43724</v>
      </c>
      <c r="G179" s="80">
        <v>82.597300000000004</v>
      </c>
      <c r="H179" s="69">
        <f t="shared" si="4"/>
        <v>82.582210000000003</v>
      </c>
      <c r="I179" s="69">
        <f>(Table8[[#This Row],[Adj Close]]-Table8[[#This Row],[Forecast 3 Period]])</f>
        <v>1.5090000000000714E-2</v>
      </c>
      <c r="J179" s="69">
        <f>Table8[[#This Row],[Erorr ]]^2</f>
        <v>2.2770810000002155E-4</v>
      </c>
      <c r="K179" s="69">
        <f>ABS(Table8[[#This Row],[Erorr ]])</f>
        <v>1.5090000000000714E-2</v>
      </c>
      <c r="L179" s="6">
        <f>Table8[[#This Row],[Abs Erorr ]]/Table8[[#This Row],[Adj Close]]</f>
        <v>1.8269362315718205E-4</v>
      </c>
      <c r="M179" s="75">
        <f t="shared" si="5"/>
        <v>82.767710000000022</v>
      </c>
      <c r="N179" s="69">
        <f>(Table8[[#This Row],[Adj Close]]-Table8[[#This Row],[Forecast 6 Period ]])</f>
        <v>-0.17041000000001816</v>
      </c>
      <c r="O179" s="69">
        <f>Table8[[#This Row],[Erorr 2]]^2</f>
        <v>2.9039568100006189E-2</v>
      </c>
      <c r="P179" s="69">
        <f>ABS(Table8[[#This Row],[Erorr 2]])</f>
        <v>0.17041000000001816</v>
      </c>
      <c r="Q179" s="6">
        <f>Table8[[#This Row],[Abs Erorr 4]]/Table8[[#This Row],[Adj Close]]</f>
        <v>2.0631424998155891E-3</v>
      </c>
    </row>
    <row r="180" spans="6:17" x14ac:dyDescent="0.3">
      <c r="F180" s="79">
        <v>43725</v>
      </c>
      <c r="G180" s="80">
        <v>82.900199999999998</v>
      </c>
      <c r="H180" s="69">
        <f t="shared" si="4"/>
        <v>82.725099999999998</v>
      </c>
      <c r="I180" s="69">
        <f>(Table8[[#This Row],[Adj Close]]-Table8[[#This Row],[Forecast 3 Period]])</f>
        <v>0.17510000000000048</v>
      </c>
      <c r="J180" s="69">
        <f>Table8[[#This Row],[Erorr ]]^2</f>
        <v>3.0660010000000168E-2</v>
      </c>
      <c r="K180" s="69">
        <f>ABS(Table8[[#This Row],[Erorr ]])</f>
        <v>0.17510000000000048</v>
      </c>
      <c r="L180" s="6">
        <f>Table8[[#This Row],[Abs Erorr ]]/Table8[[#This Row],[Adj Close]]</f>
        <v>2.1121782577122913E-3</v>
      </c>
      <c r="M180" s="75">
        <f t="shared" si="5"/>
        <v>82.67495000000001</v>
      </c>
      <c r="N180" s="69">
        <f>(Table8[[#This Row],[Adj Close]]-Table8[[#This Row],[Forecast 6 Period ]])</f>
        <v>0.2252499999999884</v>
      </c>
      <c r="O180" s="69">
        <f>Table8[[#This Row],[Erorr 2]]^2</f>
        <v>5.0737562499994775E-2</v>
      </c>
      <c r="P180" s="69">
        <f>ABS(Table8[[#This Row],[Erorr 2]])</f>
        <v>0.2252499999999884</v>
      </c>
      <c r="Q180" s="6">
        <f>Table8[[#This Row],[Abs Erorr 4]]/Table8[[#This Row],[Adj Close]]</f>
        <v>2.7171225159889653E-3</v>
      </c>
    </row>
    <row r="181" spans="6:17" x14ac:dyDescent="0.3">
      <c r="F181" s="79">
        <v>43726</v>
      </c>
      <c r="G181" s="80">
        <v>83.364000000000004</v>
      </c>
      <c r="H181" s="69">
        <f t="shared" si="4"/>
        <v>82.732680000000002</v>
      </c>
      <c r="I181" s="69">
        <f>(Table8[[#This Row],[Adj Close]]-Table8[[#This Row],[Forecast 3 Period]])</f>
        <v>0.63132000000000232</v>
      </c>
      <c r="J181" s="69">
        <f>Table8[[#This Row],[Erorr ]]^2</f>
        <v>0.39856494240000295</v>
      </c>
      <c r="K181" s="69">
        <f>ABS(Table8[[#This Row],[Erorr ]])</f>
        <v>0.63132000000000232</v>
      </c>
      <c r="L181" s="6">
        <f>Table8[[#This Row],[Abs Erorr ]]/Table8[[#This Row],[Adj Close]]</f>
        <v>7.5730531164531724E-3</v>
      </c>
      <c r="M181" s="75">
        <f t="shared" si="5"/>
        <v>82.652230000000017</v>
      </c>
      <c r="N181" s="69">
        <f>(Table8[[#This Row],[Adj Close]]-Table8[[#This Row],[Forecast 6 Period ]])</f>
        <v>0.71176999999998714</v>
      </c>
      <c r="O181" s="69">
        <f>Table8[[#This Row],[Erorr 2]]^2</f>
        <v>0.50661653289998165</v>
      </c>
      <c r="P181" s="69">
        <f>ABS(Table8[[#This Row],[Erorr 2]])</f>
        <v>0.71176999999998714</v>
      </c>
      <c r="Q181" s="6">
        <f>Table8[[#This Row],[Abs Erorr 4]]/Table8[[#This Row],[Adj Close]]</f>
        <v>8.5380979799432252E-3</v>
      </c>
    </row>
    <row r="182" spans="6:17" x14ac:dyDescent="0.3">
      <c r="F182" s="79">
        <v>43727</v>
      </c>
      <c r="G182" s="80">
        <v>83.004300000000001</v>
      </c>
      <c r="H182" s="69">
        <f t="shared" si="4"/>
        <v>82.99485</v>
      </c>
      <c r="I182" s="69">
        <f>(Table8[[#This Row],[Adj Close]]-Table8[[#This Row],[Forecast 3 Period]])</f>
        <v>9.4500000000010687E-3</v>
      </c>
      <c r="J182" s="69">
        <f>Table8[[#This Row],[Erorr ]]^2</f>
        <v>8.9302500000020194E-5</v>
      </c>
      <c r="K182" s="69">
        <f>ABS(Table8[[#This Row],[Erorr ]])</f>
        <v>9.4500000000010687E-3</v>
      </c>
      <c r="L182" s="6">
        <f>Table8[[#This Row],[Abs Erorr ]]/Table8[[#This Row],[Adj Close]]</f>
        <v>1.1384952345843612E-4</v>
      </c>
      <c r="M182" s="75">
        <f t="shared" si="5"/>
        <v>82.809350000000009</v>
      </c>
      <c r="N182" s="69">
        <f>(Table8[[#This Row],[Adj Close]]-Table8[[#This Row],[Forecast 6 Period ]])</f>
        <v>0.19494999999999152</v>
      </c>
      <c r="O182" s="69">
        <f>Table8[[#This Row],[Erorr 2]]^2</f>
        <v>3.8005502499996693E-2</v>
      </c>
      <c r="P182" s="69">
        <f>ABS(Table8[[#This Row],[Erorr 2]])</f>
        <v>0.19494999999999152</v>
      </c>
      <c r="Q182" s="6">
        <f>Table8[[#This Row],[Abs Erorr 4]]/Table8[[#This Row],[Adj Close]]</f>
        <v>2.3486735024569995E-3</v>
      </c>
    </row>
    <row r="183" spans="6:17" x14ac:dyDescent="0.3">
      <c r="F183" s="79">
        <v>43728</v>
      </c>
      <c r="G183" s="80">
        <v>82.038899999999998</v>
      </c>
      <c r="H183" s="69">
        <f t="shared" si="4"/>
        <v>83.080979999999997</v>
      </c>
      <c r="I183" s="69">
        <f>(Table8[[#This Row],[Adj Close]]-Table8[[#This Row],[Forecast 3 Period]])</f>
        <v>-1.0420799999999986</v>
      </c>
      <c r="J183" s="69">
        <f>Table8[[#This Row],[Erorr ]]^2</f>
        <v>1.0859307263999971</v>
      </c>
      <c r="K183" s="69">
        <f>ABS(Table8[[#This Row],[Erorr ]])</f>
        <v>1.0420799999999986</v>
      </c>
      <c r="L183" s="6">
        <f>Table8[[#This Row],[Abs Erorr ]]/Table8[[#This Row],[Adj Close]]</f>
        <v>1.2702266851457035E-2</v>
      </c>
      <c r="M183" s="75">
        <f t="shared" si="5"/>
        <v>82.935220000000015</v>
      </c>
      <c r="N183" s="69">
        <f>(Table8[[#This Row],[Adj Close]]-Table8[[#This Row],[Forecast 6 Period ]])</f>
        <v>-0.8963200000000171</v>
      </c>
      <c r="O183" s="69">
        <f>Table8[[#This Row],[Erorr 2]]^2</f>
        <v>0.80338954240003069</v>
      </c>
      <c r="P183" s="69">
        <f>ABS(Table8[[#This Row],[Erorr 2]])</f>
        <v>0.8963200000000171</v>
      </c>
      <c r="Q183" s="6">
        <f>Table8[[#This Row],[Abs Erorr 4]]/Table8[[#This Row],[Adj Close]]</f>
        <v>1.0925548733588787E-2</v>
      </c>
    </row>
    <row r="184" spans="6:17" x14ac:dyDescent="0.3">
      <c r="F184" s="79">
        <v>43731</v>
      </c>
      <c r="G184" s="80">
        <v>82.994900000000001</v>
      </c>
      <c r="H184" s="69">
        <f t="shared" si="4"/>
        <v>82.726049999999987</v>
      </c>
      <c r="I184" s="69">
        <f>(Table8[[#This Row],[Adj Close]]-Table8[[#This Row],[Forecast 3 Period]])</f>
        <v>0.26885000000001469</v>
      </c>
      <c r="J184" s="69">
        <f>Table8[[#This Row],[Erorr ]]^2</f>
        <v>7.2280322500007904E-2</v>
      </c>
      <c r="K184" s="69">
        <f>ABS(Table8[[#This Row],[Erorr ]])</f>
        <v>0.26885000000001469</v>
      </c>
      <c r="L184" s="6">
        <f>Table8[[#This Row],[Abs Erorr ]]/Table8[[#This Row],[Adj Close]]</f>
        <v>3.2393556712522658E-3</v>
      </c>
      <c r="M184" s="75">
        <f t="shared" si="5"/>
        <v>82.785680000000013</v>
      </c>
      <c r="N184" s="69">
        <f>(Table8[[#This Row],[Adj Close]]-Table8[[#This Row],[Forecast 6 Period ]])</f>
        <v>0.20921999999998775</v>
      </c>
      <c r="O184" s="69">
        <f>Table8[[#This Row],[Erorr 2]]^2</f>
        <v>4.3773008399994873E-2</v>
      </c>
      <c r="P184" s="69">
        <f>ABS(Table8[[#This Row],[Erorr 2]])</f>
        <v>0.20921999999998775</v>
      </c>
      <c r="Q184" s="6">
        <f>Table8[[#This Row],[Abs Erorr 4]]/Table8[[#This Row],[Adj Close]]</f>
        <v>2.5208777888760365E-3</v>
      </c>
    </row>
    <row r="185" spans="6:17" x14ac:dyDescent="0.3">
      <c r="F185" s="79">
        <v>43732</v>
      </c>
      <c r="G185" s="80">
        <v>82.512200000000007</v>
      </c>
      <c r="H185" s="69">
        <f t="shared" si="4"/>
        <v>82.710920000000002</v>
      </c>
      <c r="I185" s="69">
        <f>(Table8[[#This Row],[Adj Close]]-Table8[[#This Row],[Forecast 3 Period]])</f>
        <v>-0.19871999999999446</v>
      </c>
      <c r="J185" s="69">
        <f>Table8[[#This Row],[Erorr ]]^2</f>
        <v>3.9489638399997799E-2</v>
      </c>
      <c r="K185" s="69">
        <f>ABS(Table8[[#This Row],[Erorr ]])</f>
        <v>0.19871999999999446</v>
      </c>
      <c r="L185" s="6">
        <f>Table8[[#This Row],[Abs Erorr ]]/Table8[[#This Row],[Adj Close]]</f>
        <v>2.4083711257243709E-3</v>
      </c>
      <c r="M185" s="75">
        <f t="shared" si="5"/>
        <v>82.830169999999995</v>
      </c>
      <c r="N185" s="69">
        <f>(Table8[[#This Row],[Adj Close]]-Table8[[#This Row],[Forecast 6 Period ]])</f>
        <v>-0.31796999999998832</v>
      </c>
      <c r="O185" s="69">
        <f>Table8[[#This Row],[Erorr 2]]^2</f>
        <v>0.10110492089999257</v>
      </c>
      <c r="P185" s="69">
        <f>ABS(Table8[[#This Row],[Erorr 2]])</f>
        <v>0.31796999999998832</v>
      </c>
      <c r="Q185" s="6">
        <f>Table8[[#This Row],[Abs Erorr 4]]/Table8[[#This Row],[Adj Close]]</f>
        <v>3.8536119507174491E-3</v>
      </c>
    </row>
    <row r="186" spans="6:17" x14ac:dyDescent="0.3">
      <c r="F186" s="79">
        <v>43733</v>
      </c>
      <c r="G186" s="80">
        <v>85.947800000000001</v>
      </c>
      <c r="H186" s="69">
        <f t="shared" si="4"/>
        <v>82.515020000000007</v>
      </c>
      <c r="I186" s="69">
        <f>(Table8[[#This Row],[Adj Close]]-Table8[[#This Row],[Forecast 3 Period]])</f>
        <v>3.4327799999999939</v>
      </c>
      <c r="J186" s="69">
        <f>Table8[[#This Row],[Erorr ]]^2</f>
        <v>11.783978528399958</v>
      </c>
      <c r="K186" s="69">
        <f>ABS(Table8[[#This Row],[Erorr ]])</f>
        <v>3.4327799999999939</v>
      </c>
      <c r="L186" s="6">
        <f>Table8[[#This Row],[Abs Erorr ]]/Table8[[#This Row],[Adj Close]]</f>
        <v>3.9940289338412316E-2</v>
      </c>
      <c r="M186" s="75">
        <f t="shared" si="5"/>
        <v>82.73648</v>
      </c>
      <c r="N186" s="69">
        <f>(Table8[[#This Row],[Adj Close]]-Table8[[#This Row],[Forecast 6 Period ]])</f>
        <v>3.2113200000000006</v>
      </c>
      <c r="O186" s="69">
        <f>Table8[[#This Row],[Erorr 2]]^2</f>
        <v>10.312576142400005</v>
      </c>
      <c r="P186" s="69">
        <f>ABS(Table8[[#This Row],[Erorr 2]])</f>
        <v>3.2113200000000006</v>
      </c>
      <c r="Q186" s="6">
        <f>Table8[[#This Row],[Abs Erorr 4]]/Table8[[#This Row],[Adj Close]]</f>
        <v>3.7363609074345133E-2</v>
      </c>
    </row>
    <row r="187" spans="6:17" x14ac:dyDescent="0.3">
      <c r="F187" s="79">
        <v>43734</v>
      </c>
      <c r="G187" s="80">
        <v>87.234999999999999</v>
      </c>
      <c r="H187" s="69">
        <f t="shared" si="4"/>
        <v>84.03125</v>
      </c>
      <c r="I187" s="69">
        <f>(Table8[[#This Row],[Adj Close]]-Table8[[#This Row],[Forecast 3 Period]])</f>
        <v>3.2037499999999994</v>
      </c>
      <c r="J187" s="69">
        <f>Table8[[#This Row],[Erorr ]]^2</f>
        <v>10.264014062499996</v>
      </c>
      <c r="K187" s="69">
        <f>ABS(Table8[[#This Row],[Erorr ]])</f>
        <v>3.2037499999999994</v>
      </c>
      <c r="L187" s="6">
        <f>Table8[[#This Row],[Abs Erorr ]]/Table8[[#This Row],[Adj Close]]</f>
        <v>3.6725511549263477E-2</v>
      </c>
      <c r="M187" s="75">
        <f t="shared" si="5"/>
        <v>83.33559000000001</v>
      </c>
      <c r="N187" s="69">
        <f>(Table8[[#This Row],[Adj Close]]-Table8[[#This Row],[Forecast 6 Period ]])</f>
        <v>3.8994099999999889</v>
      </c>
      <c r="O187" s="69">
        <f>Table8[[#This Row],[Erorr 2]]^2</f>
        <v>15.205398348099914</v>
      </c>
      <c r="P187" s="69">
        <f>ABS(Table8[[#This Row],[Erorr 2]])</f>
        <v>3.8994099999999889</v>
      </c>
      <c r="Q187" s="6">
        <f>Table8[[#This Row],[Abs Erorr 4]]/Table8[[#This Row],[Adj Close]]</f>
        <v>4.4700063048088372E-2</v>
      </c>
    </row>
    <row r="188" spans="6:17" x14ac:dyDescent="0.3">
      <c r="F188" s="79">
        <v>43735</v>
      </c>
      <c r="G188" s="80">
        <v>87.367500000000007</v>
      </c>
      <c r="H188" s="69">
        <f t="shared" si="4"/>
        <v>85.432000000000002</v>
      </c>
      <c r="I188" s="69">
        <f>(Table8[[#This Row],[Adj Close]]-Table8[[#This Row],[Forecast 3 Period]])</f>
        <v>1.9355000000000047</v>
      </c>
      <c r="J188" s="69">
        <f>Table8[[#This Row],[Erorr ]]^2</f>
        <v>3.7461602500000182</v>
      </c>
      <c r="K188" s="69">
        <f>ABS(Table8[[#This Row],[Erorr ]])</f>
        <v>1.9355000000000047</v>
      </c>
      <c r="L188" s="6">
        <f>Table8[[#This Row],[Abs Erorr ]]/Table8[[#This Row],[Adj Close]]</f>
        <v>2.2153546799439202E-2</v>
      </c>
      <c r="M188" s="75">
        <f t="shared" si="5"/>
        <v>84.242300000000014</v>
      </c>
      <c r="N188" s="69">
        <f>(Table8[[#This Row],[Adj Close]]-Table8[[#This Row],[Forecast 6 Period ]])</f>
        <v>3.1251999999999924</v>
      </c>
      <c r="O188" s="69">
        <f>Table8[[#This Row],[Erorr 2]]^2</f>
        <v>9.7668750399999524</v>
      </c>
      <c r="P188" s="69">
        <f>ABS(Table8[[#This Row],[Erorr 2]])</f>
        <v>3.1251999999999924</v>
      </c>
      <c r="Q188" s="6">
        <f>Table8[[#This Row],[Abs Erorr 4]]/Table8[[#This Row],[Adj Close]]</f>
        <v>3.5770738546942425E-2</v>
      </c>
    </row>
    <row r="189" spans="6:17" x14ac:dyDescent="0.3">
      <c r="F189" s="79">
        <v>43738</v>
      </c>
      <c r="G189" s="80">
        <v>88.891300000000001</v>
      </c>
      <c r="H189" s="69">
        <f t="shared" si="4"/>
        <v>86.901840000000007</v>
      </c>
      <c r="I189" s="69">
        <f>(Table8[[#This Row],[Adj Close]]-Table8[[#This Row],[Forecast 3 Period]])</f>
        <v>1.989459999999994</v>
      </c>
      <c r="J189" s="69">
        <f>Table8[[#This Row],[Erorr ]]^2</f>
        <v>3.957951091599976</v>
      </c>
      <c r="K189" s="69">
        <f>ABS(Table8[[#This Row],[Erorr ]])</f>
        <v>1.989459999999994</v>
      </c>
      <c r="L189" s="6">
        <f>Table8[[#This Row],[Abs Erorr ]]/Table8[[#This Row],[Adj Close]]</f>
        <v>2.2380817920313843E-2</v>
      </c>
      <c r="M189" s="75">
        <f t="shared" si="5"/>
        <v>85.115880000000018</v>
      </c>
      <c r="N189" s="69">
        <f>(Table8[[#This Row],[Adj Close]]-Table8[[#This Row],[Forecast 6 Period ]])</f>
        <v>3.7754199999999827</v>
      </c>
      <c r="O189" s="69">
        <f>Table8[[#This Row],[Erorr 2]]^2</f>
        <v>14.253796176399868</v>
      </c>
      <c r="P189" s="69">
        <f>ABS(Table8[[#This Row],[Erorr 2]])</f>
        <v>3.7754199999999827</v>
      </c>
      <c r="Q189" s="6">
        <f>Table8[[#This Row],[Abs Erorr 4]]/Table8[[#This Row],[Adj Close]]</f>
        <v>4.2472322938240104E-2</v>
      </c>
    </row>
    <row r="190" spans="6:17" x14ac:dyDescent="0.3">
      <c r="F190" s="79">
        <v>43739</v>
      </c>
      <c r="G190" s="80">
        <v>87.339100000000002</v>
      </c>
      <c r="H190" s="69">
        <f t="shared" si="4"/>
        <v>87.937269999999998</v>
      </c>
      <c r="I190" s="69">
        <f>(Table8[[#This Row],[Adj Close]]-Table8[[#This Row],[Forecast 3 Period]])</f>
        <v>-0.59816999999999609</v>
      </c>
      <c r="J190" s="69">
        <f>Table8[[#This Row],[Erorr ]]^2</f>
        <v>0.35780734889999533</v>
      </c>
      <c r="K190" s="69">
        <f>ABS(Table8[[#This Row],[Erorr ]])</f>
        <v>0.59816999999999609</v>
      </c>
      <c r="L190" s="6">
        <f>Table8[[#This Row],[Abs Erorr ]]/Table8[[#This Row],[Adj Close]]</f>
        <v>6.8488225777457758E-3</v>
      </c>
      <c r="M190" s="75">
        <f t="shared" si="5"/>
        <v>86.439030000000017</v>
      </c>
      <c r="N190" s="69">
        <f>(Table8[[#This Row],[Adj Close]]-Table8[[#This Row],[Forecast 6 Period ]])</f>
        <v>0.90006999999998527</v>
      </c>
      <c r="O190" s="69">
        <f>Table8[[#This Row],[Erorr 2]]^2</f>
        <v>0.81012600489997344</v>
      </c>
      <c r="P190" s="69">
        <f>ABS(Table8[[#This Row],[Erorr 2]])</f>
        <v>0.90006999999998527</v>
      </c>
      <c r="Q190" s="6">
        <f>Table8[[#This Row],[Abs Erorr 4]]/Table8[[#This Row],[Adj Close]]</f>
        <v>1.030546456283595E-2</v>
      </c>
    </row>
    <row r="191" spans="6:17" x14ac:dyDescent="0.3">
      <c r="F191" s="79">
        <v>43740</v>
      </c>
      <c r="G191" s="80">
        <v>86.591399999999993</v>
      </c>
      <c r="H191" s="69">
        <f t="shared" si="4"/>
        <v>87.813280000000006</v>
      </c>
      <c r="I191" s="69">
        <f>(Table8[[#This Row],[Adj Close]]-Table8[[#This Row],[Forecast 3 Period]])</f>
        <v>-1.221880000000013</v>
      </c>
      <c r="J191" s="69">
        <f>Table8[[#This Row],[Erorr ]]^2</f>
        <v>1.4929907344000317</v>
      </c>
      <c r="K191" s="69">
        <f>ABS(Table8[[#This Row],[Erorr ]])</f>
        <v>1.221880000000013</v>
      </c>
      <c r="L191" s="6">
        <f>Table8[[#This Row],[Abs Erorr ]]/Table8[[#This Row],[Adj Close]]</f>
        <v>1.4110870132599923E-2</v>
      </c>
      <c r="M191" s="75">
        <f t="shared" si="5"/>
        <v>87.01258</v>
      </c>
      <c r="N191" s="69">
        <f>(Table8[[#This Row],[Adj Close]]-Table8[[#This Row],[Forecast 6 Period ]])</f>
        <v>-0.42118000000000677</v>
      </c>
      <c r="O191" s="69">
        <f>Table8[[#This Row],[Erorr 2]]^2</f>
        <v>0.17739259240000571</v>
      </c>
      <c r="P191" s="69">
        <f>ABS(Table8[[#This Row],[Erorr 2]])</f>
        <v>0.42118000000000677</v>
      </c>
      <c r="Q191" s="6">
        <f>Table8[[#This Row],[Abs Erorr 4]]/Table8[[#This Row],[Adj Close]]</f>
        <v>4.8639934219796288E-3</v>
      </c>
    </row>
    <row r="192" spans="6:17" x14ac:dyDescent="0.3">
      <c r="F192" s="79">
        <v>43741</v>
      </c>
      <c r="G192" s="80">
        <v>87.282300000000006</v>
      </c>
      <c r="H192" s="69">
        <f t="shared" si="4"/>
        <v>87.505679999999998</v>
      </c>
      <c r="I192" s="69">
        <f>(Table8[[#This Row],[Adj Close]]-Table8[[#This Row],[Forecast 3 Period]])</f>
        <v>-0.2233799999999917</v>
      </c>
      <c r="J192" s="69">
        <f>Table8[[#This Row],[Erorr ]]^2</f>
        <v>4.9898624399996289E-2</v>
      </c>
      <c r="K192" s="69">
        <f>ABS(Table8[[#This Row],[Erorr ]])</f>
        <v>0.2233799999999917</v>
      </c>
      <c r="L192" s="6">
        <f>Table8[[#This Row],[Abs Erorr ]]/Table8[[#This Row],[Adj Close]]</f>
        <v>2.5592817787797946E-3</v>
      </c>
      <c r="M192" s="75">
        <f t="shared" si="5"/>
        <v>87.356139999999996</v>
      </c>
      <c r="N192" s="69">
        <f>(Table8[[#This Row],[Adj Close]]-Table8[[#This Row],[Forecast 6 Period ]])</f>
        <v>-7.3839999999989914E-2</v>
      </c>
      <c r="O192" s="69">
        <f>Table8[[#This Row],[Erorr 2]]^2</f>
        <v>5.4523455999985109E-3</v>
      </c>
      <c r="P192" s="69">
        <f>ABS(Table8[[#This Row],[Erorr 2]])</f>
        <v>7.3839999999989914E-2</v>
      </c>
      <c r="Q192" s="6">
        <f>Table8[[#This Row],[Abs Erorr 4]]/Table8[[#This Row],[Adj Close]]</f>
        <v>8.4599053874599901E-4</v>
      </c>
    </row>
    <row r="193" spans="6:17" x14ac:dyDescent="0.3">
      <c r="F193" s="79">
        <v>43742</v>
      </c>
      <c r="G193" s="80">
        <v>88.086799999999997</v>
      </c>
      <c r="H193" s="69">
        <f t="shared" si="4"/>
        <v>87.092070000000007</v>
      </c>
      <c r="I193" s="69">
        <f>(Table8[[#This Row],[Adj Close]]-Table8[[#This Row],[Forecast 3 Period]])</f>
        <v>0.9947299999999899</v>
      </c>
      <c r="J193" s="69">
        <f>Table8[[#This Row],[Erorr ]]^2</f>
        <v>0.98948777289997991</v>
      </c>
      <c r="K193" s="69">
        <f>ABS(Table8[[#This Row],[Erorr ]])</f>
        <v>0.9947299999999899</v>
      </c>
      <c r="L193" s="6">
        <f>Table8[[#This Row],[Abs Erorr ]]/Table8[[#This Row],[Adj Close]]</f>
        <v>1.1292611378776275E-2</v>
      </c>
      <c r="M193" s="75">
        <f t="shared" si="5"/>
        <v>87.481070000000003</v>
      </c>
      <c r="N193" s="69">
        <f>(Table8[[#This Row],[Adj Close]]-Table8[[#This Row],[Forecast 6 Period ]])</f>
        <v>0.60572999999999411</v>
      </c>
      <c r="O193" s="69">
        <f>Table8[[#This Row],[Erorr 2]]^2</f>
        <v>0.36690883289999288</v>
      </c>
      <c r="P193" s="69">
        <f>ABS(Table8[[#This Row],[Erorr 2]])</f>
        <v>0.60572999999999411</v>
      </c>
      <c r="Q193" s="6">
        <f>Table8[[#This Row],[Abs Erorr 4]]/Table8[[#This Row],[Adj Close]]</f>
        <v>6.8765127124608243E-3</v>
      </c>
    </row>
    <row r="194" spans="6:17" x14ac:dyDescent="0.3">
      <c r="F194" s="79">
        <v>43745</v>
      </c>
      <c r="G194" s="80">
        <v>88.1815</v>
      </c>
      <c r="H194" s="69">
        <f t="shared" si="4"/>
        <v>87.396829999999994</v>
      </c>
      <c r="I194" s="69">
        <f>(Table8[[#This Row],[Adj Close]]-Table8[[#This Row],[Forecast 3 Period]])</f>
        <v>0.78467000000000553</v>
      </c>
      <c r="J194" s="69">
        <f>Table8[[#This Row],[Erorr ]]^2</f>
        <v>0.61570700890000862</v>
      </c>
      <c r="K194" s="69">
        <f>ABS(Table8[[#This Row],[Erorr ]])</f>
        <v>0.78467000000000553</v>
      </c>
      <c r="L194" s="6">
        <f>Table8[[#This Row],[Abs Erorr ]]/Table8[[#This Row],[Adj Close]]</f>
        <v>8.8983516950834982E-3</v>
      </c>
      <c r="M194" s="75">
        <f t="shared" si="5"/>
        <v>87.485799999999998</v>
      </c>
      <c r="N194" s="69">
        <f>(Table8[[#This Row],[Adj Close]]-Table8[[#This Row],[Forecast 6 Period ]])</f>
        <v>0.69570000000000221</v>
      </c>
      <c r="O194" s="69">
        <f>Table8[[#This Row],[Erorr 2]]^2</f>
        <v>0.48399849000000306</v>
      </c>
      <c r="P194" s="69">
        <f>ABS(Table8[[#This Row],[Erorr 2]])</f>
        <v>0.69570000000000221</v>
      </c>
      <c r="Q194" s="6">
        <f>Table8[[#This Row],[Abs Erorr 4]]/Table8[[#This Row],[Adj Close]]</f>
        <v>7.8894099102419686E-3</v>
      </c>
    </row>
    <row r="195" spans="6:17" x14ac:dyDescent="0.3">
      <c r="F195" s="79">
        <v>43746</v>
      </c>
      <c r="G195" s="80">
        <v>86.837500000000006</v>
      </c>
      <c r="H195" s="69">
        <f t="shared" si="4"/>
        <v>87.883330000000001</v>
      </c>
      <c r="I195" s="69">
        <f>(Table8[[#This Row],[Adj Close]]-Table8[[#This Row],[Forecast 3 Period]])</f>
        <v>-1.0458299999999952</v>
      </c>
      <c r="J195" s="69">
        <f>Table8[[#This Row],[Erorr ]]^2</f>
        <v>1.0937603888999898</v>
      </c>
      <c r="K195" s="69">
        <f>ABS(Table8[[#This Row],[Erorr ]])</f>
        <v>1.0458299999999952</v>
      </c>
      <c r="L195" s="6">
        <f>Table8[[#This Row],[Abs Erorr ]]/Table8[[#This Row],[Adj Close]]</f>
        <v>1.2043529581114093E-2</v>
      </c>
      <c r="M195" s="75">
        <f t="shared" si="5"/>
        <v>87.651439999999994</v>
      </c>
      <c r="N195" s="69">
        <f>(Table8[[#This Row],[Adj Close]]-Table8[[#This Row],[Forecast 6 Period ]])</f>
        <v>-0.81393999999998812</v>
      </c>
      <c r="O195" s="69">
        <f>Table8[[#This Row],[Erorr 2]]^2</f>
        <v>0.66249832359998062</v>
      </c>
      <c r="P195" s="69">
        <f>ABS(Table8[[#This Row],[Erorr 2]])</f>
        <v>0.81393999999998812</v>
      </c>
      <c r="Q195" s="6">
        <f>Table8[[#This Row],[Abs Erorr 4]]/Table8[[#This Row],[Adj Close]]</f>
        <v>9.3731394846695033E-3</v>
      </c>
    </row>
    <row r="196" spans="6:17" x14ac:dyDescent="0.3">
      <c r="F196" s="79">
        <v>43747</v>
      </c>
      <c r="G196" s="80">
        <v>87.566299999999998</v>
      </c>
      <c r="H196" s="69">
        <f t="shared" si="4"/>
        <v>87.615490000000008</v>
      </c>
      <c r="I196" s="69">
        <f>(Table8[[#This Row],[Adj Close]]-Table8[[#This Row],[Forecast 3 Period]])</f>
        <v>-4.9190000000010059E-2</v>
      </c>
      <c r="J196" s="69">
        <f>Table8[[#This Row],[Erorr ]]^2</f>
        <v>2.4196561000009898E-3</v>
      </c>
      <c r="K196" s="69">
        <f>ABS(Table8[[#This Row],[Erorr ]])</f>
        <v>4.9190000000010059E-2</v>
      </c>
      <c r="L196" s="6">
        <f>Table8[[#This Row],[Abs Erorr ]]/Table8[[#This Row],[Adj Close]]</f>
        <v>5.6174578576472986E-4</v>
      </c>
      <c r="M196" s="75">
        <f t="shared" si="5"/>
        <v>87.470669999999998</v>
      </c>
      <c r="N196" s="69">
        <f>(Table8[[#This Row],[Adj Close]]-Table8[[#This Row],[Forecast 6 Period ]])</f>
        <v>9.5629999999999882E-2</v>
      </c>
      <c r="O196" s="69">
        <f>Table8[[#This Row],[Erorr 2]]^2</f>
        <v>9.1450968999999774E-3</v>
      </c>
      <c r="P196" s="69">
        <f>ABS(Table8[[#This Row],[Erorr 2]])</f>
        <v>9.5629999999999882E-2</v>
      </c>
      <c r="Q196" s="6">
        <f>Table8[[#This Row],[Abs Erorr 4]]/Table8[[#This Row],[Adj Close]]</f>
        <v>1.0920867959477549E-3</v>
      </c>
    </row>
    <row r="197" spans="6:17" x14ac:dyDescent="0.3">
      <c r="F197" s="79">
        <v>43748</v>
      </c>
      <c r="G197" s="80">
        <v>88.020499999999998</v>
      </c>
      <c r="H197" s="69">
        <f t="shared" si="4"/>
        <v>87.532219999999995</v>
      </c>
      <c r="I197" s="69">
        <f>(Table8[[#This Row],[Adj Close]]-Table8[[#This Row],[Forecast 3 Period]])</f>
        <v>0.48828000000000316</v>
      </c>
      <c r="J197" s="69">
        <f>Table8[[#This Row],[Erorr ]]^2</f>
        <v>0.23841735840000308</v>
      </c>
      <c r="K197" s="69">
        <f>ABS(Table8[[#This Row],[Erorr ]])</f>
        <v>0.48828000000000316</v>
      </c>
      <c r="L197" s="6">
        <f>Table8[[#This Row],[Abs Erorr ]]/Table8[[#This Row],[Adj Close]]</f>
        <v>5.5473440846166878E-3</v>
      </c>
      <c r="M197" s="75">
        <f t="shared" si="5"/>
        <v>87.521789999999996</v>
      </c>
      <c r="N197" s="69">
        <f>(Table8[[#This Row],[Adj Close]]-Table8[[#This Row],[Forecast 6 Period ]])</f>
        <v>0.49871000000000265</v>
      </c>
      <c r="O197" s="69">
        <f>Table8[[#This Row],[Erorr 2]]^2</f>
        <v>0.24871166410000264</v>
      </c>
      <c r="P197" s="69">
        <f>ABS(Table8[[#This Row],[Erorr 2]])</f>
        <v>0.49871000000000265</v>
      </c>
      <c r="Q197" s="6">
        <f>Table8[[#This Row],[Abs Erorr 4]]/Table8[[#This Row],[Adj Close]]</f>
        <v>5.6658392079118238E-3</v>
      </c>
    </row>
    <row r="198" spans="6:17" x14ac:dyDescent="0.3">
      <c r="F198" s="79">
        <v>43749</v>
      </c>
      <c r="G198" s="80">
        <v>88.853399999999993</v>
      </c>
      <c r="H198" s="69">
        <f t="shared" ref="H198:H261" si="6">$A$10*G197+$A$11*G196+$A$12*G195</f>
        <v>87.529339999999991</v>
      </c>
      <c r="I198" s="69">
        <f>(Table8[[#This Row],[Adj Close]]-Table8[[#This Row],[Forecast 3 Period]])</f>
        <v>1.3240600000000029</v>
      </c>
      <c r="J198" s="69">
        <f>Table8[[#This Row],[Erorr ]]^2</f>
        <v>1.7531348836000076</v>
      </c>
      <c r="K198" s="69">
        <f>ABS(Table8[[#This Row],[Erorr ]])</f>
        <v>1.3240600000000029</v>
      </c>
      <c r="L198" s="6">
        <f>Table8[[#This Row],[Abs Erorr ]]/Table8[[#This Row],[Adj Close]]</f>
        <v>1.4901624473571106E-2</v>
      </c>
      <c r="M198" s="75">
        <f t="shared" si="5"/>
        <v>87.658069999999995</v>
      </c>
      <c r="N198" s="69">
        <f>(Table8[[#This Row],[Adj Close]]-Table8[[#This Row],[Forecast 6 Period ]])</f>
        <v>1.1953299999999984</v>
      </c>
      <c r="O198" s="69">
        <f>Table8[[#This Row],[Erorr 2]]^2</f>
        <v>1.4288138088999962</v>
      </c>
      <c r="P198" s="69">
        <f>ABS(Table8[[#This Row],[Erorr 2]])</f>
        <v>1.1953299999999984</v>
      </c>
      <c r="Q198" s="6">
        <f>Table8[[#This Row],[Abs Erorr 4]]/Table8[[#This Row],[Adj Close]]</f>
        <v>1.3452833543792342E-2</v>
      </c>
    </row>
    <row r="199" spans="6:17" x14ac:dyDescent="0.3">
      <c r="F199" s="79">
        <v>43752</v>
      </c>
      <c r="G199" s="80">
        <v>89.799899999999994</v>
      </c>
      <c r="H199" s="69">
        <f t="shared" si="6"/>
        <v>88.217399999999998</v>
      </c>
      <c r="I199" s="69">
        <f>(Table8[[#This Row],[Adj Close]]-Table8[[#This Row],[Forecast 3 Period]])</f>
        <v>1.582499999999996</v>
      </c>
      <c r="J199" s="69">
        <f>Table8[[#This Row],[Erorr ]]^2</f>
        <v>2.5043062499999875</v>
      </c>
      <c r="K199" s="69">
        <f>ABS(Table8[[#This Row],[Erorr ]])</f>
        <v>1.582499999999996</v>
      </c>
      <c r="L199" s="6">
        <f>Table8[[#This Row],[Abs Erorr ]]/Table8[[#This Row],[Adj Close]]</f>
        <v>1.762251405625169E-2</v>
      </c>
      <c r="M199" s="75">
        <f t="shared" si="5"/>
        <v>87.882370000000009</v>
      </c>
      <c r="N199" s="69">
        <f>(Table8[[#This Row],[Adj Close]]-Table8[[#This Row],[Forecast 6 Period ]])</f>
        <v>1.9175299999999851</v>
      </c>
      <c r="O199" s="69">
        <f>Table8[[#This Row],[Erorr 2]]^2</f>
        <v>3.6769213008999428</v>
      </c>
      <c r="P199" s="69">
        <f>ABS(Table8[[#This Row],[Erorr 2]])</f>
        <v>1.9175299999999851</v>
      </c>
      <c r="Q199" s="6">
        <f>Table8[[#This Row],[Abs Erorr 4]]/Table8[[#This Row],[Adj Close]]</f>
        <v>2.1353364536040521E-2</v>
      </c>
    </row>
    <row r="200" spans="6:17" x14ac:dyDescent="0.3">
      <c r="F200" s="79">
        <v>43753</v>
      </c>
      <c r="G200" s="80">
        <v>89.714699999999993</v>
      </c>
      <c r="H200" s="69">
        <f t="shared" si="6"/>
        <v>88.982129999999998</v>
      </c>
      <c r="I200" s="69">
        <f>(Table8[[#This Row],[Adj Close]]-Table8[[#This Row],[Forecast 3 Period]])</f>
        <v>0.7325699999999955</v>
      </c>
      <c r="J200" s="69">
        <f>Table8[[#This Row],[Erorr ]]^2</f>
        <v>0.5366588048999934</v>
      </c>
      <c r="K200" s="69">
        <f>ABS(Table8[[#This Row],[Erorr ]])</f>
        <v>0.7325699999999955</v>
      </c>
      <c r="L200" s="6">
        <f>Table8[[#This Row],[Abs Erorr ]]/Table8[[#This Row],[Adj Close]]</f>
        <v>8.1655514648100655E-3</v>
      </c>
      <c r="M200" s="75">
        <f t="shared" si="5"/>
        <v>88.349920000000012</v>
      </c>
      <c r="N200" s="69">
        <f>(Table8[[#This Row],[Adj Close]]-Table8[[#This Row],[Forecast 6 Period ]])</f>
        <v>1.3647799999999819</v>
      </c>
      <c r="O200" s="69">
        <f>Table8[[#This Row],[Erorr 2]]^2</f>
        <v>1.8626244483999506</v>
      </c>
      <c r="P200" s="69">
        <f>ABS(Table8[[#This Row],[Erorr 2]])</f>
        <v>1.3647799999999819</v>
      </c>
      <c r="Q200" s="6">
        <f>Table8[[#This Row],[Abs Erorr 4]]/Table8[[#This Row],[Adj Close]]</f>
        <v>1.521244567501181E-2</v>
      </c>
    </row>
    <row r="201" spans="6:17" x14ac:dyDescent="0.3">
      <c r="F201" s="79">
        <v>43754</v>
      </c>
      <c r="G201" s="80">
        <v>89.799899999999994</v>
      </c>
      <c r="H201" s="69">
        <f t="shared" si="6"/>
        <v>89.481870000000001</v>
      </c>
      <c r="I201" s="69">
        <f>(Table8[[#This Row],[Adj Close]]-Table8[[#This Row],[Forecast 3 Period]])</f>
        <v>0.31802999999999315</v>
      </c>
      <c r="J201" s="69">
        <f>Table8[[#This Row],[Erorr ]]^2</f>
        <v>0.10114308089999564</v>
      </c>
      <c r="K201" s="69">
        <f>ABS(Table8[[#This Row],[Erorr ]])</f>
        <v>0.31802999999999315</v>
      </c>
      <c r="L201" s="6">
        <f>Table8[[#This Row],[Abs Erorr ]]/Table8[[#This Row],[Adj Close]]</f>
        <v>3.5415406921387792E-3</v>
      </c>
      <c r="M201" s="75">
        <f t="shared" ref="M201:M264" si="7">$B$10*G200+$B$11*G199+$B$12*G198+$B$13*G197+$B$14*G196+$B$15*G195</f>
        <v>88.71808</v>
      </c>
      <c r="N201" s="69">
        <f>(Table8[[#This Row],[Adj Close]]-Table8[[#This Row],[Forecast 6 Period ]])</f>
        <v>1.0818199999999933</v>
      </c>
      <c r="O201" s="69">
        <f>Table8[[#This Row],[Erorr 2]]^2</f>
        <v>1.1703345123999855</v>
      </c>
      <c r="P201" s="69">
        <f>ABS(Table8[[#This Row],[Erorr 2]])</f>
        <v>1.0818199999999933</v>
      </c>
      <c r="Q201" s="6">
        <f>Table8[[#This Row],[Abs Erorr 4]]/Table8[[#This Row],[Adj Close]]</f>
        <v>1.2047006733860431E-2</v>
      </c>
    </row>
    <row r="202" spans="6:17" x14ac:dyDescent="0.3">
      <c r="F202" s="79">
        <v>43755</v>
      </c>
      <c r="G202" s="80">
        <v>90.4435</v>
      </c>
      <c r="H202" s="69">
        <f t="shared" si="6"/>
        <v>89.774339999999995</v>
      </c>
      <c r="I202" s="69">
        <f>(Table8[[#This Row],[Adj Close]]-Table8[[#This Row],[Forecast 3 Period]])</f>
        <v>0.66916000000000508</v>
      </c>
      <c r="J202" s="69">
        <f>Table8[[#This Row],[Erorr ]]^2</f>
        <v>0.44777510560000683</v>
      </c>
      <c r="K202" s="69">
        <f>ABS(Table8[[#This Row],[Erorr ]])</f>
        <v>0.66916000000000508</v>
      </c>
      <c r="L202" s="6">
        <f>Table8[[#This Row],[Abs Erorr ]]/Table8[[#This Row],[Adj Close]]</f>
        <v>7.3986521972281595E-3</v>
      </c>
      <c r="M202" s="75">
        <f t="shared" si="7"/>
        <v>89.19225999999999</v>
      </c>
      <c r="N202" s="69">
        <f>(Table8[[#This Row],[Adj Close]]-Table8[[#This Row],[Forecast 6 Period ]])</f>
        <v>1.2512400000000099</v>
      </c>
      <c r="O202" s="69">
        <f>Table8[[#This Row],[Erorr 2]]^2</f>
        <v>1.5656015376000247</v>
      </c>
      <c r="P202" s="69">
        <f>ABS(Table8[[#This Row],[Erorr 2]])</f>
        <v>1.2512400000000099</v>
      </c>
      <c r="Q202" s="6">
        <f>Table8[[#This Row],[Abs Erorr 4]]/Table8[[#This Row],[Adj Close]]</f>
        <v>1.3834493357731731E-2</v>
      </c>
    </row>
    <row r="203" spans="6:17" x14ac:dyDescent="0.3">
      <c r="F203" s="79">
        <v>43756</v>
      </c>
      <c r="G203" s="80">
        <v>90.954599999999999</v>
      </c>
      <c r="H203" s="69">
        <f t="shared" si="6"/>
        <v>90.031779999999998</v>
      </c>
      <c r="I203" s="69">
        <f>(Table8[[#This Row],[Adj Close]]-Table8[[#This Row],[Forecast 3 Period]])</f>
        <v>0.92282000000000153</v>
      </c>
      <c r="J203" s="69">
        <f>Table8[[#This Row],[Erorr ]]^2</f>
        <v>0.85159675240000277</v>
      </c>
      <c r="K203" s="69">
        <f>ABS(Table8[[#This Row],[Erorr ]])</f>
        <v>0.92282000000000153</v>
      </c>
      <c r="L203" s="6">
        <f>Table8[[#This Row],[Abs Erorr ]]/Table8[[#This Row],[Adj Close]]</f>
        <v>1.0145940941964469E-2</v>
      </c>
      <c r="M203" s="75">
        <f t="shared" si="7"/>
        <v>89.638989999999993</v>
      </c>
      <c r="N203" s="69">
        <f>(Table8[[#This Row],[Adj Close]]-Table8[[#This Row],[Forecast 6 Period ]])</f>
        <v>1.3156100000000066</v>
      </c>
      <c r="O203" s="69">
        <f>Table8[[#This Row],[Erorr 2]]^2</f>
        <v>1.7308296721000174</v>
      </c>
      <c r="P203" s="69">
        <f>ABS(Table8[[#This Row],[Erorr 2]])</f>
        <v>1.3156100000000066</v>
      </c>
      <c r="Q203" s="6">
        <f>Table8[[#This Row],[Abs Erorr 4]]/Table8[[#This Row],[Adj Close]]</f>
        <v>1.4464469086775233E-2</v>
      </c>
    </row>
    <row r="204" spans="6:17" x14ac:dyDescent="0.3">
      <c r="F204" s="79">
        <v>43759</v>
      </c>
      <c r="G204" s="80">
        <v>91.068100000000001</v>
      </c>
      <c r="H204" s="69">
        <f t="shared" si="6"/>
        <v>90.454860000000011</v>
      </c>
      <c r="I204" s="69">
        <f>(Table8[[#This Row],[Adj Close]]-Table8[[#This Row],[Forecast 3 Period]])</f>
        <v>0.61323999999999046</v>
      </c>
      <c r="J204" s="69">
        <f>Table8[[#This Row],[Erorr ]]^2</f>
        <v>0.3760632975999883</v>
      </c>
      <c r="K204" s="69">
        <f>ABS(Table8[[#This Row],[Erorr ]])</f>
        <v>0.61323999999999046</v>
      </c>
      <c r="L204" s="6">
        <f>Table8[[#This Row],[Abs Erorr ]]/Table8[[#This Row],[Adj Close]]</f>
        <v>6.7338618023214548E-3</v>
      </c>
      <c r="M204" s="75">
        <f t="shared" si="7"/>
        <v>90.047869999999989</v>
      </c>
      <c r="N204" s="69">
        <f>(Table8[[#This Row],[Adj Close]]-Table8[[#This Row],[Forecast 6 Period ]])</f>
        <v>1.0202300000000122</v>
      </c>
      <c r="O204" s="69">
        <f>Table8[[#This Row],[Erorr 2]]^2</f>
        <v>1.040869252900025</v>
      </c>
      <c r="P204" s="69">
        <f>ABS(Table8[[#This Row],[Erorr 2]])</f>
        <v>1.0202300000000122</v>
      </c>
      <c r="Q204" s="6">
        <f>Table8[[#This Row],[Abs Erorr 4]]/Table8[[#This Row],[Adj Close]]</f>
        <v>1.1202934946485237E-2</v>
      </c>
    </row>
    <row r="205" spans="6:17" x14ac:dyDescent="0.3">
      <c r="F205" s="79">
        <v>43760</v>
      </c>
      <c r="G205" s="80">
        <v>90.481399999999994</v>
      </c>
      <c r="H205" s="69">
        <f t="shared" si="6"/>
        <v>90.846670000000003</v>
      </c>
      <c r="I205" s="69">
        <f>(Table8[[#This Row],[Adj Close]]-Table8[[#This Row],[Forecast 3 Period]])</f>
        <v>-0.36527000000000953</v>
      </c>
      <c r="J205" s="69">
        <f>Table8[[#This Row],[Erorr ]]^2</f>
        <v>0.13342217290000696</v>
      </c>
      <c r="K205" s="69">
        <f>ABS(Table8[[#This Row],[Erorr ]])</f>
        <v>0.36527000000000953</v>
      </c>
      <c r="L205" s="6">
        <f>Table8[[#This Row],[Abs Erorr ]]/Table8[[#This Row],[Adj Close]]</f>
        <v>4.0369622928028252E-3</v>
      </c>
      <c r="M205" s="75">
        <f t="shared" si="7"/>
        <v>90.404679999999999</v>
      </c>
      <c r="N205" s="69">
        <f>(Table8[[#This Row],[Adj Close]]-Table8[[#This Row],[Forecast 6 Period ]])</f>
        <v>7.671999999999457E-2</v>
      </c>
      <c r="O205" s="69">
        <f>Table8[[#This Row],[Erorr 2]]^2</f>
        <v>5.8859583999991668E-3</v>
      </c>
      <c r="P205" s="69">
        <f>ABS(Table8[[#This Row],[Erorr 2]])</f>
        <v>7.671999999999457E-2</v>
      </c>
      <c r="Q205" s="6">
        <f>Table8[[#This Row],[Abs Erorr 4]]/Table8[[#This Row],[Adj Close]]</f>
        <v>8.479090730248932E-4</v>
      </c>
    </row>
    <row r="206" spans="6:17" x14ac:dyDescent="0.3">
      <c r="F206" s="79">
        <v>43761</v>
      </c>
      <c r="G206" s="80">
        <v>87.376999999999995</v>
      </c>
      <c r="H206" s="69">
        <f t="shared" si="6"/>
        <v>90.799369999999996</v>
      </c>
      <c r="I206" s="69">
        <f>(Table8[[#This Row],[Adj Close]]-Table8[[#This Row],[Forecast 3 Period]])</f>
        <v>-3.4223700000000008</v>
      </c>
      <c r="J206" s="69">
        <f>Table8[[#This Row],[Erorr ]]^2</f>
        <v>11.712616416900005</v>
      </c>
      <c r="K206" s="69">
        <f>ABS(Table8[[#This Row],[Erorr ]])</f>
        <v>3.4223700000000008</v>
      </c>
      <c r="L206" s="6">
        <f>Table8[[#This Row],[Abs Erorr ]]/Table8[[#This Row],[Adj Close]]</f>
        <v>3.9167858818682275E-2</v>
      </c>
      <c r="M206" s="75">
        <f t="shared" si="7"/>
        <v>90.540980000000005</v>
      </c>
      <c r="N206" s="69">
        <f>(Table8[[#This Row],[Adj Close]]-Table8[[#This Row],[Forecast 6 Period ]])</f>
        <v>-3.1639800000000093</v>
      </c>
      <c r="O206" s="69">
        <f>Table8[[#This Row],[Erorr 2]]^2</f>
        <v>10.010769440400059</v>
      </c>
      <c r="P206" s="69">
        <f>ABS(Table8[[#This Row],[Erorr 2]])</f>
        <v>3.1639800000000093</v>
      </c>
      <c r="Q206" s="6">
        <f>Table8[[#This Row],[Abs Erorr 4]]/Table8[[#This Row],[Adj Close]]</f>
        <v>3.6210673289309651E-2</v>
      </c>
    </row>
    <row r="207" spans="6:17" x14ac:dyDescent="0.3">
      <c r="F207" s="79">
        <v>43762</v>
      </c>
      <c r="G207" s="80">
        <v>86.600899999999996</v>
      </c>
      <c r="H207" s="69">
        <f t="shared" si="6"/>
        <v>89.415649999999999</v>
      </c>
      <c r="I207" s="69">
        <f>(Table8[[#This Row],[Adj Close]]-Table8[[#This Row],[Forecast 3 Period]])</f>
        <v>-2.8147500000000036</v>
      </c>
      <c r="J207" s="69">
        <f>Table8[[#This Row],[Erorr ]]^2</f>
        <v>7.9228175625000201</v>
      </c>
      <c r="K207" s="69">
        <f>ABS(Table8[[#This Row],[Erorr ]])</f>
        <v>2.8147500000000036</v>
      </c>
      <c r="L207" s="6">
        <f>Table8[[#This Row],[Abs Erorr ]]/Table8[[#This Row],[Adj Close]]</f>
        <v>3.2502549049721233E-2</v>
      </c>
      <c r="M207" s="75">
        <f t="shared" si="7"/>
        <v>90.000560000000007</v>
      </c>
      <c r="N207" s="69">
        <f>(Table8[[#This Row],[Adj Close]]-Table8[[#This Row],[Forecast 6 Period ]])</f>
        <v>-3.3996600000000115</v>
      </c>
      <c r="O207" s="69">
        <f>Table8[[#This Row],[Erorr 2]]^2</f>
        <v>11.557688115600078</v>
      </c>
      <c r="P207" s="69">
        <f>ABS(Table8[[#This Row],[Erorr 2]])</f>
        <v>3.3996600000000115</v>
      </c>
      <c r="Q207" s="6">
        <f>Table8[[#This Row],[Abs Erorr 4]]/Table8[[#This Row],[Adj Close]]</f>
        <v>3.9256635901012707E-2</v>
      </c>
    </row>
    <row r="208" spans="6:17" x14ac:dyDescent="0.3">
      <c r="F208" s="79">
        <v>43763</v>
      </c>
      <c r="G208" s="80">
        <v>86.051900000000003</v>
      </c>
      <c r="H208" s="69">
        <f t="shared" si="6"/>
        <v>87.997879999999995</v>
      </c>
      <c r="I208" s="69">
        <f>(Table8[[#This Row],[Adj Close]]-Table8[[#This Row],[Forecast 3 Period]])</f>
        <v>-1.9459799999999916</v>
      </c>
      <c r="J208" s="69">
        <f>Table8[[#This Row],[Erorr ]]^2</f>
        <v>3.7868381603999675</v>
      </c>
      <c r="K208" s="69">
        <f>ABS(Table8[[#This Row],[Erorr ]])</f>
        <v>1.9459799999999916</v>
      </c>
      <c r="L208" s="6">
        <f>Table8[[#This Row],[Abs Erorr ]]/Table8[[#This Row],[Adj Close]]</f>
        <v>2.2614027116193734E-2</v>
      </c>
      <c r="M208" s="75">
        <f t="shared" si="7"/>
        <v>89.245289999999997</v>
      </c>
      <c r="N208" s="69">
        <f>(Table8[[#This Row],[Adj Close]]-Table8[[#This Row],[Forecast 6 Period ]])</f>
        <v>-3.1933899999999937</v>
      </c>
      <c r="O208" s="69">
        <f>Table8[[#This Row],[Erorr 2]]^2</f>
        <v>10.19773969209996</v>
      </c>
      <c r="P208" s="69">
        <f>ABS(Table8[[#This Row],[Erorr 2]])</f>
        <v>3.1933899999999937</v>
      </c>
      <c r="Q208" s="6">
        <f>Table8[[#This Row],[Abs Erorr 4]]/Table8[[#This Row],[Adj Close]]</f>
        <v>3.7110046378987488E-2</v>
      </c>
    </row>
    <row r="209" spans="6:17" x14ac:dyDescent="0.3">
      <c r="F209" s="79">
        <v>43766</v>
      </c>
      <c r="G209" s="80">
        <v>85.985699999999994</v>
      </c>
      <c r="H209" s="69">
        <f t="shared" si="6"/>
        <v>86.614129999999989</v>
      </c>
      <c r="I209" s="69">
        <f>(Table8[[#This Row],[Adj Close]]-Table8[[#This Row],[Forecast 3 Period]])</f>
        <v>-0.62842999999999449</v>
      </c>
      <c r="J209" s="69">
        <f>Table8[[#This Row],[Erorr ]]^2</f>
        <v>0.3949242648999931</v>
      </c>
      <c r="K209" s="69">
        <f>ABS(Table8[[#This Row],[Erorr ]])</f>
        <v>0.62842999999999449</v>
      </c>
      <c r="L209" s="6">
        <f>Table8[[#This Row],[Abs Erorr ]]/Table8[[#This Row],[Adj Close]]</f>
        <v>7.3085408387673131E-3</v>
      </c>
      <c r="M209" s="75">
        <f t="shared" si="7"/>
        <v>88.304509999999993</v>
      </c>
      <c r="N209" s="69">
        <f>(Table8[[#This Row],[Adj Close]]-Table8[[#This Row],[Forecast 6 Period ]])</f>
        <v>-2.3188099999999991</v>
      </c>
      <c r="O209" s="69">
        <f>Table8[[#This Row],[Erorr 2]]^2</f>
        <v>5.3768798160999962</v>
      </c>
      <c r="P209" s="69">
        <f>ABS(Table8[[#This Row],[Erorr 2]])</f>
        <v>2.3188099999999991</v>
      </c>
      <c r="Q209" s="6">
        <f>Table8[[#This Row],[Abs Erorr 4]]/Table8[[#This Row],[Adj Close]]</f>
        <v>2.6967391089448588E-2</v>
      </c>
    </row>
    <row r="210" spans="6:17" x14ac:dyDescent="0.3">
      <c r="F210" s="79">
        <v>43767</v>
      </c>
      <c r="G210" s="80">
        <v>84.499700000000004</v>
      </c>
      <c r="H210" s="69">
        <f t="shared" si="6"/>
        <v>86.190120000000007</v>
      </c>
      <c r="I210" s="69">
        <f>(Table8[[#This Row],[Adj Close]]-Table8[[#This Row],[Forecast 3 Period]])</f>
        <v>-1.6904200000000031</v>
      </c>
      <c r="J210" s="69">
        <f>Table8[[#This Row],[Erorr ]]^2</f>
        <v>2.8575197764000104</v>
      </c>
      <c r="K210" s="69">
        <f>ABS(Table8[[#This Row],[Erorr ]])</f>
        <v>1.6904200000000031</v>
      </c>
      <c r="L210" s="6">
        <f>Table8[[#This Row],[Abs Erorr ]]/Table8[[#This Row],[Adj Close]]</f>
        <v>2.0005041438016975E-2</v>
      </c>
      <c r="M210" s="75">
        <f t="shared" si="7"/>
        <v>87.358050000000006</v>
      </c>
      <c r="N210" s="69">
        <f>(Table8[[#This Row],[Adj Close]]-Table8[[#This Row],[Forecast 6 Period ]])</f>
        <v>-2.8583500000000015</v>
      </c>
      <c r="O210" s="69">
        <f>Table8[[#This Row],[Erorr 2]]^2</f>
        <v>8.170164722500008</v>
      </c>
      <c r="P210" s="69">
        <f>ABS(Table8[[#This Row],[Erorr 2]])</f>
        <v>2.8583500000000015</v>
      </c>
      <c r="Q210" s="6">
        <f>Table8[[#This Row],[Abs Erorr 4]]/Table8[[#This Row],[Adj Close]]</f>
        <v>3.3826747313895802E-2</v>
      </c>
    </row>
    <row r="211" spans="6:17" x14ac:dyDescent="0.3">
      <c r="F211" s="79">
        <v>43768</v>
      </c>
      <c r="G211" s="80">
        <v>85.361000000000004</v>
      </c>
      <c r="H211" s="69">
        <f t="shared" si="6"/>
        <v>85.411159999999995</v>
      </c>
      <c r="I211" s="69">
        <f>(Table8[[#This Row],[Adj Close]]-Table8[[#This Row],[Forecast 3 Period]])</f>
        <v>-5.0159999999991101E-2</v>
      </c>
      <c r="J211" s="69">
        <f>Table8[[#This Row],[Erorr ]]^2</f>
        <v>2.5160255999991071E-3</v>
      </c>
      <c r="K211" s="69">
        <f>ABS(Table8[[#This Row],[Erorr ]])</f>
        <v>5.0159999999991101E-2</v>
      </c>
      <c r="L211" s="6">
        <f>Table8[[#This Row],[Abs Erorr ]]/Table8[[#This Row],[Adj Close]]</f>
        <v>5.8762198193544005E-4</v>
      </c>
      <c r="M211" s="75">
        <f t="shared" si="7"/>
        <v>86.413480000000021</v>
      </c>
      <c r="N211" s="69">
        <f>(Table8[[#This Row],[Adj Close]]-Table8[[#This Row],[Forecast 6 Period ]])</f>
        <v>-1.052480000000017</v>
      </c>
      <c r="O211" s="69">
        <f>Table8[[#This Row],[Erorr 2]]^2</f>
        <v>1.1077141504000356</v>
      </c>
      <c r="P211" s="69">
        <f>ABS(Table8[[#This Row],[Erorr 2]])</f>
        <v>1.052480000000017</v>
      </c>
      <c r="Q211" s="6">
        <f>Table8[[#This Row],[Abs Erorr 4]]/Table8[[#This Row],[Adj Close]]</f>
        <v>1.2329752463068812E-2</v>
      </c>
    </row>
    <row r="212" spans="6:17" x14ac:dyDescent="0.3">
      <c r="F212" s="79">
        <v>43769</v>
      </c>
      <c r="G212" s="80">
        <v>84.755300000000005</v>
      </c>
      <c r="H212" s="69">
        <f t="shared" si="6"/>
        <v>85.290019999999998</v>
      </c>
      <c r="I212" s="69">
        <f>(Table8[[#This Row],[Adj Close]]-Table8[[#This Row],[Forecast 3 Period]])</f>
        <v>-0.53471999999999298</v>
      </c>
      <c r="J212" s="69">
        <f>Table8[[#This Row],[Erorr ]]^2</f>
        <v>0.28592547839999249</v>
      </c>
      <c r="K212" s="69">
        <f>ABS(Table8[[#This Row],[Erorr ]])</f>
        <v>0.53471999999999298</v>
      </c>
      <c r="L212" s="6">
        <f>Table8[[#This Row],[Abs Erorr ]]/Table8[[#This Row],[Adj Close]]</f>
        <v>6.3089859867169716E-3</v>
      </c>
      <c r="M212" s="75">
        <f t="shared" si="7"/>
        <v>85.777450000000002</v>
      </c>
      <c r="N212" s="69">
        <f>(Table8[[#This Row],[Adj Close]]-Table8[[#This Row],[Forecast 6 Period ]])</f>
        <v>-1.0221499999999963</v>
      </c>
      <c r="O212" s="69">
        <f>Table8[[#This Row],[Erorr 2]]^2</f>
        <v>1.0447906224999925</v>
      </c>
      <c r="P212" s="69">
        <f>ABS(Table8[[#This Row],[Erorr 2]])</f>
        <v>1.0221499999999963</v>
      </c>
      <c r="Q212" s="6">
        <f>Table8[[#This Row],[Abs Erorr 4]]/Table8[[#This Row],[Adj Close]]</f>
        <v>1.2060012766163253E-2</v>
      </c>
    </row>
    <row r="213" spans="6:17" x14ac:dyDescent="0.3">
      <c r="F213" s="79">
        <v>43770</v>
      </c>
      <c r="G213" s="80">
        <v>84.405100000000004</v>
      </c>
      <c r="H213" s="69">
        <f t="shared" si="6"/>
        <v>84.860330000000005</v>
      </c>
      <c r="I213" s="69">
        <f>(Table8[[#This Row],[Adj Close]]-Table8[[#This Row],[Forecast 3 Period]])</f>
        <v>-0.45523000000000025</v>
      </c>
      <c r="J213" s="69">
        <f>Table8[[#This Row],[Erorr ]]^2</f>
        <v>0.20723435290000022</v>
      </c>
      <c r="K213" s="69">
        <f>ABS(Table8[[#This Row],[Erorr ]])</f>
        <v>0.45523000000000025</v>
      </c>
      <c r="L213" s="6">
        <f>Table8[[#This Row],[Abs Erorr ]]/Table8[[#This Row],[Adj Close]]</f>
        <v>5.39339447497841E-3</v>
      </c>
      <c r="M213" s="75">
        <f t="shared" si="7"/>
        <v>85.385620000000017</v>
      </c>
      <c r="N213" s="69">
        <f>(Table8[[#This Row],[Adj Close]]-Table8[[#This Row],[Forecast 6 Period ]])</f>
        <v>-0.98052000000001271</v>
      </c>
      <c r="O213" s="69">
        <f>Table8[[#This Row],[Erorr 2]]^2</f>
        <v>0.96141947040002496</v>
      </c>
      <c r="P213" s="69">
        <f>ABS(Table8[[#This Row],[Erorr 2]])</f>
        <v>0.98052000000001271</v>
      </c>
      <c r="Q213" s="6">
        <f>Table8[[#This Row],[Abs Erorr 4]]/Table8[[#This Row],[Adj Close]]</f>
        <v>1.1616833579961551E-2</v>
      </c>
    </row>
    <row r="214" spans="6:17" x14ac:dyDescent="0.3">
      <c r="F214" s="79">
        <v>43773</v>
      </c>
      <c r="G214" s="80">
        <v>85.048699999999997</v>
      </c>
      <c r="H214" s="69">
        <f t="shared" si="6"/>
        <v>84.796930000000003</v>
      </c>
      <c r="I214" s="69">
        <f>(Table8[[#This Row],[Adj Close]]-Table8[[#This Row],[Forecast 3 Period]])</f>
        <v>0.25176999999999339</v>
      </c>
      <c r="J214" s="69">
        <f>Table8[[#This Row],[Erorr ]]^2</f>
        <v>6.3388132899996674E-2</v>
      </c>
      <c r="K214" s="69">
        <f>ABS(Table8[[#This Row],[Erorr ]])</f>
        <v>0.25176999999999339</v>
      </c>
      <c r="L214" s="6">
        <f>Table8[[#This Row],[Abs Erorr ]]/Table8[[#This Row],[Adj Close]]</f>
        <v>2.9603039199892931E-3</v>
      </c>
      <c r="M214" s="75">
        <f t="shared" si="7"/>
        <v>85.007980000000003</v>
      </c>
      <c r="N214" s="69">
        <f>(Table8[[#This Row],[Adj Close]]-Table8[[#This Row],[Forecast 6 Period ]])</f>
        <v>4.0719999999993206E-2</v>
      </c>
      <c r="O214" s="69">
        <f>Table8[[#This Row],[Erorr 2]]^2</f>
        <v>1.6581183999994466E-3</v>
      </c>
      <c r="P214" s="69">
        <f>ABS(Table8[[#This Row],[Erorr 2]])</f>
        <v>4.0719999999993206E-2</v>
      </c>
      <c r="Q214" s="6">
        <f>Table8[[#This Row],[Abs Erorr 4]]/Table8[[#This Row],[Adj Close]]</f>
        <v>4.7878450816994509E-4</v>
      </c>
    </row>
    <row r="215" spans="6:17" x14ac:dyDescent="0.3">
      <c r="F215" s="79">
        <v>43774</v>
      </c>
      <c r="G215" s="80">
        <v>85.067599999999999</v>
      </c>
      <c r="H215" s="69">
        <f t="shared" si="6"/>
        <v>84.767600000000002</v>
      </c>
      <c r="I215" s="69">
        <f>(Table8[[#This Row],[Adj Close]]-Table8[[#This Row],[Forecast 3 Period]])</f>
        <v>0.29999999999999716</v>
      </c>
      <c r="J215" s="69">
        <f>Table8[[#This Row],[Erorr ]]^2</f>
        <v>8.999999999999829E-2</v>
      </c>
      <c r="K215" s="69">
        <f>ABS(Table8[[#This Row],[Erorr ]])</f>
        <v>0.29999999999999716</v>
      </c>
      <c r="L215" s="6">
        <f>Table8[[#This Row],[Abs Erorr ]]/Table8[[#This Row],[Adj Close]]</f>
        <v>3.5266070748439732E-3</v>
      </c>
      <c r="M215" s="75">
        <f t="shared" si="7"/>
        <v>84.962559999999996</v>
      </c>
      <c r="N215" s="69">
        <f>(Table8[[#This Row],[Adj Close]]-Table8[[#This Row],[Forecast 6 Period ]])</f>
        <v>0.10504000000000246</v>
      </c>
      <c r="O215" s="69">
        <f>Table8[[#This Row],[Erorr 2]]^2</f>
        <v>1.1033401600000518E-2</v>
      </c>
      <c r="P215" s="69">
        <f>ABS(Table8[[#This Row],[Erorr 2]])</f>
        <v>0.10504000000000246</v>
      </c>
      <c r="Q215" s="6">
        <f>Table8[[#This Row],[Abs Erorr 4]]/Table8[[#This Row],[Adj Close]]</f>
        <v>1.2347826904720771E-3</v>
      </c>
    </row>
    <row r="216" spans="6:17" x14ac:dyDescent="0.3">
      <c r="F216" s="79">
        <v>43775</v>
      </c>
      <c r="G216" s="80">
        <v>84.688999999999993</v>
      </c>
      <c r="H216" s="69">
        <f t="shared" si="6"/>
        <v>84.86318</v>
      </c>
      <c r="I216" s="69">
        <f>(Table8[[#This Row],[Adj Close]]-Table8[[#This Row],[Forecast 3 Period]])</f>
        <v>-0.17418000000000688</v>
      </c>
      <c r="J216" s="69">
        <f>Table8[[#This Row],[Erorr ]]^2</f>
        <v>3.03386724000024E-2</v>
      </c>
      <c r="K216" s="69">
        <f>ABS(Table8[[#This Row],[Erorr ]])</f>
        <v>0.17418000000000688</v>
      </c>
      <c r="L216" s="6">
        <f>Table8[[#This Row],[Abs Erorr ]]/Table8[[#This Row],[Adj Close]]</f>
        <v>2.0567015787175064E-3</v>
      </c>
      <c r="M216" s="75">
        <f t="shared" si="7"/>
        <v>84.841409999999996</v>
      </c>
      <c r="N216" s="69">
        <f>(Table8[[#This Row],[Adj Close]]-Table8[[#This Row],[Forecast 6 Period ]])</f>
        <v>-0.15241000000000327</v>
      </c>
      <c r="O216" s="69">
        <f>Table8[[#This Row],[Erorr 2]]^2</f>
        <v>2.3228808100000994E-2</v>
      </c>
      <c r="P216" s="69">
        <f>ABS(Table8[[#This Row],[Erorr 2]])</f>
        <v>0.15241000000000327</v>
      </c>
      <c r="Q216" s="6">
        <f>Table8[[#This Row],[Abs Erorr 4]]/Table8[[#This Row],[Adj Close]]</f>
        <v>1.799643401150129E-3</v>
      </c>
    </row>
    <row r="217" spans="6:17" x14ac:dyDescent="0.3">
      <c r="F217" s="79">
        <v>43776</v>
      </c>
      <c r="G217" s="80">
        <v>85.559799999999996</v>
      </c>
      <c r="H217" s="69">
        <f t="shared" si="6"/>
        <v>84.910489999999996</v>
      </c>
      <c r="I217" s="69">
        <f>(Table8[[#This Row],[Adj Close]]-Table8[[#This Row],[Forecast 3 Period]])</f>
        <v>0.64930999999999983</v>
      </c>
      <c r="J217" s="69">
        <f>Table8[[#This Row],[Erorr ]]^2</f>
        <v>0.42160347609999976</v>
      </c>
      <c r="K217" s="69">
        <f>ABS(Table8[[#This Row],[Erorr ]])</f>
        <v>0.64930999999999983</v>
      </c>
      <c r="L217" s="6">
        <f>Table8[[#This Row],[Abs Erorr ]]/Table8[[#This Row],[Adj Close]]</f>
        <v>7.5889611710172281E-3</v>
      </c>
      <c r="M217" s="75">
        <f t="shared" si="7"/>
        <v>84.853710000000007</v>
      </c>
      <c r="N217" s="69">
        <f>(Table8[[#This Row],[Adj Close]]-Table8[[#This Row],[Forecast 6 Period ]])</f>
        <v>0.706089999999989</v>
      </c>
      <c r="O217" s="69">
        <f>Table8[[#This Row],[Erorr 2]]^2</f>
        <v>0.49856308809998445</v>
      </c>
      <c r="P217" s="69">
        <f>ABS(Table8[[#This Row],[Erorr 2]])</f>
        <v>0.706089999999989</v>
      </c>
      <c r="Q217" s="6">
        <f>Table8[[#This Row],[Abs Erorr 4]]/Table8[[#This Row],[Adj Close]]</f>
        <v>8.2525905857656172E-3</v>
      </c>
    </row>
    <row r="218" spans="6:17" x14ac:dyDescent="0.3">
      <c r="F218" s="79">
        <v>43777</v>
      </c>
      <c r="G218" s="80">
        <v>85.001400000000004</v>
      </c>
      <c r="H218" s="69">
        <f t="shared" si="6"/>
        <v>85.150899999999993</v>
      </c>
      <c r="I218" s="69">
        <f>(Table8[[#This Row],[Adj Close]]-Table8[[#This Row],[Forecast 3 Period]])</f>
        <v>-0.14949999999998909</v>
      </c>
      <c r="J218" s="69">
        <f>Table8[[#This Row],[Erorr ]]^2</f>
        <v>2.2350249999996737E-2</v>
      </c>
      <c r="K218" s="69">
        <f>ABS(Table8[[#This Row],[Erorr ]])</f>
        <v>0.14949999999998909</v>
      </c>
      <c r="L218" s="6">
        <f>Table8[[#This Row],[Abs Erorr ]]/Table8[[#This Row],[Adj Close]]</f>
        <v>1.758794561030631E-3</v>
      </c>
      <c r="M218" s="75">
        <f t="shared" si="7"/>
        <v>84.989060000000009</v>
      </c>
      <c r="N218" s="69">
        <f>(Table8[[#This Row],[Adj Close]]-Table8[[#This Row],[Forecast 6 Period ]])</f>
        <v>1.2339999999994689E-2</v>
      </c>
      <c r="O218" s="69">
        <f>Table8[[#This Row],[Erorr 2]]^2</f>
        <v>1.5227559999986891E-4</v>
      </c>
      <c r="P218" s="69">
        <f>ABS(Table8[[#This Row],[Erorr 2]])</f>
        <v>1.2339999999994689E-2</v>
      </c>
      <c r="Q218" s="6">
        <f>Table8[[#This Row],[Abs Erorr 4]]/Table8[[#This Row],[Adj Close]]</f>
        <v>1.4517407948568716E-4</v>
      </c>
    </row>
    <row r="219" spans="6:17" x14ac:dyDescent="0.3">
      <c r="F219" s="79">
        <v>43780</v>
      </c>
      <c r="G219" s="80">
        <v>85.228499999999997</v>
      </c>
      <c r="H219" s="69">
        <f t="shared" si="6"/>
        <v>85.075199999999995</v>
      </c>
      <c r="I219" s="69">
        <f>(Table8[[#This Row],[Adj Close]]-Table8[[#This Row],[Forecast 3 Period]])</f>
        <v>0.15330000000000155</v>
      </c>
      <c r="J219" s="69">
        <f>Table8[[#This Row],[Erorr ]]^2</f>
        <v>2.3500890000000475E-2</v>
      </c>
      <c r="K219" s="69">
        <f>ABS(Table8[[#This Row],[Erorr ]])</f>
        <v>0.15330000000000155</v>
      </c>
      <c r="L219" s="6">
        <f>Table8[[#This Row],[Abs Erorr ]]/Table8[[#This Row],[Adj Close]]</f>
        <v>1.7986940988049954E-3</v>
      </c>
      <c r="M219" s="75">
        <f t="shared" si="7"/>
        <v>85.008939999999996</v>
      </c>
      <c r="N219" s="69">
        <f>(Table8[[#This Row],[Adj Close]]-Table8[[#This Row],[Forecast 6 Period ]])</f>
        <v>0.21956000000000131</v>
      </c>
      <c r="O219" s="69">
        <f>Table8[[#This Row],[Erorr 2]]^2</f>
        <v>4.8206593600000576E-2</v>
      </c>
      <c r="P219" s="69">
        <f>ABS(Table8[[#This Row],[Erorr 2]])</f>
        <v>0.21956000000000131</v>
      </c>
      <c r="Q219" s="6">
        <f>Table8[[#This Row],[Abs Erorr 4]]/Table8[[#This Row],[Adj Close]]</f>
        <v>2.5761335703432691E-3</v>
      </c>
    </row>
    <row r="220" spans="6:17" x14ac:dyDescent="0.3">
      <c r="F220" s="79">
        <v>43781</v>
      </c>
      <c r="G220" s="80">
        <v>84.707899999999995</v>
      </c>
      <c r="H220" s="69">
        <f t="shared" si="6"/>
        <v>85.25976</v>
      </c>
      <c r="I220" s="69">
        <f>(Table8[[#This Row],[Adj Close]]-Table8[[#This Row],[Forecast 3 Period]])</f>
        <v>-0.5518600000000049</v>
      </c>
      <c r="J220" s="69">
        <f>Table8[[#This Row],[Erorr ]]^2</f>
        <v>0.3045494596000054</v>
      </c>
      <c r="K220" s="69">
        <f>ABS(Table8[[#This Row],[Erorr ]])</f>
        <v>0.5518600000000049</v>
      </c>
      <c r="L220" s="6">
        <f>Table8[[#This Row],[Abs Erorr ]]/Table8[[#This Row],[Adj Close]]</f>
        <v>6.514858708573875E-3</v>
      </c>
      <c r="M220" s="75">
        <f t="shared" si="7"/>
        <v>85.107369999999989</v>
      </c>
      <c r="N220" s="69">
        <f>(Table8[[#This Row],[Adj Close]]-Table8[[#This Row],[Forecast 6 Period ]])</f>
        <v>-0.39946999999999377</v>
      </c>
      <c r="O220" s="69">
        <f>Table8[[#This Row],[Erorr 2]]^2</f>
        <v>0.15957628089999504</v>
      </c>
      <c r="P220" s="69">
        <f>ABS(Table8[[#This Row],[Erorr 2]])</f>
        <v>0.39946999999999377</v>
      </c>
      <c r="Q220" s="6">
        <f>Table8[[#This Row],[Abs Erorr 4]]/Table8[[#This Row],[Adj Close]]</f>
        <v>4.7158529487803828E-3</v>
      </c>
    </row>
    <row r="221" spans="6:17" x14ac:dyDescent="0.3">
      <c r="F221" s="79">
        <v>43782</v>
      </c>
      <c r="G221" s="80">
        <v>86.402100000000004</v>
      </c>
      <c r="H221" s="69">
        <f t="shared" si="6"/>
        <v>84.952129999999997</v>
      </c>
      <c r="I221" s="69">
        <f>(Table8[[#This Row],[Adj Close]]-Table8[[#This Row],[Forecast 3 Period]])</f>
        <v>1.4499700000000075</v>
      </c>
      <c r="J221" s="69">
        <f>Table8[[#This Row],[Erorr ]]^2</f>
        <v>2.1024130009000217</v>
      </c>
      <c r="K221" s="69">
        <f>ABS(Table8[[#This Row],[Erorr ]])</f>
        <v>1.4499700000000075</v>
      </c>
      <c r="L221" s="6">
        <f>Table8[[#This Row],[Abs Erorr ]]/Table8[[#This Row],[Adj Close]]</f>
        <v>1.6781652297803033E-2</v>
      </c>
      <c r="M221" s="75">
        <f t="shared" si="7"/>
        <v>85.075180000000003</v>
      </c>
      <c r="N221" s="69">
        <f>(Table8[[#This Row],[Adj Close]]-Table8[[#This Row],[Forecast 6 Period ]])</f>
        <v>1.3269200000000012</v>
      </c>
      <c r="O221" s="69">
        <f>Table8[[#This Row],[Erorr 2]]^2</f>
        <v>1.7607166864000032</v>
      </c>
      <c r="P221" s="69">
        <f>ABS(Table8[[#This Row],[Erorr 2]])</f>
        <v>1.3269200000000012</v>
      </c>
      <c r="Q221" s="6">
        <f>Table8[[#This Row],[Abs Erorr 4]]/Table8[[#This Row],[Adj Close]]</f>
        <v>1.5357497097871478E-2</v>
      </c>
    </row>
    <row r="222" spans="6:17" x14ac:dyDescent="0.3">
      <c r="F222" s="79">
        <v>43783</v>
      </c>
      <c r="G222" s="80">
        <v>86.383200000000002</v>
      </c>
      <c r="H222" s="69">
        <f t="shared" si="6"/>
        <v>85.541760000000011</v>
      </c>
      <c r="I222" s="69">
        <f>(Table8[[#This Row],[Adj Close]]-Table8[[#This Row],[Forecast 3 Period]])</f>
        <v>0.84143999999999153</v>
      </c>
      <c r="J222" s="69">
        <f>Table8[[#This Row],[Erorr ]]^2</f>
        <v>0.70802127359998579</v>
      </c>
      <c r="K222" s="69">
        <f>ABS(Table8[[#This Row],[Erorr ]])</f>
        <v>0.84143999999999153</v>
      </c>
      <c r="L222" s="6">
        <f>Table8[[#This Row],[Abs Erorr ]]/Table8[[#This Row],[Adj Close]]</f>
        <v>9.7407829300140709E-3</v>
      </c>
      <c r="M222" s="75">
        <f t="shared" si="7"/>
        <v>85.292860000000019</v>
      </c>
      <c r="N222" s="69">
        <f>(Table8[[#This Row],[Adj Close]]-Table8[[#This Row],[Forecast 6 Period ]])</f>
        <v>1.0903399999999834</v>
      </c>
      <c r="O222" s="69">
        <f>Table8[[#This Row],[Erorr 2]]^2</f>
        <v>1.188841315599964</v>
      </c>
      <c r="P222" s="69">
        <f>ABS(Table8[[#This Row],[Erorr 2]])</f>
        <v>1.0903399999999834</v>
      </c>
      <c r="Q222" s="6">
        <f>Table8[[#This Row],[Abs Erorr 4]]/Table8[[#This Row],[Adj Close]]</f>
        <v>1.2622130229025821E-2</v>
      </c>
    </row>
    <row r="223" spans="6:17" x14ac:dyDescent="0.3">
      <c r="F223" s="79">
        <v>43784</v>
      </c>
      <c r="G223" s="80">
        <v>88.058400000000006</v>
      </c>
      <c r="H223" s="69">
        <f t="shared" si="6"/>
        <v>85.886279999999999</v>
      </c>
      <c r="I223" s="69">
        <f>(Table8[[#This Row],[Adj Close]]-Table8[[#This Row],[Forecast 3 Period]])</f>
        <v>2.1721200000000067</v>
      </c>
      <c r="J223" s="69">
        <f>Table8[[#This Row],[Erorr ]]^2</f>
        <v>4.7181052944000292</v>
      </c>
      <c r="K223" s="69">
        <f>ABS(Table8[[#This Row],[Erorr ]])</f>
        <v>2.1721200000000067</v>
      </c>
      <c r="L223" s="6">
        <f>Table8[[#This Row],[Abs Erorr ]]/Table8[[#This Row],[Adj Close]]</f>
        <v>2.4666812024747287E-2</v>
      </c>
      <c r="M223" s="75">
        <f t="shared" si="7"/>
        <v>85.600460000000012</v>
      </c>
      <c r="N223" s="69">
        <f>(Table8[[#This Row],[Adj Close]]-Table8[[#This Row],[Forecast 6 Period ]])</f>
        <v>2.4579399999999936</v>
      </c>
      <c r="O223" s="69">
        <f>Table8[[#This Row],[Erorr 2]]^2</f>
        <v>6.0414690435999683</v>
      </c>
      <c r="P223" s="69">
        <f>ABS(Table8[[#This Row],[Erorr 2]])</f>
        <v>2.4579399999999936</v>
      </c>
      <c r="Q223" s="6">
        <f>Table8[[#This Row],[Abs Erorr 4]]/Table8[[#This Row],[Adj Close]]</f>
        <v>2.7912612538951349E-2</v>
      </c>
    </row>
    <row r="224" spans="6:17" x14ac:dyDescent="0.3">
      <c r="F224" s="79">
        <v>43787</v>
      </c>
      <c r="G224" s="80">
        <v>89.1374</v>
      </c>
      <c r="H224" s="69">
        <f t="shared" si="6"/>
        <v>87.05895000000001</v>
      </c>
      <c r="I224" s="69">
        <f>(Table8[[#This Row],[Adj Close]]-Table8[[#This Row],[Forecast 3 Period]])</f>
        <v>2.0784499999999895</v>
      </c>
      <c r="J224" s="69">
        <f>Table8[[#This Row],[Erorr ]]^2</f>
        <v>4.3199544024999561</v>
      </c>
      <c r="K224" s="69">
        <f>ABS(Table8[[#This Row],[Erorr ]])</f>
        <v>2.0784499999999895</v>
      </c>
      <c r="L224" s="6">
        <f>Table8[[#This Row],[Abs Erorr ]]/Table8[[#This Row],[Adj Close]]</f>
        <v>2.3317372954562165E-2</v>
      </c>
      <c r="M224" s="75">
        <f t="shared" si="7"/>
        <v>86.133310000000023</v>
      </c>
      <c r="N224" s="69">
        <f>(Table8[[#This Row],[Adj Close]]-Table8[[#This Row],[Forecast 6 Period ]])</f>
        <v>3.0040899999999766</v>
      </c>
      <c r="O224" s="69">
        <f>Table8[[#This Row],[Erorr 2]]^2</f>
        <v>9.02455672809986</v>
      </c>
      <c r="P224" s="69">
        <f>ABS(Table8[[#This Row],[Erorr 2]])</f>
        <v>3.0040899999999766</v>
      </c>
      <c r="Q224" s="6">
        <f>Table8[[#This Row],[Abs Erorr 4]]/Table8[[#This Row],[Adj Close]]</f>
        <v>3.3701790718598218E-2</v>
      </c>
    </row>
    <row r="225" spans="6:17" x14ac:dyDescent="0.3">
      <c r="F225" s="79">
        <v>43788</v>
      </c>
      <c r="G225" s="80">
        <v>88.597899999999996</v>
      </c>
      <c r="H225" s="69">
        <f t="shared" si="6"/>
        <v>87.987439999999992</v>
      </c>
      <c r="I225" s="69">
        <f>(Table8[[#This Row],[Adj Close]]-Table8[[#This Row],[Forecast 3 Period]])</f>
        <v>0.61046000000000333</v>
      </c>
      <c r="J225" s="69">
        <f>Table8[[#This Row],[Erorr ]]^2</f>
        <v>0.37266141160000404</v>
      </c>
      <c r="K225" s="69">
        <f>ABS(Table8[[#This Row],[Erorr ]])</f>
        <v>0.61046000000000333</v>
      </c>
      <c r="L225" s="6">
        <f>Table8[[#This Row],[Abs Erorr ]]/Table8[[#This Row],[Adj Close]]</f>
        <v>6.890231032564015E-3</v>
      </c>
      <c r="M225" s="75">
        <f t="shared" si="7"/>
        <v>86.989860000000007</v>
      </c>
      <c r="N225" s="69">
        <f>(Table8[[#This Row],[Adj Close]]-Table8[[#This Row],[Forecast 6 Period ]])</f>
        <v>1.6080399999999884</v>
      </c>
      <c r="O225" s="69">
        <f>Table8[[#This Row],[Erorr 2]]^2</f>
        <v>2.5857926415999626</v>
      </c>
      <c r="P225" s="69">
        <f>ABS(Table8[[#This Row],[Erorr 2]])</f>
        <v>1.6080399999999884</v>
      </c>
      <c r="Q225" s="6">
        <f>Table8[[#This Row],[Abs Erorr 4]]/Table8[[#This Row],[Adj Close]]</f>
        <v>1.8149865854608163E-2</v>
      </c>
    </row>
    <row r="226" spans="6:17" x14ac:dyDescent="0.3">
      <c r="F226" s="79">
        <v>43789</v>
      </c>
      <c r="G226" s="80">
        <v>88.067899999999995</v>
      </c>
      <c r="H226" s="69">
        <f t="shared" si="6"/>
        <v>88.597899999999996</v>
      </c>
      <c r="I226" s="69">
        <f>(Table8[[#This Row],[Adj Close]]-Table8[[#This Row],[Forecast 3 Period]])</f>
        <v>-0.53000000000000114</v>
      </c>
      <c r="J226" s="69">
        <f>Table8[[#This Row],[Erorr ]]^2</f>
        <v>0.2809000000000012</v>
      </c>
      <c r="K226" s="69">
        <f>ABS(Table8[[#This Row],[Erorr ]])</f>
        <v>0.53000000000000114</v>
      </c>
      <c r="L226" s="6">
        <f>Table8[[#This Row],[Abs Erorr ]]/Table8[[#This Row],[Adj Close]]</f>
        <v>6.0180837739971221E-3</v>
      </c>
      <c r="M226" s="75">
        <f t="shared" si="7"/>
        <v>87.546379999999999</v>
      </c>
      <c r="N226" s="69">
        <f>(Table8[[#This Row],[Adj Close]]-Table8[[#This Row],[Forecast 6 Period ]])</f>
        <v>0.52151999999999532</v>
      </c>
      <c r="O226" s="69">
        <f>Table8[[#This Row],[Erorr 2]]^2</f>
        <v>0.27198311039999512</v>
      </c>
      <c r="P226" s="69">
        <f>ABS(Table8[[#This Row],[Erorr 2]])</f>
        <v>0.52151999999999532</v>
      </c>
      <c r="Q226" s="6">
        <f>Table8[[#This Row],[Abs Erorr 4]]/Table8[[#This Row],[Adj Close]]</f>
        <v>5.9217944336131022E-3</v>
      </c>
    </row>
    <row r="227" spans="6:17" x14ac:dyDescent="0.3">
      <c r="F227" s="79">
        <v>43790</v>
      </c>
      <c r="G227" s="80">
        <v>87.225499999999997</v>
      </c>
      <c r="H227" s="69">
        <f t="shared" si="6"/>
        <v>88.547749999999994</v>
      </c>
      <c r="I227" s="69">
        <f>(Table8[[#This Row],[Adj Close]]-Table8[[#This Row],[Forecast 3 Period]])</f>
        <v>-1.3222499999999968</v>
      </c>
      <c r="J227" s="69">
        <f>Table8[[#This Row],[Erorr ]]^2</f>
        <v>1.7483450624999917</v>
      </c>
      <c r="K227" s="69">
        <f>ABS(Table8[[#This Row],[Erorr ]])</f>
        <v>1.3222499999999968</v>
      </c>
      <c r="L227" s="6">
        <f>Table8[[#This Row],[Abs Erorr ]]/Table8[[#This Row],[Adj Close]]</f>
        <v>1.5158984471284165E-2</v>
      </c>
      <c r="M227" s="75">
        <f t="shared" si="7"/>
        <v>88.050849999999997</v>
      </c>
      <c r="N227" s="69">
        <f>(Table8[[#This Row],[Adj Close]]-Table8[[#This Row],[Forecast 6 Period ]])</f>
        <v>-0.82535000000000025</v>
      </c>
      <c r="O227" s="69">
        <f>Table8[[#This Row],[Erorr 2]]^2</f>
        <v>0.68120262250000041</v>
      </c>
      <c r="P227" s="69">
        <f>ABS(Table8[[#This Row],[Erorr 2]])</f>
        <v>0.82535000000000025</v>
      </c>
      <c r="Q227" s="6">
        <f>Table8[[#This Row],[Abs Erorr 4]]/Table8[[#This Row],[Adj Close]]</f>
        <v>9.462255877008446E-3</v>
      </c>
    </row>
    <row r="228" spans="6:17" x14ac:dyDescent="0.3">
      <c r="F228" s="79">
        <v>43791</v>
      </c>
      <c r="G228" s="80">
        <v>88.342299999999994</v>
      </c>
      <c r="H228" s="69">
        <f t="shared" si="6"/>
        <v>87.889939999999996</v>
      </c>
      <c r="I228" s="69">
        <f>(Table8[[#This Row],[Adj Close]]-Table8[[#This Row],[Forecast 3 Period]])</f>
        <v>0.45235999999999876</v>
      </c>
      <c r="J228" s="69">
        <f>Table8[[#This Row],[Erorr ]]^2</f>
        <v>0.20462956959999887</v>
      </c>
      <c r="K228" s="69">
        <f>ABS(Table8[[#This Row],[Erorr ]])</f>
        <v>0.45235999999999876</v>
      </c>
      <c r="L228" s="6">
        <f>Table8[[#This Row],[Abs Erorr ]]/Table8[[#This Row],[Adj Close]]</f>
        <v>5.1205368209792908E-3</v>
      </c>
      <c r="M228" s="75">
        <f t="shared" si="7"/>
        <v>88.049900000000008</v>
      </c>
      <c r="N228" s="69">
        <f>(Table8[[#This Row],[Adj Close]]-Table8[[#This Row],[Forecast 6 Period ]])</f>
        <v>0.29239999999998645</v>
      </c>
      <c r="O228" s="69">
        <f>Table8[[#This Row],[Erorr 2]]^2</f>
        <v>8.5497759999992082E-2</v>
      </c>
      <c r="P228" s="69">
        <f>ABS(Table8[[#This Row],[Erorr 2]])</f>
        <v>0.29239999999998645</v>
      </c>
      <c r="Q228" s="6">
        <f>Table8[[#This Row],[Abs Erorr 4]]/Table8[[#This Row],[Adj Close]]</f>
        <v>3.3098526979712601E-3</v>
      </c>
    </row>
    <row r="229" spans="6:17" x14ac:dyDescent="0.3">
      <c r="F229" s="79">
        <v>43794</v>
      </c>
      <c r="G229" s="80">
        <v>87.925899999999999</v>
      </c>
      <c r="H229" s="69">
        <f t="shared" si="6"/>
        <v>87.924939999999992</v>
      </c>
      <c r="I229" s="69">
        <f>(Table8[[#This Row],[Adj Close]]-Table8[[#This Row],[Forecast 3 Period]])</f>
        <v>9.6000000000628916E-4</v>
      </c>
      <c r="J229" s="69">
        <f>Table8[[#This Row],[Erorr ]]^2</f>
        <v>9.2160000001207519E-7</v>
      </c>
      <c r="K229" s="69">
        <f>ABS(Table8[[#This Row],[Erorr ]])</f>
        <v>9.6000000000628916E-4</v>
      </c>
      <c r="L229" s="6">
        <f>Table8[[#This Row],[Abs Erorr ]]/Table8[[#This Row],[Adj Close]]</f>
        <v>1.0918284601082152E-5</v>
      </c>
      <c r="M229" s="75">
        <f t="shared" si="7"/>
        <v>88.166300000000007</v>
      </c>
      <c r="N229" s="69">
        <f>(Table8[[#This Row],[Adj Close]]-Table8[[#This Row],[Forecast 6 Period ]])</f>
        <v>-0.24040000000000816</v>
      </c>
      <c r="O229" s="69">
        <f>Table8[[#This Row],[Erorr 2]]^2</f>
        <v>5.7792160000003923E-2</v>
      </c>
      <c r="P229" s="69">
        <f>ABS(Table8[[#This Row],[Erorr 2]])</f>
        <v>0.24040000000000816</v>
      </c>
      <c r="Q229" s="6">
        <f>Table8[[#This Row],[Abs Erorr 4]]/Table8[[#This Row],[Adj Close]]</f>
        <v>2.73412043550317E-3</v>
      </c>
    </row>
    <row r="230" spans="6:17" x14ac:dyDescent="0.3">
      <c r="F230" s="79">
        <v>43795</v>
      </c>
      <c r="G230" s="80">
        <v>88.332899999999995</v>
      </c>
      <c r="H230" s="69">
        <f t="shared" si="6"/>
        <v>87.840699999999998</v>
      </c>
      <c r="I230" s="69">
        <f>(Table8[[#This Row],[Adj Close]]-Table8[[#This Row],[Forecast 3 Period]])</f>
        <v>0.49219999999999686</v>
      </c>
      <c r="J230" s="69">
        <f>Table8[[#This Row],[Erorr ]]^2</f>
        <v>0.24226083999999692</v>
      </c>
      <c r="K230" s="69">
        <f>ABS(Table8[[#This Row],[Erorr ]])</f>
        <v>0.49219999999999686</v>
      </c>
      <c r="L230" s="6">
        <f>Table8[[#This Row],[Abs Erorr ]]/Table8[[#This Row],[Adj Close]]</f>
        <v>5.5721028065420343E-3</v>
      </c>
      <c r="M230" s="75">
        <f t="shared" si="7"/>
        <v>88.085850000000008</v>
      </c>
      <c r="N230" s="69">
        <f>(Table8[[#This Row],[Adj Close]]-Table8[[#This Row],[Forecast 6 Period ]])</f>
        <v>0.24704999999998734</v>
      </c>
      <c r="O230" s="69">
        <f>Table8[[#This Row],[Erorr 2]]^2</f>
        <v>6.1033702499993743E-2</v>
      </c>
      <c r="P230" s="69">
        <f>ABS(Table8[[#This Row],[Erorr 2]])</f>
        <v>0.24704999999998734</v>
      </c>
      <c r="Q230" s="6">
        <f>Table8[[#This Row],[Abs Erorr 4]]/Table8[[#This Row],[Adj Close]]</f>
        <v>2.7968061730112717E-3</v>
      </c>
    </row>
    <row r="231" spans="6:17" x14ac:dyDescent="0.3">
      <c r="F231" s="79">
        <v>43796</v>
      </c>
      <c r="G231" s="80">
        <v>89.099500000000006</v>
      </c>
      <c r="H231" s="69">
        <f t="shared" si="6"/>
        <v>88.213619999999992</v>
      </c>
      <c r="I231" s="69">
        <f>(Table8[[#This Row],[Adj Close]]-Table8[[#This Row],[Forecast 3 Period]])</f>
        <v>0.88588000000001443</v>
      </c>
      <c r="J231" s="69">
        <f>Table8[[#This Row],[Erorr ]]^2</f>
        <v>0.78478337440002555</v>
      </c>
      <c r="K231" s="69">
        <f>ABS(Table8[[#This Row],[Erorr ]])</f>
        <v>0.88588000000001443</v>
      </c>
      <c r="L231" s="6">
        <f>Table8[[#This Row],[Abs Erorr ]]/Table8[[#This Row],[Adj Close]]</f>
        <v>9.9425922704393897E-3</v>
      </c>
      <c r="M231" s="75">
        <f t="shared" si="7"/>
        <v>88.031900000000007</v>
      </c>
      <c r="N231" s="69">
        <f>(Table8[[#This Row],[Adj Close]]-Table8[[#This Row],[Forecast 6 Period ]])</f>
        <v>1.0675999999999988</v>
      </c>
      <c r="O231" s="69">
        <f>Table8[[#This Row],[Erorr 2]]^2</f>
        <v>1.1397697599999974</v>
      </c>
      <c r="P231" s="69">
        <f>ABS(Table8[[#This Row],[Erorr 2]])</f>
        <v>1.0675999999999988</v>
      </c>
      <c r="Q231" s="6">
        <f>Table8[[#This Row],[Abs Erorr 4]]/Table8[[#This Row],[Adj Close]]</f>
        <v>1.1982109888383198E-2</v>
      </c>
    </row>
    <row r="232" spans="6:17" x14ac:dyDescent="0.3">
      <c r="F232" s="79">
        <v>43798</v>
      </c>
      <c r="G232" s="80">
        <v>88.715199999999996</v>
      </c>
      <c r="H232" s="69">
        <f t="shared" si="6"/>
        <v>88.517439999999993</v>
      </c>
      <c r="I232" s="69">
        <f>(Table8[[#This Row],[Adj Close]]-Table8[[#This Row],[Forecast 3 Period]])</f>
        <v>0.19776000000000238</v>
      </c>
      <c r="J232" s="69">
        <f>Table8[[#This Row],[Erorr ]]^2</f>
        <v>3.9109017600000941E-2</v>
      </c>
      <c r="K232" s="69">
        <f>ABS(Table8[[#This Row],[Erorr ]])</f>
        <v>0.19776000000000238</v>
      </c>
      <c r="L232" s="6">
        <f>Table8[[#This Row],[Abs Erorr ]]/Table8[[#This Row],[Adj Close]]</f>
        <v>2.2291557703753404E-3</v>
      </c>
      <c r="M232" s="75">
        <f t="shared" si="7"/>
        <v>88.269460000000009</v>
      </c>
      <c r="N232" s="69">
        <f>(Table8[[#This Row],[Adj Close]]-Table8[[#This Row],[Forecast 6 Period ]])</f>
        <v>0.44573999999998648</v>
      </c>
      <c r="O232" s="69">
        <f>Table8[[#This Row],[Erorr 2]]^2</f>
        <v>0.19868414759998795</v>
      </c>
      <c r="P232" s="69">
        <f>ABS(Table8[[#This Row],[Erorr 2]])</f>
        <v>0.44573999999998648</v>
      </c>
      <c r="Q232" s="6">
        <f>Table8[[#This Row],[Abs Erorr 4]]/Table8[[#This Row],[Adj Close]]</f>
        <v>5.0243926632638656E-3</v>
      </c>
    </row>
    <row r="233" spans="6:17" x14ac:dyDescent="0.3">
      <c r="F233" s="79">
        <v>43801</v>
      </c>
      <c r="G233" s="80">
        <v>88.781599999999997</v>
      </c>
      <c r="H233" s="69">
        <f t="shared" si="6"/>
        <v>88.715800000000002</v>
      </c>
      <c r="I233" s="69">
        <f>(Table8[[#This Row],[Adj Close]]-Table8[[#This Row],[Forecast 3 Period]])</f>
        <v>6.5799999999995862E-2</v>
      </c>
      <c r="J233" s="69">
        <f>Table8[[#This Row],[Erorr ]]^2</f>
        <v>4.3296399999994553E-3</v>
      </c>
      <c r="K233" s="69">
        <f>ABS(Table8[[#This Row],[Erorr ]])</f>
        <v>6.5799999999995862E-2</v>
      </c>
      <c r="L233" s="6">
        <f>Table8[[#This Row],[Abs Erorr ]]/Table8[[#This Row],[Adj Close]]</f>
        <v>7.4114456148566667E-4</v>
      </c>
      <c r="M233" s="75">
        <f t="shared" si="7"/>
        <v>88.371479999999991</v>
      </c>
      <c r="N233" s="69">
        <f>(Table8[[#This Row],[Adj Close]]-Table8[[#This Row],[Forecast 6 Period ]])</f>
        <v>0.41012000000000626</v>
      </c>
      <c r="O233" s="69">
        <f>Table8[[#This Row],[Erorr 2]]^2</f>
        <v>0.16819841440000513</v>
      </c>
      <c r="P233" s="69">
        <f>ABS(Table8[[#This Row],[Erorr 2]])</f>
        <v>0.41012000000000626</v>
      </c>
      <c r="Q233" s="6">
        <f>Table8[[#This Row],[Abs Erorr 4]]/Table8[[#This Row],[Adj Close]]</f>
        <v>4.6194256467557045E-3</v>
      </c>
    </row>
    <row r="234" spans="6:17" x14ac:dyDescent="0.3">
      <c r="F234" s="79">
        <v>43802</v>
      </c>
      <c r="G234" s="80">
        <v>87.737799999999993</v>
      </c>
      <c r="H234" s="69">
        <f t="shared" si="6"/>
        <v>88.857050000000001</v>
      </c>
      <c r="I234" s="69">
        <f>(Table8[[#This Row],[Adj Close]]-Table8[[#This Row],[Forecast 3 Period]])</f>
        <v>-1.1192500000000081</v>
      </c>
      <c r="J234" s="69">
        <f>Table8[[#This Row],[Erorr ]]^2</f>
        <v>1.2527205625000182</v>
      </c>
      <c r="K234" s="69">
        <f>ABS(Table8[[#This Row],[Erorr ]])</f>
        <v>1.1192500000000081</v>
      </c>
      <c r="L234" s="6">
        <f>Table8[[#This Row],[Abs Erorr ]]/Table8[[#This Row],[Adj Close]]</f>
        <v>1.2756759344319189E-2</v>
      </c>
      <c r="M234" s="75">
        <f t="shared" si="7"/>
        <v>88.612660000000005</v>
      </c>
      <c r="N234" s="69">
        <f>(Table8[[#This Row],[Adj Close]]-Table8[[#This Row],[Forecast 6 Period ]])</f>
        <v>-0.87486000000001241</v>
      </c>
      <c r="O234" s="69">
        <f>Table8[[#This Row],[Erorr 2]]^2</f>
        <v>0.76538001960002167</v>
      </c>
      <c r="P234" s="69">
        <f>ABS(Table8[[#This Row],[Erorr 2]])</f>
        <v>0.87486000000001241</v>
      </c>
      <c r="Q234" s="6">
        <f>Table8[[#This Row],[Abs Erorr 4]]/Table8[[#This Row],[Adj Close]]</f>
        <v>9.9713008532241795E-3</v>
      </c>
    </row>
    <row r="235" spans="6:17" x14ac:dyDescent="0.3">
      <c r="F235" s="79">
        <v>43803</v>
      </c>
      <c r="G235" s="80">
        <v>88.933499999999995</v>
      </c>
      <c r="H235" s="69">
        <f t="shared" si="6"/>
        <v>88.344160000000002</v>
      </c>
      <c r="I235" s="69">
        <f>(Table8[[#This Row],[Adj Close]]-Table8[[#This Row],[Forecast 3 Period]])</f>
        <v>0.58933999999999287</v>
      </c>
      <c r="J235" s="69">
        <f>Table8[[#This Row],[Erorr ]]^2</f>
        <v>0.34732163559999157</v>
      </c>
      <c r="K235" s="69">
        <f>ABS(Table8[[#This Row],[Erorr ]])</f>
        <v>0.58933999999999287</v>
      </c>
      <c r="L235" s="6">
        <f>Table8[[#This Row],[Abs Erorr ]]/Table8[[#This Row],[Adj Close]]</f>
        <v>6.6267492002450475E-3</v>
      </c>
      <c r="M235" s="75">
        <f t="shared" si="7"/>
        <v>88.492700000000013</v>
      </c>
      <c r="N235" s="69">
        <f>(Table8[[#This Row],[Adj Close]]-Table8[[#This Row],[Forecast 6 Period ]])</f>
        <v>0.44079999999998165</v>
      </c>
      <c r="O235" s="69">
        <f>Table8[[#This Row],[Erorr 2]]^2</f>
        <v>0.19430463999998382</v>
      </c>
      <c r="P235" s="69">
        <f>ABS(Table8[[#This Row],[Erorr 2]])</f>
        <v>0.44079999999998165</v>
      </c>
      <c r="Q235" s="6">
        <f>Table8[[#This Row],[Abs Erorr 4]]/Table8[[#This Row],[Adj Close]]</f>
        <v>4.9565124503137929E-3</v>
      </c>
    </row>
    <row r="236" spans="6:17" x14ac:dyDescent="0.3">
      <c r="F236" s="79">
        <v>43804</v>
      </c>
      <c r="G236" s="80">
        <v>90.8977</v>
      </c>
      <c r="H236" s="69">
        <f t="shared" si="6"/>
        <v>88.529219999999995</v>
      </c>
      <c r="I236" s="69">
        <f>(Table8[[#This Row],[Adj Close]]-Table8[[#This Row],[Forecast 3 Period]])</f>
        <v>2.3684800000000052</v>
      </c>
      <c r="J236" s="69">
        <f>Table8[[#This Row],[Erorr ]]^2</f>
        <v>5.6096975104000251</v>
      </c>
      <c r="K236" s="69">
        <f>ABS(Table8[[#This Row],[Erorr ]])</f>
        <v>2.3684800000000052</v>
      </c>
      <c r="L236" s="6">
        <f>Table8[[#This Row],[Abs Erorr ]]/Table8[[#This Row],[Adj Close]]</f>
        <v>2.6056544885074157E-2</v>
      </c>
      <c r="M236" s="75">
        <f t="shared" si="7"/>
        <v>88.576859999999996</v>
      </c>
      <c r="N236" s="69">
        <f>(Table8[[#This Row],[Adj Close]]-Table8[[#This Row],[Forecast 6 Period ]])</f>
        <v>2.320840000000004</v>
      </c>
      <c r="O236" s="69">
        <f>Table8[[#This Row],[Erorr 2]]^2</f>
        <v>5.3862983056000182</v>
      </c>
      <c r="P236" s="69">
        <f>ABS(Table8[[#This Row],[Erorr 2]])</f>
        <v>2.320840000000004</v>
      </c>
      <c r="Q236" s="6">
        <f>Table8[[#This Row],[Abs Erorr 4]]/Table8[[#This Row],[Adj Close]]</f>
        <v>2.5532439214633638E-2</v>
      </c>
    </row>
    <row r="237" spans="6:17" x14ac:dyDescent="0.3">
      <c r="F237" s="79">
        <v>43805</v>
      </c>
      <c r="G237" s="80">
        <v>92.045900000000003</v>
      </c>
      <c r="H237" s="69">
        <f t="shared" si="6"/>
        <v>89.360469999999992</v>
      </c>
      <c r="I237" s="69">
        <f>(Table8[[#This Row],[Adj Close]]-Table8[[#This Row],[Forecast 3 Period]])</f>
        <v>2.6854300000000109</v>
      </c>
      <c r="J237" s="69">
        <f>Table8[[#This Row],[Erorr ]]^2</f>
        <v>7.2115342849000585</v>
      </c>
      <c r="K237" s="69">
        <f>ABS(Table8[[#This Row],[Erorr ]])</f>
        <v>2.6854300000000109</v>
      </c>
      <c r="L237" s="6">
        <f>Table8[[#This Row],[Abs Erorr ]]/Table8[[#This Row],[Adj Close]]</f>
        <v>2.9174900783196327E-2</v>
      </c>
      <c r="M237" s="75">
        <f t="shared" si="7"/>
        <v>89.051590000000004</v>
      </c>
      <c r="N237" s="69">
        <f>(Table8[[#This Row],[Adj Close]]-Table8[[#This Row],[Forecast 6 Period ]])</f>
        <v>2.9943099999999987</v>
      </c>
      <c r="O237" s="69">
        <f>Table8[[#This Row],[Erorr 2]]^2</f>
        <v>8.9658923760999922</v>
      </c>
      <c r="P237" s="69">
        <f>ABS(Table8[[#This Row],[Erorr 2]])</f>
        <v>2.9943099999999987</v>
      </c>
      <c r="Q237" s="6">
        <f>Table8[[#This Row],[Abs Erorr 4]]/Table8[[#This Row],[Adj Close]]</f>
        <v>3.2530617876515941E-2</v>
      </c>
    </row>
    <row r="238" spans="6:17" x14ac:dyDescent="0.3">
      <c r="F238" s="79">
        <v>43808</v>
      </c>
      <c r="G238" s="80">
        <v>91.694800000000001</v>
      </c>
      <c r="H238" s="69">
        <f t="shared" si="6"/>
        <v>90.767719999999997</v>
      </c>
      <c r="I238" s="69">
        <f>(Table8[[#This Row],[Adj Close]]-Table8[[#This Row],[Forecast 3 Period]])</f>
        <v>0.92708000000000368</v>
      </c>
      <c r="J238" s="69">
        <f>Table8[[#This Row],[Erorr ]]^2</f>
        <v>0.85947732640000685</v>
      </c>
      <c r="K238" s="69">
        <f>ABS(Table8[[#This Row],[Erorr ]])</f>
        <v>0.92708000000000368</v>
      </c>
      <c r="L238" s="6">
        <f>Table8[[#This Row],[Abs Erorr ]]/Table8[[#This Row],[Adj Close]]</f>
        <v>1.0110496996558187E-2</v>
      </c>
      <c r="M238" s="75">
        <f t="shared" si="7"/>
        <v>89.672660000000008</v>
      </c>
      <c r="N238" s="69">
        <f>(Table8[[#This Row],[Adj Close]]-Table8[[#This Row],[Forecast 6 Period ]])</f>
        <v>2.0221399999999932</v>
      </c>
      <c r="O238" s="69">
        <f>Table8[[#This Row],[Erorr 2]]^2</f>
        <v>4.0890501795999725</v>
      </c>
      <c r="P238" s="69">
        <f>ABS(Table8[[#This Row],[Erorr 2]])</f>
        <v>2.0221399999999932</v>
      </c>
      <c r="Q238" s="6">
        <f>Table8[[#This Row],[Abs Erorr 4]]/Table8[[#This Row],[Adj Close]]</f>
        <v>2.2052940842883055E-2</v>
      </c>
    </row>
    <row r="239" spans="6:17" x14ac:dyDescent="0.3">
      <c r="F239" s="79">
        <v>43809</v>
      </c>
      <c r="G239" s="80">
        <v>92.055400000000006</v>
      </c>
      <c r="H239" s="69">
        <f t="shared" si="6"/>
        <v>91.561000000000007</v>
      </c>
      <c r="I239" s="69">
        <f>(Table8[[#This Row],[Adj Close]]-Table8[[#This Row],[Forecast 3 Period]])</f>
        <v>0.49439999999999884</v>
      </c>
      <c r="J239" s="69">
        <f>Table8[[#This Row],[Erorr ]]^2</f>
        <v>0.24443135999999885</v>
      </c>
      <c r="K239" s="69">
        <f>ABS(Table8[[#This Row],[Erorr ]])</f>
        <v>0.49439999999999884</v>
      </c>
      <c r="L239" s="6">
        <f>Table8[[#This Row],[Abs Erorr ]]/Table8[[#This Row],[Adj Close]]</f>
        <v>5.3706789607127752E-3</v>
      </c>
      <c r="M239" s="75">
        <f t="shared" si="7"/>
        <v>90.366320000000002</v>
      </c>
      <c r="N239" s="69">
        <f>(Table8[[#This Row],[Adj Close]]-Table8[[#This Row],[Forecast 6 Period ]])</f>
        <v>1.6890800000000041</v>
      </c>
      <c r="O239" s="69">
        <f>Table8[[#This Row],[Erorr 2]]^2</f>
        <v>2.852991246400014</v>
      </c>
      <c r="P239" s="69">
        <f>ABS(Table8[[#This Row],[Erorr 2]])</f>
        <v>1.6890800000000041</v>
      </c>
      <c r="Q239" s="6">
        <f>Table8[[#This Row],[Abs Erorr 4]]/Table8[[#This Row],[Adj Close]]</f>
        <v>1.8348516219580863E-2</v>
      </c>
    </row>
    <row r="240" spans="6:17" x14ac:dyDescent="0.3">
      <c r="F240" s="79">
        <v>43810</v>
      </c>
      <c r="G240" s="80">
        <v>92.216700000000003</v>
      </c>
      <c r="H240" s="69">
        <f t="shared" si="6"/>
        <v>91.944370000000006</v>
      </c>
      <c r="I240" s="69">
        <f>(Table8[[#This Row],[Adj Close]]-Table8[[#This Row],[Forecast 3 Period]])</f>
        <v>0.27232999999999663</v>
      </c>
      <c r="J240" s="69">
        <f>Table8[[#This Row],[Erorr ]]^2</f>
        <v>7.4163628899998169E-2</v>
      </c>
      <c r="K240" s="69">
        <f>ABS(Table8[[#This Row],[Erorr ]])</f>
        <v>0.27232999999999663</v>
      </c>
      <c r="L240" s="6">
        <f>Table8[[#This Row],[Abs Erorr ]]/Table8[[#This Row],[Adj Close]]</f>
        <v>2.9531527369771053E-3</v>
      </c>
      <c r="M240" s="75">
        <f t="shared" si="7"/>
        <v>91.005890000000008</v>
      </c>
      <c r="N240" s="69">
        <f>(Table8[[#This Row],[Adj Close]]-Table8[[#This Row],[Forecast 6 Period ]])</f>
        <v>1.2108099999999951</v>
      </c>
      <c r="O240" s="69">
        <f>Table8[[#This Row],[Erorr 2]]^2</f>
        <v>1.4660608560999879</v>
      </c>
      <c r="P240" s="69">
        <f>ABS(Table8[[#This Row],[Erorr 2]])</f>
        <v>1.2108099999999951</v>
      </c>
      <c r="Q240" s="6">
        <f>Table8[[#This Row],[Abs Erorr 4]]/Table8[[#This Row],[Adj Close]]</f>
        <v>1.3130051281383904E-2</v>
      </c>
    </row>
    <row r="241" spans="6:17" x14ac:dyDescent="0.3">
      <c r="F241" s="79">
        <v>43811</v>
      </c>
      <c r="G241" s="80">
        <v>92.729200000000006</v>
      </c>
      <c r="H241" s="69">
        <f t="shared" si="6"/>
        <v>92.011740000000003</v>
      </c>
      <c r="I241" s="69">
        <f>(Table8[[#This Row],[Adj Close]]-Table8[[#This Row],[Forecast 3 Period]])</f>
        <v>0.71746000000000265</v>
      </c>
      <c r="J241" s="69">
        <f>Table8[[#This Row],[Erorr ]]^2</f>
        <v>0.51474885160000383</v>
      </c>
      <c r="K241" s="69">
        <f>ABS(Table8[[#This Row],[Erorr ]])</f>
        <v>0.71746000000000265</v>
      </c>
      <c r="L241" s="6">
        <f>Table8[[#This Row],[Abs Erorr ]]/Table8[[#This Row],[Adj Close]]</f>
        <v>7.737152914076716E-3</v>
      </c>
      <c r="M241" s="75">
        <f t="shared" si="7"/>
        <v>91.585680000000011</v>
      </c>
      <c r="N241" s="69">
        <f>(Table8[[#This Row],[Adj Close]]-Table8[[#This Row],[Forecast 6 Period ]])</f>
        <v>1.1435199999999952</v>
      </c>
      <c r="O241" s="69">
        <f>Table8[[#This Row],[Erorr 2]]^2</f>
        <v>1.3076379903999891</v>
      </c>
      <c r="P241" s="69">
        <f>ABS(Table8[[#This Row],[Erorr 2]])</f>
        <v>1.1435199999999952</v>
      </c>
      <c r="Q241" s="6">
        <f>Table8[[#This Row],[Abs Erorr 4]]/Table8[[#This Row],[Adj Close]]</f>
        <v>1.2331822122912686E-2</v>
      </c>
    </row>
    <row r="242" spans="6:17" x14ac:dyDescent="0.3">
      <c r="F242" s="79">
        <v>43812</v>
      </c>
      <c r="G242" s="80">
        <v>92.776600000000002</v>
      </c>
      <c r="H242" s="69">
        <f t="shared" si="6"/>
        <v>92.373310000000004</v>
      </c>
      <c r="I242" s="69">
        <f>(Table8[[#This Row],[Adj Close]]-Table8[[#This Row],[Forecast 3 Period]])</f>
        <v>0.40328999999999837</v>
      </c>
      <c r="J242" s="69">
        <f>Table8[[#This Row],[Erorr ]]^2</f>
        <v>0.1626428240999987</v>
      </c>
      <c r="K242" s="69">
        <f>ABS(Table8[[#This Row],[Erorr ]])</f>
        <v>0.40328999999999837</v>
      </c>
      <c r="L242" s="6">
        <f>Table8[[#This Row],[Abs Erorr ]]/Table8[[#This Row],[Adj Close]]</f>
        <v>4.3468935054744228E-3</v>
      </c>
      <c r="M242" s="75">
        <f t="shared" si="7"/>
        <v>92.033580000000001</v>
      </c>
      <c r="N242" s="69">
        <f>(Table8[[#This Row],[Adj Close]]-Table8[[#This Row],[Forecast 6 Period ]])</f>
        <v>0.74302000000000135</v>
      </c>
      <c r="O242" s="69">
        <f>Table8[[#This Row],[Erorr 2]]^2</f>
        <v>0.55207872040000205</v>
      </c>
      <c r="P242" s="69">
        <f>ABS(Table8[[#This Row],[Erorr 2]])</f>
        <v>0.74302000000000135</v>
      </c>
      <c r="Q242" s="6">
        <f>Table8[[#This Row],[Abs Erorr 4]]/Table8[[#This Row],[Adj Close]]</f>
        <v>8.0087004697305276E-3</v>
      </c>
    </row>
    <row r="243" spans="6:17" x14ac:dyDescent="0.3">
      <c r="F243" s="79">
        <v>43815</v>
      </c>
      <c r="G243" s="80">
        <v>93.763499999999993</v>
      </c>
      <c r="H243" s="69">
        <f t="shared" si="6"/>
        <v>92.594409999999996</v>
      </c>
      <c r="I243" s="69">
        <f>(Table8[[#This Row],[Adj Close]]-Table8[[#This Row],[Forecast 3 Period]])</f>
        <v>1.1690899999999971</v>
      </c>
      <c r="J243" s="69">
        <f>Table8[[#This Row],[Erorr ]]^2</f>
        <v>1.3667714280999932</v>
      </c>
      <c r="K243" s="69">
        <f>ABS(Table8[[#This Row],[Erorr ]])</f>
        <v>1.1690899999999971</v>
      </c>
      <c r="L243" s="6">
        <f>Table8[[#This Row],[Abs Erorr ]]/Table8[[#This Row],[Adj Close]]</f>
        <v>1.2468497869640075E-2</v>
      </c>
      <c r="M243" s="75">
        <f t="shared" si="7"/>
        <v>92.329650000000015</v>
      </c>
      <c r="N243" s="69">
        <f>(Table8[[#This Row],[Adj Close]]-Table8[[#This Row],[Forecast 6 Period ]])</f>
        <v>1.4338499999999783</v>
      </c>
      <c r="O243" s="69">
        <f>Table8[[#This Row],[Erorr 2]]^2</f>
        <v>2.0559258224999377</v>
      </c>
      <c r="P243" s="69">
        <f>ABS(Table8[[#This Row],[Erorr 2]])</f>
        <v>1.4338499999999783</v>
      </c>
      <c r="Q243" s="6">
        <f>Table8[[#This Row],[Abs Erorr 4]]/Table8[[#This Row],[Adj Close]]</f>
        <v>1.5292197923498787E-2</v>
      </c>
    </row>
    <row r="244" spans="6:17" x14ac:dyDescent="0.3">
      <c r="F244" s="79">
        <v>43816</v>
      </c>
      <c r="G244" s="80">
        <v>94.560599999999994</v>
      </c>
      <c r="H244" s="69">
        <f t="shared" si="6"/>
        <v>93.157139999999998</v>
      </c>
      <c r="I244" s="69">
        <f>(Table8[[#This Row],[Adj Close]]-Table8[[#This Row],[Forecast 3 Period]])</f>
        <v>1.4034599999999955</v>
      </c>
      <c r="J244" s="69">
        <f>Table8[[#This Row],[Erorr ]]^2</f>
        <v>1.9696999715999874</v>
      </c>
      <c r="K244" s="69">
        <f>ABS(Table8[[#This Row],[Erorr ]])</f>
        <v>1.4034599999999955</v>
      </c>
      <c r="L244" s="6">
        <f>Table8[[#This Row],[Abs Erorr ]]/Table8[[#This Row],[Adj Close]]</f>
        <v>1.4841910901580527E-2</v>
      </c>
      <c r="M244" s="75">
        <f t="shared" si="7"/>
        <v>92.67222000000001</v>
      </c>
      <c r="N244" s="69">
        <f>(Table8[[#This Row],[Adj Close]]-Table8[[#This Row],[Forecast 6 Period ]])</f>
        <v>1.8883799999999837</v>
      </c>
      <c r="O244" s="69">
        <f>Table8[[#This Row],[Erorr 2]]^2</f>
        <v>3.5659790243999385</v>
      </c>
      <c r="P244" s="69">
        <f>ABS(Table8[[#This Row],[Erorr 2]])</f>
        <v>1.8883799999999837</v>
      </c>
      <c r="Q244" s="6">
        <f>Table8[[#This Row],[Abs Erorr 4]]/Table8[[#This Row],[Adj Close]]</f>
        <v>1.9970050951453183E-2</v>
      </c>
    </row>
    <row r="245" spans="6:17" x14ac:dyDescent="0.3">
      <c r="F245" s="79">
        <v>43817</v>
      </c>
      <c r="G245" s="80">
        <v>95.433599999999998</v>
      </c>
      <c r="H245" s="69">
        <f t="shared" si="6"/>
        <v>93.786270000000002</v>
      </c>
      <c r="I245" s="69">
        <f>(Table8[[#This Row],[Adj Close]]-Table8[[#This Row],[Forecast 3 Period]])</f>
        <v>1.6473299999999966</v>
      </c>
      <c r="J245" s="69">
        <f>Table8[[#This Row],[Erorr ]]^2</f>
        <v>2.713696128899989</v>
      </c>
      <c r="K245" s="69">
        <f>ABS(Table8[[#This Row],[Erorr ]])</f>
        <v>1.6473299999999966</v>
      </c>
      <c r="L245" s="6">
        <f>Table8[[#This Row],[Abs Erorr ]]/Table8[[#This Row],[Adj Close]]</f>
        <v>1.726153053012772E-2</v>
      </c>
      <c r="M245" s="75">
        <f t="shared" si="7"/>
        <v>93.193190000000001</v>
      </c>
      <c r="N245" s="69">
        <f>(Table8[[#This Row],[Adj Close]]-Table8[[#This Row],[Forecast 6 Period ]])</f>
        <v>2.2404099999999971</v>
      </c>
      <c r="O245" s="69">
        <f>Table8[[#This Row],[Erorr 2]]^2</f>
        <v>5.0194369680999875</v>
      </c>
      <c r="P245" s="69">
        <f>ABS(Table8[[#This Row],[Erorr 2]])</f>
        <v>2.2404099999999971</v>
      </c>
      <c r="Q245" s="6">
        <f>Table8[[#This Row],[Abs Erorr 4]]/Table8[[#This Row],[Adj Close]]</f>
        <v>2.3476113234751673E-2</v>
      </c>
    </row>
    <row r="246" spans="6:17" x14ac:dyDescent="0.3">
      <c r="F246" s="79">
        <v>43818</v>
      </c>
      <c r="G246" s="80">
        <v>95.983999999999995</v>
      </c>
      <c r="H246" s="69">
        <f t="shared" si="6"/>
        <v>94.670669999999987</v>
      </c>
      <c r="I246" s="69">
        <f>(Table8[[#This Row],[Adj Close]]-Table8[[#This Row],[Forecast 3 Period]])</f>
        <v>1.3133300000000077</v>
      </c>
      <c r="J246" s="69">
        <f>Table8[[#This Row],[Erorr ]]^2</f>
        <v>1.72483568890002</v>
      </c>
      <c r="K246" s="69">
        <f>ABS(Table8[[#This Row],[Erorr ]])</f>
        <v>1.3133300000000077</v>
      </c>
      <c r="L246" s="6">
        <f>Table8[[#This Row],[Abs Erorr ]]/Table8[[#This Row],[Adj Close]]</f>
        <v>1.3682801300216783E-2</v>
      </c>
      <c r="M246" s="75">
        <f t="shared" si="7"/>
        <v>93.801450000000003</v>
      </c>
      <c r="N246" s="69">
        <f>(Table8[[#This Row],[Adj Close]]-Table8[[#This Row],[Forecast 6 Period ]])</f>
        <v>2.182549999999992</v>
      </c>
      <c r="O246" s="69">
        <f>Table8[[#This Row],[Erorr 2]]^2</f>
        <v>4.7635245024999655</v>
      </c>
      <c r="P246" s="69">
        <f>ABS(Table8[[#This Row],[Erorr 2]])</f>
        <v>2.182549999999992</v>
      </c>
      <c r="Q246" s="6">
        <f>Table8[[#This Row],[Abs Erorr 4]]/Table8[[#This Row],[Adj Close]]</f>
        <v>2.2738685614268964E-2</v>
      </c>
    </row>
    <row r="247" spans="6:17" x14ac:dyDescent="0.3">
      <c r="F247" s="79">
        <v>43819</v>
      </c>
      <c r="G247" s="80">
        <v>94.854799999999997</v>
      </c>
      <c r="H247" s="69">
        <f t="shared" si="6"/>
        <v>95.391859999999994</v>
      </c>
      <c r="I247" s="69">
        <f>(Table8[[#This Row],[Adj Close]]-Table8[[#This Row],[Forecast 3 Period]])</f>
        <v>-0.53705999999999676</v>
      </c>
      <c r="J247" s="69">
        <f>Table8[[#This Row],[Erorr ]]^2</f>
        <v>0.28843344359999651</v>
      </c>
      <c r="K247" s="69">
        <f>ABS(Table8[[#This Row],[Erorr ]])</f>
        <v>0.53705999999999676</v>
      </c>
      <c r="L247" s="6">
        <f>Table8[[#This Row],[Abs Erorr ]]/Table8[[#This Row],[Adj Close]]</f>
        <v>5.6619169509608026E-3</v>
      </c>
      <c r="M247" s="75">
        <f t="shared" si="7"/>
        <v>94.498919999999998</v>
      </c>
      <c r="N247" s="69">
        <f>(Table8[[#This Row],[Adj Close]]-Table8[[#This Row],[Forecast 6 Period ]])</f>
        <v>0.35587999999999909</v>
      </c>
      <c r="O247" s="69">
        <f>Table8[[#This Row],[Erorr 2]]^2</f>
        <v>0.12665057439999935</v>
      </c>
      <c r="P247" s="69">
        <f>ABS(Table8[[#This Row],[Erorr 2]])</f>
        <v>0.35587999999999909</v>
      </c>
      <c r="Q247" s="6">
        <f>Table8[[#This Row],[Abs Erorr 4]]/Table8[[#This Row],[Adj Close]]</f>
        <v>3.7518396538709594E-3</v>
      </c>
    </row>
    <row r="248" spans="6:17" x14ac:dyDescent="0.3">
      <c r="F248" s="79">
        <v>43822</v>
      </c>
      <c r="G248" s="80">
        <v>94.930700000000002</v>
      </c>
      <c r="H248" s="69">
        <f t="shared" si="6"/>
        <v>95.367199999999997</v>
      </c>
      <c r="I248" s="69">
        <f>(Table8[[#This Row],[Adj Close]]-Table8[[#This Row],[Forecast 3 Period]])</f>
        <v>-0.43649999999999523</v>
      </c>
      <c r="J248" s="69">
        <f>Table8[[#This Row],[Erorr ]]^2</f>
        <v>0.19053224999999582</v>
      </c>
      <c r="K248" s="69">
        <f>ABS(Table8[[#This Row],[Erorr ]])</f>
        <v>0.43649999999999523</v>
      </c>
      <c r="L248" s="6">
        <f>Table8[[#This Row],[Abs Erorr ]]/Table8[[#This Row],[Adj Close]]</f>
        <v>4.5980910285081137E-3</v>
      </c>
      <c r="M248" s="75">
        <f t="shared" si="7"/>
        <v>94.820610000000002</v>
      </c>
      <c r="N248" s="69">
        <f>(Table8[[#This Row],[Adj Close]]-Table8[[#This Row],[Forecast 6 Period ]])</f>
        <v>0.11008999999999958</v>
      </c>
      <c r="O248" s="69">
        <f>Table8[[#This Row],[Erorr 2]]^2</f>
        <v>1.2119808099999907E-2</v>
      </c>
      <c r="P248" s="69">
        <f>ABS(Table8[[#This Row],[Erorr 2]])</f>
        <v>0.11008999999999958</v>
      </c>
      <c r="Q248" s="6">
        <f>Table8[[#This Row],[Abs Erorr 4]]/Table8[[#This Row],[Adj Close]]</f>
        <v>1.1596880671900615E-3</v>
      </c>
    </row>
    <row r="249" spans="6:17" x14ac:dyDescent="0.3">
      <c r="F249" s="79">
        <v>43823</v>
      </c>
      <c r="G249" s="80">
        <v>95.025599999999997</v>
      </c>
      <c r="H249" s="69">
        <f t="shared" si="6"/>
        <v>95.223919999999993</v>
      </c>
      <c r="I249" s="69">
        <f>(Table8[[#This Row],[Adj Close]]-Table8[[#This Row],[Forecast 3 Period]])</f>
        <v>-0.19831999999999539</v>
      </c>
      <c r="J249" s="69">
        <f>Table8[[#This Row],[Erorr ]]^2</f>
        <v>3.9330822399998168E-2</v>
      </c>
      <c r="K249" s="69">
        <f>ABS(Table8[[#This Row],[Erorr ]])</f>
        <v>0.19831999999999539</v>
      </c>
      <c r="L249" s="6">
        <f>Table8[[#This Row],[Abs Erorr ]]/Table8[[#This Row],[Adj Close]]</f>
        <v>2.0870165513292775E-3</v>
      </c>
      <c r="M249" s="75">
        <f t="shared" si="7"/>
        <v>95.073030000000003</v>
      </c>
      <c r="N249" s="69">
        <f>(Table8[[#This Row],[Adj Close]]-Table8[[#This Row],[Forecast 6 Period ]])</f>
        <v>-4.7430000000005634E-2</v>
      </c>
      <c r="O249" s="69">
        <f>Table8[[#This Row],[Erorr 2]]^2</f>
        <v>2.2496049000005343E-3</v>
      </c>
      <c r="P249" s="69">
        <f>ABS(Table8[[#This Row],[Erorr 2]])</f>
        <v>4.7430000000005634E-2</v>
      </c>
      <c r="Q249" s="6">
        <f>Table8[[#This Row],[Abs Erorr 4]]/Table8[[#This Row],[Adj Close]]</f>
        <v>4.9912865585700732E-4</v>
      </c>
    </row>
    <row r="250" spans="6:17" x14ac:dyDescent="0.3">
      <c r="F250" s="79">
        <v>43825</v>
      </c>
      <c r="G250" s="80">
        <v>95.566500000000005</v>
      </c>
      <c r="H250" s="69">
        <f t="shared" si="6"/>
        <v>94.945890000000006</v>
      </c>
      <c r="I250" s="69">
        <f>(Table8[[#This Row],[Adj Close]]-Table8[[#This Row],[Forecast 3 Period]])</f>
        <v>0.62060999999999922</v>
      </c>
      <c r="J250" s="69">
        <f>Table8[[#This Row],[Erorr ]]^2</f>
        <v>0.38515677209999905</v>
      </c>
      <c r="K250" s="69">
        <f>ABS(Table8[[#This Row],[Erorr ]])</f>
        <v>0.62060999999999922</v>
      </c>
      <c r="L250" s="6">
        <f>Table8[[#This Row],[Abs Erorr ]]/Table8[[#This Row],[Adj Close]]</f>
        <v>6.4940120230415387E-3</v>
      </c>
      <c r="M250" s="75">
        <f t="shared" si="7"/>
        <v>95.158439999999999</v>
      </c>
      <c r="N250" s="69">
        <f>(Table8[[#This Row],[Adj Close]]-Table8[[#This Row],[Forecast 6 Period ]])</f>
        <v>0.40806000000000608</v>
      </c>
      <c r="O250" s="69">
        <f>Table8[[#This Row],[Erorr 2]]^2</f>
        <v>0.16651296360000498</v>
      </c>
      <c r="P250" s="69">
        <f>ABS(Table8[[#This Row],[Erorr 2]])</f>
        <v>0.40806000000000608</v>
      </c>
      <c r="Q250" s="6">
        <f>Table8[[#This Row],[Abs Erorr 4]]/Table8[[#This Row],[Adj Close]]</f>
        <v>4.2699062956162055E-3</v>
      </c>
    </row>
    <row r="251" spans="6:17" x14ac:dyDescent="0.3">
      <c r="F251" s="79">
        <v>43826</v>
      </c>
      <c r="G251" s="80">
        <v>96.382499999999993</v>
      </c>
      <c r="H251" s="69">
        <f t="shared" si="6"/>
        <v>95.213489999999993</v>
      </c>
      <c r="I251" s="69">
        <f>(Table8[[#This Row],[Adj Close]]-Table8[[#This Row],[Forecast 3 Period]])</f>
        <v>1.1690100000000001</v>
      </c>
      <c r="J251" s="69">
        <f>Table8[[#This Row],[Erorr ]]^2</f>
        <v>1.3665843801000002</v>
      </c>
      <c r="K251" s="69">
        <f>ABS(Table8[[#This Row],[Erorr ]])</f>
        <v>1.1690100000000001</v>
      </c>
      <c r="L251" s="6">
        <f>Table8[[#This Row],[Abs Erorr ]]/Table8[[#This Row],[Adj Close]]</f>
        <v>1.2128861567193217E-2</v>
      </c>
      <c r="M251" s="75">
        <f t="shared" si="7"/>
        <v>95.217280000000017</v>
      </c>
      <c r="N251" s="69">
        <f>(Table8[[#This Row],[Adj Close]]-Table8[[#This Row],[Forecast 6 Period ]])</f>
        <v>1.1652199999999766</v>
      </c>
      <c r="O251" s="69">
        <f>Table8[[#This Row],[Erorr 2]]^2</f>
        <v>1.3577376483999455</v>
      </c>
      <c r="P251" s="69">
        <f>ABS(Table8[[#This Row],[Erorr 2]])</f>
        <v>1.1652199999999766</v>
      </c>
      <c r="Q251" s="6">
        <f>Table8[[#This Row],[Abs Erorr 4]]/Table8[[#This Row],[Adj Close]]</f>
        <v>1.2089539076076846E-2</v>
      </c>
    </row>
    <row r="252" spans="6:17" x14ac:dyDescent="0.3">
      <c r="F252" s="79">
        <v>43829</v>
      </c>
      <c r="G252" s="80">
        <v>95.651899999999998</v>
      </c>
      <c r="H252" s="69">
        <f t="shared" si="6"/>
        <v>95.730629999999991</v>
      </c>
      <c r="I252" s="69">
        <f>(Table8[[#This Row],[Adj Close]]-Table8[[#This Row],[Forecast 3 Period]])</f>
        <v>-7.8729999999993083E-2</v>
      </c>
      <c r="J252" s="69">
        <f>Table8[[#This Row],[Erorr ]]^2</f>
        <v>6.1984128999989108E-3</v>
      </c>
      <c r="K252" s="69">
        <f>ABS(Table8[[#This Row],[Erorr ]])</f>
        <v>7.8729999999993083E-2</v>
      </c>
      <c r="L252" s="6">
        <f>Table8[[#This Row],[Abs Erorr ]]/Table8[[#This Row],[Adj Close]]</f>
        <v>8.230887206630823E-4</v>
      </c>
      <c r="M252" s="75">
        <f t="shared" si="7"/>
        <v>95.464939999999999</v>
      </c>
      <c r="N252" s="69">
        <f>(Table8[[#This Row],[Adj Close]]-Table8[[#This Row],[Forecast 6 Period ]])</f>
        <v>0.18695999999999913</v>
      </c>
      <c r="O252" s="69">
        <f>Table8[[#This Row],[Erorr 2]]^2</f>
        <v>3.4954041599999673E-2</v>
      </c>
      <c r="P252" s="69">
        <f>ABS(Table8[[#This Row],[Erorr 2]])</f>
        <v>0.18695999999999913</v>
      </c>
      <c r="Q252" s="6">
        <f>Table8[[#This Row],[Abs Erorr 4]]/Table8[[#This Row],[Adj Close]]</f>
        <v>1.9545874154094076E-3</v>
      </c>
    </row>
    <row r="253" spans="6:17" x14ac:dyDescent="0.3">
      <c r="F253" s="79">
        <v>43830</v>
      </c>
      <c r="G253" s="80">
        <v>96.135800000000003</v>
      </c>
      <c r="H253" s="69">
        <f t="shared" si="6"/>
        <v>95.845460000000003</v>
      </c>
      <c r="I253" s="69">
        <f>(Table8[[#This Row],[Adj Close]]-Table8[[#This Row],[Forecast 3 Period]])</f>
        <v>0.29034000000000049</v>
      </c>
      <c r="J253" s="69">
        <f>Table8[[#This Row],[Erorr ]]^2</f>
        <v>8.4297315600000283E-2</v>
      </c>
      <c r="K253" s="69">
        <f>ABS(Table8[[#This Row],[Erorr ]])</f>
        <v>0.29034000000000049</v>
      </c>
      <c r="L253" s="6">
        <f>Table8[[#This Row],[Abs Erorr ]]/Table8[[#This Row],[Adj Close]]</f>
        <v>3.0201028128959292E-3</v>
      </c>
      <c r="M253" s="75">
        <f t="shared" si="7"/>
        <v>95.50385</v>
      </c>
      <c r="N253" s="69">
        <f>(Table8[[#This Row],[Adj Close]]-Table8[[#This Row],[Forecast 6 Period ]])</f>
        <v>0.63195000000000334</v>
      </c>
      <c r="O253" s="69">
        <f>Table8[[#This Row],[Erorr 2]]^2</f>
        <v>0.39936080250000422</v>
      </c>
      <c r="P253" s="69">
        <f>ABS(Table8[[#This Row],[Erorr 2]])</f>
        <v>0.63195000000000334</v>
      </c>
      <c r="Q253" s="6">
        <f>Table8[[#This Row],[Abs Erorr 4]]/Table8[[#This Row],[Adj Close]]</f>
        <v>6.573513717054451E-3</v>
      </c>
    </row>
    <row r="254" spans="6:17" x14ac:dyDescent="0.3">
      <c r="F254" s="79">
        <v>43832</v>
      </c>
      <c r="G254" s="80">
        <v>96.9803</v>
      </c>
      <c r="H254" s="69">
        <f t="shared" si="6"/>
        <v>96.064639999999997</v>
      </c>
      <c r="I254" s="69">
        <f>(Table8[[#This Row],[Adj Close]]-Table8[[#This Row],[Forecast 3 Period]])</f>
        <v>0.91566000000000258</v>
      </c>
      <c r="J254" s="69">
        <f>Table8[[#This Row],[Erorr ]]^2</f>
        <v>0.83843323560000471</v>
      </c>
      <c r="K254" s="69">
        <f>ABS(Table8[[#This Row],[Erorr ]])</f>
        <v>0.91566000000000258</v>
      </c>
      <c r="L254" s="6">
        <f>Table8[[#This Row],[Abs Erorr ]]/Table8[[#This Row],[Adj Close]]</f>
        <v>9.4417113578737395E-3</v>
      </c>
      <c r="M254" s="75">
        <f t="shared" si="7"/>
        <v>95.742970000000014</v>
      </c>
      <c r="N254" s="69">
        <f>(Table8[[#This Row],[Adj Close]]-Table8[[#This Row],[Forecast 6 Period ]])</f>
        <v>1.2373299999999858</v>
      </c>
      <c r="O254" s="69">
        <f>Table8[[#This Row],[Erorr 2]]^2</f>
        <v>1.530985528899965</v>
      </c>
      <c r="P254" s="69">
        <f>ABS(Table8[[#This Row],[Erorr 2]])</f>
        <v>1.2373299999999858</v>
      </c>
      <c r="Q254" s="6">
        <f>Table8[[#This Row],[Abs Erorr 4]]/Table8[[#This Row],[Adj Close]]</f>
        <v>1.2758570555050724E-2</v>
      </c>
    </row>
    <row r="255" spans="6:17" x14ac:dyDescent="0.3">
      <c r="F255" s="79">
        <v>43833</v>
      </c>
      <c r="G255" s="80">
        <v>96.714699999999993</v>
      </c>
      <c r="H255" s="69">
        <f t="shared" si="6"/>
        <v>96.328430000000012</v>
      </c>
      <c r="I255" s="69">
        <f>(Table8[[#This Row],[Adj Close]]-Table8[[#This Row],[Forecast 3 Period]])</f>
        <v>0.38626999999998191</v>
      </c>
      <c r="J255" s="69">
        <f>Table8[[#This Row],[Erorr ]]^2</f>
        <v>0.14920451289998601</v>
      </c>
      <c r="K255" s="69">
        <f>ABS(Table8[[#This Row],[Erorr ]])</f>
        <v>0.38626999999998191</v>
      </c>
      <c r="L255" s="6">
        <f>Table8[[#This Row],[Abs Erorr ]]/Table8[[#This Row],[Adj Close]]</f>
        <v>3.9939119906279184E-3</v>
      </c>
      <c r="M255" s="75">
        <f t="shared" si="7"/>
        <v>96.089310000000012</v>
      </c>
      <c r="N255" s="69">
        <f>(Table8[[#This Row],[Adj Close]]-Table8[[#This Row],[Forecast 6 Period ]])</f>
        <v>0.62538999999998168</v>
      </c>
      <c r="O255" s="69">
        <f>Table8[[#This Row],[Erorr 2]]^2</f>
        <v>0.39111265209997709</v>
      </c>
      <c r="P255" s="69">
        <f>ABS(Table8[[#This Row],[Erorr 2]])</f>
        <v>0.62538999999998168</v>
      </c>
      <c r="Q255" s="6">
        <f>Table8[[#This Row],[Abs Erorr 4]]/Table8[[#This Row],[Adj Close]]</f>
        <v>6.466338622773805E-3</v>
      </c>
    </row>
    <row r="256" spans="6:17" x14ac:dyDescent="0.3">
      <c r="F256" s="79">
        <v>43836</v>
      </c>
      <c r="G256" s="80">
        <v>96.629300000000001</v>
      </c>
      <c r="H256" s="69">
        <f t="shared" si="6"/>
        <v>96.620709999999988</v>
      </c>
      <c r="I256" s="69">
        <f>(Table8[[#This Row],[Adj Close]]-Table8[[#This Row],[Forecast 3 Period]])</f>
        <v>8.59000000001231E-3</v>
      </c>
      <c r="J256" s="69">
        <f>Table8[[#This Row],[Erorr ]]^2</f>
        <v>7.3788100000211486E-5</v>
      </c>
      <c r="K256" s="69">
        <f>ABS(Table8[[#This Row],[Erorr ]])</f>
        <v>8.59000000001231E-3</v>
      </c>
      <c r="L256" s="6">
        <f>Table8[[#This Row],[Abs Erorr ]]/Table8[[#This Row],[Adj Close]]</f>
        <v>8.8896432034717311E-5</v>
      </c>
      <c r="M256" s="75">
        <f t="shared" si="7"/>
        <v>96.291440000000009</v>
      </c>
      <c r="N256" s="69">
        <f>(Table8[[#This Row],[Adj Close]]-Table8[[#This Row],[Forecast 6 Period ]])</f>
        <v>0.33785999999999206</v>
      </c>
      <c r="O256" s="69">
        <f>Table8[[#This Row],[Erorr 2]]^2</f>
        <v>0.11414937959999463</v>
      </c>
      <c r="P256" s="69">
        <f>ABS(Table8[[#This Row],[Erorr 2]])</f>
        <v>0.33785999999999206</v>
      </c>
      <c r="Q256" s="6">
        <f>Table8[[#This Row],[Abs Erorr 4]]/Table8[[#This Row],[Adj Close]]</f>
        <v>3.496455008987875E-3</v>
      </c>
    </row>
    <row r="257" spans="6:17" x14ac:dyDescent="0.3">
      <c r="F257" s="79">
        <v>43837</v>
      </c>
      <c r="G257" s="80">
        <v>96.581800000000001</v>
      </c>
      <c r="H257" s="69">
        <f t="shared" si="6"/>
        <v>96.760220000000004</v>
      </c>
      <c r="I257" s="69">
        <f>(Table8[[#This Row],[Adj Close]]-Table8[[#This Row],[Forecast 3 Period]])</f>
        <v>-0.17842000000000269</v>
      </c>
      <c r="J257" s="69">
        <f>Table8[[#This Row],[Erorr ]]^2</f>
        <v>3.1833696400000958E-2</v>
      </c>
      <c r="K257" s="69">
        <f>ABS(Table8[[#This Row],[Erorr ]])</f>
        <v>0.17842000000000269</v>
      </c>
      <c r="L257" s="6">
        <f>Table8[[#This Row],[Abs Erorr ]]/Table8[[#This Row],[Adj Close]]</f>
        <v>1.8473459802985934E-3</v>
      </c>
      <c r="M257" s="75">
        <f t="shared" si="7"/>
        <v>96.495460000000008</v>
      </c>
      <c r="N257" s="69">
        <f>(Table8[[#This Row],[Adj Close]]-Table8[[#This Row],[Forecast 6 Period ]])</f>
        <v>8.6339999999992756E-2</v>
      </c>
      <c r="O257" s="69">
        <f>Table8[[#This Row],[Erorr 2]]^2</f>
        <v>7.4545955999987491E-3</v>
      </c>
      <c r="P257" s="69">
        <f>ABS(Table8[[#This Row],[Erorr 2]])</f>
        <v>8.6339999999992756E-2</v>
      </c>
      <c r="Q257" s="6">
        <f>Table8[[#This Row],[Abs Erorr 4]]/Table8[[#This Row],[Adj Close]]</f>
        <v>8.9395724660332231E-4</v>
      </c>
    </row>
    <row r="258" spans="6:17" x14ac:dyDescent="0.3">
      <c r="F258" s="79">
        <v>43838</v>
      </c>
      <c r="G258" s="80">
        <v>96.363600000000005</v>
      </c>
      <c r="H258" s="69">
        <f t="shared" si="6"/>
        <v>96.635919999999999</v>
      </c>
      <c r="I258" s="69">
        <f>(Table8[[#This Row],[Adj Close]]-Table8[[#This Row],[Forecast 3 Period]])</f>
        <v>-0.27231999999999346</v>
      </c>
      <c r="J258" s="69">
        <f>Table8[[#This Row],[Erorr ]]^2</f>
        <v>7.4158182399996442E-2</v>
      </c>
      <c r="K258" s="69">
        <f>ABS(Table8[[#This Row],[Erorr ]])</f>
        <v>0.27231999999999346</v>
      </c>
      <c r="L258" s="6">
        <f>Table8[[#This Row],[Abs Erorr ]]/Table8[[#This Row],[Adj Close]]</f>
        <v>2.825963330552132E-3</v>
      </c>
      <c r="M258" s="75">
        <f t="shared" si="7"/>
        <v>96.559990000000013</v>
      </c>
      <c r="N258" s="69">
        <f>(Table8[[#This Row],[Adj Close]]-Table8[[#This Row],[Forecast 6 Period ]])</f>
        <v>-0.19639000000000806</v>
      </c>
      <c r="O258" s="69">
        <f>Table8[[#This Row],[Erorr 2]]^2</f>
        <v>3.8569032100003162E-2</v>
      </c>
      <c r="P258" s="69">
        <f>ABS(Table8[[#This Row],[Erorr 2]])</f>
        <v>0.19639000000000806</v>
      </c>
      <c r="Q258" s="6">
        <f>Table8[[#This Row],[Abs Erorr 4]]/Table8[[#This Row],[Adj Close]]</f>
        <v>2.0380102030228015E-3</v>
      </c>
    </row>
    <row r="259" spans="6:17" x14ac:dyDescent="0.3">
      <c r="F259" s="79">
        <v>43839</v>
      </c>
      <c r="G259" s="80">
        <v>96.2971</v>
      </c>
      <c r="H259" s="69">
        <f t="shared" si="6"/>
        <v>96.508769999999998</v>
      </c>
      <c r="I259" s="69">
        <f>(Table8[[#This Row],[Adj Close]]-Table8[[#This Row],[Forecast 3 Period]])</f>
        <v>-0.21166999999999803</v>
      </c>
      <c r="J259" s="69">
        <f>Table8[[#This Row],[Erorr ]]^2</f>
        <v>4.4804188899999167E-2</v>
      </c>
      <c r="K259" s="69">
        <f>ABS(Table8[[#This Row],[Erorr ]])</f>
        <v>0.21166999999999803</v>
      </c>
      <c r="L259" s="6">
        <f>Table8[[#This Row],[Abs Erorr ]]/Table8[[#This Row],[Adj Close]]</f>
        <v>2.1980931928375622E-3</v>
      </c>
      <c r="M259" s="75">
        <f t="shared" si="7"/>
        <v>96.569490000000016</v>
      </c>
      <c r="N259" s="69">
        <f>(Table8[[#This Row],[Adj Close]]-Table8[[#This Row],[Forecast 6 Period ]])</f>
        <v>-0.27239000000001568</v>
      </c>
      <c r="O259" s="69">
        <f>Table8[[#This Row],[Erorr 2]]^2</f>
        <v>7.4196312100008543E-2</v>
      </c>
      <c r="P259" s="69">
        <f>ABS(Table8[[#This Row],[Erorr 2]])</f>
        <v>0.27239000000001568</v>
      </c>
      <c r="Q259" s="6">
        <f>Table8[[#This Row],[Abs Erorr 4]]/Table8[[#This Row],[Adj Close]]</f>
        <v>2.8286417763361063E-3</v>
      </c>
    </row>
    <row r="260" spans="6:17" x14ac:dyDescent="0.3">
      <c r="F260" s="79">
        <v>43840</v>
      </c>
      <c r="G260" s="80">
        <v>95.746700000000004</v>
      </c>
      <c r="H260" s="69">
        <f t="shared" si="6"/>
        <v>96.402459999999991</v>
      </c>
      <c r="I260" s="69">
        <f>(Table8[[#This Row],[Adj Close]]-Table8[[#This Row],[Forecast 3 Period]])</f>
        <v>-0.65575999999998658</v>
      </c>
      <c r="J260" s="69">
        <f>Table8[[#This Row],[Erorr ]]^2</f>
        <v>0.43002117759998237</v>
      </c>
      <c r="K260" s="69">
        <f>ABS(Table8[[#This Row],[Erorr ]])</f>
        <v>0.65575999999998658</v>
      </c>
      <c r="L260" s="6">
        <f>Table8[[#This Row],[Abs Erorr ]]/Table8[[#This Row],[Adj Close]]</f>
        <v>6.8489044531037267E-3</v>
      </c>
      <c r="M260" s="75">
        <f t="shared" si="7"/>
        <v>96.543860000000009</v>
      </c>
      <c r="N260" s="69">
        <f>(Table8[[#This Row],[Adj Close]]-Table8[[#This Row],[Forecast 6 Period ]])</f>
        <v>-0.7971600000000052</v>
      </c>
      <c r="O260" s="69">
        <f>Table8[[#This Row],[Erorr 2]]^2</f>
        <v>0.63546406560000823</v>
      </c>
      <c r="P260" s="69">
        <f>ABS(Table8[[#This Row],[Erorr 2]])</f>
        <v>0.7971600000000052</v>
      </c>
      <c r="Q260" s="6">
        <f>Table8[[#This Row],[Abs Erorr 4]]/Table8[[#This Row],[Adj Close]]</f>
        <v>8.3257177531967704E-3</v>
      </c>
    </row>
    <row r="261" spans="6:17" x14ac:dyDescent="0.3">
      <c r="F261" s="79">
        <v>43843</v>
      </c>
      <c r="G261" s="80">
        <v>96.942400000000006</v>
      </c>
      <c r="H261" s="69">
        <f t="shared" si="6"/>
        <v>96.096890000000002</v>
      </c>
      <c r="I261" s="69">
        <f>(Table8[[#This Row],[Adj Close]]-Table8[[#This Row],[Forecast 3 Period]])</f>
        <v>0.84551000000000442</v>
      </c>
      <c r="J261" s="69">
        <f>Table8[[#This Row],[Erorr ]]^2</f>
        <v>0.71488716010000752</v>
      </c>
      <c r="K261" s="69">
        <f>ABS(Table8[[#This Row],[Erorr ]])</f>
        <v>0.84551000000000442</v>
      </c>
      <c r="L261" s="6">
        <f>Table8[[#This Row],[Abs Erorr ]]/Table8[[#This Row],[Adj Close]]</f>
        <v>8.7217770552410947E-3</v>
      </c>
      <c r="M261" s="75">
        <f t="shared" si="7"/>
        <v>96.332240000000013</v>
      </c>
      <c r="N261" s="69">
        <f>(Table8[[#This Row],[Adj Close]]-Table8[[#This Row],[Forecast 6 Period ]])</f>
        <v>0.61015999999999337</v>
      </c>
      <c r="O261" s="69">
        <f>Table8[[#This Row],[Erorr 2]]^2</f>
        <v>0.3722952255999919</v>
      </c>
      <c r="P261" s="69">
        <f>ABS(Table8[[#This Row],[Erorr 2]])</f>
        <v>0.61015999999999337</v>
      </c>
      <c r="Q261" s="6">
        <f>Table8[[#This Row],[Abs Erorr 4]]/Table8[[#This Row],[Adj Close]]</f>
        <v>6.2940467741668593E-3</v>
      </c>
    </row>
    <row r="262" spans="6:17" x14ac:dyDescent="0.3">
      <c r="F262" s="79">
        <v>43844</v>
      </c>
      <c r="G262" s="80">
        <v>97.663600000000002</v>
      </c>
      <c r="H262" s="69">
        <f t="shared" ref="H262:H325" si="8">$A$10*G261+$A$11*G260+$A$12*G259</f>
        <v>96.39009999999999</v>
      </c>
      <c r="I262" s="69">
        <f>(Table8[[#This Row],[Adj Close]]-Table8[[#This Row],[Forecast 3 Period]])</f>
        <v>1.2735000000000127</v>
      </c>
      <c r="J262" s="69">
        <f>Table8[[#This Row],[Erorr ]]^2</f>
        <v>1.6218022500000324</v>
      </c>
      <c r="K262" s="69">
        <f>ABS(Table8[[#This Row],[Erorr ]])</f>
        <v>1.2735000000000127</v>
      </c>
      <c r="L262" s="6">
        <f>Table8[[#This Row],[Abs Erorr ]]/Table8[[#This Row],[Adj Close]]</f>
        <v>1.3039658583136529E-2</v>
      </c>
      <c r="M262" s="75">
        <f t="shared" si="7"/>
        <v>96.391070000000013</v>
      </c>
      <c r="N262" s="69">
        <f>(Table8[[#This Row],[Adj Close]]-Table8[[#This Row],[Forecast 6 Period ]])</f>
        <v>1.2725299999999891</v>
      </c>
      <c r="O262" s="69">
        <f>Table8[[#This Row],[Erorr 2]]^2</f>
        <v>1.6193326008999722</v>
      </c>
      <c r="P262" s="69">
        <f>ABS(Table8[[#This Row],[Erorr 2]])</f>
        <v>1.2725299999999891</v>
      </c>
      <c r="Q262" s="6">
        <f>Table8[[#This Row],[Abs Erorr 4]]/Table8[[#This Row],[Adj Close]]</f>
        <v>1.3029726530662283E-2</v>
      </c>
    </row>
    <row r="263" spans="6:17" x14ac:dyDescent="0.3">
      <c r="F263" s="79">
        <v>43845</v>
      </c>
      <c r="G263" s="80">
        <v>97.540199999999999</v>
      </c>
      <c r="H263" s="69">
        <f t="shared" si="8"/>
        <v>96.872170000000011</v>
      </c>
      <c r="I263" s="69">
        <f>(Table8[[#This Row],[Adj Close]]-Table8[[#This Row],[Forecast 3 Period]])</f>
        <v>0.66802999999998747</v>
      </c>
      <c r="J263" s="69">
        <f>Table8[[#This Row],[Erorr ]]^2</f>
        <v>0.44626408089998326</v>
      </c>
      <c r="K263" s="69">
        <f>ABS(Table8[[#This Row],[Erorr ]])</f>
        <v>0.66802999999998747</v>
      </c>
      <c r="L263" s="6">
        <f>Table8[[#This Row],[Abs Erorr ]]/Table8[[#This Row],[Adj Close]]</f>
        <v>6.8487659447077969E-3</v>
      </c>
      <c r="M263" s="75">
        <f t="shared" si="7"/>
        <v>96.624499999999998</v>
      </c>
      <c r="N263" s="69">
        <f>(Table8[[#This Row],[Adj Close]]-Table8[[#This Row],[Forecast 6 Period ]])</f>
        <v>0.91570000000000107</v>
      </c>
      <c r="O263" s="69">
        <f>Table8[[#This Row],[Erorr 2]]^2</f>
        <v>0.83850649000000199</v>
      </c>
      <c r="P263" s="69">
        <f>ABS(Table8[[#This Row],[Erorr 2]])</f>
        <v>0.91570000000000107</v>
      </c>
      <c r="Q263" s="6">
        <f>Table8[[#This Row],[Abs Erorr 4]]/Table8[[#This Row],[Adj Close]]</f>
        <v>9.3879241584495527E-3</v>
      </c>
    </row>
    <row r="264" spans="6:17" x14ac:dyDescent="0.3">
      <c r="F264" s="79">
        <v>43846</v>
      </c>
      <c r="G264" s="80">
        <v>98.090599999999995</v>
      </c>
      <c r="H264" s="69">
        <f t="shared" si="8"/>
        <v>97.397880000000015</v>
      </c>
      <c r="I264" s="69">
        <f>(Table8[[#This Row],[Adj Close]]-Table8[[#This Row],[Forecast 3 Period]])</f>
        <v>0.69271999999998002</v>
      </c>
      <c r="J264" s="69">
        <f>Table8[[#This Row],[Erorr ]]^2</f>
        <v>0.47986099839997232</v>
      </c>
      <c r="K264" s="69">
        <f>ABS(Table8[[#This Row],[Erorr ]])</f>
        <v>0.69271999999998002</v>
      </c>
      <c r="L264" s="6">
        <f>Table8[[#This Row],[Abs Erorr ]]/Table8[[#This Row],[Adj Close]]</f>
        <v>7.0620426422101611E-3</v>
      </c>
      <c r="M264" s="75">
        <f t="shared" si="7"/>
        <v>96.844650000000016</v>
      </c>
      <c r="N264" s="69">
        <f>(Table8[[#This Row],[Adj Close]]-Table8[[#This Row],[Forecast 6 Period ]])</f>
        <v>1.2459499999999792</v>
      </c>
      <c r="O264" s="69">
        <f>Table8[[#This Row],[Erorr 2]]^2</f>
        <v>1.5523914024999483</v>
      </c>
      <c r="P264" s="69">
        <f>ABS(Table8[[#This Row],[Erorr 2]])</f>
        <v>1.2459499999999792</v>
      </c>
      <c r="Q264" s="6">
        <f>Table8[[#This Row],[Abs Erorr 4]]/Table8[[#This Row],[Adj Close]]</f>
        <v>1.2702032610667886E-2</v>
      </c>
    </row>
    <row r="265" spans="6:17" x14ac:dyDescent="0.3">
      <c r="F265" s="79">
        <v>43847</v>
      </c>
      <c r="G265" s="80">
        <v>99.191299999999998</v>
      </c>
      <c r="H265" s="69">
        <f t="shared" si="8"/>
        <v>97.797380000000004</v>
      </c>
      <c r="I265" s="69">
        <f>(Table8[[#This Row],[Adj Close]]-Table8[[#This Row],[Forecast 3 Period]])</f>
        <v>1.3939199999999943</v>
      </c>
      <c r="J265" s="69">
        <f>Table8[[#This Row],[Erorr ]]^2</f>
        <v>1.943012966399984</v>
      </c>
      <c r="K265" s="69">
        <f>ABS(Table8[[#This Row],[Erorr ]])</f>
        <v>1.3939199999999943</v>
      </c>
      <c r="L265" s="6">
        <f>Table8[[#This Row],[Abs Erorr ]]/Table8[[#This Row],[Adj Close]]</f>
        <v>1.4052845360429738E-2</v>
      </c>
      <c r="M265" s="75">
        <f t="shared" ref="M265:M328" si="9">$B$10*G264+$B$11*G263+$B$12*G262+$B$13*G261+$B$14*G260+$B$15*G259</f>
        <v>97.251739999999998</v>
      </c>
      <c r="N265" s="69">
        <f>(Table8[[#This Row],[Adj Close]]-Table8[[#This Row],[Forecast 6 Period ]])</f>
        <v>1.9395600000000002</v>
      </c>
      <c r="O265" s="69">
        <f>Table8[[#This Row],[Erorr 2]]^2</f>
        <v>3.7618929936000005</v>
      </c>
      <c r="P265" s="69">
        <f>ABS(Table8[[#This Row],[Erorr 2]])</f>
        <v>1.9395600000000002</v>
      </c>
      <c r="Q265" s="6">
        <f>Table8[[#This Row],[Abs Erorr 4]]/Table8[[#This Row],[Adj Close]]</f>
        <v>1.9553731022781233E-2</v>
      </c>
    </row>
    <row r="266" spans="6:17" x14ac:dyDescent="0.3">
      <c r="F266" s="79">
        <v>43851</v>
      </c>
      <c r="G266" s="80">
        <v>99.238799999999998</v>
      </c>
      <c r="H266" s="69">
        <f t="shared" si="8"/>
        <v>98.365759999999995</v>
      </c>
      <c r="I266" s="69">
        <f>(Table8[[#This Row],[Adj Close]]-Table8[[#This Row],[Forecast 3 Period]])</f>
        <v>0.87304000000000315</v>
      </c>
      <c r="J266" s="69">
        <f>Table8[[#This Row],[Erorr ]]^2</f>
        <v>0.76219884160000551</v>
      </c>
      <c r="K266" s="69">
        <f>ABS(Table8[[#This Row],[Erorr ]])</f>
        <v>0.87304000000000315</v>
      </c>
      <c r="L266" s="6">
        <f>Table8[[#This Row],[Abs Erorr ]]/Table8[[#This Row],[Adj Close]]</f>
        <v>8.7973655465402971E-3</v>
      </c>
      <c r="M266" s="75">
        <f t="shared" si="9"/>
        <v>97.766050000000007</v>
      </c>
      <c r="N266" s="69">
        <f>(Table8[[#This Row],[Adj Close]]-Table8[[#This Row],[Forecast 6 Period ]])</f>
        <v>1.4727499999999907</v>
      </c>
      <c r="O266" s="69">
        <f>Table8[[#This Row],[Erorr 2]]^2</f>
        <v>2.1689925624999726</v>
      </c>
      <c r="P266" s="69">
        <f>ABS(Table8[[#This Row],[Erorr 2]])</f>
        <v>1.4727499999999907</v>
      </c>
      <c r="Q266" s="6">
        <f>Table8[[#This Row],[Abs Erorr 4]]/Table8[[#This Row],[Adj Close]]</f>
        <v>1.4840465624332324E-2</v>
      </c>
    </row>
    <row r="267" spans="6:17" x14ac:dyDescent="0.3">
      <c r="F267" s="79">
        <v>43852</v>
      </c>
      <c r="G267" s="80">
        <v>99.153400000000005</v>
      </c>
      <c r="H267" s="69">
        <f t="shared" si="8"/>
        <v>98.880089999999996</v>
      </c>
      <c r="I267" s="69">
        <f>(Table8[[#This Row],[Adj Close]]-Table8[[#This Row],[Forecast 3 Period]])</f>
        <v>0.27331000000000927</v>
      </c>
      <c r="J267" s="69">
        <f>Table8[[#This Row],[Erorr ]]^2</f>
        <v>7.4698356100005067E-2</v>
      </c>
      <c r="K267" s="69">
        <f>ABS(Table8[[#This Row],[Erorr ]])</f>
        <v>0.27331000000000927</v>
      </c>
      <c r="L267" s="6">
        <f>Table8[[#This Row],[Abs Erorr ]]/Table8[[#This Row],[Adj Close]]</f>
        <v>2.7564359870665984E-3</v>
      </c>
      <c r="M267" s="75">
        <f t="shared" si="9"/>
        <v>98.272780000000012</v>
      </c>
      <c r="N267" s="69">
        <f>(Table8[[#This Row],[Adj Close]]-Table8[[#This Row],[Forecast 6 Period ]])</f>
        <v>0.8806199999999933</v>
      </c>
      <c r="O267" s="69">
        <f>Table8[[#This Row],[Erorr 2]]^2</f>
        <v>0.77549158439998822</v>
      </c>
      <c r="P267" s="69">
        <f>ABS(Table8[[#This Row],[Erorr 2]])</f>
        <v>0.8806199999999933</v>
      </c>
      <c r="Q267" s="6">
        <f>Table8[[#This Row],[Abs Erorr 4]]/Table8[[#This Row],[Adj Close]]</f>
        <v>8.8813898464398921E-3</v>
      </c>
    </row>
    <row r="268" spans="6:17" x14ac:dyDescent="0.3">
      <c r="F268" s="79">
        <v>43853</v>
      </c>
      <c r="G268" s="80">
        <v>97.758499999999998</v>
      </c>
      <c r="H268" s="69">
        <f t="shared" si="8"/>
        <v>99.190389999999994</v>
      </c>
      <c r="I268" s="69">
        <f>(Table8[[#This Row],[Adj Close]]-Table8[[#This Row],[Forecast 3 Period]])</f>
        <v>-1.4318899999999957</v>
      </c>
      <c r="J268" s="69">
        <f>Table8[[#This Row],[Erorr ]]^2</f>
        <v>2.0503089720999874</v>
      </c>
      <c r="K268" s="69">
        <f>ABS(Table8[[#This Row],[Erorr ]])</f>
        <v>1.4318899999999957</v>
      </c>
      <c r="L268" s="6">
        <f>Table8[[#This Row],[Abs Erorr ]]/Table8[[#This Row],[Adj Close]]</f>
        <v>1.4647217377517001E-2</v>
      </c>
      <c r="M268" s="75">
        <f t="shared" si="9"/>
        <v>98.655200000000008</v>
      </c>
      <c r="N268" s="69">
        <f>(Table8[[#This Row],[Adj Close]]-Table8[[#This Row],[Forecast 6 Period ]])</f>
        <v>-0.89670000000000982</v>
      </c>
      <c r="O268" s="69">
        <f>Table8[[#This Row],[Erorr 2]]^2</f>
        <v>0.80407089000001764</v>
      </c>
      <c r="P268" s="69">
        <f>ABS(Table8[[#This Row],[Erorr 2]])</f>
        <v>0.89670000000000982</v>
      </c>
      <c r="Q268" s="6">
        <f>Table8[[#This Row],[Abs Erorr 4]]/Table8[[#This Row],[Adj Close]]</f>
        <v>9.1726039167950597E-3</v>
      </c>
    </row>
    <row r="269" spans="6:17" x14ac:dyDescent="0.3">
      <c r="F269" s="79">
        <v>43854</v>
      </c>
      <c r="G269" s="80">
        <v>96.819100000000006</v>
      </c>
      <c r="H269" s="69">
        <f t="shared" si="8"/>
        <v>98.62106</v>
      </c>
      <c r="I269" s="69">
        <f>(Table8[[#This Row],[Adj Close]]-Table8[[#This Row],[Forecast 3 Period]])</f>
        <v>-1.801959999999994</v>
      </c>
      <c r="J269" s="69">
        <f>Table8[[#This Row],[Erorr ]]^2</f>
        <v>3.2470598415999783</v>
      </c>
      <c r="K269" s="69">
        <f>ABS(Table8[[#This Row],[Erorr ]])</f>
        <v>1.801959999999994</v>
      </c>
      <c r="L269" s="6">
        <f>Table8[[#This Row],[Abs Erorr ]]/Table8[[#This Row],[Adj Close]]</f>
        <v>1.8611616922693908E-2</v>
      </c>
      <c r="M269" s="75">
        <f t="shared" si="9"/>
        <v>98.631479999999996</v>
      </c>
      <c r="N269" s="69">
        <f>(Table8[[#This Row],[Adj Close]]-Table8[[#This Row],[Forecast 6 Period ]])</f>
        <v>-1.8123799999999903</v>
      </c>
      <c r="O269" s="69">
        <f>Table8[[#This Row],[Erorr 2]]^2</f>
        <v>3.2847212643999648</v>
      </c>
      <c r="P269" s="69">
        <f>ABS(Table8[[#This Row],[Erorr 2]])</f>
        <v>1.8123799999999903</v>
      </c>
      <c r="Q269" s="6">
        <f>Table8[[#This Row],[Abs Erorr 4]]/Table8[[#This Row],[Adj Close]]</f>
        <v>1.8719240315185643E-2</v>
      </c>
    </row>
    <row r="270" spans="6:17" x14ac:dyDescent="0.3">
      <c r="F270" s="79">
        <v>43857</v>
      </c>
      <c r="G270" s="80">
        <v>95.120500000000007</v>
      </c>
      <c r="H270" s="69">
        <f t="shared" si="8"/>
        <v>97.801210000000012</v>
      </c>
      <c r="I270" s="69">
        <f>(Table8[[#This Row],[Adj Close]]-Table8[[#This Row],[Forecast 3 Period]])</f>
        <v>-2.6807100000000048</v>
      </c>
      <c r="J270" s="69">
        <f>Table8[[#This Row],[Erorr ]]^2</f>
        <v>7.1862061041000258</v>
      </c>
      <c r="K270" s="69">
        <f>ABS(Table8[[#This Row],[Erorr ]])</f>
        <v>2.6807100000000048</v>
      </c>
      <c r="L270" s="6">
        <f>Table8[[#This Row],[Abs Erorr ]]/Table8[[#This Row],[Adj Close]]</f>
        <v>2.8182253036937405E-2</v>
      </c>
      <c r="M270" s="75">
        <f t="shared" si="9"/>
        <v>98.322150000000008</v>
      </c>
      <c r="N270" s="69">
        <f>(Table8[[#This Row],[Adj Close]]-Table8[[#This Row],[Forecast 6 Period ]])</f>
        <v>-3.2016500000000008</v>
      </c>
      <c r="O270" s="69">
        <f>Table8[[#This Row],[Erorr 2]]^2</f>
        <v>10.250562722500005</v>
      </c>
      <c r="P270" s="69">
        <f>ABS(Table8[[#This Row],[Erorr 2]])</f>
        <v>3.2016500000000008</v>
      </c>
      <c r="Q270" s="6">
        <f>Table8[[#This Row],[Abs Erorr 4]]/Table8[[#This Row],[Adj Close]]</f>
        <v>3.3658885308634839E-2</v>
      </c>
    </row>
    <row r="271" spans="6:17" x14ac:dyDescent="0.3">
      <c r="F271" s="79">
        <v>43858</v>
      </c>
      <c r="G271" s="80">
        <v>95.281800000000004</v>
      </c>
      <c r="H271" s="69">
        <f t="shared" si="8"/>
        <v>96.421480000000003</v>
      </c>
      <c r="I271" s="69">
        <f>(Table8[[#This Row],[Adj Close]]-Table8[[#This Row],[Forecast 3 Period]])</f>
        <v>-1.1396799999999985</v>
      </c>
      <c r="J271" s="69">
        <f>Table8[[#This Row],[Erorr ]]^2</f>
        <v>1.2988705023999965</v>
      </c>
      <c r="K271" s="69">
        <f>ABS(Table8[[#This Row],[Erorr ]])</f>
        <v>1.1396799999999985</v>
      </c>
      <c r="L271" s="6">
        <f>Table8[[#This Row],[Abs Erorr ]]/Table8[[#This Row],[Adj Close]]</f>
        <v>1.196115102779333E-2</v>
      </c>
      <c r="M271" s="75">
        <f t="shared" si="9"/>
        <v>97.613309999999998</v>
      </c>
      <c r="N271" s="69">
        <f>(Table8[[#This Row],[Adj Close]]-Table8[[#This Row],[Forecast 6 Period ]])</f>
        <v>-2.3315099999999944</v>
      </c>
      <c r="O271" s="69">
        <f>Table8[[#This Row],[Erorr 2]]^2</f>
        <v>5.4359388800999744</v>
      </c>
      <c r="P271" s="69">
        <f>ABS(Table8[[#This Row],[Erorr 2]])</f>
        <v>2.3315099999999944</v>
      </c>
      <c r="Q271" s="6">
        <f>Table8[[#This Row],[Abs Erorr 4]]/Table8[[#This Row],[Adj Close]]</f>
        <v>2.4469625888679625E-2</v>
      </c>
    </row>
    <row r="272" spans="6:17" x14ac:dyDescent="0.3">
      <c r="F272" s="79">
        <v>43859</v>
      </c>
      <c r="G272" s="80">
        <v>94.740899999999996</v>
      </c>
      <c r="H272" s="69">
        <f t="shared" si="8"/>
        <v>95.694600000000008</v>
      </c>
      <c r="I272" s="69">
        <f>(Table8[[#This Row],[Adj Close]]-Table8[[#This Row],[Forecast 3 Period]])</f>
        <v>-0.95370000000001198</v>
      </c>
      <c r="J272" s="69">
        <f>Table8[[#This Row],[Erorr ]]^2</f>
        <v>0.90954369000002289</v>
      </c>
      <c r="K272" s="69">
        <f>ABS(Table8[[#This Row],[Erorr ]])</f>
        <v>0.95370000000001198</v>
      </c>
      <c r="L272" s="6">
        <f>Table8[[#This Row],[Abs Erorr ]]/Table8[[#This Row],[Adj Close]]</f>
        <v>1.0066402155774454E-2</v>
      </c>
      <c r="M272" s="75">
        <f t="shared" si="9"/>
        <v>96.8352</v>
      </c>
      <c r="N272" s="69">
        <f>(Table8[[#This Row],[Adj Close]]-Table8[[#This Row],[Forecast 6 Period ]])</f>
        <v>-2.094300000000004</v>
      </c>
      <c r="O272" s="69">
        <f>Table8[[#This Row],[Erorr 2]]^2</f>
        <v>4.3860924900000171</v>
      </c>
      <c r="P272" s="69">
        <f>ABS(Table8[[#This Row],[Erorr 2]])</f>
        <v>2.094300000000004</v>
      </c>
      <c r="Q272" s="6">
        <f>Table8[[#This Row],[Abs Erorr 4]]/Table8[[#This Row],[Adj Close]]</f>
        <v>2.2105553145473647E-2</v>
      </c>
    </row>
    <row r="273" spans="6:17" x14ac:dyDescent="0.3">
      <c r="F273" s="79">
        <v>43860</v>
      </c>
      <c r="G273" s="80">
        <v>93.175200000000004</v>
      </c>
      <c r="H273" s="69">
        <f t="shared" si="8"/>
        <v>95.017050000000012</v>
      </c>
      <c r="I273" s="69">
        <f>(Table8[[#This Row],[Adj Close]]-Table8[[#This Row],[Forecast 3 Period]])</f>
        <v>-1.841850000000008</v>
      </c>
      <c r="J273" s="69">
        <f>Table8[[#This Row],[Erorr ]]^2</f>
        <v>3.3924114225000292</v>
      </c>
      <c r="K273" s="69">
        <f>ABS(Table8[[#This Row],[Erorr ]])</f>
        <v>1.841850000000008</v>
      </c>
      <c r="L273" s="6">
        <f>Table8[[#This Row],[Abs Erorr ]]/Table8[[#This Row],[Adj Close]]</f>
        <v>1.9767599103624224E-2</v>
      </c>
      <c r="M273" s="75">
        <f t="shared" si="9"/>
        <v>96.08365000000002</v>
      </c>
      <c r="N273" s="69">
        <f>(Table8[[#This Row],[Adj Close]]-Table8[[#This Row],[Forecast 6 Period ]])</f>
        <v>-2.9084500000000162</v>
      </c>
      <c r="O273" s="69">
        <f>Table8[[#This Row],[Erorr 2]]^2</f>
        <v>8.4590814025000949</v>
      </c>
      <c r="P273" s="69">
        <f>ABS(Table8[[#This Row],[Erorr 2]])</f>
        <v>2.9084500000000162</v>
      </c>
      <c r="Q273" s="6">
        <f>Table8[[#This Row],[Abs Erorr 4]]/Table8[[#This Row],[Adj Close]]</f>
        <v>3.1214851162111978E-2</v>
      </c>
    </row>
    <row r="274" spans="6:17" x14ac:dyDescent="0.3">
      <c r="F274" s="79">
        <v>43861</v>
      </c>
      <c r="G274" s="80">
        <v>91.381699999999995</v>
      </c>
      <c r="H274" s="69">
        <f t="shared" si="8"/>
        <v>94.276890000000009</v>
      </c>
      <c r="I274" s="69">
        <f>(Table8[[#This Row],[Adj Close]]-Table8[[#This Row],[Forecast 3 Period]])</f>
        <v>-2.8951900000000137</v>
      </c>
      <c r="J274" s="69">
        <f>Table8[[#This Row],[Erorr ]]^2</f>
        <v>8.382125136100079</v>
      </c>
      <c r="K274" s="69">
        <f>ABS(Table8[[#This Row],[Erorr ]])</f>
        <v>2.8951900000000137</v>
      </c>
      <c r="L274" s="6">
        <f>Table8[[#This Row],[Abs Erorr ]]/Table8[[#This Row],[Adj Close]]</f>
        <v>3.1682382796555698E-2</v>
      </c>
      <c r="M274" s="75">
        <f t="shared" si="9"/>
        <v>95.121440000000007</v>
      </c>
      <c r="N274" s="69">
        <f>(Table8[[#This Row],[Adj Close]]-Table8[[#This Row],[Forecast 6 Period ]])</f>
        <v>-3.7397400000000118</v>
      </c>
      <c r="O274" s="69">
        <f>Table8[[#This Row],[Erorr 2]]^2</f>
        <v>13.985655267600089</v>
      </c>
      <c r="P274" s="69">
        <f>ABS(Table8[[#This Row],[Erorr 2]])</f>
        <v>3.7397400000000118</v>
      </c>
      <c r="Q274" s="6">
        <f>Table8[[#This Row],[Abs Erorr 4]]/Table8[[#This Row],[Adj Close]]</f>
        <v>4.092438639246164E-2</v>
      </c>
    </row>
    <row r="275" spans="6:17" x14ac:dyDescent="0.3">
      <c r="F275" s="79">
        <v>43864</v>
      </c>
      <c r="G275" s="80">
        <v>94.2</v>
      </c>
      <c r="H275" s="69">
        <f t="shared" si="8"/>
        <v>92.927509999999998</v>
      </c>
      <c r="I275" s="69">
        <f>(Table8[[#This Row],[Adj Close]]-Table8[[#This Row],[Forecast 3 Period]])</f>
        <v>1.2724900000000048</v>
      </c>
      <c r="J275" s="69">
        <f>Table8[[#This Row],[Erorr ]]^2</f>
        <v>1.6192308001000122</v>
      </c>
      <c r="K275" s="69">
        <f>ABS(Table8[[#This Row],[Erorr ]])</f>
        <v>1.2724900000000048</v>
      </c>
      <c r="L275" s="6">
        <f>Table8[[#This Row],[Abs Erorr ]]/Table8[[#This Row],[Adj Close]]</f>
        <v>1.3508386411889646E-2</v>
      </c>
      <c r="M275" s="75">
        <f t="shared" si="9"/>
        <v>94.109880000000004</v>
      </c>
      <c r="N275" s="69">
        <f>(Table8[[#This Row],[Adj Close]]-Table8[[#This Row],[Forecast 6 Period ]])</f>
        <v>9.0119999999998868E-2</v>
      </c>
      <c r="O275" s="69">
        <f>Table8[[#This Row],[Erorr 2]]^2</f>
        <v>8.1216143999997964E-3</v>
      </c>
      <c r="P275" s="69">
        <f>ABS(Table8[[#This Row],[Erorr 2]])</f>
        <v>9.0119999999998868E-2</v>
      </c>
      <c r="Q275" s="6">
        <f>Table8[[#This Row],[Abs Erorr 4]]/Table8[[#This Row],[Adj Close]]</f>
        <v>9.5668789808915991E-4</v>
      </c>
    </row>
    <row r="276" spans="6:17" x14ac:dyDescent="0.3">
      <c r="F276" s="79">
        <v>43865</v>
      </c>
      <c r="G276" s="80">
        <v>96.202200000000005</v>
      </c>
      <c r="H276" s="69">
        <f t="shared" si="8"/>
        <v>93.047070000000005</v>
      </c>
      <c r="I276" s="69">
        <f>(Table8[[#This Row],[Adj Close]]-Table8[[#This Row],[Forecast 3 Period]])</f>
        <v>3.1551299999999998</v>
      </c>
      <c r="J276" s="69">
        <f>Table8[[#This Row],[Erorr ]]^2</f>
        <v>9.9548453168999984</v>
      </c>
      <c r="K276" s="69">
        <f>ABS(Table8[[#This Row],[Erorr ]])</f>
        <v>3.1551299999999998</v>
      </c>
      <c r="L276" s="6">
        <f>Table8[[#This Row],[Abs Erorr ]]/Table8[[#This Row],[Adj Close]]</f>
        <v>3.2796859115487999E-2</v>
      </c>
      <c r="M276" s="75">
        <f t="shared" si="9"/>
        <v>93.739789999999999</v>
      </c>
      <c r="N276" s="69">
        <f>(Table8[[#This Row],[Adj Close]]-Table8[[#This Row],[Forecast 6 Period ]])</f>
        <v>2.4624100000000055</v>
      </c>
      <c r="O276" s="69">
        <f>Table8[[#This Row],[Erorr 2]]^2</f>
        <v>6.0634630081000269</v>
      </c>
      <c r="P276" s="69">
        <f>ABS(Table8[[#This Row],[Erorr 2]])</f>
        <v>2.4624100000000055</v>
      </c>
      <c r="Q276" s="6">
        <f>Table8[[#This Row],[Abs Erorr 4]]/Table8[[#This Row],[Adj Close]]</f>
        <v>2.5596192186873121E-2</v>
      </c>
    </row>
    <row r="277" spans="6:17" x14ac:dyDescent="0.3">
      <c r="F277" s="79">
        <v>43866</v>
      </c>
      <c r="G277" s="80">
        <v>95.405199999999994</v>
      </c>
      <c r="H277" s="69">
        <f t="shared" si="8"/>
        <v>94.155389999999997</v>
      </c>
      <c r="I277" s="69">
        <f>(Table8[[#This Row],[Adj Close]]-Table8[[#This Row],[Forecast 3 Period]])</f>
        <v>1.2498099999999965</v>
      </c>
      <c r="J277" s="69">
        <f>Table8[[#This Row],[Erorr ]]^2</f>
        <v>1.5620250360999914</v>
      </c>
      <c r="K277" s="69">
        <f>ABS(Table8[[#This Row],[Erorr ]])</f>
        <v>1.2498099999999965</v>
      </c>
      <c r="L277" s="6">
        <f>Table8[[#This Row],[Abs Erorr ]]/Table8[[#This Row],[Adj Close]]</f>
        <v>1.3100019705424825E-2</v>
      </c>
      <c r="M277" s="75">
        <f t="shared" si="9"/>
        <v>93.994090000000014</v>
      </c>
      <c r="N277" s="69">
        <f>(Table8[[#This Row],[Adj Close]]-Table8[[#This Row],[Forecast 6 Period ]])</f>
        <v>1.4111099999999794</v>
      </c>
      <c r="O277" s="69">
        <f>Table8[[#This Row],[Erorr 2]]^2</f>
        <v>1.991231432099942</v>
      </c>
      <c r="P277" s="69">
        <f>ABS(Table8[[#This Row],[Erorr 2]])</f>
        <v>1.4111099999999794</v>
      </c>
      <c r="Q277" s="6">
        <f>Table8[[#This Row],[Abs Erorr 4]]/Table8[[#This Row],[Adj Close]]</f>
        <v>1.4790703232108727E-2</v>
      </c>
    </row>
    <row r="278" spans="6:17" x14ac:dyDescent="0.3">
      <c r="F278" s="79">
        <v>43867</v>
      </c>
      <c r="G278" s="80">
        <v>95.148899999999998</v>
      </c>
      <c r="H278" s="69">
        <f t="shared" si="8"/>
        <v>95.282740000000004</v>
      </c>
      <c r="I278" s="69">
        <f>(Table8[[#This Row],[Adj Close]]-Table8[[#This Row],[Forecast 3 Period]])</f>
        <v>-0.1338400000000064</v>
      </c>
      <c r="J278" s="69">
        <f>Table8[[#This Row],[Erorr ]]^2</f>
        <v>1.7913145600001713E-2</v>
      </c>
      <c r="K278" s="69">
        <f>ABS(Table8[[#This Row],[Erorr ]])</f>
        <v>0.1338400000000064</v>
      </c>
      <c r="L278" s="6">
        <f>Table8[[#This Row],[Abs Erorr ]]/Table8[[#This Row],[Adj Close]]</f>
        <v>1.4066373862441541E-3</v>
      </c>
      <c r="M278" s="75">
        <f t="shared" si="9"/>
        <v>94.229430000000008</v>
      </c>
      <c r="N278" s="69">
        <f>(Table8[[#This Row],[Adj Close]]-Table8[[#This Row],[Forecast 6 Period ]])</f>
        <v>0.9194699999999898</v>
      </c>
      <c r="O278" s="69">
        <f>Table8[[#This Row],[Erorr 2]]^2</f>
        <v>0.84542508089998125</v>
      </c>
      <c r="P278" s="69">
        <f>ABS(Table8[[#This Row],[Erorr 2]])</f>
        <v>0.9194699999999898</v>
      </c>
      <c r="Q278" s="6">
        <f>Table8[[#This Row],[Abs Erorr 4]]/Table8[[#This Row],[Adj Close]]</f>
        <v>9.6634853371924401E-3</v>
      </c>
    </row>
    <row r="279" spans="6:17" x14ac:dyDescent="0.3">
      <c r="F279" s="79">
        <v>43868</v>
      </c>
      <c r="G279" s="80">
        <v>94.3613</v>
      </c>
      <c r="H279" s="69">
        <f t="shared" si="8"/>
        <v>95.541779999999989</v>
      </c>
      <c r="I279" s="69">
        <f>(Table8[[#This Row],[Adj Close]]-Table8[[#This Row],[Forecast 3 Period]])</f>
        <v>-1.1804799999999886</v>
      </c>
      <c r="J279" s="69">
        <f>Table8[[#This Row],[Erorr ]]^2</f>
        <v>1.3935330303999731</v>
      </c>
      <c r="K279" s="69">
        <f>ABS(Table8[[#This Row],[Erorr ]])</f>
        <v>1.1804799999999886</v>
      </c>
      <c r="L279" s="6">
        <f>Table8[[#This Row],[Abs Erorr ]]/Table8[[#This Row],[Adj Close]]</f>
        <v>1.25102134031641E-2</v>
      </c>
      <c r="M279" s="75">
        <f t="shared" si="9"/>
        <v>94.646950000000004</v>
      </c>
      <c r="N279" s="69">
        <f>(Table8[[#This Row],[Adj Close]]-Table8[[#This Row],[Forecast 6 Period ]])</f>
        <v>-0.28565000000000396</v>
      </c>
      <c r="O279" s="69">
        <f>Table8[[#This Row],[Erorr 2]]^2</f>
        <v>8.1595922500002263E-2</v>
      </c>
      <c r="P279" s="69">
        <f>ABS(Table8[[#This Row],[Erorr 2]])</f>
        <v>0.28565000000000396</v>
      </c>
      <c r="Q279" s="6">
        <f>Table8[[#This Row],[Abs Erorr 4]]/Table8[[#This Row],[Adj Close]]</f>
        <v>3.0271944112682208E-3</v>
      </c>
    </row>
    <row r="280" spans="6:17" x14ac:dyDescent="0.3">
      <c r="F280" s="79">
        <v>43871</v>
      </c>
      <c r="G280" s="80">
        <v>94.911699999999996</v>
      </c>
      <c r="H280" s="69">
        <f t="shared" si="8"/>
        <v>94.910750000000007</v>
      </c>
      <c r="I280" s="69">
        <f>(Table8[[#This Row],[Adj Close]]-Table8[[#This Row],[Forecast 3 Period]])</f>
        <v>9.4999999998890416E-4</v>
      </c>
      <c r="J280" s="69">
        <f>Table8[[#This Row],[Erorr ]]^2</f>
        <v>9.0249999997891792E-7</v>
      </c>
      <c r="K280" s="69">
        <f>ABS(Table8[[#This Row],[Erorr ]])</f>
        <v>9.4999999998890416E-4</v>
      </c>
      <c r="L280" s="6">
        <f>Table8[[#This Row],[Abs Erorr ]]/Table8[[#This Row],[Adj Close]]</f>
        <v>1.0009303383975887E-5</v>
      </c>
      <c r="M280" s="75">
        <f t="shared" si="9"/>
        <v>94.781690000000012</v>
      </c>
      <c r="N280" s="69">
        <f>(Table8[[#This Row],[Adj Close]]-Table8[[#This Row],[Forecast 6 Period ]])</f>
        <v>0.13000999999998442</v>
      </c>
      <c r="O280" s="69">
        <f>Table8[[#This Row],[Erorr 2]]^2</f>
        <v>1.6902600099995949E-2</v>
      </c>
      <c r="P280" s="69">
        <f>ABS(Table8[[#This Row],[Erorr 2]])</f>
        <v>0.13000999999998442</v>
      </c>
      <c r="Q280" s="6">
        <f>Table8[[#This Row],[Abs Erorr 4]]/Table8[[#This Row],[Adj Close]]</f>
        <v>1.369799508384998E-3</v>
      </c>
    </row>
    <row r="281" spans="6:17" x14ac:dyDescent="0.3">
      <c r="F281" s="79">
        <v>43872</v>
      </c>
      <c r="G281" s="80">
        <v>94.911699999999996</v>
      </c>
      <c r="H281" s="69">
        <f t="shared" si="8"/>
        <v>94.817740000000001</v>
      </c>
      <c r="I281" s="69">
        <f>(Table8[[#This Row],[Adj Close]]-Table8[[#This Row],[Forecast 3 Period]])</f>
        <v>9.3959999999995603E-2</v>
      </c>
      <c r="J281" s="69">
        <f>Table8[[#This Row],[Erorr ]]^2</f>
        <v>8.8284815999991745E-3</v>
      </c>
      <c r="K281" s="69">
        <f>ABS(Table8[[#This Row],[Erorr ]])</f>
        <v>9.3959999999995603E-2</v>
      </c>
      <c r="L281" s="6">
        <f>Table8[[#This Row],[Abs Erorr ]]/Table8[[#This Row],[Adj Close]]</f>
        <v>9.8997278523085775E-4</v>
      </c>
      <c r="M281" s="75">
        <f t="shared" si="9"/>
        <v>95.005640000000014</v>
      </c>
      <c r="N281" s="69">
        <f>(Table8[[#This Row],[Adj Close]]-Table8[[#This Row],[Forecast 6 Period ]])</f>
        <v>-9.3940000000017676E-2</v>
      </c>
      <c r="O281" s="69">
        <f>Table8[[#This Row],[Erorr 2]]^2</f>
        <v>8.8247236000033209E-3</v>
      </c>
      <c r="P281" s="69">
        <f>ABS(Table8[[#This Row],[Erorr 2]])</f>
        <v>9.3940000000017676E-2</v>
      </c>
      <c r="Q281" s="6">
        <f>Table8[[#This Row],[Abs Erorr 4]]/Table8[[#This Row],[Adj Close]]</f>
        <v>9.8976206305458319E-4</v>
      </c>
    </row>
    <row r="282" spans="6:17" x14ac:dyDescent="0.3">
      <c r="F282" s="79">
        <v>43873</v>
      </c>
      <c r="G282" s="80">
        <v>97.739500000000007</v>
      </c>
      <c r="H282" s="69">
        <f t="shared" si="8"/>
        <v>94.746579999999994</v>
      </c>
      <c r="I282" s="69">
        <f>(Table8[[#This Row],[Adj Close]]-Table8[[#This Row],[Forecast 3 Period]])</f>
        <v>2.9929200000000122</v>
      </c>
      <c r="J282" s="69">
        <f>Table8[[#This Row],[Erorr ]]^2</f>
        <v>8.9575701264000731</v>
      </c>
      <c r="K282" s="69">
        <f>ABS(Table8[[#This Row],[Erorr ]])</f>
        <v>2.9929200000000122</v>
      </c>
      <c r="L282" s="6">
        <f>Table8[[#This Row],[Abs Erorr ]]/Table8[[#This Row],[Adj Close]]</f>
        <v>3.0621396671765378E-2</v>
      </c>
      <c r="M282" s="75">
        <f t="shared" si="9"/>
        <v>95.027460000000005</v>
      </c>
      <c r="N282" s="69">
        <f>(Table8[[#This Row],[Adj Close]]-Table8[[#This Row],[Forecast 6 Period ]])</f>
        <v>2.7120400000000018</v>
      </c>
      <c r="O282" s="69">
        <f>Table8[[#This Row],[Erorr 2]]^2</f>
        <v>7.35516096160001</v>
      </c>
      <c r="P282" s="69">
        <f>ABS(Table8[[#This Row],[Erorr 2]])</f>
        <v>2.7120400000000018</v>
      </c>
      <c r="Q282" s="6">
        <f>Table8[[#This Row],[Abs Erorr 4]]/Table8[[#This Row],[Adj Close]]</f>
        <v>2.7747635295863E-2</v>
      </c>
    </row>
    <row r="283" spans="6:17" x14ac:dyDescent="0.3">
      <c r="F283" s="79">
        <v>43874</v>
      </c>
      <c r="G283" s="80">
        <v>98.090599999999995</v>
      </c>
      <c r="H283" s="69">
        <f t="shared" si="8"/>
        <v>96.042820000000006</v>
      </c>
      <c r="I283" s="69">
        <f>(Table8[[#This Row],[Adj Close]]-Table8[[#This Row],[Forecast 3 Period]])</f>
        <v>2.0477799999999888</v>
      </c>
      <c r="J283" s="69">
        <f>Table8[[#This Row],[Erorr ]]^2</f>
        <v>4.1934029283999541</v>
      </c>
      <c r="K283" s="69">
        <f>ABS(Table8[[#This Row],[Erorr ]])</f>
        <v>2.0477799999999888</v>
      </c>
      <c r="L283" s="6">
        <f>Table8[[#This Row],[Abs Erorr ]]/Table8[[#This Row],[Adj Close]]</f>
        <v>2.0876414253761206E-2</v>
      </c>
      <c r="M283" s="75">
        <f t="shared" si="9"/>
        <v>95.440250000000006</v>
      </c>
      <c r="N283" s="69">
        <f>(Table8[[#This Row],[Adj Close]]-Table8[[#This Row],[Forecast 6 Period ]])</f>
        <v>2.6503499999999889</v>
      </c>
      <c r="O283" s="69">
        <f>Table8[[#This Row],[Erorr 2]]^2</f>
        <v>7.0243551224999408</v>
      </c>
      <c r="P283" s="69">
        <f>ABS(Table8[[#This Row],[Erorr 2]])</f>
        <v>2.6503499999999889</v>
      </c>
      <c r="Q283" s="6">
        <f>Table8[[#This Row],[Abs Erorr 4]]/Table8[[#This Row],[Adj Close]]</f>
        <v>2.7019408587570969E-2</v>
      </c>
    </row>
    <row r="284" spans="6:17" x14ac:dyDescent="0.3">
      <c r="F284" s="79">
        <v>43875</v>
      </c>
      <c r="G284" s="80">
        <v>98.251900000000006</v>
      </c>
      <c r="H284" s="69">
        <f t="shared" si="8"/>
        <v>97.031599999999997</v>
      </c>
      <c r="I284" s="69">
        <f>(Table8[[#This Row],[Adj Close]]-Table8[[#This Row],[Forecast 3 Period]])</f>
        <v>1.2203000000000088</v>
      </c>
      <c r="J284" s="69">
        <f>Table8[[#This Row],[Erorr ]]^2</f>
        <v>1.4891320900000216</v>
      </c>
      <c r="K284" s="69">
        <f>ABS(Table8[[#This Row],[Erorr ]])</f>
        <v>1.2203000000000088</v>
      </c>
      <c r="L284" s="6">
        <f>Table8[[#This Row],[Abs Erorr ]]/Table8[[#This Row],[Adj Close]]</f>
        <v>1.2420116048646476E-2</v>
      </c>
      <c r="M284" s="75">
        <f t="shared" si="9"/>
        <v>96.081720000000004</v>
      </c>
      <c r="N284" s="69">
        <f>(Table8[[#This Row],[Adj Close]]-Table8[[#This Row],[Forecast 6 Period ]])</f>
        <v>2.170180000000002</v>
      </c>
      <c r="O284" s="69">
        <f>Table8[[#This Row],[Erorr 2]]^2</f>
        <v>4.7096812324000084</v>
      </c>
      <c r="P284" s="69">
        <f>ABS(Table8[[#This Row],[Erorr 2]])</f>
        <v>2.170180000000002</v>
      </c>
      <c r="Q284" s="6">
        <f>Table8[[#This Row],[Abs Erorr 4]]/Table8[[#This Row],[Adj Close]]</f>
        <v>2.2087918910474014E-2</v>
      </c>
    </row>
    <row r="285" spans="6:17" x14ac:dyDescent="0.3">
      <c r="F285" s="79">
        <v>43879</v>
      </c>
      <c r="G285" s="80">
        <v>96.790599999999998</v>
      </c>
      <c r="H285" s="69">
        <f t="shared" si="8"/>
        <v>98.049790000000002</v>
      </c>
      <c r="I285" s="69">
        <f>(Table8[[#This Row],[Adj Close]]-Table8[[#This Row],[Forecast 3 Period]])</f>
        <v>-1.2591900000000038</v>
      </c>
      <c r="J285" s="69">
        <f>Table8[[#This Row],[Erorr ]]^2</f>
        <v>1.5855594561000095</v>
      </c>
      <c r="K285" s="69">
        <f>ABS(Table8[[#This Row],[Erorr ]])</f>
        <v>1.2591900000000038</v>
      </c>
      <c r="L285" s="6">
        <f>Table8[[#This Row],[Abs Erorr ]]/Table8[[#This Row],[Adj Close]]</f>
        <v>1.3009424468905078E-2</v>
      </c>
      <c r="M285" s="75">
        <f t="shared" si="9"/>
        <v>96.726040000000012</v>
      </c>
      <c r="N285" s="69">
        <f>(Table8[[#This Row],[Adj Close]]-Table8[[#This Row],[Forecast 6 Period ]])</f>
        <v>6.4559999999985962E-2</v>
      </c>
      <c r="O285" s="69">
        <f>Table8[[#This Row],[Erorr 2]]^2</f>
        <v>4.1679935999981875E-3</v>
      </c>
      <c r="P285" s="69">
        <f>ABS(Table8[[#This Row],[Erorr 2]])</f>
        <v>6.4559999999985962E-2</v>
      </c>
      <c r="Q285" s="6">
        <f>Table8[[#This Row],[Abs Erorr 4]]/Table8[[#This Row],[Adj Close]]</f>
        <v>6.6700692009333512E-4</v>
      </c>
    </row>
    <row r="286" spans="6:17" x14ac:dyDescent="0.3">
      <c r="F286" s="79">
        <v>43880</v>
      </c>
      <c r="G286" s="80">
        <v>97.227099999999993</v>
      </c>
      <c r="H286" s="69">
        <f t="shared" si="8"/>
        <v>97.618989999999997</v>
      </c>
      <c r="I286" s="69">
        <f>(Table8[[#This Row],[Adj Close]]-Table8[[#This Row],[Forecast 3 Period]])</f>
        <v>-0.39189000000000362</v>
      </c>
      <c r="J286" s="69">
        <f>Table8[[#This Row],[Erorr ]]^2</f>
        <v>0.15357777210000284</v>
      </c>
      <c r="K286" s="69">
        <f>ABS(Table8[[#This Row],[Erorr ]])</f>
        <v>0.39189000000000362</v>
      </c>
      <c r="L286" s="6">
        <f>Table8[[#This Row],[Abs Erorr ]]/Table8[[#This Row],[Adj Close]]</f>
        <v>4.0306663471398781E-3</v>
      </c>
      <c r="M286" s="75">
        <f t="shared" si="9"/>
        <v>97.156859999999995</v>
      </c>
      <c r="N286" s="69">
        <f>(Table8[[#This Row],[Adj Close]]-Table8[[#This Row],[Forecast 6 Period ]])</f>
        <v>7.0239999999998304E-2</v>
      </c>
      <c r="O286" s="69">
        <f>Table8[[#This Row],[Erorr 2]]^2</f>
        <v>4.9336575999997618E-3</v>
      </c>
      <c r="P286" s="69">
        <f>ABS(Table8[[#This Row],[Erorr 2]])</f>
        <v>7.0239999999998304E-2</v>
      </c>
      <c r="Q286" s="6">
        <f>Table8[[#This Row],[Abs Erorr 4]]/Table8[[#This Row],[Adj Close]]</f>
        <v>7.2243232596671408E-4</v>
      </c>
    </row>
    <row r="287" spans="6:17" x14ac:dyDescent="0.3">
      <c r="F287" s="79">
        <v>43881</v>
      </c>
      <c r="G287" s="80">
        <v>97.293499999999995</v>
      </c>
      <c r="H287" s="69">
        <f t="shared" si="8"/>
        <v>97.403590000000008</v>
      </c>
      <c r="I287" s="69">
        <f>(Table8[[#This Row],[Adj Close]]-Table8[[#This Row],[Forecast 3 Period]])</f>
        <v>-0.11009000000001379</v>
      </c>
      <c r="J287" s="69">
        <f>Table8[[#This Row],[Erorr ]]^2</f>
        <v>1.2119808100003036E-2</v>
      </c>
      <c r="K287" s="69">
        <f>ABS(Table8[[#This Row],[Erorr ]])</f>
        <v>0.11009000000001379</v>
      </c>
      <c r="L287" s="6">
        <f>Table8[[#This Row],[Abs Erorr ]]/Table8[[#This Row],[Adj Close]]</f>
        <v>1.1315247164508811E-3</v>
      </c>
      <c r="M287" s="75">
        <f t="shared" si="9"/>
        <v>97.337159999999997</v>
      </c>
      <c r="N287" s="69">
        <f>(Table8[[#This Row],[Adj Close]]-Table8[[#This Row],[Forecast 6 Period ]])</f>
        <v>-4.3660000000002697E-2</v>
      </c>
      <c r="O287" s="69">
        <f>Table8[[#This Row],[Erorr 2]]^2</f>
        <v>1.9061956000002355E-3</v>
      </c>
      <c r="P287" s="69">
        <f>ABS(Table8[[#This Row],[Erorr 2]])</f>
        <v>4.3660000000002697E-2</v>
      </c>
      <c r="Q287" s="6">
        <f>Table8[[#This Row],[Abs Erorr 4]]/Table8[[#This Row],[Adj Close]]</f>
        <v>4.4874529130931355E-4</v>
      </c>
    </row>
    <row r="288" spans="6:17" x14ac:dyDescent="0.3">
      <c r="F288" s="79">
        <v>43882</v>
      </c>
      <c r="G288" s="80">
        <v>95.129900000000006</v>
      </c>
      <c r="H288" s="69">
        <f t="shared" si="8"/>
        <v>97.122710000000012</v>
      </c>
      <c r="I288" s="69">
        <f>(Table8[[#This Row],[Adj Close]]-Table8[[#This Row],[Forecast 3 Period]])</f>
        <v>-1.9928100000000057</v>
      </c>
      <c r="J288" s="69">
        <f>Table8[[#This Row],[Erorr ]]^2</f>
        <v>3.9712916961000229</v>
      </c>
      <c r="K288" s="69">
        <f>ABS(Table8[[#This Row],[Erorr ]])</f>
        <v>1.9928100000000057</v>
      </c>
      <c r="L288" s="6">
        <f>Table8[[#This Row],[Abs Erorr ]]/Table8[[#This Row],[Adj Close]]</f>
        <v>2.094830331998673E-2</v>
      </c>
      <c r="M288" s="75">
        <f t="shared" si="9"/>
        <v>97.495630000000006</v>
      </c>
      <c r="N288" s="69">
        <f>(Table8[[#This Row],[Adj Close]]-Table8[[#This Row],[Forecast 6 Period ]])</f>
        <v>-2.3657299999999992</v>
      </c>
      <c r="O288" s="69">
        <f>Table8[[#This Row],[Erorr 2]]^2</f>
        <v>5.5966784328999966</v>
      </c>
      <c r="P288" s="69">
        <f>ABS(Table8[[#This Row],[Erorr 2]])</f>
        <v>2.3657299999999992</v>
      </c>
      <c r="Q288" s="6">
        <f>Table8[[#This Row],[Abs Erorr 4]]/Table8[[#This Row],[Adj Close]]</f>
        <v>2.4868416764865717E-2</v>
      </c>
    </row>
    <row r="289" spans="6:17" x14ac:dyDescent="0.3">
      <c r="F289" s="79">
        <v>43885</v>
      </c>
      <c r="G289" s="80">
        <v>91.011600000000001</v>
      </c>
      <c r="H289" s="69">
        <f t="shared" si="8"/>
        <v>96.408140000000003</v>
      </c>
      <c r="I289" s="69">
        <f>(Table8[[#This Row],[Adj Close]]-Table8[[#This Row],[Forecast 3 Period]])</f>
        <v>-5.3965400000000017</v>
      </c>
      <c r="J289" s="69">
        <f>Table8[[#This Row],[Erorr ]]^2</f>
        <v>29.122643971600016</v>
      </c>
      <c r="K289" s="69">
        <f>ABS(Table8[[#This Row],[Erorr ]])</f>
        <v>5.3965400000000017</v>
      </c>
      <c r="L289" s="6">
        <f>Table8[[#This Row],[Abs Erorr ]]/Table8[[#This Row],[Adj Close]]</f>
        <v>5.9295078869067257E-2</v>
      </c>
      <c r="M289" s="75">
        <f t="shared" si="9"/>
        <v>96.922470000000004</v>
      </c>
      <c r="N289" s="69">
        <f>(Table8[[#This Row],[Adj Close]]-Table8[[#This Row],[Forecast 6 Period ]])</f>
        <v>-5.9108700000000027</v>
      </c>
      <c r="O289" s="69">
        <f>Table8[[#This Row],[Erorr 2]]^2</f>
        <v>34.938384156900035</v>
      </c>
      <c r="P289" s="69">
        <f>ABS(Table8[[#This Row],[Erorr 2]])</f>
        <v>5.9108700000000027</v>
      </c>
      <c r="Q289" s="6">
        <f>Table8[[#This Row],[Abs Erorr 4]]/Table8[[#This Row],[Adj Close]]</f>
        <v>6.4946336510950275E-2</v>
      </c>
    </row>
    <row r="290" spans="6:17" x14ac:dyDescent="0.3">
      <c r="F290" s="79">
        <v>43886</v>
      </c>
      <c r="G290" s="80">
        <v>88.155299999999997</v>
      </c>
      <c r="H290" s="69">
        <f t="shared" si="8"/>
        <v>94.131660000000011</v>
      </c>
      <c r="I290" s="69">
        <f>(Table8[[#This Row],[Adj Close]]-Table8[[#This Row],[Forecast 3 Period]])</f>
        <v>-5.9763600000000139</v>
      </c>
      <c r="J290" s="69">
        <f>Table8[[#This Row],[Erorr ]]^2</f>
        <v>35.716878849600164</v>
      </c>
      <c r="K290" s="69">
        <f>ABS(Table8[[#This Row],[Erorr ]])</f>
        <v>5.9763600000000139</v>
      </c>
      <c r="L290" s="6">
        <f>Table8[[#This Row],[Abs Erorr ]]/Table8[[#This Row],[Adj Close]]</f>
        <v>6.7793541624837236E-2</v>
      </c>
      <c r="M290" s="75">
        <f t="shared" si="9"/>
        <v>95.636669999999995</v>
      </c>
      <c r="N290" s="69">
        <f>(Table8[[#This Row],[Adj Close]]-Table8[[#This Row],[Forecast 6 Period ]])</f>
        <v>-7.4813699999999983</v>
      </c>
      <c r="O290" s="69">
        <f>Table8[[#This Row],[Erorr 2]]^2</f>
        <v>55.970897076899973</v>
      </c>
      <c r="P290" s="69">
        <f>ABS(Table8[[#This Row],[Erorr 2]])</f>
        <v>7.4813699999999983</v>
      </c>
      <c r="Q290" s="6">
        <f>Table8[[#This Row],[Abs Erorr 4]]/Table8[[#This Row],[Adj Close]]</f>
        <v>8.4865799333675898E-2</v>
      </c>
    </row>
    <row r="291" spans="6:17" x14ac:dyDescent="0.3">
      <c r="F291" s="79">
        <v>43887</v>
      </c>
      <c r="G291" s="80">
        <v>87.301299999999998</v>
      </c>
      <c r="H291" s="69">
        <f t="shared" si="8"/>
        <v>91.10457000000001</v>
      </c>
      <c r="I291" s="69">
        <f>(Table8[[#This Row],[Adj Close]]-Table8[[#This Row],[Forecast 3 Period]])</f>
        <v>-3.8032700000000119</v>
      </c>
      <c r="J291" s="69">
        <f>Table8[[#This Row],[Erorr ]]^2</f>
        <v>14.464862692900091</v>
      </c>
      <c r="K291" s="69">
        <f>ABS(Table8[[#This Row],[Erorr ]])</f>
        <v>3.8032700000000119</v>
      </c>
      <c r="L291" s="6">
        <f>Table8[[#This Row],[Abs Erorr ]]/Table8[[#This Row],[Adj Close]]</f>
        <v>4.3564872458944047E-2</v>
      </c>
      <c r="M291" s="75">
        <f t="shared" si="9"/>
        <v>93.719830000000002</v>
      </c>
      <c r="N291" s="69">
        <f>(Table8[[#This Row],[Adj Close]]-Table8[[#This Row],[Forecast 6 Period ]])</f>
        <v>-6.4185300000000041</v>
      </c>
      <c r="O291" s="69">
        <f>Table8[[#This Row],[Erorr 2]]^2</f>
        <v>41.197527360900054</v>
      </c>
      <c r="P291" s="69">
        <f>ABS(Table8[[#This Row],[Erorr 2]])</f>
        <v>6.4185300000000041</v>
      </c>
      <c r="Q291" s="6">
        <f>Table8[[#This Row],[Abs Erorr 4]]/Table8[[#This Row],[Adj Close]]</f>
        <v>7.3521585589218078E-2</v>
      </c>
    </row>
    <row r="292" spans="6:17" x14ac:dyDescent="0.3">
      <c r="F292" s="79">
        <v>43888</v>
      </c>
      <c r="G292" s="80">
        <v>84.027500000000003</v>
      </c>
      <c r="H292" s="69">
        <f t="shared" si="8"/>
        <v>88.670590000000004</v>
      </c>
      <c r="I292" s="69">
        <f>(Table8[[#This Row],[Adj Close]]-Table8[[#This Row],[Forecast 3 Period]])</f>
        <v>-4.6430900000000008</v>
      </c>
      <c r="J292" s="69">
        <f>Table8[[#This Row],[Erorr ]]^2</f>
        <v>21.558284748100007</v>
      </c>
      <c r="K292" s="69">
        <f>ABS(Table8[[#This Row],[Erorr ]])</f>
        <v>4.6430900000000008</v>
      </c>
      <c r="L292" s="6">
        <f>Table8[[#This Row],[Abs Erorr ]]/Table8[[#This Row],[Adj Close]]</f>
        <v>5.5256790931540276E-2</v>
      </c>
      <c r="M292" s="75">
        <f t="shared" si="9"/>
        <v>91.771680000000003</v>
      </c>
      <c r="N292" s="69">
        <f>(Table8[[#This Row],[Adj Close]]-Table8[[#This Row],[Forecast 6 Period ]])</f>
        <v>-7.7441800000000001</v>
      </c>
      <c r="O292" s="69">
        <f>Table8[[#This Row],[Erorr 2]]^2</f>
        <v>59.972323872400004</v>
      </c>
      <c r="P292" s="69">
        <f>ABS(Table8[[#This Row],[Erorr 2]])</f>
        <v>7.7441800000000001</v>
      </c>
      <c r="Q292" s="6">
        <f>Table8[[#This Row],[Abs Erorr 4]]/Table8[[#This Row],[Adj Close]]</f>
        <v>9.2162446818006005E-2</v>
      </c>
    </row>
    <row r="293" spans="6:17" x14ac:dyDescent="0.3">
      <c r="F293" s="79">
        <v>43889</v>
      </c>
      <c r="G293" s="80">
        <v>85.050399999999996</v>
      </c>
      <c r="H293" s="69">
        <f t="shared" si="8"/>
        <v>86.247979999999998</v>
      </c>
      <c r="I293" s="69">
        <f>(Table8[[#This Row],[Adj Close]]-Table8[[#This Row],[Forecast 3 Period]])</f>
        <v>-1.1975800000000021</v>
      </c>
      <c r="J293" s="69">
        <f>Table8[[#This Row],[Erorr ]]^2</f>
        <v>1.4341978564000051</v>
      </c>
      <c r="K293" s="69">
        <f>ABS(Table8[[#This Row],[Erorr ]])</f>
        <v>1.1975800000000021</v>
      </c>
      <c r="L293" s="6">
        <f>Table8[[#This Row],[Abs Erorr ]]/Table8[[#This Row],[Adj Close]]</f>
        <v>1.4080827368242855E-2</v>
      </c>
      <c r="M293" s="75">
        <f t="shared" si="9"/>
        <v>89.341480000000004</v>
      </c>
      <c r="N293" s="69">
        <f>(Table8[[#This Row],[Adj Close]]-Table8[[#This Row],[Forecast 6 Period ]])</f>
        <v>-4.291080000000008</v>
      </c>
      <c r="O293" s="69">
        <f>Table8[[#This Row],[Erorr 2]]^2</f>
        <v>18.413367566400069</v>
      </c>
      <c r="P293" s="69">
        <f>ABS(Table8[[#This Row],[Erorr 2]])</f>
        <v>4.291080000000008</v>
      </c>
      <c r="Q293" s="6">
        <f>Table8[[#This Row],[Abs Erorr 4]]/Table8[[#This Row],[Adj Close]]</f>
        <v>5.0453378232201238E-2</v>
      </c>
    </row>
    <row r="294" spans="6:17" x14ac:dyDescent="0.3">
      <c r="F294" s="79">
        <v>43892</v>
      </c>
      <c r="G294" s="80">
        <v>88.190600000000003</v>
      </c>
      <c r="H294" s="69">
        <f t="shared" si="8"/>
        <v>85.41879999999999</v>
      </c>
      <c r="I294" s="69">
        <f>(Table8[[#This Row],[Adj Close]]-Table8[[#This Row],[Forecast 3 Period]])</f>
        <v>2.7718000000000131</v>
      </c>
      <c r="J294" s="69">
        <f>Table8[[#This Row],[Erorr ]]^2</f>
        <v>7.6828752400000733</v>
      </c>
      <c r="K294" s="69">
        <f>ABS(Table8[[#This Row],[Erorr ]])</f>
        <v>2.7718000000000131</v>
      </c>
      <c r="L294" s="6">
        <f>Table8[[#This Row],[Abs Erorr ]]/Table8[[#This Row],[Adj Close]]</f>
        <v>3.1429653500486592E-2</v>
      </c>
      <c r="M294" s="75">
        <f t="shared" si="9"/>
        <v>87.521050000000002</v>
      </c>
      <c r="N294" s="69">
        <f>(Table8[[#This Row],[Adj Close]]-Table8[[#This Row],[Forecast 6 Period ]])</f>
        <v>0.66955000000000098</v>
      </c>
      <c r="O294" s="69">
        <f>Table8[[#This Row],[Erorr 2]]^2</f>
        <v>0.44829720250000132</v>
      </c>
      <c r="P294" s="69">
        <f>ABS(Table8[[#This Row],[Erorr 2]])</f>
        <v>0.66955000000000098</v>
      </c>
      <c r="Q294" s="6">
        <f>Table8[[#This Row],[Abs Erorr 4]]/Table8[[#This Row],[Adj Close]]</f>
        <v>7.5920789744031783E-3</v>
      </c>
    </row>
    <row r="295" spans="6:17" x14ac:dyDescent="0.3">
      <c r="F295" s="79">
        <v>43893</v>
      </c>
      <c r="G295" s="80">
        <v>86.525300000000001</v>
      </c>
      <c r="H295" s="69">
        <f t="shared" si="8"/>
        <v>85.99960999999999</v>
      </c>
      <c r="I295" s="69">
        <f>(Table8[[#This Row],[Adj Close]]-Table8[[#This Row],[Forecast 3 Period]])</f>
        <v>0.52569000000001154</v>
      </c>
      <c r="J295" s="69">
        <f>Table8[[#This Row],[Erorr ]]^2</f>
        <v>0.27634997610001211</v>
      </c>
      <c r="K295" s="69">
        <f>ABS(Table8[[#This Row],[Erorr ]])</f>
        <v>0.52569000000001154</v>
      </c>
      <c r="L295" s="6">
        <f>Table8[[#This Row],[Abs Erorr ]]/Table8[[#This Row],[Adj Close]]</f>
        <v>6.0755640257821875E-3</v>
      </c>
      <c r="M295" s="75">
        <f t="shared" si="9"/>
        <v>86.830649999999991</v>
      </c>
      <c r="N295" s="69">
        <f>(Table8[[#This Row],[Adj Close]]-Table8[[#This Row],[Forecast 6 Period ]])</f>
        <v>-0.30534999999999002</v>
      </c>
      <c r="O295" s="69">
        <f>Table8[[#This Row],[Erorr 2]]^2</f>
        <v>9.3238622499993901E-2</v>
      </c>
      <c r="P295" s="69">
        <f>ABS(Table8[[#This Row],[Erorr 2]])</f>
        <v>0.30534999999999002</v>
      </c>
      <c r="Q295" s="6">
        <f>Table8[[#This Row],[Abs Erorr 4]]/Table8[[#This Row],[Adj Close]]</f>
        <v>3.5290256144733393E-3</v>
      </c>
    </row>
    <row r="296" spans="6:17" x14ac:dyDescent="0.3">
      <c r="F296" s="79">
        <v>43894</v>
      </c>
      <c r="G296" s="80">
        <v>89.246799999999993</v>
      </c>
      <c r="H296" s="69">
        <f t="shared" si="8"/>
        <v>86.582419999999999</v>
      </c>
      <c r="I296" s="69">
        <f>(Table8[[#This Row],[Adj Close]]-Table8[[#This Row],[Forecast 3 Period]])</f>
        <v>2.6643799999999942</v>
      </c>
      <c r="J296" s="69">
        <f>Table8[[#This Row],[Erorr ]]^2</f>
        <v>7.0989207843999687</v>
      </c>
      <c r="K296" s="69">
        <f>ABS(Table8[[#This Row],[Erorr ]])</f>
        <v>2.6643799999999942</v>
      </c>
      <c r="L296" s="6">
        <f>Table8[[#This Row],[Abs Erorr ]]/Table8[[#This Row],[Adj Close]]</f>
        <v>2.9854067596821337E-2</v>
      </c>
      <c r="M296" s="75">
        <f t="shared" si="9"/>
        <v>86.304419999999993</v>
      </c>
      <c r="N296" s="69">
        <f>(Table8[[#This Row],[Adj Close]]-Table8[[#This Row],[Forecast 6 Period ]])</f>
        <v>2.94238</v>
      </c>
      <c r="O296" s="69">
        <f>Table8[[#This Row],[Erorr 2]]^2</f>
        <v>8.6576000644000004</v>
      </c>
      <c r="P296" s="69">
        <f>ABS(Table8[[#This Row],[Erorr 2]])</f>
        <v>2.94238</v>
      </c>
      <c r="Q296" s="6">
        <f>Table8[[#This Row],[Abs Erorr 4]]/Table8[[#This Row],[Adj Close]]</f>
        <v>3.2969025219951868E-2</v>
      </c>
    </row>
    <row r="297" spans="6:17" x14ac:dyDescent="0.3">
      <c r="F297" s="79">
        <v>43895</v>
      </c>
      <c r="G297" s="80">
        <v>86.192300000000003</v>
      </c>
      <c r="H297" s="69">
        <f t="shared" si="8"/>
        <v>88.113490000000013</v>
      </c>
      <c r="I297" s="69">
        <f>(Table8[[#This Row],[Adj Close]]-Table8[[#This Row],[Forecast 3 Period]])</f>
        <v>-1.9211900000000099</v>
      </c>
      <c r="J297" s="69">
        <f>Table8[[#This Row],[Erorr ]]^2</f>
        <v>3.6909710161000384</v>
      </c>
      <c r="K297" s="69">
        <f>ABS(Table8[[#This Row],[Erorr ]])</f>
        <v>1.9211900000000099</v>
      </c>
      <c r="L297" s="6">
        <f>Table8[[#This Row],[Abs Erorr ]]/Table8[[#This Row],[Adj Close]]</f>
        <v>2.2289578071359156E-2</v>
      </c>
      <c r="M297" s="75">
        <f t="shared" si="9"/>
        <v>86.935500000000005</v>
      </c>
      <c r="N297" s="69">
        <f>(Table8[[#This Row],[Adj Close]]-Table8[[#This Row],[Forecast 6 Period ]])</f>
        <v>-0.74320000000000164</v>
      </c>
      <c r="O297" s="69">
        <f>Table8[[#This Row],[Erorr 2]]^2</f>
        <v>0.55234624000000243</v>
      </c>
      <c r="P297" s="69">
        <f>ABS(Table8[[#This Row],[Erorr 2]])</f>
        <v>0.74320000000000164</v>
      </c>
      <c r="Q297" s="6">
        <f>Table8[[#This Row],[Abs Erorr 4]]/Table8[[#This Row],[Adj Close]]</f>
        <v>8.6225799752414258E-3</v>
      </c>
    </row>
    <row r="298" spans="6:17" x14ac:dyDescent="0.3">
      <c r="F298" s="79">
        <v>43896</v>
      </c>
      <c r="G298" s="80">
        <v>84.079800000000006</v>
      </c>
      <c r="H298" s="69">
        <f t="shared" si="8"/>
        <v>87.208549999999988</v>
      </c>
      <c r="I298" s="69">
        <f>(Table8[[#This Row],[Adj Close]]-Table8[[#This Row],[Forecast 3 Period]])</f>
        <v>-3.1287499999999824</v>
      </c>
      <c r="J298" s="69">
        <f>Table8[[#This Row],[Erorr ]]^2</f>
        <v>9.7890765624998899</v>
      </c>
      <c r="K298" s="69">
        <f>ABS(Table8[[#This Row],[Erorr ]])</f>
        <v>3.1287499999999824</v>
      </c>
      <c r="L298" s="6">
        <f>Table8[[#This Row],[Abs Erorr ]]/Table8[[#This Row],[Adj Close]]</f>
        <v>3.7211672720439182E-2</v>
      </c>
      <c r="M298" s="75">
        <f t="shared" si="9"/>
        <v>86.938789999999997</v>
      </c>
      <c r="N298" s="69">
        <f>(Table8[[#This Row],[Adj Close]]-Table8[[#This Row],[Forecast 6 Period ]])</f>
        <v>-2.8589899999999915</v>
      </c>
      <c r="O298" s="69">
        <f>Table8[[#This Row],[Erorr 2]]^2</f>
        <v>8.1738238200999511</v>
      </c>
      <c r="P298" s="69">
        <f>ABS(Table8[[#This Row],[Erorr 2]])</f>
        <v>2.8589899999999915</v>
      </c>
      <c r="Q298" s="6">
        <f>Table8[[#This Row],[Abs Erorr 4]]/Table8[[#This Row],[Adj Close]]</f>
        <v>3.4003292110590076E-2</v>
      </c>
    </row>
    <row r="299" spans="6:17" x14ac:dyDescent="0.3">
      <c r="F299" s="79">
        <v>43899</v>
      </c>
      <c r="G299" s="80">
        <v>80.035700000000006</v>
      </c>
      <c r="H299" s="69">
        <f t="shared" si="8"/>
        <v>86.263649999999998</v>
      </c>
      <c r="I299" s="69">
        <f>(Table8[[#This Row],[Adj Close]]-Table8[[#This Row],[Forecast 3 Period]])</f>
        <v>-6.2279499999999928</v>
      </c>
      <c r="J299" s="69">
        <f>Table8[[#This Row],[Erorr ]]^2</f>
        <v>38.787361202499909</v>
      </c>
      <c r="K299" s="69">
        <f>ABS(Table8[[#This Row],[Erorr ]])</f>
        <v>6.2279499999999928</v>
      </c>
      <c r="L299" s="6">
        <f>Table8[[#This Row],[Abs Erorr ]]/Table8[[#This Row],[Adj Close]]</f>
        <v>7.7814650212342643E-2</v>
      </c>
      <c r="M299" s="75">
        <f t="shared" si="9"/>
        <v>86.532939999999982</v>
      </c>
      <c r="N299" s="69">
        <f>(Table8[[#This Row],[Adj Close]]-Table8[[#This Row],[Forecast 6 Period ]])</f>
        <v>-6.4972399999999766</v>
      </c>
      <c r="O299" s="69">
        <f>Table8[[#This Row],[Erorr 2]]^2</f>
        <v>42.214127617599694</v>
      </c>
      <c r="P299" s="69">
        <f>ABS(Table8[[#This Row],[Erorr 2]])</f>
        <v>6.4972399999999766</v>
      </c>
      <c r="Q299" s="6">
        <f>Table8[[#This Row],[Abs Erorr 4]]/Table8[[#This Row],[Adj Close]]</f>
        <v>8.1179273749089176E-2</v>
      </c>
    </row>
    <row r="300" spans="6:17" x14ac:dyDescent="0.3">
      <c r="F300" s="79">
        <v>43900</v>
      </c>
      <c r="G300" s="80">
        <v>84.0227</v>
      </c>
      <c r="H300" s="69">
        <f t="shared" si="8"/>
        <v>83.095910000000018</v>
      </c>
      <c r="I300" s="69">
        <f>(Table8[[#This Row],[Adj Close]]-Table8[[#This Row],[Forecast 3 Period]])</f>
        <v>0.92678999999998268</v>
      </c>
      <c r="J300" s="69">
        <f>Table8[[#This Row],[Erorr ]]^2</f>
        <v>0.85893970409996789</v>
      </c>
      <c r="K300" s="69">
        <f>ABS(Table8[[#This Row],[Erorr ]])</f>
        <v>0.92678999999998268</v>
      </c>
      <c r="L300" s="6">
        <f>Table8[[#This Row],[Abs Erorr ]]/Table8[[#This Row],[Adj Close]]</f>
        <v>1.1030233496423975E-2</v>
      </c>
      <c r="M300" s="75">
        <f t="shared" si="9"/>
        <v>85.382509999999996</v>
      </c>
      <c r="N300" s="69">
        <f>(Table8[[#This Row],[Adj Close]]-Table8[[#This Row],[Forecast 6 Period ]])</f>
        <v>-1.359809999999996</v>
      </c>
      <c r="O300" s="69">
        <f>Table8[[#This Row],[Erorr 2]]^2</f>
        <v>1.8490832360999889</v>
      </c>
      <c r="P300" s="69">
        <f>ABS(Table8[[#This Row],[Erorr 2]])</f>
        <v>1.359809999999996</v>
      </c>
      <c r="Q300" s="6">
        <f>Table8[[#This Row],[Abs Erorr 4]]/Table8[[#This Row],[Adj Close]]</f>
        <v>1.618384079540405E-2</v>
      </c>
    </row>
    <row r="301" spans="6:17" x14ac:dyDescent="0.3">
      <c r="F301" s="79">
        <v>43901</v>
      </c>
      <c r="G301" s="80">
        <v>79.930999999999997</v>
      </c>
      <c r="H301" s="69">
        <f t="shared" si="8"/>
        <v>82.843729999999994</v>
      </c>
      <c r="I301" s="69">
        <f>(Table8[[#This Row],[Adj Close]]-Table8[[#This Row],[Forecast 3 Period]])</f>
        <v>-2.9127299999999963</v>
      </c>
      <c r="J301" s="69">
        <f>Table8[[#This Row],[Erorr ]]^2</f>
        <v>8.4839960528999789</v>
      </c>
      <c r="K301" s="69">
        <f>ABS(Table8[[#This Row],[Erorr ]])</f>
        <v>2.9127299999999963</v>
      </c>
      <c r="L301" s="6">
        <f>Table8[[#This Row],[Abs Erorr ]]/Table8[[#This Row],[Adj Close]]</f>
        <v>3.6440554978669056E-2</v>
      </c>
      <c r="M301" s="75">
        <f t="shared" si="9"/>
        <v>84.443309999999997</v>
      </c>
      <c r="N301" s="69">
        <f>(Table8[[#This Row],[Adj Close]]-Table8[[#This Row],[Forecast 6 Period ]])</f>
        <v>-4.5123099999999994</v>
      </c>
      <c r="O301" s="69">
        <f>Table8[[#This Row],[Erorr 2]]^2</f>
        <v>20.360941536099993</v>
      </c>
      <c r="P301" s="69">
        <f>ABS(Table8[[#This Row],[Erorr 2]])</f>
        <v>4.5123099999999994</v>
      </c>
      <c r="Q301" s="6">
        <f>Table8[[#This Row],[Abs Erorr 4]]/Table8[[#This Row],[Adj Close]]</f>
        <v>5.6452565337603677E-2</v>
      </c>
    </row>
    <row r="302" spans="6:17" x14ac:dyDescent="0.3">
      <c r="F302" s="79">
        <v>43902</v>
      </c>
      <c r="G302" s="80">
        <v>70.605699999999999</v>
      </c>
      <c r="H302" s="69">
        <f t="shared" si="8"/>
        <v>81.189920000000001</v>
      </c>
      <c r="I302" s="69">
        <f>(Table8[[#This Row],[Adj Close]]-Table8[[#This Row],[Forecast 3 Period]])</f>
        <v>-10.584220000000002</v>
      </c>
      <c r="J302" s="69">
        <f>Table8[[#This Row],[Erorr ]]^2</f>
        <v>112.02571300840005</v>
      </c>
      <c r="K302" s="69">
        <f>ABS(Table8[[#This Row],[Erorr ]])</f>
        <v>10.584220000000002</v>
      </c>
      <c r="L302" s="6">
        <f>Table8[[#This Row],[Abs Erorr ]]/Table8[[#This Row],[Adj Close]]</f>
        <v>0.14990602741704992</v>
      </c>
      <c r="M302" s="75">
        <f t="shared" si="9"/>
        <v>83.157750000000007</v>
      </c>
      <c r="N302" s="69">
        <f>(Table8[[#This Row],[Adj Close]]-Table8[[#This Row],[Forecast 6 Period ]])</f>
        <v>-12.552050000000008</v>
      </c>
      <c r="O302" s="69">
        <f>Table8[[#This Row],[Erorr 2]]^2</f>
        <v>157.55395920250021</v>
      </c>
      <c r="P302" s="69">
        <f>ABS(Table8[[#This Row],[Erorr 2]])</f>
        <v>12.552050000000008</v>
      </c>
      <c r="Q302" s="6">
        <f>Table8[[#This Row],[Abs Erorr 4]]/Table8[[#This Row],[Adj Close]]</f>
        <v>0.17777672340901668</v>
      </c>
    </row>
    <row r="303" spans="6:17" x14ac:dyDescent="0.3">
      <c r="F303" s="79">
        <v>43903</v>
      </c>
      <c r="G303" s="80">
        <v>71.918899999999994</v>
      </c>
      <c r="H303" s="69">
        <f t="shared" si="8"/>
        <v>77.428390000000007</v>
      </c>
      <c r="I303" s="69">
        <f>(Table8[[#This Row],[Adj Close]]-Table8[[#This Row],[Forecast 3 Period]])</f>
        <v>-5.5094900000000138</v>
      </c>
      <c r="J303" s="69">
        <f>Table8[[#This Row],[Erorr ]]^2</f>
        <v>30.354480060100151</v>
      </c>
      <c r="K303" s="69">
        <f>ABS(Table8[[#This Row],[Erorr ]])</f>
        <v>5.5094900000000138</v>
      </c>
      <c r="L303" s="6">
        <f>Table8[[#This Row],[Abs Erorr ]]/Table8[[#This Row],[Adj Close]]</f>
        <v>7.6606983699695277E-2</v>
      </c>
      <c r="M303" s="75">
        <f t="shared" si="9"/>
        <v>79.94623</v>
      </c>
      <c r="N303" s="69">
        <f>(Table8[[#This Row],[Adj Close]]-Table8[[#This Row],[Forecast 6 Period ]])</f>
        <v>-8.0273300000000063</v>
      </c>
      <c r="O303" s="69">
        <f>Table8[[#This Row],[Erorr 2]]^2</f>
        <v>64.438026928900101</v>
      </c>
      <c r="P303" s="69">
        <f>ABS(Table8[[#This Row],[Erorr 2]])</f>
        <v>8.0273300000000063</v>
      </c>
      <c r="Q303" s="6">
        <f>Table8[[#This Row],[Abs Erorr 4]]/Table8[[#This Row],[Adj Close]]</f>
        <v>0.11161641793742684</v>
      </c>
    </row>
    <row r="304" spans="6:17" x14ac:dyDescent="0.3">
      <c r="F304" s="79">
        <v>43906</v>
      </c>
      <c r="G304" s="80">
        <v>63.554699999999997</v>
      </c>
      <c r="H304" s="69">
        <f t="shared" si="8"/>
        <v>73.928569999999993</v>
      </c>
      <c r="I304" s="69">
        <f>(Table8[[#This Row],[Adj Close]]-Table8[[#This Row],[Forecast 3 Period]])</f>
        <v>-10.373869999999997</v>
      </c>
      <c r="J304" s="69">
        <f>Table8[[#This Row],[Erorr ]]^2</f>
        <v>107.61717877689993</v>
      </c>
      <c r="K304" s="69">
        <f>ABS(Table8[[#This Row],[Erorr ]])</f>
        <v>10.373869999999997</v>
      </c>
      <c r="L304" s="6">
        <f>Table8[[#This Row],[Abs Erorr ]]/Table8[[#This Row],[Adj Close]]</f>
        <v>0.16322742456498099</v>
      </c>
      <c r="M304" s="75">
        <f t="shared" si="9"/>
        <v>77.707209999999989</v>
      </c>
      <c r="N304" s="69">
        <f>(Table8[[#This Row],[Adj Close]]-Table8[[#This Row],[Forecast 6 Period ]])</f>
        <v>-14.152509999999992</v>
      </c>
      <c r="O304" s="69">
        <f>Table8[[#This Row],[Erorr 2]]^2</f>
        <v>200.29353930009978</v>
      </c>
      <c r="P304" s="69">
        <f>ABS(Table8[[#This Row],[Erorr 2]])</f>
        <v>14.152509999999992</v>
      </c>
      <c r="Q304" s="6">
        <f>Table8[[#This Row],[Abs Erorr 4]]/Table8[[#This Row],[Adj Close]]</f>
        <v>0.22268235079388296</v>
      </c>
    </row>
    <row r="305" spans="6:17" x14ac:dyDescent="0.3">
      <c r="F305" s="79">
        <v>43907</v>
      </c>
      <c r="G305" s="80">
        <v>66.456900000000005</v>
      </c>
      <c r="H305" s="69">
        <f t="shared" si="8"/>
        <v>68.179259999999999</v>
      </c>
      <c r="I305" s="69">
        <f>(Table8[[#This Row],[Adj Close]]-Table8[[#This Row],[Forecast 3 Period]])</f>
        <v>-1.7223599999999948</v>
      </c>
      <c r="J305" s="69">
        <f>Table8[[#This Row],[Erorr ]]^2</f>
        <v>2.9665239695999821</v>
      </c>
      <c r="K305" s="69">
        <f>ABS(Table8[[#This Row],[Erorr ]])</f>
        <v>1.7223599999999948</v>
      </c>
      <c r="L305" s="6">
        <f>Table8[[#This Row],[Abs Erorr ]]/Table8[[#This Row],[Adj Close]]</f>
        <v>2.5916947675862018E-2</v>
      </c>
      <c r="M305" s="75">
        <f t="shared" si="9"/>
        <v>73.607900000000001</v>
      </c>
      <c r="N305" s="69">
        <f>(Table8[[#This Row],[Adj Close]]-Table8[[#This Row],[Forecast 6 Period ]])</f>
        <v>-7.1509999999999962</v>
      </c>
      <c r="O305" s="69">
        <f>Table8[[#This Row],[Erorr 2]]^2</f>
        <v>51.136800999999949</v>
      </c>
      <c r="P305" s="69">
        <f>ABS(Table8[[#This Row],[Erorr 2]])</f>
        <v>7.1509999999999962</v>
      </c>
      <c r="Q305" s="6">
        <f>Table8[[#This Row],[Abs Erorr 4]]/Table8[[#This Row],[Adj Close]]</f>
        <v>0.10760357464762869</v>
      </c>
    </row>
    <row r="306" spans="6:17" x14ac:dyDescent="0.3">
      <c r="F306" s="79">
        <v>43908</v>
      </c>
      <c r="G306" s="80">
        <v>64.744100000000003</v>
      </c>
      <c r="H306" s="69">
        <f t="shared" si="8"/>
        <v>67.22484</v>
      </c>
      <c r="I306" s="69">
        <f>(Table8[[#This Row],[Adj Close]]-Table8[[#This Row],[Forecast 3 Period]])</f>
        <v>-2.4807399999999973</v>
      </c>
      <c r="J306" s="69">
        <f>Table8[[#This Row],[Erorr ]]^2</f>
        <v>6.1540709475999869</v>
      </c>
      <c r="K306" s="69">
        <f>ABS(Table8[[#This Row],[Erorr ]])</f>
        <v>2.4807399999999973</v>
      </c>
      <c r="L306" s="6">
        <f>Table8[[#This Row],[Abs Erorr ]]/Table8[[#This Row],[Adj Close]]</f>
        <v>3.8316078221799318E-2</v>
      </c>
      <c r="M306" s="75">
        <f t="shared" si="9"/>
        <v>70.90261000000001</v>
      </c>
      <c r="N306" s="69">
        <f>(Table8[[#This Row],[Adj Close]]-Table8[[#This Row],[Forecast 6 Period ]])</f>
        <v>-6.1585100000000068</v>
      </c>
      <c r="O306" s="69">
        <f>Table8[[#This Row],[Erorr 2]]^2</f>
        <v>37.927245420100085</v>
      </c>
      <c r="P306" s="69">
        <f>ABS(Table8[[#This Row],[Erorr 2]])</f>
        <v>6.1585100000000068</v>
      </c>
      <c r="Q306" s="6">
        <f>Table8[[#This Row],[Abs Erorr 4]]/Table8[[#This Row],[Adj Close]]</f>
        <v>9.512079092921219E-2</v>
      </c>
    </row>
    <row r="307" spans="6:17" x14ac:dyDescent="0.3">
      <c r="F307" s="79">
        <v>43909</v>
      </c>
      <c r="G307" s="80">
        <v>66.932699999999997</v>
      </c>
      <c r="H307" s="69">
        <f t="shared" si="8"/>
        <v>64.901119999999992</v>
      </c>
      <c r="I307" s="69">
        <f>(Table8[[#This Row],[Adj Close]]-Table8[[#This Row],[Forecast 3 Period]])</f>
        <v>2.0315800000000053</v>
      </c>
      <c r="J307" s="69">
        <f>Table8[[#This Row],[Erorr ]]^2</f>
        <v>4.1273172964000215</v>
      </c>
      <c r="K307" s="69">
        <f>ABS(Table8[[#This Row],[Erorr ]])</f>
        <v>2.0315800000000053</v>
      </c>
      <c r="L307" s="6">
        <f>Table8[[#This Row],[Abs Erorr ]]/Table8[[#This Row],[Adj Close]]</f>
        <v>3.0352578037342069E-2</v>
      </c>
      <c r="M307" s="75">
        <f t="shared" si="9"/>
        <v>68.388590000000008</v>
      </c>
      <c r="N307" s="69">
        <f>(Table8[[#This Row],[Adj Close]]-Table8[[#This Row],[Forecast 6 Period ]])</f>
        <v>-1.4558900000000108</v>
      </c>
      <c r="O307" s="69">
        <f>Table8[[#This Row],[Erorr 2]]^2</f>
        <v>2.1196156921000315</v>
      </c>
      <c r="P307" s="69">
        <f>ABS(Table8[[#This Row],[Erorr 2]])</f>
        <v>1.4558900000000108</v>
      </c>
      <c r="Q307" s="6">
        <f>Table8[[#This Row],[Abs Erorr 4]]/Table8[[#This Row],[Adj Close]]</f>
        <v>2.1751550437977413E-2</v>
      </c>
    </row>
    <row r="308" spans="6:17" x14ac:dyDescent="0.3">
      <c r="F308" s="79">
        <v>43910</v>
      </c>
      <c r="G308" s="80">
        <v>64.182699999999997</v>
      </c>
      <c r="H308" s="69">
        <f t="shared" si="8"/>
        <v>66.133380000000002</v>
      </c>
      <c r="I308" s="69">
        <f>(Table8[[#This Row],[Adj Close]]-Table8[[#This Row],[Forecast 3 Period]])</f>
        <v>-1.9506800000000055</v>
      </c>
      <c r="J308" s="69">
        <f>Table8[[#This Row],[Erorr ]]^2</f>
        <v>3.8051524624000215</v>
      </c>
      <c r="K308" s="69">
        <f>ABS(Table8[[#This Row],[Erorr ]])</f>
        <v>1.9506800000000055</v>
      </c>
      <c r="L308" s="6">
        <f>Table8[[#This Row],[Abs Erorr ]]/Table8[[#This Row],[Adj Close]]</f>
        <v>3.0392613585904078E-2</v>
      </c>
      <c r="M308" s="75">
        <f t="shared" si="9"/>
        <v>66.590140000000005</v>
      </c>
      <c r="N308" s="69">
        <f>(Table8[[#This Row],[Adj Close]]-Table8[[#This Row],[Forecast 6 Period ]])</f>
        <v>-2.4074400000000082</v>
      </c>
      <c r="O308" s="69">
        <f>Table8[[#This Row],[Erorr 2]]^2</f>
        <v>5.7957673536000396</v>
      </c>
      <c r="P308" s="69">
        <f>ABS(Table8[[#This Row],[Erorr 2]])</f>
        <v>2.4074400000000082</v>
      </c>
      <c r="Q308" s="6">
        <f>Table8[[#This Row],[Abs Erorr 4]]/Table8[[#This Row],[Adj Close]]</f>
        <v>3.7509173032608603E-2</v>
      </c>
    </row>
    <row r="309" spans="6:17" x14ac:dyDescent="0.3">
      <c r="F309" s="79">
        <v>43913</v>
      </c>
      <c r="G309" s="80">
        <v>59.758000000000003</v>
      </c>
      <c r="H309" s="69">
        <f t="shared" si="8"/>
        <v>65.176119999999997</v>
      </c>
      <c r="I309" s="69">
        <f>(Table8[[#This Row],[Adj Close]]-Table8[[#This Row],[Forecast 3 Period]])</f>
        <v>-5.4181199999999947</v>
      </c>
      <c r="J309" s="69">
        <f>Table8[[#This Row],[Erorr ]]^2</f>
        <v>29.356024334399944</v>
      </c>
      <c r="K309" s="69">
        <f>ABS(Table8[[#This Row],[Erorr ]])</f>
        <v>5.4181199999999947</v>
      </c>
      <c r="L309" s="6">
        <f>Table8[[#This Row],[Abs Erorr ]]/Table8[[#This Row],[Adj Close]]</f>
        <v>9.066769302854838E-2</v>
      </c>
      <c r="M309" s="75">
        <f t="shared" si="9"/>
        <v>66.010640000000009</v>
      </c>
      <c r="N309" s="69">
        <f>(Table8[[#This Row],[Adj Close]]-Table8[[#This Row],[Forecast 6 Period ]])</f>
        <v>-6.2526400000000066</v>
      </c>
      <c r="O309" s="69">
        <f>Table8[[#This Row],[Erorr 2]]^2</f>
        <v>39.095506969600081</v>
      </c>
      <c r="P309" s="69">
        <f>ABS(Table8[[#This Row],[Erorr 2]])</f>
        <v>6.2526400000000066</v>
      </c>
      <c r="Q309" s="6">
        <f>Table8[[#This Row],[Abs Erorr 4]]/Table8[[#This Row],[Adj Close]]</f>
        <v>0.10463268516349286</v>
      </c>
    </row>
    <row r="310" spans="6:17" x14ac:dyDescent="0.3">
      <c r="F310" s="79">
        <v>43914</v>
      </c>
      <c r="G310" s="80">
        <v>68.826300000000003</v>
      </c>
      <c r="H310" s="69">
        <f t="shared" si="8"/>
        <v>63.237819999999999</v>
      </c>
      <c r="I310" s="69">
        <f>(Table8[[#This Row],[Adj Close]]-Table8[[#This Row],[Forecast 3 Period]])</f>
        <v>5.5884800000000041</v>
      </c>
      <c r="J310" s="69">
        <f>Table8[[#This Row],[Erorr ]]^2</f>
        <v>31.231108710400047</v>
      </c>
      <c r="K310" s="69">
        <f>ABS(Table8[[#This Row],[Erorr ]])</f>
        <v>5.5884800000000041</v>
      </c>
      <c r="L310" s="6">
        <f>Table8[[#This Row],[Abs Erorr ]]/Table8[[#This Row],[Adj Close]]</f>
        <v>8.1196868057704735E-2</v>
      </c>
      <c r="M310" s="75">
        <f t="shared" si="9"/>
        <v>64.124659999999992</v>
      </c>
      <c r="N310" s="69">
        <f>(Table8[[#This Row],[Adj Close]]-Table8[[#This Row],[Forecast 6 Period ]])</f>
        <v>4.7016400000000118</v>
      </c>
      <c r="O310" s="69">
        <f>Table8[[#This Row],[Erorr 2]]^2</f>
        <v>22.105418689600111</v>
      </c>
      <c r="P310" s="69">
        <f>ABS(Table8[[#This Row],[Erorr 2]])</f>
        <v>4.7016400000000118</v>
      </c>
      <c r="Q310" s="6">
        <f>Table8[[#This Row],[Abs Erorr 4]]/Table8[[#This Row],[Adj Close]]</f>
        <v>6.8311677367518114E-2</v>
      </c>
    </row>
    <row r="311" spans="6:17" x14ac:dyDescent="0.3">
      <c r="F311" s="79">
        <v>43915</v>
      </c>
      <c r="G311" s="80">
        <v>75.1828</v>
      </c>
      <c r="H311" s="69">
        <f t="shared" si="8"/>
        <v>64.712729999999993</v>
      </c>
      <c r="I311" s="69">
        <f>(Table8[[#This Row],[Adj Close]]-Table8[[#This Row],[Forecast 3 Period]])</f>
        <v>10.470070000000007</v>
      </c>
      <c r="J311" s="69">
        <f>Table8[[#This Row],[Erorr ]]^2</f>
        <v>109.62236580490014</v>
      </c>
      <c r="K311" s="69">
        <f>ABS(Table8[[#This Row],[Erorr ]])</f>
        <v>10.470070000000007</v>
      </c>
      <c r="L311" s="6">
        <f>Table8[[#This Row],[Abs Erorr ]]/Table8[[#This Row],[Adj Close]]</f>
        <v>0.13926150662119535</v>
      </c>
      <c r="M311" s="75">
        <f t="shared" si="9"/>
        <v>65.060040000000001</v>
      </c>
      <c r="N311" s="69">
        <f>(Table8[[#This Row],[Adj Close]]-Table8[[#This Row],[Forecast 6 Period ]])</f>
        <v>10.12276</v>
      </c>
      <c r="O311" s="69">
        <f>Table8[[#This Row],[Erorr 2]]^2</f>
        <v>102.47027001759999</v>
      </c>
      <c r="P311" s="69">
        <f>ABS(Table8[[#This Row],[Erorr 2]])</f>
        <v>10.12276</v>
      </c>
      <c r="Q311" s="6">
        <f>Table8[[#This Row],[Abs Erorr 4]]/Table8[[#This Row],[Adj Close]]</f>
        <v>0.13464196598158087</v>
      </c>
    </row>
    <row r="312" spans="6:17" x14ac:dyDescent="0.3">
      <c r="F312" s="79">
        <v>43916</v>
      </c>
      <c r="G312" s="80">
        <v>80.216499999999996</v>
      </c>
      <c r="H312" s="69">
        <f t="shared" si="8"/>
        <v>68.648410000000013</v>
      </c>
      <c r="I312" s="69">
        <f>(Table8[[#This Row],[Adj Close]]-Table8[[#This Row],[Forecast 3 Period]])</f>
        <v>11.568089999999984</v>
      </c>
      <c r="J312" s="69">
        <f>Table8[[#This Row],[Erorr ]]^2</f>
        <v>133.82070624809961</v>
      </c>
      <c r="K312" s="69">
        <f>ABS(Table8[[#This Row],[Erorr ]])</f>
        <v>11.568089999999984</v>
      </c>
      <c r="L312" s="6">
        <f>Table8[[#This Row],[Abs Erorr ]]/Table8[[#This Row],[Adj Close]]</f>
        <v>0.14421085437534653</v>
      </c>
      <c r="M312" s="75">
        <f t="shared" si="9"/>
        <v>66.757640000000009</v>
      </c>
      <c r="N312" s="69">
        <f>(Table8[[#This Row],[Adj Close]]-Table8[[#This Row],[Forecast 6 Period ]])</f>
        <v>13.458859999999987</v>
      </c>
      <c r="O312" s="69">
        <f>Table8[[#This Row],[Erorr 2]]^2</f>
        <v>181.14091249959966</v>
      </c>
      <c r="P312" s="69">
        <f>ABS(Table8[[#This Row],[Erorr 2]])</f>
        <v>13.458859999999987</v>
      </c>
      <c r="Q312" s="6">
        <f>Table8[[#This Row],[Abs Erorr 4]]/Table8[[#This Row],[Adj Close]]</f>
        <v>0.16778169079927432</v>
      </c>
    </row>
    <row r="313" spans="6:17" x14ac:dyDescent="0.3">
      <c r="F313" s="79">
        <v>43917</v>
      </c>
      <c r="G313" s="80">
        <v>79.198400000000007</v>
      </c>
      <c r="H313" s="69">
        <f t="shared" si="8"/>
        <v>75.289329999999993</v>
      </c>
      <c r="I313" s="69">
        <f>(Table8[[#This Row],[Adj Close]]-Table8[[#This Row],[Forecast 3 Period]])</f>
        <v>3.909070000000014</v>
      </c>
      <c r="J313" s="69">
        <f>Table8[[#This Row],[Erorr ]]^2</f>
        <v>15.28082826490011</v>
      </c>
      <c r="K313" s="69">
        <f>ABS(Table8[[#This Row],[Erorr ]])</f>
        <v>3.909070000000014</v>
      </c>
      <c r="L313" s="6">
        <f>Table8[[#This Row],[Abs Erorr ]]/Table8[[#This Row],[Adj Close]]</f>
        <v>4.9357941574577437E-2</v>
      </c>
      <c r="M313" s="75">
        <f t="shared" si="9"/>
        <v>69.908259999999999</v>
      </c>
      <c r="N313" s="69">
        <f>(Table8[[#This Row],[Adj Close]]-Table8[[#This Row],[Forecast 6 Period ]])</f>
        <v>9.2901400000000081</v>
      </c>
      <c r="O313" s="69">
        <f>Table8[[#This Row],[Erorr 2]]^2</f>
        <v>86.306701219600143</v>
      </c>
      <c r="P313" s="69">
        <f>ABS(Table8[[#This Row],[Erorr 2]])</f>
        <v>9.2901400000000081</v>
      </c>
      <c r="Q313" s="6">
        <f>Table8[[#This Row],[Abs Erorr 4]]/Table8[[#This Row],[Adj Close]]</f>
        <v>0.11730211721448927</v>
      </c>
    </row>
    <row r="314" spans="6:17" x14ac:dyDescent="0.3">
      <c r="F314" s="79">
        <v>43920</v>
      </c>
      <c r="G314" s="80">
        <v>81.244200000000006</v>
      </c>
      <c r="H314" s="69">
        <f t="shared" si="8"/>
        <v>78.299149999999997</v>
      </c>
      <c r="I314" s="69">
        <f>(Table8[[#This Row],[Adj Close]]-Table8[[#This Row],[Forecast 3 Period]])</f>
        <v>2.945050000000009</v>
      </c>
      <c r="J314" s="69">
        <f>Table8[[#This Row],[Erorr ]]^2</f>
        <v>8.6733195025000533</v>
      </c>
      <c r="K314" s="69">
        <f>ABS(Table8[[#This Row],[Erorr ]])</f>
        <v>2.945050000000009</v>
      </c>
      <c r="L314" s="6">
        <f>Table8[[#This Row],[Abs Erorr ]]/Table8[[#This Row],[Adj Close]]</f>
        <v>3.6249356877167953E-2</v>
      </c>
      <c r="M314" s="75">
        <f t="shared" si="9"/>
        <v>73.078869999999995</v>
      </c>
      <c r="N314" s="69">
        <f>(Table8[[#This Row],[Adj Close]]-Table8[[#This Row],[Forecast 6 Period ]])</f>
        <v>8.1653300000000115</v>
      </c>
      <c r="O314" s="69">
        <f>Table8[[#This Row],[Erorr 2]]^2</f>
        <v>66.672614008900183</v>
      </c>
      <c r="P314" s="69">
        <f>ABS(Table8[[#This Row],[Erorr 2]])</f>
        <v>8.1653300000000115</v>
      </c>
      <c r="Q314" s="6">
        <f>Table8[[#This Row],[Abs Erorr 4]]/Table8[[#This Row],[Adj Close]]</f>
        <v>0.10050354363757673</v>
      </c>
    </row>
    <row r="315" spans="6:17" x14ac:dyDescent="0.3">
      <c r="F315" s="79">
        <v>43921</v>
      </c>
      <c r="G315" s="80">
        <v>78.732100000000003</v>
      </c>
      <c r="H315" s="69">
        <f t="shared" si="8"/>
        <v>80.322150000000008</v>
      </c>
      <c r="I315" s="69">
        <f>(Table8[[#This Row],[Adj Close]]-Table8[[#This Row],[Forecast 3 Period]])</f>
        <v>-1.5900500000000051</v>
      </c>
      <c r="J315" s="69">
        <f>Table8[[#This Row],[Erorr ]]^2</f>
        <v>2.528259002500016</v>
      </c>
      <c r="K315" s="69">
        <f>ABS(Table8[[#This Row],[Erorr ]])</f>
        <v>1.5900500000000051</v>
      </c>
      <c r="L315" s="6">
        <f>Table8[[#This Row],[Abs Erorr ]]/Table8[[#This Row],[Adj Close]]</f>
        <v>2.0195701626147467E-2</v>
      </c>
      <c r="M315" s="75">
        <f t="shared" si="9"/>
        <v>76.026810000000012</v>
      </c>
      <c r="N315" s="69">
        <f>(Table8[[#This Row],[Adj Close]]-Table8[[#This Row],[Forecast 6 Period ]])</f>
        <v>2.7052899999999909</v>
      </c>
      <c r="O315" s="69">
        <f>Table8[[#This Row],[Erorr 2]]^2</f>
        <v>7.3185939840999508</v>
      </c>
      <c r="P315" s="69">
        <f>ABS(Table8[[#This Row],[Erorr 2]])</f>
        <v>2.7052899999999909</v>
      </c>
      <c r="Q315" s="6">
        <f>Table8[[#This Row],[Abs Erorr 4]]/Table8[[#This Row],[Adj Close]]</f>
        <v>3.4360699130341892E-2</v>
      </c>
    </row>
    <row r="316" spans="6:17" x14ac:dyDescent="0.3">
      <c r="F316" s="79">
        <v>43922</v>
      </c>
      <c r="G316" s="80">
        <v>75.392099999999999</v>
      </c>
      <c r="H316" s="69">
        <f t="shared" si="8"/>
        <v>79.625619999999998</v>
      </c>
      <c r="I316" s="69">
        <f>(Table8[[#This Row],[Adj Close]]-Table8[[#This Row],[Forecast 3 Period]])</f>
        <v>-4.2335199999999986</v>
      </c>
      <c r="J316" s="69">
        <f>Table8[[#This Row],[Erorr ]]^2</f>
        <v>17.922691590399989</v>
      </c>
      <c r="K316" s="69">
        <f>ABS(Table8[[#This Row],[Erorr ]])</f>
        <v>4.2335199999999986</v>
      </c>
      <c r="L316" s="6">
        <f>Table8[[#This Row],[Abs Erorr ]]/Table8[[#This Row],[Adj Close]]</f>
        <v>5.6153363548700708E-2</v>
      </c>
      <c r="M316" s="75">
        <f t="shared" si="9"/>
        <v>78.279150000000016</v>
      </c>
      <c r="N316" s="69">
        <f>(Table8[[#This Row],[Adj Close]]-Table8[[#This Row],[Forecast 6 Period ]])</f>
        <v>-2.8870500000000163</v>
      </c>
      <c r="O316" s="69">
        <f>Table8[[#This Row],[Erorr 2]]^2</f>
        <v>8.3350577025000945</v>
      </c>
      <c r="P316" s="69">
        <f>ABS(Table8[[#This Row],[Erorr 2]])</f>
        <v>2.8870500000000163</v>
      </c>
      <c r="Q316" s="6">
        <f>Table8[[#This Row],[Abs Erorr 4]]/Table8[[#This Row],[Adj Close]]</f>
        <v>3.8293800013529486E-2</v>
      </c>
    </row>
    <row r="317" spans="6:17" x14ac:dyDescent="0.3">
      <c r="F317" s="79">
        <v>43923</v>
      </c>
      <c r="G317" s="80">
        <v>76.257999999999996</v>
      </c>
      <c r="H317" s="69">
        <f t="shared" si="8"/>
        <v>78.149730000000005</v>
      </c>
      <c r="I317" s="69">
        <f>(Table8[[#This Row],[Adj Close]]-Table8[[#This Row],[Forecast 3 Period]])</f>
        <v>-1.8917300000000097</v>
      </c>
      <c r="J317" s="69">
        <f>Table8[[#This Row],[Erorr ]]^2</f>
        <v>3.5786423929000368</v>
      </c>
      <c r="K317" s="69">
        <f>ABS(Table8[[#This Row],[Erorr ]])</f>
        <v>1.8917300000000097</v>
      </c>
      <c r="L317" s="6">
        <f>Table8[[#This Row],[Abs Erorr ]]/Table8[[#This Row],[Adj Close]]</f>
        <v>2.4806971071887667E-2</v>
      </c>
      <c r="M317" s="75">
        <f t="shared" si="9"/>
        <v>78.45329000000001</v>
      </c>
      <c r="N317" s="69">
        <f>(Table8[[#This Row],[Adj Close]]-Table8[[#This Row],[Forecast 6 Period ]])</f>
        <v>-2.1952900000000142</v>
      </c>
      <c r="O317" s="69">
        <f>Table8[[#This Row],[Erorr 2]]^2</f>
        <v>4.8192981841000622</v>
      </c>
      <c r="P317" s="69">
        <f>ABS(Table8[[#This Row],[Erorr 2]])</f>
        <v>2.1952900000000142</v>
      </c>
      <c r="Q317" s="6">
        <f>Table8[[#This Row],[Abs Erorr 4]]/Table8[[#This Row],[Adj Close]]</f>
        <v>2.8787668179076482E-2</v>
      </c>
    </row>
    <row r="318" spans="6:17" x14ac:dyDescent="0.3">
      <c r="F318" s="79">
        <v>43924</v>
      </c>
      <c r="G318" s="80">
        <v>75.040000000000006</v>
      </c>
      <c r="H318" s="69">
        <f t="shared" si="8"/>
        <v>76.740459999999999</v>
      </c>
      <c r="I318" s="69">
        <f>(Table8[[#This Row],[Adj Close]]-Table8[[#This Row],[Forecast 3 Period]])</f>
        <v>-1.7004599999999925</v>
      </c>
      <c r="J318" s="69">
        <f>Table8[[#This Row],[Erorr ]]^2</f>
        <v>2.8915642115999747</v>
      </c>
      <c r="K318" s="69">
        <f>ABS(Table8[[#This Row],[Erorr ]])</f>
        <v>1.7004599999999925</v>
      </c>
      <c r="L318" s="6">
        <f>Table8[[#This Row],[Abs Erorr ]]/Table8[[#This Row],[Adj Close]]</f>
        <v>2.2660714285714183E-2</v>
      </c>
      <c r="M318" s="75">
        <f t="shared" si="9"/>
        <v>78.266770000000008</v>
      </c>
      <c r="N318" s="69">
        <f>(Table8[[#This Row],[Adj Close]]-Table8[[#This Row],[Forecast 6 Period ]])</f>
        <v>-3.2267700000000019</v>
      </c>
      <c r="O318" s="69">
        <f>Table8[[#This Row],[Erorr 2]]^2</f>
        <v>10.412044632900013</v>
      </c>
      <c r="P318" s="69">
        <f>ABS(Table8[[#This Row],[Erorr 2]])</f>
        <v>3.2267700000000019</v>
      </c>
      <c r="Q318" s="6">
        <f>Table8[[#This Row],[Abs Erorr 4]]/Table8[[#This Row],[Adj Close]]</f>
        <v>4.3000666311300659E-2</v>
      </c>
    </row>
    <row r="319" spans="6:17" x14ac:dyDescent="0.3">
      <c r="F319" s="79">
        <v>43927</v>
      </c>
      <c r="G319" s="80">
        <v>80.530500000000004</v>
      </c>
      <c r="H319" s="69">
        <f t="shared" si="8"/>
        <v>75.511030000000005</v>
      </c>
      <c r="I319" s="69">
        <f>(Table8[[#This Row],[Adj Close]]-Table8[[#This Row],[Forecast 3 Period]])</f>
        <v>5.0194699999999983</v>
      </c>
      <c r="J319" s="69">
        <f>Table8[[#This Row],[Erorr ]]^2</f>
        <v>25.195079080899983</v>
      </c>
      <c r="K319" s="69">
        <f>ABS(Table8[[#This Row],[Erorr ]])</f>
        <v>5.0194699999999983</v>
      </c>
      <c r="L319" s="6">
        <f>Table8[[#This Row],[Abs Erorr ]]/Table8[[#This Row],[Adj Close]]</f>
        <v>6.2330048863474062E-2</v>
      </c>
      <c r="M319" s="75">
        <f t="shared" si="9"/>
        <v>77.128700000000009</v>
      </c>
      <c r="N319" s="69">
        <f>(Table8[[#This Row],[Adj Close]]-Table8[[#This Row],[Forecast 6 Period ]])</f>
        <v>3.4017999999999944</v>
      </c>
      <c r="O319" s="69">
        <f>Table8[[#This Row],[Erorr 2]]^2</f>
        <v>11.572243239999962</v>
      </c>
      <c r="P319" s="69">
        <f>ABS(Table8[[#This Row],[Erorr 2]])</f>
        <v>3.4017999999999944</v>
      </c>
      <c r="Q319" s="6">
        <f>Table8[[#This Row],[Abs Erorr 4]]/Table8[[#This Row],[Adj Close]]</f>
        <v>4.2242380216191311E-2</v>
      </c>
    </row>
    <row r="320" spans="6:17" x14ac:dyDescent="0.3">
      <c r="F320" s="79">
        <v>43928</v>
      </c>
      <c r="G320" s="80">
        <v>80.083299999999994</v>
      </c>
      <c r="H320" s="69">
        <f t="shared" si="8"/>
        <v>77.601600000000005</v>
      </c>
      <c r="I320" s="69">
        <f>(Table8[[#This Row],[Adj Close]]-Table8[[#This Row],[Forecast 3 Period]])</f>
        <v>2.4816999999999894</v>
      </c>
      <c r="J320" s="69">
        <f>Table8[[#This Row],[Erorr ]]^2</f>
        <v>6.1588348899999472</v>
      </c>
      <c r="K320" s="69">
        <f>ABS(Table8[[#This Row],[Erorr ]])</f>
        <v>2.4816999999999894</v>
      </c>
      <c r="L320" s="6">
        <f>Table8[[#This Row],[Abs Erorr ]]/Table8[[#This Row],[Adj Close]]</f>
        <v>3.0988982721740856E-2</v>
      </c>
      <c r="M320" s="75">
        <f t="shared" si="9"/>
        <v>77.441749999999999</v>
      </c>
      <c r="N320" s="69">
        <f>(Table8[[#This Row],[Adj Close]]-Table8[[#This Row],[Forecast 6 Period ]])</f>
        <v>2.6415499999999952</v>
      </c>
      <c r="O320" s="69">
        <f>Table8[[#This Row],[Erorr 2]]^2</f>
        <v>6.9777864024999747</v>
      </c>
      <c r="P320" s="69">
        <f>ABS(Table8[[#This Row],[Erorr 2]])</f>
        <v>2.6415499999999952</v>
      </c>
      <c r="Q320" s="6">
        <f>Table8[[#This Row],[Abs Erorr 4]]/Table8[[#This Row],[Adj Close]]</f>
        <v>3.2985029338201542E-2</v>
      </c>
    </row>
    <row r="321" spans="6:17" x14ac:dyDescent="0.3">
      <c r="F321" s="79">
        <v>43929</v>
      </c>
      <c r="G321" s="80">
        <v>81.168099999999995</v>
      </c>
      <c r="H321" s="69">
        <f t="shared" si="8"/>
        <v>78.704470000000001</v>
      </c>
      <c r="I321" s="69">
        <f>(Table8[[#This Row],[Adj Close]]-Table8[[#This Row],[Forecast 3 Period]])</f>
        <v>2.4636299999999949</v>
      </c>
      <c r="J321" s="69">
        <f>Table8[[#This Row],[Erorr ]]^2</f>
        <v>6.0694727768999748</v>
      </c>
      <c r="K321" s="69">
        <f>ABS(Table8[[#This Row],[Erorr ]])</f>
        <v>2.4636299999999949</v>
      </c>
      <c r="L321" s="6">
        <f>Table8[[#This Row],[Abs Erorr ]]/Table8[[#This Row],[Adj Close]]</f>
        <v>3.0352195012572612E-2</v>
      </c>
      <c r="M321" s="75">
        <f t="shared" si="9"/>
        <v>77.794780000000003</v>
      </c>
      <c r="N321" s="69">
        <f>(Table8[[#This Row],[Adj Close]]-Table8[[#This Row],[Forecast 6 Period ]])</f>
        <v>3.3733199999999925</v>
      </c>
      <c r="O321" s="69">
        <f>Table8[[#This Row],[Erorr 2]]^2</f>
        <v>11.379287822399951</v>
      </c>
      <c r="P321" s="69">
        <f>ABS(Table8[[#This Row],[Erorr 2]])</f>
        <v>3.3733199999999925</v>
      </c>
      <c r="Q321" s="6">
        <f>Table8[[#This Row],[Abs Erorr 4]]/Table8[[#This Row],[Adj Close]]</f>
        <v>4.1559676769568253E-2</v>
      </c>
    </row>
    <row r="322" spans="6:17" x14ac:dyDescent="0.3">
      <c r="F322" s="79">
        <v>43930</v>
      </c>
      <c r="G322" s="80">
        <v>82.585899999999995</v>
      </c>
      <c r="H322" s="69">
        <f t="shared" si="8"/>
        <v>80.651379999999989</v>
      </c>
      <c r="I322" s="69">
        <f>(Table8[[#This Row],[Adj Close]]-Table8[[#This Row],[Forecast 3 Period]])</f>
        <v>1.9345200000000062</v>
      </c>
      <c r="J322" s="69">
        <f>Table8[[#This Row],[Erorr ]]^2</f>
        <v>3.742367630400024</v>
      </c>
      <c r="K322" s="69">
        <f>ABS(Table8[[#This Row],[Erorr ]])</f>
        <v>1.9345200000000062</v>
      </c>
      <c r="L322" s="6">
        <f>Table8[[#This Row],[Abs Erorr ]]/Table8[[#This Row],[Adj Close]]</f>
        <v>2.3424337568519641E-2</v>
      </c>
      <c r="M322" s="75">
        <f t="shared" si="9"/>
        <v>78.529390000000006</v>
      </c>
      <c r="N322" s="69">
        <f>(Table8[[#This Row],[Adj Close]]-Table8[[#This Row],[Forecast 6 Period ]])</f>
        <v>4.0565099999999887</v>
      </c>
      <c r="O322" s="69">
        <f>Table8[[#This Row],[Erorr 2]]^2</f>
        <v>16.455273380099907</v>
      </c>
      <c r="P322" s="69">
        <f>ABS(Table8[[#This Row],[Erorr 2]])</f>
        <v>4.0565099999999887</v>
      </c>
      <c r="Q322" s="6">
        <f>Table8[[#This Row],[Abs Erorr 4]]/Table8[[#This Row],[Adj Close]]</f>
        <v>4.9118675221799232E-2</v>
      </c>
    </row>
    <row r="323" spans="6:17" x14ac:dyDescent="0.3">
      <c r="F323" s="79">
        <v>43934</v>
      </c>
      <c r="G323" s="80">
        <v>80.368700000000004</v>
      </c>
      <c r="H323" s="69">
        <f t="shared" si="8"/>
        <v>81.409779999999998</v>
      </c>
      <c r="I323" s="69">
        <f>(Table8[[#This Row],[Adj Close]]-Table8[[#This Row],[Forecast 3 Period]])</f>
        <v>-1.0410799999999938</v>
      </c>
      <c r="J323" s="69">
        <f>Table8[[#This Row],[Erorr ]]^2</f>
        <v>1.0838475663999871</v>
      </c>
      <c r="K323" s="69">
        <f>ABS(Table8[[#This Row],[Erorr ]])</f>
        <v>1.0410799999999938</v>
      </c>
      <c r="L323" s="6">
        <f>Table8[[#This Row],[Abs Erorr ]]/Table8[[#This Row],[Adj Close]]</f>
        <v>1.2953799178038138E-2</v>
      </c>
      <c r="M323" s="75">
        <f t="shared" si="9"/>
        <v>80.003360000000001</v>
      </c>
      <c r="N323" s="69">
        <f>(Table8[[#This Row],[Adj Close]]-Table8[[#This Row],[Forecast 6 Period ]])</f>
        <v>0.36534000000000333</v>
      </c>
      <c r="O323" s="69">
        <f>Table8[[#This Row],[Erorr 2]]^2</f>
        <v>0.13347331560000245</v>
      </c>
      <c r="P323" s="69">
        <f>ABS(Table8[[#This Row],[Erorr 2]])</f>
        <v>0.36534000000000333</v>
      </c>
      <c r="Q323" s="6">
        <f>Table8[[#This Row],[Abs Erorr 4]]/Table8[[#This Row],[Adj Close]]</f>
        <v>4.5457995463408429E-3</v>
      </c>
    </row>
    <row r="324" spans="6:17" x14ac:dyDescent="0.3">
      <c r="F324" s="79">
        <v>43935</v>
      </c>
      <c r="G324" s="80">
        <v>83.233000000000004</v>
      </c>
      <c r="H324" s="69">
        <f t="shared" si="8"/>
        <v>81.273679999999999</v>
      </c>
      <c r="I324" s="69">
        <f>(Table8[[#This Row],[Adj Close]]-Table8[[#This Row],[Forecast 3 Period]])</f>
        <v>1.9593200000000053</v>
      </c>
      <c r="J324" s="69">
        <f>Table8[[#This Row],[Erorr ]]^2</f>
        <v>3.8389348624000208</v>
      </c>
      <c r="K324" s="69">
        <f>ABS(Table8[[#This Row],[Erorr ]])</f>
        <v>1.9593200000000053</v>
      </c>
      <c r="L324" s="6">
        <f>Table8[[#This Row],[Abs Erorr ]]/Table8[[#This Row],[Adj Close]]</f>
        <v>2.3540182379585082E-2</v>
      </c>
      <c r="M324" s="75">
        <f t="shared" si="9"/>
        <v>80.398250000000004</v>
      </c>
      <c r="N324" s="69">
        <f>(Table8[[#This Row],[Adj Close]]-Table8[[#This Row],[Forecast 6 Period ]])</f>
        <v>2.8347499999999997</v>
      </c>
      <c r="O324" s="69">
        <f>Table8[[#This Row],[Erorr 2]]^2</f>
        <v>8.0358075624999987</v>
      </c>
      <c r="P324" s="69">
        <f>ABS(Table8[[#This Row],[Erorr 2]])</f>
        <v>2.8347499999999997</v>
      </c>
      <c r="Q324" s="6">
        <f>Table8[[#This Row],[Abs Erorr 4]]/Table8[[#This Row],[Adj Close]]</f>
        <v>3.4058005839030188E-2</v>
      </c>
    </row>
    <row r="325" spans="6:17" x14ac:dyDescent="0.3">
      <c r="F325" s="79">
        <v>43936</v>
      </c>
      <c r="G325" s="80">
        <v>80.920699999999997</v>
      </c>
      <c r="H325" s="69">
        <f t="shared" si="8"/>
        <v>82.179580000000001</v>
      </c>
      <c r="I325" s="69">
        <f>(Table8[[#This Row],[Adj Close]]-Table8[[#This Row],[Forecast 3 Period]])</f>
        <v>-1.2588800000000049</v>
      </c>
      <c r="J325" s="69">
        <f>Table8[[#This Row],[Erorr ]]^2</f>
        <v>1.5847788544000123</v>
      </c>
      <c r="K325" s="69">
        <f>ABS(Table8[[#This Row],[Erorr ]])</f>
        <v>1.2588800000000049</v>
      </c>
      <c r="L325" s="6">
        <f>Table8[[#This Row],[Abs Erorr ]]/Table8[[#This Row],[Adj Close]]</f>
        <v>1.5556958849837E-2</v>
      </c>
      <c r="M325" s="75">
        <f t="shared" si="9"/>
        <v>81.532520000000005</v>
      </c>
      <c r="N325" s="69">
        <f>(Table8[[#This Row],[Adj Close]]-Table8[[#This Row],[Forecast 6 Period ]])</f>
        <v>-0.61182000000000869</v>
      </c>
      <c r="O325" s="69">
        <f>Table8[[#This Row],[Erorr 2]]^2</f>
        <v>0.37432371240001061</v>
      </c>
      <c r="P325" s="69">
        <f>ABS(Table8[[#This Row],[Erorr 2]])</f>
        <v>0.61182000000000869</v>
      </c>
      <c r="Q325" s="6">
        <f>Table8[[#This Row],[Abs Erorr 4]]/Table8[[#This Row],[Adj Close]]</f>
        <v>7.5607353866193536E-3</v>
      </c>
    </row>
    <row r="326" spans="6:17" x14ac:dyDescent="0.3">
      <c r="F326" s="79">
        <v>43937</v>
      </c>
      <c r="G326" s="80">
        <v>82.119600000000005</v>
      </c>
      <c r="H326" s="69">
        <f t="shared" ref="H326:H389" si="10">$A$10*G325+$A$11*G324+$A$12*G323</f>
        <v>81.448790000000002</v>
      </c>
      <c r="I326" s="69">
        <f>(Table8[[#This Row],[Adj Close]]-Table8[[#This Row],[Forecast 3 Period]])</f>
        <v>0.67081000000000301</v>
      </c>
      <c r="J326" s="69">
        <f>Table8[[#This Row],[Erorr ]]^2</f>
        <v>0.44998605610000403</v>
      </c>
      <c r="K326" s="69">
        <f>ABS(Table8[[#This Row],[Erorr ]])</f>
        <v>0.67081000000000301</v>
      </c>
      <c r="L326" s="6">
        <f>Table8[[#This Row],[Abs Erorr ]]/Table8[[#This Row],[Adj Close]]</f>
        <v>8.1686954149801389E-3</v>
      </c>
      <c r="M326" s="75">
        <f t="shared" si="9"/>
        <v>81.546800000000005</v>
      </c>
      <c r="N326" s="69">
        <f>(Table8[[#This Row],[Adj Close]]-Table8[[#This Row],[Forecast 6 Period ]])</f>
        <v>0.57280000000000086</v>
      </c>
      <c r="O326" s="69">
        <f>Table8[[#This Row],[Erorr 2]]^2</f>
        <v>0.32809984000000098</v>
      </c>
      <c r="P326" s="69">
        <f>ABS(Table8[[#This Row],[Erorr 2]])</f>
        <v>0.57280000000000086</v>
      </c>
      <c r="Q326" s="6">
        <f>Table8[[#This Row],[Abs Erorr 4]]/Table8[[#This Row],[Adj Close]]</f>
        <v>6.9751922805274362E-3</v>
      </c>
    </row>
    <row r="327" spans="6:17" x14ac:dyDescent="0.3">
      <c r="F327" s="79">
        <v>43938</v>
      </c>
      <c r="G327" s="80">
        <v>85.554699999999997</v>
      </c>
      <c r="H327" s="69">
        <f t="shared" si="10"/>
        <v>82.093950000000007</v>
      </c>
      <c r="I327" s="69">
        <f>(Table8[[#This Row],[Adj Close]]-Table8[[#This Row],[Forecast 3 Period]])</f>
        <v>3.4607499999999902</v>
      </c>
      <c r="J327" s="69">
        <f>Table8[[#This Row],[Erorr ]]^2</f>
        <v>11.976790562499932</v>
      </c>
      <c r="K327" s="69">
        <f>ABS(Table8[[#This Row],[Erorr ]])</f>
        <v>3.4607499999999902</v>
      </c>
      <c r="L327" s="6">
        <f>Table8[[#This Row],[Abs Erorr ]]/Table8[[#This Row],[Adj Close]]</f>
        <v>4.0450729182616392E-2</v>
      </c>
      <c r="M327" s="75">
        <f t="shared" si="9"/>
        <v>81.703800000000001</v>
      </c>
      <c r="N327" s="69">
        <f>(Table8[[#This Row],[Adj Close]]-Table8[[#This Row],[Forecast 6 Period ]])</f>
        <v>3.8508999999999958</v>
      </c>
      <c r="O327" s="69">
        <f>Table8[[#This Row],[Erorr 2]]^2</f>
        <v>14.829430809999968</v>
      </c>
      <c r="P327" s="69">
        <f>ABS(Table8[[#This Row],[Erorr 2]])</f>
        <v>3.8508999999999958</v>
      </c>
      <c r="Q327" s="6">
        <f>Table8[[#This Row],[Abs Erorr 4]]/Table8[[#This Row],[Adj Close]]</f>
        <v>4.5010969590215333E-2</v>
      </c>
    </row>
    <row r="328" spans="6:17" x14ac:dyDescent="0.3">
      <c r="F328" s="79">
        <v>43941</v>
      </c>
      <c r="G328" s="80">
        <v>83.642099999999999</v>
      </c>
      <c r="H328" s="69">
        <f t="shared" si="10"/>
        <v>83.133970000000005</v>
      </c>
      <c r="I328" s="69">
        <f>(Table8[[#This Row],[Adj Close]]-Table8[[#This Row],[Forecast 3 Period]])</f>
        <v>0.5081299999999942</v>
      </c>
      <c r="J328" s="69">
        <f>Table8[[#This Row],[Erorr ]]^2</f>
        <v>0.25819609689999412</v>
      </c>
      <c r="K328" s="69">
        <f>ABS(Table8[[#This Row],[Erorr ]])</f>
        <v>0.5081299999999942</v>
      </c>
      <c r="L328" s="6">
        <f>Table8[[#This Row],[Abs Erorr ]]/Table8[[#This Row],[Adj Close]]</f>
        <v>6.0750507220645369E-3</v>
      </c>
      <c r="M328" s="75">
        <f t="shared" si="9"/>
        <v>82.661059999999992</v>
      </c>
      <c r="N328" s="69">
        <f>(Table8[[#This Row],[Adj Close]]-Table8[[#This Row],[Forecast 6 Period ]])</f>
        <v>0.98104000000000724</v>
      </c>
      <c r="O328" s="69">
        <f>Table8[[#This Row],[Erorr 2]]^2</f>
        <v>0.96243948160001425</v>
      </c>
      <c r="P328" s="69">
        <f>ABS(Table8[[#This Row],[Erorr 2]])</f>
        <v>0.98104000000000724</v>
      </c>
      <c r="Q328" s="6">
        <f>Table8[[#This Row],[Abs Erorr 4]]/Table8[[#This Row],[Adj Close]]</f>
        <v>1.1729021629060093E-2</v>
      </c>
    </row>
    <row r="329" spans="6:17" x14ac:dyDescent="0.3">
      <c r="F329" s="79">
        <v>43942</v>
      </c>
      <c r="G329" s="80">
        <v>81.072900000000004</v>
      </c>
      <c r="H329" s="69">
        <f t="shared" si="10"/>
        <v>83.759129999999999</v>
      </c>
      <c r="I329" s="69">
        <f>(Table8[[#This Row],[Adj Close]]-Table8[[#This Row],[Forecast 3 Period]])</f>
        <v>-2.6862299999999948</v>
      </c>
      <c r="J329" s="69">
        <f>Table8[[#This Row],[Erorr ]]^2</f>
        <v>7.2158316128999722</v>
      </c>
      <c r="K329" s="69">
        <f>ABS(Table8[[#This Row],[Erorr ]])</f>
        <v>2.6862299999999948</v>
      </c>
      <c r="L329" s="6">
        <f>Table8[[#This Row],[Abs Erorr ]]/Table8[[#This Row],[Adj Close]]</f>
        <v>3.3133513171478939E-2</v>
      </c>
      <c r="M329" s="75">
        <f t="shared" ref="M329:M392" si="11">$B$10*G328+$B$11*G327+$B$12*G326+$B$13*G325+$B$14*G324+$B$15*G323</f>
        <v>82.807590000000005</v>
      </c>
      <c r="N329" s="69">
        <f>(Table8[[#This Row],[Adj Close]]-Table8[[#This Row],[Forecast 6 Period ]])</f>
        <v>-1.7346900000000005</v>
      </c>
      <c r="O329" s="69">
        <f>Table8[[#This Row],[Erorr 2]]^2</f>
        <v>3.009149396100002</v>
      </c>
      <c r="P329" s="69">
        <f>ABS(Table8[[#This Row],[Erorr 2]])</f>
        <v>1.7346900000000005</v>
      </c>
      <c r="Q329" s="6">
        <f>Table8[[#This Row],[Abs Erorr 4]]/Table8[[#This Row],[Adj Close]]</f>
        <v>2.1396668923894427E-2</v>
      </c>
    </row>
    <row r="330" spans="6:17" x14ac:dyDescent="0.3">
      <c r="F330" s="79">
        <v>43943</v>
      </c>
      <c r="G330" s="80">
        <v>84.47</v>
      </c>
      <c r="H330" s="69">
        <f t="shared" si="10"/>
        <v>83.188199999999995</v>
      </c>
      <c r="I330" s="69">
        <f>(Table8[[#This Row],[Adj Close]]-Table8[[#This Row],[Forecast 3 Period]])</f>
        <v>1.281800000000004</v>
      </c>
      <c r="J330" s="69">
        <f>Table8[[#This Row],[Erorr ]]^2</f>
        <v>1.6430112400000103</v>
      </c>
      <c r="K330" s="69">
        <f>ABS(Table8[[#This Row],[Erorr ]])</f>
        <v>1.281800000000004</v>
      </c>
      <c r="L330" s="6">
        <f>Table8[[#This Row],[Abs Erorr ]]/Table8[[#This Row],[Adj Close]]</f>
        <v>1.5174618207647733E-2</v>
      </c>
      <c r="M330" s="75">
        <f t="shared" si="11"/>
        <v>82.893230000000003</v>
      </c>
      <c r="N330" s="69">
        <f>(Table8[[#This Row],[Adj Close]]-Table8[[#This Row],[Forecast 6 Period ]])</f>
        <v>1.5767699999999962</v>
      </c>
      <c r="O330" s="69">
        <f>Table8[[#This Row],[Erorr 2]]^2</f>
        <v>2.4862036328999881</v>
      </c>
      <c r="P330" s="69">
        <f>ABS(Table8[[#This Row],[Erorr 2]])</f>
        <v>1.5767699999999962</v>
      </c>
      <c r="Q330" s="6">
        <f>Table8[[#This Row],[Abs Erorr 4]]/Table8[[#This Row],[Adj Close]]</f>
        <v>1.866662720492478E-2</v>
      </c>
    </row>
    <row r="331" spans="6:17" x14ac:dyDescent="0.3">
      <c r="F331" s="79">
        <v>43944</v>
      </c>
      <c r="G331" s="80">
        <v>83.118799999999993</v>
      </c>
      <c r="H331" s="69">
        <f t="shared" si="10"/>
        <v>83.202500000000001</v>
      </c>
      <c r="I331" s="69">
        <f>(Table8[[#This Row],[Adj Close]]-Table8[[#This Row],[Forecast 3 Period]])</f>
        <v>-8.3700000000007435E-2</v>
      </c>
      <c r="J331" s="69">
        <f>Table8[[#This Row],[Erorr ]]^2</f>
        <v>7.0056900000012448E-3</v>
      </c>
      <c r="K331" s="69">
        <f>ABS(Table8[[#This Row],[Erorr ]])</f>
        <v>8.3700000000007435E-2</v>
      </c>
      <c r="L331" s="6">
        <f>Table8[[#This Row],[Abs Erorr ]]/Table8[[#This Row],[Adj Close]]</f>
        <v>1.0069924012378359E-3</v>
      </c>
      <c r="M331" s="75">
        <f t="shared" si="11"/>
        <v>83.25197</v>
      </c>
      <c r="N331" s="69">
        <f>(Table8[[#This Row],[Adj Close]]-Table8[[#This Row],[Forecast 6 Period ]])</f>
        <v>-0.13317000000000689</v>
      </c>
      <c r="O331" s="69">
        <f>Table8[[#This Row],[Erorr 2]]^2</f>
        <v>1.7734248900001835E-2</v>
      </c>
      <c r="P331" s="69">
        <f>ABS(Table8[[#This Row],[Erorr 2]])</f>
        <v>0.13317000000000689</v>
      </c>
      <c r="Q331" s="6">
        <f>Table8[[#This Row],[Abs Erorr 4]]/Table8[[#This Row],[Adj Close]]</f>
        <v>1.6021646125787055E-3</v>
      </c>
    </row>
    <row r="332" spans="6:17" x14ac:dyDescent="0.3">
      <c r="F332" s="79">
        <v>43945</v>
      </c>
      <c r="G332" s="80">
        <v>84.089299999999994</v>
      </c>
      <c r="H332" s="69">
        <f t="shared" si="10"/>
        <v>82.910390000000007</v>
      </c>
      <c r="I332" s="69">
        <f>(Table8[[#This Row],[Adj Close]]-Table8[[#This Row],[Forecast 3 Period]])</f>
        <v>1.1789099999999877</v>
      </c>
      <c r="J332" s="69">
        <f>Table8[[#This Row],[Erorr ]]^2</f>
        <v>1.3898287880999709</v>
      </c>
      <c r="K332" s="69">
        <f>ABS(Table8[[#This Row],[Erorr ]])</f>
        <v>1.1789099999999877</v>
      </c>
      <c r="L332" s="6">
        <f>Table8[[#This Row],[Abs Erorr ]]/Table8[[#This Row],[Adj Close]]</f>
        <v>1.4019738539861644E-2</v>
      </c>
      <c r="M332" s="75">
        <f t="shared" si="11"/>
        <v>83.228190000000012</v>
      </c>
      <c r="N332" s="69">
        <f>(Table8[[#This Row],[Adj Close]]-Table8[[#This Row],[Forecast 6 Period ]])</f>
        <v>0.86110999999998228</v>
      </c>
      <c r="O332" s="69">
        <f>Table8[[#This Row],[Erorr 2]]^2</f>
        <v>0.74151043209996947</v>
      </c>
      <c r="P332" s="69">
        <f>ABS(Table8[[#This Row],[Erorr 2]])</f>
        <v>0.86110999999998228</v>
      </c>
      <c r="Q332" s="6">
        <f>Table8[[#This Row],[Abs Erorr 4]]/Table8[[#This Row],[Adj Close]]</f>
        <v>1.0240422978904359E-2</v>
      </c>
    </row>
    <row r="333" spans="6:17" x14ac:dyDescent="0.3">
      <c r="F333" s="79">
        <v>43948</v>
      </c>
      <c r="G333" s="80">
        <v>85.040899999999993</v>
      </c>
      <c r="H333" s="69">
        <f t="shared" si="10"/>
        <v>83.912359999999993</v>
      </c>
      <c r="I333" s="69">
        <f>(Table8[[#This Row],[Adj Close]]-Table8[[#This Row],[Forecast 3 Period]])</f>
        <v>1.128540000000001</v>
      </c>
      <c r="J333" s="69">
        <f>Table8[[#This Row],[Erorr ]]^2</f>
        <v>1.2736025316000021</v>
      </c>
      <c r="K333" s="69">
        <f>ABS(Table8[[#This Row],[Erorr ]])</f>
        <v>1.128540000000001</v>
      </c>
      <c r="L333" s="6">
        <f>Table8[[#This Row],[Abs Erorr ]]/Table8[[#This Row],[Adj Close]]</f>
        <v>1.3270555697317421E-2</v>
      </c>
      <c r="M333" s="75">
        <f t="shared" si="11"/>
        <v>83.469880000000003</v>
      </c>
      <c r="N333" s="69">
        <f>(Table8[[#This Row],[Adj Close]]-Table8[[#This Row],[Forecast 6 Period ]])</f>
        <v>1.5710199999999901</v>
      </c>
      <c r="O333" s="69">
        <f>Table8[[#This Row],[Erorr 2]]^2</f>
        <v>2.4681038403999689</v>
      </c>
      <c r="P333" s="69">
        <f>ABS(Table8[[#This Row],[Erorr 2]])</f>
        <v>1.5710199999999901</v>
      </c>
      <c r="Q333" s="6">
        <f>Table8[[#This Row],[Abs Erorr 4]]/Table8[[#This Row],[Adj Close]]</f>
        <v>1.8473699125949868E-2</v>
      </c>
    </row>
    <row r="334" spans="6:17" x14ac:dyDescent="0.3">
      <c r="F334" s="79">
        <v>43949</v>
      </c>
      <c r="G334" s="80">
        <v>84.498500000000007</v>
      </c>
      <c r="H334" s="69">
        <f t="shared" si="10"/>
        <v>84.178789999999992</v>
      </c>
      <c r="I334" s="69">
        <f>(Table8[[#This Row],[Adj Close]]-Table8[[#This Row],[Forecast 3 Period]])</f>
        <v>0.31971000000001482</v>
      </c>
      <c r="J334" s="69">
        <f>Table8[[#This Row],[Erorr ]]^2</f>
        <v>0.10221448410000947</v>
      </c>
      <c r="K334" s="69">
        <f>ABS(Table8[[#This Row],[Erorr ]])</f>
        <v>0.31971000000001482</v>
      </c>
      <c r="L334" s="6">
        <f>Table8[[#This Row],[Abs Erorr ]]/Table8[[#This Row],[Adj Close]]</f>
        <v>3.783617460665157E-3</v>
      </c>
      <c r="M334" s="75">
        <f t="shared" si="11"/>
        <v>83.815300000000008</v>
      </c>
      <c r="N334" s="69">
        <f>(Table8[[#This Row],[Adj Close]]-Table8[[#This Row],[Forecast 6 Period ]])</f>
        <v>0.68319999999999936</v>
      </c>
      <c r="O334" s="69">
        <f>Table8[[#This Row],[Erorr 2]]^2</f>
        <v>0.46676223999999911</v>
      </c>
      <c r="P334" s="69">
        <f>ABS(Table8[[#This Row],[Erorr 2]])</f>
        <v>0.68319999999999936</v>
      </c>
      <c r="Q334" s="6">
        <f>Table8[[#This Row],[Abs Erorr 4]]/Table8[[#This Row],[Adj Close]]</f>
        <v>8.0853506275259234E-3</v>
      </c>
    </row>
    <row r="335" spans="6:17" x14ac:dyDescent="0.3">
      <c r="F335" s="79">
        <v>43950</v>
      </c>
      <c r="G335" s="80">
        <v>83.803899999999999</v>
      </c>
      <c r="H335" s="69">
        <f t="shared" si="10"/>
        <v>84.538460000000001</v>
      </c>
      <c r="I335" s="69">
        <f>(Table8[[#This Row],[Adj Close]]-Table8[[#This Row],[Forecast 3 Period]])</f>
        <v>-0.73456000000000188</v>
      </c>
      <c r="J335" s="69">
        <f>Table8[[#This Row],[Erorr ]]^2</f>
        <v>0.5395783936000027</v>
      </c>
      <c r="K335" s="69">
        <f>ABS(Table8[[#This Row],[Erorr ]])</f>
        <v>0.73456000000000188</v>
      </c>
      <c r="L335" s="6">
        <f>Table8[[#This Row],[Abs Erorr ]]/Table8[[#This Row],[Adj Close]]</f>
        <v>8.7652245301233223E-3</v>
      </c>
      <c r="M335" s="75">
        <f t="shared" si="11"/>
        <v>83.903790000000015</v>
      </c>
      <c r="N335" s="69">
        <f>(Table8[[#This Row],[Adj Close]]-Table8[[#This Row],[Forecast 6 Period ]])</f>
        <v>-9.9890000000016244E-2</v>
      </c>
      <c r="O335" s="69">
        <f>Table8[[#This Row],[Erorr 2]]^2</f>
        <v>9.9780121000032449E-3</v>
      </c>
      <c r="P335" s="69">
        <f>ABS(Table8[[#This Row],[Erorr 2]])</f>
        <v>9.9890000000016244E-2</v>
      </c>
      <c r="Q335" s="6">
        <f>Table8[[#This Row],[Abs Erorr 4]]/Table8[[#This Row],[Adj Close]]</f>
        <v>1.191949300689064E-3</v>
      </c>
    </row>
    <row r="336" spans="6:17" x14ac:dyDescent="0.3">
      <c r="F336" s="79">
        <v>43951</v>
      </c>
      <c r="G336" s="80">
        <v>82.956999999999994</v>
      </c>
      <c r="H336" s="69">
        <f t="shared" si="10"/>
        <v>84.383380000000002</v>
      </c>
      <c r="I336" s="69">
        <f>(Table8[[#This Row],[Adj Close]]-Table8[[#This Row],[Forecast 3 Period]])</f>
        <v>-1.4263800000000089</v>
      </c>
      <c r="J336" s="69">
        <f>Table8[[#This Row],[Erorr ]]^2</f>
        <v>2.0345599044000253</v>
      </c>
      <c r="K336" s="69">
        <f>ABS(Table8[[#This Row],[Erorr ]])</f>
        <v>1.4263800000000089</v>
      </c>
      <c r="L336" s="6">
        <f>Table8[[#This Row],[Abs Erorr ]]/Table8[[#This Row],[Adj Close]]</f>
        <v>1.7194209048061151E-2</v>
      </c>
      <c r="M336" s="75">
        <f t="shared" si="11"/>
        <v>84.245400000000004</v>
      </c>
      <c r="N336" s="69">
        <f>(Table8[[#This Row],[Adj Close]]-Table8[[#This Row],[Forecast 6 Period ]])</f>
        <v>-1.28840000000001</v>
      </c>
      <c r="O336" s="69">
        <f>Table8[[#This Row],[Erorr 2]]^2</f>
        <v>1.6599745600000257</v>
      </c>
      <c r="P336" s="69">
        <f>ABS(Table8[[#This Row],[Erorr 2]])</f>
        <v>1.28840000000001</v>
      </c>
      <c r="Q336" s="6">
        <f>Table8[[#This Row],[Abs Erorr 4]]/Table8[[#This Row],[Adj Close]]</f>
        <v>1.5530937714719795E-2</v>
      </c>
    </row>
    <row r="337" spans="6:17" x14ac:dyDescent="0.3">
      <c r="F337" s="79">
        <v>43952</v>
      </c>
      <c r="G337" s="80">
        <v>81.3964</v>
      </c>
      <c r="H337" s="69">
        <f t="shared" si="10"/>
        <v>83.673519999999996</v>
      </c>
      <c r="I337" s="69">
        <f>(Table8[[#This Row],[Adj Close]]-Table8[[#This Row],[Forecast 3 Period]])</f>
        <v>-2.2771199999999965</v>
      </c>
      <c r="J337" s="69">
        <f>Table8[[#This Row],[Erorr ]]^2</f>
        <v>5.1852754943999839</v>
      </c>
      <c r="K337" s="69">
        <f>ABS(Table8[[#This Row],[Erorr ]])</f>
        <v>2.2771199999999965</v>
      </c>
      <c r="L337" s="6">
        <f>Table8[[#This Row],[Abs Erorr ]]/Table8[[#This Row],[Adj Close]]</f>
        <v>2.797568442830391E-2</v>
      </c>
      <c r="M337" s="75">
        <f t="shared" si="11"/>
        <v>83.98087000000001</v>
      </c>
      <c r="N337" s="69">
        <f>(Table8[[#This Row],[Adj Close]]-Table8[[#This Row],[Forecast 6 Period ]])</f>
        <v>-2.5844700000000103</v>
      </c>
      <c r="O337" s="69">
        <f>Table8[[#This Row],[Erorr 2]]^2</f>
        <v>6.6794851809000528</v>
      </c>
      <c r="P337" s="69">
        <f>ABS(Table8[[#This Row],[Erorr 2]])</f>
        <v>2.5844700000000103</v>
      </c>
      <c r="Q337" s="6">
        <f>Table8[[#This Row],[Abs Erorr 4]]/Table8[[#This Row],[Adj Close]]</f>
        <v>3.1751649950120774E-2</v>
      </c>
    </row>
    <row r="338" spans="6:17" x14ac:dyDescent="0.3">
      <c r="F338" s="79">
        <v>43955</v>
      </c>
      <c r="G338" s="80">
        <v>81.596299999999999</v>
      </c>
      <c r="H338" s="69">
        <f t="shared" si="10"/>
        <v>82.586829999999992</v>
      </c>
      <c r="I338" s="69">
        <f>(Table8[[#This Row],[Adj Close]]-Table8[[#This Row],[Forecast 3 Period]])</f>
        <v>-0.99052999999999258</v>
      </c>
      <c r="J338" s="69">
        <f>Table8[[#This Row],[Erorr ]]^2</f>
        <v>0.98114968089998533</v>
      </c>
      <c r="K338" s="69">
        <f>ABS(Table8[[#This Row],[Erorr ]])</f>
        <v>0.99052999999999258</v>
      </c>
      <c r="L338" s="6">
        <f>Table8[[#This Row],[Abs Erorr ]]/Table8[[#This Row],[Adj Close]]</f>
        <v>1.2139398477626958E-2</v>
      </c>
      <c r="M338" s="75">
        <f t="shared" si="11"/>
        <v>83.444180000000003</v>
      </c>
      <c r="N338" s="69">
        <f>(Table8[[#This Row],[Adj Close]]-Table8[[#This Row],[Forecast 6 Period ]])</f>
        <v>-1.8478800000000035</v>
      </c>
      <c r="O338" s="69">
        <f>Table8[[#This Row],[Erorr 2]]^2</f>
        <v>3.414660494400013</v>
      </c>
      <c r="P338" s="69">
        <f>ABS(Table8[[#This Row],[Erorr 2]])</f>
        <v>1.8478800000000035</v>
      </c>
      <c r="Q338" s="6">
        <f>Table8[[#This Row],[Abs Erorr 4]]/Table8[[#This Row],[Adj Close]]</f>
        <v>2.2646615103871174E-2</v>
      </c>
    </row>
    <row r="339" spans="6:17" x14ac:dyDescent="0.3">
      <c r="F339" s="79">
        <v>43956</v>
      </c>
      <c r="G339" s="80">
        <v>82.975999999999999</v>
      </c>
      <c r="H339" s="69">
        <f t="shared" si="10"/>
        <v>81.944539999999989</v>
      </c>
      <c r="I339" s="69">
        <f>(Table8[[#This Row],[Adj Close]]-Table8[[#This Row],[Forecast 3 Period]])</f>
        <v>1.0314600000000098</v>
      </c>
      <c r="J339" s="69">
        <f>Table8[[#This Row],[Erorr ]]^2</f>
        <v>1.0639097316000203</v>
      </c>
      <c r="K339" s="69">
        <f>ABS(Table8[[#This Row],[Erorr ]])</f>
        <v>1.0314600000000098</v>
      </c>
      <c r="L339" s="6">
        <f>Table8[[#This Row],[Abs Erorr ]]/Table8[[#This Row],[Adj Close]]</f>
        <v>1.2430823370613308E-2</v>
      </c>
      <c r="M339" s="75">
        <f t="shared" si="11"/>
        <v>82.904660000000007</v>
      </c>
      <c r="N339" s="69">
        <f>(Table8[[#This Row],[Adj Close]]-Table8[[#This Row],[Forecast 6 Period ]])</f>
        <v>7.1339999999992187E-2</v>
      </c>
      <c r="O339" s="69">
        <f>Table8[[#This Row],[Erorr 2]]^2</f>
        <v>5.0893955999988857E-3</v>
      </c>
      <c r="P339" s="69">
        <f>ABS(Table8[[#This Row],[Erorr 2]])</f>
        <v>7.1339999999992187E-2</v>
      </c>
      <c r="Q339" s="6">
        <f>Table8[[#This Row],[Abs Erorr 4]]/Table8[[#This Row],[Adj Close]]</f>
        <v>8.597666795216953E-4</v>
      </c>
    </row>
    <row r="340" spans="6:17" x14ac:dyDescent="0.3">
      <c r="F340" s="79">
        <v>43957</v>
      </c>
      <c r="G340" s="80">
        <v>84.156000000000006</v>
      </c>
      <c r="H340" s="69">
        <f t="shared" si="10"/>
        <v>82.088210000000004</v>
      </c>
      <c r="I340" s="69">
        <f>(Table8[[#This Row],[Adj Close]]-Table8[[#This Row],[Forecast 3 Period]])</f>
        <v>2.0677900000000022</v>
      </c>
      <c r="J340" s="69">
        <f>Table8[[#This Row],[Erorr ]]^2</f>
        <v>4.2757554841000092</v>
      </c>
      <c r="K340" s="69">
        <f>ABS(Table8[[#This Row],[Erorr ]])</f>
        <v>2.0677900000000022</v>
      </c>
      <c r="L340" s="6">
        <f>Table8[[#This Row],[Abs Erorr ]]/Table8[[#This Row],[Adj Close]]</f>
        <v>2.4570915918056966E-2</v>
      </c>
      <c r="M340" s="75">
        <f t="shared" si="11"/>
        <v>82.615380000000016</v>
      </c>
      <c r="N340" s="69">
        <f>(Table8[[#This Row],[Adj Close]]-Table8[[#This Row],[Forecast 6 Period ]])</f>
        <v>1.5406199999999899</v>
      </c>
      <c r="O340" s="69">
        <f>Table8[[#This Row],[Erorr 2]]^2</f>
        <v>2.373509984399969</v>
      </c>
      <c r="P340" s="69">
        <f>ABS(Table8[[#This Row],[Erorr 2]])</f>
        <v>1.5406199999999899</v>
      </c>
      <c r="Q340" s="6">
        <f>Table8[[#This Row],[Abs Erorr 4]]/Table8[[#This Row],[Adj Close]]</f>
        <v>1.8306716098673771E-2</v>
      </c>
    </row>
    <row r="341" spans="6:17" x14ac:dyDescent="0.3">
      <c r="F341" s="79">
        <v>43958</v>
      </c>
      <c r="G341" s="80">
        <v>84.270099999999999</v>
      </c>
      <c r="H341" s="69">
        <f t="shared" si="10"/>
        <v>83.034089999999992</v>
      </c>
      <c r="I341" s="69">
        <f>(Table8[[#This Row],[Adj Close]]-Table8[[#This Row],[Forecast 3 Period]])</f>
        <v>1.2360100000000074</v>
      </c>
      <c r="J341" s="69">
        <f>Table8[[#This Row],[Erorr ]]^2</f>
        <v>1.5277207201000182</v>
      </c>
      <c r="K341" s="69">
        <f>ABS(Table8[[#This Row],[Erorr ]])</f>
        <v>1.2360100000000074</v>
      </c>
      <c r="L341" s="6">
        <f>Table8[[#This Row],[Abs Erorr ]]/Table8[[#This Row],[Adj Close]]</f>
        <v>1.4667242592568507E-2</v>
      </c>
      <c r="M341" s="75">
        <f t="shared" si="11"/>
        <v>82.701030000000003</v>
      </c>
      <c r="N341" s="69">
        <f>(Table8[[#This Row],[Adj Close]]-Table8[[#This Row],[Forecast 6 Period ]])</f>
        <v>1.5690699999999964</v>
      </c>
      <c r="O341" s="69">
        <f>Table8[[#This Row],[Erorr 2]]^2</f>
        <v>2.4619806648999889</v>
      </c>
      <c r="P341" s="69">
        <f>ABS(Table8[[#This Row],[Erorr 2]])</f>
        <v>1.5690699999999964</v>
      </c>
      <c r="Q341" s="6">
        <f>Table8[[#This Row],[Abs Erorr 4]]/Table8[[#This Row],[Adj Close]]</f>
        <v>1.8619534093349793E-2</v>
      </c>
    </row>
    <row r="342" spans="6:17" x14ac:dyDescent="0.3">
      <c r="F342" s="79">
        <v>43959</v>
      </c>
      <c r="G342" s="80">
        <v>86.078100000000006</v>
      </c>
      <c r="H342" s="69">
        <f t="shared" si="10"/>
        <v>83.847639999999998</v>
      </c>
      <c r="I342" s="69">
        <f>(Table8[[#This Row],[Adj Close]]-Table8[[#This Row],[Forecast 3 Period]])</f>
        <v>2.2304600000000079</v>
      </c>
      <c r="J342" s="69">
        <f>Table8[[#This Row],[Erorr ]]^2</f>
        <v>4.9749518116000351</v>
      </c>
      <c r="K342" s="69">
        <f>ABS(Table8[[#This Row],[Erorr ]])</f>
        <v>2.2304600000000079</v>
      </c>
      <c r="L342" s="6">
        <f>Table8[[#This Row],[Abs Erorr ]]/Table8[[#This Row],[Adj Close]]</f>
        <v>2.5912049638642208E-2</v>
      </c>
      <c r="M342" s="75">
        <f t="shared" si="11"/>
        <v>83.035020000000003</v>
      </c>
      <c r="N342" s="69">
        <f>(Table8[[#This Row],[Adj Close]]-Table8[[#This Row],[Forecast 6 Period ]])</f>
        <v>3.0430800000000033</v>
      </c>
      <c r="O342" s="69">
        <f>Table8[[#This Row],[Erorr 2]]^2</f>
        <v>9.2603358864000196</v>
      </c>
      <c r="P342" s="69">
        <f>ABS(Table8[[#This Row],[Erorr 2]])</f>
        <v>3.0430800000000033</v>
      </c>
      <c r="Q342" s="6">
        <f>Table8[[#This Row],[Abs Erorr 4]]/Table8[[#This Row],[Adj Close]]</f>
        <v>3.5352546118002176E-2</v>
      </c>
    </row>
    <row r="343" spans="6:17" x14ac:dyDescent="0.3">
      <c r="F343" s="79">
        <v>43962</v>
      </c>
      <c r="G343" s="80">
        <v>86.525300000000001</v>
      </c>
      <c r="H343" s="69">
        <f t="shared" si="10"/>
        <v>84.959069999999997</v>
      </c>
      <c r="I343" s="69">
        <f>(Table8[[#This Row],[Adj Close]]-Table8[[#This Row],[Forecast 3 Period]])</f>
        <v>1.5662300000000045</v>
      </c>
      <c r="J343" s="69">
        <f>Table8[[#This Row],[Erorr ]]^2</f>
        <v>2.453076412900014</v>
      </c>
      <c r="K343" s="69">
        <f>ABS(Table8[[#This Row],[Erorr ]])</f>
        <v>1.5662300000000045</v>
      </c>
      <c r="L343" s="6">
        <f>Table8[[#This Row],[Abs Erorr ]]/Table8[[#This Row],[Adj Close]]</f>
        <v>1.8101410801233911E-2</v>
      </c>
      <c r="M343" s="75">
        <f t="shared" si="11"/>
        <v>83.795310000000015</v>
      </c>
      <c r="N343" s="69">
        <f>(Table8[[#This Row],[Adj Close]]-Table8[[#This Row],[Forecast 6 Period ]])</f>
        <v>2.7299899999999866</v>
      </c>
      <c r="O343" s="69">
        <f>Table8[[#This Row],[Erorr 2]]^2</f>
        <v>7.4528454000999265</v>
      </c>
      <c r="P343" s="69">
        <f>ABS(Table8[[#This Row],[Erorr 2]])</f>
        <v>2.7299899999999866</v>
      </c>
      <c r="Q343" s="6">
        <f>Table8[[#This Row],[Abs Erorr 4]]/Table8[[#This Row],[Adj Close]]</f>
        <v>3.1551349720832941E-2</v>
      </c>
    </row>
    <row r="344" spans="6:17" x14ac:dyDescent="0.3">
      <c r="F344" s="79">
        <v>43963</v>
      </c>
      <c r="G344" s="80">
        <v>83.984700000000004</v>
      </c>
      <c r="H344" s="69">
        <f t="shared" si="10"/>
        <v>85.714579999999998</v>
      </c>
      <c r="I344" s="69">
        <f>(Table8[[#This Row],[Adj Close]]-Table8[[#This Row],[Forecast 3 Period]])</f>
        <v>-1.7298799999999943</v>
      </c>
      <c r="J344" s="69">
        <f>Table8[[#This Row],[Erorr ]]^2</f>
        <v>2.9924848143999805</v>
      </c>
      <c r="K344" s="69">
        <f>ABS(Table8[[#This Row],[Erorr ]])</f>
        <v>1.7298799999999943</v>
      </c>
      <c r="L344" s="6">
        <f>Table8[[#This Row],[Abs Erorr ]]/Table8[[#This Row],[Adj Close]]</f>
        <v>2.0597561222460689E-2</v>
      </c>
      <c r="M344" s="75">
        <f t="shared" si="11"/>
        <v>84.663130000000024</v>
      </c>
      <c r="N344" s="69">
        <f>(Table8[[#This Row],[Adj Close]]-Table8[[#This Row],[Forecast 6 Period ]])</f>
        <v>-0.67843000000002007</v>
      </c>
      <c r="O344" s="69">
        <f>Table8[[#This Row],[Erorr 2]]^2</f>
        <v>0.46026726490002723</v>
      </c>
      <c r="P344" s="69">
        <f>ABS(Table8[[#This Row],[Erorr 2]])</f>
        <v>0.67843000000002007</v>
      </c>
      <c r="Q344" s="6">
        <f>Table8[[#This Row],[Abs Erorr 4]]/Table8[[#This Row],[Adj Close]]</f>
        <v>8.0780189725035631E-3</v>
      </c>
    </row>
    <row r="345" spans="6:17" x14ac:dyDescent="0.3">
      <c r="F345" s="79">
        <v>43964</v>
      </c>
      <c r="G345" s="80">
        <v>81.853200000000001</v>
      </c>
      <c r="H345" s="69">
        <f t="shared" si="10"/>
        <v>85.374900000000011</v>
      </c>
      <c r="I345" s="69">
        <f>(Table8[[#This Row],[Adj Close]]-Table8[[#This Row],[Forecast 3 Period]])</f>
        <v>-3.5217000000000098</v>
      </c>
      <c r="J345" s="69">
        <f>Table8[[#This Row],[Erorr ]]^2</f>
        <v>12.40237089000007</v>
      </c>
      <c r="K345" s="69">
        <f>ABS(Table8[[#This Row],[Erorr ]])</f>
        <v>3.5217000000000098</v>
      </c>
      <c r="L345" s="6">
        <f>Table8[[#This Row],[Abs Erorr ]]/Table8[[#This Row],[Adj Close]]</f>
        <v>4.3024585477415785E-2</v>
      </c>
      <c r="M345" s="75">
        <f t="shared" si="11"/>
        <v>84.884840000000011</v>
      </c>
      <c r="N345" s="69">
        <f>(Table8[[#This Row],[Adj Close]]-Table8[[#This Row],[Forecast 6 Period ]])</f>
        <v>-3.0316400000000101</v>
      </c>
      <c r="O345" s="69">
        <f>Table8[[#This Row],[Erorr 2]]^2</f>
        <v>9.1908410896000614</v>
      </c>
      <c r="P345" s="69">
        <f>ABS(Table8[[#This Row],[Erorr 2]])</f>
        <v>3.0316400000000101</v>
      </c>
      <c r="Q345" s="6">
        <f>Table8[[#This Row],[Abs Erorr 4]]/Table8[[#This Row],[Adj Close]]</f>
        <v>3.7037525716771123E-2</v>
      </c>
    </row>
    <row r="346" spans="6:17" x14ac:dyDescent="0.3">
      <c r="F346" s="79">
        <v>43965</v>
      </c>
      <c r="G346" s="80">
        <v>82.357500000000002</v>
      </c>
      <c r="H346" s="69">
        <f t="shared" si="10"/>
        <v>83.894279999999995</v>
      </c>
      <c r="I346" s="69">
        <f>(Table8[[#This Row],[Adj Close]]-Table8[[#This Row],[Forecast 3 Period]])</f>
        <v>-1.5367799999999932</v>
      </c>
      <c r="J346" s="69">
        <f>Table8[[#This Row],[Erorr ]]^2</f>
        <v>2.3616927683999789</v>
      </c>
      <c r="K346" s="69">
        <f>ABS(Table8[[#This Row],[Erorr ]])</f>
        <v>1.5367799999999932</v>
      </c>
      <c r="L346" s="6">
        <f>Table8[[#This Row],[Abs Erorr ]]/Table8[[#This Row],[Adj Close]]</f>
        <v>1.8659867043074319E-2</v>
      </c>
      <c r="M346" s="75">
        <f t="shared" si="11"/>
        <v>84.530869999999993</v>
      </c>
      <c r="N346" s="69">
        <f>(Table8[[#This Row],[Adj Close]]-Table8[[#This Row],[Forecast 6 Period ]])</f>
        <v>-2.1733699999999914</v>
      </c>
      <c r="O346" s="69">
        <f>Table8[[#This Row],[Erorr 2]]^2</f>
        <v>4.7235371568999627</v>
      </c>
      <c r="P346" s="69">
        <f>ABS(Table8[[#This Row],[Erorr 2]])</f>
        <v>2.1733699999999914</v>
      </c>
      <c r="Q346" s="6">
        <f>Table8[[#This Row],[Abs Erorr 4]]/Table8[[#This Row],[Adj Close]]</f>
        <v>2.6389460583431883E-2</v>
      </c>
    </row>
    <row r="347" spans="6:17" x14ac:dyDescent="0.3">
      <c r="F347" s="79">
        <v>43966</v>
      </c>
      <c r="G347" s="80">
        <v>82.776200000000003</v>
      </c>
      <c r="H347" s="69">
        <f t="shared" si="10"/>
        <v>82.694370000000006</v>
      </c>
      <c r="I347" s="69">
        <f>(Table8[[#This Row],[Adj Close]]-Table8[[#This Row],[Forecast 3 Period]])</f>
        <v>8.1829999999996517E-2</v>
      </c>
      <c r="J347" s="69">
        <f>Table8[[#This Row],[Erorr ]]^2</f>
        <v>6.6961488999994299E-3</v>
      </c>
      <c r="K347" s="69">
        <f>ABS(Table8[[#This Row],[Erorr ]])</f>
        <v>8.1829999999996517E-2</v>
      </c>
      <c r="L347" s="6">
        <f>Table8[[#This Row],[Abs Erorr ]]/Table8[[#This Row],[Adj Close]]</f>
        <v>9.8856917809704375E-4</v>
      </c>
      <c r="M347" s="75">
        <f t="shared" si="11"/>
        <v>83.978960000000001</v>
      </c>
      <c r="N347" s="69">
        <f>(Table8[[#This Row],[Adj Close]]-Table8[[#This Row],[Forecast 6 Period ]])</f>
        <v>-1.2027599999999978</v>
      </c>
      <c r="O347" s="69">
        <f>Table8[[#This Row],[Erorr 2]]^2</f>
        <v>1.4466316175999947</v>
      </c>
      <c r="P347" s="69">
        <f>ABS(Table8[[#This Row],[Erorr 2]])</f>
        <v>1.2027599999999978</v>
      </c>
      <c r="Q347" s="6">
        <f>Table8[[#This Row],[Abs Erorr 4]]/Table8[[#This Row],[Adj Close]]</f>
        <v>1.4530263529855173E-2</v>
      </c>
    </row>
    <row r="348" spans="6:17" x14ac:dyDescent="0.3">
      <c r="F348" s="79">
        <v>43969</v>
      </c>
      <c r="G348" s="80">
        <v>86.63</v>
      </c>
      <c r="H348" s="69">
        <f t="shared" si="10"/>
        <v>82.373689999999996</v>
      </c>
      <c r="I348" s="69">
        <f>(Table8[[#This Row],[Adj Close]]-Table8[[#This Row],[Forecast 3 Period]])</f>
        <v>4.2563099999999991</v>
      </c>
      <c r="J348" s="69">
        <f>Table8[[#This Row],[Erorr ]]^2</f>
        <v>18.116174816099992</v>
      </c>
      <c r="K348" s="69">
        <f>ABS(Table8[[#This Row],[Erorr ]])</f>
        <v>4.2563099999999991</v>
      </c>
      <c r="L348" s="6">
        <f>Table8[[#This Row],[Abs Erorr ]]/Table8[[#This Row],[Adj Close]]</f>
        <v>4.9132055869791059E-2</v>
      </c>
      <c r="M348" s="75">
        <f t="shared" si="11"/>
        <v>83.454660000000004</v>
      </c>
      <c r="N348" s="69">
        <f>(Table8[[#This Row],[Adj Close]]-Table8[[#This Row],[Forecast 6 Period ]])</f>
        <v>3.1753399999999914</v>
      </c>
      <c r="O348" s="69">
        <f>Table8[[#This Row],[Erorr 2]]^2</f>
        <v>10.082784115599946</v>
      </c>
      <c r="P348" s="69">
        <f>ABS(Table8[[#This Row],[Erorr 2]])</f>
        <v>3.1753399999999914</v>
      </c>
      <c r="Q348" s="6">
        <f>Table8[[#This Row],[Abs Erorr 4]]/Table8[[#This Row],[Adj Close]]</f>
        <v>3.6654045942514042E-2</v>
      </c>
    </row>
    <row r="349" spans="6:17" x14ac:dyDescent="0.3">
      <c r="F349" s="79">
        <v>43970</v>
      </c>
      <c r="G349" s="80">
        <v>87.077299999999994</v>
      </c>
      <c r="H349" s="69">
        <f t="shared" si="10"/>
        <v>84.19211</v>
      </c>
      <c r="I349" s="69">
        <f>(Table8[[#This Row],[Adj Close]]-Table8[[#This Row],[Forecast 3 Period]])</f>
        <v>2.8851899999999944</v>
      </c>
      <c r="J349" s="69">
        <f>Table8[[#This Row],[Erorr ]]^2</f>
        <v>8.3243213360999668</v>
      </c>
      <c r="K349" s="69">
        <f>ABS(Table8[[#This Row],[Erorr ]])</f>
        <v>2.8851899999999944</v>
      </c>
      <c r="L349" s="6">
        <f>Table8[[#This Row],[Abs Erorr ]]/Table8[[#This Row],[Adj Close]]</f>
        <v>3.3133663997390761E-2</v>
      </c>
      <c r="M349" s="75">
        <f t="shared" si="11"/>
        <v>83.774380000000022</v>
      </c>
      <c r="N349" s="69">
        <f>(Table8[[#This Row],[Adj Close]]-Table8[[#This Row],[Forecast 6 Period ]])</f>
        <v>3.3029199999999719</v>
      </c>
      <c r="O349" s="69">
        <f>Table8[[#This Row],[Erorr 2]]^2</f>
        <v>10.909280526399813</v>
      </c>
      <c r="P349" s="69">
        <f>ABS(Table8[[#This Row],[Erorr 2]])</f>
        <v>3.3029199999999719</v>
      </c>
      <c r="Q349" s="6">
        <f>Table8[[#This Row],[Abs Erorr 4]]/Table8[[#This Row],[Adj Close]]</f>
        <v>3.7930895882164146E-2</v>
      </c>
    </row>
    <row r="350" spans="6:17" x14ac:dyDescent="0.3">
      <c r="F350" s="79">
        <v>43971</v>
      </c>
      <c r="G350" s="80">
        <v>88.447500000000005</v>
      </c>
      <c r="H350" s="69">
        <f t="shared" si="10"/>
        <v>85.652779999999993</v>
      </c>
      <c r="I350" s="69">
        <f>(Table8[[#This Row],[Adj Close]]-Table8[[#This Row],[Forecast 3 Period]])</f>
        <v>2.7947200000000123</v>
      </c>
      <c r="J350" s="69">
        <f>Table8[[#This Row],[Erorr ]]^2</f>
        <v>7.8104598784000689</v>
      </c>
      <c r="K350" s="69">
        <f>ABS(Table8[[#This Row],[Erorr ]])</f>
        <v>2.7947200000000123</v>
      </c>
      <c r="L350" s="6">
        <f>Table8[[#This Row],[Abs Erorr ]]/Table8[[#This Row],[Adj Close]]</f>
        <v>3.1597501342604507E-2</v>
      </c>
      <c r="M350" s="75">
        <f t="shared" si="11"/>
        <v>84.351990000000015</v>
      </c>
      <c r="N350" s="69">
        <f>(Table8[[#This Row],[Adj Close]]-Table8[[#This Row],[Forecast 6 Period ]])</f>
        <v>4.0955099999999902</v>
      </c>
      <c r="O350" s="69">
        <f>Table8[[#This Row],[Erorr 2]]^2</f>
        <v>16.77320216009992</v>
      </c>
      <c r="P350" s="69">
        <f>ABS(Table8[[#This Row],[Erorr 2]])</f>
        <v>4.0955099999999902</v>
      </c>
      <c r="Q350" s="6">
        <f>Table8[[#This Row],[Abs Erorr 4]]/Table8[[#This Row],[Adj Close]]</f>
        <v>4.6304417875010488E-2</v>
      </c>
    </row>
    <row r="351" spans="6:17" x14ac:dyDescent="0.3">
      <c r="F351" s="79">
        <v>43972</v>
      </c>
      <c r="G351" s="80">
        <v>89.694000000000003</v>
      </c>
      <c r="H351" s="69">
        <f t="shared" si="10"/>
        <v>87.491189999999989</v>
      </c>
      <c r="I351" s="69">
        <f>(Table8[[#This Row],[Adj Close]]-Table8[[#This Row],[Forecast 3 Period]])</f>
        <v>2.2028100000000137</v>
      </c>
      <c r="J351" s="69">
        <f>Table8[[#This Row],[Erorr ]]^2</f>
        <v>4.8523718961000606</v>
      </c>
      <c r="K351" s="69">
        <f>ABS(Table8[[#This Row],[Erorr ]])</f>
        <v>2.2028100000000137</v>
      </c>
      <c r="L351" s="6">
        <f>Table8[[#This Row],[Abs Erorr ]]/Table8[[#This Row],[Adj Close]]</f>
        <v>2.4559167837313683E-2</v>
      </c>
      <c r="M351" s="75">
        <f t="shared" si="11"/>
        <v>85.407270000000011</v>
      </c>
      <c r="N351" s="69">
        <f>(Table8[[#This Row],[Adj Close]]-Table8[[#This Row],[Forecast 6 Period ]])</f>
        <v>4.2867299999999915</v>
      </c>
      <c r="O351" s="69">
        <f>Table8[[#This Row],[Erorr 2]]^2</f>
        <v>18.376054092899928</v>
      </c>
      <c r="P351" s="69">
        <f>ABS(Table8[[#This Row],[Erorr 2]])</f>
        <v>4.2867299999999915</v>
      </c>
      <c r="Q351" s="6">
        <f>Table8[[#This Row],[Abs Erorr 4]]/Table8[[#This Row],[Adj Close]]</f>
        <v>4.7792828951769256E-2</v>
      </c>
    </row>
    <row r="352" spans="6:17" x14ac:dyDescent="0.3">
      <c r="F352" s="79">
        <v>43973</v>
      </c>
      <c r="G352" s="80">
        <v>89.208799999999997</v>
      </c>
      <c r="H352" s="69">
        <f t="shared" si="10"/>
        <v>88.535039999999995</v>
      </c>
      <c r="I352" s="69">
        <f>(Table8[[#This Row],[Adj Close]]-Table8[[#This Row],[Forecast 3 Period]])</f>
        <v>0.67376000000000147</v>
      </c>
      <c r="J352" s="69">
        <f>Table8[[#This Row],[Erorr ]]^2</f>
        <v>0.45395253760000198</v>
      </c>
      <c r="K352" s="69">
        <f>ABS(Table8[[#This Row],[Erorr ]])</f>
        <v>0.67376000000000147</v>
      </c>
      <c r="L352" s="6">
        <f>Table8[[#This Row],[Abs Erorr ]]/Table8[[#This Row],[Adj Close]]</f>
        <v>7.5526181273596494E-3</v>
      </c>
      <c r="M352" s="75">
        <f t="shared" si="11"/>
        <v>86.883130000000008</v>
      </c>
      <c r="N352" s="69">
        <f>(Table8[[#This Row],[Adj Close]]-Table8[[#This Row],[Forecast 6 Period ]])</f>
        <v>2.3256699999999881</v>
      </c>
      <c r="O352" s="69">
        <f>Table8[[#This Row],[Erorr 2]]^2</f>
        <v>5.4087409488999452</v>
      </c>
      <c r="P352" s="69">
        <f>ABS(Table8[[#This Row],[Erorr 2]])</f>
        <v>2.3256699999999881</v>
      </c>
      <c r="Q352" s="6">
        <f>Table8[[#This Row],[Abs Erorr 4]]/Table8[[#This Row],[Adj Close]]</f>
        <v>2.6069961707813446E-2</v>
      </c>
    </row>
    <row r="353" spans="6:17" x14ac:dyDescent="0.3">
      <c r="F353" s="79">
        <v>43977</v>
      </c>
      <c r="G353" s="80">
        <v>91.939700000000002</v>
      </c>
      <c r="H353" s="69">
        <f t="shared" si="10"/>
        <v>89.125969999999995</v>
      </c>
      <c r="I353" s="69">
        <f>(Table8[[#This Row],[Adj Close]]-Table8[[#This Row],[Forecast 3 Period]])</f>
        <v>2.8137300000000067</v>
      </c>
      <c r="J353" s="69">
        <f>Table8[[#This Row],[Erorr ]]^2</f>
        <v>7.9170765129000378</v>
      </c>
      <c r="K353" s="69">
        <f>ABS(Table8[[#This Row],[Erorr ]])</f>
        <v>2.8137300000000067</v>
      </c>
      <c r="L353" s="6">
        <f>Table8[[#This Row],[Abs Erorr ]]/Table8[[#This Row],[Adj Close]]</f>
        <v>3.0604080718122928E-2</v>
      </c>
      <c r="M353" s="75">
        <f t="shared" si="11"/>
        <v>87.826139999999995</v>
      </c>
      <c r="N353" s="69">
        <f>(Table8[[#This Row],[Adj Close]]-Table8[[#This Row],[Forecast 6 Period ]])</f>
        <v>4.1135600000000068</v>
      </c>
      <c r="O353" s="69">
        <f>Table8[[#This Row],[Erorr 2]]^2</f>
        <v>16.921375873600056</v>
      </c>
      <c r="P353" s="69">
        <f>ABS(Table8[[#This Row],[Erorr 2]])</f>
        <v>4.1135600000000068</v>
      </c>
      <c r="Q353" s="6">
        <f>Table8[[#This Row],[Abs Erorr 4]]/Table8[[#This Row],[Adj Close]]</f>
        <v>4.4741934115512742E-2</v>
      </c>
    </row>
    <row r="354" spans="6:17" x14ac:dyDescent="0.3">
      <c r="F354" s="79">
        <v>43978</v>
      </c>
      <c r="G354" s="80">
        <v>95.032300000000006</v>
      </c>
      <c r="H354" s="69">
        <f t="shared" si="10"/>
        <v>90.446719999999999</v>
      </c>
      <c r="I354" s="69">
        <f>(Table8[[#This Row],[Adj Close]]-Table8[[#This Row],[Forecast 3 Period]])</f>
        <v>4.5855800000000073</v>
      </c>
      <c r="J354" s="69">
        <f>Table8[[#This Row],[Erorr ]]^2</f>
        <v>21.027543936400068</v>
      </c>
      <c r="K354" s="69">
        <f>ABS(Table8[[#This Row],[Erorr ]])</f>
        <v>4.5855800000000073</v>
      </c>
      <c r="L354" s="6">
        <f>Table8[[#This Row],[Abs Erorr ]]/Table8[[#This Row],[Adj Close]]</f>
        <v>4.825285718645142E-2</v>
      </c>
      <c r="M354" s="75">
        <f t="shared" si="11"/>
        <v>89.228729999999999</v>
      </c>
      <c r="N354" s="69">
        <f>(Table8[[#This Row],[Adj Close]]-Table8[[#This Row],[Forecast 6 Period ]])</f>
        <v>5.8035700000000077</v>
      </c>
      <c r="O354" s="69">
        <f>Table8[[#This Row],[Erorr 2]]^2</f>
        <v>33.681424744900092</v>
      </c>
      <c r="P354" s="69">
        <f>ABS(Table8[[#This Row],[Erorr 2]])</f>
        <v>5.8035700000000077</v>
      </c>
      <c r="Q354" s="6">
        <f>Table8[[#This Row],[Abs Erorr 4]]/Table8[[#This Row],[Adj Close]]</f>
        <v>6.1069446914364979E-2</v>
      </c>
    </row>
    <row r="355" spans="6:17" x14ac:dyDescent="0.3">
      <c r="F355" s="79">
        <v>43979</v>
      </c>
      <c r="G355" s="80">
        <v>93.690600000000003</v>
      </c>
      <c r="H355" s="69">
        <f t="shared" si="10"/>
        <v>92.357470000000006</v>
      </c>
      <c r="I355" s="69">
        <f>(Table8[[#This Row],[Adj Close]]-Table8[[#This Row],[Forecast 3 Period]])</f>
        <v>1.333129999999997</v>
      </c>
      <c r="J355" s="69">
        <f>Table8[[#This Row],[Erorr ]]^2</f>
        <v>1.777235596899992</v>
      </c>
      <c r="K355" s="69">
        <f>ABS(Table8[[#This Row],[Erorr ]])</f>
        <v>1.333129999999997</v>
      </c>
      <c r="L355" s="6">
        <f>Table8[[#This Row],[Abs Erorr ]]/Table8[[#This Row],[Adj Close]]</f>
        <v>1.4229068871370201E-2</v>
      </c>
      <c r="M355" s="75">
        <f t="shared" si="11"/>
        <v>90.727440000000001</v>
      </c>
      <c r="N355" s="69">
        <f>(Table8[[#This Row],[Adj Close]]-Table8[[#This Row],[Forecast 6 Period ]])</f>
        <v>2.963160000000002</v>
      </c>
      <c r="O355" s="69">
        <f>Table8[[#This Row],[Erorr 2]]^2</f>
        <v>8.780317185600012</v>
      </c>
      <c r="P355" s="69">
        <f>ABS(Table8[[#This Row],[Erorr 2]])</f>
        <v>2.963160000000002</v>
      </c>
      <c r="Q355" s="6">
        <f>Table8[[#This Row],[Abs Erorr 4]]/Table8[[#This Row],[Adj Close]]</f>
        <v>3.1627078917201956E-2</v>
      </c>
    </row>
    <row r="356" spans="6:17" x14ac:dyDescent="0.3">
      <c r="F356" s="79">
        <v>43980</v>
      </c>
      <c r="G356" s="80">
        <v>94.038799999999995</v>
      </c>
      <c r="H356" s="69">
        <f t="shared" si="10"/>
        <v>93.567840000000018</v>
      </c>
      <c r="I356" s="69">
        <f>(Table8[[#This Row],[Adj Close]]-Table8[[#This Row],[Forecast 3 Period]])</f>
        <v>0.47095999999997673</v>
      </c>
      <c r="J356" s="69">
        <f>Table8[[#This Row],[Erorr ]]^2</f>
        <v>0.22180332159997809</v>
      </c>
      <c r="K356" s="69">
        <f>ABS(Table8[[#This Row],[Erorr ]])</f>
        <v>0.47095999999997673</v>
      </c>
      <c r="L356" s="6">
        <f>Table8[[#This Row],[Abs Erorr ]]/Table8[[#This Row],[Adj Close]]</f>
        <v>5.0081455739543332E-3</v>
      </c>
      <c r="M356" s="75">
        <f t="shared" si="11"/>
        <v>91.788430000000005</v>
      </c>
      <c r="N356" s="69">
        <f>(Table8[[#This Row],[Adj Close]]-Table8[[#This Row],[Forecast 6 Period ]])</f>
        <v>2.2503699999999895</v>
      </c>
      <c r="O356" s="69">
        <f>Table8[[#This Row],[Erorr 2]]^2</f>
        <v>5.0641651368999527</v>
      </c>
      <c r="P356" s="69">
        <f>ABS(Table8[[#This Row],[Erorr 2]])</f>
        <v>2.2503699999999895</v>
      </c>
      <c r="Q356" s="6">
        <f>Table8[[#This Row],[Abs Erorr 4]]/Table8[[#This Row],[Adj Close]]</f>
        <v>2.39302287991764E-2</v>
      </c>
    </row>
    <row r="357" spans="6:17" x14ac:dyDescent="0.3">
      <c r="F357" s="79">
        <v>43983</v>
      </c>
      <c r="G357" s="80">
        <v>94.954599999999999</v>
      </c>
      <c r="H357" s="69">
        <f t="shared" si="10"/>
        <v>94.232390000000009</v>
      </c>
      <c r="I357" s="69">
        <f>(Table8[[#This Row],[Adj Close]]-Table8[[#This Row],[Forecast 3 Period]])</f>
        <v>0.7222099999999898</v>
      </c>
      <c r="J357" s="69">
        <f>Table8[[#This Row],[Erorr ]]^2</f>
        <v>0.52158728409998523</v>
      </c>
      <c r="K357" s="69">
        <f>ABS(Table8[[#This Row],[Erorr ]])</f>
        <v>0.7222099999999898</v>
      </c>
      <c r="L357" s="6">
        <f>Table8[[#This Row],[Abs Erorr ]]/Table8[[#This Row],[Adj Close]]</f>
        <v>7.6058453197632324E-3</v>
      </c>
      <c r="M357" s="75">
        <f t="shared" si="11"/>
        <v>92.830559999999991</v>
      </c>
      <c r="N357" s="69">
        <f>(Table8[[#This Row],[Adj Close]]-Table8[[#This Row],[Forecast 6 Period ]])</f>
        <v>2.1240400000000079</v>
      </c>
      <c r="O357" s="69">
        <f>Table8[[#This Row],[Erorr 2]]^2</f>
        <v>4.5115459216000335</v>
      </c>
      <c r="P357" s="69">
        <f>ABS(Table8[[#This Row],[Erorr 2]])</f>
        <v>2.1240400000000079</v>
      </c>
      <c r="Q357" s="6">
        <f>Table8[[#This Row],[Abs Erorr 4]]/Table8[[#This Row],[Adj Close]]</f>
        <v>2.2369005819623356E-2</v>
      </c>
    </row>
    <row r="358" spans="6:17" x14ac:dyDescent="0.3">
      <c r="F358" s="79">
        <v>43984</v>
      </c>
      <c r="G358" s="80">
        <v>96.099299999999999</v>
      </c>
      <c r="H358" s="69">
        <f t="shared" si="10"/>
        <v>94.300659999999993</v>
      </c>
      <c r="I358" s="69">
        <f>(Table8[[#This Row],[Adj Close]]-Table8[[#This Row],[Forecast 3 Period]])</f>
        <v>1.798640000000006</v>
      </c>
      <c r="J358" s="69">
        <f>Table8[[#This Row],[Erorr ]]^2</f>
        <v>3.2351058496000218</v>
      </c>
      <c r="K358" s="69">
        <f>ABS(Table8[[#This Row],[Erorr ]])</f>
        <v>1.798640000000006</v>
      </c>
      <c r="L358" s="6">
        <f>Table8[[#This Row],[Abs Erorr ]]/Table8[[#This Row],[Adj Close]]</f>
        <v>1.8716473481076409E-2</v>
      </c>
      <c r="M358" s="75">
        <f t="shared" si="11"/>
        <v>93.658110000000008</v>
      </c>
      <c r="N358" s="69">
        <f>(Table8[[#This Row],[Adj Close]]-Table8[[#This Row],[Forecast 6 Period ]])</f>
        <v>2.4411899999999918</v>
      </c>
      <c r="O358" s="69">
        <f>Table8[[#This Row],[Erorr 2]]^2</f>
        <v>5.9594086160999593</v>
      </c>
      <c r="P358" s="69">
        <f>ABS(Table8[[#This Row],[Erorr 2]])</f>
        <v>2.4411899999999918</v>
      </c>
      <c r="Q358" s="6">
        <f>Table8[[#This Row],[Abs Erorr 4]]/Table8[[#This Row],[Adj Close]]</f>
        <v>2.5402786492721506E-2</v>
      </c>
    </row>
    <row r="359" spans="6:17" x14ac:dyDescent="0.3">
      <c r="F359" s="79">
        <v>43985</v>
      </c>
      <c r="G359" s="80">
        <v>99.313999999999993</v>
      </c>
      <c r="H359" s="69">
        <f t="shared" si="10"/>
        <v>95.137740000000008</v>
      </c>
      <c r="I359" s="69">
        <f>(Table8[[#This Row],[Adj Close]]-Table8[[#This Row],[Forecast 3 Period]])</f>
        <v>4.176259999999985</v>
      </c>
      <c r="J359" s="69">
        <f>Table8[[#This Row],[Erorr ]]^2</f>
        <v>17.441147587599875</v>
      </c>
      <c r="K359" s="69">
        <f>ABS(Table8[[#This Row],[Erorr ]])</f>
        <v>4.176259999999985</v>
      </c>
      <c r="L359" s="6">
        <f>Table8[[#This Row],[Abs Erorr ]]/Table8[[#This Row],[Adj Close]]</f>
        <v>4.2051070342549741E-2</v>
      </c>
      <c r="M359" s="75">
        <f t="shared" si="11"/>
        <v>94.45386000000002</v>
      </c>
      <c r="N359" s="69">
        <f>(Table8[[#This Row],[Adj Close]]-Table8[[#This Row],[Forecast 6 Period ]])</f>
        <v>4.8601399999999728</v>
      </c>
      <c r="O359" s="69">
        <f>Table8[[#This Row],[Erorr 2]]^2</f>
        <v>23.620960819599734</v>
      </c>
      <c r="P359" s="69">
        <f>ABS(Table8[[#This Row],[Erorr 2]])</f>
        <v>4.8601399999999728</v>
      </c>
      <c r="Q359" s="6">
        <f>Table8[[#This Row],[Abs Erorr 4]]/Table8[[#This Row],[Adj Close]]</f>
        <v>4.8937108564753945E-2</v>
      </c>
    </row>
    <row r="360" spans="6:17" x14ac:dyDescent="0.3">
      <c r="F360" s="79">
        <v>43986</v>
      </c>
      <c r="G360" s="80">
        <v>96.614400000000003</v>
      </c>
      <c r="H360" s="69">
        <f t="shared" si="10"/>
        <v>97.04177</v>
      </c>
      <c r="I360" s="69">
        <f>(Table8[[#This Row],[Adj Close]]-Table8[[#This Row],[Forecast 3 Period]])</f>
        <v>-0.42736999999999625</v>
      </c>
      <c r="J360" s="69">
        <f>Table8[[#This Row],[Erorr ]]^2</f>
        <v>0.1826451168999968</v>
      </c>
      <c r="K360" s="69">
        <f>ABS(Table8[[#This Row],[Erorr ]])</f>
        <v>0.42736999999999625</v>
      </c>
      <c r="L360" s="6">
        <f>Table8[[#This Row],[Abs Erorr ]]/Table8[[#This Row],[Adj Close]]</f>
        <v>4.4234606849496167E-3</v>
      </c>
      <c r="M360" s="75">
        <f t="shared" si="11"/>
        <v>95.753630000000015</v>
      </c>
      <c r="N360" s="69">
        <f>(Table8[[#This Row],[Adj Close]]-Table8[[#This Row],[Forecast 6 Period ]])</f>
        <v>0.86076999999998804</v>
      </c>
      <c r="O360" s="69">
        <f>Table8[[#This Row],[Erorr 2]]^2</f>
        <v>0.74092499289997937</v>
      </c>
      <c r="P360" s="69">
        <f>ABS(Table8[[#This Row],[Erorr 2]])</f>
        <v>0.86076999999998804</v>
      </c>
      <c r="Q360" s="6">
        <f>Table8[[#This Row],[Abs Erorr 4]]/Table8[[#This Row],[Adj Close]]</f>
        <v>8.9093344263379785E-3</v>
      </c>
    </row>
    <row r="361" spans="6:17" x14ac:dyDescent="0.3">
      <c r="F361" s="79">
        <v>43987</v>
      </c>
      <c r="G361" s="80">
        <v>97.978499999999997</v>
      </c>
      <c r="H361" s="69">
        <f t="shared" si="10"/>
        <v>97.269750000000002</v>
      </c>
      <c r="I361" s="69">
        <f>(Table8[[#This Row],[Adj Close]]-Table8[[#This Row],[Forecast 3 Period]])</f>
        <v>0.70874999999999488</v>
      </c>
      <c r="J361" s="69">
        <f>Table8[[#This Row],[Erorr ]]^2</f>
        <v>0.50232656249999275</v>
      </c>
      <c r="K361" s="69">
        <f>ABS(Table8[[#This Row],[Erorr ]])</f>
        <v>0.70874999999999488</v>
      </c>
      <c r="L361" s="6">
        <f>Table8[[#This Row],[Abs Erorr ]]/Table8[[#This Row],[Adj Close]]</f>
        <v>7.2337298488953693E-3</v>
      </c>
      <c r="M361" s="75">
        <f t="shared" si="11"/>
        <v>96.16940000000001</v>
      </c>
      <c r="N361" s="69">
        <f>(Table8[[#This Row],[Adj Close]]-Table8[[#This Row],[Forecast 6 Period ]])</f>
        <v>1.8090999999999866</v>
      </c>
      <c r="O361" s="69">
        <f>Table8[[#This Row],[Erorr 2]]^2</f>
        <v>3.2728428099999514</v>
      </c>
      <c r="P361" s="69">
        <f>ABS(Table8[[#This Row],[Erorr 2]])</f>
        <v>1.8090999999999866</v>
      </c>
      <c r="Q361" s="6">
        <f>Table8[[#This Row],[Abs Erorr 4]]/Table8[[#This Row],[Adj Close]]</f>
        <v>1.8464254913067527E-2</v>
      </c>
    </row>
    <row r="362" spans="6:17" x14ac:dyDescent="0.3">
      <c r="F362" s="79">
        <v>43990</v>
      </c>
      <c r="G362" s="80">
        <v>99.485699999999994</v>
      </c>
      <c r="H362" s="69">
        <f t="shared" si="10"/>
        <v>97.969920000000002</v>
      </c>
      <c r="I362" s="69">
        <f>(Table8[[#This Row],[Adj Close]]-Table8[[#This Row],[Forecast 3 Period]])</f>
        <v>1.5157799999999924</v>
      </c>
      <c r="J362" s="69">
        <f>Table8[[#This Row],[Erorr ]]^2</f>
        <v>2.297589008399977</v>
      </c>
      <c r="K362" s="69">
        <f>ABS(Table8[[#This Row],[Erorr ]])</f>
        <v>1.5157799999999924</v>
      </c>
      <c r="L362" s="6">
        <f>Table8[[#This Row],[Abs Erorr ]]/Table8[[#This Row],[Adj Close]]</f>
        <v>1.5236159568661551E-2</v>
      </c>
      <c r="M362" s="75">
        <f t="shared" si="11"/>
        <v>96.900580000000005</v>
      </c>
      <c r="N362" s="69">
        <f>(Table8[[#This Row],[Adj Close]]-Table8[[#This Row],[Forecast 6 Period ]])</f>
        <v>2.5851199999999892</v>
      </c>
      <c r="O362" s="69">
        <f>Table8[[#This Row],[Erorr 2]]^2</f>
        <v>6.6828454143999441</v>
      </c>
      <c r="P362" s="69">
        <f>ABS(Table8[[#This Row],[Erorr 2]])</f>
        <v>2.5851199999999892</v>
      </c>
      <c r="Q362" s="6">
        <f>Table8[[#This Row],[Abs Erorr 4]]/Table8[[#This Row],[Adj Close]]</f>
        <v>2.598484003228594E-2</v>
      </c>
    </row>
    <row r="363" spans="6:17" x14ac:dyDescent="0.3">
      <c r="F363" s="79">
        <v>43991</v>
      </c>
      <c r="G363" s="80">
        <v>97.902199999999993</v>
      </c>
      <c r="H363" s="69">
        <f t="shared" si="10"/>
        <v>98.172149999999988</v>
      </c>
      <c r="I363" s="69">
        <f>(Table8[[#This Row],[Adj Close]]-Table8[[#This Row],[Forecast 3 Period]])</f>
        <v>-0.26994999999999436</v>
      </c>
      <c r="J363" s="69">
        <f>Table8[[#This Row],[Erorr ]]^2</f>
        <v>7.2873002499996953E-2</v>
      </c>
      <c r="K363" s="69">
        <f>ABS(Table8[[#This Row],[Erorr ]])</f>
        <v>0.26994999999999436</v>
      </c>
      <c r="L363" s="6">
        <f>Table8[[#This Row],[Abs Erorr ]]/Table8[[#This Row],[Adj Close]]</f>
        <v>2.7573435530559515E-3</v>
      </c>
      <c r="M363" s="75">
        <f t="shared" si="11"/>
        <v>97.783909999999992</v>
      </c>
      <c r="N363" s="69">
        <f>(Table8[[#This Row],[Adj Close]]-Table8[[#This Row],[Forecast 6 Period ]])</f>
        <v>0.11829000000000178</v>
      </c>
      <c r="O363" s="69">
        <f>Table8[[#This Row],[Erorr 2]]^2</f>
        <v>1.3992524100000422E-2</v>
      </c>
      <c r="P363" s="69">
        <f>ABS(Table8[[#This Row],[Erorr 2]])</f>
        <v>0.11829000000000178</v>
      </c>
      <c r="Q363" s="6">
        <f>Table8[[#This Row],[Abs Erorr 4]]/Table8[[#This Row],[Adj Close]]</f>
        <v>1.2082465971142813E-3</v>
      </c>
    </row>
    <row r="364" spans="6:17" x14ac:dyDescent="0.3">
      <c r="F364" s="79">
        <v>43992</v>
      </c>
      <c r="G364" s="80">
        <v>97.415700000000001</v>
      </c>
      <c r="H364" s="69">
        <f t="shared" si="10"/>
        <v>98.400139999999993</v>
      </c>
      <c r="I364" s="69">
        <f>(Table8[[#This Row],[Adj Close]]-Table8[[#This Row],[Forecast 3 Period]])</f>
        <v>-0.98443999999999221</v>
      </c>
      <c r="J364" s="69">
        <f>Table8[[#This Row],[Erorr ]]^2</f>
        <v>0.96912211359998468</v>
      </c>
      <c r="K364" s="69">
        <f>ABS(Table8[[#This Row],[Erorr ]])</f>
        <v>0.98443999999999221</v>
      </c>
      <c r="L364" s="6">
        <f>Table8[[#This Row],[Abs Erorr ]]/Table8[[#This Row],[Adj Close]]</f>
        <v>1.0105557933680015E-2</v>
      </c>
      <c r="M364" s="75">
        <f t="shared" si="11"/>
        <v>97.937490000000011</v>
      </c>
      <c r="N364" s="69">
        <f>(Table8[[#This Row],[Adj Close]]-Table8[[#This Row],[Forecast 6 Period ]])</f>
        <v>-0.52179000000000997</v>
      </c>
      <c r="O364" s="69">
        <f>Table8[[#This Row],[Erorr 2]]^2</f>
        <v>0.27226480410001042</v>
      </c>
      <c r="P364" s="69">
        <f>ABS(Table8[[#This Row],[Erorr 2]])</f>
        <v>0.52179000000000997</v>
      </c>
      <c r="Q364" s="6">
        <f>Table8[[#This Row],[Abs Erorr 4]]/Table8[[#This Row],[Adj Close]]</f>
        <v>5.3563234673672721E-3</v>
      </c>
    </row>
    <row r="365" spans="6:17" x14ac:dyDescent="0.3">
      <c r="F365" s="79">
        <v>43993</v>
      </c>
      <c r="G365" s="80">
        <v>90.785899999999998</v>
      </c>
      <c r="H365" s="69">
        <f t="shared" si="10"/>
        <v>98.182649999999995</v>
      </c>
      <c r="I365" s="69">
        <f>(Table8[[#This Row],[Adj Close]]-Table8[[#This Row],[Forecast 3 Period]])</f>
        <v>-7.3967499999999973</v>
      </c>
      <c r="J365" s="69">
        <f>Table8[[#This Row],[Erorr ]]^2</f>
        <v>54.711910562499959</v>
      </c>
      <c r="K365" s="69">
        <f>ABS(Table8[[#This Row],[Erorr ]])</f>
        <v>7.3967499999999973</v>
      </c>
      <c r="L365" s="6">
        <f>Table8[[#This Row],[Abs Erorr ]]/Table8[[#This Row],[Adj Close]]</f>
        <v>8.1474656306761262E-2</v>
      </c>
      <c r="M365" s="75">
        <f t="shared" si="11"/>
        <v>98.149259999999998</v>
      </c>
      <c r="N365" s="69">
        <f>(Table8[[#This Row],[Adj Close]]-Table8[[#This Row],[Forecast 6 Period ]])</f>
        <v>-7.3633600000000001</v>
      </c>
      <c r="O365" s="69">
        <f>Table8[[#This Row],[Erorr 2]]^2</f>
        <v>54.2190704896</v>
      </c>
      <c r="P365" s="69">
        <f>ABS(Table8[[#This Row],[Erorr 2]])</f>
        <v>7.3633600000000001</v>
      </c>
      <c r="Q365" s="6">
        <f>Table8[[#This Row],[Abs Erorr 4]]/Table8[[#This Row],[Adj Close]]</f>
        <v>8.110686791671394E-2</v>
      </c>
    </row>
    <row r="366" spans="6:17" x14ac:dyDescent="0.3">
      <c r="F366" s="79">
        <v>43994</v>
      </c>
      <c r="G366" s="80">
        <v>91.987799999999993</v>
      </c>
      <c r="H366" s="69">
        <f t="shared" si="10"/>
        <v>94.909729999999996</v>
      </c>
      <c r="I366" s="69">
        <f>(Table8[[#This Row],[Adj Close]]-Table8[[#This Row],[Forecast 3 Period]])</f>
        <v>-2.9219300000000032</v>
      </c>
      <c r="J366" s="69">
        <f>Table8[[#This Row],[Erorr ]]^2</f>
        <v>8.5376749249000188</v>
      </c>
      <c r="K366" s="69">
        <f>ABS(Table8[[#This Row],[Erorr ]])</f>
        <v>2.9219300000000032</v>
      </c>
      <c r="L366" s="6">
        <f>Table8[[#This Row],[Abs Erorr ]]/Table8[[#This Row],[Adj Close]]</f>
        <v>3.1764320920817796E-2</v>
      </c>
      <c r="M366" s="75">
        <f t="shared" si="11"/>
        <v>96.577189999999987</v>
      </c>
      <c r="N366" s="69">
        <f>(Table8[[#This Row],[Adj Close]]-Table8[[#This Row],[Forecast 6 Period ]])</f>
        <v>-4.5893899999999945</v>
      </c>
      <c r="O366" s="69">
        <f>Table8[[#This Row],[Erorr 2]]^2</f>
        <v>21.06250057209995</v>
      </c>
      <c r="P366" s="69">
        <f>ABS(Table8[[#This Row],[Erorr 2]])</f>
        <v>4.5893899999999945</v>
      </c>
      <c r="Q366" s="6">
        <f>Table8[[#This Row],[Abs Erorr 4]]/Table8[[#This Row],[Adj Close]]</f>
        <v>4.9891289931925702E-2</v>
      </c>
    </row>
    <row r="367" spans="6:17" x14ac:dyDescent="0.3">
      <c r="F367" s="79">
        <v>43997</v>
      </c>
      <c r="G367" s="80">
        <v>93.332899999999995</v>
      </c>
      <c r="H367" s="69">
        <f t="shared" si="10"/>
        <v>93.255600000000001</v>
      </c>
      <c r="I367" s="69">
        <f>(Table8[[#This Row],[Adj Close]]-Table8[[#This Row],[Forecast 3 Period]])</f>
        <v>7.7299999999993929E-2</v>
      </c>
      <c r="J367" s="69">
        <f>Table8[[#This Row],[Erorr ]]^2</f>
        <v>5.9752899999990618E-3</v>
      </c>
      <c r="K367" s="69">
        <f>ABS(Table8[[#This Row],[Erorr ]])</f>
        <v>7.7299999999993929E-2</v>
      </c>
      <c r="L367" s="6">
        <f>Table8[[#This Row],[Abs Erorr ]]/Table8[[#This Row],[Adj Close]]</f>
        <v>8.2821813101268608E-4</v>
      </c>
      <c r="M367" s="75">
        <f t="shared" si="11"/>
        <v>95.364739999999998</v>
      </c>
      <c r="N367" s="69">
        <f>(Table8[[#This Row],[Adj Close]]-Table8[[#This Row],[Forecast 6 Period ]])</f>
        <v>-2.0318400000000025</v>
      </c>
      <c r="O367" s="69">
        <f>Table8[[#This Row],[Erorr 2]]^2</f>
        <v>4.1283737856000107</v>
      </c>
      <c r="P367" s="69">
        <f>ABS(Table8[[#This Row],[Erorr 2]])</f>
        <v>2.0318400000000025</v>
      </c>
      <c r="Q367" s="6">
        <f>Table8[[#This Row],[Abs Erorr 4]]/Table8[[#This Row],[Adj Close]]</f>
        <v>2.1769815359857055E-2</v>
      </c>
    </row>
    <row r="368" spans="6:17" x14ac:dyDescent="0.3">
      <c r="F368" s="79">
        <v>43998</v>
      </c>
      <c r="G368" s="80">
        <v>94.477599999999995</v>
      </c>
      <c r="H368" s="69">
        <f t="shared" si="10"/>
        <v>92.165269999999992</v>
      </c>
      <c r="I368" s="69">
        <f>(Table8[[#This Row],[Adj Close]]-Table8[[#This Row],[Forecast 3 Period]])</f>
        <v>2.3123300000000029</v>
      </c>
      <c r="J368" s="69">
        <f>Table8[[#This Row],[Erorr ]]^2</f>
        <v>5.3468700289000131</v>
      </c>
      <c r="K368" s="69">
        <f>ABS(Table8[[#This Row],[Erorr ]])</f>
        <v>2.3123300000000029</v>
      </c>
      <c r="L368" s="6">
        <f>Table8[[#This Row],[Abs Erorr ]]/Table8[[#This Row],[Adj Close]]</f>
        <v>2.4474901987349414E-2</v>
      </c>
      <c r="M368" s="75">
        <f t="shared" si="11"/>
        <v>94.443250000000006</v>
      </c>
      <c r="N368" s="69">
        <f>(Table8[[#This Row],[Adj Close]]-Table8[[#This Row],[Forecast 6 Period ]])</f>
        <v>3.4349999999989222E-2</v>
      </c>
      <c r="O368" s="69">
        <f>Table8[[#This Row],[Erorr 2]]^2</f>
        <v>1.1799224999992596E-3</v>
      </c>
      <c r="P368" s="69">
        <f>ABS(Table8[[#This Row],[Erorr 2]])</f>
        <v>3.4349999999989222E-2</v>
      </c>
      <c r="Q368" s="6">
        <f>Table8[[#This Row],[Abs Erorr 4]]/Table8[[#This Row],[Adj Close]]</f>
        <v>3.6357824500187581E-4</v>
      </c>
    </row>
    <row r="369" spans="6:17" x14ac:dyDescent="0.3">
      <c r="F369" s="79">
        <v>43999</v>
      </c>
      <c r="G369" s="80">
        <v>94.639799999999994</v>
      </c>
      <c r="H369" s="69">
        <f t="shared" si="10"/>
        <v>93.387249999999995</v>
      </c>
      <c r="I369" s="69">
        <f>(Table8[[#This Row],[Adj Close]]-Table8[[#This Row],[Forecast 3 Period]])</f>
        <v>1.2525499999999994</v>
      </c>
      <c r="J369" s="69">
        <f>Table8[[#This Row],[Erorr ]]^2</f>
        <v>1.5688815024999985</v>
      </c>
      <c r="K369" s="69">
        <f>ABS(Table8[[#This Row],[Erorr ]])</f>
        <v>1.2525499999999994</v>
      </c>
      <c r="L369" s="6">
        <f>Table8[[#This Row],[Abs Erorr ]]/Table8[[#This Row],[Adj Close]]</f>
        <v>1.3234918078863222E-2</v>
      </c>
      <c r="M369" s="75">
        <f t="shared" si="11"/>
        <v>93.648629999999997</v>
      </c>
      <c r="N369" s="69">
        <f>(Table8[[#This Row],[Adj Close]]-Table8[[#This Row],[Forecast 6 Period ]])</f>
        <v>0.99116999999999678</v>
      </c>
      <c r="O369" s="69">
        <f>Table8[[#This Row],[Erorr 2]]^2</f>
        <v>0.98241796889999355</v>
      </c>
      <c r="P369" s="69">
        <f>ABS(Table8[[#This Row],[Erorr 2]])</f>
        <v>0.99116999999999678</v>
      </c>
      <c r="Q369" s="6">
        <f>Table8[[#This Row],[Abs Erorr 4]]/Table8[[#This Row],[Adj Close]]</f>
        <v>1.0473077922818907E-2</v>
      </c>
    </row>
    <row r="370" spans="6:17" x14ac:dyDescent="0.3">
      <c r="F370" s="79">
        <v>44000</v>
      </c>
      <c r="G370" s="80">
        <v>93.9148</v>
      </c>
      <c r="H370" s="69">
        <f t="shared" si="10"/>
        <v>94.199069999999992</v>
      </c>
      <c r="I370" s="69">
        <f>(Table8[[#This Row],[Adj Close]]-Table8[[#This Row],[Forecast 3 Period]])</f>
        <v>-0.28426999999999225</v>
      </c>
      <c r="J370" s="69">
        <f>Table8[[#This Row],[Erorr ]]^2</f>
        <v>8.0809432899995592E-2</v>
      </c>
      <c r="K370" s="69">
        <f>ABS(Table8[[#This Row],[Erorr ]])</f>
        <v>0.28426999999999225</v>
      </c>
      <c r="L370" s="6">
        <f>Table8[[#This Row],[Abs Erorr ]]/Table8[[#This Row],[Adj Close]]</f>
        <v>3.0268924599742772E-3</v>
      </c>
      <c r="M370" s="75">
        <f t="shared" si="11"/>
        <v>93.70778</v>
      </c>
      <c r="N370" s="69">
        <f>(Table8[[#This Row],[Adj Close]]-Table8[[#This Row],[Forecast 6 Period ]])</f>
        <v>0.20701999999999998</v>
      </c>
      <c r="O370" s="69">
        <f>Table8[[#This Row],[Erorr 2]]^2</f>
        <v>4.2857280399999989E-2</v>
      </c>
      <c r="P370" s="69">
        <f>ABS(Table8[[#This Row],[Erorr 2]])</f>
        <v>0.20701999999999998</v>
      </c>
      <c r="Q370" s="6">
        <f>Table8[[#This Row],[Abs Erorr 4]]/Table8[[#This Row],[Adj Close]]</f>
        <v>2.2043384003373268E-3</v>
      </c>
    </row>
    <row r="371" spans="6:17" x14ac:dyDescent="0.3">
      <c r="F371" s="79">
        <v>44001</v>
      </c>
      <c r="G371" s="80">
        <v>91.367800000000003</v>
      </c>
      <c r="H371" s="69">
        <f t="shared" si="10"/>
        <v>94.30113999999999</v>
      </c>
      <c r="I371" s="69">
        <f>(Table8[[#This Row],[Adj Close]]-Table8[[#This Row],[Forecast 3 Period]])</f>
        <v>-2.933339999999987</v>
      </c>
      <c r="J371" s="69">
        <f>Table8[[#This Row],[Erorr ]]^2</f>
        <v>8.6044835555999235</v>
      </c>
      <c r="K371" s="69">
        <f>ABS(Table8[[#This Row],[Erorr ]])</f>
        <v>2.933339999999987</v>
      </c>
      <c r="L371" s="6">
        <f>Table8[[#This Row],[Abs Erorr ]]/Table8[[#This Row],[Adj Close]]</f>
        <v>3.21047458732725E-2</v>
      </c>
      <c r="M371" s="75">
        <f t="shared" si="11"/>
        <v>93.550390000000007</v>
      </c>
      <c r="N371" s="69">
        <f>(Table8[[#This Row],[Adj Close]]-Table8[[#This Row],[Forecast 6 Period ]])</f>
        <v>-2.1825900000000047</v>
      </c>
      <c r="O371" s="69">
        <f>Table8[[#This Row],[Erorr 2]]^2</f>
        <v>4.7636991081000204</v>
      </c>
      <c r="P371" s="69">
        <f>ABS(Table8[[#This Row],[Erorr 2]])</f>
        <v>2.1825900000000047</v>
      </c>
      <c r="Q371" s="6">
        <f>Table8[[#This Row],[Abs Erorr 4]]/Table8[[#This Row],[Adj Close]]</f>
        <v>2.3887956150854071E-2</v>
      </c>
    </row>
    <row r="372" spans="6:17" x14ac:dyDescent="0.3">
      <c r="F372" s="79">
        <v>44004</v>
      </c>
      <c r="G372" s="80">
        <v>94.925899999999999</v>
      </c>
      <c r="H372" s="69">
        <f t="shared" si="10"/>
        <v>93.113499999999988</v>
      </c>
      <c r="I372" s="69">
        <f>(Table8[[#This Row],[Adj Close]]-Table8[[#This Row],[Forecast 3 Period]])</f>
        <v>1.8124000000000109</v>
      </c>
      <c r="J372" s="69">
        <f>Table8[[#This Row],[Erorr ]]^2</f>
        <v>3.2847937600000394</v>
      </c>
      <c r="K372" s="69">
        <f>ABS(Table8[[#This Row],[Erorr ]])</f>
        <v>1.8124000000000109</v>
      </c>
      <c r="L372" s="6">
        <f>Table8[[#This Row],[Abs Erorr ]]/Table8[[#This Row],[Adj Close]]</f>
        <v>1.9092787110788635E-2</v>
      </c>
      <c r="M372" s="75">
        <f t="shared" si="11"/>
        <v>93.41207</v>
      </c>
      <c r="N372" s="69">
        <f>(Table8[[#This Row],[Adj Close]]-Table8[[#This Row],[Forecast 6 Period ]])</f>
        <v>1.5138299999999987</v>
      </c>
      <c r="O372" s="69">
        <f>Table8[[#This Row],[Erorr 2]]^2</f>
        <v>2.2916812688999961</v>
      </c>
      <c r="P372" s="69">
        <f>ABS(Table8[[#This Row],[Erorr 2]])</f>
        <v>1.5138299999999987</v>
      </c>
      <c r="Q372" s="6">
        <f>Table8[[#This Row],[Abs Erorr 4]]/Table8[[#This Row],[Adj Close]]</f>
        <v>1.5947491675085499E-2</v>
      </c>
    </row>
    <row r="373" spans="6:17" x14ac:dyDescent="0.3">
      <c r="F373" s="79">
        <v>44005</v>
      </c>
      <c r="G373" s="80">
        <v>97.224900000000005</v>
      </c>
      <c r="H373" s="69">
        <f t="shared" si="10"/>
        <v>93.555140000000009</v>
      </c>
      <c r="I373" s="69">
        <f>(Table8[[#This Row],[Adj Close]]-Table8[[#This Row],[Forecast 3 Period]])</f>
        <v>3.6697599999999966</v>
      </c>
      <c r="J373" s="69">
        <f>Table8[[#This Row],[Erorr ]]^2</f>
        <v>13.467138457599974</v>
      </c>
      <c r="K373" s="69">
        <f>ABS(Table8[[#This Row],[Erorr ]])</f>
        <v>3.6697599999999966</v>
      </c>
      <c r="L373" s="6">
        <f>Table8[[#This Row],[Abs Erorr ]]/Table8[[#This Row],[Adj Close]]</f>
        <v>3.7745063250257872E-2</v>
      </c>
      <c r="M373" s="75">
        <f t="shared" si="11"/>
        <v>93.750710000000012</v>
      </c>
      <c r="N373" s="69">
        <f>(Table8[[#This Row],[Adj Close]]-Table8[[#This Row],[Forecast 6 Period ]])</f>
        <v>3.474189999999993</v>
      </c>
      <c r="O373" s="69">
        <f>Table8[[#This Row],[Erorr 2]]^2</f>
        <v>12.069996156099952</v>
      </c>
      <c r="P373" s="69">
        <f>ABS(Table8[[#This Row],[Erorr 2]])</f>
        <v>3.474189999999993</v>
      </c>
      <c r="Q373" s="6">
        <f>Table8[[#This Row],[Abs Erorr 4]]/Table8[[#This Row],[Adj Close]]</f>
        <v>3.5733541510456608E-2</v>
      </c>
    </row>
    <row r="374" spans="6:17" x14ac:dyDescent="0.3">
      <c r="F374" s="79">
        <v>44006</v>
      </c>
      <c r="G374" s="80">
        <v>95.469700000000003</v>
      </c>
      <c r="H374" s="69">
        <f t="shared" si="10"/>
        <v>94.77807</v>
      </c>
      <c r="I374" s="69">
        <f>(Table8[[#This Row],[Adj Close]]-Table8[[#This Row],[Forecast 3 Period]])</f>
        <v>0.69163000000000352</v>
      </c>
      <c r="J374" s="69">
        <f>Table8[[#This Row],[Erorr ]]^2</f>
        <v>0.47835205690000487</v>
      </c>
      <c r="K374" s="69">
        <f>ABS(Table8[[#This Row],[Erorr ]])</f>
        <v>0.69163000000000352</v>
      </c>
      <c r="L374" s="6">
        <f>Table8[[#This Row],[Abs Erorr ]]/Table8[[#This Row],[Adj Close]]</f>
        <v>7.2444974688304613E-3</v>
      </c>
      <c r="M374" s="75">
        <f t="shared" si="11"/>
        <v>94.398420000000002</v>
      </c>
      <c r="N374" s="69">
        <f>(Table8[[#This Row],[Adj Close]]-Table8[[#This Row],[Forecast 6 Period ]])</f>
        <v>1.0712800000000016</v>
      </c>
      <c r="O374" s="69">
        <f>Table8[[#This Row],[Erorr 2]]^2</f>
        <v>1.1476408384000034</v>
      </c>
      <c r="P374" s="69">
        <f>ABS(Table8[[#This Row],[Erorr 2]])</f>
        <v>1.0712800000000016</v>
      </c>
      <c r="Q374" s="6">
        <f>Table8[[#This Row],[Abs Erorr 4]]/Table8[[#This Row],[Adj Close]]</f>
        <v>1.1221151841893307E-2</v>
      </c>
    </row>
    <row r="375" spans="6:17" x14ac:dyDescent="0.3">
      <c r="F375" s="79">
        <v>44007</v>
      </c>
      <c r="G375" s="80">
        <v>96.728899999999996</v>
      </c>
      <c r="H375" s="69">
        <f t="shared" si="10"/>
        <v>95.833120000000008</v>
      </c>
      <c r="I375" s="69">
        <f>(Table8[[#This Row],[Adj Close]]-Table8[[#This Row],[Forecast 3 Period]])</f>
        <v>0.89577999999998781</v>
      </c>
      <c r="J375" s="69">
        <f>Table8[[#This Row],[Erorr ]]^2</f>
        <v>0.80242180839997812</v>
      </c>
      <c r="K375" s="69">
        <f>ABS(Table8[[#This Row],[Erorr ]])</f>
        <v>0.89577999999998781</v>
      </c>
      <c r="L375" s="6">
        <f>Table8[[#This Row],[Abs Erorr ]]/Table8[[#This Row],[Adj Close]]</f>
        <v>9.2607276625702121E-3</v>
      </c>
      <c r="M375" s="75">
        <f t="shared" si="11"/>
        <v>94.653120000000001</v>
      </c>
      <c r="N375" s="69">
        <f>(Table8[[#This Row],[Adj Close]]-Table8[[#This Row],[Forecast 6 Period ]])</f>
        <v>2.0757799999999946</v>
      </c>
      <c r="O375" s="69">
        <f>Table8[[#This Row],[Erorr 2]]^2</f>
        <v>4.3088626083999779</v>
      </c>
      <c r="P375" s="69">
        <f>ABS(Table8[[#This Row],[Erorr 2]])</f>
        <v>2.0757799999999946</v>
      </c>
      <c r="Q375" s="6">
        <f>Table8[[#This Row],[Abs Erorr 4]]/Table8[[#This Row],[Adj Close]]</f>
        <v>2.1459770554611856E-2</v>
      </c>
    </row>
    <row r="376" spans="6:17" x14ac:dyDescent="0.3">
      <c r="F376" s="79">
        <v>44008</v>
      </c>
      <c r="G376" s="80">
        <v>89.355000000000004</v>
      </c>
      <c r="H376" s="69">
        <f t="shared" si="10"/>
        <v>96.499940000000009</v>
      </c>
      <c r="I376" s="69">
        <f>(Table8[[#This Row],[Adj Close]]-Table8[[#This Row],[Forecast 3 Period]])</f>
        <v>-7.1449400000000054</v>
      </c>
      <c r="J376" s="69">
        <f>Table8[[#This Row],[Erorr ]]^2</f>
        <v>51.05016760360008</v>
      </c>
      <c r="K376" s="69">
        <f>ABS(Table8[[#This Row],[Erorr ]])</f>
        <v>7.1449400000000054</v>
      </c>
      <c r="L376" s="6">
        <f>Table8[[#This Row],[Abs Erorr ]]/Table8[[#This Row],[Adj Close]]</f>
        <v>7.9961278048234621E-2</v>
      </c>
      <c r="M376" s="75">
        <f t="shared" si="11"/>
        <v>95.398139999999998</v>
      </c>
      <c r="N376" s="69">
        <f>(Table8[[#This Row],[Adj Close]]-Table8[[#This Row],[Forecast 6 Period ]])</f>
        <v>-6.043139999999994</v>
      </c>
      <c r="O376" s="69">
        <f>Table8[[#This Row],[Erorr 2]]^2</f>
        <v>36.519541059599923</v>
      </c>
      <c r="P376" s="69">
        <f>ABS(Table8[[#This Row],[Erorr 2]])</f>
        <v>6.043139999999994</v>
      </c>
      <c r="Q376" s="6">
        <f>Table8[[#This Row],[Abs Erorr 4]]/Table8[[#This Row],[Adj Close]]</f>
        <v>6.763068658720825E-2</v>
      </c>
    </row>
    <row r="377" spans="6:17" x14ac:dyDescent="0.3">
      <c r="F377" s="79">
        <v>44011</v>
      </c>
      <c r="G377" s="80">
        <v>91.453599999999994</v>
      </c>
      <c r="H377" s="69">
        <f t="shared" si="10"/>
        <v>93.40158000000001</v>
      </c>
      <c r="I377" s="69">
        <f>(Table8[[#This Row],[Adj Close]]-Table8[[#This Row],[Forecast 3 Period]])</f>
        <v>-1.9479800000000154</v>
      </c>
      <c r="J377" s="69">
        <f>Table8[[#This Row],[Erorr ]]^2</f>
        <v>3.79462608040006</v>
      </c>
      <c r="K377" s="69">
        <f>ABS(Table8[[#This Row],[Erorr ]])</f>
        <v>1.9479800000000154</v>
      </c>
      <c r="L377" s="6">
        <f>Table8[[#This Row],[Abs Erorr ]]/Table8[[#This Row],[Adj Close]]</f>
        <v>2.1300200320162523E-2</v>
      </c>
      <c r="M377" s="75">
        <f t="shared" si="11"/>
        <v>94.385069999999999</v>
      </c>
      <c r="N377" s="69">
        <f>(Table8[[#This Row],[Adj Close]]-Table8[[#This Row],[Forecast 6 Period ]])</f>
        <v>-2.9314700000000045</v>
      </c>
      <c r="O377" s="69">
        <f>Table8[[#This Row],[Erorr 2]]^2</f>
        <v>8.5935163609000256</v>
      </c>
      <c r="P377" s="69">
        <f>ABS(Table8[[#This Row],[Erorr 2]])</f>
        <v>2.9314700000000045</v>
      </c>
      <c r="Q377" s="6">
        <f>Table8[[#This Row],[Abs Erorr 4]]/Table8[[#This Row],[Adj Close]]</f>
        <v>3.205417829369215E-2</v>
      </c>
    </row>
    <row r="378" spans="6:17" x14ac:dyDescent="0.3">
      <c r="F378" s="79">
        <v>44012</v>
      </c>
      <c r="G378" s="80">
        <v>93.533199999999994</v>
      </c>
      <c r="H378" s="69">
        <f t="shared" si="10"/>
        <v>92.406610000000001</v>
      </c>
      <c r="I378" s="69">
        <f>(Table8[[#This Row],[Adj Close]]-Table8[[#This Row],[Forecast 3 Period]])</f>
        <v>1.1265899999999931</v>
      </c>
      <c r="J378" s="69">
        <f>Table8[[#This Row],[Erorr ]]^2</f>
        <v>1.2692050280999845</v>
      </c>
      <c r="K378" s="69">
        <f>ABS(Table8[[#This Row],[Erorr ]])</f>
        <v>1.1265899999999931</v>
      </c>
      <c r="L378" s="6">
        <f>Table8[[#This Row],[Abs Erorr ]]/Table8[[#This Row],[Adj Close]]</f>
        <v>1.2044814033947231E-2</v>
      </c>
      <c r="M378" s="75">
        <f t="shared" si="11"/>
        <v>93.816520000000025</v>
      </c>
      <c r="N378" s="69">
        <f>(Table8[[#This Row],[Adj Close]]-Table8[[#This Row],[Forecast 6 Period ]])</f>
        <v>-0.28332000000003177</v>
      </c>
      <c r="O378" s="69">
        <f>Table8[[#This Row],[Erorr 2]]^2</f>
        <v>8.0270222400018007E-2</v>
      </c>
      <c r="P378" s="69">
        <f>ABS(Table8[[#This Row],[Erorr 2]])</f>
        <v>0.28332000000003177</v>
      </c>
      <c r="Q378" s="6">
        <f>Table8[[#This Row],[Abs Erorr 4]]/Table8[[#This Row],[Adj Close]]</f>
        <v>3.0290848597079091E-3</v>
      </c>
    </row>
    <row r="379" spans="6:17" x14ac:dyDescent="0.3">
      <c r="F379" s="79">
        <v>44013</v>
      </c>
      <c r="G379" s="80">
        <v>92.9131</v>
      </c>
      <c r="H379" s="69">
        <f t="shared" si="10"/>
        <v>91.65585999999999</v>
      </c>
      <c r="I379" s="69">
        <f>(Table8[[#This Row],[Adj Close]]-Table8[[#This Row],[Forecast 3 Period]])</f>
        <v>1.2572400000000101</v>
      </c>
      <c r="J379" s="69">
        <f>Table8[[#This Row],[Erorr ]]^2</f>
        <v>1.5806524176000254</v>
      </c>
      <c r="K379" s="69">
        <f>ABS(Table8[[#This Row],[Erorr ]])</f>
        <v>1.2572400000000101</v>
      </c>
      <c r="L379" s="6">
        <f>Table8[[#This Row],[Abs Erorr ]]/Table8[[#This Row],[Adj Close]]</f>
        <v>1.3531353490519746E-2</v>
      </c>
      <c r="M379" s="75">
        <f t="shared" si="11"/>
        <v>93.483599999999996</v>
      </c>
      <c r="N379" s="69">
        <f>(Table8[[#This Row],[Adj Close]]-Table8[[#This Row],[Forecast 6 Period ]])</f>
        <v>-0.57049999999999557</v>
      </c>
      <c r="O379" s="69">
        <f>Table8[[#This Row],[Erorr 2]]^2</f>
        <v>0.32547024999999496</v>
      </c>
      <c r="P379" s="69">
        <f>ABS(Table8[[#This Row],[Erorr 2]])</f>
        <v>0.57049999999999557</v>
      </c>
      <c r="Q379" s="6">
        <f>Table8[[#This Row],[Abs Erorr 4]]/Table8[[#This Row],[Adj Close]]</f>
        <v>6.1401460073982634E-3</v>
      </c>
    </row>
    <row r="380" spans="6:17" x14ac:dyDescent="0.3">
      <c r="F380" s="79">
        <v>44014</v>
      </c>
      <c r="G380" s="80">
        <v>93.895700000000005</v>
      </c>
      <c r="H380" s="69">
        <f t="shared" si="10"/>
        <v>92.661280000000005</v>
      </c>
      <c r="I380" s="69">
        <f>(Table8[[#This Row],[Adj Close]]-Table8[[#This Row],[Forecast 3 Period]])</f>
        <v>1.2344200000000001</v>
      </c>
      <c r="J380" s="69">
        <f>Table8[[#This Row],[Erorr ]]^2</f>
        <v>1.5237927364000001</v>
      </c>
      <c r="K380" s="69">
        <f>ABS(Table8[[#This Row],[Erorr ]])</f>
        <v>1.2344200000000001</v>
      </c>
      <c r="L380" s="6">
        <f>Table8[[#This Row],[Abs Erorr ]]/Table8[[#This Row],[Adj Close]]</f>
        <v>1.3146714918787548E-2</v>
      </c>
      <c r="M380" s="75">
        <f t="shared" si="11"/>
        <v>92.670839999999998</v>
      </c>
      <c r="N380" s="69">
        <f>(Table8[[#This Row],[Adj Close]]-Table8[[#This Row],[Forecast 6 Period ]])</f>
        <v>1.2248600000000067</v>
      </c>
      <c r="O380" s="69">
        <f>Table8[[#This Row],[Erorr 2]]^2</f>
        <v>1.5002820196000164</v>
      </c>
      <c r="P380" s="69">
        <f>ABS(Table8[[#This Row],[Erorr 2]])</f>
        <v>1.2248600000000067</v>
      </c>
      <c r="Q380" s="6">
        <f>Table8[[#This Row],[Abs Erorr 4]]/Table8[[#This Row],[Adj Close]]</f>
        <v>1.3044899819693624E-2</v>
      </c>
    </row>
    <row r="381" spans="6:17" x14ac:dyDescent="0.3">
      <c r="F381" s="79">
        <v>44018</v>
      </c>
      <c r="G381" s="80">
        <v>95.345699999999994</v>
      </c>
      <c r="H381" s="69">
        <f t="shared" si="10"/>
        <v>93.492169999999987</v>
      </c>
      <c r="I381" s="69">
        <f>(Table8[[#This Row],[Adj Close]]-Table8[[#This Row],[Forecast 3 Period]])</f>
        <v>1.8535300000000063</v>
      </c>
      <c r="J381" s="69">
        <f>Table8[[#This Row],[Erorr ]]^2</f>
        <v>3.4355734609000237</v>
      </c>
      <c r="K381" s="69">
        <f>ABS(Table8[[#This Row],[Erorr ]])</f>
        <v>1.8535300000000063</v>
      </c>
      <c r="L381" s="6">
        <f>Table8[[#This Row],[Abs Erorr ]]/Table8[[#This Row],[Adj Close]]</f>
        <v>1.9440100602334521E-2</v>
      </c>
      <c r="M381" s="75">
        <f t="shared" si="11"/>
        <v>92.967510000000004</v>
      </c>
      <c r="N381" s="69">
        <f>(Table8[[#This Row],[Adj Close]]-Table8[[#This Row],[Forecast 6 Period ]])</f>
        <v>2.3781899999999894</v>
      </c>
      <c r="O381" s="69">
        <f>Table8[[#This Row],[Erorr 2]]^2</f>
        <v>5.6557876760999495</v>
      </c>
      <c r="P381" s="69">
        <f>ABS(Table8[[#This Row],[Erorr 2]])</f>
        <v>2.3781899999999894</v>
      </c>
      <c r="Q381" s="6">
        <f>Table8[[#This Row],[Abs Erorr 4]]/Table8[[#This Row],[Adj Close]]</f>
        <v>2.4942813362322468E-2</v>
      </c>
    </row>
    <row r="382" spans="6:17" x14ac:dyDescent="0.3">
      <c r="F382" s="79">
        <v>44019</v>
      </c>
      <c r="G382" s="80">
        <v>92.598299999999995</v>
      </c>
      <c r="H382" s="69">
        <f t="shared" si="10"/>
        <v>94.18092</v>
      </c>
      <c r="I382" s="69">
        <f>(Table8[[#This Row],[Adj Close]]-Table8[[#This Row],[Forecast 3 Period]])</f>
        <v>-1.5826200000000057</v>
      </c>
      <c r="J382" s="69">
        <f>Table8[[#This Row],[Erorr ]]^2</f>
        <v>2.5046860644000182</v>
      </c>
      <c r="K382" s="69">
        <f>ABS(Table8[[#This Row],[Erorr ]])</f>
        <v>1.5826200000000057</v>
      </c>
      <c r="L382" s="6">
        <f>Table8[[#This Row],[Abs Erorr ]]/Table8[[#This Row],[Adj Close]]</f>
        <v>1.709124249581262E-2</v>
      </c>
      <c r="M382" s="75">
        <f t="shared" si="11"/>
        <v>93.218400000000003</v>
      </c>
      <c r="N382" s="69">
        <f>(Table8[[#This Row],[Adj Close]]-Table8[[#This Row],[Forecast 6 Period ]])</f>
        <v>-0.62010000000000787</v>
      </c>
      <c r="O382" s="69">
        <f>Table8[[#This Row],[Erorr 2]]^2</f>
        <v>0.38452401000000974</v>
      </c>
      <c r="P382" s="69">
        <f>ABS(Table8[[#This Row],[Erorr 2]])</f>
        <v>0.62010000000000787</v>
      </c>
      <c r="Q382" s="6">
        <f>Table8[[#This Row],[Abs Erorr 4]]/Table8[[#This Row],[Adj Close]]</f>
        <v>6.6966672174328026E-3</v>
      </c>
    </row>
    <row r="383" spans="6:17" x14ac:dyDescent="0.3">
      <c r="F383" s="79">
        <v>44020</v>
      </c>
      <c r="G383" s="80">
        <v>94.286799999999999</v>
      </c>
      <c r="H383" s="69">
        <f t="shared" si="10"/>
        <v>93.81174</v>
      </c>
      <c r="I383" s="69">
        <f>(Table8[[#This Row],[Adj Close]]-Table8[[#This Row],[Forecast 3 Period]])</f>
        <v>0.47505999999999915</v>
      </c>
      <c r="J383" s="69">
        <f>Table8[[#This Row],[Erorr ]]^2</f>
        <v>0.22568200359999918</v>
      </c>
      <c r="K383" s="69">
        <f>ABS(Table8[[#This Row],[Erorr ]])</f>
        <v>0.47505999999999915</v>
      </c>
      <c r="L383" s="6">
        <f>Table8[[#This Row],[Abs Erorr ]]/Table8[[#This Row],[Adj Close]]</f>
        <v>5.0384571329178543E-3</v>
      </c>
      <c r="M383" s="75">
        <f t="shared" si="11"/>
        <v>93.449240000000003</v>
      </c>
      <c r="N383" s="69">
        <f>(Table8[[#This Row],[Adj Close]]-Table8[[#This Row],[Forecast 6 Period ]])</f>
        <v>0.83755999999999631</v>
      </c>
      <c r="O383" s="69">
        <f>Table8[[#This Row],[Erorr 2]]^2</f>
        <v>0.70150675359999382</v>
      </c>
      <c r="P383" s="69">
        <f>ABS(Table8[[#This Row],[Erorr 2]])</f>
        <v>0.83755999999999631</v>
      </c>
      <c r="Q383" s="6">
        <f>Table8[[#This Row],[Abs Erorr 4]]/Table8[[#This Row],[Adj Close]]</f>
        <v>8.8831098308564532E-3</v>
      </c>
    </row>
    <row r="384" spans="6:17" x14ac:dyDescent="0.3">
      <c r="F384" s="79">
        <v>44021</v>
      </c>
      <c r="G384" s="80">
        <v>92.522000000000006</v>
      </c>
      <c r="H384" s="69">
        <f t="shared" si="10"/>
        <v>94.097919999999988</v>
      </c>
      <c r="I384" s="69">
        <f>(Table8[[#This Row],[Adj Close]]-Table8[[#This Row],[Forecast 3 Period]])</f>
        <v>-1.5759199999999822</v>
      </c>
      <c r="J384" s="69">
        <f>Table8[[#This Row],[Erorr ]]^2</f>
        <v>2.4835238463999438</v>
      </c>
      <c r="K384" s="69">
        <f>ABS(Table8[[#This Row],[Erorr ]])</f>
        <v>1.5759199999999822</v>
      </c>
      <c r="L384" s="6">
        <f>Table8[[#This Row],[Abs Erorr ]]/Table8[[#This Row],[Adj Close]]</f>
        <v>1.7032921899656106E-2</v>
      </c>
      <c r="M384" s="75">
        <f t="shared" si="11"/>
        <v>93.869929999999997</v>
      </c>
      <c r="N384" s="69">
        <f>(Table8[[#This Row],[Adj Close]]-Table8[[#This Row],[Forecast 6 Period ]])</f>
        <v>-1.347929999999991</v>
      </c>
      <c r="O384" s="69">
        <f>Table8[[#This Row],[Erorr 2]]^2</f>
        <v>1.8169152848999757</v>
      </c>
      <c r="P384" s="69">
        <f>ABS(Table8[[#This Row],[Erorr 2]])</f>
        <v>1.347929999999991</v>
      </c>
      <c r="Q384" s="6">
        <f>Table8[[#This Row],[Abs Erorr 4]]/Table8[[#This Row],[Adj Close]]</f>
        <v>1.4568751215926923E-2</v>
      </c>
    </row>
    <row r="385" spans="6:17" x14ac:dyDescent="0.3">
      <c r="F385" s="79">
        <v>44022</v>
      </c>
      <c r="G385" s="80">
        <v>93.475999999999999</v>
      </c>
      <c r="H385" s="69">
        <f t="shared" si="10"/>
        <v>93.074329999999989</v>
      </c>
      <c r="I385" s="69">
        <f>(Table8[[#This Row],[Adj Close]]-Table8[[#This Row],[Forecast 3 Period]])</f>
        <v>0.40167000000000996</v>
      </c>
      <c r="J385" s="69">
        <f>Table8[[#This Row],[Erorr ]]^2</f>
        <v>0.161338788900008</v>
      </c>
      <c r="K385" s="69">
        <f>ABS(Table8[[#This Row],[Erorr ]])</f>
        <v>0.40167000000000996</v>
      </c>
      <c r="L385" s="6">
        <f>Table8[[#This Row],[Abs Erorr ]]/Table8[[#This Row],[Adj Close]]</f>
        <v>4.2970388121016086E-3</v>
      </c>
      <c r="M385" s="75">
        <f t="shared" si="11"/>
        <v>93.631440000000012</v>
      </c>
      <c r="N385" s="69">
        <f>(Table8[[#This Row],[Adj Close]]-Table8[[#This Row],[Forecast 6 Period ]])</f>
        <v>-0.1554400000000129</v>
      </c>
      <c r="O385" s="69">
        <f>Table8[[#This Row],[Erorr 2]]^2</f>
        <v>2.416159360000401E-2</v>
      </c>
      <c r="P385" s="69">
        <f>ABS(Table8[[#This Row],[Erorr 2]])</f>
        <v>0.1554400000000129</v>
      </c>
      <c r="Q385" s="6">
        <f>Table8[[#This Row],[Abs Erorr 4]]/Table8[[#This Row],[Adj Close]]</f>
        <v>1.6628867302838472E-3</v>
      </c>
    </row>
    <row r="386" spans="6:17" x14ac:dyDescent="0.3">
      <c r="F386" s="79">
        <v>44025</v>
      </c>
      <c r="G386" s="80">
        <v>92.016400000000004</v>
      </c>
      <c r="H386" s="69">
        <f t="shared" si="10"/>
        <v>93.433040000000005</v>
      </c>
      <c r="I386" s="69">
        <f>(Table8[[#This Row],[Adj Close]]-Table8[[#This Row],[Forecast 3 Period]])</f>
        <v>-1.416640000000001</v>
      </c>
      <c r="J386" s="69">
        <f>Table8[[#This Row],[Erorr ]]^2</f>
        <v>2.0068688896000029</v>
      </c>
      <c r="K386" s="69">
        <f>ABS(Table8[[#This Row],[Erorr ]])</f>
        <v>1.416640000000001</v>
      </c>
      <c r="L386" s="6">
        <f>Table8[[#This Row],[Abs Erorr ]]/Table8[[#This Row],[Adj Close]]</f>
        <v>1.5395516451415193E-2</v>
      </c>
      <c r="M386" s="75">
        <f t="shared" si="11"/>
        <v>93.500760000000014</v>
      </c>
      <c r="N386" s="69">
        <f>(Table8[[#This Row],[Adj Close]]-Table8[[#This Row],[Forecast 6 Period ]])</f>
        <v>-1.4843600000000094</v>
      </c>
      <c r="O386" s="69">
        <f>Table8[[#This Row],[Erorr 2]]^2</f>
        <v>2.2033246096000281</v>
      </c>
      <c r="P386" s="69">
        <f>ABS(Table8[[#This Row],[Erorr 2]])</f>
        <v>1.4843600000000094</v>
      </c>
      <c r="Q386" s="6">
        <f>Table8[[#This Row],[Abs Erorr 4]]/Table8[[#This Row],[Adj Close]]</f>
        <v>1.61314722158225E-2</v>
      </c>
    </row>
    <row r="387" spans="6:17" x14ac:dyDescent="0.3">
      <c r="F387" s="79">
        <v>44026</v>
      </c>
      <c r="G387" s="80">
        <v>92.302599999999998</v>
      </c>
      <c r="H387" s="69">
        <f t="shared" si="10"/>
        <v>92.60596000000001</v>
      </c>
      <c r="I387" s="69">
        <f>(Table8[[#This Row],[Adj Close]]-Table8[[#This Row],[Forecast 3 Period]])</f>
        <v>-0.30336000000001206</v>
      </c>
      <c r="J387" s="69">
        <f>Table8[[#This Row],[Erorr ]]^2</f>
        <v>9.202728960000732E-2</v>
      </c>
      <c r="K387" s="69">
        <f>ABS(Table8[[#This Row],[Erorr ]])</f>
        <v>0.30336000000001206</v>
      </c>
      <c r="L387" s="6">
        <f>Table8[[#This Row],[Abs Erorr ]]/Table8[[#This Row],[Adj Close]]</f>
        <v>3.2865813097357178E-3</v>
      </c>
      <c r="M387" s="75">
        <f t="shared" si="11"/>
        <v>93.254639999999995</v>
      </c>
      <c r="N387" s="69">
        <f>(Table8[[#This Row],[Adj Close]]-Table8[[#This Row],[Forecast 6 Period ]])</f>
        <v>-0.95203999999999667</v>
      </c>
      <c r="O387" s="69">
        <f>Table8[[#This Row],[Erorr 2]]^2</f>
        <v>0.90638016159999368</v>
      </c>
      <c r="P387" s="69">
        <f>ABS(Table8[[#This Row],[Erorr 2]])</f>
        <v>0.95203999999999667</v>
      </c>
      <c r="Q387" s="6">
        <f>Table8[[#This Row],[Abs Erorr 4]]/Table8[[#This Row],[Adj Close]]</f>
        <v>1.0314335674184657E-2</v>
      </c>
    </row>
    <row r="388" spans="6:17" x14ac:dyDescent="0.3">
      <c r="F388" s="79">
        <v>44027</v>
      </c>
      <c r="G388" s="80">
        <v>94.000600000000006</v>
      </c>
      <c r="H388" s="69">
        <f t="shared" si="10"/>
        <v>92.568759999999997</v>
      </c>
      <c r="I388" s="69">
        <f>(Table8[[#This Row],[Adj Close]]-Table8[[#This Row],[Forecast 3 Period]])</f>
        <v>1.4318400000000082</v>
      </c>
      <c r="J388" s="69">
        <f>Table8[[#This Row],[Erorr ]]^2</f>
        <v>2.0501657856000235</v>
      </c>
      <c r="K388" s="69">
        <f>ABS(Table8[[#This Row],[Erorr ]])</f>
        <v>1.4318400000000082</v>
      </c>
      <c r="L388" s="6">
        <f>Table8[[#This Row],[Abs Erorr ]]/Table8[[#This Row],[Adj Close]]</f>
        <v>1.5232243198447756E-2</v>
      </c>
      <c r="M388" s="75">
        <f t="shared" si="11"/>
        <v>92.751909999999995</v>
      </c>
      <c r="N388" s="69">
        <f>(Table8[[#This Row],[Adj Close]]-Table8[[#This Row],[Forecast 6 Period ]])</f>
        <v>1.2486900000000105</v>
      </c>
      <c r="O388" s="69">
        <f>Table8[[#This Row],[Erorr 2]]^2</f>
        <v>1.5592267161000262</v>
      </c>
      <c r="P388" s="69">
        <f>ABS(Table8[[#This Row],[Erorr 2]])</f>
        <v>1.2486900000000105</v>
      </c>
      <c r="Q388" s="6">
        <f>Table8[[#This Row],[Abs Erorr 4]]/Table8[[#This Row],[Adj Close]]</f>
        <v>1.3283851379672156E-2</v>
      </c>
    </row>
    <row r="389" spans="6:17" x14ac:dyDescent="0.3">
      <c r="F389" s="79">
        <v>44028</v>
      </c>
      <c r="G389" s="80">
        <v>92.779600000000002</v>
      </c>
      <c r="H389" s="69">
        <f t="shared" si="10"/>
        <v>92.895939999999996</v>
      </c>
      <c r="I389" s="69">
        <f>(Table8[[#This Row],[Adj Close]]-Table8[[#This Row],[Forecast 3 Period]])</f>
        <v>-0.11633999999999389</v>
      </c>
      <c r="J389" s="69">
        <f>Table8[[#This Row],[Erorr ]]^2</f>
        <v>1.353499559999858E-2</v>
      </c>
      <c r="K389" s="69">
        <f>ABS(Table8[[#This Row],[Erorr ]])</f>
        <v>0.11633999999999389</v>
      </c>
      <c r="L389" s="6">
        <f>Table8[[#This Row],[Abs Erorr ]]/Table8[[#This Row],[Adj Close]]</f>
        <v>1.2539394435845152E-3</v>
      </c>
      <c r="M389" s="75">
        <f t="shared" si="11"/>
        <v>93.04</v>
      </c>
      <c r="N389" s="69">
        <f>(Table8[[#This Row],[Adj Close]]-Table8[[#This Row],[Forecast 6 Period ]])</f>
        <v>-0.26040000000000418</v>
      </c>
      <c r="O389" s="69">
        <f>Table8[[#This Row],[Erorr 2]]^2</f>
        <v>6.7808160000002185E-2</v>
      </c>
      <c r="P389" s="69">
        <f>ABS(Table8[[#This Row],[Erorr 2]])</f>
        <v>0.26040000000000418</v>
      </c>
      <c r="Q389" s="6">
        <f>Table8[[#This Row],[Abs Erorr 4]]/Table8[[#This Row],[Adj Close]]</f>
        <v>2.8066514621749197E-3</v>
      </c>
    </row>
    <row r="390" spans="6:17" x14ac:dyDescent="0.3">
      <c r="F390" s="79">
        <v>44029</v>
      </c>
      <c r="G390" s="80">
        <v>91.844700000000003</v>
      </c>
      <c r="H390" s="69">
        <f t="shared" ref="H390:H453" si="12">$A$10*G389+$A$11*G388+$A$12*G387</f>
        <v>93.002800000000008</v>
      </c>
      <c r="I390" s="69">
        <f>(Table8[[#This Row],[Adj Close]]-Table8[[#This Row],[Forecast 3 Period]])</f>
        <v>-1.1581000000000046</v>
      </c>
      <c r="J390" s="69">
        <f>Table8[[#This Row],[Erorr ]]^2</f>
        <v>1.3411956100000106</v>
      </c>
      <c r="K390" s="69">
        <f>ABS(Table8[[#This Row],[Erorr ]])</f>
        <v>1.1581000000000046</v>
      </c>
      <c r="L390" s="6">
        <f>Table8[[#This Row],[Abs Erorr ]]/Table8[[#This Row],[Adj Close]]</f>
        <v>1.2609328573124029E-2</v>
      </c>
      <c r="M390" s="75">
        <f t="shared" si="11"/>
        <v>92.819640000000007</v>
      </c>
      <c r="N390" s="69">
        <f>(Table8[[#This Row],[Adj Close]]-Table8[[#This Row],[Forecast 6 Period ]])</f>
        <v>-0.97494000000000369</v>
      </c>
      <c r="O390" s="69">
        <f>Table8[[#This Row],[Erorr 2]]^2</f>
        <v>0.9505080036000072</v>
      </c>
      <c r="P390" s="69">
        <f>ABS(Table8[[#This Row],[Erorr 2]])</f>
        <v>0.97494000000000369</v>
      </c>
      <c r="Q390" s="6">
        <f>Table8[[#This Row],[Abs Erorr 4]]/Table8[[#This Row],[Adj Close]]</f>
        <v>1.0615092650964112E-2</v>
      </c>
    </row>
    <row r="391" spans="6:17" x14ac:dyDescent="0.3">
      <c r="F391" s="79">
        <v>44032</v>
      </c>
      <c r="G391" s="80">
        <v>91.243700000000004</v>
      </c>
      <c r="H391" s="69">
        <f t="shared" si="12"/>
        <v>92.771940000000015</v>
      </c>
      <c r="I391" s="69">
        <f>(Table8[[#This Row],[Adj Close]]-Table8[[#This Row],[Forecast 3 Period]])</f>
        <v>-1.5282400000000109</v>
      </c>
      <c r="J391" s="69">
        <f>Table8[[#This Row],[Erorr ]]^2</f>
        <v>2.3355174976000335</v>
      </c>
      <c r="K391" s="69">
        <f>ABS(Table8[[#This Row],[Erorr ]])</f>
        <v>1.5282400000000109</v>
      </c>
      <c r="L391" s="6">
        <f>Table8[[#This Row],[Abs Erorr ]]/Table8[[#This Row],[Adj Close]]</f>
        <v>1.6748991985200194E-2</v>
      </c>
      <c r="M391" s="75">
        <f t="shared" si="11"/>
        <v>92.734740000000002</v>
      </c>
      <c r="N391" s="69">
        <f>(Table8[[#This Row],[Adj Close]]-Table8[[#This Row],[Forecast 6 Period ]])</f>
        <v>-1.4910399999999981</v>
      </c>
      <c r="O391" s="69">
        <f>Table8[[#This Row],[Erorr 2]]^2</f>
        <v>2.2232002815999943</v>
      </c>
      <c r="P391" s="69">
        <f>ABS(Table8[[#This Row],[Erorr 2]])</f>
        <v>1.4910399999999981</v>
      </c>
      <c r="Q391" s="6">
        <f>Table8[[#This Row],[Abs Erorr 4]]/Table8[[#This Row],[Adj Close]]</f>
        <v>1.6341292604311289E-2</v>
      </c>
    </row>
    <row r="392" spans="6:17" x14ac:dyDescent="0.3">
      <c r="F392" s="79">
        <v>44033</v>
      </c>
      <c r="G392" s="80">
        <v>93.828900000000004</v>
      </c>
      <c r="H392" s="69">
        <f t="shared" si="12"/>
        <v>91.884770000000003</v>
      </c>
      <c r="I392" s="69">
        <f>(Table8[[#This Row],[Adj Close]]-Table8[[#This Row],[Forecast 3 Period]])</f>
        <v>1.9441300000000012</v>
      </c>
      <c r="J392" s="69">
        <f>Table8[[#This Row],[Erorr ]]^2</f>
        <v>3.7796414569000047</v>
      </c>
      <c r="K392" s="69">
        <f>ABS(Table8[[#This Row],[Erorr ]])</f>
        <v>1.9441300000000012</v>
      </c>
      <c r="L392" s="6">
        <f>Table8[[#This Row],[Abs Erorr ]]/Table8[[#This Row],[Adj Close]]</f>
        <v>2.0719948757792123E-2</v>
      </c>
      <c r="M392" s="75">
        <f t="shared" si="11"/>
        <v>92.405620000000013</v>
      </c>
      <c r="N392" s="69">
        <f>(Table8[[#This Row],[Adj Close]]-Table8[[#This Row],[Forecast 6 Period ]])</f>
        <v>1.4232799999999912</v>
      </c>
      <c r="O392" s="69">
        <f>Table8[[#This Row],[Erorr 2]]^2</f>
        <v>2.0257259583999749</v>
      </c>
      <c r="P392" s="69">
        <f>ABS(Table8[[#This Row],[Erorr 2]])</f>
        <v>1.4232799999999912</v>
      </c>
      <c r="Q392" s="6">
        <f>Table8[[#This Row],[Abs Erorr 4]]/Table8[[#This Row],[Adj Close]]</f>
        <v>1.5168887197867513E-2</v>
      </c>
    </row>
    <row r="393" spans="6:17" x14ac:dyDescent="0.3">
      <c r="F393" s="79">
        <v>44034</v>
      </c>
      <c r="G393" s="80">
        <v>94.3536</v>
      </c>
      <c r="H393" s="69">
        <f t="shared" si="12"/>
        <v>92.45808000000001</v>
      </c>
      <c r="I393" s="69">
        <f>(Table8[[#This Row],[Adj Close]]-Table8[[#This Row],[Forecast 3 Period]])</f>
        <v>1.8955199999999905</v>
      </c>
      <c r="J393" s="69">
        <f>Table8[[#This Row],[Erorr ]]^2</f>
        <v>3.5929960703999639</v>
      </c>
      <c r="K393" s="69">
        <f>ABS(Table8[[#This Row],[Erorr ]])</f>
        <v>1.8955199999999905</v>
      </c>
      <c r="L393" s="6">
        <f>Table8[[#This Row],[Abs Erorr ]]/Table8[[#This Row],[Adj Close]]</f>
        <v>2.0089535534415122E-2</v>
      </c>
      <c r="M393" s="75">
        <f t="shared" ref="M393:M456" si="13">$B$10*G392+$B$11*G391+$B$12*G390+$B$13*G389+$B$14*G388+$B$15*G387</f>
        <v>92.569699999999997</v>
      </c>
      <c r="N393" s="69">
        <f>(Table8[[#This Row],[Adj Close]]-Table8[[#This Row],[Forecast 6 Period ]])</f>
        <v>1.7839000000000027</v>
      </c>
      <c r="O393" s="69">
        <f>Table8[[#This Row],[Erorr 2]]^2</f>
        <v>3.1822992100000098</v>
      </c>
      <c r="P393" s="69">
        <f>ABS(Table8[[#This Row],[Erorr 2]])</f>
        <v>1.7839000000000027</v>
      </c>
      <c r="Q393" s="6">
        <f>Table8[[#This Row],[Abs Erorr 4]]/Table8[[#This Row],[Adj Close]]</f>
        <v>1.8906538807210351E-2</v>
      </c>
    </row>
    <row r="394" spans="6:17" x14ac:dyDescent="0.3">
      <c r="F394" s="79">
        <v>44035</v>
      </c>
      <c r="G394" s="80">
        <v>93.771699999999996</v>
      </c>
      <c r="H394" s="69">
        <f t="shared" si="12"/>
        <v>93.263220000000004</v>
      </c>
      <c r="I394" s="69">
        <f>(Table8[[#This Row],[Adj Close]]-Table8[[#This Row],[Forecast 3 Period]])</f>
        <v>0.50847999999999161</v>
      </c>
      <c r="J394" s="69">
        <f>Table8[[#This Row],[Erorr ]]^2</f>
        <v>0.25855191039999148</v>
      </c>
      <c r="K394" s="69">
        <f>ABS(Table8[[#This Row],[Erorr ]])</f>
        <v>0.50847999999999161</v>
      </c>
      <c r="L394" s="6">
        <f>Table8[[#This Row],[Abs Erorr ]]/Table8[[#This Row],[Adj Close]]</f>
        <v>5.4225315313681166E-3</v>
      </c>
      <c r="M394" s="75">
        <f t="shared" si="13"/>
        <v>92.932200000000023</v>
      </c>
      <c r="N394" s="69">
        <f>(Table8[[#This Row],[Adj Close]]-Table8[[#This Row],[Forecast 6 Period ]])</f>
        <v>0.8394999999999726</v>
      </c>
      <c r="O394" s="69">
        <f>Table8[[#This Row],[Erorr 2]]^2</f>
        <v>0.70476024999995401</v>
      </c>
      <c r="P394" s="69">
        <f>ABS(Table8[[#This Row],[Erorr 2]])</f>
        <v>0.8394999999999726</v>
      </c>
      <c r="Q394" s="6">
        <f>Table8[[#This Row],[Abs Erorr 4]]/Table8[[#This Row],[Adj Close]]</f>
        <v>8.9525944394734519E-3</v>
      </c>
    </row>
    <row r="395" spans="6:17" x14ac:dyDescent="0.3">
      <c r="F395" s="79">
        <v>44036</v>
      </c>
      <c r="G395" s="80">
        <v>93.895700000000005</v>
      </c>
      <c r="H395" s="69">
        <f t="shared" si="12"/>
        <v>93.963429999999988</v>
      </c>
      <c r="I395" s="69">
        <f>(Table8[[#This Row],[Adj Close]]-Table8[[#This Row],[Forecast 3 Period]])</f>
        <v>-6.7729999999983193E-2</v>
      </c>
      <c r="J395" s="69">
        <f>Table8[[#This Row],[Erorr ]]^2</f>
        <v>4.5873528999977233E-3</v>
      </c>
      <c r="K395" s="69">
        <f>ABS(Table8[[#This Row],[Erorr ]])</f>
        <v>6.7729999999983193E-2</v>
      </c>
      <c r="L395" s="6">
        <f>Table8[[#This Row],[Abs Erorr ]]/Table8[[#This Row],[Adj Close]]</f>
        <v>7.2133228678185682E-4</v>
      </c>
      <c r="M395" s="75">
        <f t="shared" si="13"/>
        <v>93.102010000000007</v>
      </c>
      <c r="N395" s="69">
        <f>(Table8[[#This Row],[Adj Close]]-Table8[[#This Row],[Forecast 6 Period ]])</f>
        <v>0.79368999999999801</v>
      </c>
      <c r="O395" s="69">
        <f>Table8[[#This Row],[Erorr 2]]^2</f>
        <v>0.62994381609999683</v>
      </c>
      <c r="P395" s="69">
        <f>ABS(Table8[[#This Row],[Erorr 2]])</f>
        <v>0.79368999999999801</v>
      </c>
      <c r="Q395" s="6">
        <f>Table8[[#This Row],[Abs Erorr 4]]/Table8[[#This Row],[Adj Close]]</f>
        <v>8.4528897489448175E-3</v>
      </c>
    </row>
    <row r="396" spans="6:17" x14ac:dyDescent="0.3">
      <c r="F396" s="79">
        <v>44039</v>
      </c>
      <c r="G396" s="80">
        <v>92.731899999999996</v>
      </c>
      <c r="H396" s="69">
        <f t="shared" si="12"/>
        <v>93.995869999999996</v>
      </c>
      <c r="I396" s="69">
        <f>(Table8[[#This Row],[Adj Close]]-Table8[[#This Row],[Forecast 3 Period]])</f>
        <v>-1.2639700000000005</v>
      </c>
      <c r="J396" s="69">
        <f>Table8[[#This Row],[Erorr ]]^2</f>
        <v>1.5976201609000011</v>
      </c>
      <c r="K396" s="69">
        <f>ABS(Table8[[#This Row],[Erorr ]])</f>
        <v>1.2639700000000005</v>
      </c>
      <c r="L396" s="6">
        <f>Table8[[#This Row],[Abs Erorr ]]/Table8[[#This Row],[Adj Close]]</f>
        <v>1.3630368837476646E-2</v>
      </c>
      <c r="M396" s="75">
        <f t="shared" si="13"/>
        <v>93.478820000000013</v>
      </c>
      <c r="N396" s="69">
        <f>(Table8[[#This Row],[Adj Close]]-Table8[[#This Row],[Forecast 6 Period ]])</f>
        <v>-0.74692000000001713</v>
      </c>
      <c r="O396" s="69">
        <f>Table8[[#This Row],[Erorr 2]]^2</f>
        <v>0.55788948640002556</v>
      </c>
      <c r="P396" s="69">
        <f>ABS(Table8[[#This Row],[Erorr 2]])</f>
        <v>0.74692000000001713</v>
      </c>
      <c r="Q396" s="6">
        <f>Table8[[#This Row],[Abs Erorr 4]]/Table8[[#This Row],[Adj Close]]</f>
        <v>8.0546176666283897E-3</v>
      </c>
    </row>
    <row r="397" spans="6:17" x14ac:dyDescent="0.3">
      <c r="F397" s="79">
        <v>44040</v>
      </c>
      <c r="G397" s="80">
        <v>91.8352</v>
      </c>
      <c r="H397" s="69">
        <f t="shared" si="12"/>
        <v>93.392979999999994</v>
      </c>
      <c r="I397" s="69">
        <f>(Table8[[#This Row],[Adj Close]]-Table8[[#This Row],[Forecast 3 Period]])</f>
        <v>-1.5577799999999939</v>
      </c>
      <c r="J397" s="69">
        <f>Table8[[#This Row],[Erorr ]]^2</f>
        <v>2.426678528399981</v>
      </c>
      <c r="K397" s="69">
        <f>ABS(Table8[[#This Row],[Erorr ]])</f>
        <v>1.5577799999999939</v>
      </c>
      <c r="L397" s="6">
        <f>Table8[[#This Row],[Abs Erorr ]]/Table8[[#This Row],[Adj Close]]</f>
        <v>1.6962776800181129E-2</v>
      </c>
      <c r="M397" s="75">
        <f t="shared" si="13"/>
        <v>93.457840000000004</v>
      </c>
      <c r="N397" s="69">
        <f>(Table8[[#This Row],[Adj Close]]-Table8[[#This Row],[Forecast 6 Period ]])</f>
        <v>-1.6226400000000041</v>
      </c>
      <c r="O397" s="69">
        <f>Table8[[#This Row],[Erorr 2]]^2</f>
        <v>2.6329605696000131</v>
      </c>
      <c r="P397" s="69">
        <f>ABS(Table8[[#This Row],[Erorr 2]])</f>
        <v>1.6226400000000041</v>
      </c>
      <c r="Q397" s="6">
        <f>Table8[[#This Row],[Abs Erorr 4]]/Table8[[#This Row],[Adj Close]]</f>
        <v>1.766904193598973E-2</v>
      </c>
    </row>
    <row r="398" spans="6:17" x14ac:dyDescent="0.3">
      <c r="F398" s="79">
        <v>44041</v>
      </c>
      <c r="G398" s="80">
        <v>92.503</v>
      </c>
      <c r="H398" s="69">
        <f t="shared" si="12"/>
        <v>92.722360000000009</v>
      </c>
      <c r="I398" s="69">
        <f>(Table8[[#This Row],[Adj Close]]-Table8[[#This Row],[Forecast 3 Period]])</f>
        <v>-0.21936000000000888</v>
      </c>
      <c r="J398" s="69">
        <f>Table8[[#This Row],[Erorr ]]^2</f>
        <v>4.8118809600003899E-2</v>
      </c>
      <c r="K398" s="69">
        <f>ABS(Table8[[#This Row],[Erorr ]])</f>
        <v>0.21936000000000888</v>
      </c>
      <c r="L398" s="6">
        <f>Table8[[#This Row],[Abs Erorr ]]/Table8[[#This Row],[Adj Close]]</f>
        <v>2.3713825497552392E-3</v>
      </c>
      <c r="M398" s="75">
        <f t="shared" si="13"/>
        <v>93.265150000000006</v>
      </c>
      <c r="N398" s="69">
        <f>(Table8[[#This Row],[Adj Close]]-Table8[[#This Row],[Forecast 6 Period ]])</f>
        <v>-0.76215000000000543</v>
      </c>
      <c r="O398" s="69">
        <f>Table8[[#This Row],[Erorr 2]]^2</f>
        <v>0.58087262250000826</v>
      </c>
      <c r="P398" s="69">
        <f>ABS(Table8[[#This Row],[Erorr 2]])</f>
        <v>0.76215000000000543</v>
      </c>
      <c r="Q398" s="6">
        <f>Table8[[#This Row],[Abs Erorr 4]]/Table8[[#This Row],[Adj Close]]</f>
        <v>8.2391922424138175E-3</v>
      </c>
    </row>
    <row r="399" spans="6:17" x14ac:dyDescent="0.3">
      <c r="F399" s="79">
        <v>44042</v>
      </c>
      <c r="G399" s="80">
        <v>92.359899999999996</v>
      </c>
      <c r="H399" s="69">
        <f t="shared" si="12"/>
        <v>92.37133</v>
      </c>
      <c r="I399" s="69">
        <f>(Table8[[#This Row],[Adj Close]]-Table8[[#This Row],[Forecast 3 Period]])</f>
        <v>-1.143000000000427E-2</v>
      </c>
      <c r="J399" s="69">
        <f>Table8[[#This Row],[Erorr ]]^2</f>
        <v>1.3064490000009761E-4</v>
      </c>
      <c r="K399" s="69">
        <f>ABS(Table8[[#This Row],[Erorr ]])</f>
        <v>1.143000000000427E-2</v>
      </c>
      <c r="L399" s="6">
        <f>Table8[[#This Row],[Abs Erorr ]]/Table8[[#This Row],[Adj Close]]</f>
        <v>1.2375500623110539E-4</v>
      </c>
      <c r="M399" s="75">
        <f t="shared" si="13"/>
        <v>93.005690000000016</v>
      </c>
      <c r="N399" s="69">
        <f>(Table8[[#This Row],[Adj Close]]-Table8[[#This Row],[Forecast 6 Period ]])</f>
        <v>-0.6457900000000194</v>
      </c>
      <c r="O399" s="69">
        <f>Table8[[#This Row],[Erorr 2]]^2</f>
        <v>0.41704472410002508</v>
      </c>
      <c r="P399" s="69">
        <f>ABS(Table8[[#This Row],[Erorr 2]])</f>
        <v>0.6457900000000194</v>
      </c>
      <c r="Q399" s="6">
        <f>Table8[[#This Row],[Abs Erorr 4]]/Table8[[#This Row],[Adj Close]]</f>
        <v>6.9921037160068323E-3</v>
      </c>
    </row>
    <row r="400" spans="6:17" x14ac:dyDescent="0.3">
      <c r="F400" s="79">
        <v>44043</v>
      </c>
      <c r="G400" s="80">
        <v>93.113500000000002</v>
      </c>
      <c r="H400" s="69">
        <f t="shared" si="12"/>
        <v>92.245419999999996</v>
      </c>
      <c r="I400" s="69">
        <f>(Table8[[#This Row],[Adj Close]]-Table8[[#This Row],[Forecast 3 Period]])</f>
        <v>0.86808000000000618</v>
      </c>
      <c r="J400" s="69">
        <f>Table8[[#This Row],[Erorr ]]^2</f>
        <v>0.75356288640001068</v>
      </c>
      <c r="K400" s="69">
        <f>ABS(Table8[[#This Row],[Erorr ]])</f>
        <v>0.86808000000000618</v>
      </c>
      <c r="L400" s="6">
        <f>Table8[[#This Row],[Abs Erorr ]]/Table8[[#This Row],[Adj Close]]</f>
        <v>9.3228157034157908E-3</v>
      </c>
      <c r="M400" s="75">
        <f t="shared" si="13"/>
        <v>92.652739999999994</v>
      </c>
      <c r="N400" s="69">
        <f>(Table8[[#This Row],[Adj Close]]-Table8[[#This Row],[Forecast 6 Period ]])</f>
        <v>0.46076000000000761</v>
      </c>
      <c r="O400" s="69">
        <f>Table8[[#This Row],[Erorr 2]]^2</f>
        <v>0.21229977760000701</v>
      </c>
      <c r="P400" s="69">
        <f>ABS(Table8[[#This Row],[Erorr 2]])</f>
        <v>0.46076000000000761</v>
      </c>
      <c r="Q400" s="6">
        <f>Table8[[#This Row],[Abs Erorr 4]]/Table8[[#This Row],[Adj Close]]</f>
        <v>4.9483694630747159E-3</v>
      </c>
    </row>
    <row r="401" spans="6:17" x14ac:dyDescent="0.3">
      <c r="F401" s="79">
        <v>44046</v>
      </c>
      <c r="G401" s="80">
        <v>93.800299999999993</v>
      </c>
      <c r="H401" s="69">
        <f t="shared" si="12"/>
        <v>92.704270000000008</v>
      </c>
      <c r="I401" s="69">
        <f>(Table8[[#This Row],[Adj Close]]-Table8[[#This Row],[Forecast 3 Period]])</f>
        <v>1.0960299999999847</v>
      </c>
      <c r="J401" s="69">
        <f>Table8[[#This Row],[Erorr ]]^2</f>
        <v>1.2012817608999666</v>
      </c>
      <c r="K401" s="69">
        <f>ABS(Table8[[#This Row],[Erorr ]])</f>
        <v>1.0960299999999847</v>
      </c>
      <c r="L401" s="6">
        <f>Table8[[#This Row],[Abs Erorr ]]/Table8[[#This Row],[Adj Close]]</f>
        <v>1.1684717426276726E-2</v>
      </c>
      <c r="M401" s="75">
        <f t="shared" si="13"/>
        <v>92.625080000000011</v>
      </c>
      <c r="N401" s="69">
        <f>(Table8[[#This Row],[Adj Close]]-Table8[[#This Row],[Forecast 6 Period ]])</f>
        <v>1.1752199999999817</v>
      </c>
      <c r="O401" s="69">
        <f>Table8[[#This Row],[Erorr 2]]^2</f>
        <v>1.381142048399957</v>
      </c>
      <c r="P401" s="69">
        <f>ABS(Table8[[#This Row],[Erorr 2]])</f>
        <v>1.1752199999999817</v>
      </c>
      <c r="Q401" s="6">
        <f>Table8[[#This Row],[Abs Erorr 4]]/Table8[[#This Row],[Adj Close]]</f>
        <v>1.2528957796510053E-2</v>
      </c>
    </row>
    <row r="402" spans="6:17" x14ac:dyDescent="0.3">
      <c r="F402" s="79">
        <v>44047</v>
      </c>
      <c r="G402" s="80">
        <v>92.846400000000003</v>
      </c>
      <c r="H402" s="69">
        <f t="shared" si="12"/>
        <v>93.162140000000008</v>
      </c>
      <c r="I402" s="69">
        <f>(Table8[[#This Row],[Adj Close]]-Table8[[#This Row],[Forecast 3 Period]])</f>
        <v>-0.31574000000000524</v>
      </c>
      <c r="J402" s="69">
        <f>Table8[[#This Row],[Erorr ]]^2</f>
        <v>9.9691747600003308E-2</v>
      </c>
      <c r="K402" s="69">
        <f>ABS(Table8[[#This Row],[Erorr ]])</f>
        <v>0.31574000000000524</v>
      </c>
      <c r="L402" s="6">
        <f>Table8[[#This Row],[Abs Erorr ]]/Table8[[#This Row],[Adj Close]]</f>
        <v>3.4006703544779897E-3</v>
      </c>
      <c r="M402" s="75">
        <f t="shared" si="13"/>
        <v>92.812050000000013</v>
      </c>
      <c r="N402" s="69">
        <f>(Table8[[#This Row],[Adj Close]]-Table8[[#This Row],[Forecast 6 Period ]])</f>
        <v>3.4349999999989222E-2</v>
      </c>
      <c r="O402" s="69">
        <f>Table8[[#This Row],[Erorr 2]]^2</f>
        <v>1.1799224999992596E-3</v>
      </c>
      <c r="P402" s="69">
        <f>ABS(Table8[[#This Row],[Erorr 2]])</f>
        <v>3.4349999999989222E-2</v>
      </c>
      <c r="Q402" s="6">
        <f>Table8[[#This Row],[Abs Erorr 4]]/Table8[[#This Row],[Adj Close]]</f>
        <v>3.6996587912928471E-4</v>
      </c>
    </row>
    <row r="403" spans="6:17" x14ac:dyDescent="0.3">
      <c r="F403" s="79">
        <v>44048</v>
      </c>
      <c r="G403" s="80">
        <v>96.290099999999995</v>
      </c>
      <c r="H403" s="69">
        <f t="shared" si="12"/>
        <v>93.212699999999998</v>
      </c>
      <c r="I403" s="69">
        <f>(Table8[[#This Row],[Adj Close]]-Table8[[#This Row],[Forecast 3 Period]])</f>
        <v>3.0773999999999972</v>
      </c>
      <c r="J403" s="69">
        <f>Table8[[#This Row],[Erorr ]]^2</f>
        <v>9.470390759999983</v>
      </c>
      <c r="K403" s="69">
        <f>ABS(Table8[[#This Row],[Erorr ]])</f>
        <v>3.0773999999999972</v>
      </c>
      <c r="L403" s="6">
        <f>Table8[[#This Row],[Abs Erorr ]]/Table8[[#This Row],[Adj Close]]</f>
        <v>3.1959671866578158E-2</v>
      </c>
      <c r="M403" s="75">
        <f t="shared" si="13"/>
        <v>92.857839999999996</v>
      </c>
      <c r="N403" s="69">
        <f>(Table8[[#This Row],[Adj Close]]-Table8[[#This Row],[Forecast 6 Period ]])</f>
        <v>3.4322599999999994</v>
      </c>
      <c r="O403" s="69">
        <f>Table8[[#This Row],[Erorr 2]]^2</f>
        <v>11.780408707599996</v>
      </c>
      <c r="P403" s="69">
        <f>ABS(Table8[[#This Row],[Erorr 2]])</f>
        <v>3.4322599999999994</v>
      </c>
      <c r="Q403" s="6">
        <f>Table8[[#This Row],[Abs Erorr 4]]/Table8[[#This Row],[Adj Close]]</f>
        <v>3.56449936182432E-2</v>
      </c>
    </row>
    <row r="404" spans="6:17" x14ac:dyDescent="0.3">
      <c r="F404" s="79">
        <v>44049</v>
      </c>
      <c r="G404" s="80">
        <v>95.822599999999994</v>
      </c>
      <c r="H404" s="69">
        <f t="shared" si="12"/>
        <v>94.510050000000007</v>
      </c>
      <c r="I404" s="69">
        <f>(Table8[[#This Row],[Adj Close]]-Table8[[#This Row],[Forecast 3 Period]])</f>
        <v>1.3125499999999874</v>
      </c>
      <c r="J404" s="69">
        <f>Table8[[#This Row],[Erorr ]]^2</f>
        <v>1.722787502499967</v>
      </c>
      <c r="K404" s="69">
        <f>ABS(Table8[[#This Row],[Erorr ]])</f>
        <v>1.3125499999999874</v>
      </c>
      <c r="L404" s="6">
        <f>Table8[[#This Row],[Abs Erorr ]]/Table8[[#This Row],[Adj Close]]</f>
        <v>1.3697708056345658E-2</v>
      </c>
      <c r="M404" s="75">
        <f t="shared" si="13"/>
        <v>93.696349999999995</v>
      </c>
      <c r="N404" s="69">
        <f>(Table8[[#This Row],[Adj Close]]-Table8[[#This Row],[Forecast 6 Period ]])</f>
        <v>2.1262499999999989</v>
      </c>
      <c r="O404" s="69">
        <f>Table8[[#This Row],[Erorr 2]]^2</f>
        <v>4.5209390624999948</v>
      </c>
      <c r="P404" s="69">
        <f>ABS(Table8[[#This Row],[Erorr 2]])</f>
        <v>2.1262499999999989</v>
      </c>
      <c r="Q404" s="6">
        <f>Table8[[#This Row],[Abs Erorr 4]]/Table8[[#This Row],[Adj Close]]</f>
        <v>2.2189441739213913E-2</v>
      </c>
    </row>
    <row r="405" spans="6:17" x14ac:dyDescent="0.3">
      <c r="F405" s="79">
        <v>44050</v>
      </c>
      <c r="G405" s="80">
        <v>97.167699999999996</v>
      </c>
      <c r="H405" s="69">
        <f t="shared" si="12"/>
        <v>95.069990000000004</v>
      </c>
      <c r="I405" s="69">
        <f>(Table8[[#This Row],[Adj Close]]-Table8[[#This Row],[Forecast 3 Period]])</f>
        <v>2.0977099999999922</v>
      </c>
      <c r="J405" s="69">
        <f>Table8[[#This Row],[Erorr ]]^2</f>
        <v>4.4003872440999672</v>
      </c>
      <c r="K405" s="69">
        <f>ABS(Table8[[#This Row],[Erorr ]])</f>
        <v>2.0977099999999922</v>
      </c>
      <c r="L405" s="6">
        <f>Table8[[#This Row],[Abs Erorr ]]/Table8[[#This Row],[Adj Close]]</f>
        <v>2.1588552574569455E-2</v>
      </c>
      <c r="M405" s="75">
        <f t="shared" si="13"/>
        <v>94.299220000000005</v>
      </c>
      <c r="N405" s="69">
        <f>(Table8[[#This Row],[Adj Close]]-Table8[[#This Row],[Forecast 6 Period ]])</f>
        <v>2.868479999999991</v>
      </c>
      <c r="O405" s="69">
        <f>Table8[[#This Row],[Erorr 2]]^2</f>
        <v>8.2281775103999486</v>
      </c>
      <c r="P405" s="69">
        <f>ABS(Table8[[#This Row],[Erorr 2]])</f>
        <v>2.868479999999991</v>
      </c>
      <c r="Q405" s="6">
        <f>Table8[[#This Row],[Abs Erorr 4]]/Table8[[#This Row],[Adj Close]]</f>
        <v>2.9520921046808674E-2</v>
      </c>
    </row>
    <row r="406" spans="6:17" x14ac:dyDescent="0.3">
      <c r="F406" s="79">
        <v>44053</v>
      </c>
      <c r="G406" s="80">
        <v>100.55410000000001</v>
      </c>
      <c r="H406" s="69">
        <f t="shared" si="12"/>
        <v>96.500889999999998</v>
      </c>
      <c r="I406" s="69">
        <f>(Table8[[#This Row],[Adj Close]]-Table8[[#This Row],[Forecast 3 Period]])</f>
        <v>4.0532100000000071</v>
      </c>
      <c r="J406" s="69">
        <f>Table8[[#This Row],[Erorr ]]^2</f>
        <v>16.428511304100056</v>
      </c>
      <c r="K406" s="69">
        <f>ABS(Table8[[#This Row],[Erorr ]])</f>
        <v>4.0532100000000071</v>
      </c>
      <c r="L406" s="6">
        <f>Table8[[#This Row],[Abs Erorr ]]/Table8[[#This Row],[Adj Close]]</f>
        <v>4.0308749220568894E-2</v>
      </c>
      <c r="M406" s="75">
        <f t="shared" si="13"/>
        <v>95.116740000000021</v>
      </c>
      <c r="N406" s="69">
        <f>(Table8[[#This Row],[Adj Close]]-Table8[[#This Row],[Forecast 6 Period ]])</f>
        <v>5.437359999999984</v>
      </c>
      <c r="O406" s="69">
        <f>Table8[[#This Row],[Erorr 2]]^2</f>
        <v>29.564883769599827</v>
      </c>
      <c r="P406" s="69">
        <f>ABS(Table8[[#This Row],[Erorr 2]])</f>
        <v>5.437359999999984</v>
      </c>
      <c r="Q406" s="6">
        <f>Table8[[#This Row],[Abs Erorr 4]]/Table8[[#This Row],[Adj Close]]</f>
        <v>5.4073976098438392E-2</v>
      </c>
    </row>
    <row r="407" spans="6:17" x14ac:dyDescent="0.3">
      <c r="F407" s="79">
        <v>44054</v>
      </c>
      <c r="G407" s="80">
        <v>100.2775</v>
      </c>
      <c r="H407" s="69">
        <f t="shared" si="12"/>
        <v>98.118729999999999</v>
      </c>
      <c r="I407" s="69">
        <f>(Table8[[#This Row],[Adj Close]]-Table8[[#This Row],[Forecast 3 Period]])</f>
        <v>2.1587700000000041</v>
      </c>
      <c r="J407" s="69">
        <f>Table8[[#This Row],[Erorr ]]^2</f>
        <v>4.6602879129000172</v>
      </c>
      <c r="K407" s="69">
        <f>ABS(Table8[[#This Row],[Erorr ]])</f>
        <v>2.1587700000000041</v>
      </c>
      <c r="L407" s="6">
        <f>Table8[[#This Row],[Abs Erorr ]]/Table8[[#This Row],[Adj Close]]</f>
        <v>2.1527959911246331E-2</v>
      </c>
      <c r="M407" s="75">
        <f t="shared" si="13"/>
        <v>96.631570000000011</v>
      </c>
      <c r="N407" s="69">
        <f>(Table8[[#This Row],[Adj Close]]-Table8[[#This Row],[Forecast 6 Period ]])</f>
        <v>3.6459299999999928</v>
      </c>
      <c r="O407" s="69">
        <f>Table8[[#This Row],[Erorr 2]]^2</f>
        <v>13.292805564899947</v>
      </c>
      <c r="P407" s="69">
        <f>ABS(Table8[[#This Row],[Erorr 2]])</f>
        <v>3.6459299999999928</v>
      </c>
      <c r="Q407" s="6">
        <f>Table8[[#This Row],[Abs Erorr 4]]/Table8[[#This Row],[Adj Close]]</f>
        <v>3.63584054249457E-2</v>
      </c>
    </row>
    <row r="408" spans="6:17" x14ac:dyDescent="0.3">
      <c r="F408" s="79">
        <v>44055</v>
      </c>
      <c r="G408" s="80">
        <v>100.3729</v>
      </c>
      <c r="H408" s="69">
        <f t="shared" si="12"/>
        <v>99.427539999999993</v>
      </c>
      <c r="I408" s="69">
        <f>(Table8[[#This Row],[Adj Close]]-Table8[[#This Row],[Forecast 3 Period]])</f>
        <v>0.94536000000000797</v>
      </c>
      <c r="J408" s="69">
        <f>Table8[[#This Row],[Erorr ]]^2</f>
        <v>0.89370552960001504</v>
      </c>
      <c r="K408" s="69">
        <f>ABS(Table8[[#This Row],[Erorr ]])</f>
        <v>0.94536000000000797</v>
      </c>
      <c r="L408" s="6">
        <f>Table8[[#This Row],[Abs Erorr ]]/Table8[[#This Row],[Adj Close]]</f>
        <v>9.4184784936970824E-3</v>
      </c>
      <c r="M408" s="75">
        <f t="shared" si="13"/>
        <v>97.678030000000007</v>
      </c>
      <c r="N408" s="69">
        <f>(Table8[[#This Row],[Adj Close]]-Table8[[#This Row],[Forecast 6 Period ]])</f>
        <v>2.6948699999999945</v>
      </c>
      <c r="O408" s="69">
        <f>Table8[[#This Row],[Erorr 2]]^2</f>
        <v>7.2623243168999707</v>
      </c>
      <c r="P408" s="69">
        <f>ABS(Table8[[#This Row],[Erorr 2]])</f>
        <v>2.6948699999999945</v>
      </c>
      <c r="Q408" s="6">
        <f>Table8[[#This Row],[Abs Erorr 4]]/Table8[[#This Row],[Adj Close]]</f>
        <v>2.6848581639067861E-2</v>
      </c>
    </row>
    <row r="409" spans="6:17" x14ac:dyDescent="0.3">
      <c r="F409" s="79">
        <v>44056</v>
      </c>
      <c r="G409" s="80">
        <v>101.613</v>
      </c>
      <c r="H409" s="69">
        <f t="shared" si="12"/>
        <v>100.39864</v>
      </c>
      <c r="I409" s="69">
        <f>(Table8[[#This Row],[Adj Close]]-Table8[[#This Row],[Forecast 3 Period]])</f>
        <v>1.2143599999999992</v>
      </c>
      <c r="J409" s="69">
        <f>Table8[[#This Row],[Erorr ]]^2</f>
        <v>1.4746702095999982</v>
      </c>
      <c r="K409" s="69">
        <f>ABS(Table8[[#This Row],[Erorr ]])</f>
        <v>1.2143599999999992</v>
      </c>
      <c r="L409" s="6">
        <f>Table8[[#This Row],[Abs Erorr ]]/Table8[[#This Row],[Adj Close]]</f>
        <v>1.1950833062698663E-2</v>
      </c>
      <c r="M409" s="75">
        <f t="shared" si="13"/>
        <v>98.885710000000017</v>
      </c>
      <c r="N409" s="69">
        <f>(Table8[[#This Row],[Adj Close]]-Table8[[#This Row],[Forecast 6 Period ]])</f>
        <v>2.7272899999999822</v>
      </c>
      <c r="O409" s="69">
        <f>Table8[[#This Row],[Erorr 2]]^2</f>
        <v>7.4381107440999035</v>
      </c>
      <c r="P409" s="69">
        <f>ABS(Table8[[#This Row],[Erorr 2]])</f>
        <v>2.7272899999999822</v>
      </c>
      <c r="Q409" s="6">
        <f>Table8[[#This Row],[Abs Erorr 4]]/Table8[[#This Row],[Adj Close]]</f>
        <v>2.6839971263519256E-2</v>
      </c>
    </row>
    <row r="410" spans="6:17" x14ac:dyDescent="0.3">
      <c r="F410" s="79">
        <v>44057</v>
      </c>
      <c r="G410" s="80">
        <v>101.52719999999999</v>
      </c>
      <c r="H410" s="69">
        <f t="shared" si="12"/>
        <v>100.84031999999999</v>
      </c>
      <c r="I410" s="69">
        <f>(Table8[[#This Row],[Adj Close]]-Table8[[#This Row],[Forecast 3 Period]])</f>
        <v>0.68688000000000216</v>
      </c>
      <c r="J410" s="69">
        <f>Table8[[#This Row],[Erorr ]]^2</f>
        <v>0.47180413440000296</v>
      </c>
      <c r="K410" s="69">
        <f>ABS(Table8[[#This Row],[Erorr ]])</f>
        <v>0.68688000000000216</v>
      </c>
      <c r="L410" s="6">
        <f>Table8[[#This Row],[Abs Erorr ]]/Table8[[#This Row],[Adj Close]]</f>
        <v>6.7654776257003264E-3</v>
      </c>
      <c r="M410" s="75">
        <f t="shared" si="13"/>
        <v>99.862530000000007</v>
      </c>
      <c r="N410" s="69">
        <f>(Table8[[#This Row],[Adj Close]]-Table8[[#This Row],[Forecast 6 Period ]])</f>
        <v>1.6646699999999868</v>
      </c>
      <c r="O410" s="69">
        <f>Table8[[#This Row],[Erorr 2]]^2</f>
        <v>2.7711262088999558</v>
      </c>
      <c r="P410" s="69">
        <f>ABS(Table8[[#This Row],[Erorr 2]])</f>
        <v>1.6646699999999868</v>
      </c>
      <c r="Q410" s="6">
        <f>Table8[[#This Row],[Abs Erorr 4]]/Table8[[#This Row],[Adj Close]]</f>
        <v>1.6396295770985381E-2</v>
      </c>
    </row>
    <row r="411" spans="6:17" x14ac:dyDescent="0.3">
      <c r="F411" s="79">
        <v>44060</v>
      </c>
      <c r="G411" s="80">
        <v>100.79259999999999</v>
      </c>
      <c r="H411" s="69">
        <f t="shared" si="12"/>
        <v>101.20665</v>
      </c>
      <c r="I411" s="69">
        <f>(Table8[[#This Row],[Adj Close]]-Table8[[#This Row],[Forecast 3 Period]])</f>
        <v>-0.41405000000000314</v>
      </c>
      <c r="J411" s="69">
        <f>Table8[[#This Row],[Erorr ]]^2</f>
        <v>0.17143740250000261</v>
      </c>
      <c r="K411" s="69">
        <f>ABS(Table8[[#This Row],[Erorr ]])</f>
        <v>0.41405000000000314</v>
      </c>
      <c r="L411" s="6">
        <f>Table8[[#This Row],[Abs Erorr ]]/Table8[[#This Row],[Adj Close]]</f>
        <v>4.1079404638832929E-3</v>
      </c>
      <c r="M411" s="75">
        <f t="shared" si="13"/>
        <v>100.53029999999998</v>
      </c>
      <c r="N411" s="69">
        <f>(Table8[[#This Row],[Adj Close]]-Table8[[#This Row],[Forecast 6 Period ]])</f>
        <v>0.26230000000001041</v>
      </c>
      <c r="O411" s="69">
        <f>Table8[[#This Row],[Erorr 2]]^2</f>
        <v>6.8801290000005469E-2</v>
      </c>
      <c r="P411" s="69">
        <f>ABS(Table8[[#This Row],[Erorr 2]])</f>
        <v>0.26230000000001041</v>
      </c>
      <c r="Q411" s="6">
        <f>Table8[[#This Row],[Abs Erorr 4]]/Table8[[#This Row],[Adj Close]]</f>
        <v>2.602373586949939E-3</v>
      </c>
    </row>
    <row r="412" spans="6:17" x14ac:dyDescent="0.3">
      <c r="F412" s="79">
        <v>44061</v>
      </c>
      <c r="G412" s="80">
        <v>102.0423</v>
      </c>
      <c r="H412" s="69">
        <f t="shared" si="12"/>
        <v>101.25909999999999</v>
      </c>
      <c r="I412" s="69">
        <f>(Table8[[#This Row],[Adj Close]]-Table8[[#This Row],[Forecast 3 Period]])</f>
        <v>0.78320000000000789</v>
      </c>
      <c r="J412" s="69">
        <f>Table8[[#This Row],[Erorr ]]^2</f>
        <v>0.61340224000001231</v>
      </c>
      <c r="K412" s="69">
        <f>ABS(Table8[[#This Row],[Erorr ]])</f>
        <v>0.78320000000000789</v>
      </c>
      <c r="L412" s="6">
        <f>Table8[[#This Row],[Abs Erorr ]]/Table8[[#This Row],[Adj Close]]</f>
        <v>7.6752484018883143E-3</v>
      </c>
      <c r="M412" s="75">
        <f t="shared" si="13"/>
        <v>100.9443</v>
      </c>
      <c r="N412" s="69">
        <f>(Table8[[#This Row],[Adj Close]]-Table8[[#This Row],[Forecast 6 Period ]])</f>
        <v>1.097999999999999</v>
      </c>
      <c r="O412" s="69">
        <f>Table8[[#This Row],[Erorr 2]]^2</f>
        <v>1.2056039999999977</v>
      </c>
      <c r="P412" s="69">
        <f>ABS(Table8[[#This Row],[Erorr 2]])</f>
        <v>1.097999999999999</v>
      </c>
      <c r="Q412" s="6">
        <f>Table8[[#This Row],[Abs Erorr 4]]/Table8[[#This Row],[Adj Close]]</f>
        <v>1.0760243546058831E-2</v>
      </c>
    </row>
    <row r="413" spans="6:17" x14ac:dyDescent="0.3">
      <c r="F413" s="79">
        <v>44062</v>
      </c>
      <c r="G413" s="80">
        <v>103.3969</v>
      </c>
      <c r="H413" s="69">
        <f t="shared" si="12"/>
        <v>101.51285999999999</v>
      </c>
      <c r="I413" s="69">
        <f>(Table8[[#This Row],[Adj Close]]-Table8[[#This Row],[Forecast 3 Period]])</f>
        <v>1.884040000000013</v>
      </c>
      <c r="J413" s="69">
        <f>Table8[[#This Row],[Erorr ]]^2</f>
        <v>3.5496067216000493</v>
      </c>
      <c r="K413" s="69">
        <f>ABS(Table8[[#This Row],[Erorr ]])</f>
        <v>1.884040000000013</v>
      </c>
      <c r="L413" s="6">
        <f>Table8[[#This Row],[Abs Erorr ]]/Table8[[#This Row],[Adj Close]]</f>
        <v>1.8221436039185052E-2</v>
      </c>
      <c r="M413" s="75">
        <f t="shared" si="13"/>
        <v>101.26006</v>
      </c>
      <c r="N413" s="69">
        <f>(Table8[[#This Row],[Adj Close]]-Table8[[#This Row],[Forecast 6 Period ]])</f>
        <v>2.1368400000000065</v>
      </c>
      <c r="O413" s="69">
        <f>Table8[[#This Row],[Erorr 2]]^2</f>
        <v>4.566085185600028</v>
      </c>
      <c r="P413" s="69">
        <f>ABS(Table8[[#This Row],[Erorr 2]])</f>
        <v>2.1368400000000065</v>
      </c>
      <c r="Q413" s="6">
        <f>Table8[[#This Row],[Abs Erorr 4]]/Table8[[#This Row],[Adj Close]]</f>
        <v>2.0666383614982718E-2</v>
      </c>
    </row>
    <row r="414" spans="6:17" x14ac:dyDescent="0.3">
      <c r="F414" s="79">
        <v>44063</v>
      </c>
      <c r="G414" s="80">
        <v>103.03440000000001</v>
      </c>
      <c r="H414" s="69">
        <f t="shared" si="12"/>
        <v>102.20923000000001</v>
      </c>
      <c r="I414" s="69">
        <f>(Table8[[#This Row],[Adj Close]]-Table8[[#This Row],[Forecast 3 Period]])</f>
        <v>0.82516999999999996</v>
      </c>
      <c r="J414" s="69">
        <f>Table8[[#This Row],[Erorr ]]^2</f>
        <v>0.68090552889999989</v>
      </c>
      <c r="K414" s="69">
        <f>ABS(Table8[[#This Row],[Erorr ]])</f>
        <v>0.82516999999999996</v>
      </c>
      <c r="L414" s="6">
        <f>Table8[[#This Row],[Abs Erorr ]]/Table8[[#This Row],[Adj Close]]</f>
        <v>8.0086844781936898E-3</v>
      </c>
      <c r="M414" s="75">
        <f t="shared" si="13"/>
        <v>101.75039</v>
      </c>
      <c r="N414" s="69">
        <f>(Table8[[#This Row],[Adj Close]]-Table8[[#This Row],[Forecast 6 Period ]])</f>
        <v>1.2840100000000092</v>
      </c>
      <c r="O414" s="69">
        <f>Table8[[#This Row],[Erorr 2]]^2</f>
        <v>1.6486816801000237</v>
      </c>
      <c r="P414" s="69">
        <f>ABS(Table8[[#This Row],[Erorr 2]])</f>
        <v>1.2840100000000092</v>
      </c>
      <c r="Q414" s="6">
        <f>Table8[[#This Row],[Abs Erorr 4]]/Table8[[#This Row],[Adj Close]]</f>
        <v>1.2461954454046504E-2</v>
      </c>
    </row>
    <row r="415" spans="6:17" x14ac:dyDescent="0.3">
      <c r="F415" s="79">
        <v>44064</v>
      </c>
      <c r="G415" s="80">
        <v>104.6942</v>
      </c>
      <c r="H415" s="69">
        <f t="shared" si="12"/>
        <v>102.84552000000001</v>
      </c>
      <c r="I415" s="69">
        <f>(Table8[[#This Row],[Adj Close]]-Table8[[#This Row],[Forecast 3 Period]])</f>
        <v>1.8486799999999874</v>
      </c>
      <c r="J415" s="69">
        <f>Table8[[#This Row],[Erorr ]]^2</f>
        <v>3.4176177423999534</v>
      </c>
      <c r="K415" s="69">
        <f>ABS(Table8[[#This Row],[Erorr ]])</f>
        <v>1.8486799999999874</v>
      </c>
      <c r="L415" s="6">
        <f>Table8[[#This Row],[Abs Erorr ]]/Table8[[#This Row],[Adj Close]]</f>
        <v>1.7657902730046054E-2</v>
      </c>
      <c r="M415" s="75">
        <f t="shared" si="13"/>
        <v>102.16726</v>
      </c>
      <c r="N415" s="69">
        <f>(Table8[[#This Row],[Adj Close]]-Table8[[#This Row],[Forecast 6 Period ]])</f>
        <v>2.5269399999999962</v>
      </c>
      <c r="O415" s="69">
        <f>Table8[[#This Row],[Erorr 2]]^2</f>
        <v>6.3854257635999812</v>
      </c>
      <c r="P415" s="69">
        <f>ABS(Table8[[#This Row],[Erorr 2]])</f>
        <v>2.5269399999999962</v>
      </c>
      <c r="Q415" s="6">
        <f>Table8[[#This Row],[Abs Erorr 4]]/Table8[[#This Row],[Adj Close]]</f>
        <v>2.413638959942381E-2</v>
      </c>
    </row>
    <row r="416" spans="6:17" x14ac:dyDescent="0.3">
      <c r="F416" s="79">
        <v>44067</v>
      </c>
      <c r="G416" s="80">
        <v>106.6784</v>
      </c>
      <c r="H416" s="69">
        <f t="shared" si="12"/>
        <v>103.80707</v>
      </c>
      <c r="I416" s="69">
        <f>(Table8[[#This Row],[Adj Close]]-Table8[[#This Row],[Forecast 3 Period]])</f>
        <v>2.8713300000000004</v>
      </c>
      <c r="J416" s="69">
        <f>Table8[[#This Row],[Erorr ]]^2</f>
        <v>8.2445359689000028</v>
      </c>
      <c r="K416" s="69">
        <f>ABS(Table8[[#This Row],[Erorr ]])</f>
        <v>2.8713300000000004</v>
      </c>
      <c r="L416" s="6">
        <f>Table8[[#This Row],[Abs Erorr ]]/Table8[[#This Row],[Adj Close]]</f>
        <v>2.6915758016618177E-2</v>
      </c>
      <c r="M416" s="75">
        <f t="shared" si="13"/>
        <v>102.86554000000001</v>
      </c>
      <c r="N416" s="69">
        <f>(Table8[[#This Row],[Adj Close]]-Table8[[#This Row],[Forecast 6 Period ]])</f>
        <v>3.8128599999999864</v>
      </c>
      <c r="O416" s="69">
        <f>Table8[[#This Row],[Erorr 2]]^2</f>
        <v>14.537901379599896</v>
      </c>
      <c r="P416" s="69">
        <f>ABS(Table8[[#This Row],[Erorr 2]])</f>
        <v>3.8128599999999864</v>
      </c>
      <c r="Q416" s="6">
        <f>Table8[[#This Row],[Abs Erorr 4]]/Table8[[#This Row],[Adj Close]]</f>
        <v>3.5741630920598608E-2</v>
      </c>
    </row>
    <row r="417" spans="6:17" x14ac:dyDescent="0.3">
      <c r="F417" s="79">
        <v>44068</v>
      </c>
      <c r="G417" s="80">
        <v>106.37309999999999</v>
      </c>
      <c r="H417" s="69">
        <f t="shared" si="12"/>
        <v>104.98994</v>
      </c>
      <c r="I417" s="69">
        <f>(Table8[[#This Row],[Adj Close]]-Table8[[#This Row],[Forecast 3 Period]])</f>
        <v>1.3831599999999895</v>
      </c>
      <c r="J417" s="69">
        <f>Table8[[#This Row],[Erorr ]]^2</f>
        <v>1.9131315855999709</v>
      </c>
      <c r="K417" s="69">
        <f>ABS(Table8[[#This Row],[Erorr ]])</f>
        <v>1.3831599999999895</v>
      </c>
      <c r="L417" s="6">
        <f>Table8[[#This Row],[Abs Erorr ]]/Table8[[#This Row],[Adj Close]]</f>
        <v>1.3002911450357183E-2</v>
      </c>
      <c r="M417" s="75">
        <f t="shared" si="13"/>
        <v>103.84426999999999</v>
      </c>
      <c r="N417" s="69">
        <f>(Table8[[#This Row],[Adj Close]]-Table8[[#This Row],[Forecast 6 Period ]])</f>
        <v>2.5288299999999992</v>
      </c>
      <c r="O417" s="69">
        <f>Table8[[#This Row],[Erorr 2]]^2</f>
        <v>6.3949811688999958</v>
      </c>
      <c r="P417" s="69">
        <f>ABS(Table8[[#This Row],[Erorr 2]])</f>
        <v>2.5288299999999992</v>
      </c>
      <c r="Q417" s="6">
        <f>Table8[[#This Row],[Abs Erorr 4]]/Table8[[#This Row],[Adj Close]]</f>
        <v>2.3773209580241615E-2</v>
      </c>
    </row>
    <row r="418" spans="6:17" x14ac:dyDescent="0.3">
      <c r="F418" s="79">
        <v>44069</v>
      </c>
      <c r="G418" s="80">
        <v>106.3922</v>
      </c>
      <c r="H418" s="69">
        <f t="shared" si="12"/>
        <v>105.96101999999999</v>
      </c>
      <c r="I418" s="69">
        <f>(Table8[[#This Row],[Adj Close]]-Table8[[#This Row],[Forecast 3 Period]])</f>
        <v>0.43118000000001189</v>
      </c>
      <c r="J418" s="69">
        <f>Table8[[#This Row],[Erorr ]]^2</f>
        <v>0.18591619240001026</v>
      </c>
      <c r="K418" s="69">
        <f>ABS(Table8[[#This Row],[Erorr ]])</f>
        <v>0.43118000000001189</v>
      </c>
      <c r="L418" s="6">
        <f>Table8[[#This Row],[Abs Erorr ]]/Table8[[#This Row],[Adj Close]]</f>
        <v>4.0527407084355047E-3</v>
      </c>
      <c r="M418" s="75">
        <f t="shared" si="13"/>
        <v>104.69994</v>
      </c>
      <c r="N418" s="69">
        <f>(Table8[[#This Row],[Adj Close]]-Table8[[#This Row],[Forecast 6 Period ]])</f>
        <v>1.6922600000000045</v>
      </c>
      <c r="O418" s="69">
        <f>Table8[[#This Row],[Erorr 2]]^2</f>
        <v>2.8637439076000155</v>
      </c>
      <c r="P418" s="69">
        <f>ABS(Table8[[#This Row],[Erorr 2]])</f>
        <v>1.6922600000000045</v>
      </c>
      <c r="Q418" s="6">
        <f>Table8[[#This Row],[Abs Erorr 4]]/Table8[[#This Row],[Adj Close]]</f>
        <v>1.5905865279597607E-2</v>
      </c>
    </row>
    <row r="419" spans="6:17" x14ac:dyDescent="0.3">
      <c r="F419" s="79">
        <v>44070</v>
      </c>
      <c r="G419" s="80">
        <v>105.73399999999999</v>
      </c>
      <c r="H419" s="69">
        <f t="shared" si="12"/>
        <v>106.47233</v>
      </c>
      <c r="I419" s="69">
        <f>(Table8[[#This Row],[Adj Close]]-Table8[[#This Row],[Forecast 3 Period]])</f>
        <v>-0.73833000000000482</v>
      </c>
      <c r="J419" s="69">
        <f>Table8[[#This Row],[Erorr ]]^2</f>
        <v>0.54513118890000711</v>
      </c>
      <c r="K419" s="69">
        <f>ABS(Table8[[#This Row],[Erorr ]])</f>
        <v>0.73833000000000482</v>
      </c>
      <c r="L419" s="6">
        <f>Table8[[#This Row],[Abs Erorr ]]/Table8[[#This Row],[Adj Close]]</f>
        <v>6.9829004861256061E-3</v>
      </c>
      <c r="M419" s="75">
        <f t="shared" si="13"/>
        <v>105.47071000000001</v>
      </c>
      <c r="N419" s="69">
        <f>(Table8[[#This Row],[Adj Close]]-Table8[[#This Row],[Forecast 6 Period ]])</f>
        <v>0.26328999999998359</v>
      </c>
      <c r="O419" s="69">
        <f>Table8[[#This Row],[Erorr 2]]^2</f>
        <v>6.9321624099991361E-2</v>
      </c>
      <c r="P419" s="69">
        <f>ABS(Table8[[#This Row],[Erorr 2]])</f>
        <v>0.26328999999998359</v>
      </c>
      <c r="Q419" s="6">
        <f>Table8[[#This Row],[Abs Erorr 4]]/Table8[[#This Row],[Adj Close]]</f>
        <v>2.4901167079651163E-3</v>
      </c>
    </row>
    <row r="420" spans="6:17" x14ac:dyDescent="0.3">
      <c r="F420" s="79">
        <v>44071</v>
      </c>
      <c r="G420" s="80">
        <v>107.3545</v>
      </c>
      <c r="H420" s="69">
        <f t="shared" si="12"/>
        <v>106.12318999999999</v>
      </c>
      <c r="I420" s="69">
        <f>(Table8[[#This Row],[Adj Close]]-Table8[[#This Row],[Forecast 3 Period]])</f>
        <v>1.2313100000000077</v>
      </c>
      <c r="J420" s="69">
        <f>Table8[[#This Row],[Erorr ]]^2</f>
        <v>1.5161243161000189</v>
      </c>
      <c r="K420" s="69">
        <f>ABS(Table8[[#This Row],[Erorr ]])</f>
        <v>1.2313100000000077</v>
      </c>
      <c r="L420" s="6">
        <f>Table8[[#This Row],[Abs Erorr ]]/Table8[[#This Row],[Adj Close]]</f>
        <v>1.1469570441853929E-2</v>
      </c>
      <c r="M420" s="75">
        <f t="shared" si="13"/>
        <v>105.80840000000001</v>
      </c>
      <c r="N420" s="69">
        <f>(Table8[[#This Row],[Adj Close]]-Table8[[#This Row],[Forecast 6 Period ]])</f>
        <v>1.5460999999999956</v>
      </c>
      <c r="O420" s="69">
        <f>Table8[[#This Row],[Erorr 2]]^2</f>
        <v>2.3904252099999863</v>
      </c>
      <c r="P420" s="69">
        <f>ABS(Table8[[#This Row],[Erorr 2]])</f>
        <v>1.5460999999999956</v>
      </c>
      <c r="Q420" s="6">
        <f>Table8[[#This Row],[Abs Erorr 4]]/Table8[[#This Row],[Adj Close]]</f>
        <v>1.4401818274967473E-2</v>
      </c>
    </row>
    <row r="421" spans="6:17" x14ac:dyDescent="0.3">
      <c r="F421" s="79">
        <v>44074</v>
      </c>
      <c r="G421" s="80">
        <v>106.9721</v>
      </c>
      <c r="H421" s="69">
        <f t="shared" si="12"/>
        <v>106.57966</v>
      </c>
      <c r="I421" s="69">
        <f>(Table8[[#This Row],[Adj Close]]-Table8[[#This Row],[Forecast 3 Period]])</f>
        <v>0.39243999999999346</v>
      </c>
      <c r="J421" s="69">
        <f>Table8[[#This Row],[Erorr ]]^2</f>
        <v>0.15400915359999487</v>
      </c>
      <c r="K421" s="69">
        <f>ABS(Table8[[#This Row],[Erorr ]])</f>
        <v>0.39243999999999346</v>
      </c>
      <c r="L421" s="6">
        <f>Table8[[#This Row],[Abs Erorr ]]/Table8[[#This Row],[Adj Close]]</f>
        <v>3.6686201355306054E-3</v>
      </c>
      <c r="M421" s="75">
        <f t="shared" si="13"/>
        <v>106.30802</v>
      </c>
      <c r="N421" s="69">
        <f>(Table8[[#This Row],[Adj Close]]-Table8[[#This Row],[Forecast 6 Period ]])</f>
        <v>0.66407999999999845</v>
      </c>
      <c r="O421" s="69">
        <f>Table8[[#This Row],[Erorr 2]]^2</f>
        <v>0.44100224639999797</v>
      </c>
      <c r="P421" s="69">
        <f>ABS(Table8[[#This Row],[Erorr 2]])</f>
        <v>0.66407999999999845</v>
      </c>
      <c r="Q421" s="6">
        <f>Table8[[#This Row],[Abs Erorr 4]]/Table8[[#This Row],[Adj Close]]</f>
        <v>6.2079738548649456E-3</v>
      </c>
    </row>
    <row r="422" spans="6:17" x14ac:dyDescent="0.3">
      <c r="F422" s="79">
        <v>44075</v>
      </c>
      <c r="G422" s="80">
        <v>109.7924</v>
      </c>
      <c r="H422" s="69">
        <f t="shared" si="12"/>
        <v>106.71539000000001</v>
      </c>
      <c r="I422" s="69">
        <f>(Table8[[#This Row],[Adj Close]]-Table8[[#This Row],[Forecast 3 Period]])</f>
        <v>3.0770099999999871</v>
      </c>
      <c r="J422" s="69">
        <f>Table8[[#This Row],[Erorr ]]^2</f>
        <v>9.4679905400999207</v>
      </c>
      <c r="K422" s="69">
        <f>ABS(Table8[[#This Row],[Erorr ]])</f>
        <v>3.0770099999999871</v>
      </c>
      <c r="L422" s="6">
        <f>Table8[[#This Row],[Abs Erorr ]]/Table8[[#This Row],[Adj Close]]</f>
        <v>2.8025710340606337E-2</v>
      </c>
      <c r="M422" s="75">
        <f t="shared" si="13"/>
        <v>106.59571</v>
      </c>
      <c r="N422" s="69">
        <f>(Table8[[#This Row],[Adj Close]]-Table8[[#This Row],[Forecast 6 Period ]])</f>
        <v>3.1966900000000038</v>
      </c>
      <c r="O422" s="69">
        <f>Table8[[#This Row],[Erorr 2]]^2</f>
        <v>10.218826956100024</v>
      </c>
      <c r="P422" s="69">
        <f>ABS(Table8[[#This Row],[Erorr 2]])</f>
        <v>3.1966900000000038</v>
      </c>
      <c r="Q422" s="6">
        <f>Table8[[#This Row],[Abs Erorr 4]]/Table8[[#This Row],[Adj Close]]</f>
        <v>2.911576757589782E-2</v>
      </c>
    </row>
    <row r="423" spans="6:17" x14ac:dyDescent="0.3">
      <c r="F423" s="79">
        <v>44076</v>
      </c>
      <c r="G423" s="80">
        <v>111.66630000000001</v>
      </c>
      <c r="H423" s="69">
        <f t="shared" si="12"/>
        <v>108.21494</v>
      </c>
      <c r="I423" s="69">
        <f>(Table8[[#This Row],[Adj Close]]-Table8[[#This Row],[Forecast 3 Period]])</f>
        <v>3.4513600000000082</v>
      </c>
      <c r="J423" s="69">
        <f>Table8[[#This Row],[Erorr ]]^2</f>
        <v>11.911885849600056</v>
      </c>
      <c r="K423" s="69">
        <f>ABS(Table8[[#This Row],[Erorr ]])</f>
        <v>3.4513600000000082</v>
      </c>
      <c r="L423" s="6">
        <f>Table8[[#This Row],[Abs Erorr ]]/Table8[[#This Row],[Adj Close]]</f>
        <v>3.0907802980845681E-2</v>
      </c>
      <c r="M423" s="75">
        <f t="shared" si="13"/>
        <v>107.24713000000001</v>
      </c>
      <c r="N423" s="69">
        <f>(Table8[[#This Row],[Adj Close]]-Table8[[#This Row],[Forecast 6 Period ]])</f>
        <v>4.419169999999994</v>
      </c>
      <c r="O423" s="69">
        <f>Table8[[#This Row],[Erorr 2]]^2</f>
        <v>19.529063488899947</v>
      </c>
      <c r="P423" s="69">
        <f>ABS(Table8[[#This Row],[Erorr 2]])</f>
        <v>4.419169999999994</v>
      </c>
      <c r="Q423" s="6">
        <f>Table8[[#This Row],[Abs Erorr 4]]/Table8[[#This Row],[Adj Close]]</f>
        <v>3.9574786663478544E-2</v>
      </c>
    </row>
    <row r="424" spans="6:17" x14ac:dyDescent="0.3">
      <c r="F424" s="79">
        <v>44077</v>
      </c>
      <c r="G424" s="80">
        <v>107.8899</v>
      </c>
      <c r="H424" s="69">
        <f t="shared" si="12"/>
        <v>109.69587</v>
      </c>
      <c r="I424" s="69">
        <f>(Table8[[#This Row],[Adj Close]]-Table8[[#This Row],[Forecast 3 Period]])</f>
        <v>-1.8059700000000021</v>
      </c>
      <c r="J424" s="69">
        <f>Table8[[#This Row],[Erorr ]]^2</f>
        <v>3.2615276409000074</v>
      </c>
      <c r="K424" s="69">
        <f>ABS(Table8[[#This Row],[Erorr ]])</f>
        <v>1.8059700000000021</v>
      </c>
      <c r="L424" s="6">
        <f>Table8[[#This Row],[Abs Erorr ]]/Table8[[#This Row],[Adj Close]]</f>
        <v>1.6739008934107846E-2</v>
      </c>
      <c r="M424" s="75">
        <f t="shared" si="13"/>
        <v>108.36967999999999</v>
      </c>
      <c r="N424" s="69">
        <f>(Table8[[#This Row],[Adj Close]]-Table8[[#This Row],[Forecast 6 Period ]])</f>
        <v>-0.47977999999999099</v>
      </c>
      <c r="O424" s="69">
        <f>Table8[[#This Row],[Erorr 2]]^2</f>
        <v>0.23018884839999135</v>
      </c>
      <c r="P424" s="69">
        <f>ABS(Table8[[#This Row],[Erorr 2]])</f>
        <v>0.47977999999999099</v>
      </c>
      <c r="Q424" s="6">
        <f>Table8[[#This Row],[Abs Erorr 4]]/Table8[[#This Row],[Adj Close]]</f>
        <v>4.4469408165174959E-3</v>
      </c>
    </row>
    <row r="425" spans="6:17" x14ac:dyDescent="0.3">
      <c r="F425" s="79">
        <v>44078</v>
      </c>
      <c r="G425" s="80">
        <v>107.4597</v>
      </c>
      <c r="H425" s="69">
        <f t="shared" si="12"/>
        <v>109.59357</v>
      </c>
      <c r="I425" s="69">
        <f>(Table8[[#This Row],[Adj Close]]-Table8[[#This Row],[Forecast 3 Period]])</f>
        <v>-2.1338700000000017</v>
      </c>
      <c r="J425" s="69">
        <f>Table8[[#This Row],[Erorr ]]^2</f>
        <v>4.5534011769000076</v>
      </c>
      <c r="K425" s="69">
        <f>ABS(Table8[[#This Row],[Erorr ]])</f>
        <v>2.1338700000000017</v>
      </c>
      <c r="L425" s="6">
        <f>Table8[[#This Row],[Abs Erorr ]]/Table8[[#This Row],[Adj Close]]</f>
        <v>1.9857397703511193E-2</v>
      </c>
      <c r="M425" s="75">
        <f t="shared" si="13"/>
        <v>108.57299</v>
      </c>
      <c r="N425" s="69">
        <f>(Table8[[#This Row],[Adj Close]]-Table8[[#This Row],[Forecast 6 Period ]])</f>
        <v>-1.1132900000000063</v>
      </c>
      <c r="O425" s="69">
        <f>Table8[[#This Row],[Erorr 2]]^2</f>
        <v>1.2394146241000141</v>
      </c>
      <c r="P425" s="69">
        <f>ABS(Table8[[#This Row],[Erorr 2]])</f>
        <v>1.1132900000000063</v>
      </c>
      <c r="Q425" s="6">
        <f>Table8[[#This Row],[Abs Erorr 4]]/Table8[[#This Row],[Adj Close]]</f>
        <v>1.0360069868052919E-2</v>
      </c>
    </row>
    <row r="426" spans="6:17" x14ac:dyDescent="0.3">
      <c r="F426" s="79">
        <v>44082</v>
      </c>
      <c r="G426" s="80">
        <v>107.76560000000001</v>
      </c>
      <c r="H426" s="69">
        <f t="shared" si="12"/>
        <v>108.85074</v>
      </c>
      <c r="I426" s="69">
        <f>(Table8[[#This Row],[Adj Close]]-Table8[[#This Row],[Forecast 3 Period]])</f>
        <v>-1.0851399999999956</v>
      </c>
      <c r="J426" s="69">
        <f>Table8[[#This Row],[Erorr ]]^2</f>
        <v>1.1775288195999905</v>
      </c>
      <c r="K426" s="69">
        <f>ABS(Table8[[#This Row],[Erorr ]])</f>
        <v>1.0851399999999956</v>
      </c>
      <c r="L426" s="6">
        <f>Table8[[#This Row],[Abs Erorr ]]/Table8[[#This Row],[Adj Close]]</f>
        <v>1.0069447022055233E-2</v>
      </c>
      <c r="M426" s="75">
        <f t="shared" si="13"/>
        <v>108.79432</v>
      </c>
      <c r="N426" s="69">
        <f>(Table8[[#This Row],[Adj Close]]-Table8[[#This Row],[Forecast 6 Period ]])</f>
        <v>-1.0287199999999928</v>
      </c>
      <c r="O426" s="69">
        <f>Table8[[#This Row],[Erorr 2]]^2</f>
        <v>1.0582648383999851</v>
      </c>
      <c r="P426" s="69">
        <f>ABS(Table8[[#This Row],[Erorr 2]])</f>
        <v>1.0287199999999928</v>
      </c>
      <c r="Q426" s="6">
        <f>Table8[[#This Row],[Abs Erorr 4]]/Table8[[#This Row],[Adj Close]]</f>
        <v>9.5459033309329942E-3</v>
      </c>
    </row>
    <row r="427" spans="6:17" x14ac:dyDescent="0.3">
      <c r="F427" s="79">
        <v>44083</v>
      </c>
      <c r="G427" s="80">
        <v>109.8498</v>
      </c>
      <c r="H427" s="69">
        <f t="shared" si="12"/>
        <v>107.71112000000001</v>
      </c>
      <c r="I427" s="69">
        <f>(Table8[[#This Row],[Adj Close]]-Table8[[#This Row],[Forecast 3 Period]])</f>
        <v>2.1386799999999937</v>
      </c>
      <c r="J427" s="69">
        <f>Table8[[#This Row],[Erorr ]]^2</f>
        <v>4.5739521423999729</v>
      </c>
      <c r="K427" s="69">
        <f>ABS(Table8[[#This Row],[Erorr ]])</f>
        <v>2.1386799999999937</v>
      </c>
      <c r="L427" s="6">
        <f>Table8[[#This Row],[Abs Erorr ]]/Table8[[#This Row],[Adj Close]]</f>
        <v>1.9469129666144076E-2</v>
      </c>
      <c r="M427" s="75">
        <f t="shared" si="13"/>
        <v>108.63275</v>
      </c>
      <c r="N427" s="69">
        <f>(Table8[[#This Row],[Adj Close]]-Table8[[#This Row],[Forecast 6 Period ]])</f>
        <v>1.2170500000000004</v>
      </c>
      <c r="O427" s="69">
        <f>Table8[[#This Row],[Erorr 2]]^2</f>
        <v>1.481210702500001</v>
      </c>
      <c r="P427" s="69">
        <f>ABS(Table8[[#This Row],[Erorr 2]])</f>
        <v>1.2170500000000004</v>
      </c>
      <c r="Q427" s="6">
        <f>Table8[[#This Row],[Abs Erorr 4]]/Table8[[#This Row],[Adj Close]]</f>
        <v>1.1079219079142614E-2</v>
      </c>
    </row>
    <row r="428" spans="6:17" x14ac:dyDescent="0.3">
      <c r="F428" s="79">
        <v>44084</v>
      </c>
      <c r="G428" s="80">
        <v>109.74460000000001</v>
      </c>
      <c r="H428" s="69">
        <f t="shared" si="12"/>
        <v>108.50751</v>
      </c>
      <c r="I428" s="69">
        <f>(Table8[[#This Row],[Adj Close]]-Table8[[#This Row],[Forecast 3 Period]])</f>
        <v>1.2370900000000091</v>
      </c>
      <c r="J428" s="69">
        <f>Table8[[#This Row],[Erorr ]]^2</f>
        <v>1.5303916681000225</v>
      </c>
      <c r="K428" s="69">
        <f>ABS(Table8[[#This Row],[Erorr ]])</f>
        <v>1.2370900000000091</v>
      </c>
      <c r="L428" s="6">
        <f>Table8[[#This Row],[Abs Erorr ]]/Table8[[#This Row],[Adj Close]]</f>
        <v>1.1272445295713949E-2</v>
      </c>
      <c r="M428" s="75">
        <f t="shared" si="13"/>
        <v>108.73887000000001</v>
      </c>
      <c r="N428" s="69">
        <f>(Table8[[#This Row],[Adj Close]]-Table8[[#This Row],[Forecast 6 Period ]])</f>
        <v>1.0057299999999998</v>
      </c>
      <c r="O428" s="69">
        <f>Table8[[#This Row],[Erorr 2]]^2</f>
        <v>1.0114928328999995</v>
      </c>
      <c r="P428" s="69">
        <f>ABS(Table8[[#This Row],[Erorr 2]])</f>
        <v>1.0057299999999998</v>
      </c>
      <c r="Q428" s="6">
        <f>Table8[[#This Row],[Abs Erorr 4]]/Table8[[#This Row],[Adj Close]]</f>
        <v>9.1642777867885963E-3</v>
      </c>
    </row>
    <row r="429" spans="6:17" x14ac:dyDescent="0.3">
      <c r="F429" s="79">
        <v>44085</v>
      </c>
      <c r="G429" s="80">
        <v>112.8135</v>
      </c>
      <c r="H429" s="69">
        <f t="shared" si="12"/>
        <v>109.18245999999999</v>
      </c>
      <c r="I429" s="69">
        <f>(Table8[[#This Row],[Adj Close]]-Table8[[#This Row],[Forecast 3 Period]])</f>
        <v>3.6310400000000129</v>
      </c>
      <c r="J429" s="69">
        <f>Table8[[#This Row],[Erorr ]]^2</f>
        <v>13.184451481600094</v>
      </c>
      <c r="K429" s="69">
        <f>ABS(Table8[[#This Row],[Erorr ]])</f>
        <v>3.6310400000000129</v>
      </c>
      <c r="L429" s="6">
        <f>Table8[[#This Row],[Abs Erorr ]]/Table8[[#This Row],[Adj Close]]</f>
        <v>3.218621884792168E-2</v>
      </c>
      <c r="M429" s="75">
        <f t="shared" si="13"/>
        <v>108.91956</v>
      </c>
      <c r="N429" s="69">
        <f>(Table8[[#This Row],[Adj Close]]-Table8[[#This Row],[Forecast 6 Period ]])</f>
        <v>3.8939400000000006</v>
      </c>
      <c r="O429" s="69">
        <f>Table8[[#This Row],[Erorr 2]]^2</f>
        <v>15.162768723600005</v>
      </c>
      <c r="P429" s="69">
        <f>ABS(Table8[[#This Row],[Erorr 2]])</f>
        <v>3.8939400000000006</v>
      </c>
      <c r="Q429" s="6">
        <f>Table8[[#This Row],[Abs Erorr 4]]/Table8[[#This Row],[Adj Close]]</f>
        <v>3.4516613703147236E-2</v>
      </c>
    </row>
    <row r="430" spans="6:17" x14ac:dyDescent="0.3">
      <c r="F430" s="79">
        <v>44088</v>
      </c>
      <c r="G430" s="80">
        <v>114.0373</v>
      </c>
      <c r="H430" s="69">
        <f t="shared" si="12"/>
        <v>111.00372000000002</v>
      </c>
      <c r="I430" s="69">
        <f>(Table8[[#This Row],[Adj Close]]-Table8[[#This Row],[Forecast 3 Period]])</f>
        <v>3.0335799999999864</v>
      </c>
      <c r="J430" s="69">
        <f>Table8[[#This Row],[Erorr ]]^2</f>
        <v>9.2026076163999182</v>
      </c>
      <c r="K430" s="69">
        <f>ABS(Table8[[#This Row],[Erorr ]])</f>
        <v>3.0335799999999864</v>
      </c>
      <c r="L430" s="6">
        <f>Table8[[#This Row],[Abs Erorr ]]/Table8[[#This Row],[Adj Close]]</f>
        <v>2.6601647004971061E-2</v>
      </c>
      <c r="M430" s="75">
        <f t="shared" si="13"/>
        <v>109.56966000000001</v>
      </c>
      <c r="N430" s="69">
        <f>(Table8[[#This Row],[Adj Close]]-Table8[[#This Row],[Forecast 6 Period ]])</f>
        <v>4.4676399999999887</v>
      </c>
      <c r="O430" s="69">
        <f>Table8[[#This Row],[Erorr 2]]^2</f>
        <v>19.959807169599898</v>
      </c>
      <c r="P430" s="69">
        <f>ABS(Table8[[#This Row],[Erorr 2]])</f>
        <v>4.4676399999999887</v>
      </c>
      <c r="Q430" s="6">
        <f>Table8[[#This Row],[Abs Erorr 4]]/Table8[[#This Row],[Adj Close]]</f>
        <v>3.9177006119927325E-2</v>
      </c>
    </row>
    <row r="431" spans="6:17" x14ac:dyDescent="0.3">
      <c r="F431" s="79">
        <v>44089</v>
      </c>
      <c r="G431" s="80">
        <v>114.0277</v>
      </c>
      <c r="H431" s="69">
        <f t="shared" si="12"/>
        <v>112.38235</v>
      </c>
      <c r="I431" s="69">
        <f>(Table8[[#This Row],[Adj Close]]-Table8[[#This Row],[Forecast 3 Period]])</f>
        <v>1.6453499999999934</v>
      </c>
      <c r="J431" s="69">
        <f>Table8[[#This Row],[Erorr ]]^2</f>
        <v>2.7071766224999783</v>
      </c>
      <c r="K431" s="69">
        <f>ABS(Table8[[#This Row],[Erorr ]])</f>
        <v>1.6453499999999934</v>
      </c>
      <c r="L431" s="6">
        <f>Table8[[#This Row],[Abs Erorr ]]/Table8[[#This Row],[Adj Close]]</f>
        <v>1.442938864854762E-2</v>
      </c>
      <c r="M431" s="75">
        <f t="shared" si="13"/>
        <v>110.81157000000002</v>
      </c>
      <c r="N431" s="69">
        <f>(Table8[[#This Row],[Adj Close]]-Table8[[#This Row],[Forecast 6 Period ]])</f>
        <v>3.2161299999999784</v>
      </c>
      <c r="O431" s="69">
        <f>Table8[[#This Row],[Erorr 2]]^2</f>
        <v>10.343492176899861</v>
      </c>
      <c r="P431" s="69">
        <f>ABS(Table8[[#This Row],[Erorr 2]])</f>
        <v>3.2161299999999784</v>
      </c>
      <c r="Q431" s="6">
        <f>Table8[[#This Row],[Abs Erorr 4]]/Table8[[#This Row],[Adj Close]]</f>
        <v>2.820481339183355E-2</v>
      </c>
    </row>
    <row r="432" spans="6:17" x14ac:dyDescent="0.3">
      <c r="F432" s="79">
        <v>44090</v>
      </c>
      <c r="G432" s="80">
        <v>113.3776</v>
      </c>
      <c r="H432" s="69">
        <f t="shared" si="12"/>
        <v>113.66632000000001</v>
      </c>
      <c r="I432" s="69">
        <f>(Table8[[#This Row],[Adj Close]]-Table8[[#This Row],[Forecast 3 Period]])</f>
        <v>-0.28872000000001208</v>
      </c>
      <c r="J432" s="69">
        <f>Table8[[#This Row],[Erorr ]]^2</f>
        <v>8.3359238400006974E-2</v>
      </c>
      <c r="K432" s="69">
        <f>ABS(Table8[[#This Row],[Erorr ]])</f>
        <v>0.28872000000001208</v>
      </c>
      <c r="L432" s="6">
        <f>Table8[[#This Row],[Abs Erorr ]]/Table8[[#This Row],[Adj Close]]</f>
        <v>2.5465347652447404E-3</v>
      </c>
      <c r="M432" s="75">
        <f t="shared" si="13"/>
        <v>111.88616</v>
      </c>
      <c r="N432" s="69">
        <f>(Table8[[#This Row],[Adj Close]]-Table8[[#This Row],[Forecast 6 Period ]])</f>
        <v>1.4914399999999972</v>
      </c>
      <c r="O432" s="69">
        <f>Table8[[#This Row],[Erorr 2]]^2</f>
        <v>2.2243932735999916</v>
      </c>
      <c r="P432" s="69">
        <f>ABS(Table8[[#This Row],[Erorr 2]])</f>
        <v>1.4914399999999972</v>
      </c>
      <c r="Q432" s="6">
        <f>Table8[[#This Row],[Abs Erorr 4]]/Table8[[#This Row],[Adj Close]]</f>
        <v>1.3154626663467891E-2</v>
      </c>
    </row>
    <row r="433" spans="6:17" x14ac:dyDescent="0.3">
      <c r="F433" s="79">
        <v>44091</v>
      </c>
      <c r="G433" s="80">
        <v>111.2456</v>
      </c>
      <c r="H433" s="69">
        <f t="shared" si="12"/>
        <v>113.77054</v>
      </c>
      <c r="I433" s="69">
        <f>(Table8[[#This Row],[Adj Close]]-Table8[[#This Row],[Forecast 3 Period]])</f>
        <v>-2.5249400000000009</v>
      </c>
      <c r="J433" s="69">
        <f>Table8[[#This Row],[Erorr ]]^2</f>
        <v>6.3753220036000045</v>
      </c>
      <c r="K433" s="69">
        <f>ABS(Table8[[#This Row],[Erorr ]])</f>
        <v>2.5249400000000009</v>
      </c>
      <c r="L433" s="6">
        <f>Table8[[#This Row],[Abs Erorr ]]/Table8[[#This Row],[Adj Close]]</f>
        <v>2.269698756624982E-2</v>
      </c>
      <c r="M433" s="75">
        <f t="shared" si="13"/>
        <v>112.81066000000001</v>
      </c>
      <c r="N433" s="69">
        <f>(Table8[[#This Row],[Adj Close]]-Table8[[#This Row],[Forecast 6 Period ]])</f>
        <v>-1.5650600000000168</v>
      </c>
      <c r="O433" s="69">
        <f>Table8[[#This Row],[Erorr 2]]^2</f>
        <v>2.4494128036000524</v>
      </c>
      <c r="P433" s="69">
        <f>ABS(Table8[[#This Row],[Erorr 2]])</f>
        <v>1.5650600000000168</v>
      </c>
      <c r="Q433" s="6">
        <f>Table8[[#This Row],[Abs Erorr 4]]/Table8[[#This Row],[Adj Close]]</f>
        <v>1.406851147371237E-2</v>
      </c>
    </row>
    <row r="434" spans="6:17" x14ac:dyDescent="0.3">
      <c r="F434" s="79">
        <v>44092</v>
      </c>
      <c r="G434" s="80">
        <v>109.6203</v>
      </c>
      <c r="H434" s="69">
        <f t="shared" si="12"/>
        <v>112.71983</v>
      </c>
      <c r="I434" s="69">
        <f>(Table8[[#This Row],[Adj Close]]-Table8[[#This Row],[Forecast 3 Period]])</f>
        <v>-3.0995300000000015</v>
      </c>
      <c r="J434" s="69">
        <f>Table8[[#This Row],[Erorr ]]^2</f>
        <v>9.6070862209000083</v>
      </c>
      <c r="K434" s="69">
        <f>ABS(Table8[[#This Row],[Erorr ]])</f>
        <v>3.0995300000000015</v>
      </c>
      <c r="L434" s="6">
        <f>Table8[[#This Row],[Abs Erorr ]]/Table8[[#This Row],[Adj Close]]</f>
        <v>2.8275146118009176E-2</v>
      </c>
      <c r="M434" s="75">
        <f t="shared" si="13"/>
        <v>112.79345000000001</v>
      </c>
      <c r="N434" s="69">
        <f>(Table8[[#This Row],[Adj Close]]-Table8[[#This Row],[Forecast 6 Period ]])</f>
        <v>-3.1731500000000068</v>
      </c>
      <c r="O434" s="69">
        <f>Table8[[#This Row],[Erorr 2]]^2</f>
        <v>10.068880922500043</v>
      </c>
      <c r="P434" s="69">
        <f>ABS(Table8[[#This Row],[Erorr 2]])</f>
        <v>3.1731500000000068</v>
      </c>
      <c r="Q434" s="6">
        <f>Table8[[#This Row],[Abs Erorr 4]]/Table8[[#This Row],[Adj Close]]</f>
        <v>2.8946737055089312E-2</v>
      </c>
    </row>
    <row r="435" spans="6:17" x14ac:dyDescent="0.3">
      <c r="F435" s="79">
        <v>44095</v>
      </c>
      <c r="G435" s="80">
        <v>108.387</v>
      </c>
      <c r="H435" s="69">
        <f t="shared" si="12"/>
        <v>111.23508000000001</v>
      </c>
      <c r="I435" s="69">
        <f>(Table8[[#This Row],[Adj Close]]-Table8[[#This Row],[Forecast 3 Period]])</f>
        <v>-2.8480800000000102</v>
      </c>
      <c r="J435" s="69">
        <f>Table8[[#This Row],[Erorr ]]^2</f>
        <v>8.1115596864000583</v>
      </c>
      <c r="K435" s="69">
        <f>ABS(Table8[[#This Row],[Erorr ]])</f>
        <v>2.8480800000000102</v>
      </c>
      <c r="L435" s="6">
        <f>Table8[[#This Row],[Abs Erorr ]]/Table8[[#This Row],[Adj Close]]</f>
        <v>2.6276952032992979E-2</v>
      </c>
      <c r="M435" s="75">
        <f t="shared" si="13"/>
        <v>112.33932000000001</v>
      </c>
      <c r="N435" s="69">
        <f>(Table8[[#This Row],[Adj Close]]-Table8[[#This Row],[Forecast 6 Period ]])</f>
        <v>-3.9523200000000145</v>
      </c>
      <c r="O435" s="69">
        <f>Table8[[#This Row],[Erorr 2]]^2</f>
        <v>15.620833382400114</v>
      </c>
      <c r="P435" s="69">
        <f>ABS(Table8[[#This Row],[Erorr 2]])</f>
        <v>3.9523200000000145</v>
      </c>
      <c r="Q435" s="6">
        <f>Table8[[#This Row],[Abs Erorr 4]]/Table8[[#This Row],[Adj Close]]</f>
        <v>3.6464889700794506E-2</v>
      </c>
    </row>
    <row r="436" spans="6:17" x14ac:dyDescent="0.3">
      <c r="F436" s="79">
        <v>44096</v>
      </c>
      <c r="G436" s="80">
        <v>111.7332</v>
      </c>
      <c r="H436" s="69">
        <f t="shared" si="12"/>
        <v>109.61457000000001</v>
      </c>
      <c r="I436" s="69">
        <f>(Table8[[#This Row],[Adj Close]]-Table8[[#This Row],[Forecast 3 Period]])</f>
        <v>2.1186299999999818</v>
      </c>
      <c r="J436" s="69">
        <f>Table8[[#This Row],[Erorr ]]^2</f>
        <v>4.4885930768999227</v>
      </c>
      <c r="K436" s="69">
        <f>ABS(Table8[[#This Row],[Erorr ]])</f>
        <v>2.1186299999999818</v>
      </c>
      <c r="L436" s="6">
        <f>Table8[[#This Row],[Abs Erorr ]]/Table8[[#This Row],[Adj Close]]</f>
        <v>1.8961508307288988E-2</v>
      </c>
      <c r="M436" s="75">
        <f t="shared" si="13"/>
        <v>111.33260000000001</v>
      </c>
      <c r="N436" s="69">
        <f>(Table8[[#This Row],[Adj Close]]-Table8[[#This Row],[Forecast 6 Period ]])</f>
        <v>0.40059999999998297</v>
      </c>
      <c r="O436" s="69">
        <f>Table8[[#This Row],[Erorr 2]]^2</f>
        <v>0.16048035999998636</v>
      </c>
      <c r="P436" s="69">
        <f>ABS(Table8[[#This Row],[Erorr 2]])</f>
        <v>0.40059999999998297</v>
      </c>
      <c r="Q436" s="6">
        <f>Table8[[#This Row],[Abs Erorr 4]]/Table8[[#This Row],[Adj Close]]</f>
        <v>3.5853264741364517E-3</v>
      </c>
    </row>
    <row r="437" spans="6:17" x14ac:dyDescent="0.3">
      <c r="F437" s="79">
        <v>44097</v>
      </c>
      <c r="G437" s="80">
        <v>121.5231</v>
      </c>
      <c r="H437" s="69">
        <f t="shared" si="12"/>
        <v>110.09547000000001</v>
      </c>
      <c r="I437" s="69">
        <f>(Table8[[#This Row],[Adj Close]]-Table8[[#This Row],[Forecast 3 Period]])</f>
        <v>11.427629999999994</v>
      </c>
      <c r="J437" s="69">
        <f>Table8[[#This Row],[Erorr ]]^2</f>
        <v>130.59072741689985</v>
      </c>
      <c r="K437" s="69">
        <f>ABS(Table8[[#This Row],[Erorr ]])</f>
        <v>11.427629999999994</v>
      </c>
      <c r="L437" s="6">
        <f>Table8[[#This Row],[Abs Erorr ]]/Table8[[#This Row],[Adj Close]]</f>
        <v>9.4036689320795744E-2</v>
      </c>
      <c r="M437" s="75">
        <f t="shared" si="13"/>
        <v>110.93775000000001</v>
      </c>
      <c r="N437" s="69">
        <f>(Table8[[#This Row],[Adj Close]]-Table8[[#This Row],[Forecast 6 Period ]])</f>
        <v>10.585349999999991</v>
      </c>
      <c r="O437" s="69">
        <f>Table8[[#This Row],[Erorr 2]]^2</f>
        <v>112.04963462249981</v>
      </c>
      <c r="P437" s="69">
        <f>ABS(Table8[[#This Row],[Erorr 2]])</f>
        <v>10.585349999999991</v>
      </c>
      <c r="Q437" s="6">
        <f>Table8[[#This Row],[Abs Erorr 4]]/Table8[[#This Row],[Adj Close]]</f>
        <v>8.7105661392772163E-2</v>
      </c>
    </row>
    <row r="438" spans="6:17" x14ac:dyDescent="0.3">
      <c r="F438" s="79">
        <v>44098</v>
      </c>
      <c r="G438" s="80">
        <v>119.2668</v>
      </c>
      <c r="H438" s="69">
        <f t="shared" si="12"/>
        <v>114.64529999999999</v>
      </c>
      <c r="I438" s="69">
        <f>(Table8[[#This Row],[Adj Close]]-Table8[[#This Row],[Forecast 3 Period]])</f>
        <v>4.6215000000000117</v>
      </c>
      <c r="J438" s="69">
        <f>Table8[[#This Row],[Erorr ]]^2</f>
        <v>21.358262250000109</v>
      </c>
      <c r="K438" s="69">
        <f>ABS(Table8[[#This Row],[Erorr ]])</f>
        <v>4.6215000000000117</v>
      </c>
      <c r="L438" s="6">
        <f>Table8[[#This Row],[Abs Erorr ]]/Table8[[#This Row],[Adj Close]]</f>
        <v>3.8749257966173414E-2</v>
      </c>
      <c r="M438" s="75">
        <f t="shared" si="13"/>
        <v>112.71504</v>
      </c>
      <c r="N438" s="69">
        <f>(Table8[[#This Row],[Adj Close]]-Table8[[#This Row],[Forecast 6 Period ]])</f>
        <v>6.5517600000000016</v>
      </c>
      <c r="O438" s="69">
        <f>Table8[[#This Row],[Erorr 2]]^2</f>
        <v>42.925559097600022</v>
      </c>
      <c r="P438" s="69">
        <f>ABS(Table8[[#This Row],[Erorr 2]])</f>
        <v>6.5517600000000016</v>
      </c>
      <c r="Q438" s="6">
        <f>Table8[[#This Row],[Abs Erorr 4]]/Table8[[#This Row],[Adj Close]]</f>
        <v>5.4933644568312401E-2</v>
      </c>
    </row>
    <row r="439" spans="6:17" x14ac:dyDescent="0.3">
      <c r="F439" s="79">
        <v>44099</v>
      </c>
      <c r="G439" s="80">
        <v>118.7697</v>
      </c>
      <c r="H439" s="69">
        <f t="shared" si="12"/>
        <v>117.68361</v>
      </c>
      <c r="I439" s="69">
        <f>(Table8[[#This Row],[Adj Close]]-Table8[[#This Row],[Forecast 3 Period]])</f>
        <v>1.0860899999999987</v>
      </c>
      <c r="J439" s="69">
        <f>Table8[[#This Row],[Erorr ]]^2</f>
        <v>1.1795914880999971</v>
      </c>
      <c r="K439" s="69">
        <f>ABS(Table8[[#This Row],[Erorr ]])</f>
        <v>1.0860899999999987</v>
      </c>
      <c r="L439" s="6">
        <f>Table8[[#This Row],[Abs Erorr ]]/Table8[[#This Row],[Adj Close]]</f>
        <v>9.1445040275423672E-3</v>
      </c>
      <c r="M439" s="75">
        <f t="shared" si="13"/>
        <v>114.26861000000001</v>
      </c>
      <c r="N439" s="69">
        <f>(Table8[[#This Row],[Adj Close]]-Table8[[#This Row],[Forecast 6 Period ]])</f>
        <v>4.5010899999999907</v>
      </c>
      <c r="O439" s="69">
        <f>Table8[[#This Row],[Erorr 2]]^2</f>
        <v>20.259811188099917</v>
      </c>
      <c r="P439" s="69">
        <f>ABS(Table8[[#This Row],[Erorr 2]])</f>
        <v>4.5010899999999907</v>
      </c>
      <c r="Q439" s="6">
        <f>Table8[[#This Row],[Abs Erorr 4]]/Table8[[#This Row],[Adj Close]]</f>
        <v>3.789762877232148E-2</v>
      </c>
    </row>
    <row r="440" spans="6:17" x14ac:dyDescent="0.3">
      <c r="F440" s="79">
        <v>44102</v>
      </c>
      <c r="G440" s="80">
        <v>118.8557</v>
      </c>
      <c r="H440" s="69">
        <f t="shared" si="12"/>
        <v>119.74485</v>
      </c>
      <c r="I440" s="69">
        <f>(Table8[[#This Row],[Adj Close]]-Table8[[#This Row],[Forecast 3 Period]])</f>
        <v>-0.88915000000000077</v>
      </c>
      <c r="J440" s="69">
        <f>Table8[[#This Row],[Erorr ]]^2</f>
        <v>0.79058772250000142</v>
      </c>
      <c r="K440" s="69">
        <f>ABS(Table8[[#This Row],[Erorr ]])</f>
        <v>0.88915000000000077</v>
      </c>
      <c r="L440" s="6">
        <f>Table8[[#This Row],[Abs Erorr ]]/Table8[[#This Row],[Adj Close]]</f>
        <v>7.4809201409776795E-3</v>
      </c>
      <c r="M440" s="75">
        <f t="shared" si="13"/>
        <v>116.05929000000002</v>
      </c>
      <c r="N440" s="69">
        <f>(Table8[[#This Row],[Adj Close]]-Table8[[#This Row],[Forecast 6 Period ]])</f>
        <v>2.7964099999999803</v>
      </c>
      <c r="O440" s="69">
        <f>Table8[[#This Row],[Erorr 2]]^2</f>
        <v>7.8199088880998895</v>
      </c>
      <c r="P440" s="69">
        <f>ABS(Table8[[#This Row],[Erorr 2]])</f>
        <v>2.7964099999999803</v>
      </c>
      <c r="Q440" s="6">
        <f>Table8[[#This Row],[Abs Erorr 4]]/Table8[[#This Row],[Adj Close]]</f>
        <v>2.3527773594366787E-2</v>
      </c>
    </row>
    <row r="441" spans="6:17" x14ac:dyDescent="0.3">
      <c r="F441" s="79">
        <v>44103</v>
      </c>
      <c r="G441" s="80">
        <v>120.79649999999999</v>
      </c>
      <c r="H441" s="69">
        <f t="shared" si="12"/>
        <v>118.95323</v>
      </c>
      <c r="I441" s="69">
        <f>(Table8[[#This Row],[Adj Close]]-Table8[[#This Row],[Forecast 3 Period]])</f>
        <v>1.8432699999999897</v>
      </c>
      <c r="J441" s="69">
        <f>Table8[[#This Row],[Erorr ]]^2</f>
        <v>3.3976442928999622</v>
      </c>
      <c r="K441" s="69">
        <f>ABS(Table8[[#This Row],[Erorr ]])</f>
        <v>1.8432699999999897</v>
      </c>
      <c r="L441" s="6">
        <f>Table8[[#This Row],[Abs Erorr ]]/Table8[[#This Row],[Adj Close]]</f>
        <v>1.5259299731366305E-2</v>
      </c>
      <c r="M441" s="75">
        <f t="shared" si="13"/>
        <v>117.69508000000002</v>
      </c>
      <c r="N441" s="69">
        <f>(Table8[[#This Row],[Adj Close]]-Table8[[#This Row],[Forecast 6 Period ]])</f>
        <v>3.1014199999999761</v>
      </c>
      <c r="O441" s="69">
        <f>Table8[[#This Row],[Erorr 2]]^2</f>
        <v>9.6188060163998514</v>
      </c>
      <c r="P441" s="69">
        <f>ABS(Table8[[#This Row],[Erorr 2]])</f>
        <v>3.1014199999999761</v>
      </c>
      <c r="Q441" s="6">
        <f>Table8[[#This Row],[Abs Erorr 4]]/Table8[[#This Row],[Adj Close]]</f>
        <v>2.5674750510155313E-2</v>
      </c>
    </row>
    <row r="442" spans="6:17" x14ac:dyDescent="0.3">
      <c r="F442" s="79">
        <v>44104</v>
      </c>
      <c r="G442" s="80">
        <v>120.02209999999999</v>
      </c>
      <c r="H442" s="69">
        <f t="shared" si="12"/>
        <v>119.60622000000001</v>
      </c>
      <c r="I442" s="69">
        <f>(Table8[[#This Row],[Adj Close]]-Table8[[#This Row],[Forecast 3 Period]])</f>
        <v>0.41587999999998715</v>
      </c>
      <c r="J442" s="69">
        <f>Table8[[#This Row],[Erorr ]]^2</f>
        <v>0.17295617439998931</v>
      </c>
      <c r="K442" s="69">
        <f>ABS(Table8[[#This Row],[Erorr ]])</f>
        <v>0.41587999999998715</v>
      </c>
      <c r="L442" s="6">
        <f>Table8[[#This Row],[Abs Erorr ]]/Table8[[#This Row],[Adj Close]]</f>
        <v>3.4650285239134055E-3</v>
      </c>
      <c r="M442" s="75">
        <f t="shared" si="13"/>
        <v>118.86337000000002</v>
      </c>
      <c r="N442" s="69">
        <f>(Table8[[#This Row],[Adj Close]]-Table8[[#This Row],[Forecast 6 Period ]])</f>
        <v>1.1587299999999772</v>
      </c>
      <c r="O442" s="69">
        <f>Table8[[#This Row],[Erorr 2]]^2</f>
        <v>1.3426552128999472</v>
      </c>
      <c r="P442" s="69">
        <f>ABS(Table8[[#This Row],[Erorr 2]])</f>
        <v>1.1587299999999772</v>
      </c>
      <c r="Q442" s="6">
        <f>Table8[[#This Row],[Abs Erorr 4]]/Table8[[#This Row],[Adj Close]]</f>
        <v>9.6543053321011488E-3</v>
      </c>
    </row>
    <row r="443" spans="6:17" x14ac:dyDescent="0.3">
      <c r="F443" s="79">
        <v>44105</v>
      </c>
      <c r="G443" s="80">
        <v>121.07380000000001</v>
      </c>
      <c r="H443" s="69">
        <f t="shared" si="12"/>
        <v>119.90449999999998</v>
      </c>
      <c r="I443" s="69">
        <f>(Table8[[#This Row],[Adj Close]]-Table8[[#This Row],[Forecast 3 Period]])</f>
        <v>1.1693000000000211</v>
      </c>
      <c r="J443" s="69">
        <f>Table8[[#This Row],[Erorr ]]^2</f>
        <v>1.3672624900000494</v>
      </c>
      <c r="K443" s="69">
        <f>ABS(Table8[[#This Row],[Erorr ]])</f>
        <v>1.1693000000000211</v>
      </c>
      <c r="L443" s="6">
        <f>Table8[[#This Row],[Abs Erorr ]]/Table8[[#This Row],[Adj Close]]</f>
        <v>9.6577459367759248E-3</v>
      </c>
      <c r="M443" s="75">
        <f t="shared" si="13"/>
        <v>119.76779000000001</v>
      </c>
      <c r="N443" s="69">
        <f>(Table8[[#This Row],[Adj Close]]-Table8[[#This Row],[Forecast 6 Period ]])</f>
        <v>1.3060100000000006</v>
      </c>
      <c r="O443" s="69">
        <f>Table8[[#This Row],[Erorr 2]]^2</f>
        <v>1.7056621201000015</v>
      </c>
      <c r="P443" s="69">
        <f>ABS(Table8[[#This Row],[Erorr 2]])</f>
        <v>1.3060100000000006</v>
      </c>
      <c r="Q443" s="6">
        <f>Table8[[#This Row],[Abs Erorr 4]]/Table8[[#This Row],[Adj Close]]</f>
        <v>1.078689196176217E-2</v>
      </c>
    </row>
    <row r="444" spans="6:17" x14ac:dyDescent="0.3">
      <c r="F444" s="79">
        <v>44106</v>
      </c>
      <c r="G444" s="80">
        <v>121.07380000000001</v>
      </c>
      <c r="H444" s="69">
        <f t="shared" si="12"/>
        <v>120.67509999999999</v>
      </c>
      <c r="I444" s="69">
        <f>(Table8[[#This Row],[Adj Close]]-Table8[[#This Row],[Forecast 3 Period]])</f>
        <v>0.39870000000001937</v>
      </c>
      <c r="J444" s="69">
        <f>Table8[[#This Row],[Erorr ]]^2</f>
        <v>0.15896169000001545</v>
      </c>
      <c r="K444" s="69">
        <f>ABS(Table8[[#This Row],[Erorr ]])</f>
        <v>0.39870000000001937</v>
      </c>
      <c r="L444" s="6">
        <f>Table8[[#This Row],[Abs Erorr ]]/Table8[[#This Row],[Adj Close]]</f>
        <v>3.2930328444305814E-3</v>
      </c>
      <c r="M444" s="75">
        <f t="shared" si="13"/>
        <v>119.95327</v>
      </c>
      <c r="N444" s="69">
        <f>(Table8[[#This Row],[Adj Close]]-Table8[[#This Row],[Forecast 6 Period ]])</f>
        <v>1.1205300000000022</v>
      </c>
      <c r="O444" s="69">
        <f>Table8[[#This Row],[Erorr 2]]^2</f>
        <v>1.2555874809000049</v>
      </c>
      <c r="P444" s="69">
        <f>ABS(Table8[[#This Row],[Erorr 2]])</f>
        <v>1.1205300000000022</v>
      </c>
      <c r="Q444" s="6">
        <f>Table8[[#This Row],[Abs Erorr 4]]/Table8[[#This Row],[Adj Close]]</f>
        <v>9.2549337676689943E-3</v>
      </c>
    </row>
    <row r="445" spans="6:17" x14ac:dyDescent="0.3">
      <c r="F445" s="79">
        <v>44109</v>
      </c>
      <c r="G445" s="80">
        <v>122.288</v>
      </c>
      <c r="H445" s="69">
        <f t="shared" si="12"/>
        <v>120.75828999999999</v>
      </c>
      <c r="I445" s="69">
        <f>(Table8[[#This Row],[Adj Close]]-Table8[[#This Row],[Forecast 3 Period]])</f>
        <v>1.5297100000000086</v>
      </c>
      <c r="J445" s="69">
        <f>Table8[[#This Row],[Erorr ]]^2</f>
        <v>2.3400126841000262</v>
      </c>
      <c r="K445" s="69">
        <f>ABS(Table8[[#This Row],[Erorr ]])</f>
        <v>1.5297100000000086</v>
      </c>
      <c r="L445" s="6">
        <f>Table8[[#This Row],[Abs Erorr ]]/Table8[[#This Row],[Adj Close]]</f>
        <v>1.2509076933141508E-2</v>
      </c>
      <c r="M445" s="75">
        <f t="shared" si="13"/>
        <v>120.35578000000001</v>
      </c>
      <c r="N445" s="69">
        <f>(Table8[[#This Row],[Adj Close]]-Table8[[#This Row],[Forecast 6 Period ]])</f>
        <v>1.9322199999999867</v>
      </c>
      <c r="O445" s="69">
        <f>Table8[[#This Row],[Erorr 2]]^2</f>
        <v>3.7334741283999486</v>
      </c>
      <c r="P445" s="69">
        <f>ABS(Table8[[#This Row],[Erorr 2]])</f>
        <v>1.9322199999999867</v>
      </c>
      <c r="Q445" s="6">
        <f>Table8[[#This Row],[Abs Erorr 4]]/Table8[[#This Row],[Adj Close]]</f>
        <v>1.5800569148240112E-2</v>
      </c>
    </row>
    <row r="446" spans="6:17" x14ac:dyDescent="0.3">
      <c r="F446" s="79">
        <v>44110</v>
      </c>
      <c r="G446" s="80">
        <v>122.0394</v>
      </c>
      <c r="H446" s="69">
        <f t="shared" si="12"/>
        <v>121.55947999999998</v>
      </c>
      <c r="I446" s="69">
        <f>(Table8[[#This Row],[Adj Close]]-Table8[[#This Row],[Forecast 3 Period]])</f>
        <v>0.47992000000002122</v>
      </c>
      <c r="J446" s="69">
        <f>Table8[[#This Row],[Erorr ]]^2</f>
        <v>0.23032320640002035</v>
      </c>
      <c r="K446" s="69">
        <f>ABS(Table8[[#This Row],[Erorr ]])</f>
        <v>0.47992000000002122</v>
      </c>
      <c r="L446" s="6">
        <f>Table8[[#This Row],[Abs Erorr ]]/Table8[[#This Row],[Adj Close]]</f>
        <v>3.9325004875476379E-3</v>
      </c>
      <c r="M446" s="75">
        <f t="shared" si="13"/>
        <v>120.85675999999999</v>
      </c>
      <c r="N446" s="69">
        <f>(Table8[[#This Row],[Adj Close]]-Table8[[#This Row],[Forecast 6 Period ]])</f>
        <v>1.1826400000000064</v>
      </c>
      <c r="O446" s="69">
        <f>Table8[[#This Row],[Erorr 2]]^2</f>
        <v>1.3986373696000149</v>
      </c>
      <c r="P446" s="69">
        <f>ABS(Table8[[#This Row],[Erorr 2]])</f>
        <v>1.1826400000000064</v>
      </c>
      <c r="Q446" s="6">
        <f>Table8[[#This Row],[Abs Erorr 4]]/Table8[[#This Row],[Adj Close]]</f>
        <v>9.6906408913843105E-3</v>
      </c>
    </row>
    <row r="447" spans="6:17" x14ac:dyDescent="0.3">
      <c r="F447" s="79">
        <v>44111</v>
      </c>
      <c r="G447" s="80">
        <v>124.3434</v>
      </c>
      <c r="H447" s="69">
        <f t="shared" si="12"/>
        <v>121.82429999999999</v>
      </c>
      <c r="I447" s="69">
        <f>(Table8[[#This Row],[Adj Close]]-Table8[[#This Row],[Forecast 3 Period]])</f>
        <v>2.5191000000000088</v>
      </c>
      <c r="J447" s="69">
        <f>Table8[[#This Row],[Erorr ]]^2</f>
        <v>6.3458648100000445</v>
      </c>
      <c r="K447" s="69">
        <f>ABS(Table8[[#This Row],[Erorr ]])</f>
        <v>2.5191000000000088</v>
      </c>
      <c r="L447" s="6">
        <f>Table8[[#This Row],[Abs Erorr ]]/Table8[[#This Row],[Adj Close]]</f>
        <v>2.0259217618305504E-2</v>
      </c>
      <c r="M447" s="75">
        <f t="shared" si="13"/>
        <v>121.37686000000001</v>
      </c>
      <c r="N447" s="69">
        <f>(Table8[[#This Row],[Adj Close]]-Table8[[#This Row],[Forecast 6 Period ]])</f>
        <v>2.9665399999999948</v>
      </c>
      <c r="O447" s="69">
        <f>Table8[[#This Row],[Erorr 2]]^2</f>
        <v>8.8003595715999694</v>
      </c>
      <c r="P447" s="69">
        <f>ABS(Table8[[#This Row],[Erorr 2]])</f>
        <v>2.9665399999999948</v>
      </c>
      <c r="Q447" s="6">
        <f>Table8[[#This Row],[Abs Erorr 4]]/Table8[[#This Row],[Adj Close]]</f>
        <v>2.3857639408283792E-2</v>
      </c>
    </row>
    <row r="448" spans="6:17" x14ac:dyDescent="0.3">
      <c r="F448" s="79">
        <v>44112</v>
      </c>
      <c r="G448" s="80">
        <v>124.00879999999999</v>
      </c>
      <c r="H448" s="69">
        <f t="shared" si="12"/>
        <v>123.03558000000001</v>
      </c>
      <c r="I448" s="69">
        <f>(Table8[[#This Row],[Adj Close]]-Table8[[#This Row],[Forecast 3 Period]])</f>
        <v>0.97321999999998354</v>
      </c>
      <c r="J448" s="69">
        <f>Table8[[#This Row],[Erorr ]]^2</f>
        <v>0.947157168399968</v>
      </c>
      <c r="K448" s="69">
        <f>ABS(Table8[[#This Row],[Erorr ]])</f>
        <v>0.97321999999998354</v>
      </c>
      <c r="L448" s="6">
        <f>Table8[[#This Row],[Abs Erorr ]]/Table8[[#This Row],[Adj Close]]</f>
        <v>7.8479914328659223E-3</v>
      </c>
      <c r="M448" s="75">
        <f t="shared" si="13"/>
        <v>122.05851000000001</v>
      </c>
      <c r="N448" s="69">
        <f>(Table8[[#This Row],[Adj Close]]-Table8[[#This Row],[Forecast 6 Period ]])</f>
        <v>1.9502899999999812</v>
      </c>
      <c r="O448" s="69">
        <f>Table8[[#This Row],[Erorr 2]]^2</f>
        <v>3.8036310840999268</v>
      </c>
      <c r="P448" s="69">
        <f>ABS(Table8[[#This Row],[Erorr 2]])</f>
        <v>1.9502899999999812</v>
      </c>
      <c r="Q448" s="6">
        <f>Table8[[#This Row],[Abs Erorr 4]]/Table8[[#This Row],[Adj Close]]</f>
        <v>1.5727029049551172E-2</v>
      </c>
    </row>
    <row r="449" spans="6:17" x14ac:dyDescent="0.3">
      <c r="F449" s="79">
        <v>44113</v>
      </c>
      <c r="G449" s="80">
        <v>125.223</v>
      </c>
      <c r="H449" s="69">
        <f t="shared" si="12"/>
        <v>123.51836</v>
      </c>
      <c r="I449" s="69">
        <f>(Table8[[#This Row],[Adj Close]]-Table8[[#This Row],[Forecast 3 Period]])</f>
        <v>1.7046399999999977</v>
      </c>
      <c r="J449" s="69">
        <f>Table8[[#This Row],[Erorr ]]^2</f>
        <v>2.905797529599992</v>
      </c>
      <c r="K449" s="69">
        <f>ABS(Table8[[#This Row],[Erorr ]])</f>
        <v>1.7046399999999977</v>
      </c>
      <c r="L449" s="6">
        <f>Table8[[#This Row],[Abs Erorr ]]/Table8[[#This Row],[Adj Close]]</f>
        <v>1.3612834702890026E-2</v>
      </c>
      <c r="M449" s="75">
        <f t="shared" si="13"/>
        <v>122.75068000000002</v>
      </c>
      <c r="N449" s="69">
        <f>(Table8[[#This Row],[Adj Close]]-Table8[[#This Row],[Forecast 6 Period ]])</f>
        <v>2.4723199999999821</v>
      </c>
      <c r="O449" s="69">
        <f>Table8[[#This Row],[Erorr 2]]^2</f>
        <v>6.1123661823999118</v>
      </c>
      <c r="P449" s="69">
        <f>ABS(Table8[[#This Row],[Erorr 2]])</f>
        <v>2.4723199999999821</v>
      </c>
      <c r="Q449" s="6">
        <f>Table8[[#This Row],[Abs Erorr 4]]/Table8[[#This Row],[Adj Close]]</f>
        <v>1.9743337885212639E-2</v>
      </c>
    </row>
    <row r="450" spans="6:17" x14ac:dyDescent="0.3">
      <c r="F450" s="79">
        <v>44116</v>
      </c>
      <c r="G450" s="80">
        <v>123.76990000000001</v>
      </c>
      <c r="H450" s="69">
        <f t="shared" si="12"/>
        <v>124.59486000000001</v>
      </c>
      <c r="I450" s="69">
        <f>(Table8[[#This Row],[Adj Close]]-Table8[[#This Row],[Forecast 3 Period]])</f>
        <v>-0.82496000000000436</v>
      </c>
      <c r="J450" s="69">
        <f>Table8[[#This Row],[Erorr ]]^2</f>
        <v>0.68055900160000715</v>
      </c>
      <c r="K450" s="69">
        <f>ABS(Table8[[#This Row],[Erorr ]])</f>
        <v>0.82496000000000436</v>
      </c>
      <c r="L450" s="6">
        <f>Table8[[#This Row],[Abs Erorr ]]/Table8[[#This Row],[Adj Close]]</f>
        <v>6.665271604808635E-3</v>
      </c>
      <c r="M450" s="75">
        <f t="shared" si="13"/>
        <v>123.45910000000001</v>
      </c>
      <c r="N450" s="69">
        <f>(Table8[[#This Row],[Adj Close]]-Table8[[#This Row],[Forecast 6 Period ]])</f>
        <v>0.31080000000000041</v>
      </c>
      <c r="O450" s="69">
        <f>Table8[[#This Row],[Erorr 2]]^2</f>
        <v>9.6596640000000261E-2</v>
      </c>
      <c r="P450" s="69">
        <f>ABS(Table8[[#This Row],[Erorr 2]])</f>
        <v>0.31080000000000041</v>
      </c>
      <c r="Q450" s="6">
        <f>Table8[[#This Row],[Abs Erorr 4]]/Table8[[#This Row],[Adj Close]]</f>
        <v>2.5111113445191471E-3</v>
      </c>
    </row>
    <row r="451" spans="6:17" x14ac:dyDescent="0.3">
      <c r="F451" s="79">
        <v>44117</v>
      </c>
      <c r="G451" s="80">
        <v>123.52119999999999</v>
      </c>
      <c r="H451" s="69">
        <f t="shared" si="12"/>
        <v>124.2775</v>
      </c>
      <c r="I451" s="69">
        <f>(Table8[[#This Row],[Adj Close]]-Table8[[#This Row],[Forecast 3 Period]])</f>
        <v>-0.75630000000001019</v>
      </c>
      <c r="J451" s="69">
        <f>Table8[[#This Row],[Erorr ]]^2</f>
        <v>0.57198969000001543</v>
      </c>
      <c r="K451" s="69">
        <f>ABS(Table8[[#This Row],[Erorr ]])</f>
        <v>0.75630000000001019</v>
      </c>
      <c r="L451" s="6">
        <f>Table8[[#This Row],[Abs Erorr ]]/Table8[[#This Row],[Adj Close]]</f>
        <v>6.1228355942138692E-3</v>
      </c>
      <c r="M451" s="75">
        <f t="shared" si="13"/>
        <v>123.90176</v>
      </c>
      <c r="N451" s="69">
        <f>(Table8[[#This Row],[Adj Close]]-Table8[[#This Row],[Forecast 6 Period ]])</f>
        <v>-0.38056000000000267</v>
      </c>
      <c r="O451" s="69">
        <f>Table8[[#This Row],[Erorr 2]]^2</f>
        <v>0.14482591360000205</v>
      </c>
      <c r="P451" s="69">
        <f>ABS(Table8[[#This Row],[Erorr 2]])</f>
        <v>0.38056000000000267</v>
      </c>
      <c r="Q451" s="6">
        <f>Table8[[#This Row],[Abs Erorr 4]]/Table8[[#This Row],[Adj Close]]</f>
        <v>3.0809286179214797E-3</v>
      </c>
    </row>
    <row r="452" spans="6:17" x14ac:dyDescent="0.3">
      <c r="F452" s="79">
        <v>44118</v>
      </c>
      <c r="G452" s="80">
        <v>122.04900000000001</v>
      </c>
      <c r="H452" s="69">
        <f t="shared" si="12"/>
        <v>124.10634999999999</v>
      </c>
      <c r="I452" s="69">
        <f>(Table8[[#This Row],[Adj Close]]-Table8[[#This Row],[Forecast 3 Period]])</f>
        <v>-2.0573499999999854</v>
      </c>
      <c r="J452" s="69">
        <f>Table8[[#This Row],[Erorr ]]^2</f>
        <v>4.2326890224999394</v>
      </c>
      <c r="K452" s="69">
        <f>ABS(Table8[[#This Row],[Erorr ]])</f>
        <v>2.0573499999999854</v>
      </c>
      <c r="L452" s="6">
        <f>Table8[[#This Row],[Abs Erorr ]]/Table8[[#This Row],[Adj Close]]</f>
        <v>1.685675425443867E-2</v>
      </c>
      <c r="M452" s="75">
        <f t="shared" si="13"/>
        <v>123.94286000000001</v>
      </c>
      <c r="N452" s="69">
        <f>(Table8[[#This Row],[Adj Close]]-Table8[[#This Row],[Forecast 6 Period ]])</f>
        <v>-1.8938600000000037</v>
      </c>
      <c r="O452" s="69">
        <f>Table8[[#This Row],[Erorr 2]]^2</f>
        <v>3.5867056996000137</v>
      </c>
      <c r="P452" s="69">
        <f>ABS(Table8[[#This Row],[Erorr 2]])</f>
        <v>1.8938600000000037</v>
      </c>
      <c r="Q452" s="6">
        <f>Table8[[#This Row],[Abs Erorr 4]]/Table8[[#This Row],[Adj Close]]</f>
        <v>1.5517210300780864E-2</v>
      </c>
    </row>
    <row r="453" spans="6:17" x14ac:dyDescent="0.3">
      <c r="F453" s="79">
        <v>44119</v>
      </c>
      <c r="G453" s="80">
        <v>123.33</v>
      </c>
      <c r="H453" s="69">
        <f t="shared" si="12"/>
        <v>123.00693000000001</v>
      </c>
      <c r="I453" s="69">
        <f>(Table8[[#This Row],[Adj Close]]-Table8[[#This Row],[Forecast 3 Period]])</f>
        <v>0.32306999999998709</v>
      </c>
      <c r="J453" s="69">
        <f>Table8[[#This Row],[Erorr ]]^2</f>
        <v>0.10437422489999165</v>
      </c>
      <c r="K453" s="69">
        <f>ABS(Table8[[#This Row],[Erorr ]])</f>
        <v>0.32306999999998709</v>
      </c>
      <c r="L453" s="6">
        <f>Table8[[#This Row],[Abs Erorr ]]/Table8[[#This Row],[Adj Close]]</f>
        <v>2.6195572853319315E-3</v>
      </c>
      <c r="M453" s="75">
        <f t="shared" si="13"/>
        <v>123.74784000000001</v>
      </c>
      <c r="N453" s="69">
        <f>(Table8[[#This Row],[Adj Close]]-Table8[[#This Row],[Forecast 6 Period ]])</f>
        <v>-0.41784000000001242</v>
      </c>
      <c r="O453" s="69">
        <f>Table8[[#This Row],[Erorr 2]]^2</f>
        <v>0.17459026560001037</v>
      </c>
      <c r="P453" s="69">
        <f>ABS(Table8[[#This Row],[Erorr 2]])</f>
        <v>0.41784000000001242</v>
      </c>
      <c r="Q453" s="6">
        <f>Table8[[#This Row],[Abs Erorr 4]]/Table8[[#This Row],[Adj Close]]</f>
        <v>3.3879834590125066E-3</v>
      </c>
    </row>
    <row r="454" spans="6:17" x14ac:dyDescent="0.3">
      <c r="F454" s="79">
        <v>44120</v>
      </c>
      <c r="G454" s="80">
        <v>122.374</v>
      </c>
      <c r="H454" s="69">
        <f t="shared" ref="H454:H517" si="14">$A$10*G453+$A$11*G452+$A$12*G451</f>
        <v>123.00305999999999</v>
      </c>
      <c r="I454" s="69">
        <f>(Table8[[#This Row],[Adj Close]]-Table8[[#This Row],[Forecast 3 Period]])</f>
        <v>-0.62905999999999551</v>
      </c>
      <c r="J454" s="69">
        <f>Table8[[#This Row],[Erorr ]]^2</f>
        <v>0.39571648359999434</v>
      </c>
      <c r="K454" s="69">
        <f>ABS(Table8[[#This Row],[Erorr ]])</f>
        <v>0.62905999999999551</v>
      </c>
      <c r="L454" s="6">
        <f>Table8[[#This Row],[Abs Erorr ]]/Table8[[#This Row],[Adj Close]]</f>
        <v>5.1404710150848671E-3</v>
      </c>
      <c r="M454" s="75">
        <f t="shared" si="13"/>
        <v>123.4572</v>
      </c>
      <c r="N454" s="69">
        <f>(Table8[[#This Row],[Adj Close]]-Table8[[#This Row],[Forecast 6 Period ]])</f>
        <v>-1.083200000000005</v>
      </c>
      <c r="O454" s="69">
        <f>Table8[[#This Row],[Erorr 2]]^2</f>
        <v>1.173322240000011</v>
      </c>
      <c r="P454" s="69">
        <f>ABS(Table8[[#This Row],[Erorr 2]])</f>
        <v>1.083200000000005</v>
      </c>
      <c r="Q454" s="6">
        <f>Table8[[#This Row],[Abs Erorr 4]]/Table8[[#This Row],[Adj Close]]</f>
        <v>8.8515534345531329E-3</v>
      </c>
    </row>
    <row r="455" spans="6:17" x14ac:dyDescent="0.3">
      <c r="F455" s="79">
        <v>44123</v>
      </c>
      <c r="G455" s="80">
        <v>121.8291</v>
      </c>
      <c r="H455" s="69">
        <f t="shared" si="14"/>
        <v>122.5633</v>
      </c>
      <c r="I455" s="69">
        <f>(Table8[[#This Row],[Adj Close]]-Table8[[#This Row],[Forecast 3 Period]])</f>
        <v>-0.7342000000000013</v>
      </c>
      <c r="J455" s="69">
        <f>Table8[[#This Row],[Erorr ]]^2</f>
        <v>0.53904964000000188</v>
      </c>
      <c r="K455" s="69">
        <f>ABS(Table8[[#This Row],[Erorr ]])</f>
        <v>0.7342000000000013</v>
      </c>
      <c r="L455" s="6">
        <f>Table8[[#This Row],[Abs Erorr ]]/Table8[[#This Row],[Adj Close]]</f>
        <v>6.026474791326549E-3</v>
      </c>
      <c r="M455" s="75">
        <f t="shared" si="13"/>
        <v>123.15413000000001</v>
      </c>
      <c r="N455" s="69">
        <f>(Table8[[#This Row],[Adj Close]]-Table8[[#This Row],[Forecast 6 Period ]])</f>
        <v>-1.3250300000000124</v>
      </c>
      <c r="O455" s="69">
        <f>Table8[[#This Row],[Erorr 2]]^2</f>
        <v>1.7557045009000327</v>
      </c>
      <c r="P455" s="69">
        <f>ABS(Table8[[#This Row],[Erorr 2]])</f>
        <v>1.3250300000000124</v>
      </c>
      <c r="Q455" s="6">
        <f>Table8[[#This Row],[Abs Erorr 4]]/Table8[[#This Row],[Adj Close]]</f>
        <v>1.0876137146215579E-2</v>
      </c>
    </row>
    <row r="456" spans="6:17" x14ac:dyDescent="0.3">
      <c r="F456" s="79">
        <v>44124</v>
      </c>
      <c r="G456" s="80">
        <v>122.8425</v>
      </c>
      <c r="H456" s="69">
        <f t="shared" si="14"/>
        <v>122.44283999999999</v>
      </c>
      <c r="I456" s="69">
        <f>(Table8[[#This Row],[Adj Close]]-Table8[[#This Row],[Forecast 3 Period]])</f>
        <v>0.39966000000001145</v>
      </c>
      <c r="J456" s="69">
        <f>Table8[[#This Row],[Erorr ]]^2</f>
        <v>0.15972811560000916</v>
      </c>
      <c r="K456" s="69">
        <f>ABS(Table8[[#This Row],[Erorr ]])</f>
        <v>0.39966000000001145</v>
      </c>
      <c r="L456" s="6">
        <f>Table8[[#This Row],[Abs Erorr ]]/Table8[[#This Row],[Adj Close]]</f>
        <v>3.2534342755968938E-3</v>
      </c>
      <c r="M456" s="75">
        <f t="shared" si="13"/>
        <v>122.64553000000001</v>
      </c>
      <c r="N456" s="69">
        <f>(Table8[[#This Row],[Adj Close]]-Table8[[#This Row],[Forecast 6 Period ]])</f>
        <v>0.19696999999999321</v>
      </c>
      <c r="O456" s="69">
        <f>Table8[[#This Row],[Erorr 2]]^2</f>
        <v>3.879718089999732E-2</v>
      </c>
      <c r="P456" s="69">
        <f>ABS(Table8[[#This Row],[Erorr 2]])</f>
        <v>0.19696999999999321</v>
      </c>
      <c r="Q456" s="6">
        <f>Table8[[#This Row],[Abs Erorr 4]]/Table8[[#This Row],[Adj Close]]</f>
        <v>1.6034352931598853E-3</v>
      </c>
    </row>
    <row r="457" spans="6:17" x14ac:dyDescent="0.3">
      <c r="F457" s="79">
        <v>44125</v>
      </c>
      <c r="G457" s="80">
        <v>123.74120000000001</v>
      </c>
      <c r="H457" s="69">
        <f t="shared" si="14"/>
        <v>122.39793</v>
      </c>
      <c r="I457" s="69">
        <f>(Table8[[#This Row],[Adj Close]]-Table8[[#This Row],[Forecast 3 Period]])</f>
        <v>1.343270000000004</v>
      </c>
      <c r="J457" s="69">
        <f>Table8[[#This Row],[Erorr ]]^2</f>
        <v>1.8043742929000106</v>
      </c>
      <c r="K457" s="69">
        <f>ABS(Table8[[#This Row],[Erorr ]])</f>
        <v>1.343270000000004</v>
      </c>
      <c r="L457" s="6">
        <f>Table8[[#This Row],[Abs Erorr ]]/Table8[[#This Row],[Adj Close]]</f>
        <v>1.0855479015881565E-2</v>
      </c>
      <c r="M457" s="75">
        <f t="shared" ref="M457:M520" si="15">$B$10*G456+$B$11*G455+$B$12*G454+$B$13*G453+$B$14*G452+$B$15*G451</f>
        <v>122.63214000000001</v>
      </c>
      <c r="N457" s="69">
        <f>(Table8[[#This Row],[Adj Close]]-Table8[[#This Row],[Forecast 6 Period ]])</f>
        <v>1.1090599999999995</v>
      </c>
      <c r="O457" s="69">
        <f>Table8[[#This Row],[Erorr 2]]^2</f>
        <v>1.2300140835999989</v>
      </c>
      <c r="P457" s="69">
        <f>ABS(Table8[[#This Row],[Erorr 2]])</f>
        <v>1.1090599999999995</v>
      </c>
      <c r="Q457" s="6">
        <f>Table8[[#This Row],[Abs Erorr 4]]/Table8[[#This Row],[Adj Close]]</f>
        <v>8.9627383603844112E-3</v>
      </c>
    </row>
    <row r="458" spans="6:17" x14ac:dyDescent="0.3">
      <c r="F458" s="79">
        <v>44126</v>
      </c>
      <c r="G458" s="80">
        <v>124.3052</v>
      </c>
      <c r="H458" s="69">
        <f t="shared" si="14"/>
        <v>122.89796000000001</v>
      </c>
      <c r="I458" s="69">
        <f>(Table8[[#This Row],[Adj Close]]-Table8[[#This Row],[Forecast 3 Period]])</f>
        <v>1.4072399999999874</v>
      </c>
      <c r="J458" s="69">
        <f>Table8[[#This Row],[Erorr ]]^2</f>
        <v>1.9803244175999646</v>
      </c>
      <c r="K458" s="69">
        <f>ABS(Table8[[#This Row],[Erorr ]])</f>
        <v>1.4072399999999874</v>
      </c>
      <c r="L458" s="6">
        <f>Table8[[#This Row],[Abs Erorr ]]/Table8[[#This Row],[Adj Close]]</f>
        <v>1.1320845789234781E-2</v>
      </c>
      <c r="M458" s="75">
        <f t="shared" si="15"/>
        <v>122.69525999999999</v>
      </c>
      <c r="N458" s="69">
        <f>(Table8[[#This Row],[Adj Close]]-Table8[[#This Row],[Forecast 6 Period ]])</f>
        <v>1.6099400000000088</v>
      </c>
      <c r="O458" s="69">
        <f>Table8[[#This Row],[Erorr 2]]^2</f>
        <v>2.5919068036000286</v>
      </c>
      <c r="P458" s="69">
        <f>ABS(Table8[[#This Row],[Erorr 2]])</f>
        <v>1.6099400000000088</v>
      </c>
      <c r="Q458" s="6">
        <f>Table8[[#This Row],[Abs Erorr 4]]/Table8[[#This Row],[Adj Close]]</f>
        <v>1.2951509671357343E-2</v>
      </c>
    </row>
    <row r="459" spans="6:17" x14ac:dyDescent="0.3">
      <c r="F459" s="79">
        <v>44127</v>
      </c>
      <c r="G459" s="80">
        <v>124.2765</v>
      </c>
      <c r="H459" s="69">
        <f t="shared" si="14"/>
        <v>123.69719000000001</v>
      </c>
      <c r="I459" s="69">
        <f>(Table8[[#This Row],[Adj Close]]-Table8[[#This Row],[Forecast 3 Period]])</f>
        <v>0.57930999999999244</v>
      </c>
      <c r="J459" s="69">
        <f>Table8[[#This Row],[Erorr ]]^2</f>
        <v>0.33560007609999126</v>
      </c>
      <c r="K459" s="69">
        <f>ABS(Table8[[#This Row],[Erorr ]])</f>
        <v>0.57930999999999244</v>
      </c>
      <c r="L459" s="6">
        <f>Table8[[#This Row],[Abs Erorr ]]/Table8[[#This Row],[Adj Close]]</f>
        <v>4.6614605335682322E-3</v>
      </c>
      <c r="M459" s="75">
        <f t="shared" si="15"/>
        <v>123.114</v>
      </c>
      <c r="N459" s="69">
        <f>(Table8[[#This Row],[Adj Close]]-Table8[[#This Row],[Forecast 6 Period ]])</f>
        <v>1.1624999999999943</v>
      </c>
      <c r="O459" s="69">
        <f>Table8[[#This Row],[Erorr 2]]^2</f>
        <v>1.3514062499999868</v>
      </c>
      <c r="P459" s="69">
        <f>ABS(Table8[[#This Row],[Erorr 2]])</f>
        <v>1.1624999999999943</v>
      </c>
      <c r="Q459" s="6">
        <f>Table8[[#This Row],[Abs Erorr 4]]/Table8[[#This Row],[Adj Close]]</f>
        <v>9.3541417725796459E-3</v>
      </c>
    </row>
    <row r="460" spans="6:17" x14ac:dyDescent="0.3">
      <c r="F460" s="79">
        <v>44130</v>
      </c>
      <c r="G460" s="80">
        <v>122.7277</v>
      </c>
      <c r="H460" s="69">
        <f t="shared" si="14"/>
        <v>124.12452</v>
      </c>
      <c r="I460" s="69">
        <f>(Table8[[#This Row],[Adj Close]]-Table8[[#This Row],[Forecast 3 Period]])</f>
        <v>-1.3968200000000053</v>
      </c>
      <c r="J460" s="69">
        <f>Table8[[#This Row],[Erorr ]]^2</f>
        <v>1.9511061124000149</v>
      </c>
      <c r="K460" s="69">
        <f>ABS(Table8[[#This Row],[Erorr ]])</f>
        <v>1.3968200000000053</v>
      </c>
      <c r="L460" s="6">
        <f>Table8[[#This Row],[Abs Erorr ]]/Table8[[#This Row],[Adj Close]]</f>
        <v>1.1381456671965703E-2</v>
      </c>
      <c r="M460" s="75">
        <f t="shared" si="15"/>
        <v>123.45339000000001</v>
      </c>
      <c r="N460" s="69">
        <f>(Table8[[#This Row],[Adj Close]]-Table8[[#This Row],[Forecast 6 Period ]])</f>
        <v>-0.72569000000001438</v>
      </c>
      <c r="O460" s="69">
        <f>Table8[[#This Row],[Erorr 2]]^2</f>
        <v>0.52662597610002082</v>
      </c>
      <c r="P460" s="69">
        <f>ABS(Table8[[#This Row],[Erorr 2]])</f>
        <v>0.72569000000001438</v>
      </c>
      <c r="Q460" s="6">
        <f>Table8[[#This Row],[Abs Erorr 4]]/Table8[[#This Row],[Adj Close]]</f>
        <v>5.9130090435982616E-3</v>
      </c>
    </row>
    <row r="461" spans="6:17" x14ac:dyDescent="0.3">
      <c r="F461" s="79">
        <v>44131</v>
      </c>
      <c r="G461" s="80">
        <v>122.3644</v>
      </c>
      <c r="H461" s="69">
        <f t="shared" si="14"/>
        <v>123.66559000000001</v>
      </c>
      <c r="I461" s="69">
        <f>(Table8[[#This Row],[Adj Close]]-Table8[[#This Row],[Forecast 3 Period]])</f>
        <v>-1.3011900000000054</v>
      </c>
      <c r="J461" s="69">
        <f>Table8[[#This Row],[Erorr ]]^2</f>
        <v>1.693095416100014</v>
      </c>
      <c r="K461" s="69">
        <f>ABS(Table8[[#This Row],[Erorr ]])</f>
        <v>1.3011900000000054</v>
      </c>
      <c r="L461" s="6">
        <f>Table8[[#This Row],[Abs Erorr ]]/Table8[[#This Row],[Adj Close]]</f>
        <v>1.0633730071818318E-2</v>
      </c>
      <c r="M461" s="75">
        <f t="shared" si="15"/>
        <v>123.47728000000001</v>
      </c>
      <c r="N461" s="69">
        <f>(Table8[[#This Row],[Adj Close]]-Table8[[#This Row],[Forecast 6 Period ]])</f>
        <v>-1.1128800000000041</v>
      </c>
      <c r="O461" s="69">
        <f>Table8[[#This Row],[Erorr 2]]^2</f>
        <v>1.238501894400009</v>
      </c>
      <c r="P461" s="69">
        <f>ABS(Table8[[#This Row],[Erorr 2]])</f>
        <v>1.1128800000000041</v>
      </c>
      <c r="Q461" s="6">
        <f>Table8[[#This Row],[Abs Erorr 4]]/Table8[[#This Row],[Adj Close]]</f>
        <v>9.0948020829588021E-3</v>
      </c>
    </row>
    <row r="462" spans="6:17" x14ac:dyDescent="0.3">
      <c r="F462" s="79">
        <v>44132</v>
      </c>
      <c r="G462" s="80">
        <v>116.71420000000001</v>
      </c>
      <c r="H462" s="69">
        <f t="shared" si="14"/>
        <v>123.04702</v>
      </c>
      <c r="I462" s="69">
        <f>(Table8[[#This Row],[Adj Close]]-Table8[[#This Row],[Forecast 3 Period]])</f>
        <v>-6.3328199999999981</v>
      </c>
      <c r="J462" s="69">
        <f>Table8[[#This Row],[Erorr ]]^2</f>
        <v>40.104609152399973</v>
      </c>
      <c r="K462" s="69">
        <f>ABS(Table8[[#This Row],[Erorr ]])</f>
        <v>6.3328199999999981</v>
      </c>
      <c r="L462" s="6">
        <f>Table8[[#This Row],[Abs Erorr ]]/Table8[[#This Row],[Adj Close]]</f>
        <v>5.4259207534301718E-2</v>
      </c>
      <c r="M462" s="75">
        <f t="shared" si="15"/>
        <v>123.39313000000001</v>
      </c>
      <c r="N462" s="69">
        <f>(Table8[[#This Row],[Adj Close]]-Table8[[#This Row],[Forecast 6 Period ]])</f>
        <v>-6.6789300000000082</v>
      </c>
      <c r="O462" s="69">
        <f>Table8[[#This Row],[Erorr 2]]^2</f>
        <v>44.60810594490011</v>
      </c>
      <c r="P462" s="69">
        <f>ABS(Table8[[#This Row],[Erorr 2]])</f>
        <v>6.6789300000000082</v>
      </c>
      <c r="Q462" s="6">
        <f>Table8[[#This Row],[Abs Erorr 4]]/Table8[[#This Row],[Adj Close]]</f>
        <v>5.7224656468536028E-2</v>
      </c>
    </row>
    <row r="463" spans="6:17" x14ac:dyDescent="0.3">
      <c r="F463" s="79">
        <v>44133</v>
      </c>
      <c r="G463" s="80">
        <v>117.4599</v>
      </c>
      <c r="H463" s="69">
        <f t="shared" si="14"/>
        <v>120.21331000000001</v>
      </c>
      <c r="I463" s="69">
        <f>(Table8[[#This Row],[Adj Close]]-Table8[[#This Row],[Forecast 3 Period]])</f>
        <v>-2.7534100000000024</v>
      </c>
      <c r="J463" s="69">
        <f>Table8[[#This Row],[Erorr ]]^2</f>
        <v>7.5812666281000132</v>
      </c>
      <c r="K463" s="69">
        <f>ABS(Table8[[#This Row],[Erorr ]])</f>
        <v>2.7534100000000024</v>
      </c>
      <c r="L463" s="6">
        <f>Table8[[#This Row],[Abs Erorr ]]/Table8[[#This Row],[Adj Close]]</f>
        <v>2.3441276554807235E-2</v>
      </c>
      <c r="M463" s="75">
        <f t="shared" si="15"/>
        <v>122.02120000000002</v>
      </c>
      <c r="N463" s="69">
        <f>(Table8[[#This Row],[Adj Close]]-Table8[[#This Row],[Forecast 6 Period ]])</f>
        <v>-4.561300000000017</v>
      </c>
      <c r="O463" s="69">
        <f>Table8[[#This Row],[Erorr 2]]^2</f>
        <v>20.805457690000154</v>
      </c>
      <c r="P463" s="69">
        <f>ABS(Table8[[#This Row],[Erorr 2]])</f>
        <v>4.561300000000017</v>
      </c>
      <c r="Q463" s="6">
        <f>Table8[[#This Row],[Abs Erorr 4]]/Table8[[#This Row],[Adj Close]]</f>
        <v>3.8832827203156284E-2</v>
      </c>
    </row>
    <row r="464" spans="6:17" x14ac:dyDescent="0.3">
      <c r="F464" s="79">
        <v>44134</v>
      </c>
      <c r="G464" s="80">
        <v>114.8021</v>
      </c>
      <c r="H464" s="69">
        <f t="shared" si="14"/>
        <v>118.70753999999999</v>
      </c>
      <c r="I464" s="69">
        <f>(Table8[[#This Row],[Adj Close]]-Table8[[#This Row],[Forecast 3 Period]])</f>
        <v>-3.9054399999999987</v>
      </c>
      <c r="J464" s="69">
        <f>Table8[[#This Row],[Erorr ]]^2</f>
        <v>15.252461593599989</v>
      </c>
      <c r="K464" s="69">
        <f>ABS(Table8[[#This Row],[Erorr ]])</f>
        <v>3.9054399999999987</v>
      </c>
      <c r="L464" s="6">
        <f>Table8[[#This Row],[Abs Erorr ]]/Table8[[#This Row],[Adj Close]]</f>
        <v>3.4018889898355505E-2</v>
      </c>
      <c r="M464" s="75">
        <f t="shared" si="15"/>
        <v>120.71141000000001</v>
      </c>
      <c r="N464" s="69">
        <f>(Table8[[#This Row],[Adj Close]]-Table8[[#This Row],[Forecast 6 Period ]])</f>
        <v>-5.9093100000000192</v>
      </c>
      <c r="O464" s="69">
        <f>Table8[[#This Row],[Erorr 2]]^2</f>
        <v>34.919944676100229</v>
      </c>
      <c r="P464" s="69">
        <f>ABS(Table8[[#This Row],[Erorr 2]])</f>
        <v>5.9093100000000192</v>
      </c>
      <c r="Q464" s="6">
        <f>Table8[[#This Row],[Abs Erorr 4]]/Table8[[#This Row],[Adj Close]]</f>
        <v>5.1473884188529821E-2</v>
      </c>
    </row>
    <row r="465" spans="6:17" x14ac:dyDescent="0.3">
      <c r="F465" s="79">
        <v>44137</v>
      </c>
      <c r="G465" s="80">
        <v>117.0106</v>
      </c>
      <c r="H465" s="69">
        <f t="shared" si="14"/>
        <v>116.17307</v>
      </c>
      <c r="I465" s="69">
        <f>(Table8[[#This Row],[Adj Close]]-Table8[[#This Row],[Forecast 3 Period]])</f>
        <v>0.837530000000001</v>
      </c>
      <c r="J465" s="69">
        <f>Table8[[#This Row],[Erorr ]]^2</f>
        <v>0.70145650090000167</v>
      </c>
      <c r="K465" s="69">
        <f>ABS(Table8[[#This Row],[Erorr ]])</f>
        <v>0.837530000000001</v>
      </c>
      <c r="L465" s="6">
        <f>Table8[[#This Row],[Abs Erorr ]]/Table8[[#This Row],[Adj Close]]</f>
        <v>7.15772759049181E-3</v>
      </c>
      <c r="M465" s="75">
        <f t="shared" si="15"/>
        <v>118.96854000000002</v>
      </c>
      <c r="N465" s="69">
        <f>(Table8[[#This Row],[Adj Close]]-Table8[[#This Row],[Forecast 6 Period ]])</f>
        <v>-1.957940000000022</v>
      </c>
      <c r="O465" s="69">
        <f>Table8[[#This Row],[Erorr 2]]^2</f>
        <v>3.8335290436000862</v>
      </c>
      <c r="P465" s="69">
        <f>ABS(Table8[[#This Row],[Erorr 2]])</f>
        <v>1.957940000000022</v>
      </c>
      <c r="Q465" s="6">
        <f>Table8[[#This Row],[Abs Erorr 4]]/Table8[[#This Row],[Adj Close]]</f>
        <v>1.67330139320713E-2</v>
      </c>
    </row>
    <row r="466" spans="6:17" x14ac:dyDescent="0.3">
      <c r="F466" s="79">
        <v>44138</v>
      </c>
      <c r="G466" s="80">
        <v>119.1139</v>
      </c>
      <c r="H466" s="69">
        <f t="shared" si="14"/>
        <v>116.48283999999998</v>
      </c>
      <c r="I466" s="69">
        <f>(Table8[[#This Row],[Adj Close]]-Table8[[#This Row],[Forecast 3 Period]])</f>
        <v>2.6310600000000193</v>
      </c>
      <c r="J466" s="69">
        <f>Table8[[#This Row],[Erorr ]]^2</f>
        <v>6.9224767236001012</v>
      </c>
      <c r="K466" s="69">
        <f>ABS(Table8[[#This Row],[Erorr ]])</f>
        <v>2.6310600000000193</v>
      </c>
      <c r="L466" s="6">
        <f>Table8[[#This Row],[Abs Erorr ]]/Table8[[#This Row],[Adj Close]]</f>
        <v>2.208860594775269E-2</v>
      </c>
      <c r="M466" s="75">
        <f t="shared" si="15"/>
        <v>117.70657</v>
      </c>
      <c r="N466" s="69">
        <f>(Table8[[#This Row],[Adj Close]]-Table8[[#This Row],[Forecast 6 Period ]])</f>
        <v>1.4073300000000017</v>
      </c>
      <c r="O466" s="69">
        <f>Table8[[#This Row],[Erorr 2]]^2</f>
        <v>1.9805777289000048</v>
      </c>
      <c r="P466" s="69">
        <f>ABS(Table8[[#This Row],[Erorr 2]])</f>
        <v>1.4073300000000017</v>
      </c>
      <c r="Q466" s="6">
        <f>Table8[[#This Row],[Abs Erorr 4]]/Table8[[#This Row],[Adj Close]]</f>
        <v>1.1814993884005157E-2</v>
      </c>
    </row>
    <row r="467" spans="6:17" x14ac:dyDescent="0.3">
      <c r="F467" s="79">
        <v>44139</v>
      </c>
      <c r="G467" s="80">
        <v>121.74299999999999</v>
      </c>
      <c r="H467" s="69">
        <f t="shared" si="14"/>
        <v>117.18937</v>
      </c>
      <c r="I467" s="69">
        <f>(Table8[[#This Row],[Adj Close]]-Table8[[#This Row],[Forecast 3 Period]])</f>
        <v>4.5536299999999983</v>
      </c>
      <c r="J467" s="69">
        <f>Table8[[#This Row],[Erorr ]]^2</f>
        <v>20.735546176899984</v>
      </c>
      <c r="K467" s="69">
        <f>ABS(Table8[[#This Row],[Erorr ]])</f>
        <v>4.5536299999999983</v>
      </c>
      <c r="L467" s="6">
        <f>Table8[[#This Row],[Abs Erorr ]]/Table8[[#This Row],[Adj Close]]</f>
        <v>3.7403628956079599E-2</v>
      </c>
      <c r="M467" s="75">
        <f t="shared" si="15"/>
        <v>117.58516</v>
      </c>
      <c r="N467" s="69">
        <f>(Table8[[#This Row],[Adj Close]]-Table8[[#This Row],[Forecast 6 Period ]])</f>
        <v>4.1578399999999931</v>
      </c>
      <c r="O467" s="69">
        <f>Table8[[#This Row],[Erorr 2]]^2</f>
        <v>17.287633465599942</v>
      </c>
      <c r="P467" s="69">
        <f>ABS(Table8[[#This Row],[Erorr 2]])</f>
        <v>4.1578399999999931</v>
      </c>
      <c r="Q467" s="6">
        <f>Table8[[#This Row],[Abs Erorr 4]]/Table8[[#This Row],[Adj Close]]</f>
        <v>3.4152600149495192E-2</v>
      </c>
    </row>
    <row r="468" spans="6:17" x14ac:dyDescent="0.3">
      <c r="F468" s="79">
        <v>44140</v>
      </c>
      <c r="G468" s="80">
        <v>123.99930000000001</v>
      </c>
      <c r="H468" s="69">
        <f t="shared" si="14"/>
        <v>119.53455</v>
      </c>
      <c r="I468" s="69">
        <f>(Table8[[#This Row],[Adj Close]]-Table8[[#This Row],[Forecast 3 Period]])</f>
        <v>4.4647500000000093</v>
      </c>
      <c r="J468" s="69">
        <f>Table8[[#This Row],[Erorr ]]^2</f>
        <v>19.933992562500084</v>
      </c>
      <c r="K468" s="69">
        <f>ABS(Table8[[#This Row],[Erorr ]])</f>
        <v>4.4647500000000093</v>
      </c>
      <c r="L468" s="6">
        <f>Table8[[#This Row],[Abs Erorr ]]/Table8[[#This Row],[Adj Close]]</f>
        <v>3.6006251648194862E-2</v>
      </c>
      <c r="M468" s="75">
        <f t="shared" si="15"/>
        <v>117.95133</v>
      </c>
      <c r="N468" s="69">
        <f>(Table8[[#This Row],[Adj Close]]-Table8[[#This Row],[Forecast 6 Period ]])</f>
        <v>6.0479700000000065</v>
      </c>
      <c r="O468" s="69">
        <f>Table8[[#This Row],[Erorr 2]]^2</f>
        <v>36.577941120900078</v>
      </c>
      <c r="P468" s="69">
        <f>ABS(Table8[[#This Row],[Erorr 2]])</f>
        <v>6.0479700000000065</v>
      </c>
      <c r="Q468" s="6">
        <f>Table8[[#This Row],[Abs Erorr 4]]/Table8[[#This Row],[Adj Close]]</f>
        <v>4.8774226951281224E-2</v>
      </c>
    </row>
    <row r="469" spans="6:17" x14ac:dyDescent="0.3">
      <c r="F469" s="79">
        <v>44141</v>
      </c>
      <c r="G469" s="80">
        <v>123.23439999999999</v>
      </c>
      <c r="H469" s="69">
        <f t="shared" si="14"/>
        <v>121.85679000000002</v>
      </c>
      <c r="I469" s="69">
        <f>(Table8[[#This Row],[Adj Close]]-Table8[[#This Row],[Forecast 3 Period]])</f>
        <v>1.3776099999999758</v>
      </c>
      <c r="J469" s="69">
        <f>Table8[[#This Row],[Erorr ]]^2</f>
        <v>1.8978093120999333</v>
      </c>
      <c r="K469" s="69">
        <f>ABS(Table8[[#This Row],[Erorr ]])</f>
        <v>1.3776099999999758</v>
      </c>
      <c r="L469" s="6">
        <f>Table8[[#This Row],[Abs Erorr ]]/Table8[[#This Row],[Adj Close]]</f>
        <v>1.1178778003544269E-2</v>
      </c>
      <c r="M469" s="75">
        <f t="shared" si="15"/>
        <v>119.59956</v>
      </c>
      <c r="N469" s="69">
        <f>(Table8[[#This Row],[Adj Close]]-Table8[[#This Row],[Forecast 6 Period ]])</f>
        <v>3.634839999999997</v>
      </c>
      <c r="O469" s="69">
        <f>Table8[[#This Row],[Erorr 2]]^2</f>
        <v>13.212061825599978</v>
      </c>
      <c r="P469" s="69">
        <f>ABS(Table8[[#This Row],[Erorr 2]])</f>
        <v>3.634839999999997</v>
      </c>
      <c r="Q469" s="6">
        <f>Table8[[#This Row],[Abs Erorr 4]]/Table8[[#This Row],[Adj Close]]</f>
        <v>2.9495335717948861E-2</v>
      </c>
    </row>
    <row r="470" spans="6:17" x14ac:dyDescent="0.3">
      <c r="F470" s="79">
        <v>44144</v>
      </c>
      <c r="G470" s="80">
        <v>123.2822</v>
      </c>
      <c r="H470" s="69">
        <f t="shared" si="14"/>
        <v>123.01644999999999</v>
      </c>
      <c r="I470" s="69">
        <f>(Table8[[#This Row],[Adj Close]]-Table8[[#This Row],[Forecast 3 Period]])</f>
        <v>0.26575000000001125</v>
      </c>
      <c r="J470" s="69">
        <f>Table8[[#This Row],[Erorr ]]^2</f>
        <v>7.0623062500005981E-2</v>
      </c>
      <c r="K470" s="69">
        <f>ABS(Table8[[#This Row],[Erorr ]])</f>
        <v>0.26575000000001125</v>
      </c>
      <c r="L470" s="6">
        <f>Table8[[#This Row],[Abs Erorr ]]/Table8[[#This Row],[Adj Close]]</f>
        <v>2.155623439555842E-3</v>
      </c>
      <c r="M470" s="75">
        <f t="shared" si="15"/>
        <v>120.79939</v>
      </c>
      <c r="N470" s="69">
        <f>(Table8[[#This Row],[Adj Close]]-Table8[[#This Row],[Forecast 6 Period ]])</f>
        <v>2.4828100000000006</v>
      </c>
      <c r="O470" s="69">
        <f>Table8[[#This Row],[Erorr 2]]^2</f>
        <v>6.1643454961000028</v>
      </c>
      <c r="P470" s="69">
        <f>ABS(Table8[[#This Row],[Erorr 2]])</f>
        <v>2.4828100000000006</v>
      </c>
      <c r="Q470" s="6">
        <f>Table8[[#This Row],[Abs Erorr 4]]/Table8[[#This Row],[Adj Close]]</f>
        <v>2.0139241512562241E-2</v>
      </c>
    </row>
    <row r="471" spans="6:17" x14ac:dyDescent="0.3">
      <c r="F471" s="79">
        <v>44145</v>
      </c>
      <c r="G471" s="80">
        <v>122.0967</v>
      </c>
      <c r="H471" s="69">
        <f t="shared" si="14"/>
        <v>123.48299</v>
      </c>
      <c r="I471" s="69">
        <f>(Table8[[#This Row],[Adj Close]]-Table8[[#This Row],[Forecast 3 Period]])</f>
        <v>-1.3862900000000025</v>
      </c>
      <c r="J471" s="69">
        <f>Table8[[#This Row],[Erorr ]]^2</f>
        <v>1.9217999641000068</v>
      </c>
      <c r="K471" s="69">
        <f>ABS(Table8[[#This Row],[Erorr ]])</f>
        <v>1.3862900000000025</v>
      </c>
      <c r="L471" s="6">
        <f>Table8[[#This Row],[Abs Erorr ]]/Table8[[#This Row],[Adj Close]]</f>
        <v>1.1354033319491866E-2</v>
      </c>
      <c r="M471" s="75">
        <f t="shared" si="15"/>
        <v>122.06423000000001</v>
      </c>
      <c r="N471" s="69">
        <f>(Table8[[#This Row],[Adj Close]]-Table8[[#This Row],[Forecast 6 Period ]])</f>
        <v>3.2469999999989341E-2</v>
      </c>
      <c r="O471" s="69">
        <f>Table8[[#This Row],[Erorr 2]]^2</f>
        <v>1.0543008999993077E-3</v>
      </c>
      <c r="P471" s="69">
        <f>ABS(Table8[[#This Row],[Erorr 2]])</f>
        <v>3.2469999999989341E-2</v>
      </c>
      <c r="Q471" s="6">
        <f>Table8[[#This Row],[Abs Erorr 4]]/Table8[[#This Row],[Adj Close]]</f>
        <v>2.6593675340930053E-4</v>
      </c>
    </row>
    <row r="472" spans="6:17" x14ac:dyDescent="0.3">
      <c r="F472" s="79">
        <v>44146</v>
      </c>
      <c r="G472" s="80">
        <v>122.04900000000001</v>
      </c>
      <c r="H472" s="69">
        <f t="shared" si="14"/>
        <v>122.79365999999999</v>
      </c>
      <c r="I472" s="69">
        <f>(Table8[[#This Row],[Adj Close]]-Table8[[#This Row],[Forecast 3 Period]])</f>
        <v>-0.74465999999998189</v>
      </c>
      <c r="J472" s="69">
        <f>Table8[[#This Row],[Erorr ]]^2</f>
        <v>0.55451851559997301</v>
      </c>
      <c r="K472" s="69">
        <f>ABS(Table8[[#This Row],[Erorr ]])</f>
        <v>0.74465999999998189</v>
      </c>
      <c r="L472" s="6">
        <f>Table8[[#This Row],[Abs Erorr ]]/Table8[[#This Row],[Adj Close]]</f>
        <v>6.1013199616545962E-3</v>
      </c>
      <c r="M472" s="75">
        <f t="shared" si="15"/>
        <v>122.60821000000001</v>
      </c>
      <c r="N472" s="69">
        <f>(Table8[[#This Row],[Adj Close]]-Table8[[#This Row],[Forecast 6 Period ]])</f>
        <v>-0.55921000000000731</v>
      </c>
      <c r="O472" s="69">
        <f>Table8[[#This Row],[Erorr 2]]^2</f>
        <v>0.3127158241000082</v>
      </c>
      <c r="P472" s="69">
        <f>ABS(Table8[[#This Row],[Erorr 2]])</f>
        <v>0.55921000000000731</v>
      </c>
      <c r="Q472" s="6">
        <f>Table8[[#This Row],[Abs Erorr 4]]/Table8[[#This Row],[Adj Close]]</f>
        <v>4.5818482740539231E-3</v>
      </c>
    </row>
    <row r="473" spans="6:17" x14ac:dyDescent="0.3">
      <c r="F473" s="79">
        <v>44147</v>
      </c>
      <c r="G473" s="80">
        <v>121.07380000000001</v>
      </c>
      <c r="H473" s="69">
        <f t="shared" si="14"/>
        <v>122.43326999999999</v>
      </c>
      <c r="I473" s="69">
        <f>(Table8[[#This Row],[Adj Close]]-Table8[[#This Row],[Forecast 3 Period]])</f>
        <v>-1.3594699999999875</v>
      </c>
      <c r="J473" s="69">
        <f>Table8[[#This Row],[Erorr ]]^2</f>
        <v>1.8481586808999662</v>
      </c>
      <c r="K473" s="69">
        <f>ABS(Table8[[#This Row],[Erorr ]])</f>
        <v>1.3594699999999875</v>
      </c>
      <c r="L473" s="6">
        <f>Table8[[#This Row],[Abs Erorr ]]/Table8[[#This Row],[Adj Close]]</f>
        <v>1.1228440835259052E-2</v>
      </c>
      <c r="M473" s="75">
        <f t="shared" si="15"/>
        <v>122.70669000000001</v>
      </c>
      <c r="N473" s="69">
        <f>(Table8[[#This Row],[Adj Close]]-Table8[[#This Row],[Forecast 6 Period ]])</f>
        <v>-1.6328900000000033</v>
      </c>
      <c r="O473" s="69">
        <f>Table8[[#This Row],[Erorr 2]]^2</f>
        <v>2.6663297521000109</v>
      </c>
      <c r="P473" s="69">
        <f>ABS(Table8[[#This Row],[Erorr 2]])</f>
        <v>1.6328900000000033</v>
      </c>
      <c r="Q473" s="6">
        <f>Table8[[#This Row],[Abs Erorr 4]]/Table8[[#This Row],[Adj Close]]</f>
        <v>1.3486732885232009E-2</v>
      </c>
    </row>
    <row r="474" spans="6:17" x14ac:dyDescent="0.3">
      <c r="F474" s="79">
        <v>44148</v>
      </c>
      <c r="G474" s="80">
        <v>122.6417</v>
      </c>
      <c r="H474" s="69">
        <f t="shared" si="14"/>
        <v>121.67322999999999</v>
      </c>
      <c r="I474" s="69">
        <f>(Table8[[#This Row],[Adj Close]]-Table8[[#This Row],[Forecast 3 Period]])</f>
        <v>0.9684700000000106</v>
      </c>
      <c r="J474" s="69">
        <f>Table8[[#This Row],[Erorr ]]^2</f>
        <v>0.93793414090002059</v>
      </c>
      <c r="K474" s="69">
        <f>ABS(Table8[[#This Row],[Erorr ]])</f>
        <v>0.9684700000000106</v>
      </c>
      <c r="L474" s="6">
        <f>Table8[[#This Row],[Abs Erorr ]]/Table8[[#This Row],[Adj Close]]</f>
        <v>7.8967431142915549E-3</v>
      </c>
      <c r="M474" s="75">
        <f t="shared" si="15"/>
        <v>122.42371000000001</v>
      </c>
      <c r="N474" s="69">
        <f>(Table8[[#This Row],[Adj Close]]-Table8[[#This Row],[Forecast 6 Period ]])</f>
        <v>0.21798999999998614</v>
      </c>
      <c r="O474" s="69">
        <f>Table8[[#This Row],[Erorr 2]]^2</f>
        <v>4.7519640099993959E-2</v>
      </c>
      <c r="P474" s="69">
        <f>ABS(Table8[[#This Row],[Erorr 2]])</f>
        <v>0.21798999999998614</v>
      </c>
      <c r="Q474" s="6">
        <f>Table8[[#This Row],[Abs Erorr 4]]/Table8[[#This Row],[Adj Close]]</f>
        <v>1.7774541611864981E-3</v>
      </c>
    </row>
    <row r="475" spans="6:17" x14ac:dyDescent="0.3">
      <c r="F475" s="79">
        <v>44151</v>
      </c>
      <c r="G475" s="80">
        <v>124.3913</v>
      </c>
      <c r="H475" s="69">
        <f t="shared" si="14"/>
        <v>121.99351999999999</v>
      </c>
      <c r="I475" s="69">
        <f>(Table8[[#This Row],[Adj Close]]-Table8[[#This Row],[Forecast 3 Period]])</f>
        <v>2.3977800000000116</v>
      </c>
      <c r="J475" s="69">
        <f>Table8[[#This Row],[Erorr ]]^2</f>
        <v>5.7493489284000558</v>
      </c>
      <c r="K475" s="69">
        <f>ABS(Table8[[#This Row],[Erorr ]])</f>
        <v>2.3977800000000116</v>
      </c>
      <c r="L475" s="6">
        <f>Table8[[#This Row],[Abs Erorr ]]/Table8[[#This Row],[Adj Close]]</f>
        <v>1.9276106930307919E-2</v>
      </c>
      <c r="M475" s="75">
        <f t="shared" si="15"/>
        <v>122.22390000000001</v>
      </c>
      <c r="N475" s="69">
        <f>(Table8[[#This Row],[Adj Close]]-Table8[[#This Row],[Forecast 6 Period ]])</f>
        <v>2.1673999999999864</v>
      </c>
      <c r="O475" s="69">
        <f>Table8[[#This Row],[Erorr 2]]^2</f>
        <v>4.6976227599999412</v>
      </c>
      <c r="P475" s="69">
        <f>ABS(Table8[[#This Row],[Erorr 2]])</f>
        <v>2.1673999999999864</v>
      </c>
      <c r="Q475" s="6">
        <f>Table8[[#This Row],[Abs Erorr 4]]/Table8[[#This Row],[Adj Close]]</f>
        <v>1.7424048144846032E-2</v>
      </c>
    </row>
    <row r="476" spans="6:17" x14ac:dyDescent="0.3">
      <c r="F476" s="79">
        <v>44152</v>
      </c>
      <c r="G476" s="80">
        <v>126.399</v>
      </c>
      <c r="H476" s="69">
        <f t="shared" si="14"/>
        <v>122.87117000000001</v>
      </c>
      <c r="I476" s="69">
        <f>(Table8[[#This Row],[Adj Close]]-Table8[[#This Row],[Forecast 3 Period]])</f>
        <v>3.5278299999999945</v>
      </c>
      <c r="J476" s="69">
        <f>Table8[[#This Row],[Erorr ]]^2</f>
        <v>12.445584508899961</v>
      </c>
      <c r="K476" s="69">
        <f>ABS(Table8[[#This Row],[Erorr ]])</f>
        <v>3.5278299999999945</v>
      </c>
      <c r="L476" s="6">
        <f>Table8[[#This Row],[Abs Erorr ]]/Table8[[#This Row],[Adj Close]]</f>
        <v>2.7910268277438859E-2</v>
      </c>
      <c r="M476" s="75">
        <f t="shared" si="15"/>
        <v>122.56905</v>
      </c>
      <c r="N476" s="69">
        <f>(Table8[[#This Row],[Adj Close]]-Table8[[#This Row],[Forecast 6 Period ]])</f>
        <v>3.8299499999999966</v>
      </c>
      <c r="O476" s="69">
        <f>Table8[[#This Row],[Erorr 2]]^2</f>
        <v>14.668517002499975</v>
      </c>
      <c r="P476" s="69">
        <f>ABS(Table8[[#This Row],[Erorr 2]])</f>
        <v>3.8299499999999966</v>
      </c>
      <c r="Q476" s="6">
        <f>Table8[[#This Row],[Abs Erorr 4]]/Table8[[#This Row],[Adj Close]]</f>
        <v>3.0300477060736214E-2</v>
      </c>
    </row>
    <row r="477" spans="6:17" x14ac:dyDescent="0.3">
      <c r="F477" s="79">
        <v>44153</v>
      </c>
      <c r="G477" s="80">
        <v>125.8445</v>
      </c>
      <c r="H477" s="69">
        <f t="shared" si="14"/>
        <v>124.6695</v>
      </c>
      <c r="I477" s="69">
        <f>(Table8[[#This Row],[Adj Close]]-Table8[[#This Row],[Forecast 3 Period]])</f>
        <v>1.1749999999999972</v>
      </c>
      <c r="J477" s="69">
        <f>Table8[[#This Row],[Erorr ]]^2</f>
        <v>1.3806249999999933</v>
      </c>
      <c r="K477" s="69">
        <f>ABS(Table8[[#This Row],[Erorr ]])</f>
        <v>1.1749999999999972</v>
      </c>
      <c r="L477" s="6">
        <f>Table8[[#This Row],[Abs Erorr ]]/Table8[[#This Row],[Adj Close]]</f>
        <v>9.3369197700336297E-3</v>
      </c>
      <c r="M477" s="75">
        <f t="shared" si="15"/>
        <v>123.31573000000002</v>
      </c>
      <c r="N477" s="69">
        <f>(Table8[[#This Row],[Adj Close]]-Table8[[#This Row],[Forecast 6 Period ]])</f>
        <v>2.5287699999999802</v>
      </c>
      <c r="O477" s="69">
        <f>Table8[[#This Row],[Erorr 2]]^2</f>
        <v>6.3946777128998997</v>
      </c>
      <c r="P477" s="69">
        <f>ABS(Table8[[#This Row],[Erorr 2]])</f>
        <v>2.5287699999999802</v>
      </c>
      <c r="Q477" s="6">
        <f>Table8[[#This Row],[Abs Erorr 4]]/Table8[[#This Row],[Adj Close]]</f>
        <v>2.0094402218610908E-2</v>
      </c>
    </row>
    <row r="478" spans="6:17" x14ac:dyDescent="0.3">
      <c r="F478" s="79">
        <v>44154</v>
      </c>
      <c r="G478" s="80">
        <v>126.1121</v>
      </c>
      <c r="H478" s="69">
        <f t="shared" si="14"/>
        <v>125.57488999999998</v>
      </c>
      <c r="I478" s="69">
        <f>(Table8[[#This Row],[Adj Close]]-Table8[[#This Row],[Forecast 3 Period]])</f>
        <v>0.53721000000001595</v>
      </c>
      <c r="J478" s="69">
        <f>Table8[[#This Row],[Erorr ]]^2</f>
        <v>0.28859458410001715</v>
      </c>
      <c r="K478" s="69">
        <f>ABS(Table8[[#This Row],[Erorr ]])</f>
        <v>0.53721000000001595</v>
      </c>
      <c r="L478" s="6">
        <f>Table8[[#This Row],[Abs Erorr ]]/Table8[[#This Row],[Adj Close]]</f>
        <v>4.2597815752811663E-3</v>
      </c>
      <c r="M478" s="75">
        <f t="shared" si="15"/>
        <v>124.16758000000002</v>
      </c>
      <c r="N478" s="69">
        <f>(Table8[[#This Row],[Adj Close]]-Table8[[#This Row],[Forecast 6 Period ]])</f>
        <v>1.9445199999999829</v>
      </c>
      <c r="O478" s="69">
        <f>Table8[[#This Row],[Erorr 2]]^2</f>
        <v>3.7811580303999337</v>
      </c>
      <c r="P478" s="69">
        <f>ABS(Table8[[#This Row],[Erorr 2]])</f>
        <v>1.9445199999999829</v>
      </c>
      <c r="Q478" s="6">
        <f>Table8[[#This Row],[Abs Erorr 4]]/Table8[[#This Row],[Adj Close]]</f>
        <v>1.5418980415043306E-2</v>
      </c>
    </row>
    <row r="479" spans="6:17" x14ac:dyDescent="0.3">
      <c r="F479" s="79">
        <v>44155</v>
      </c>
      <c r="G479" s="80">
        <v>127.13509999999999</v>
      </c>
      <c r="H479" s="69">
        <f t="shared" si="14"/>
        <v>126.11788999999999</v>
      </c>
      <c r="I479" s="69">
        <f>(Table8[[#This Row],[Adj Close]]-Table8[[#This Row],[Forecast 3 Period]])</f>
        <v>1.0172100000000057</v>
      </c>
      <c r="J479" s="69">
        <f>Table8[[#This Row],[Erorr ]]^2</f>
        <v>1.0347161841000116</v>
      </c>
      <c r="K479" s="69">
        <f>ABS(Table8[[#This Row],[Erorr ]])</f>
        <v>1.0172100000000057</v>
      </c>
      <c r="L479" s="6">
        <f>Table8[[#This Row],[Abs Erorr ]]/Table8[[#This Row],[Adj Close]]</f>
        <v>8.0010162417774935E-3</v>
      </c>
      <c r="M479" s="75">
        <f t="shared" si="15"/>
        <v>124.92093</v>
      </c>
      <c r="N479" s="69">
        <f>(Table8[[#This Row],[Adj Close]]-Table8[[#This Row],[Forecast 6 Period ]])</f>
        <v>2.2141699999999958</v>
      </c>
      <c r="O479" s="69">
        <f>Table8[[#This Row],[Erorr 2]]^2</f>
        <v>4.9025487888999812</v>
      </c>
      <c r="P479" s="69">
        <f>ABS(Table8[[#This Row],[Erorr 2]])</f>
        <v>2.2141699999999958</v>
      </c>
      <c r="Q479" s="6">
        <f>Table8[[#This Row],[Abs Erorr 4]]/Table8[[#This Row],[Adj Close]]</f>
        <v>1.7415882789253288E-2</v>
      </c>
    </row>
    <row r="480" spans="6:17" x14ac:dyDescent="0.3">
      <c r="F480" s="79">
        <v>44158</v>
      </c>
      <c r="G480" s="80">
        <v>128.2346</v>
      </c>
      <c r="H480" s="69">
        <f t="shared" si="14"/>
        <v>126.44101999999999</v>
      </c>
      <c r="I480" s="69">
        <f>(Table8[[#This Row],[Adj Close]]-Table8[[#This Row],[Forecast 3 Period]])</f>
        <v>1.7935800000000057</v>
      </c>
      <c r="J480" s="69">
        <f>Table8[[#This Row],[Erorr ]]^2</f>
        <v>3.2169292164000205</v>
      </c>
      <c r="K480" s="69">
        <f>ABS(Table8[[#This Row],[Erorr ]])</f>
        <v>1.7935800000000057</v>
      </c>
      <c r="L480" s="6">
        <f>Table8[[#This Row],[Abs Erorr ]]/Table8[[#This Row],[Adj Close]]</f>
        <v>1.3986708735395951E-2</v>
      </c>
      <c r="M480" s="75">
        <f t="shared" si="15"/>
        <v>125.80144000000001</v>
      </c>
      <c r="N480" s="69">
        <f>(Table8[[#This Row],[Adj Close]]-Table8[[#This Row],[Forecast 6 Period ]])</f>
        <v>2.4331599999999867</v>
      </c>
      <c r="O480" s="69">
        <f>Table8[[#This Row],[Erorr 2]]^2</f>
        <v>5.9202675855999347</v>
      </c>
      <c r="P480" s="69">
        <f>ABS(Table8[[#This Row],[Erorr 2]])</f>
        <v>2.4331599999999867</v>
      </c>
      <c r="Q480" s="6">
        <f>Table8[[#This Row],[Abs Erorr 4]]/Table8[[#This Row],[Adj Close]]</f>
        <v>1.8974286191090289E-2</v>
      </c>
    </row>
    <row r="481" spans="6:17" x14ac:dyDescent="0.3">
      <c r="F481" s="79">
        <v>44159</v>
      </c>
      <c r="G481" s="80">
        <v>128.77950000000001</v>
      </c>
      <c r="H481" s="69">
        <f t="shared" si="14"/>
        <v>127.268</v>
      </c>
      <c r="I481" s="69">
        <f>(Table8[[#This Row],[Adj Close]]-Table8[[#This Row],[Forecast 3 Period]])</f>
        <v>1.5115000000000123</v>
      </c>
      <c r="J481" s="69">
        <f>Table8[[#This Row],[Erorr ]]^2</f>
        <v>2.2846322500000373</v>
      </c>
      <c r="K481" s="69">
        <f>ABS(Table8[[#This Row],[Erorr ]])</f>
        <v>1.5115000000000123</v>
      </c>
      <c r="L481" s="6">
        <f>Table8[[#This Row],[Abs Erorr ]]/Table8[[#This Row],[Adj Close]]</f>
        <v>1.1737116544170556E-2</v>
      </c>
      <c r="M481" s="75">
        <f t="shared" si="15"/>
        <v>126.54429</v>
      </c>
      <c r="N481" s="69">
        <f>(Table8[[#This Row],[Adj Close]]-Table8[[#This Row],[Forecast 6 Period ]])</f>
        <v>2.2352100000000092</v>
      </c>
      <c r="O481" s="69">
        <f>Table8[[#This Row],[Erorr 2]]^2</f>
        <v>4.9961637441000413</v>
      </c>
      <c r="P481" s="69">
        <f>ABS(Table8[[#This Row],[Erorr 2]])</f>
        <v>2.2352100000000092</v>
      </c>
      <c r="Q481" s="6">
        <f>Table8[[#This Row],[Abs Erorr 4]]/Table8[[#This Row],[Adj Close]]</f>
        <v>1.7356877453321446E-2</v>
      </c>
    </row>
    <row r="482" spans="6:17" x14ac:dyDescent="0.3">
      <c r="F482" s="79">
        <v>44160</v>
      </c>
      <c r="G482" s="80">
        <v>129.58260000000001</v>
      </c>
      <c r="H482" s="69">
        <f t="shared" si="14"/>
        <v>128.12270999999998</v>
      </c>
      <c r="I482" s="69">
        <f>(Table8[[#This Row],[Adj Close]]-Table8[[#This Row],[Forecast 3 Period]])</f>
        <v>1.4598900000000299</v>
      </c>
      <c r="J482" s="69">
        <f>Table8[[#This Row],[Erorr ]]^2</f>
        <v>2.1312788121000872</v>
      </c>
      <c r="K482" s="69">
        <f>ABS(Table8[[#This Row],[Erorr ]])</f>
        <v>1.4598900000000299</v>
      </c>
      <c r="L482" s="6">
        <f>Table8[[#This Row],[Abs Erorr ]]/Table8[[#This Row],[Adj Close]]</f>
        <v>1.1266095911025321E-2</v>
      </c>
      <c r="M482" s="75">
        <f t="shared" si="15"/>
        <v>127.27661000000001</v>
      </c>
      <c r="N482" s="69">
        <f>(Table8[[#This Row],[Adj Close]]-Table8[[#This Row],[Forecast 6 Period ]])</f>
        <v>2.3059900000000084</v>
      </c>
      <c r="O482" s="69">
        <f>Table8[[#This Row],[Erorr 2]]^2</f>
        <v>5.317589880100039</v>
      </c>
      <c r="P482" s="69">
        <f>ABS(Table8[[#This Row],[Erorr 2]])</f>
        <v>2.3059900000000084</v>
      </c>
      <c r="Q482" s="6">
        <f>Table8[[#This Row],[Abs Erorr 4]]/Table8[[#This Row],[Adj Close]]</f>
        <v>1.7795521929641851E-2</v>
      </c>
    </row>
    <row r="483" spans="6:17" x14ac:dyDescent="0.3">
      <c r="F483" s="79">
        <v>44162</v>
      </c>
      <c r="G483" s="80">
        <v>128.3493</v>
      </c>
      <c r="H483" s="69">
        <f t="shared" si="14"/>
        <v>128.93727000000001</v>
      </c>
      <c r="I483" s="69">
        <f>(Table8[[#This Row],[Adj Close]]-Table8[[#This Row],[Forecast 3 Period]])</f>
        <v>-0.58797000000001276</v>
      </c>
      <c r="J483" s="69">
        <f>Table8[[#This Row],[Erorr ]]^2</f>
        <v>0.34570872090001503</v>
      </c>
      <c r="K483" s="69">
        <f>ABS(Table8[[#This Row],[Erorr ]])</f>
        <v>0.58797000000001276</v>
      </c>
      <c r="L483" s="6">
        <f>Table8[[#This Row],[Abs Erorr ]]/Table8[[#This Row],[Adj Close]]</f>
        <v>4.5810144659925124E-3</v>
      </c>
      <c r="M483" s="75">
        <f t="shared" si="15"/>
        <v>127.94202000000001</v>
      </c>
      <c r="N483" s="69">
        <f>(Table8[[#This Row],[Adj Close]]-Table8[[#This Row],[Forecast 6 Period ]])</f>
        <v>0.40727999999998588</v>
      </c>
      <c r="O483" s="69">
        <f>Table8[[#This Row],[Erorr 2]]^2</f>
        <v>0.16587699839998848</v>
      </c>
      <c r="P483" s="69">
        <f>ABS(Table8[[#This Row],[Erorr 2]])</f>
        <v>0.40727999999998588</v>
      </c>
      <c r="Q483" s="6">
        <f>Table8[[#This Row],[Abs Erorr 4]]/Table8[[#This Row],[Adj Close]]</f>
        <v>3.1732155921379069E-3</v>
      </c>
    </row>
    <row r="484" spans="6:17" x14ac:dyDescent="0.3">
      <c r="F484" s="79">
        <v>44165</v>
      </c>
      <c r="G484" s="80">
        <v>128.77950000000001</v>
      </c>
      <c r="H484" s="69">
        <f t="shared" si="14"/>
        <v>128.84835000000001</v>
      </c>
      <c r="I484" s="69">
        <f>(Table8[[#This Row],[Adj Close]]-Table8[[#This Row],[Forecast 3 Period]])</f>
        <v>-6.8849999999997635E-2</v>
      </c>
      <c r="J484" s="69">
        <f>Table8[[#This Row],[Erorr ]]^2</f>
        <v>4.7403224999996744E-3</v>
      </c>
      <c r="K484" s="69">
        <f>ABS(Table8[[#This Row],[Erorr ]])</f>
        <v>6.8849999999997635E-2</v>
      </c>
      <c r="L484" s="6">
        <f>Table8[[#This Row],[Abs Erorr ]]/Table8[[#This Row],[Adj Close]]</f>
        <v>5.3463478270996258E-4</v>
      </c>
      <c r="M484" s="75">
        <f t="shared" si="15"/>
        <v>128.31392</v>
      </c>
      <c r="N484" s="69">
        <f>(Table8[[#This Row],[Adj Close]]-Table8[[#This Row],[Forecast 6 Period ]])</f>
        <v>0.46558000000001698</v>
      </c>
      <c r="O484" s="69">
        <f>Table8[[#This Row],[Erorr 2]]^2</f>
        <v>0.21676473640001581</v>
      </c>
      <c r="P484" s="69">
        <f>ABS(Table8[[#This Row],[Erorr 2]])</f>
        <v>0.46558000000001698</v>
      </c>
      <c r="Q484" s="6">
        <f>Table8[[#This Row],[Abs Erorr 4]]/Table8[[#This Row],[Adj Close]]</f>
        <v>3.6153269736255919E-3</v>
      </c>
    </row>
    <row r="485" spans="6:17" x14ac:dyDescent="0.3">
      <c r="F485" s="79">
        <v>44166</v>
      </c>
      <c r="G485" s="80">
        <v>129.48699999999999</v>
      </c>
      <c r="H485" s="69">
        <f t="shared" si="14"/>
        <v>128.89136999999999</v>
      </c>
      <c r="I485" s="69">
        <f>(Table8[[#This Row],[Adj Close]]-Table8[[#This Row],[Forecast 3 Period]])</f>
        <v>0.59562999999999988</v>
      </c>
      <c r="J485" s="69">
        <f>Table8[[#This Row],[Erorr ]]^2</f>
        <v>0.35477509689999986</v>
      </c>
      <c r="K485" s="69">
        <f>ABS(Table8[[#This Row],[Erorr ]])</f>
        <v>0.59562999999999988</v>
      </c>
      <c r="L485" s="6">
        <f>Table8[[#This Row],[Abs Erorr ]]/Table8[[#This Row],[Adj Close]]</f>
        <v>4.5999212276135824E-3</v>
      </c>
      <c r="M485" s="75">
        <f t="shared" si="15"/>
        <v>128.63515000000001</v>
      </c>
      <c r="N485" s="69">
        <f>(Table8[[#This Row],[Adj Close]]-Table8[[#This Row],[Forecast 6 Period ]])</f>
        <v>0.85184999999998468</v>
      </c>
      <c r="O485" s="69">
        <f>Table8[[#This Row],[Erorr 2]]^2</f>
        <v>0.72564842249997386</v>
      </c>
      <c r="P485" s="69">
        <f>ABS(Table8[[#This Row],[Erorr 2]])</f>
        <v>0.85184999999998468</v>
      </c>
      <c r="Q485" s="6">
        <f>Table8[[#This Row],[Abs Erorr 4]]/Table8[[#This Row],[Adj Close]]</f>
        <v>6.5786526832808294E-3</v>
      </c>
    </row>
    <row r="486" spans="6:17" x14ac:dyDescent="0.3">
      <c r="F486" s="79">
        <v>44167</v>
      </c>
      <c r="G486" s="80">
        <v>129.6208</v>
      </c>
      <c r="H486" s="69">
        <f t="shared" si="14"/>
        <v>128.93344000000002</v>
      </c>
      <c r="I486" s="69">
        <f>(Table8[[#This Row],[Adj Close]]-Table8[[#This Row],[Forecast 3 Period]])</f>
        <v>0.68735999999998398</v>
      </c>
      <c r="J486" s="69">
        <f>Table8[[#This Row],[Erorr ]]^2</f>
        <v>0.47246376959997799</v>
      </c>
      <c r="K486" s="69">
        <f>ABS(Table8[[#This Row],[Erorr ]])</f>
        <v>0.68735999999998398</v>
      </c>
      <c r="L486" s="6">
        <f>Table8[[#This Row],[Abs Erorr ]]/Table8[[#This Row],[Adj Close]]</f>
        <v>5.3028526285903493E-3</v>
      </c>
      <c r="M486" s="75">
        <f t="shared" si="15"/>
        <v>128.94109</v>
      </c>
      <c r="N486" s="69">
        <f>(Table8[[#This Row],[Adj Close]]-Table8[[#This Row],[Forecast 6 Period ]])</f>
        <v>0.67971000000000004</v>
      </c>
      <c r="O486" s="69">
        <f>Table8[[#This Row],[Erorr 2]]^2</f>
        <v>0.46200568410000004</v>
      </c>
      <c r="P486" s="69">
        <f>ABS(Table8[[#This Row],[Erorr 2]])</f>
        <v>0.67971000000000004</v>
      </c>
      <c r="Q486" s="6">
        <f>Table8[[#This Row],[Abs Erorr 4]]/Table8[[#This Row],[Adj Close]]</f>
        <v>5.2438343228864504E-3</v>
      </c>
    </row>
    <row r="487" spans="6:17" x14ac:dyDescent="0.3">
      <c r="F487" s="79">
        <v>44168</v>
      </c>
      <c r="G487" s="80">
        <v>130.9402</v>
      </c>
      <c r="H487" s="69">
        <f t="shared" si="14"/>
        <v>129.32827</v>
      </c>
      <c r="I487" s="69">
        <f>(Table8[[#This Row],[Adj Close]]-Table8[[#This Row],[Forecast 3 Period]])</f>
        <v>1.611930000000001</v>
      </c>
      <c r="J487" s="69">
        <f>Table8[[#This Row],[Erorr ]]^2</f>
        <v>2.5983183249000033</v>
      </c>
      <c r="K487" s="69">
        <f>ABS(Table8[[#This Row],[Erorr ]])</f>
        <v>1.611930000000001</v>
      </c>
      <c r="L487" s="6">
        <f>Table8[[#This Row],[Abs Erorr ]]/Table8[[#This Row],[Adj Close]]</f>
        <v>1.2310428730061516E-2</v>
      </c>
      <c r="M487" s="75">
        <f t="shared" si="15"/>
        <v>129.08353</v>
      </c>
      <c r="N487" s="69">
        <f>(Table8[[#This Row],[Adj Close]]-Table8[[#This Row],[Forecast 6 Period ]])</f>
        <v>1.8566700000000083</v>
      </c>
      <c r="O487" s="69">
        <f>Table8[[#This Row],[Erorr 2]]^2</f>
        <v>3.4472234889000308</v>
      </c>
      <c r="P487" s="69">
        <f>ABS(Table8[[#This Row],[Erorr 2]])</f>
        <v>1.8566700000000083</v>
      </c>
      <c r="Q487" s="6">
        <f>Table8[[#This Row],[Abs Erorr 4]]/Table8[[#This Row],[Adj Close]]</f>
        <v>1.4179526226475966E-2</v>
      </c>
    </row>
    <row r="488" spans="6:17" x14ac:dyDescent="0.3">
      <c r="F488" s="79">
        <v>44169</v>
      </c>
      <c r="G488" s="80">
        <v>131.42400000000001</v>
      </c>
      <c r="H488" s="69">
        <f t="shared" si="14"/>
        <v>130.10842</v>
      </c>
      <c r="I488" s="69">
        <f>(Table8[[#This Row],[Adj Close]]-Table8[[#This Row],[Forecast 3 Period]])</f>
        <v>1.3155800000000113</v>
      </c>
      <c r="J488" s="69">
        <f>Table8[[#This Row],[Erorr ]]^2</f>
        <v>1.7307507364000296</v>
      </c>
      <c r="K488" s="69">
        <f>ABS(Table8[[#This Row],[Erorr ]])</f>
        <v>1.3155800000000113</v>
      </c>
      <c r="L488" s="6">
        <f>Table8[[#This Row],[Abs Erorr ]]/Table8[[#This Row],[Adj Close]]</f>
        <v>1.0010196006817714E-2</v>
      </c>
      <c r="M488" s="75">
        <f t="shared" si="15"/>
        <v>129.55869000000001</v>
      </c>
      <c r="N488" s="69">
        <f>(Table8[[#This Row],[Adj Close]]-Table8[[#This Row],[Forecast 6 Period ]])</f>
        <v>1.8653099999999938</v>
      </c>
      <c r="O488" s="69">
        <f>Table8[[#This Row],[Erorr 2]]^2</f>
        <v>3.4793813960999769</v>
      </c>
      <c r="P488" s="69">
        <f>ABS(Table8[[#This Row],[Erorr 2]])</f>
        <v>1.8653099999999938</v>
      </c>
      <c r="Q488" s="6">
        <f>Table8[[#This Row],[Abs Erorr 4]]/Table8[[#This Row],[Adj Close]]</f>
        <v>1.4193069758948089E-2</v>
      </c>
    </row>
    <row r="489" spans="6:17" x14ac:dyDescent="0.3">
      <c r="F489" s="79">
        <v>44172</v>
      </c>
      <c r="G489" s="80">
        <v>132.91839999999999</v>
      </c>
      <c r="H489" s="69">
        <f t="shared" si="14"/>
        <v>130.73790000000002</v>
      </c>
      <c r="I489" s="69">
        <f>(Table8[[#This Row],[Adj Close]]-Table8[[#This Row],[Forecast 3 Period]])</f>
        <v>2.1804999999999666</v>
      </c>
      <c r="J489" s="69">
        <f>Table8[[#This Row],[Erorr ]]^2</f>
        <v>4.7545802499998544</v>
      </c>
      <c r="K489" s="69">
        <f>ABS(Table8[[#This Row],[Erorr ]])</f>
        <v>2.1804999999999666</v>
      </c>
      <c r="L489" s="6">
        <f>Table8[[#This Row],[Abs Erorr ]]/Table8[[#This Row],[Adj Close]]</f>
        <v>1.6404801743024042E-2</v>
      </c>
      <c r="M489" s="75">
        <f t="shared" si="15"/>
        <v>130.00728000000001</v>
      </c>
      <c r="N489" s="69">
        <f>(Table8[[#This Row],[Adj Close]]-Table8[[#This Row],[Forecast 6 Period ]])</f>
        <v>2.9111199999999826</v>
      </c>
      <c r="O489" s="69">
        <f>Table8[[#This Row],[Erorr 2]]^2</f>
        <v>8.4746196543998984</v>
      </c>
      <c r="P489" s="69">
        <f>ABS(Table8[[#This Row],[Erorr 2]])</f>
        <v>2.9111199999999826</v>
      </c>
      <c r="Q489" s="6">
        <f>Table8[[#This Row],[Abs Erorr 4]]/Table8[[#This Row],[Adj Close]]</f>
        <v>2.1901557647398574E-2</v>
      </c>
    </row>
    <row r="490" spans="6:17" x14ac:dyDescent="0.3">
      <c r="F490" s="79">
        <v>44173</v>
      </c>
      <c r="G490" s="80">
        <v>133.27279999999999</v>
      </c>
      <c r="H490" s="69">
        <f t="shared" si="14"/>
        <v>131.87662</v>
      </c>
      <c r="I490" s="69">
        <f>(Table8[[#This Row],[Adj Close]]-Table8[[#This Row],[Forecast 3 Period]])</f>
        <v>1.3961799999999869</v>
      </c>
      <c r="J490" s="69">
        <f>Table8[[#This Row],[Erorr ]]^2</f>
        <v>1.9493185923999634</v>
      </c>
      <c r="K490" s="69">
        <f>ABS(Table8[[#This Row],[Erorr ]])</f>
        <v>1.3961799999999869</v>
      </c>
      <c r="L490" s="6">
        <f>Table8[[#This Row],[Abs Erorr ]]/Table8[[#This Row],[Adj Close]]</f>
        <v>1.0476106152192998E-2</v>
      </c>
      <c r="M490" s="75">
        <f t="shared" si="15"/>
        <v>130.80733000000001</v>
      </c>
      <c r="N490" s="69">
        <f>(Table8[[#This Row],[Adj Close]]-Table8[[#This Row],[Forecast 6 Period ]])</f>
        <v>2.4654699999999821</v>
      </c>
      <c r="O490" s="69">
        <f>Table8[[#This Row],[Erorr 2]]^2</f>
        <v>6.0785423208999116</v>
      </c>
      <c r="P490" s="69">
        <f>ABS(Table8[[#This Row],[Erorr 2]])</f>
        <v>2.4654699999999821</v>
      </c>
      <c r="Q490" s="6">
        <f>Table8[[#This Row],[Abs Erorr 4]]/Table8[[#This Row],[Adj Close]]</f>
        <v>1.849942373837709E-2</v>
      </c>
    </row>
    <row r="491" spans="6:17" x14ac:dyDescent="0.3">
      <c r="F491" s="79">
        <v>44174</v>
      </c>
      <c r="G491" s="80">
        <v>132.95670000000001</v>
      </c>
      <c r="H491" s="69">
        <f t="shared" si="14"/>
        <v>132.61184</v>
      </c>
      <c r="I491" s="69">
        <f>(Table8[[#This Row],[Adj Close]]-Table8[[#This Row],[Forecast 3 Period]])</f>
        <v>0.34486000000001127</v>
      </c>
      <c r="J491" s="69">
        <f>Table8[[#This Row],[Erorr ]]^2</f>
        <v>0.11892841960000777</v>
      </c>
      <c r="K491" s="69">
        <f>ABS(Table8[[#This Row],[Erorr ]])</f>
        <v>0.34486000000001127</v>
      </c>
      <c r="L491" s="6">
        <f>Table8[[#This Row],[Abs Erorr ]]/Table8[[#This Row],[Adj Close]]</f>
        <v>2.5937767709337794E-3</v>
      </c>
      <c r="M491" s="75">
        <f t="shared" si="15"/>
        <v>131.62186</v>
      </c>
      <c r="N491" s="69">
        <f>(Table8[[#This Row],[Adj Close]]-Table8[[#This Row],[Forecast 6 Period ]])</f>
        <v>1.334840000000014</v>
      </c>
      <c r="O491" s="69">
        <f>Table8[[#This Row],[Erorr 2]]^2</f>
        <v>1.7817978256000375</v>
      </c>
      <c r="P491" s="69">
        <f>ABS(Table8[[#This Row],[Erorr 2]])</f>
        <v>1.334840000000014</v>
      </c>
      <c r="Q491" s="6">
        <f>Table8[[#This Row],[Abs Erorr 4]]/Table8[[#This Row],[Adj Close]]</f>
        <v>1.0039659528252535E-2</v>
      </c>
    </row>
    <row r="492" spans="6:17" x14ac:dyDescent="0.3">
      <c r="F492" s="79">
        <v>44175</v>
      </c>
      <c r="G492" s="80">
        <v>131.79759999999999</v>
      </c>
      <c r="H492" s="69">
        <f t="shared" si="14"/>
        <v>133.04004</v>
      </c>
      <c r="I492" s="69">
        <f>(Table8[[#This Row],[Adj Close]]-Table8[[#This Row],[Forecast 3 Period]])</f>
        <v>-1.2424400000000162</v>
      </c>
      <c r="J492" s="69">
        <f>Table8[[#This Row],[Erorr ]]^2</f>
        <v>1.5436571536000403</v>
      </c>
      <c r="K492" s="69">
        <f>ABS(Table8[[#This Row],[Erorr ]])</f>
        <v>1.2424400000000162</v>
      </c>
      <c r="L492" s="6">
        <f>Table8[[#This Row],[Abs Erorr ]]/Table8[[#This Row],[Adj Close]]</f>
        <v>9.4268787899022162E-3</v>
      </c>
      <c r="M492" s="75">
        <f t="shared" si="15"/>
        <v>132.17048</v>
      </c>
      <c r="N492" s="69">
        <f>(Table8[[#This Row],[Adj Close]]-Table8[[#This Row],[Forecast 6 Period ]])</f>
        <v>-0.3728800000000092</v>
      </c>
      <c r="O492" s="69">
        <f>Table8[[#This Row],[Erorr 2]]^2</f>
        <v>0.13903949440000687</v>
      </c>
      <c r="P492" s="69">
        <f>ABS(Table8[[#This Row],[Erorr 2]])</f>
        <v>0.3728800000000092</v>
      </c>
      <c r="Q492" s="6">
        <f>Table8[[#This Row],[Abs Erorr 4]]/Table8[[#This Row],[Adj Close]]</f>
        <v>2.8291865709239718E-3</v>
      </c>
    </row>
    <row r="493" spans="6:17" x14ac:dyDescent="0.3">
      <c r="F493" s="79">
        <v>44176</v>
      </c>
      <c r="G493" s="80">
        <v>131.63470000000001</v>
      </c>
      <c r="H493" s="69">
        <f t="shared" si="14"/>
        <v>132.58789000000002</v>
      </c>
      <c r="I493" s="69">
        <f>(Table8[[#This Row],[Adj Close]]-Table8[[#This Row],[Forecast 3 Period]])</f>
        <v>-0.95319000000000642</v>
      </c>
      <c r="J493" s="69">
        <f>Table8[[#This Row],[Erorr ]]^2</f>
        <v>0.90857117610001226</v>
      </c>
      <c r="K493" s="69">
        <f>ABS(Table8[[#This Row],[Erorr ]])</f>
        <v>0.95319000000000642</v>
      </c>
      <c r="L493" s="6">
        <f>Table8[[#This Row],[Abs Erorr ]]/Table8[[#This Row],[Adj Close]]</f>
        <v>7.2411757690032065E-3</v>
      </c>
      <c r="M493" s="75">
        <f t="shared" si="15"/>
        <v>132.42552000000001</v>
      </c>
      <c r="N493" s="69">
        <f>(Table8[[#This Row],[Adj Close]]-Table8[[#This Row],[Forecast 6 Period ]])</f>
        <v>-0.79081999999999653</v>
      </c>
      <c r="O493" s="69">
        <f>Table8[[#This Row],[Erorr 2]]^2</f>
        <v>0.62539627239999451</v>
      </c>
      <c r="P493" s="69">
        <f>ABS(Table8[[#This Row],[Erorr 2]])</f>
        <v>0.79081999999999653</v>
      </c>
      <c r="Q493" s="6">
        <f>Table8[[#This Row],[Abs Erorr 4]]/Table8[[#This Row],[Adj Close]]</f>
        <v>6.0076864231087736E-3</v>
      </c>
    </row>
    <row r="494" spans="6:17" x14ac:dyDescent="0.3">
      <c r="F494" s="79">
        <v>44179</v>
      </c>
      <c r="G494" s="80">
        <v>130.5522</v>
      </c>
      <c r="H494" s="69">
        <f t="shared" si="14"/>
        <v>132.08017000000001</v>
      </c>
      <c r="I494" s="69">
        <f>(Table8[[#This Row],[Adj Close]]-Table8[[#This Row],[Forecast 3 Period]])</f>
        <v>-1.5279700000000105</v>
      </c>
      <c r="J494" s="69">
        <f>Table8[[#This Row],[Erorr ]]^2</f>
        <v>2.3346923209000319</v>
      </c>
      <c r="K494" s="69">
        <f>ABS(Table8[[#This Row],[Erorr ]])</f>
        <v>1.5279700000000105</v>
      </c>
      <c r="L494" s="6">
        <f>Table8[[#This Row],[Abs Erorr ]]/Table8[[#This Row],[Adj Close]]</f>
        <v>1.1703900815152947E-2</v>
      </c>
      <c r="M494" s="75">
        <f t="shared" si="15"/>
        <v>132.36660000000003</v>
      </c>
      <c r="N494" s="69">
        <f>(Table8[[#This Row],[Adj Close]]-Table8[[#This Row],[Forecast 6 Period ]])</f>
        <v>-1.8144000000000347</v>
      </c>
      <c r="O494" s="69">
        <f>Table8[[#This Row],[Erorr 2]]^2</f>
        <v>3.2920473600001259</v>
      </c>
      <c r="P494" s="69">
        <f>ABS(Table8[[#This Row],[Erorr 2]])</f>
        <v>1.8144000000000347</v>
      </c>
      <c r="Q494" s="6">
        <f>Table8[[#This Row],[Abs Erorr 4]]/Table8[[#This Row],[Adj Close]]</f>
        <v>1.3897889120214248E-2</v>
      </c>
    </row>
    <row r="495" spans="6:17" x14ac:dyDescent="0.3">
      <c r="F495" s="79">
        <v>44180</v>
      </c>
      <c r="G495" s="80">
        <v>133.53149999999999</v>
      </c>
      <c r="H495" s="69">
        <f t="shared" si="14"/>
        <v>131.25057000000001</v>
      </c>
      <c r="I495" s="69">
        <f>(Table8[[#This Row],[Adj Close]]-Table8[[#This Row],[Forecast 3 Period]])</f>
        <v>2.2809299999999837</v>
      </c>
      <c r="J495" s="69">
        <f>Table8[[#This Row],[Erorr ]]^2</f>
        <v>5.2026416648999252</v>
      </c>
      <c r="K495" s="69">
        <f>ABS(Table8[[#This Row],[Erorr ]])</f>
        <v>2.2809299999999837</v>
      </c>
      <c r="L495" s="6">
        <f>Table8[[#This Row],[Abs Erorr ]]/Table8[[#This Row],[Adj Close]]</f>
        <v>1.7081587490591986E-2</v>
      </c>
      <c r="M495" s="75">
        <f t="shared" si="15"/>
        <v>132.00736000000001</v>
      </c>
      <c r="N495" s="69">
        <f>(Table8[[#This Row],[Adj Close]]-Table8[[#This Row],[Forecast 6 Period ]])</f>
        <v>1.5241399999999885</v>
      </c>
      <c r="O495" s="69">
        <f>Table8[[#This Row],[Erorr 2]]^2</f>
        <v>2.3230027395999651</v>
      </c>
      <c r="P495" s="69">
        <f>ABS(Table8[[#This Row],[Erorr 2]])</f>
        <v>1.5241399999999885</v>
      </c>
      <c r="Q495" s="6">
        <f>Table8[[#This Row],[Abs Erorr 4]]/Table8[[#This Row],[Adj Close]]</f>
        <v>1.1414085814957434E-2</v>
      </c>
    </row>
    <row r="496" spans="6:17" x14ac:dyDescent="0.3">
      <c r="F496" s="79">
        <v>44181</v>
      </c>
      <c r="G496" s="80">
        <v>132.5256</v>
      </c>
      <c r="H496" s="69">
        <f t="shared" si="14"/>
        <v>132.06867</v>
      </c>
      <c r="I496" s="69">
        <f>(Table8[[#This Row],[Adj Close]]-Table8[[#This Row],[Forecast 3 Period]])</f>
        <v>0.45692999999999984</v>
      </c>
      <c r="J496" s="69">
        <f>Table8[[#This Row],[Erorr ]]^2</f>
        <v>0.20878502489999984</v>
      </c>
      <c r="K496" s="69">
        <f>ABS(Table8[[#This Row],[Erorr ]])</f>
        <v>0.45692999999999984</v>
      </c>
      <c r="L496" s="6">
        <f>Table8[[#This Row],[Abs Erorr ]]/Table8[[#This Row],[Adj Close]]</f>
        <v>3.4478621488980231E-3</v>
      </c>
      <c r="M496" s="75">
        <f t="shared" si="15"/>
        <v>132.12615</v>
      </c>
      <c r="N496" s="69">
        <f>(Table8[[#This Row],[Adj Close]]-Table8[[#This Row],[Forecast 6 Period ]])</f>
        <v>0.39945000000000164</v>
      </c>
      <c r="O496" s="69">
        <f>Table8[[#This Row],[Erorr 2]]^2</f>
        <v>0.15956030250000131</v>
      </c>
      <c r="P496" s="69">
        <f>ABS(Table8[[#This Row],[Erorr 2]])</f>
        <v>0.39945000000000164</v>
      </c>
      <c r="Q496" s="6">
        <f>Table8[[#This Row],[Abs Erorr 4]]/Table8[[#This Row],[Adj Close]]</f>
        <v>3.0141346275738548E-3</v>
      </c>
    </row>
    <row r="497" spans="6:17" x14ac:dyDescent="0.3">
      <c r="F497" s="79">
        <v>44182</v>
      </c>
      <c r="G497" s="80">
        <v>134.59479999999999</v>
      </c>
      <c r="H497" s="69">
        <f t="shared" si="14"/>
        <v>132.23535000000001</v>
      </c>
      <c r="I497" s="69">
        <f>(Table8[[#This Row],[Adj Close]]-Table8[[#This Row],[Forecast 3 Period]])</f>
        <v>2.3594499999999812</v>
      </c>
      <c r="J497" s="69">
        <f>Table8[[#This Row],[Erorr ]]^2</f>
        <v>5.5670043024999112</v>
      </c>
      <c r="K497" s="69">
        <f>ABS(Table8[[#This Row],[Erorr ]])</f>
        <v>2.3594499999999812</v>
      </c>
      <c r="L497" s="6">
        <f>Table8[[#This Row],[Abs Erorr ]]/Table8[[#This Row],[Adj Close]]</f>
        <v>1.7530023448156847E-2</v>
      </c>
      <c r="M497" s="75">
        <f t="shared" si="15"/>
        <v>132.12423000000001</v>
      </c>
      <c r="N497" s="69">
        <f>(Table8[[#This Row],[Adj Close]]-Table8[[#This Row],[Forecast 6 Period ]])</f>
        <v>2.4705699999999808</v>
      </c>
      <c r="O497" s="69">
        <f>Table8[[#This Row],[Erorr 2]]^2</f>
        <v>6.103716124899905</v>
      </c>
      <c r="P497" s="69">
        <f>ABS(Table8[[#This Row],[Erorr 2]])</f>
        <v>2.4705699999999808</v>
      </c>
      <c r="Q497" s="6">
        <f>Table8[[#This Row],[Abs Erorr 4]]/Table8[[#This Row],[Adj Close]]</f>
        <v>1.8355612549667454E-2</v>
      </c>
    </row>
    <row r="498" spans="6:17" x14ac:dyDescent="0.3">
      <c r="F498" s="79">
        <v>44183</v>
      </c>
      <c r="G498" s="80">
        <v>131.5102</v>
      </c>
      <c r="H498" s="69">
        <f t="shared" si="14"/>
        <v>133.65504999999999</v>
      </c>
      <c r="I498" s="69">
        <f>(Table8[[#This Row],[Adj Close]]-Table8[[#This Row],[Forecast 3 Period]])</f>
        <v>-2.144849999999991</v>
      </c>
      <c r="J498" s="69">
        <f>Table8[[#This Row],[Erorr ]]^2</f>
        <v>4.6003815224999611</v>
      </c>
      <c r="K498" s="69">
        <f>ABS(Table8[[#This Row],[Erorr ]])</f>
        <v>2.144849999999991</v>
      </c>
      <c r="L498" s="6">
        <f>Table8[[#This Row],[Abs Erorr ]]/Table8[[#This Row],[Adj Close]]</f>
        <v>1.6309381325554907E-2</v>
      </c>
      <c r="M498" s="75">
        <f t="shared" si="15"/>
        <v>132.58404999999999</v>
      </c>
      <c r="N498" s="69">
        <f>(Table8[[#This Row],[Adj Close]]-Table8[[#This Row],[Forecast 6 Period ]])</f>
        <v>-1.0738499999999931</v>
      </c>
      <c r="O498" s="69">
        <f>Table8[[#This Row],[Erorr 2]]^2</f>
        <v>1.1531538224999851</v>
      </c>
      <c r="P498" s="69">
        <f>ABS(Table8[[#This Row],[Erorr 2]])</f>
        <v>1.0738499999999931</v>
      </c>
      <c r="Q498" s="6">
        <f>Table8[[#This Row],[Abs Erorr 4]]/Table8[[#This Row],[Adj Close]]</f>
        <v>8.1655263241938118E-3</v>
      </c>
    </row>
    <row r="499" spans="6:17" x14ac:dyDescent="0.3">
      <c r="F499" s="79">
        <v>44186</v>
      </c>
      <c r="G499" s="80">
        <v>137.96690000000001</v>
      </c>
      <c r="H499" s="69">
        <f t="shared" si="14"/>
        <v>132.74019999999999</v>
      </c>
      <c r="I499" s="69">
        <f>(Table8[[#This Row],[Adj Close]]-Table8[[#This Row],[Forecast 3 Period]])</f>
        <v>5.2267000000000223</v>
      </c>
      <c r="J499" s="69">
        <f>Table8[[#This Row],[Erorr ]]^2</f>
        <v>27.318392890000233</v>
      </c>
      <c r="K499" s="69">
        <f>ABS(Table8[[#This Row],[Erorr ]])</f>
        <v>5.2267000000000223</v>
      </c>
      <c r="L499" s="6">
        <f>Table8[[#This Row],[Abs Erorr ]]/Table8[[#This Row],[Adj Close]]</f>
        <v>3.7883724284593058E-2</v>
      </c>
      <c r="M499" s="75">
        <f t="shared" si="15"/>
        <v>132.65111000000002</v>
      </c>
      <c r="N499" s="69">
        <f>(Table8[[#This Row],[Adj Close]]-Table8[[#This Row],[Forecast 6 Period ]])</f>
        <v>5.3157899999999927</v>
      </c>
      <c r="O499" s="69">
        <f>Table8[[#This Row],[Erorr 2]]^2</f>
        <v>28.257623324099921</v>
      </c>
      <c r="P499" s="69">
        <f>ABS(Table8[[#This Row],[Erorr 2]])</f>
        <v>5.3157899999999927</v>
      </c>
      <c r="Q499" s="6">
        <f>Table8[[#This Row],[Abs Erorr 4]]/Table8[[#This Row],[Adj Close]]</f>
        <v>3.8529458877455333E-2</v>
      </c>
    </row>
    <row r="500" spans="6:17" x14ac:dyDescent="0.3">
      <c r="F500" s="79">
        <v>44187</v>
      </c>
      <c r="G500" s="80">
        <v>136.46289999999999</v>
      </c>
      <c r="H500" s="69">
        <f t="shared" si="14"/>
        <v>135.01826</v>
      </c>
      <c r="I500" s="69">
        <f>(Table8[[#This Row],[Adj Close]]-Table8[[#This Row],[Forecast 3 Period]])</f>
        <v>1.4446399999999926</v>
      </c>
      <c r="J500" s="69">
        <f>Table8[[#This Row],[Erorr ]]^2</f>
        <v>2.0869847295999788</v>
      </c>
      <c r="K500" s="69">
        <f>ABS(Table8[[#This Row],[Erorr ]])</f>
        <v>1.4446399999999926</v>
      </c>
      <c r="L500" s="6">
        <f>Table8[[#This Row],[Abs Erorr ]]/Table8[[#This Row],[Adj Close]]</f>
        <v>1.0586320531074693E-2</v>
      </c>
      <c r="M500" s="75">
        <f t="shared" si="15"/>
        <v>133.72787</v>
      </c>
      <c r="N500" s="69">
        <f>(Table8[[#This Row],[Adj Close]]-Table8[[#This Row],[Forecast 6 Period ]])</f>
        <v>2.7350299999999947</v>
      </c>
      <c r="O500" s="69">
        <f>Table8[[#This Row],[Erorr 2]]^2</f>
        <v>7.4803891008999717</v>
      </c>
      <c r="P500" s="69">
        <f>ABS(Table8[[#This Row],[Erorr 2]])</f>
        <v>2.7350299999999947</v>
      </c>
      <c r="Q500" s="6">
        <f>Table8[[#This Row],[Abs Erorr 4]]/Table8[[#This Row],[Adj Close]]</f>
        <v>2.0042297210450567E-2</v>
      </c>
    </row>
    <row r="501" spans="6:17" x14ac:dyDescent="0.3">
      <c r="F501" s="79">
        <v>44188</v>
      </c>
      <c r="G501" s="80">
        <v>135.80189999999999</v>
      </c>
      <c r="H501" s="69">
        <f t="shared" si="14"/>
        <v>135.42829</v>
      </c>
      <c r="I501" s="69">
        <f>(Table8[[#This Row],[Adj Close]]-Table8[[#This Row],[Forecast 3 Period]])</f>
        <v>0.37360999999998512</v>
      </c>
      <c r="J501" s="69">
        <f>Table8[[#This Row],[Erorr ]]^2</f>
        <v>0.13958443209998889</v>
      </c>
      <c r="K501" s="69">
        <f>ABS(Table8[[#This Row],[Erorr ]])</f>
        <v>0.37360999999998512</v>
      </c>
      <c r="L501" s="6">
        <f>Table8[[#This Row],[Abs Erorr ]]/Table8[[#This Row],[Adj Close]]</f>
        <v>2.7511397115945E-3</v>
      </c>
      <c r="M501" s="75">
        <f t="shared" si="15"/>
        <v>134.71267</v>
      </c>
      <c r="N501" s="69">
        <f>(Table8[[#This Row],[Adj Close]]-Table8[[#This Row],[Forecast 6 Period ]])</f>
        <v>1.0892299999999864</v>
      </c>
      <c r="O501" s="69">
        <f>Table8[[#This Row],[Erorr 2]]^2</f>
        <v>1.1864219928999704</v>
      </c>
      <c r="P501" s="69">
        <f>ABS(Table8[[#This Row],[Erorr 2]])</f>
        <v>1.0892299999999864</v>
      </c>
      <c r="Q501" s="6">
        <f>Table8[[#This Row],[Abs Erorr 4]]/Table8[[#This Row],[Adj Close]]</f>
        <v>8.0207272505022856E-3</v>
      </c>
    </row>
    <row r="502" spans="6:17" x14ac:dyDescent="0.3">
      <c r="F502" s="79">
        <v>44189</v>
      </c>
      <c r="G502" s="80">
        <v>135.64859999999999</v>
      </c>
      <c r="H502" s="69">
        <f t="shared" si="14"/>
        <v>136.6497</v>
      </c>
      <c r="I502" s="69">
        <f>(Table8[[#This Row],[Adj Close]]-Table8[[#This Row],[Forecast 3 Period]])</f>
        <v>-1.0011000000000081</v>
      </c>
      <c r="J502" s="69">
        <f>Table8[[#This Row],[Erorr ]]^2</f>
        <v>1.0022012100000162</v>
      </c>
      <c r="K502" s="69">
        <f>ABS(Table8[[#This Row],[Erorr ]])</f>
        <v>1.0011000000000081</v>
      </c>
      <c r="L502" s="6">
        <f>Table8[[#This Row],[Abs Erorr ]]/Table8[[#This Row],[Adj Close]]</f>
        <v>7.3800982833586793E-3</v>
      </c>
      <c r="M502" s="75">
        <f t="shared" si="15"/>
        <v>135.06042000000002</v>
      </c>
      <c r="N502" s="69">
        <f>(Table8[[#This Row],[Adj Close]]-Table8[[#This Row],[Forecast 6 Period ]])</f>
        <v>0.58817999999996573</v>
      </c>
      <c r="O502" s="69">
        <f>Table8[[#This Row],[Erorr 2]]^2</f>
        <v>0.3459557123999597</v>
      </c>
      <c r="P502" s="69">
        <f>ABS(Table8[[#This Row],[Erorr 2]])</f>
        <v>0.58817999999996573</v>
      </c>
      <c r="Q502" s="6">
        <f>Table8[[#This Row],[Abs Erorr 4]]/Table8[[#This Row],[Adj Close]]</f>
        <v>4.3360565461049048E-3</v>
      </c>
    </row>
    <row r="503" spans="6:17" x14ac:dyDescent="0.3">
      <c r="F503" s="79">
        <v>44193</v>
      </c>
      <c r="G503" s="80">
        <v>136.44370000000001</v>
      </c>
      <c r="H503" s="69">
        <f t="shared" si="14"/>
        <v>135.93887999999998</v>
      </c>
      <c r="I503" s="69">
        <f>(Table8[[#This Row],[Adj Close]]-Table8[[#This Row],[Forecast 3 Period]])</f>
        <v>0.50482000000002358</v>
      </c>
      <c r="J503" s="69">
        <f>Table8[[#This Row],[Erorr ]]^2</f>
        <v>0.25484323240002382</v>
      </c>
      <c r="K503" s="69">
        <f>ABS(Table8[[#This Row],[Erorr ]])</f>
        <v>0.50482000000002358</v>
      </c>
      <c r="L503" s="6">
        <f>Table8[[#This Row],[Abs Erorr ]]/Table8[[#This Row],[Adj Close]]</f>
        <v>3.6998410333348008E-3</v>
      </c>
      <c r="M503" s="75">
        <f t="shared" si="15"/>
        <v>135.78656000000001</v>
      </c>
      <c r="N503" s="69">
        <f>(Table8[[#This Row],[Adj Close]]-Table8[[#This Row],[Forecast 6 Period ]])</f>
        <v>0.65713999999999828</v>
      </c>
      <c r="O503" s="69">
        <f>Table8[[#This Row],[Erorr 2]]^2</f>
        <v>0.43183297959999772</v>
      </c>
      <c r="P503" s="69">
        <f>ABS(Table8[[#This Row],[Erorr 2]])</f>
        <v>0.65713999999999828</v>
      </c>
      <c r="Q503" s="6">
        <f>Table8[[#This Row],[Abs Erorr 4]]/Table8[[#This Row],[Adj Close]]</f>
        <v>4.8161989157432571E-3</v>
      </c>
    </row>
    <row r="504" spans="6:17" x14ac:dyDescent="0.3">
      <c r="F504" s="79">
        <v>44194</v>
      </c>
      <c r="G504" s="80">
        <v>135.6199</v>
      </c>
      <c r="H504" s="69">
        <f t="shared" si="14"/>
        <v>136.01263</v>
      </c>
      <c r="I504" s="69">
        <f>(Table8[[#This Row],[Adj Close]]-Table8[[#This Row],[Forecast 3 Period]])</f>
        <v>-0.39273000000000025</v>
      </c>
      <c r="J504" s="69">
        <f>Table8[[#This Row],[Erorr ]]^2</f>
        <v>0.15423685290000019</v>
      </c>
      <c r="K504" s="69">
        <f>ABS(Table8[[#This Row],[Erorr ]])</f>
        <v>0.39273000000000025</v>
      </c>
      <c r="L504" s="6">
        <f>Table8[[#This Row],[Abs Erorr ]]/Table8[[#This Row],[Adj Close]]</f>
        <v>2.8958139624052242E-3</v>
      </c>
      <c r="M504" s="75">
        <f t="shared" si="15"/>
        <v>135.81913</v>
      </c>
      <c r="N504" s="69">
        <f>(Table8[[#This Row],[Adj Close]]-Table8[[#This Row],[Forecast 6 Period ]])</f>
        <v>-0.19923000000000002</v>
      </c>
      <c r="O504" s="69">
        <f>Table8[[#This Row],[Erorr 2]]^2</f>
        <v>3.9692592900000004E-2</v>
      </c>
      <c r="P504" s="69">
        <f>ABS(Table8[[#This Row],[Erorr 2]])</f>
        <v>0.19923000000000002</v>
      </c>
      <c r="Q504" s="6">
        <f>Table8[[#This Row],[Abs Erorr 4]]/Table8[[#This Row],[Adj Close]]</f>
        <v>1.4690321995518359E-3</v>
      </c>
    </row>
    <row r="505" spans="6:17" x14ac:dyDescent="0.3">
      <c r="F505" s="79">
        <v>44195</v>
      </c>
      <c r="G505" s="80">
        <v>135.62950000000001</v>
      </c>
      <c r="H505" s="69">
        <f t="shared" si="14"/>
        <v>135.87565000000001</v>
      </c>
      <c r="I505" s="69">
        <f>(Table8[[#This Row],[Adj Close]]-Table8[[#This Row],[Forecast 3 Period]])</f>
        <v>-0.24615000000000009</v>
      </c>
      <c r="J505" s="69">
        <f>Table8[[#This Row],[Erorr ]]^2</f>
        <v>6.0589822500000043E-2</v>
      </c>
      <c r="K505" s="69">
        <f>ABS(Table8[[#This Row],[Erorr ]])</f>
        <v>0.24615000000000009</v>
      </c>
      <c r="L505" s="6">
        <f>Table8[[#This Row],[Abs Erorr ]]/Table8[[#This Row],[Adj Close]]</f>
        <v>1.8148706586693904E-3</v>
      </c>
      <c r="M505" s="75">
        <f t="shared" si="15"/>
        <v>136.14580000000001</v>
      </c>
      <c r="N505" s="69">
        <f>(Table8[[#This Row],[Adj Close]]-Table8[[#This Row],[Forecast 6 Period ]])</f>
        <v>-0.51630000000000109</v>
      </c>
      <c r="O505" s="69">
        <f>Table8[[#This Row],[Erorr 2]]^2</f>
        <v>0.26656569000000113</v>
      </c>
      <c r="P505" s="69">
        <f>ABS(Table8[[#This Row],[Erorr 2]])</f>
        <v>0.51630000000000109</v>
      </c>
      <c r="Q505" s="6">
        <f>Table8[[#This Row],[Abs Erorr 4]]/Table8[[#This Row],[Adj Close]]</f>
        <v>3.8066939714442734E-3</v>
      </c>
    </row>
    <row r="506" spans="6:17" x14ac:dyDescent="0.3">
      <c r="F506" s="79">
        <v>44196</v>
      </c>
      <c r="G506" s="80">
        <v>135.524</v>
      </c>
      <c r="H506" s="69">
        <f t="shared" si="14"/>
        <v>135.87088</v>
      </c>
      <c r="I506" s="69">
        <f>(Table8[[#This Row],[Adj Close]]-Table8[[#This Row],[Forecast 3 Period]])</f>
        <v>-0.34687999999999874</v>
      </c>
      <c r="J506" s="69">
        <f>Table8[[#This Row],[Erorr ]]^2</f>
        <v>0.12032573439999913</v>
      </c>
      <c r="K506" s="69">
        <f>ABS(Table8[[#This Row],[Erorr ]])</f>
        <v>0.34687999999999874</v>
      </c>
      <c r="L506" s="6">
        <f>Table8[[#This Row],[Abs Erorr ]]/Table8[[#This Row],[Adj Close]]</f>
        <v>2.5595466485640829E-3</v>
      </c>
      <c r="M506" s="75">
        <f t="shared" si="15"/>
        <v>135.89482000000001</v>
      </c>
      <c r="N506" s="69">
        <f>(Table8[[#This Row],[Adj Close]]-Table8[[#This Row],[Forecast 6 Period ]])</f>
        <v>-0.37082000000000903</v>
      </c>
      <c r="O506" s="69">
        <f>Table8[[#This Row],[Erorr 2]]^2</f>
        <v>0.13750747240000669</v>
      </c>
      <c r="P506" s="69">
        <f>ABS(Table8[[#This Row],[Erorr 2]])</f>
        <v>0.37082000000000903</v>
      </c>
      <c r="Q506" s="6">
        <f>Table8[[#This Row],[Abs Erorr 4]]/Table8[[#This Row],[Adj Close]]</f>
        <v>2.7361943272041045E-3</v>
      </c>
    </row>
    <row r="507" spans="6:17" x14ac:dyDescent="0.3">
      <c r="F507" s="79">
        <v>44200</v>
      </c>
      <c r="G507" s="80">
        <v>134.21170000000001</v>
      </c>
      <c r="H507" s="69">
        <f t="shared" si="14"/>
        <v>135.58441999999999</v>
      </c>
      <c r="I507" s="69">
        <f>(Table8[[#This Row],[Adj Close]]-Table8[[#This Row],[Forecast 3 Period]])</f>
        <v>-1.3727199999999868</v>
      </c>
      <c r="J507" s="69">
        <f>Table8[[#This Row],[Erorr ]]^2</f>
        <v>1.8843601983999638</v>
      </c>
      <c r="K507" s="69">
        <f>ABS(Table8[[#This Row],[Erorr ]])</f>
        <v>1.3727199999999868</v>
      </c>
      <c r="L507" s="6">
        <f>Table8[[#This Row],[Abs Erorr ]]/Table8[[#This Row],[Adj Close]]</f>
        <v>1.0228020358880685E-2</v>
      </c>
      <c r="M507" s="75">
        <f t="shared" si="15"/>
        <v>135.78846999999999</v>
      </c>
      <c r="N507" s="69">
        <f>(Table8[[#This Row],[Adj Close]]-Table8[[#This Row],[Forecast 6 Period ]])</f>
        <v>-1.576769999999982</v>
      </c>
      <c r="O507" s="69">
        <f>Table8[[#This Row],[Erorr 2]]^2</f>
        <v>2.4862036328999433</v>
      </c>
      <c r="P507" s="69">
        <f>ABS(Table8[[#This Row],[Erorr 2]])</f>
        <v>1.576769999999982</v>
      </c>
      <c r="Q507" s="6">
        <f>Table8[[#This Row],[Abs Erorr 4]]/Table8[[#This Row],[Adj Close]]</f>
        <v>1.1748379612209531E-2</v>
      </c>
    </row>
    <row r="508" spans="6:17" x14ac:dyDescent="0.3">
      <c r="F508" s="79">
        <v>44201</v>
      </c>
      <c r="G508" s="80">
        <v>135.29419999999999</v>
      </c>
      <c r="H508" s="69">
        <f t="shared" si="14"/>
        <v>135.03073000000001</v>
      </c>
      <c r="I508" s="69">
        <f>(Table8[[#This Row],[Adj Close]]-Table8[[#This Row],[Forecast 3 Period]])</f>
        <v>0.26346999999998388</v>
      </c>
      <c r="J508" s="69">
        <f>Table8[[#This Row],[Erorr ]]^2</f>
        <v>6.9416440899991508E-2</v>
      </c>
      <c r="K508" s="69">
        <f>ABS(Table8[[#This Row],[Erorr ]])</f>
        <v>0.26346999999998388</v>
      </c>
      <c r="L508" s="6">
        <f>Table8[[#This Row],[Abs Erorr ]]/Table8[[#This Row],[Adj Close]]</f>
        <v>1.9473857711563682E-3</v>
      </c>
      <c r="M508" s="75">
        <f t="shared" si="15"/>
        <v>135.40625000000003</v>
      </c>
      <c r="N508" s="69">
        <f>(Table8[[#This Row],[Adj Close]]-Table8[[#This Row],[Forecast 6 Period ]])</f>
        <v>-0.11205000000003906</v>
      </c>
      <c r="O508" s="69">
        <f>Table8[[#This Row],[Erorr 2]]^2</f>
        <v>1.2555202500008755E-2</v>
      </c>
      <c r="P508" s="69">
        <f>ABS(Table8[[#This Row],[Erorr 2]])</f>
        <v>0.11205000000003906</v>
      </c>
      <c r="Q508" s="6">
        <f>Table8[[#This Row],[Abs Erorr 4]]/Table8[[#This Row],[Adj Close]]</f>
        <v>8.2819514805541601E-4</v>
      </c>
    </row>
    <row r="509" spans="6:17" x14ac:dyDescent="0.3">
      <c r="F509" s="79">
        <v>44202</v>
      </c>
      <c r="G509" s="80">
        <v>136.36709999999999</v>
      </c>
      <c r="H509" s="69">
        <f t="shared" si="14"/>
        <v>135.03838999999999</v>
      </c>
      <c r="I509" s="69">
        <f>(Table8[[#This Row],[Adj Close]]-Table8[[#This Row],[Forecast 3 Period]])</f>
        <v>1.3287100000000009</v>
      </c>
      <c r="J509" s="69">
        <f>Table8[[#This Row],[Erorr ]]^2</f>
        <v>1.7654702641000024</v>
      </c>
      <c r="K509" s="69">
        <f>ABS(Table8[[#This Row],[Erorr ]])</f>
        <v>1.3287100000000009</v>
      </c>
      <c r="L509" s="6">
        <f>Table8[[#This Row],[Abs Erorr ]]/Table8[[#This Row],[Adj Close]]</f>
        <v>9.7436258452368724E-3</v>
      </c>
      <c r="M509" s="75">
        <f t="shared" si="15"/>
        <v>135.33824000000001</v>
      </c>
      <c r="N509" s="69">
        <f>(Table8[[#This Row],[Adj Close]]-Table8[[#This Row],[Forecast 6 Period ]])</f>
        <v>1.0288599999999803</v>
      </c>
      <c r="O509" s="69">
        <f>Table8[[#This Row],[Erorr 2]]^2</f>
        <v>1.0585528995999596</v>
      </c>
      <c r="P509" s="69">
        <f>ABS(Table8[[#This Row],[Erorr 2]])</f>
        <v>1.0288599999999803</v>
      </c>
      <c r="Q509" s="6">
        <f>Table8[[#This Row],[Abs Erorr 4]]/Table8[[#This Row],[Adj Close]]</f>
        <v>7.5447816958781142E-3</v>
      </c>
    </row>
    <row r="510" spans="6:17" x14ac:dyDescent="0.3">
      <c r="F510" s="79">
        <v>44203</v>
      </c>
      <c r="G510" s="80">
        <v>138.8578</v>
      </c>
      <c r="H510" s="69">
        <f t="shared" si="14"/>
        <v>135.39860999999999</v>
      </c>
      <c r="I510" s="69">
        <f>(Table8[[#This Row],[Adj Close]]-Table8[[#This Row],[Forecast 3 Period]])</f>
        <v>3.4591900000000066</v>
      </c>
      <c r="J510" s="69">
        <f>Table8[[#This Row],[Erorr ]]^2</f>
        <v>11.965995456100046</v>
      </c>
      <c r="K510" s="69">
        <f>ABS(Table8[[#This Row],[Erorr ]])</f>
        <v>3.4591900000000066</v>
      </c>
      <c r="L510" s="6">
        <f>Table8[[#This Row],[Abs Erorr ]]/Table8[[#This Row],[Adj Close]]</f>
        <v>2.4911744244831811E-2</v>
      </c>
      <c r="M510" s="75">
        <f t="shared" si="15"/>
        <v>135.40434000000002</v>
      </c>
      <c r="N510" s="69">
        <f>(Table8[[#This Row],[Adj Close]]-Table8[[#This Row],[Forecast 6 Period ]])</f>
        <v>3.4534599999999784</v>
      </c>
      <c r="O510" s="69">
        <f>Table8[[#This Row],[Erorr 2]]^2</f>
        <v>11.926385971599851</v>
      </c>
      <c r="P510" s="69">
        <f>ABS(Table8[[#This Row],[Erorr 2]])</f>
        <v>3.4534599999999784</v>
      </c>
      <c r="Q510" s="6">
        <f>Table8[[#This Row],[Abs Erorr 4]]/Table8[[#This Row],[Adj Close]]</f>
        <v>2.4870479008021001E-2</v>
      </c>
    </row>
    <row r="511" spans="6:17" x14ac:dyDescent="0.3">
      <c r="F511" s="79">
        <v>44204</v>
      </c>
      <c r="G511" s="80">
        <v>140.19900000000001</v>
      </c>
      <c r="H511" s="69">
        <f t="shared" si="14"/>
        <v>137.04150999999999</v>
      </c>
      <c r="I511" s="69">
        <f>(Table8[[#This Row],[Adj Close]]-Table8[[#This Row],[Forecast 3 Period]])</f>
        <v>3.1574900000000241</v>
      </c>
      <c r="J511" s="69">
        <f>Table8[[#This Row],[Erorr ]]^2</f>
        <v>9.9697431001001515</v>
      </c>
      <c r="K511" s="69">
        <f>ABS(Table8[[#This Row],[Erorr ]])</f>
        <v>3.1574900000000241</v>
      </c>
      <c r="L511" s="6">
        <f>Table8[[#This Row],[Abs Erorr ]]/Table8[[#This Row],[Adj Close]]</f>
        <v>2.2521487314460329E-2</v>
      </c>
      <c r="M511" s="75">
        <f t="shared" si="15"/>
        <v>136.06151</v>
      </c>
      <c r="N511" s="69">
        <f>(Table8[[#This Row],[Adj Close]]-Table8[[#This Row],[Forecast 6 Period ]])</f>
        <v>4.1374900000000139</v>
      </c>
      <c r="O511" s="69">
        <f>Table8[[#This Row],[Erorr 2]]^2</f>
        <v>17.118823500100113</v>
      </c>
      <c r="P511" s="69">
        <f>ABS(Table8[[#This Row],[Erorr 2]])</f>
        <v>4.1374900000000139</v>
      </c>
      <c r="Q511" s="6">
        <f>Table8[[#This Row],[Abs Erorr 4]]/Table8[[#This Row],[Adj Close]]</f>
        <v>2.9511551437599509E-2</v>
      </c>
    </row>
    <row r="512" spans="6:17" x14ac:dyDescent="0.3">
      <c r="F512" s="79">
        <v>44207</v>
      </c>
      <c r="G512" s="80">
        <v>140.86949999999999</v>
      </c>
      <c r="H512" s="69">
        <f t="shared" si="14"/>
        <v>138.64706999999999</v>
      </c>
      <c r="I512" s="69">
        <f>(Table8[[#This Row],[Adj Close]]-Table8[[#This Row],[Forecast 3 Period]])</f>
        <v>2.2224300000000028</v>
      </c>
      <c r="J512" s="69">
        <f>Table8[[#This Row],[Erorr ]]^2</f>
        <v>4.939195104900012</v>
      </c>
      <c r="K512" s="69">
        <f>ABS(Table8[[#This Row],[Erorr ]])</f>
        <v>2.2224300000000028</v>
      </c>
      <c r="L512" s="6">
        <f>Table8[[#This Row],[Abs Erorr ]]/Table8[[#This Row],[Adj Close]]</f>
        <v>1.5776516563202135E-2</v>
      </c>
      <c r="M512" s="75">
        <f t="shared" si="15"/>
        <v>137.11719000000002</v>
      </c>
      <c r="N512" s="69">
        <f>(Table8[[#This Row],[Adj Close]]-Table8[[#This Row],[Forecast 6 Period ]])</f>
        <v>3.7523099999999658</v>
      </c>
      <c r="O512" s="69">
        <f>Table8[[#This Row],[Erorr 2]]^2</f>
        <v>14.079830336099743</v>
      </c>
      <c r="P512" s="69">
        <f>ABS(Table8[[#This Row],[Erorr 2]])</f>
        <v>3.7523099999999658</v>
      </c>
      <c r="Q512" s="6">
        <f>Table8[[#This Row],[Abs Erorr 4]]/Table8[[#This Row],[Adj Close]]</f>
        <v>2.6636780850361266E-2</v>
      </c>
    </row>
    <row r="513" spans="6:17" x14ac:dyDescent="0.3">
      <c r="F513" s="79">
        <v>44208</v>
      </c>
      <c r="G513" s="80">
        <v>138.95359999999999</v>
      </c>
      <c r="H513" s="69">
        <f t="shared" si="14"/>
        <v>140.06484</v>
      </c>
      <c r="I513" s="69">
        <f>(Table8[[#This Row],[Adj Close]]-Table8[[#This Row],[Forecast 3 Period]])</f>
        <v>-1.1112400000000093</v>
      </c>
      <c r="J513" s="69">
        <f>Table8[[#This Row],[Erorr ]]^2</f>
        <v>1.2348543376000207</v>
      </c>
      <c r="K513" s="69">
        <f>ABS(Table8[[#This Row],[Erorr ]])</f>
        <v>1.1112400000000093</v>
      </c>
      <c r="L513" s="6">
        <f>Table8[[#This Row],[Abs Erorr ]]/Table8[[#This Row],[Adj Close]]</f>
        <v>7.9972019436704723E-3</v>
      </c>
      <c r="M513" s="75">
        <f t="shared" si="15"/>
        <v>138.20927</v>
      </c>
      <c r="N513" s="69">
        <f>(Table8[[#This Row],[Adj Close]]-Table8[[#This Row],[Forecast 6 Period ]])</f>
        <v>0.74432999999999083</v>
      </c>
      <c r="O513" s="69">
        <f>Table8[[#This Row],[Erorr 2]]^2</f>
        <v>0.55402714889998639</v>
      </c>
      <c r="P513" s="69">
        <f>ABS(Table8[[#This Row],[Erorr 2]])</f>
        <v>0.74432999999999083</v>
      </c>
      <c r="Q513" s="6">
        <f>Table8[[#This Row],[Abs Erorr 4]]/Table8[[#This Row],[Adj Close]]</f>
        <v>5.3566802155539037E-3</v>
      </c>
    </row>
    <row r="514" spans="6:17" x14ac:dyDescent="0.3">
      <c r="F514" s="79">
        <v>44209</v>
      </c>
      <c r="G514" s="80">
        <v>137.02809999999999</v>
      </c>
      <c r="H514" s="69">
        <f t="shared" si="14"/>
        <v>139.90198999999998</v>
      </c>
      <c r="I514" s="69">
        <f>(Table8[[#This Row],[Adj Close]]-Table8[[#This Row],[Forecast 3 Period]])</f>
        <v>-2.8738899999999887</v>
      </c>
      <c r="J514" s="69">
        <f>Table8[[#This Row],[Erorr ]]^2</f>
        <v>8.2592437320999359</v>
      </c>
      <c r="K514" s="69">
        <f>ABS(Table8[[#This Row],[Erorr ]])</f>
        <v>2.8738899999999887</v>
      </c>
      <c r="L514" s="6">
        <f>Table8[[#This Row],[Abs Erorr ]]/Table8[[#This Row],[Adj Close]]</f>
        <v>2.0972997509269915E-2</v>
      </c>
      <c r="M514" s="75">
        <f t="shared" si="15"/>
        <v>138.94210999999999</v>
      </c>
      <c r="N514" s="69">
        <f>(Table8[[#This Row],[Adj Close]]-Table8[[#This Row],[Forecast 6 Period ]])</f>
        <v>-1.9140099999999904</v>
      </c>
      <c r="O514" s="69">
        <f>Table8[[#This Row],[Erorr 2]]^2</f>
        <v>3.6634342800999633</v>
      </c>
      <c r="P514" s="69">
        <f>ABS(Table8[[#This Row],[Erorr 2]])</f>
        <v>1.9140099999999904</v>
      </c>
      <c r="Q514" s="6">
        <f>Table8[[#This Row],[Abs Erorr 4]]/Table8[[#This Row],[Adj Close]]</f>
        <v>1.3968010940821557E-2</v>
      </c>
    </row>
    <row r="515" spans="6:17" x14ac:dyDescent="0.3">
      <c r="F515" s="79">
        <v>44210</v>
      </c>
      <c r="G515" s="80">
        <v>135.3612</v>
      </c>
      <c r="H515" s="69">
        <f t="shared" si="14"/>
        <v>138.75817000000001</v>
      </c>
      <c r="I515" s="69">
        <f>(Table8[[#This Row],[Adj Close]]-Table8[[#This Row],[Forecast 3 Period]])</f>
        <v>-3.3969700000000103</v>
      </c>
      <c r="J515" s="69">
        <f>Table8[[#This Row],[Erorr ]]^2</f>
        <v>11.53940518090007</v>
      </c>
      <c r="K515" s="69">
        <f>ABS(Table8[[#This Row],[Erorr ]])</f>
        <v>3.3969700000000103</v>
      </c>
      <c r="L515" s="6">
        <f>Table8[[#This Row],[Abs Erorr ]]/Table8[[#This Row],[Adj Close]]</f>
        <v>2.5095596079231054E-2</v>
      </c>
      <c r="M515" s="75">
        <f t="shared" si="15"/>
        <v>138.93252999999999</v>
      </c>
      <c r="N515" s="69">
        <f>(Table8[[#This Row],[Adj Close]]-Table8[[#This Row],[Forecast 6 Period ]])</f>
        <v>-3.571329999999989</v>
      </c>
      <c r="O515" s="69">
        <f>Table8[[#This Row],[Erorr 2]]^2</f>
        <v>12.754397968899921</v>
      </c>
      <c r="P515" s="69">
        <f>ABS(Table8[[#This Row],[Erorr 2]])</f>
        <v>3.571329999999989</v>
      </c>
      <c r="Q515" s="6">
        <f>Table8[[#This Row],[Abs Erorr 4]]/Table8[[#This Row],[Adj Close]]</f>
        <v>2.6383705227199444E-2</v>
      </c>
    </row>
    <row r="516" spans="6:17" x14ac:dyDescent="0.3">
      <c r="F516" s="79">
        <v>44211</v>
      </c>
      <c r="G516" s="80">
        <v>134.8056</v>
      </c>
      <c r="H516" s="69">
        <f t="shared" si="14"/>
        <v>136.93898999999999</v>
      </c>
      <c r="I516" s="69">
        <f>(Table8[[#This Row],[Adj Close]]-Table8[[#This Row],[Forecast 3 Period]])</f>
        <v>-2.1333899999999915</v>
      </c>
      <c r="J516" s="69">
        <f>Table8[[#This Row],[Erorr ]]^2</f>
        <v>4.5513528920999633</v>
      </c>
      <c r="K516" s="69">
        <f>ABS(Table8[[#This Row],[Erorr ]])</f>
        <v>2.1333899999999915</v>
      </c>
      <c r="L516" s="6">
        <f>Table8[[#This Row],[Abs Erorr ]]/Table8[[#This Row],[Adj Close]]</f>
        <v>1.5825677865014445E-2</v>
      </c>
      <c r="M516" s="75">
        <f t="shared" si="15"/>
        <v>138.34816000000001</v>
      </c>
      <c r="N516" s="69">
        <f>(Table8[[#This Row],[Adj Close]]-Table8[[#This Row],[Forecast 6 Period ]])</f>
        <v>-3.5425600000000088</v>
      </c>
      <c r="O516" s="69">
        <f>Table8[[#This Row],[Erorr 2]]^2</f>
        <v>12.549731353600063</v>
      </c>
      <c r="P516" s="69">
        <f>ABS(Table8[[#This Row],[Erorr 2]])</f>
        <v>3.5425600000000088</v>
      </c>
      <c r="Q516" s="6">
        <f>Table8[[#This Row],[Abs Erorr 4]]/Table8[[#This Row],[Adj Close]]</f>
        <v>2.6279026984042272E-2</v>
      </c>
    </row>
    <row r="517" spans="6:17" x14ac:dyDescent="0.3">
      <c r="F517" s="79">
        <v>44215</v>
      </c>
      <c r="G517" s="80">
        <v>133.41659999999999</v>
      </c>
      <c r="H517" s="69">
        <f t="shared" si="14"/>
        <v>135.63902999999999</v>
      </c>
      <c r="I517" s="69">
        <f>(Table8[[#This Row],[Adj Close]]-Table8[[#This Row],[Forecast 3 Period]])</f>
        <v>-2.2224300000000028</v>
      </c>
      <c r="J517" s="69">
        <f>Table8[[#This Row],[Erorr ]]^2</f>
        <v>4.939195104900012</v>
      </c>
      <c r="K517" s="69">
        <f>ABS(Table8[[#This Row],[Erorr ]])</f>
        <v>2.2224300000000028</v>
      </c>
      <c r="L517" s="6">
        <f>Table8[[#This Row],[Abs Erorr ]]/Table8[[#This Row],[Adj Close]]</f>
        <v>1.6657822190042342E-2</v>
      </c>
      <c r="M517" s="75">
        <f t="shared" si="15"/>
        <v>137.33655000000002</v>
      </c>
      <c r="N517" s="69">
        <f>(Table8[[#This Row],[Adj Close]]-Table8[[#This Row],[Forecast 6 Period ]])</f>
        <v>-3.9199500000000285</v>
      </c>
      <c r="O517" s="69">
        <f>Table8[[#This Row],[Erorr 2]]^2</f>
        <v>15.366008002500223</v>
      </c>
      <c r="P517" s="69">
        <f>ABS(Table8[[#This Row],[Erorr 2]])</f>
        <v>3.9199500000000285</v>
      </c>
      <c r="Q517" s="6">
        <f>Table8[[#This Row],[Abs Erorr 4]]/Table8[[#This Row],[Adj Close]]</f>
        <v>2.9381276392892855E-2</v>
      </c>
    </row>
    <row r="518" spans="6:17" x14ac:dyDescent="0.3">
      <c r="F518" s="79">
        <v>44216</v>
      </c>
      <c r="G518" s="80">
        <v>136.79820000000001</v>
      </c>
      <c r="H518" s="69">
        <f t="shared" ref="H518:H581" si="16">$A$10*G517+$A$11*G516+$A$12*G515</f>
        <v>134.41667999999999</v>
      </c>
      <c r="I518" s="69">
        <f>(Table8[[#This Row],[Adj Close]]-Table8[[#This Row],[Forecast 3 Period]])</f>
        <v>2.3815200000000232</v>
      </c>
      <c r="J518" s="69">
        <f>Table8[[#This Row],[Erorr ]]^2</f>
        <v>5.6716375104001102</v>
      </c>
      <c r="K518" s="69">
        <f>ABS(Table8[[#This Row],[Erorr ]])</f>
        <v>2.3815200000000232</v>
      </c>
      <c r="L518" s="6">
        <f>Table8[[#This Row],[Abs Erorr ]]/Table8[[#This Row],[Adj Close]]</f>
        <v>1.7409000995627304E-2</v>
      </c>
      <c r="M518" s="75">
        <f t="shared" si="15"/>
        <v>136.10460999999998</v>
      </c>
      <c r="N518" s="69">
        <f>(Table8[[#This Row],[Adj Close]]-Table8[[#This Row],[Forecast 6 Period ]])</f>
        <v>0.69359000000002879</v>
      </c>
      <c r="O518" s="69">
        <f>Table8[[#This Row],[Erorr 2]]^2</f>
        <v>0.48106708810003995</v>
      </c>
      <c r="P518" s="69">
        <f>ABS(Table8[[#This Row],[Erorr 2]])</f>
        <v>0.69359000000002879</v>
      </c>
      <c r="Q518" s="6">
        <f>Table8[[#This Row],[Abs Erorr 4]]/Table8[[#This Row],[Adj Close]]</f>
        <v>5.0701690519321801E-3</v>
      </c>
    </row>
    <row r="519" spans="6:17" x14ac:dyDescent="0.3">
      <c r="F519" s="79">
        <v>44217</v>
      </c>
      <c r="G519" s="80">
        <v>135.65819999999999</v>
      </c>
      <c r="H519" s="69">
        <f t="shared" si="16"/>
        <v>135.18593999999999</v>
      </c>
      <c r="I519" s="69">
        <f>(Table8[[#This Row],[Adj Close]]-Table8[[#This Row],[Forecast 3 Period]])</f>
        <v>0.47226000000000568</v>
      </c>
      <c r="J519" s="69">
        <f>Table8[[#This Row],[Erorr ]]^2</f>
        <v>0.22302950760000537</v>
      </c>
      <c r="K519" s="69">
        <f>ABS(Table8[[#This Row],[Erorr ]])</f>
        <v>0.47226000000000568</v>
      </c>
      <c r="L519" s="6">
        <f>Table8[[#This Row],[Abs Erorr ]]/Table8[[#This Row],[Adj Close]]</f>
        <v>3.4812491983529613E-3</v>
      </c>
      <c r="M519" s="75">
        <f t="shared" si="15"/>
        <v>135.67449000000002</v>
      </c>
      <c r="N519" s="69">
        <f>(Table8[[#This Row],[Adj Close]]-Table8[[#This Row],[Forecast 6 Period ]])</f>
        <v>-1.6290000000026339E-2</v>
      </c>
      <c r="O519" s="69">
        <f>Table8[[#This Row],[Erorr 2]]^2</f>
        <v>2.653641000008581E-4</v>
      </c>
      <c r="P519" s="69">
        <f>ABS(Table8[[#This Row],[Erorr 2]])</f>
        <v>1.6290000000026339E-2</v>
      </c>
      <c r="Q519" s="6">
        <f>Table8[[#This Row],[Abs Erorr 4]]/Table8[[#This Row],[Adj Close]]</f>
        <v>1.2008120408516654E-4</v>
      </c>
    </row>
    <row r="520" spans="6:17" x14ac:dyDescent="0.3">
      <c r="F520" s="79">
        <v>44218</v>
      </c>
      <c r="G520" s="80">
        <v>133.4932</v>
      </c>
      <c r="H520" s="69">
        <f t="shared" si="16"/>
        <v>135.32772</v>
      </c>
      <c r="I520" s="69">
        <f>(Table8[[#This Row],[Adj Close]]-Table8[[#This Row],[Forecast 3 Period]])</f>
        <v>-1.8345199999999977</v>
      </c>
      <c r="J520" s="69">
        <f>Table8[[#This Row],[Erorr ]]^2</f>
        <v>3.3654636303999914</v>
      </c>
      <c r="K520" s="69">
        <f>ABS(Table8[[#This Row],[Erorr ]])</f>
        <v>1.8345199999999977</v>
      </c>
      <c r="L520" s="6">
        <f>Table8[[#This Row],[Abs Erorr ]]/Table8[[#This Row],[Adj Close]]</f>
        <v>1.3742422835020793E-2</v>
      </c>
      <c r="M520" s="75">
        <f t="shared" si="15"/>
        <v>135.37464999999997</v>
      </c>
      <c r="N520" s="69">
        <f>(Table8[[#This Row],[Adj Close]]-Table8[[#This Row],[Forecast 6 Period ]])</f>
        <v>-1.8814499999999725</v>
      </c>
      <c r="O520" s="69">
        <f>Table8[[#This Row],[Erorr 2]]^2</f>
        <v>3.5398541024998966</v>
      </c>
      <c r="P520" s="69">
        <f>ABS(Table8[[#This Row],[Erorr 2]])</f>
        <v>1.8814499999999725</v>
      </c>
      <c r="Q520" s="6">
        <f>Table8[[#This Row],[Abs Erorr 4]]/Table8[[#This Row],[Adj Close]]</f>
        <v>1.4093976322389248E-2</v>
      </c>
    </row>
    <row r="521" spans="6:17" x14ac:dyDescent="0.3">
      <c r="F521" s="79">
        <v>44221</v>
      </c>
      <c r="G521" s="80">
        <v>131.7688</v>
      </c>
      <c r="H521" s="69">
        <f t="shared" si="16"/>
        <v>135.13419999999999</v>
      </c>
      <c r="I521" s="69">
        <f>(Table8[[#This Row],[Adj Close]]-Table8[[#This Row],[Forecast 3 Period]])</f>
        <v>-3.365399999999994</v>
      </c>
      <c r="J521" s="69">
        <f>Table8[[#This Row],[Erorr ]]^2</f>
        <v>11.325917159999959</v>
      </c>
      <c r="K521" s="69">
        <f>ABS(Table8[[#This Row],[Erorr ]])</f>
        <v>3.365399999999994</v>
      </c>
      <c r="L521" s="6">
        <f>Table8[[#This Row],[Abs Erorr ]]/Table8[[#This Row],[Adj Close]]</f>
        <v>2.5540188572712161E-2</v>
      </c>
      <c r="M521" s="75">
        <f t="shared" ref="M521:M584" si="17">$B$10*G520+$B$11*G519+$B$12*G518+$B$13*G517+$B$14*G516+$B$15*G515</f>
        <v>134.88991999999999</v>
      </c>
      <c r="N521" s="69">
        <f>(Table8[[#This Row],[Adj Close]]-Table8[[#This Row],[Forecast 6 Period ]])</f>
        <v>-3.1211199999999906</v>
      </c>
      <c r="O521" s="69">
        <f>Table8[[#This Row],[Erorr 2]]^2</f>
        <v>9.7413900543999414</v>
      </c>
      <c r="P521" s="69">
        <f>ABS(Table8[[#This Row],[Erorr 2]])</f>
        <v>3.1211199999999906</v>
      </c>
      <c r="Q521" s="6">
        <f>Table8[[#This Row],[Abs Erorr 4]]/Table8[[#This Row],[Adj Close]]</f>
        <v>2.3686335460290985E-2</v>
      </c>
    </row>
    <row r="522" spans="6:17" x14ac:dyDescent="0.3">
      <c r="F522" s="79">
        <v>44222</v>
      </c>
      <c r="G522" s="80">
        <v>129.42179999999999</v>
      </c>
      <c r="H522" s="69">
        <f t="shared" si="16"/>
        <v>133.45294000000001</v>
      </c>
      <c r="I522" s="69">
        <f>(Table8[[#This Row],[Adj Close]]-Table8[[#This Row],[Forecast 3 Period]])</f>
        <v>-4.0311400000000219</v>
      </c>
      <c r="J522" s="69">
        <f>Table8[[#This Row],[Erorr ]]^2</f>
        <v>16.250089699600178</v>
      </c>
      <c r="K522" s="69">
        <f>ABS(Table8[[#This Row],[Erorr ]])</f>
        <v>4.0311400000000219</v>
      </c>
      <c r="L522" s="6">
        <f>Table8[[#This Row],[Abs Erorr ]]/Table8[[#This Row],[Adj Close]]</f>
        <v>3.1147302850060982E-2</v>
      </c>
      <c r="M522" s="75">
        <f t="shared" si="17"/>
        <v>134.36590000000001</v>
      </c>
      <c r="N522" s="69">
        <f>(Table8[[#This Row],[Adj Close]]-Table8[[#This Row],[Forecast 6 Period ]])</f>
        <v>-4.9441000000000201</v>
      </c>
      <c r="O522" s="69">
        <f>Table8[[#This Row],[Erorr 2]]^2</f>
        <v>24.444124810000201</v>
      </c>
      <c r="P522" s="69">
        <f>ABS(Table8[[#This Row],[Erorr 2]])</f>
        <v>4.9441000000000201</v>
      </c>
      <c r="Q522" s="6">
        <f>Table8[[#This Row],[Abs Erorr 4]]/Table8[[#This Row],[Adj Close]]</f>
        <v>3.8201446742357321E-2</v>
      </c>
    </row>
    <row r="523" spans="6:17" x14ac:dyDescent="0.3">
      <c r="F523" s="79">
        <v>44223</v>
      </c>
      <c r="G523" s="80">
        <v>125.5133</v>
      </c>
      <c r="H523" s="69">
        <f t="shared" si="16"/>
        <v>131.34732</v>
      </c>
      <c r="I523" s="69">
        <f>(Table8[[#This Row],[Adj Close]]-Table8[[#This Row],[Forecast 3 Period]])</f>
        <v>-5.8340199999999953</v>
      </c>
      <c r="J523" s="69">
        <f>Table8[[#This Row],[Erorr ]]^2</f>
        <v>34.035789360399946</v>
      </c>
      <c r="K523" s="69">
        <f>ABS(Table8[[#This Row],[Erorr ]])</f>
        <v>5.8340199999999953</v>
      </c>
      <c r="L523" s="6">
        <f>Table8[[#This Row],[Abs Erorr ]]/Table8[[#This Row],[Adj Close]]</f>
        <v>4.6481289233889916E-2</v>
      </c>
      <c r="M523" s="75">
        <f t="shared" si="17"/>
        <v>133.08988000000002</v>
      </c>
      <c r="N523" s="69">
        <f>(Table8[[#This Row],[Adj Close]]-Table8[[#This Row],[Forecast 6 Period ]])</f>
        <v>-7.5765800000000212</v>
      </c>
      <c r="O523" s="69">
        <f>Table8[[#This Row],[Erorr 2]]^2</f>
        <v>57.404564496400319</v>
      </c>
      <c r="P523" s="69">
        <f>ABS(Table8[[#This Row],[Erorr 2]])</f>
        <v>7.5765800000000212</v>
      </c>
      <c r="Q523" s="6">
        <f>Table8[[#This Row],[Abs Erorr 4]]/Table8[[#This Row],[Adj Close]]</f>
        <v>6.0364758157103834E-2</v>
      </c>
    </row>
    <row r="524" spans="6:17" x14ac:dyDescent="0.3">
      <c r="F524" s="79">
        <v>44224</v>
      </c>
      <c r="G524" s="80">
        <v>129.05779999999999</v>
      </c>
      <c r="H524" s="69">
        <f t="shared" si="16"/>
        <v>128.5625</v>
      </c>
      <c r="I524" s="69">
        <f>(Table8[[#This Row],[Adj Close]]-Table8[[#This Row],[Forecast 3 Period]])</f>
        <v>0.49529999999998608</v>
      </c>
      <c r="J524" s="69">
        <f>Table8[[#This Row],[Erorr ]]^2</f>
        <v>0.24532208999998623</v>
      </c>
      <c r="K524" s="69">
        <f>ABS(Table8[[#This Row],[Erorr ]])</f>
        <v>0.49529999999998608</v>
      </c>
      <c r="L524" s="6">
        <f>Table8[[#This Row],[Abs Erorr ]]/Table8[[#This Row],[Adj Close]]</f>
        <v>3.8378153044603745E-3</v>
      </c>
      <c r="M524" s="75">
        <f t="shared" si="17"/>
        <v>131.28505999999999</v>
      </c>
      <c r="N524" s="69">
        <f>(Table8[[#This Row],[Adj Close]]-Table8[[#This Row],[Forecast 6 Period ]])</f>
        <v>-2.2272600000000011</v>
      </c>
      <c r="O524" s="69">
        <f>Table8[[#This Row],[Erorr 2]]^2</f>
        <v>4.9606871076000054</v>
      </c>
      <c r="P524" s="69">
        <f>ABS(Table8[[#This Row],[Erorr 2]])</f>
        <v>2.2272600000000011</v>
      </c>
      <c r="Q524" s="6">
        <f>Table8[[#This Row],[Abs Erorr 4]]/Table8[[#This Row],[Adj Close]]</f>
        <v>1.7257848808828302E-2</v>
      </c>
    </row>
    <row r="525" spans="6:17" x14ac:dyDescent="0.3">
      <c r="F525" s="79">
        <v>44225</v>
      </c>
      <c r="G525" s="80">
        <v>127.9753</v>
      </c>
      <c r="H525" s="69">
        <f t="shared" si="16"/>
        <v>128.10364999999999</v>
      </c>
      <c r="I525" s="69">
        <f>(Table8[[#This Row],[Adj Close]]-Table8[[#This Row],[Forecast 3 Period]])</f>
        <v>-0.12834999999998331</v>
      </c>
      <c r="J525" s="69">
        <f>Table8[[#This Row],[Erorr ]]^2</f>
        <v>1.6473722499995715E-2</v>
      </c>
      <c r="K525" s="69">
        <f>ABS(Table8[[#This Row],[Erorr ]])</f>
        <v>0.12834999999998331</v>
      </c>
      <c r="L525" s="6">
        <f>Table8[[#This Row],[Abs Erorr ]]/Table8[[#This Row],[Adj Close]]</f>
        <v>1.0029279087447602E-3</v>
      </c>
      <c r="M525" s="75">
        <f t="shared" si="17"/>
        <v>130.06748000000002</v>
      </c>
      <c r="N525" s="69">
        <f>(Table8[[#This Row],[Adj Close]]-Table8[[#This Row],[Forecast 6 Period ]])</f>
        <v>-2.0921800000000133</v>
      </c>
      <c r="O525" s="69">
        <f>Table8[[#This Row],[Erorr 2]]^2</f>
        <v>4.3772171524000552</v>
      </c>
      <c r="P525" s="69">
        <f>ABS(Table8[[#This Row],[Erorr 2]])</f>
        <v>2.0921800000000133</v>
      </c>
      <c r="Q525" s="6">
        <f>Table8[[#This Row],[Abs Erorr 4]]/Table8[[#This Row],[Adj Close]]</f>
        <v>1.634831096313127E-2</v>
      </c>
    </row>
    <row r="526" spans="6:17" x14ac:dyDescent="0.3">
      <c r="F526" s="79">
        <v>44228</v>
      </c>
      <c r="G526" s="80">
        <v>130.00620000000001</v>
      </c>
      <c r="H526" s="69">
        <f t="shared" si="16"/>
        <v>127.56145000000001</v>
      </c>
      <c r="I526" s="69">
        <f>(Table8[[#This Row],[Adj Close]]-Table8[[#This Row],[Forecast 3 Period]])</f>
        <v>2.4447499999999991</v>
      </c>
      <c r="J526" s="69">
        <f>Table8[[#This Row],[Erorr ]]^2</f>
        <v>5.9768025624999952</v>
      </c>
      <c r="K526" s="69">
        <f>ABS(Table8[[#This Row],[Erorr ]])</f>
        <v>2.4447499999999991</v>
      </c>
      <c r="L526" s="6">
        <f>Table8[[#This Row],[Abs Erorr ]]/Table8[[#This Row],[Adj Close]]</f>
        <v>1.8804872383009416E-2</v>
      </c>
      <c r="M526" s="75">
        <f t="shared" si="17"/>
        <v>128.91983999999999</v>
      </c>
      <c r="N526" s="69">
        <f>(Table8[[#This Row],[Adj Close]]-Table8[[#This Row],[Forecast 6 Period ]])</f>
        <v>1.0863600000000133</v>
      </c>
      <c r="O526" s="69">
        <f>Table8[[#This Row],[Erorr 2]]^2</f>
        <v>1.1801780496000289</v>
      </c>
      <c r="P526" s="69">
        <f>ABS(Table8[[#This Row],[Erorr 2]])</f>
        <v>1.0863600000000133</v>
      </c>
      <c r="Q526" s="6">
        <f>Table8[[#This Row],[Abs Erorr 4]]/Table8[[#This Row],[Adj Close]]</f>
        <v>8.3562168573499823E-3</v>
      </c>
    </row>
    <row r="527" spans="6:17" x14ac:dyDescent="0.3">
      <c r="F527" s="79">
        <v>44229</v>
      </c>
      <c r="G527" s="80">
        <v>133.72309999999999</v>
      </c>
      <c r="H527" s="69">
        <f t="shared" si="16"/>
        <v>129.11241000000001</v>
      </c>
      <c r="I527" s="69">
        <f>(Table8[[#This Row],[Adj Close]]-Table8[[#This Row],[Forecast 3 Period]])</f>
        <v>4.6106899999999769</v>
      </c>
      <c r="J527" s="69">
        <f>Table8[[#This Row],[Erorr ]]^2</f>
        <v>21.258462276099788</v>
      </c>
      <c r="K527" s="69">
        <f>ABS(Table8[[#This Row],[Erorr ]])</f>
        <v>4.6106899999999769</v>
      </c>
      <c r="L527" s="6">
        <f>Table8[[#This Row],[Abs Erorr ]]/Table8[[#This Row],[Adj Close]]</f>
        <v>3.4479383143226391E-2</v>
      </c>
      <c r="M527" s="75">
        <f t="shared" si="17"/>
        <v>128.62958</v>
      </c>
      <c r="N527" s="69">
        <f>(Table8[[#This Row],[Adj Close]]-Table8[[#This Row],[Forecast 6 Period ]])</f>
        <v>5.0935199999999838</v>
      </c>
      <c r="O527" s="69">
        <f>Table8[[#This Row],[Erorr 2]]^2</f>
        <v>25.943945990399836</v>
      </c>
      <c r="P527" s="69">
        <f>ABS(Table8[[#This Row],[Erorr 2]])</f>
        <v>5.0935199999999838</v>
      </c>
      <c r="Q527" s="6">
        <f>Table8[[#This Row],[Abs Erorr 4]]/Table8[[#This Row],[Adj Close]]</f>
        <v>3.8090053251831464E-2</v>
      </c>
    </row>
    <row r="528" spans="6:17" x14ac:dyDescent="0.3">
      <c r="F528" s="79">
        <v>44230</v>
      </c>
      <c r="G528" s="80">
        <v>132.80340000000001</v>
      </c>
      <c r="H528" s="69">
        <f t="shared" si="16"/>
        <v>130.88369</v>
      </c>
      <c r="I528" s="69">
        <f>(Table8[[#This Row],[Adj Close]]-Table8[[#This Row],[Forecast 3 Period]])</f>
        <v>1.9197100000000091</v>
      </c>
      <c r="J528" s="69">
        <f>Table8[[#This Row],[Erorr ]]^2</f>
        <v>3.6852864841000352</v>
      </c>
      <c r="K528" s="69">
        <f>ABS(Table8[[#This Row],[Erorr ]])</f>
        <v>1.9197100000000091</v>
      </c>
      <c r="L528" s="6">
        <f>Table8[[#This Row],[Abs Erorr ]]/Table8[[#This Row],[Adj Close]]</f>
        <v>1.4455277500425509E-2</v>
      </c>
      <c r="M528" s="75">
        <f t="shared" si="17"/>
        <v>129.64599000000001</v>
      </c>
      <c r="N528" s="69">
        <f>(Table8[[#This Row],[Adj Close]]-Table8[[#This Row],[Forecast 6 Period ]])</f>
        <v>3.1574099999999987</v>
      </c>
      <c r="O528" s="69">
        <f>Table8[[#This Row],[Erorr 2]]^2</f>
        <v>9.9692379080999913</v>
      </c>
      <c r="P528" s="69">
        <f>ABS(Table8[[#This Row],[Erorr 2]])</f>
        <v>3.1574099999999987</v>
      </c>
      <c r="Q528" s="6">
        <f>Table8[[#This Row],[Abs Erorr 4]]/Table8[[#This Row],[Adj Close]]</f>
        <v>2.3775069011787338E-2</v>
      </c>
    </row>
    <row r="529" spans="6:17" x14ac:dyDescent="0.3">
      <c r="F529" s="79">
        <v>44231</v>
      </c>
      <c r="G529" s="80">
        <v>134.71940000000001</v>
      </c>
      <c r="H529" s="69">
        <f t="shared" si="16"/>
        <v>132.24015</v>
      </c>
      <c r="I529" s="69">
        <f>(Table8[[#This Row],[Adj Close]]-Table8[[#This Row],[Forecast 3 Period]])</f>
        <v>2.4792500000000075</v>
      </c>
      <c r="J529" s="69">
        <f>Table8[[#This Row],[Erorr ]]^2</f>
        <v>6.1466805625000376</v>
      </c>
      <c r="K529" s="69">
        <f>ABS(Table8[[#This Row],[Erorr ]])</f>
        <v>2.4792500000000075</v>
      </c>
      <c r="L529" s="6">
        <f>Table8[[#This Row],[Abs Erorr ]]/Table8[[#This Row],[Adj Close]]</f>
        <v>1.8403065928144034E-2</v>
      </c>
      <c r="M529" s="75">
        <f t="shared" si="17"/>
        <v>130.35871000000003</v>
      </c>
      <c r="N529" s="69">
        <f>(Table8[[#This Row],[Adj Close]]-Table8[[#This Row],[Forecast 6 Period ]])</f>
        <v>4.3606899999999769</v>
      </c>
      <c r="O529" s="69">
        <f>Table8[[#This Row],[Erorr 2]]^2</f>
        <v>19.0156172760998</v>
      </c>
      <c r="P529" s="69">
        <f>ABS(Table8[[#This Row],[Erorr 2]])</f>
        <v>4.3606899999999769</v>
      </c>
      <c r="Q529" s="6">
        <f>Table8[[#This Row],[Abs Erorr 4]]/Table8[[#This Row],[Adj Close]]</f>
        <v>3.236868632134627E-2</v>
      </c>
    </row>
    <row r="530" spans="6:17" x14ac:dyDescent="0.3">
      <c r="F530" s="79">
        <v>44232</v>
      </c>
      <c r="G530" s="80">
        <v>139.0111</v>
      </c>
      <c r="H530" s="69">
        <f t="shared" si="16"/>
        <v>133.84571</v>
      </c>
      <c r="I530" s="69">
        <f>(Table8[[#This Row],[Adj Close]]-Table8[[#This Row],[Forecast 3 Period]])</f>
        <v>5.1653900000000021</v>
      </c>
      <c r="J530" s="69">
        <f>Table8[[#This Row],[Erorr ]]^2</f>
        <v>26.681253852100021</v>
      </c>
      <c r="K530" s="69">
        <f>ABS(Table8[[#This Row],[Erorr ]])</f>
        <v>5.1653900000000021</v>
      </c>
      <c r="L530" s="6">
        <f>Table8[[#This Row],[Abs Erorr ]]/Table8[[#This Row],[Adj Close]]</f>
        <v>3.7158111834234835E-2</v>
      </c>
      <c r="M530" s="75">
        <f t="shared" si="17"/>
        <v>131.95373000000001</v>
      </c>
      <c r="N530" s="69">
        <f>(Table8[[#This Row],[Adj Close]]-Table8[[#This Row],[Forecast 6 Period ]])</f>
        <v>7.0573699999999917</v>
      </c>
      <c r="O530" s="69">
        <f>Table8[[#This Row],[Erorr 2]]^2</f>
        <v>49.806471316899881</v>
      </c>
      <c r="P530" s="69">
        <f>ABS(Table8[[#This Row],[Erorr 2]])</f>
        <v>7.0573699999999917</v>
      </c>
      <c r="Q530" s="6">
        <f>Table8[[#This Row],[Abs Erorr 4]]/Table8[[#This Row],[Adj Close]]</f>
        <v>5.0768391876619863E-2</v>
      </c>
    </row>
    <row r="531" spans="6:17" x14ac:dyDescent="0.3">
      <c r="F531" s="79">
        <v>44235</v>
      </c>
      <c r="G531" s="80">
        <v>137.38249999999999</v>
      </c>
      <c r="H531" s="69">
        <f t="shared" si="16"/>
        <v>135.86128000000002</v>
      </c>
      <c r="I531" s="69">
        <f>(Table8[[#This Row],[Adj Close]]-Table8[[#This Row],[Forecast 3 Period]])</f>
        <v>1.5212199999999712</v>
      </c>
      <c r="J531" s="69">
        <f>Table8[[#This Row],[Erorr ]]^2</f>
        <v>2.3141102883999123</v>
      </c>
      <c r="K531" s="69">
        <f>ABS(Table8[[#This Row],[Erorr ]])</f>
        <v>1.5212199999999712</v>
      </c>
      <c r="L531" s="6">
        <f>Table8[[#This Row],[Abs Erorr ]]/Table8[[#This Row],[Adj Close]]</f>
        <v>1.107288046148506E-2</v>
      </c>
      <c r="M531" s="75">
        <f t="shared" si="17"/>
        <v>133.84954999999999</v>
      </c>
      <c r="N531" s="69">
        <f>(Table8[[#This Row],[Adj Close]]-Table8[[#This Row],[Forecast 6 Period ]])</f>
        <v>3.5329499999999996</v>
      </c>
      <c r="O531" s="69">
        <f>Table8[[#This Row],[Erorr 2]]^2</f>
        <v>12.481735702499996</v>
      </c>
      <c r="P531" s="69">
        <f>ABS(Table8[[#This Row],[Erorr 2]])</f>
        <v>3.5329499999999996</v>
      </c>
      <c r="Q531" s="6">
        <f>Table8[[#This Row],[Abs Erorr 4]]/Table8[[#This Row],[Adj Close]]</f>
        <v>2.5716157443633651E-2</v>
      </c>
    </row>
    <row r="532" spans="6:17" x14ac:dyDescent="0.3">
      <c r="F532" s="79">
        <v>44236</v>
      </c>
      <c r="G532" s="80">
        <v>135.8306</v>
      </c>
      <c r="H532" s="69">
        <f t="shared" si="16"/>
        <v>137.07214999999999</v>
      </c>
      <c r="I532" s="69">
        <f>(Table8[[#This Row],[Adj Close]]-Table8[[#This Row],[Forecast 3 Period]])</f>
        <v>-1.2415499999999895</v>
      </c>
      <c r="J532" s="69">
        <f>Table8[[#This Row],[Erorr ]]^2</f>
        <v>1.5414464024999739</v>
      </c>
      <c r="K532" s="69">
        <f>ABS(Table8[[#This Row],[Erorr ]])</f>
        <v>1.2415499999999895</v>
      </c>
      <c r="L532" s="6">
        <f>Table8[[#This Row],[Abs Erorr ]]/Table8[[#This Row],[Adj Close]]</f>
        <v>9.1404293288845778E-3</v>
      </c>
      <c r="M532" s="75">
        <f t="shared" si="17"/>
        <v>135.15621000000002</v>
      </c>
      <c r="N532" s="69">
        <f>(Table8[[#This Row],[Adj Close]]-Table8[[#This Row],[Forecast 6 Period ]])</f>
        <v>0.67438999999998828</v>
      </c>
      <c r="O532" s="69">
        <f>Table8[[#This Row],[Erorr 2]]^2</f>
        <v>0.45480187209998418</v>
      </c>
      <c r="P532" s="69">
        <f>ABS(Table8[[#This Row],[Erorr 2]])</f>
        <v>0.67438999999998828</v>
      </c>
      <c r="Q532" s="6">
        <f>Table8[[#This Row],[Abs Erorr 4]]/Table8[[#This Row],[Adj Close]]</f>
        <v>4.9649342637077968E-3</v>
      </c>
    </row>
    <row r="533" spans="6:17" x14ac:dyDescent="0.3">
      <c r="F533" s="79">
        <v>44237</v>
      </c>
      <c r="G533" s="80">
        <v>136.4725</v>
      </c>
      <c r="H533" s="69">
        <f t="shared" si="16"/>
        <v>137.25031999999999</v>
      </c>
      <c r="I533" s="69">
        <f>(Table8[[#This Row],[Adj Close]]-Table8[[#This Row],[Forecast 3 Period]])</f>
        <v>-0.7778199999999913</v>
      </c>
      <c r="J533" s="69">
        <f>Table8[[#This Row],[Erorr ]]^2</f>
        <v>0.6050039523999865</v>
      </c>
      <c r="K533" s="69">
        <f>ABS(Table8[[#This Row],[Erorr ]])</f>
        <v>0.7778199999999913</v>
      </c>
      <c r="L533" s="6">
        <f>Table8[[#This Row],[Abs Erorr ]]/Table8[[#This Row],[Adj Close]]</f>
        <v>5.6994632618292424E-3</v>
      </c>
      <c r="M533" s="75">
        <f t="shared" si="17"/>
        <v>136.04137000000003</v>
      </c>
      <c r="N533" s="69">
        <f>(Table8[[#This Row],[Adj Close]]-Table8[[#This Row],[Forecast 6 Period ]])</f>
        <v>0.43112999999996759</v>
      </c>
      <c r="O533" s="69">
        <f>Table8[[#This Row],[Erorr 2]]^2</f>
        <v>0.18587307689997207</v>
      </c>
      <c r="P533" s="69">
        <f>ABS(Table8[[#This Row],[Erorr 2]])</f>
        <v>0.43112999999996759</v>
      </c>
      <c r="Q533" s="6">
        <f>Table8[[#This Row],[Abs Erorr 4]]/Table8[[#This Row],[Adj Close]]</f>
        <v>3.159097986773655E-3</v>
      </c>
    </row>
    <row r="534" spans="6:17" x14ac:dyDescent="0.3">
      <c r="F534" s="79">
        <v>44238</v>
      </c>
      <c r="G534" s="80">
        <v>137.50700000000001</v>
      </c>
      <c r="H534" s="69">
        <f t="shared" si="16"/>
        <v>136.55293</v>
      </c>
      <c r="I534" s="69">
        <f>(Table8[[#This Row],[Adj Close]]-Table8[[#This Row],[Forecast 3 Period]])</f>
        <v>0.95407000000000153</v>
      </c>
      <c r="J534" s="69">
        <f>Table8[[#This Row],[Erorr ]]^2</f>
        <v>0.91024956490000286</v>
      </c>
      <c r="K534" s="69">
        <f>ABS(Table8[[#This Row],[Erorr ]])</f>
        <v>0.95407000000000153</v>
      </c>
      <c r="L534" s="6">
        <f>Table8[[#This Row],[Abs Erorr ]]/Table8[[#This Row],[Adj Close]]</f>
        <v>6.9383376846269751E-3</v>
      </c>
      <c r="M534" s="75">
        <f t="shared" si="17"/>
        <v>136.49162000000001</v>
      </c>
      <c r="N534" s="69">
        <f>(Table8[[#This Row],[Adj Close]]-Table8[[#This Row],[Forecast 6 Period ]])</f>
        <v>1.0153799999999933</v>
      </c>
      <c r="O534" s="69">
        <f>Table8[[#This Row],[Erorr 2]]^2</f>
        <v>1.0309965443999864</v>
      </c>
      <c r="P534" s="69">
        <f>ABS(Table8[[#This Row],[Erorr 2]])</f>
        <v>1.0153799999999933</v>
      </c>
      <c r="Q534" s="6">
        <f>Table8[[#This Row],[Abs Erorr 4]]/Table8[[#This Row],[Adj Close]]</f>
        <v>7.3842058949725705E-3</v>
      </c>
    </row>
    <row r="535" spans="6:17" x14ac:dyDescent="0.3">
      <c r="F535" s="79">
        <v>44239</v>
      </c>
      <c r="G535" s="80">
        <v>136.14670000000001</v>
      </c>
      <c r="H535" s="69">
        <f t="shared" si="16"/>
        <v>136.69373000000002</v>
      </c>
      <c r="I535" s="69">
        <f>(Table8[[#This Row],[Adj Close]]-Table8[[#This Row],[Forecast 3 Period]])</f>
        <v>-0.54703000000000657</v>
      </c>
      <c r="J535" s="69">
        <f>Table8[[#This Row],[Erorr ]]^2</f>
        <v>0.29924182090000717</v>
      </c>
      <c r="K535" s="69">
        <f>ABS(Table8[[#This Row],[Erorr ]])</f>
        <v>0.54703000000000657</v>
      </c>
      <c r="L535" s="6">
        <f>Table8[[#This Row],[Abs Erorr ]]/Table8[[#This Row],[Adj Close]]</f>
        <v>4.0179453486570479E-3</v>
      </c>
      <c r="M535" s="75">
        <f t="shared" si="17"/>
        <v>136.81157000000002</v>
      </c>
      <c r="N535" s="69">
        <f>(Table8[[#This Row],[Adj Close]]-Table8[[#This Row],[Forecast 6 Period ]])</f>
        <v>-0.66487000000000762</v>
      </c>
      <c r="O535" s="69">
        <f>Table8[[#This Row],[Erorr 2]]^2</f>
        <v>0.44205211690001012</v>
      </c>
      <c r="P535" s="69">
        <f>ABS(Table8[[#This Row],[Erorr 2]])</f>
        <v>0.66487000000000762</v>
      </c>
      <c r="Q535" s="6">
        <f>Table8[[#This Row],[Abs Erorr 4]]/Table8[[#This Row],[Adj Close]]</f>
        <v>4.8834823025457651E-3</v>
      </c>
    </row>
    <row r="536" spans="6:17" x14ac:dyDescent="0.3">
      <c r="F536" s="79">
        <v>44243</v>
      </c>
      <c r="G536" s="80">
        <v>135.75399999999999</v>
      </c>
      <c r="H536" s="69">
        <f t="shared" si="16"/>
        <v>136.65253000000001</v>
      </c>
      <c r="I536" s="69">
        <f>(Table8[[#This Row],[Adj Close]]-Table8[[#This Row],[Forecast 3 Period]])</f>
        <v>-0.89853000000002226</v>
      </c>
      <c r="J536" s="69">
        <f>Table8[[#This Row],[Erorr ]]^2</f>
        <v>0.80735616090004003</v>
      </c>
      <c r="K536" s="69">
        <f>ABS(Table8[[#This Row],[Erorr ]])</f>
        <v>0.89853000000002226</v>
      </c>
      <c r="L536" s="6">
        <f>Table8[[#This Row],[Abs Erorr ]]/Table8[[#This Row],[Adj Close]]</f>
        <v>6.6188104954551788E-3</v>
      </c>
      <c r="M536" s="75">
        <f t="shared" si="17"/>
        <v>136.83072000000001</v>
      </c>
      <c r="N536" s="69">
        <f>(Table8[[#This Row],[Adj Close]]-Table8[[#This Row],[Forecast 6 Period ]])</f>
        <v>-1.076720000000023</v>
      </c>
      <c r="O536" s="69">
        <f>Table8[[#This Row],[Erorr 2]]^2</f>
        <v>1.1593259584000495</v>
      </c>
      <c r="P536" s="69">
        <f>ABS(Table8[[#This Row],[Erorr 2]])</f>
        <v>1.076720000000023</v>
      </c>
      <c r="Q536" s="6">
        <f>Table8[[#This Row],[Abs Erorr 4]]/Table8[[#This Row],[Adj Close]]</f>
        <v>7.9314053361228629E-3</v>
      </c>
    </row>
    <row r="537" spans="6:17" x14ac:dyDescent="0.3">
      <c r="F537" s="79">
        <v>44244</v>
      </c>
      <c r="G537" s="80">
        <v>137.93809999999999</v>
      </c>
      <c r="H537" s="69">
        <f t="shared" si="16"/>
        <v>136.39771000000002</v>
      </c>
      <c r="I537" s="69">
        <f>(Table8[[#This Row],[Adj Close]]-Table8[[#This Row],[Forecast 3 Period]])</f>
        <v>1.5403899999999737</v>
      </c>
      <c r="J537" s="69">
        <f>Table8[[#This Row],[Erorr ]]^2</f>
        <v>2.3728013520999189</v>
      </c>
      <c r="K537" s="69">
        <f>ABS(Table8[[#This Row],[Erorr ]])</f>
        <v>1.5403899999999737</v>
      </c>
      <c r="L537" s="6">
        <f>Table8[[#This Row],[Abs Erorr ]]/Table8[[#This Row],[Adj Close]]</f>
        <v>1.1167255457339008E-2</v>
      </c>
      <c r="M537" s="75">
        <f t="shared" si="17"/>
        <v>136.49735000000001</v>
      </c>
      <c r="N537" s="69">
        <f>(Table8[[#This Row],[Adj Close]]-Table8[[#This Row],[Forecast 6 Period ]])</f>
        <v>1.44074999999998</v>
      </c>
      <c r="O537" s="69">
        <f>Table8[[#This Row],[Erorr 2]]^2</f>
        <v>2.0757605624999425</v>
      </c>
      <c r="P537" s="69">
        <f>ABS(Table8[[#This Row],[Erorr 2]])</f>
        <v>1.44074999999998</v>
      </c>
      <c r="Q537" s="6">
        <f>Table8[[#This Row],[Abs Erorr 4]]/Table8[[#This Row],[Adj Close]]</f>
        <v>1.0444902459871348E-2</v>
      </c>
    </row>
    <row r="538" spans="6:17" x14ac:dyDescent="0.3">
      <c r="F538" s="79">
        <v>44245</v>
      </c>
      <c r="G538" s="80">
        <v>138.99189999999999</v>
      </c>
      <c r="H538" s="69">
        <f t="shared" si="16"/>
        <v>136.74545000000001</v>
      </c>
      <c r="I538" s="69">
        <f>(Table8[[#This Row],[Adj Close]]-Table8[[#This Row],[Forecast 3 Period]])</f>
        <v>2.2464499999999816</v>
      </c>
      <c r="J538" s="69">
        <f>Table8[[#This Row],[Erorr ]]^2</f>
        <v>5.0465376024999173</v>
      </c>
      <c r="K538" s="69">
        <f>ABS(Table8[[#This Row],[Erorr ]])</f>
        <v>2.2464499999999816</v>
      </c>
      <c r="L538" s="6">
        <f>Table8[[#This Row],[Abs Erorr ]]/Table8[[#This Row],[Adj Close]]</f>
        <v>1.6162452632131671E-2</v>
      </c>
      <c r="M538" s="75">
        <f t="shared" si="17"/>
        <v>136.69947000000002</v>
      </c>
      <c r="N538" s="69">
        <f>(Table8[[#This Row],[Adj Close]]-Table8[[#This Row],[Forecast 6 Period ]])</f>
        <v>2.2924299999999675</v>
      </c>
      <c r="O538" s="69">
        <f>Table8[[#This Row],[Erorr 2]]^2</f>
        <v>5.255235304899851</v>
      </c>
      <c r="P538" s="69">
        <f>ABS(Table8[[#This Row],[Erorr 2]])</f>
        <v>2.2924299999999675</v>
      </c>
      <c r="Q538" s="6">
        <f>Table8[[#This Row],[Abs Erorr 4]]/Table8[[#This Row],[Adj Close]]</f>
        <v>1.6493263276492857E-2</v>
      </c>
    </row>
    <row r="539" spans="6:17" x14ac:dyDescent="0.3">
      <c r="F539" s="79">
        <v>44246</v>
      </c>
      <c r="G539" s="80">
        <v>136.05099999999999</v>
      </c>
      <c r="H539" s="69">
        <f t="shared" si="16"/>
        <v>137.70438999999999</v>
      </c>
      <c r="I539" s="69">
        <f>(Table8[[#This Row],[Adj Close]]-Table8[[#This Row],[Forecast 3 Period]])</f>
        <v>-1.6533900000000017</v>
      </c>
      <c r="J539" s="69">
        <f>Table8[[#This Row],[Erorr ]]^2</f>
        <v>2.7336984921000056</v>
      </c>
      <c r="K539" s="69">
        <f>ABS(Table8[[#This Row],[Erorr ]])</f>
        <v>1.6533900000000017</v>
      </c>
      <c r="L539" s="6">
        <f>Table8[[#This Row],[Abs Erorr ]]/Table8[[#This Row],[Adj Close]]</f>
        <v>1.2152722140961858E-2</v>
      </c>
      <c r="M539" s="75">
        <f t="shared" si="17"/>
        <v>137.16408999999999</v>
      </c>
      <c r="N539" s="69">
        <f>(Table8[[#This Row],[Adj Close]]-Table8[[#This Row],[Forecast 6 Period ]])</f>
        <v>-1.1130899999999997</v>
      </c>
      <c r="O539" s="69">
        <f>Table8[[#This Row],[Erorr 2]]^2</f>
        <v>1.2389693480999993</v>
      </c>
      <c r="P539" s="69">
        <f>ABS(Table8[[#This Row],[Erorr 2]])</f>
        <v>1.1130899999999997</v>
      </c>
      <c r="Q539" s="6">
        <f>Table8[[#This Row],[Abs Erorr 4]]/Table8[[#This Row],[Adj Close]]</f>
        <v>8.1814172626441545E-3</v>
      </c>
    </row>
    <row r="540" spans="6:17" x14ac:dyDescent="0.3">
      <c r="F540" s="79">
        <v>44249</v>
      </c>
      <c r="G540" s="80">
        <v>130.92580000000001</v>
      </c>
      <c r="H540" s="69">
        <f t="shared" si="16"/>
        <v>137.49939999999998</v>
      </c>
      <c r="I540" s="69">
        <f>(Table8[[#This Row],[Adj Close]]-Table8[[#This Row],[Forecast 3 Period]])</f>
        <v>-6.5735999999999706</v>
      </c>
      <c r="J540" s="69">
        <f>Table8[[#This Row],[Erorr ]]^2</f>
        <v>43.212216959999616</v>
      </c>
      <c r="K540" s="69">
        <f>ABS(Table8[[#This Row],[Erorr ]])</f>
        <v>6.5735999999999706</v>
      </c>
      <c r="L540" s="6">
        <f>Table8[[#This Row],[Abs Erorr ]]/Table8[[#This Row],[Adj Close]]</f>
        <v>5.020859143117682E-2</v>
      </c>
      <c r="M540" s="75">
        <f t="shared" si="17"/>
        <v>137.11237</v>
      </c>
      <c r="N540" s="69">
        <f>(Table8[[#This Row],[Adj Close]]-Table8[[#This Row],[Forecast 6 Period ]])</f>
        <v>-6.186569999999989</v>
      </c>
      <c r="O540" s="69">
        <f>Table8[[#This Row],[Erorr 2]]^2</f>
        <v>38.273648364899863</v>
      </c>
      <c r="P540" s="69">
        <f>ABS(Table8[[#This Row],[Erorr 2]])</f>
        <v>6.186569999999989</v>
      </c>
      <c r="Q540" s="6">
        <f>Table8[[#This Row],[Abs Erorr 4]]/Table8[[#This Row],[Adj Close]]</f>
        <v>4.725248957806627E-2</v>
      </c>
    </row>
    <row r="541" spans="6:17" x14ac:dyDescent="0.3">
      <c r="F541" s="79">
        <v>44250</v>
      </c>
      <c r="G541" s="80">
        <v>130.4085</v>
      </c>
      <c r="H541" s="69">
        <f t="shared" si="16"/>
        <v>134.88318999999998</v>
      </c>
      <c r="I541" s="69">
        <f>(Table8[[#This Row],[Adj Close]]-Table8[[#This Row],[Forecast 3 Period]])</f>
        <v>-4.4746899999999812</v>
      </c>
      <c r="J541" s="69">
        <f>Table8[[#This Row],[Erorr ]]^2</f>
        <v>20.022850596099833</v>
      </c>
      <c r="K541" s="69">
        <f>ABS(Table8[[#This Row],[Erorr ]])</f>
        <v>4.4746899999999812</v>
      </c>
      <c r="L541" s="6">
        <f>Table8[[#This Row],[Abs Erorr ]]/Table8[[#This Row],[Adj Close]]</f>
        <v>3.4312870710114608E-2</v>
      </c>
      <c r="M541" s="75">
        <f t="shared" si="17"/>
        <v>135.97143</v>
      </c>
      <c r="N541" s="69">
        <f>(Table8[[#This Row],[Adj Close]]-Table8[[#This Row],[Forecast 6 Period ]])</f>
        <v>-5.5629299999999944</v>
      </c>
      <c r="O541" s="69">
        <f>Table8[[#This Row],[Erorr 2]]^2</f>
        <v>30.946190184899937</v>
      </c>
      <c r="P541" s="69">
        <f>ABS(Table8[[#This Row],[Erorr 2]])</f>
        <v>5.5629299999999944</v>
      </c>
      <c r="Q541" s="6">
        <f>Table8[[#This Row],[Abs Erorr 4]]/Table8[[#This Row],[Adj Close]]</f>
        <v>4.2657725531694592E-2</v>
      </c>
    </row>
    <row r="542" spans="6:17" x14ac:dyDescent="0.3">
      <c r="F542" s="79">
        <v>44251</v>
      </c>
      <c r="G542" s="80">
        <v>129.9487</v>
      </c>
      <c r="H542" s="69">
        <f t="shared" si="16"/>
        <v>132.25644</v>
      </c>
      <c r="I542" s="69">
        <f>(Table8[[#This Row],[Adj Close]]-Table8[[#This Row],[Forecast 3 Period]])</f>
        <v>-2.3077399999999955</v>
      </c>
      <c r="J542" s="69">
        <f>Table8[[#This Row],[Erorr ]]^2</f>
        <v>5.3256639075999788</v>
      </c>
      <c r="K542" s="69">
        <f>ABS(Table8[[#This Row],[Erorr ]])</f>
        <v>2.3077399999999955</v>
      </c>
      <c r="L542" s="6">
        <f>Table8[[#This Row],[Abs Erorr ]]/Table8[[#This Row],[Adj Close]]</f>
        <v>1.7758854070875626E-2</v>
      </c>
      <c r="M542" s="75">
        <f t="shared" si="17"/>
        <v>134.64465000000001</v>
      </c>
      <c r="N542" s="69">
        <f>(Table8[[#This Row],[Adj Close]]-Table8[[#This Row],[Forecast 6 Period ]])</f>
        <v>-4.6959500000000105</v>
      </c>
      <c r="O542" s="69">
        <f>Table8[[#This Row],[Erorr 2]]^2</f>
        <v>22.0519464025001</v>
      </c>
      <c r="P542" s="69">
        <f>ABS(Table8[[#This Row],[Erorr 2]])</f>
        <v>4.6959500000000105</v>
      </c>
      <c r="Q542" s="6">
        <f>Table8[[#This Row],[Abs Erorr 4]]/Table8[[#This Row],[Adj Close]]</f>
        <v>3.6136952505104014E-2</v>
      </c>
    </row>
    <row r="543" spans="6:17" x14ac:dyDescent="0.3">
      <c r="F543" s="79">
        <v>44252</v>
      </c>
      <c r="G543" s="80">
        <v>129.8433</v>
      </c>
      <c r="H543" s="69">
        <f t="shared" si="16"/>
        <v>130.37977000000001</v>
      </c>
      <c r="I543" s="69">
        <f>(Table8[[#This Row],[Adj Close]]-Table8[[#This Row],[Forecast 3 Period]])</f>
        <v>-0.53647000000000844</v>
      </c>
      <c r="J543" s="69">
        <f>Table8[[#This Row],[Erorr ]]^2</f>
        <v>0.28780006090000904</v>
      </c>
      <c r="K543" s="69">
        <f>ABS(Table8[[#This Row],[Erorr ]])</f>
        <v>0.53647000000000844</v>
      </c>
      <c r="L543" s="6">
        <f>Table8[[#This Row],[Abs Erorr ]]/Table8[[#This Row],[Adj Close]]</f>
        <v>4.1316725622346975E-3</v>
      </c>
      <c r="M543" s="75">
        <f t="shared" si="17"/>
        <v>133.15980000000002</v>
      </c>
      <c r="N543" s="69">
        <f>(Table8[[#This Row],[Adj Close]]-Table8[[#This Row],[Forecast 6 Period ]])</f>
        <v>-3.3165000000000191</v>
      </c>
      <c r="O543" s="69">
        <f>Table8[[#This Row],[Erorr 2]]^2</f>
        <v>10.999172250000127</v>
      </c>
      <c r="P543" s="69">
        <f>ABS(Table8[[#This Row],[Erorr 2]])</f>
        <v>3.3165000000000191</v>
      </c>
      <c r="Q543" s="6">
        <f>Table8[[#This Row],[Abs Erorr 4]]/Table8[[#This Row],[Adj Close]]</f>
        <v>2.5542326789291546E-2</v>
      </c>
    </row>
    <row r="544" spans="6:17" x14ac:dyDescent="0.3">
      <c r="F544" s="79">
        <v>44253</v>
      </c>
      <c r="G544" s="80">
        <v>129.3777</v>
      </c>
      <c r="H544" s="69">
        <f t="shared" si="16"/>
        <v>130.04447999999999</v>
      </c>
      <c r="I544" s="69">
        <f>(Table8[[#This Row],[Adj Close]]-Table8[[#This Row],[Forecast 3 Period]])</f>
        <v>-0.6667799999999886</v>
      </c>
      <c r="J544" s="69">
        <f>Table8[[#This Row],[Erorr ]]^2</f>
        <v>0.44459556839998482</v>
      </c>
      <c r="K544" s="69">
        <f>ABS(Table8[[#This Row],[Erorr ]])</f>
        <v>0.6667799999999886</v>
      </c>
      <c r="L544" s="6">
        <f>Table8[[#This Row],[Abs Erorr ]]/Table8[[#This Row],[Adj Close]]</f>
        <v>5.1537475159937809E-3</v>
      </c>
      <c r="M544" s="75">
        <f t="shared" si="17"/>
        <v>131.72954999999999</v>
      </c>
      <c r="N544" s="69">
        <f>(Table8[[#This Row],[Adj Close]]-Table8[[#This Row],[Forecast 6 Period ]])</f>
        <v>-2.3518499999999847</v>
      </c>
      <c r="O544" s="69">
        <f>Table8[[#This Row],[Erorr 2]]^2</f>
        <v>5.5311984224999282</v>
      </c>
      <c r="P544" s="69">
        <f>ABS(Table8[[#This Row],[Erorr 2]])</f>
        <v>2.3518499999999847</v>
      </c>
      <c r="Q544" s="6">
        <f>Table8[[#This Row],[Abs Erorr 4]]/Table8[[#This Row],[Adj Close]]</f>
        <v>1.8178171354104954E-2</v>
      </c>
    </row>
    <row r="545" spans="6:17" x14ac:dyDescent="0.3">
      <c r="F545" s="79">
        <v>44256</v>
      </c>
      <c r="G545" s="80">
        <v>132.1327</v>
      </c>
      <c r="H545" s="69">
        <f t="shared" si="16"/>
        <v>129.68868000000001</v>
      </c>
      <c r="I545" s="69">
        <f>(Table8[[#This Row],[Adj Close]]-Table8[[#This Row],[Forecast 3 Period]])</f>
        <v>2.4440199999999948</v>
      </c>
      <c r="J545" s="69">
        <f>Table8[[#This Row],[Erorr ]]^2</f>
        <v>5.9732337603999746</v>
      </c>
      <c r="K545" s="69">
        <f>ABS(Table8[[#This Row],[Erorr ]])</f>
        <v>2.4440199999999948</v>
      </c>
      <c r="L545" s="6">
        <f>Table8[[#This Row],[Abs Erorr ]]/Table8[[#This Row],[Adj Close]]</f>
        <v>1.8496708233465258E-2</v>
      </c>
      <c r="M545" s="75">
        <f t="shared" si="17"/>
        <v>130.61331999999999</v>
      </c>
      <c r="N545" s="69">
        <f>(Table8[[#This Row],[Adj Close]]-Table8[[#This Row],[Forecast 6 Period ]])</f>
        <v>1.5193800000000124</v>
      </c>
      <c r="O545" s="69">
        <f>Table8[[#This Row],[Erorr 2]]^2</f>
        <v>2.3085155844000376</v>
      </c>
      <c r="P545" s="69">
        <f>ABS(Table8[[#This Row],[Erorr 2]])</f>
        <v>1.5193800000000124</v>
      </c>
      <c r="Q545" s="6">
        <f>Table8[[#This Row],[Abs Erorr 4]]/Table8[[#This Row],[Adj Close]]</f>
        <v>1.1498894671795948E-2</v>
      </c>
    </row>
    <row r="546" spans="6:17" x14ac:dyDescent="0.3">
      <c r="F546" s="79">
        <v>44257</v>
      </c>
      <c r="G546" s="80">
        <v>131.52799999999999</v>
      </c>
      <c r="H546" s="69">
        <f t="shared" si="16"/>
        <v>130.61938000000001</v>
      </c>
      <c r="I546" s="69">
        <f>(Table8[[#This Row],[Adj Close]]-Table8[[#This Row],[Forecast 3 Period]])</f>
        <v>0.90861999999998488</v>
      </c>
      <c r="J546" s="69">
        <f>Table8[[#This Row],[Erorr ]]^2</f>
        <v>0.8255903043999725</v>
      </c>
      <c r="K546" s="69">
        <f>ABS(Table8[[#This Row],[Erorr ]])</f>
        <v>0.90861999999998488</v>
      </c>
      <c r="L546" s="6">
        <f>Table8[[#This Row],[Abs Erorr ]]/Table8[[#This Row],[Adj Close]]</f>
        <v>6.9081868499481858E-3</v>
      </c>
      <c r="M546" s="75">
        <f t="shared" si="17"/>
        <v>130.39391000000001</v>
      </c>
      <c r="N546" s="69">
        <f>(Table8[[#This Row],[Adj Close]]-Table8[[#This Row],[Forecast 6 Period ]])</f>
        <v>1.1340899999999863</v>
      </c>
      <c r="O546" s="69">
        <f>Table8[[#This Row],[Erorr 2]]^2</f>
        <v>1.2861601280999688</v>
      </c>
      <c r="P546" s="69">
        <f>ABS(Table8[[#This Row],[Erorr 2]])</f>
        <v>1.1340899999999863</v>
      </c>
      <c r="Q546" s="6">
        <f>Table8[[#This Row],[Abs Erorr 4]]/Table8[[#This Row],[Adj Close]]</f>
        <v>8.6224226020314033E-3</v>
      </c>
    </row>
    <row r="547" spans="6:17" x14ac:dyDescent="0.3">
      <c r="F547" s="79">
        <v>44258</v>
      </c>
      <c r="G547" s="80">
        <v>128.87860000000001</v>
      </c>
      <c r="H547" s="69">
        <f t="shared" si="16"/>
        <v>131.06432000000001</v>
      </c>
      <c r="I547" s="69">
        <f>(Table8[[#This Row],[Adj Close]]-Table8[[#This Row],[Forecast 3 Period]])</f>
        <v>-2.1857200000000034</v>
      </c>
      <c r="J547" s="69">
        <f>Table8[[#This Row],[Erorr ]]^2</f>
        <v>4.7773719184000152</v>
      </c>
      <c r="K547" s="69">
        <f>ABS(Table8[[#This Row],[Erorr ]])</f>
        <v>2.1857200000000034</v>
      </c>
      <c r="L547" s="6">
        <f>Table8[[#This Row],[Abs Erorr ]]/Table8[[#This Row],[Adj Close]]</f>
        <v>1.6959526251837026E-2</v>
      </c>
      <c r="M547" s="75">
        <f t="shared" si="17"/>
        <v>130.61206000000001</v>
      </c>
      <c r="N547" s="69">
        <f>(Table8[[#This Row],[Adj Close]]-Table8[[#This Row],[Forecast 6 Period ]])</f>
        <v>-1.733460000000008</v>
      </c>
      <c r="O547" s="69">
        <f>Table8[[#This Row],[Erorr 2]]^2</f>
        <v>3.0048835716000277</v>
      </c>
      <c r="P547" s="69">
        <f>ABS(Table8[[#This Row],[Erorr 2]])</f>
        <v>1.733460000000008</v>
      </c>
      <c r="Q547" s="6">
        <f>Table8[[#This Row],[Abs Erorr 4]]/Table8[[#This Row],[Adj Close]]</f>
        <v>1.3450332328253161E-2</v>
      </c>
    </row>
    <row r="548" spans="6:17" x14ac:dyDescent="0.3">
      <c r="F548" s="79">
        <v>44259</v>
      </c>
      <c r="G548" s="80">
        <v>126.74760000000001</v>
      </c>
      <c r="H548" s="69">
        <f t="shared" si="16"/>
        <v>130.64965000000001</v>
      </c>
      <c r="I548" s="69">
        <f>(Table8[[#This Row],[Adj Close]]-Table8[[#This Row],[Forecast 3 Period]])</f>
        <v>-3.9020500000000027</v>
      </c>
      <c r="J548" s="69">
        <f>Table8[[#This Row],[Erorr ]]^2</f>
        <v>15.22599420250002</v>
      </c>
      <c r="K548" s="69">
        <f>ABS(Table8[[#This Row],[Erorr ]])</f>
        <v>3.9020500000000027</v>
      </c>
      <c r="L548" s="6">
        <f>Table8[[#This Row],[Abs Erorr ]]/Table8[[#This Row],[Adj Close]]</f>
        <v>3.0785987269186972E-2</v>
      </c>
      <c r="M548" s="75">
        <f t="shared" si="17"/>
        <v>130.36260000000001</v>
      </c>
      <c r="N548" s="69">
        <f>(Table8[[#This Row],[Adj Close]]-Table8[[#This Row],[Forecast 6 Period ]])</f>
        <v>-3.6150000000000091</v>
      </c>
      <c r="O548" s="69">
        <f>Table8[[#This Row],[Erorr 2]]^2</f>
        <v>13.068225000000066</v>
      </c>
      <c r="P548" s="69">
        <f>ABS(Table8[[#This Row],[Erorr 2]])</f>
        <v>3.6150000000000091</v>
      </c>
      <c r="Q548" s="6">
        <f>Table8[[#This Row],[Abs Erorr 4]]/Table8[[#This Row],[Adj Close]]</f>
        <v>2.8521250106510965E-2</v>
      </c>
    </row>
    <row r="549" spans="6:17" x14ac:dyDescent="0.3">
      <c r="F549" s="79">
        <v>44260</v>
      </c>
      <c r="G549" s="80">
        <v>128.0051</v>
      </c>
      <c r="H549" s="69">
        <f t="shared" si="16"/>
        <v>128.82102</v>
      </c>
      <c r="I549" s="69">
        <f>(Table8[[#This Row],[Adj Close]]-Table8[[#This Row],[Forecast 3 Period]])</f>
        <v>-0.81592000000000553</v>
      </c>
      <c r="J549" s="69">
        <f>Table8[[#This Row],[Erorr ]]^2</f>
        <v>0.66572544640000897</v>
      </c>
      <c r="K549" s="69">
        <f>ABS(Table8[[#This Row],[Erorr ]])</f>
        <v>0.81592000000000553</v>
      </c>
      <c r="L549" s="6">
        <f>Table8[[#This Row],[Abs Erorr ]]/Table8[[#This Row],[Adj Close]]</f>
        <v>6.3741210311152102E-3</v>
      </c>
      <c r="M549" s="75">
        <f t="shared" si="17"/>
        <v>129.77948000000001</v>
      </c>
      <c r="N549" s="69">
        <f>(Table8[[#This Row],[Adj Close]]-Table8[[#This Row],[Forecast 6 Period ]])</f>
        <v>-1.7743800000000078</v>
      </c>
      <c r="O549" s="69">
        <f>Table8[[#This Row],[Erorr 2]]^2</f>
        <v>3.1484243844000277</v>
      </c>
      <c r="P549" s="69">
        <f>ABS(Table8[[#This Row],[Erorr 2]])</f>
        <v>1.7743800000000078</v>
      </c>
      <c r="Q549" s="6">
        <f>Table8[[#This Row],[Abs Erorr 4]]/Table8[[#This Row],[Adj Close]]</f>
        <v>1.3861791444247205E-2</v>
      </c>
    </row>
    <row r="550" spans="6:17" x14ac:dyDescent="0.3">
      <c r="F550" s="79">
        <v>44263</v>
      </c>
      <c r="G550" s="80">
        <v>129.16650000000001</v>
      </c>
      <c r="H550" s="69">
        <f t="shared" si="16"/>
        <v>127.88990000000001</v>
      </c>
      <c r="I550" s="69">
        <f>(Table8[[#This Row],[Adj Close]]-Table8[[#This Row],[Forecast 3 Period]])</f>
        <v>1.276600000000002</v>
      </c>
      <c r="J550" s="69">
        <f>Table8[[#This Row],[Erorr ]]^2</f>
        <v>1.6297075600000051</v>
      </c>
      <c r="K550" s="69">
        <f>ABS(Table8[[#This Row],[Erorr ]])</f>
        <v>1.276600000000002</v>
      </c>
      <c r="L550" s="6">
        <f>Table8[[#This Row],[Abs Erorr ]]/Table8[[#This Row],[Adj Close]]</f>
        <v>9.8833675914420677E-3</v>
      </c>
      <c r="M550" s="75">
        <f t="shared" si="17"/>
        <v>129.18290000000002</v>
      </c>
      <c r="N550" s="69">
        <f>(Table8[[#This Row],[Adj Close]]-Table8[[#This Row],[Forecast 6 Period ]])</f>
        <v>-1.6400000000004411E-2</v>
      </c>
      <c r="O550" s="69">
        <f>Table8[[#This Row],[Erorr 2]]^2</f>
        <v>2.6896000000014469E-4</v>
      </c>
      <c r="P550" s="69">
        <f>ABS(Table8[[#This Row],[Erorr 2]])</f>
        <v>1.6400000000004411E-2</v>
      </c>
      <c r="Q550" s="6">
        <f>Table8[[#This Row],[Abs Erorr 4]]/Table8[[#This Row],[Adj Close]]</f>
        <v>1.2696790576507383E-4</v>
      </c>
    </row>
    <row r="551" spans="6:17" x14ac:dyDescent="0.3">
      <c r="F551" s="79">
        <v>44264</v>
      </c>
      <c r="G551" s="80">
        <v>130.5008</v>
      </c>
      <c r="H551" s="69">
        <f t="shared" si="16"/>
        <v>128.09241</v>
      </c>
      <c r="I551" s="69">
        <f>(Table8[[#This Row],[Adj Close]]-Table8[[#This Row],[Forecast 3 Period]])</f>
        <v>2.4083899999999971</v>
      </c>
      <c r="J551" s="69">
        <f>Table8[[#This Row],[Erorr ]]^2</f>
        <v>5.8003423920999859</v>
      </c>
      <c r="K551" s="69">
        <f>ABS(Table8[[#This Row],[Erorr ]])</f>
        <v>2.4083899999999971</v>
      </c>
      <c r="L551" s="6">
        <f>Table8[[#This Row],[Abs Erorr ]]/Table8[[#This Row],[Adj Close]]</f>
        <v>1.8454982651447325E-2</v>
      </c>
      <c r="M551" s="75">
        <f t="shared" si="17"/>
        <v>128.92563000000001</v>
      </c>
      <c r="N551" s="69">
        <f>(Table8[[#This Row],[Adj Close]]-Table8[[#This Row],[Forecast 6 Period ]])</f>
        <v>1.5751699999999857</v>
      </c>
      <c r="O551" s="69">
        <f>Table8[[#This Row],[Erorr 2]]^2</f>
        <v>2.481160528899955</v>
      </c>
      <c r="P551" s="69">
        <f>ABS(Table8[[#This Row],[Erorr 2]])</f>
        <v>1.5751699999999857</v>
      </c>
      <c r="Q551" s="6">
        <f>Table8[[#This Row],[Abs Erorr 4]]/Table8[[#This Row],[Adj Close]]</f>
        <v>1.207019420570591E-2</v>
      </c>
    </row>
    <row r="552" spans="6:17" x14ac:dyDescent="0.3">
      <c r="F552" s="79">
        <v>44265</v>
      </c>
      <c r="G552" s="80">
        <v>132.07509999999999</v>
      </c>
      <c r="H552" s="69">
        <f t="shared" si="16"/>
        <v>129.35180000000003</v>
      </c>
      <c r="I552" s="69">
        <f>(Table8[[#This Row],[Adj Close]]-Table8[[#This Row],[Forecast 3 Period]])</f>
        <v>2.7232999999999663</v>
      </c>
      <c r="J552" s="69">
        <f>Table8[[#This Row],[Erorr ]]^2</f>
        <v>7.4163628899998164</v>
      </c>
      <c r="K552" s="69">
        <f>ABS(Table8[[#This Row],[Erorr ]])</f>
        <v>2.7232999999999663</v>
      </c>
      <c r="L552" s="6">
        <f>Table8[[#This Row],[Abs Erorr ]]/Table8[[#This Row],[Adj Close]]</f>
        <v>2.0619329457255503E-2</v>
      </c>
      <c r="M552" s="75">
        <f t="shared" si="17"/>
        <v>128.92466000000002</v>
      </c>
      <c r="N552" s="69">
        <f>(Table8[[#This Row],[Adj Close]]-Table8[[#This Row],[Forecast 6 Period ]])</f>
        <v>3.1504399999999748</v>
      </c>
      <c r="O552" s="69">
        <f>Table8[[#This Row],[Erorr 2]]^2</f>
        <v>9.9252721935998416</v>
      </c>
      <c r="P552" s="69">
        <f>ABS(Table8[[#This Row],[Erorr 2]])</f>
        <v>3.1504399999999748</v>
      </c>
      <c r="Q552" s="6">
        <f>Table8[[#This Row],[Abs Erorr 4]]/Table8[[#This Row],[Adj Close]]</f>
        <v>2.3853398558850041E-2</v>
      </c>
    </row>
    <row r="553" spans="6:17" x14ac:dyDescent="0.3">
      <c r="F553" s="79">
        <v>44266</v>
      </c>
      <c r="G553" s="80">
        <v>135.5308</v>
      </c>
      <c r="H553" s="69">
        <f t="shared" si="16"/>
        <v>130.73023000000001</v>
      </c>
      <c r="I553" s="69">
        <f>(Table8[[#This Row],[Adj Close]]-Table8[[#This Row],[Forecast 3 Period]])</f>
        <v>4.8005699999999933</v>
      </c>
      <c r="J553" s="69">
        <f>Table8[[#This Row],[Erorr ]]^2</f>
        <v>23.045472324899936</v>
      </c>
      <c r="K553" s="69">
        <f>ABS(Table8[[#This Row],[Erorr ]])</f>
        <v>4.8005699999999933</v>
      </c>
      <c r="L553" s="6">
        <f>Table8[[#This Row],[Abs Erorr ]]/Table8[[#This Row],[Adj Close]]</f>
        <v>3.5420509581585831E-2</v>
      </c>
      <c r="M553" s="75">
        <f t="shared" si="17"/>
        <v>129.51212000000001</v>
      </c>
      <c r="N553" s="69">
        <f>(Table8[[#This Row],[Adj Close]]-Table8[[#This Row],[Forecast 6 Period ]])</f>
        <v>6.0186799999999891</v>
      </c>
      <c r="O553" s="69">
        <f>Table8[[#This Row],[Erorr 2]]^2</f>
        <v>36.224508942399872</v>
      </c>
      <c r="P553" s="69">
        <f>ABS(Table8[[#This Row],[Erorr 2]])</f>
        <v>6.0186799999999891</v>
      </c>
      <c r="Q553" s="6">
        <f>Table8[[#This Row],[Abs Erorr 4]]/Table8[[#This Row],[Adj Close]]</f>
        <v>4.4408208318699433E-2</v>
      </c>
    </row>
    <row r="554" spans="6:17" x14ac:dyDescent="0.3">
      <c r="F554" s="79">
        <v>44267</v>
      </c>
      <c r="G554" s="80">
        <v>134.82050000000001</v>
      </c>
      <c r="H554" s="69">
        <f t="shared" si="16"/>
        <v>132.98509000000001</v>
      </c>
      <c r="I554" s="69">
        <f>(Table8[[#This Row],[Adj Close]]-Table8[[#This Row],[Forecast 3 Period]])</f>
        <v>1.835409999999996</v>
      </c>
      <c r="J554" s="69">
        <f>Table8[[#This Row],[Erorr ]]^2</f>
        <v>3.3687298680999853</v>
      </c>
      <c r="K554" s="69">
        <f>ABS(Table8[[#This Row],[Erorr ]])</f>
        <v>1.835409999999996</v>
      </c>
      <c r="L554" s="6">
        <f>Table8[[#This Row],[Abs Erorr ]]/Table8[[#This Row],[Adj Close]]</f>
        <v>1.3613730849536947E-2</v>
      </c>
      <c r="M554" s="75">
        <f t="shared" si="17"/>
        <v>130.92991000000001</v>
      </c>
      <c r="N554" s="69">
        <f>(Table8[[#This Row],[Adj Close]]-Table8[[#This Row],[Forecast 6 Period ]])</f>
        <v>3.8905900000000031</v>
      </c>
      <c r="O554" s="69">
        <f>Table8[[#This Row],[Erorr 2]]^2</f>
        <v>15.136690548100024</v>
      </c>
      <c r="P554" s="69">
        <f>ABS(Table8[[#This Row],[Erorr 2]])</f>
        <v>3.8905900000000031</v>
      </c>
      <c r="Q554" s="6">
        <f>Table8[[#This Row],[Abs Erorr 4]]/Table8[[#This Row],[Adj Close]]</f>
        <v>2.8857555045412254E-2</v>
      </c>
    </row>
    <row r="555" spans="6:17" x14ac:dyDescent="0.3">
      <c r="F555" s="79">
        <v>44270</v>
      </c>
      <c r="G555" s="80">
        <v>139.13050000000001</v>
      </c>
      <c r="H555" s="69">
        <f t="shared" si="16"/>
        <v>134.20997</v>
      </c>
      <c r="I555" s="69">
        <f>(Table8[[#This Row],[Adj Close]]-Table8[[#This Row],[Forecast 3 Period]])</f>
        <v>4.9205300000000136</v>
      </c>
      <c r="J555" s="69">
        <f>Table8[[#This Row],[Erorr ]]^2</f>
        <v>24.211615480900132</v>
      </c>
      <c r="K555" s="69">
        <f>ABS(Table8[[#This Row],[Erorr ]])</f>
        <v>4.9205300000000136</v>
      </c>
      <c r="L555" s="6">
        <f>Table8[[#This Row],[Abs Erorr ]]/Table8[[#This Row],[Adj Close]]</f>
        <v>3.5366292797050343E-2</v>
      </c>
      <c r="M555" s="75">
        <f t="shared" si="17"/>
        <v>132.30260000000001</v>
      </c>
      <c r="N555" s="69">
        <f>(Table8[[#This Row],[Adj Close]]-Table8[[#This Row],[Forecast 6 Period ]])</f>
        <v>6.8278999999999996</v>
      </c>
      <c r="O555" s="69">
        <f>Table8[[#This Row],[Erorr 2]]^2</f>
        <v>46.620218409999993</v>
      </c>
      <c r="P555" s="69">
        <f>ABS(Table8[[#This Row],[Erorr 2]])</f>
        <v>6.8278999999999996</v>
      </c>
      <c r="Q555" s="6">
        <f>Table8[[#This Row],[Abs Erorr 4]]/Table8[[#This Row],[Adj Close]]</f>
        <v>4.9075508245855499E-2</v>
      </c>
    </row>
    <row r="556" spans="6:17" x14ac:dyDescent="0.3">
      <c r="F556" s="79">
        <v>44271</v>
      </c>
      <c r="G556" s="80">
        <v>138.85210000000001</v>
      </c>
      <c r="H556" s="69">
        <f t="shared" si="16"/>
        <v>136.75758999999999</v>
      </c>
      <c r="I556" s="69">
        <f>(Table8[[#This Row],[Adj Close]]-Table8[[#This Row],[Forecast 3 Period]])</f>
        <v>2.0945100000000139</v>
      </c>
      <c r="J556" s="69">
        <f>Table8[[#This Row],[Erorr ]]^2</f>
        <v>4.3869721401000579</v>
      </c>
      <c r="K556" s="69">
        <f>ABS(Table8[[#This Row],[Erorr ]])</f>
        <v>2.0945100000000139</v>
      </c>
      <c r="L556" s="6">
        <f>Table8[[#This Row],[Abs Erorr ]]/Table8[[#This Row],[Adj Close]]</f>
        <v>1.508446757377104E-2</v>
      </c>
      <c r="M556" s="75">
        <f t="shared" si="17"/>
        <v>134.27811000000003</v>
      </c>
      <c r="N556" s="69">
        <f>(Table8[[#This Row],[Adj Close]]-Table8[[#This Row],[Forecast 6 Period ]])</f>
        <v>4.5739899999999807</v>
      </c>
      <c r="O556" s="69">
        <f>Table8[[#This Row],[Erorr 2]]^2</f>
        <v>20.921384520099824</v>
      </c>
      <c r="P556" s="69">
        <f>ABS(Table8[[#This Row],[Erorr 2]])</f>
        <v>4.5739899999999807</v>
      </c>
      <c r="Q556" s="6">
        <f>Table8[[#This Row],[Abs Erorr 4]]/Table8[[#This Row],[Adj Close]]</f>
        <v>3.2941453532211472E-2</v>
      </c>
    </row>
    <row r="557" spans="6:17" x14ac:dyDescent="0.3">
      <c r="F557" s="79">
        <v>44272</v>
      </c>
      <c r="G557" s="80">
        <v>139.0153</v>
      </c>
      <c r="H557" s="69">
        <f t="shared" si="16"/>
        <v>137.72613999999999</v>
      </c>
      <c r="I557" s="69">
        <f>(Table8[[#This Row],[Adj Close]]-Table8[[#This Row],[Forecast 3 Period]])</f>
        <v>1.2891600000000096</v>
      </c>
      <c r="J557" s="69">
        <f>Table8[[#This Row],[Erorr ]]^2</f>
        <v>1.6619335056000248</v>
      </c>
      <c r="K557" s="69">
        <f>ABS(Table8[[#This Row],[Erorr ]])</f>
        <v>1.2891600000000096</v>
      </c>
      <c r="L557" s="6">
        <f>Table8[[#This Row],[Abs Erorr ]]/Table8[[#This Row],[Adj Close]]</f>
        <v>9.273511620663406E-3</v>
      </c>
      <c r="M557" s="75">
        <f t="shared" si="17"/>
        <v>135.92437000000001</v>
      </c>
      <c r="N557" s="69">
        <f>(Table8[[#This Row],[Adj Close]]-Table8[[#This Row],[Forecast 6 Period ]])</f>
        <v>3.090929999999986</v>
      </c>
      <c r="O557" s="69">
        <f>Table8[[#This Row],[Erorr 2]]^2</f>
        <v>9.5538482648999139</v>
      </c>
      <c r="P557" s="69">
        <f>ABS(Table8[[#This Row],[Erorr 2]])</f>
        <v>3.090929999999986</v>
      </c>
      <c r="Q557" s="6">
        <f>Table8[[#This Row],[Abs Erorr 4]]/Table8[[#This Row],[Adj Close]]</f>
        <v>2.2234459084719351E-2</v>
      </c>
    </row>
    <row r="558" spans="6:17" x14ac:dyDescent="0.3">
      <c r="F558" s="79">
        <v>44273</v>
      </c>
      <c r="G558" s="80">
        <v>137.4315</v>
      </c>
      <c r="H558" s="69">
        <f t="shared" si="16"/>
        <v>139.0009</v>
      </c>
      <c r="I558" s="69">
        <f>(Table8[[#This Row],[Adj Close]]-Table8[[#This Row],[Forecast 3 Period]])</f>
        <v>-1.5694000000000017</v>
      </c>
      <c r="J558" s="69">
        <f>Table8[[#This Row],[Erorr ]]^2</f>
        <v>2.4630163600000055</v>
      </c>
      <c r="K558" s="69">
        <f>ABS(Table8[[#This Row],[Erorr ]])</f>
        <v>1.5694000000000017</v>
      </c>
      <c r="L558" s="6">
        <f>Table8[[#This Row],[Abs Erorr ]]/Table8[[#This Row],[Adj Close]]</f>
        <v>1.1419507172664212E-2</v>
      </c>
      <c r="M558" s="75">
        <f t="shared" si="17"/>
        <v>137.12427000000002</v>
      </c>
      <c r="N558" s="69">
        <f>(Table8[[#This Row],[Adj Close]]-Table8[[#This Row],[Forecast 6 Period ]])</f>
        <v>0.30722999999997569</v>
      </c>
      <c r="O558" s="69">
        <f>Table8[[#This Row],[Erorr 2]]^2</f>
        <v>9.4390272899985056E-2</v>
      </c>
      <c r="P558" s="69">
        <f>ABS(Table8[[#This Row],[Erorr 2]])</f>
        <v>0.30722999999997569</v>
      </c>
      <c r="Q558" s="6">
        <f>Table8[[#This Row],[Abs Erorr 4]]/Table8[[#This Row],[Adj Close]]</f>
        <v>2.2355136922756116E-3</v>
      </c>
    </row>
    <row r="559" spans="6:17" x14ac:dyDescent="0.3">
      <c r="F559" s="79">
        <v>44274</v>
      </c>
      <c r="G559" s="80">
        <v>131.97909999999999</v>
      </c>
      <c r="H559" s="69">
        <f t="shared" si="16"/>
        <v>138.33282</v>
      </c>
      <c r="I559" s="69">
        <f>(Table8[[#This Row],[Adj Close]]-Table8[[#This Row],[Forecast 3 Period]])</f>
        <v>-6.3537200000000098</v>
      </c>
      <c r="J559" s="69">
        <f>Table8[[#This Row],[Erorr ]]^2</f>
        <v>40.369757838400126</v>
      </c>
      <c r="K559" s="69">
        <f>ABS(Table8[[#This Row],[Erorr ]])</f>
        <v>6.3537200000000098</v>
      </c>
      <c r="L559" s="6">
        <f>Table8[[#This Row],[Abs Erorr ]]/Table8[[#This Row],[Adj Close]]</f>
        <v>4.8141864886182814E-2</v>
      </c>
      <c r="M559" s="75">
        <f t="shared" si="17"/>
        <v>137.92101000000002</v>
      </c>
      <c r="N559" s="69">
        <f>(Table8[[#This Row],[Adj Close]]-Table8[[#This Row],[Forecast 6 Period ]])</f>
        <v>-5.9419100000000356</v>
      </c>
      <c r="O559" s="69">
        <f>Table8[[#This Row],[Erorr 2]]^2</f>
        <v>35.306294448100424</v>
      </c>
      <c r="P559" s="69">
        <f>ABS(Table8[[#This Row],[Erorr 2]])</f>
        <v>5.9419100000000356</v>
      </c>
      <c r="Q559" s="6">
        <f>Table8[[#This Row],[Abs Erorr 4]]/Table8[[#This Row],[Adj Close]]</f>
        <v>4.5021598116671779E-2</v>
      </c>
    </row>
    <row r="560" spans="6:17" x14ac:dyDescent="0.3">
      <c r="F560" s="79">
        <v>44277</v>
      </c>
      <c r="G560" s="80">
        <v>132.72790000000001</v>
      </c>
      <c r="H560" s="69">
        <f t="shared" si="16"/>
        <v>135.72568000000001</v>
      </c>
      <c r="I560" s="69">
        <f>(Table8[[#This Row],[Adj Close]]-Table8[[#This Row],[Forecast 3 Period]])</f>
        <v>-2.9977800000000059</v>
      </c>
      <c r="J560" s="69">
        <f>Table8[[#This Row],[Erorr ]]^2</f>
        <v>8.9866849284000345</v>
      </c>
      <c r="K560" s="69">
        <f>ABS(Table8[[#This Row],[Erorr ]])</f>
        <v>2.9977800000000059</v>
      </c>
      <c r="L560" s="6">
        <f>Table8[[#This Row],[Abs Erorr ]]/Table8[[#This Row],[Adj Close]]</f>
        <v>2.2585906957015109E-2</v>
      </c>
      <c r="M560" s="75">
        <f t="shared" si="17"/>
        <v>136.85070000000002</v>
      </c>
      <c r="N560" s="69">
        <f>(Table8[[#This Row],[Adj Close]]-Table8[[#This Row],[Forecast 6 Period ]])</f>
        <v>-4.1228000000000122</v>
      </c>
      <c r="O560" s="69">
        <f>Table8[[#This Row],[Erorr 2]]^2</f>
        <v>16.9974798400001</v>
      </c>
      <c r="P560" s="69">
        <f>ABS(Table8[[#This Row],[Erorr 2]])</f>
        <v>4.1228000000000122</v>
      </c>
      <c r="Q560" s="6">
        <f>Table8[[#This Row],[Abs Erorr 4]]/Table8[[#This Row],[Adj Close]]</f>
        <v>3.1062044980746415E-2</v>
      </c>
    </row>
    <row r="561" spans="6:17" x14ac:dyDescent="0.3">
      <c r="F561" s="79">
        <v>44278</v>
      </c>
      <c r="G561" s="80">
        <v>131.624</v>
      </c>
      <c r="H561" s="69">
        <f t="shared" si="16"/>
        <v>133.91433999999998</v>
      </c>
      <c r="I561" s="69">
        <f>(Table8[[#This Row],[Adj Close]]-Table8[[#This Row],[Forecast 3 Period]])</f>
        <v>-2.2903399999999863</v>
      </c>
      <c r="J561" s="69">
        <f>Table8[[#This Row],[Erorr ]]^2</f>
        <v>5.2456573155999369</v>
      </c>
      <c r="K561" s="69">
        <f>ABS(Table8[[#This Row],[Erorr ]])</f>
        <v>2.2903399999999863</v>
      </c>
      <c r="L561" s="6">
        <f>Table8[[#This Row],[Abs Erorr ]]/Table8[[#This Row],[Adj Close]]</f>
        <v>1.7400626025648715E-2</v>
      </c>
      <c r="M561" s="75">
        <f t="shared" si="17"/>
        <v>136.02902</v>
      </c>
      <c r="N561" s="69">
        <f>(Table8[[#This Row],[Adj Close]]-Table8[[#This Row],[Forecast 6 Period ]])</f>
        <v>-4.4050200000000075</v>
      </c>
      <c r="O561" s="69">
        <f>Table8[[#This Row],[Erorr 2]]^2</f>
        <v>19.404201200400067</v>
      </c>
      <c r="P561" s="69">
        <f>ABS(Table8[[#This Row],[Erorr 2]])</f>
        <v>4.4050200000000075</v>
      </c>
      <c r="Q561" s="6">
        <f>Table8[[#This Row],[Abs Erorr 4]]/Table8[[#This Row],[Adj Close]]</f>
        <v>3.346669300431538E-2</v>
      </c>
    </row>
    <row r="562" spans="6:17" x14ac:dyDescent="0.3">
      <c r="F562" s="79">
        <v>44279</v>
      </c>
      <c r="G562" s="80">
        <v>127.8227</v>
      </c>
      <c r="H562" s="69">
        <f t="shared" si="16"/>
        <v>132.0617</v>
      </c>
      <c r="I562" s="69">
        <f>(Table8[[#This Row],[Adj Close]]-Table8[[#This Row],[Forecast 3 Period]])</f>
        <v>-4.2390000000000043</v>
      </c>
      <c r="J562" s="69">
        <f>Table8[[#This Row],[Erorr ]]^2</f>
        <v>17.969121000000037</v>
      </c>
      <c r="K562" s="69">
        <f>ABS(Table8[[#This Row],[Erorr ]])</f>
        <v>4.2390000000000043</v>
      </c>
      <c r="L562" s="6">
        <f>Table8[[#This Row],[Abs Erorr ]]/Table8[[#This Row],[Adj Close]]</f>
        <v>3.3163123607935087E-2</v>
      </c>
      <c r="M562" s="75">
        <f t="shared" si="17"/>
        <v>134.53924000000001</v>
      </c>
      <c r="N562" s="69">
        <f>(Table8[[#This Row],[Adj Close]]-Table8[[#This Row],[Forecast 6 Period ]])</f>
        <v>-6.7165400000000091</v>
      </c>
      <c r="O562" s="69">
        <f>Table8[[#This Row],[Erorr 2]]^2</f>
        <v>45.111909571600123</v>
      </c>
      <c r="P562" s="69">
        <f>ABS(Table8[[#This Row],[Erorr 2]])</f>
        <v>6.7165400000000091</v>
      </c>
      <c r="Q562" s="6">
        <f>Table8[[#This Row],[Abs Erorr 4]]/Table8[[#This Row],[Adj Close]]</f>
        <v>5.2545752827940648E-2</v>
      </c>
    </row>
    <row r="563" spans="6:17" x14ac:dyDescent="0.3">
      <c r="F563" s="79">
        <v>44280</v>
      </c>
      <c r="G563" s="80">
        <v>123.4838</v>
      </c>
      <c r="H563" s="69">
        <f t="shared" si="16"/>
        <v>130.43464999999998</v>
      </c>
      <c r="I563" s="69">
        <f>(Table8[[#This Row],[Adj Close]]-Table8[[#This Row],[Forecast 3 Period]])</f>
        <v>-6.9508499999999742</v>
      </c>
      <c r="J563" s="69">
        <f>Table8[[#This Row],[Erorr ]]^2</f>
        <v>48.314315722499643</v>
      </c>
      <c r="K563" s="69">
        <f>ABS(Table8[[#This Row],[Erorr ]])</f>
        <v>6.9508499999999742</v>
      </c>
      <c r="L563" s="6">
        <f>Table8[[#This Row],[Abs Erorr ]]/Table8[[#This Row],[Adj Close]]</f>
        <v>5.6289569967882216E-2</v>
      </c>
      <c r="M563" s="75">
        <f t="shared" si="17"/>
        <v>132.47542000000001</v>
      </c>
      <c r="N563" s="69">
        <f>(Table8[[#This Row],[Adj Close]]-Table8[[#This Row],[Forecast 6 Period ]])</f>
        <v>-8.9916200000000117</v>
      </c>
      <c r="O563" s="69">
        <f>Table8[[#This Row],[Erorr 2]]^2</f>
        <v>80.849230224400216</v>
      </c>
      <c r="P563" s="69">
        <f>ABS(Table8[[#This Row],[Erorr 2]])</f>
        <v>8.9916200000000117</v>
      </c>
      <c r="Q563" s="6">
        <f>Table8[[#This Row],[Abs Erorr 4]]/Table8[[#This Row],[Adj Close]]</f>
        <v>7.2816191273673239E-2</v>
      </c>
    </row>
    <row r="564" spans="6:17" x14ac:dyDescent="0.3">
      <c r="F564" s="79">
        <v>44281</v>
      </c>
      <c r="G564" s="80">
        <v>127.65949999999999</v>
      </c>
      <c r="H564" s="69">
        <f t="shared" si="16"/>
        <v>127.22753</v>
      </c>
      <c r="I564" s="69">
        <f>(Table8[[#This Row],[Adj Close]]-Table8[[#This Row],[Forecast 3 Period]])</f>
        <v>0.43196999999999264</v>
      </c>
      <c r="J564" s="69">
        <f>Table8[[#This Row],[Erorr ]]^2</f>
        <v>0.18659808089999363</v>
      </c>
      <c r="K564" s="69">
        <f>ABS(Table8[[#This Row],[Erorr ]])</f>
        <v>0.43196999999999264</v>
      </c>
      <c r="L564" s="6">
        <f>Table8[[#This Row],[Abs Erorr ]]/Table8[[#This Row],[Adj Close]]</f>
        <v>3.3837669738640106E-3</v>
      </c>
      <c r="M564" s="75">
        <f t="shared" si="17"/>
        <v>130.07274000000001</v>
      </c>
      <c r="N564" s="69">
        <f>(Table8[[#This Row],[Adj Close]]-Table8[[#This Row],[Forecast 6 Period ]])</f>
        <v>-2.413240000000016</v>
      </c>
      <c r="O564" s="69">
        <f>Table8[[#This Row],[Erorr 2]]^2</f>
        <v>5.8237272976000778</v>
      </c>
      <c r="P564" s="69">
        <f>ABS(Table8[[#This Row],[Erorr 2]])</f>
        <v>2.413240000000016</v>
      </c>
      <c r="Q564" s="6">
        <f>Table8[[#This Row],[Abs Erorr 4]]/Table8[[#This Row],[Adj Close]]</f>
        <v>1.8903724360506004E-2</v>
      </c>
    </row>
    <row r="565" spans="6:17" x14ac:dyDescent="0.3">
      <c r="F565" s="79">
        <v>44284</v>
      </c>
      <c r="G565" s="80">
        <v>128.1395</v>
      </c>
      <c r="H565" s="69">
        <f t="shared" si="16"/>
        <v>126.45574999999999</v>
      </c>
      <c r="I565" s="69">
        <f>(Table8[[#This Row],[Adj Close]]-Table8[[#This Row],[Forecast 3 Period]])</f>
        <v>1.6837500000000034</v>
      </c>
      <c r="J565" s="69">
        <f>Table8[[#This Row],[Erorr ]]^2</f>
        <v>2.8350140625000115</v>
      </c>
      <c r="K565" s="69">
        <f>ABS(Table8[[#This Row],[Erorr ]])</f>
        <v>1.6837500000000034</v>
      </c>
      <c r="L565" s="6">
        <f>Table8[[#This Row],[Abs Erorr ]]/Table8[[#This Row],[Adj Close]]</f>
        <v>1.3139976353895586E-2</v>
      </c>
      <c r="M565" s="75">
        <f t="shared" si="17"/>
        <v>128.58870000000002</v>
      </c>
      <c r="N565" s="69">
        <f>(Table8[[#This Row],[Adj Close]]-Table8[[#This Row],[Forecast 6 Period ]])</f>
        <v>-0.44920000000001892</v>
      </c>
      <c r="O565" s="69">
        <f>Table8[[#This Row],[Erorr 2]]^2</f>
        <v>0.201780640000017</v>
      </c>
      <c r="P565" s="69">
        <f>ABS(Table8[[#This Row],[Erorr 2]])</f>
        <v>0.44920000000001892</v>
      </c>
      <c r="Q565" s="6">
        <f>Table8[[#This Row],[Abs Erorr 4]]/Table8[[#This Row],[Adj Close]]</f>
        <v>3.505554493345291E-3</v>
      </c>
    </row>
    <row r="566" spans="6:17" x14ac:dyDescent="0.3">
      <c r="F566" s="79">
        <v>44285</v>
      </c>
      <c r="G566" s="80">
        <v>127.6211</v>
      </c>
      <c r="H566" s="69">
        <f t="shared" si="16"/>
        <v>126.59879000000001</v>
      </c>
      <c r="I566" s="69">
        <f>(Table8[[#This Row],[Adj Close]]-Table8[[#This Row],[Forecast 3 Period]])</f>
        <v>1.0223099999999903</v>
      </c>
      <c r="J566" s="69">
        <f>Table8[[#This Row],[Erorr ]]^2</f>
        <v>1.0451177360999802</v>
      </c>
      <c r="K566" s="69">
        <f>ABS(Table8[[#This Row],[Erorr ]])</f>
        <v>1.0223099999999903</v>
      </c>
      <c r="L566" s="6">
        <f>Table8[[#This Row],[Abs Erorr ]]/Table8[[#This Row],[Adj Close]]</f>
        <v>8.0105092339745575E-3</v>
      </c>
      <c r="M566" s="75">
        <f t="shared" si="17"/>
        <v>127.85629</v>
      </c>
      <c r="N566" s="69">
        <f>(Table8[[#This Row],[Adj Close]]-Table8[[#This Row],[Forecast 6 Period ]])</f>
        <v>-0.2351900000000029</v>
      </c>
      <c r="O566" s="69">
        <f>Table8[[#This Row],[Erorr 2]]^2</f>
        <v>5.531433610000136E-2</v>
      </c>
      <c r="P566" s="69">
        <f>ABS(Table8[[#This Row],[Erorr 2]])</f>
        <v>0.2351900000000029</v>
      </c>
      <c r="Q566" s="6">
        <f>Table8[[#This Row],[Abs Erorr 4]]/Table8[[#This Row],[Adj Close]]</f>
        <v>1.8428770791037133E-3</v>
      </c>
    </row>
    <row r="567" spans="6:17" x14ac:dyDescent="0.3">
      <c r="F567" s="79">
        <v>44286</v>
      </c>
      <c r="G567" s="80">
        <v>127.5635</v>
      </c>
      <c r="H567" s="69">
        <f t="shared" si="16"/>
        <v>127.78813999999998</v>
      </c>
      <c r="I567" s="69">
        <f>(Table8[[#This Row],[Adj Close]]-Table8[[#This Row],[Forecast 3 Period]])</f>
        <v>-0.22463999999997952</v>
      </c>
      <c r="J567" s="69">
        <f>Table8[[#This Row],[Erorr ]]^2</f>
        <v>5.0463129599990802E-2</v>
      </c>
      <c r="K567" s="69">
        <f>ABS(Table8[[#This Row],[Erorr ]])</f>
        <v>0.22463999999997952</v>
      </c>
      <c r="L567" s="6">
        <f>Table8[[#This Row],[Abs Erorr ]]/Table8[[#This Row],[Adj Close]]</f>
        <v>1.7610053032409703E-3</v>
      </c>
      <c r="M567" s="75">
        <f t="shared" si="17"/>
        <v>127.32545</v>
      </c>
      <c r="N567" s="69">
        <f>(Table8[[#This Row],[Adj Close]]-Table8[[#This Row],[Forecast 6 Period ]])</f>
        <v>0.23805000000000121</v>
      </c>
      <c r="O567" s="69">
        <f>Table8[[#This Row],[Erorr 2]]^2</f>
        <v>5.6667802500000572E-2</v>
      </c>
      <c r="P567" s="69">
        <f>ABS(Table8[[#This Row],[Erorr 2]])</f>
        <v>0.23805000000000121</v>
      </c>
      <c r="Q567" s="6">
        <f>Table8[[#This Row],[Abs Erorr 4]]/Table8[[#This Row],[Adj Close]]</f>
        <v>1.8661294178977622E-3</v>
      </c>
    </row>
    <row r="568" spans="6:17" x14ac:dyDescent="0.3">
      <c r="F568" s="79">
        <v>44287</v>
      </c>
      <c r="G568" s="80">
        <v>127.2179</v>
      </c>
      <c r="H568" s="69">
        <f t="shared" si="16"/>
        <v>127.75358</v>
      </c>
      <c r="I568" s="69">
        <f>(Table8[[#This Row],[Adj Close]]-Table8[[#This Row],[Forecast 3 Period]])</f>
        <v>-0.53567999999999927</v>
      </c>
      <c r="J568" s="69">
        <f>Table8[[#This Row],[Erorr ]]^2</f>
        <v>0.28695306239999924</v>
      </c>
      <c r="K568" s="69">
        <f>ABS(Table8[[#This Row],[Erorr ]])</f>
        <v>0.53567999999999927</v>
      </c>
      <c r="L568" s="6">
        <f>Table8[[#This Row],[Abs Erorr ]]/Table8[[#This Row],[Adj Close]]</f>
        <v>4.2107282072727133E-3</v>
      </c>
      <c r="M568" s="75">
        <f t="shared" si="17"/>
        <v>127.32737</v>
      </c>
      <c r="N568" s="69">
        <f>(Table8[[#This Row],[Adj Close]]-Table8[[#This Row],[Forecast 6 Period ]])</f>
        <v>-0.10947000000000173</v>
      </c>
      <c r="O568" s="69">
        <f>Table8[[#This Row],[Erorr 2]]^2</f>
        <v>1.198368090000038E-2</v>
      </c>
      <c r="P568" s="69">
        <f>ABS(Table8[[#This Row],[Erorr 2]])</f>
        <v>0.10947000000000173</v>
      </c>
      <c r="Q568" s="6">
        <f>Table8[[#This Row],[Abs Erorr 4]]/Table8[[#This Row],[Adj Close]]</f>
        <v>8.6049211628239216E-4</v>
      </c>
    </row>
    <row r="569" spans="6:17" x14ac:dyDescent="0.3">
      <c r="F569" s="79">
        <v>44291</v>
      </c>
      <c r="G569" s="80">
        <v>129.70410000000001</v>
      </c>
      <c r="H569" s="69">
        <f t="shared" si="16"/>
        <v>127.44254000000001</v>
      </c>
      <c r="I569" s="69">
        <f>(Table8[[#This Row],[Adj Close]]-Table8[[#This Row],[Forecast 3 Period]])</f>
        <v>2.2615600000000029</v>
      </c>
      <c r="J569" s="69">
        <f>Table8[[#This Row],[Erorr ]]^2</f>
        <v>5.114653633600013</v>
      </c>
      <c r="K569" s="69">
        <f>ABS(Table8[[#This Row],[Erorr ]])</f>
        <v>2.2615600000000029</v>
      </c>
      <c r="L569" s="6">
        <f>Table8[[#This Row],[Abs Erorr ]]/Table8[[#This Row],[Adj Close]]</f>
        <v>1.7436303092963158E-2</v>
      </c>
      <c r="M569" s="75">
        <f t="shared" si="17"/>
        <v>127.22273000000001</v>
      </c>
      <c r="N569" s="69">
        <f>(Table8[[#This Row],[Adj Close]]-Table8[[#This Row],[Forecast 6 Period ]])</f>
        <v>2.4813699999999983</v>
      </c>
      <c r="O569" s="69">
        <f>Table8[[#This Row],[Erorr 2]]^2</f>
        <v>6.1571970768999913</v>
      </c>
      <c r="P569" s="69">
        <f>ABS(Table8[[#This Row],[Erorr 2]])</f>
        <v>2.4813699999999983</v>
      </c>
      <c r="Q569" s="6">
        <f>Table8[[#This Row],[Abs Erorr 4]]/Table8[[#This Row],[Adj Close]]</f>
        <v>1.913100665283517E-2</v>
      </c>
    </row>
    <row r="570" spans="6:17" x14ac:dyDescent="0.3">
      <c r="F570" s="79">
        <v>44292</v>
      </c>
      <c r="G570" s="80">
        <v>131.66239999999999</v>
      </c>
      <c r="H570" s="69">
        <f t="shared" si="16"/>
        <v>128.31605999999999</v>
      </c>
      <c r="I570" s="69">
        <f>(Table8[[#This Row],[Adj Close]]-Table8[[#This Row],[Forecast 3 Period]])</f>
        <v>3.3463399999999979</v>
      </c>
      <c r="J570" s="69">
        <f>Table8[[#This Row],[Erorr ]]^2</f>
        <v>11.197991395599987</v>
      </c>
      <c r="K570" s="69">
        <f>ABS(Table8[[#This Row],[Erorr ]])</f>
        <v>3.3463399999999979</v>
      </c>
      <c r="L570" s="6">
        <f>Table8[[#This Row],[Abs Erorr ]]/Table8[[#This Row],[Adj Close]]</f>
        <v>2.5416064115495372E-2</v>
      </c>
      <c r="M570" s="75">
        <f t="shared" si="17"/>
        <v>128.00121999999999</v>
      </c>
      <c r="N570" s="69">
        <f>(Table8[[#This Row],[Adj Close]]-Table8[[#This Row],[Forecast 6 Period ]])</f>
        <v>3.6611800000000017</v>
      </c>
      <c r="O570" s="69">
        <f>Table8[[#This Row],[Erorr 2]]^2</f>
        <v>13.404238992400012</v>
      </c>
      <c r="P570" s="69">
        <f>ABS(Table8[[#This Row],[Erorr 2]])</f>
        <v>3.6611800000000017</v>
      </c>
      <c r="Q570" s="6">
        <f>Table8[[#This Row],[Abs Erorr 4]]/Table8[[#This Row],[Adj Close]]</f>
        <v>2.7807331478083355E-2</v>
      </c>
    </row>
    <row r="571" spans="6:17" x14ac:dyDescent="0.3">
      <c r="F571" s="79">
        <v>44293</v>
      </c>
      <c r="G571" s="80">
        <v>131.06720000000001</v>
      </c>
      <c r="H571" s="69">
        <f t="shared" si="16"/>
        <v>129.74155999999999</v>
      </c>
      <c r="I571" s="69">
        <f>(Table8[[#This Row],[Adj Close]]-Table8[[#This Row],[Forecast 3 Period]])</f>
        <v>1.3256400000000212</v>
      </c>
      <c r="J571" s="69">
        <f>Table8[[#This Row],[Erorr ]]^2</f>
        <v>1.7573214096000562</v>
      </c>
      <c r="K571" s="69">
        <f>ABS(Table8[[#This Row],[Erorr ]])</f>
        <v>1.3256400000000212</v>
      </c>
      <c r="L571" s="6">
        <f>Table8[[#This Row],[Abs Erorr ]]/Table8[[#This Row],[Adj Close]]</f>
        <v>1.0114200959507956E-2</v>
      </c>
      <c r="M571" s="75">
        <f t="shared" si="17"/>
        <v>128.80564000000001</v>
      </c>
      <c r="N571" s="69">
        <f>(Table8[[#This Row],[Adj Close]]-Table8[[#This Row],[Forecast 6 Period ]])</f>
        <v>2.2615600000000029</v>
      </c>
      <c r="O571" s="69">
        <f>Table8[[#This Row],[Erorr 2]]^2</f>
        <v>5.114653633600013</v>
      </c>
      <c r="P571" s="69">
        <f>ABS(Table8[[#This Row],[Erorr 2]])</f>
        <v>2.2615600000000029</v>
      </c>
      <c r="Q571" s="6">
        <f>Table8[[#This Row],[Abs Erorr 4]]/Table8[[#This Row],[Adj Close]]</f>
        <v>1.7254965391799035E-2</v>
      </c>
    </row>
    <row r="572" spans="6:17" x14ac:dyDescent="0.3">
      <c r="F572" s="79">
        <v>44294</v>
      </c>
      <c r="G572" s="80">
        <v>128.3218</v>
      </c>
      <c r="H572" s="69">
        <f t="shared" si="16"/>
        <v>130.83683000000002</v>
      </c>
      <c r="I572" s="69">
        <f>(Table8[[#This Row],[Adj Close]]-Table8[[#This Row],[Forecast 3 Period]])</f>
        <v>-2.5150300000000243</v>
      </c>
      <c r="J572" s="69">
        <f>Table8[[#This Row],[Erorr ]]^2</f>
        <v>6.3253759009001218</v>
      </c>
      <c r="K572" s="69">
        <f>ABS(Table8[[#This Row],[Erorr ]])</f>
        <v>2.5150300000000243</v>
      </c>
      <c r="L572" s="6">
        <f>Table8[[#This Row],[Abs Erorr ]]/Table8[[#This Row],[Adj Close]]</f>
        <v>1.9599397764058987E-2</v>
      </c>
      <c r="M572" s="75">
        <f t="shared" si="17"/>
        <v>129.44878</v>
      </c>
      <c r="N572" s="69">
        <f>(Table8[[#This Row],[Adj Close]]-Table8[[#This Row],[Forecast 6 Period ]])</f>
        <v>-1.1269800000000032</v>
      </c>
      <c r="O572" s="69">
        <f>Table8[[#This Row],[Erorr 2]]^2</f>
        <v>1.2700839204000072</v>
      </c>
      <c r="P572" s="69">
        <f>ABS(Table8[[#This Row],[Erorr 2]])</f>
        <v>1.1269800000000032</v>
      </c>
      <c r="Q572" s="6">
        <f>Table8[[#This Row],[Abs Erorr 4]]/Table8[[#This Row],[Adj Close]]</f>
        <v>8.7824516177298258E-3</v>
      </c>
    </row>
    <row r="573" spans="6:17" x14ac:dyDescent="0.3">
      <c r="F573" s="79">
        <v>44295</v>
      </c>
      <c r="G573" s="80">
        <v>130.02090000000001</v>
      </c>
      <c r="H573" s="69">
        <f t="shared" si="16"/>
        <v>130.14760000000001</v>
      </c>
      <c r="I573" s="69">
        <f>(Table8[[#This Row],[Adj Close]]-Table8[[#This Row],[Forecast 3 Period]])</f>
        <v>-0.12669999999999959</v>
      </c>
      <c r="J573" s="69">
        <f>Table8[[#This Row],[Erorr ]]^2</f>
        <v>1.6052889999999896E-2</v>
      </c>
      <c r="K573" s="69">
        <f>ABS(Table8[[#This Row],[Erorr ]])</f>
        <v>0.12669999999999959</v>
      </c>
      <c r="L573" s="6">
        <f>Table8[[#This Row],[Abs Erorr ]]/Table8[[#This Row],[Adj Close]]</f>
        <v>9.744587216362875E-4</v>
      </c>
      <c r="M573" s="75">
        <f t="shared" si="17"/>
        <v>129.62924000000001</v>
      </c>
      <c r="N573" s="69">
        <f>(Table8[[#This Row],[Adj Close]]-Table8[[#This Row],[Forecast 6 Period ]])</f>
        <v>0.39166000000000167</v>
      </c>
      <c r="O573" s="69">
        <f>Table8[[#This Row],[Erorr 2]]^2</f>
        <v>0.15339755560000132</v>
      </c>
      <c r="P573" s="69">
        <f>ABS(Table8[[#This Row],[Erorr 2]])</f>
        <v>0.39166000000000167</v>
      </c>
      <c r="Q573" s="6">
        <f>Table8[[#This Row],[Abs Erorr 4]]/Table8[[#This Row],[Adj Close]]</f>
        <v>3.0122849480352901E-3</v>
      </c>
    </row>
    <row r="574" spans="6:17" x14ac:dyDescent="0.3">
      <c r="F574" s="79">
        <v>44298</v>
      </c>
      <c r="G574" s="80">
        <v>131.16319999999999</v>
      </c>
      <c r="H574" s="69">
        <f t="shared" si="16"/>
        <v>129.82506000000001</v>
      </c>
      <c r="I574" s="69">
        <f>(Table8[[#This Row],[Adj Close]]-Table8[[#This Row],[Forecast 3 Period]])</f>
        <v>1.3381399999999815</v>
      </c>
      <c r="J574" s="69">
        <f>Table8[[#This Row],[Erorr ]]^2</f>
        <v>1.7906186595999505</v>
      </c>
      <c r="K574" s="69">
        <f>ABS(Table8[[#This Row],[Erorr ]])</f>
        <v>1.3381399999999815</v>
      </c>
      <c r="L574" s="6">
        <f>Table8[[#This Row],[Abs Erorr ]]/Table8[[#This Row],[Adj Close]]</f>
        <v>1.0202099369335161E-2</v>
      </c>
      <c r="M574" s="75">
        <f t="shared" si="17"/>
        <v>129.90666000000002</v>
      </c>
      <c r="N574" s="69">
        <f>(Table8[[#This Row],[Adj Close]]-Table8[[#This Row],[Forecast 6 Period ]])</f>
        <v>1.2565399999999727</v>
      </c>
      <c r="O574" s="69">
        <f>Table8[[#This Row],[Erorr 2]]^2</f>
        <v>1.5788927715999312</v>
      </c>
      <c r="P574" s="69">
        <f>ABS(Table8[[#This Row],[Erorr 2]])</f>
        <v>1.2565399999999727</v>
      </c>
      <c r="Q574" s="6">
        <f>Table8[[#This Row],[Abs Erorr 4]]/Table8[[#This Row],[Adj Close]]</f>
        <v>9.5799736511458459E-3</v>
      </c>
    </row>
    <row r="575" spans="6:17" x14ac:dyDescent="0.3">
      <c r="F575" s="79">
        <v>44299</v>
      </c>
      <c r="G575" s="80">
        <v>128.1874</v>
      </c>
      <c r="H575" s="69">
        <f t="shared" si="16"/>
        <v>129.96809000000002</v>
      </c>
      <c r="I575" s="69">
        <f>(Table8[[#This Row],[Adj Close]]-Table8[[#This Row],[Forecast 3 Period]])</f>
        <v>-1.7806900000000212</v>
      </c>
      <c r="J575" s="69">
        <f>Table8[[#This Row],[Erorr ]]^2</f>
        <v>3.1708568761000757</v>
      </c>
      <c r="K575" s="69">
        <f>ABS(Table8[[#This Row],[Erorr ]])</f>
        <v>1.7806900000000212</v>
      </c>
      <c r="L575" s="6">
        <f>Table8[[#This Row],[Abs Erorr ]]/Table8[[#This Row],[Adj Close]]</f>
        <v>1.3891302889363707E-2</v>
      </c>
      <c r="M575" s="75">
        <f t="shared" si="17"/>
        <v>130.25127000000003</v>
      </c>
      <c r="N575" s="69">
        <f>(Table8[[#This Row],[Adj Close]]-Table8[[#This Row],[Forecast 6 Period ]])</f>
        <v>-2.063870000000037</v>
      </c>
      <c r="O575" s="69">
        <f>Table8[[#This Row],[Erorr 2]]^2</f>
        <v>4.2595593769001523</v>
      </c>
      <c r="P575" s="69">
        <f>ABS(Table8[[#This Row],[Erorr 2]])</f>
        <v>2.063870000000037</v>
      </c>
      <c r="Q575" s="6">
        <f>Table8[[#This Row],[Abs Erorr 4]]/Table8[[#This Row],[Adj Close]]</f>
        <v>1.6100412365022125E-2</v>
      </c>
    </row>
    <row r="576" spans="6:17" x14ac:dyDescent="0.3">
      <c r="F576" s="79">
        <v>44300</v>
      </c>
      <c r="G576" s="80">
        <v>126.95869999999999</v>
      </c>
      <c r="H576" s="69">
        <f t="shared" si="16"/>
        <v>129.63019</v>
      </c>
      <c r="I576" s="69">
        <f>(Table8[[#This Row],[Adj Close]]-Table8[[#This Row],[Forecast 3 Period]])</f>
        <v>-2.6714900000000057</v>
      </c>
      <c r="J576" s="69">
        <f>Table8[[#This Row],[Erorr ]]^2</f>
        <v>7.1368588201000307</v>
      </c>
      <c r="K576" s="69">
        <f>ABS(Table8[[#This Row],[Erorr ]])</f>
        <v>2.6714900000000057</v>
      </c>
      <c r="L576" s="6">
        <f>Table8[[#This Row],[Abs Erorr ]]/Table8[[#This Row],[Adj Close]]</f>
        <v>2.104219718695927E-2</v>
      </c>
      <c r="M576" s="75">
        <f t="shared" si="17"/>
        <v>129.81162</v>
      </c>
      <c r="N576" s="69">
        <f>(Table8[[#This Row],[Adj Close]]-Table8[[#This Row],[Forecast 6 Period ]])</f>
        <v>-2.8529200000000117</v>
      </c>
      <c r="O576" s="69">
        <f>Table8[[#This Row],[Erorr 2]]^2</f>
        <v>8.1391525264000659</v>
      </c>
      <c r="P576" s="69">
        <f>ABS(Table8[[#This Row],[Erorr 2]])</f>
        <v>2.8529200000000117</v>
      </c>
      <c r="Q576" s="6">
        <f>Table8[[#This Row],[Abs Erorr 4]]/Table8[[#This Row],[Adj Close]]</f>
        <v>2.2471244585837848E-2</v>
      </c>
    </row>
    <row r="577" spans="6:17" x14ac:dyDescent="0.3">
      <c r="F577" s="79">
        <v>44301</v>
      </c>
      <c r="G577" s="80">
        <v>128.31229999999999</v>
      </c>
      <c r="H577" s="69">
        <f t="shared" si="16"/>
        <v>128.58866</v>
      </c>
      <c r="I577" s="69">
        <f>(Table8[[#This Row],[Adj Close]]-Table8[[#This Row],[Forecast 3 Period]])</f>
        <v>-0.27636000000001104</v>
      </c>
      <c r="J577" s="69">
        <f>Table8[[#This Row],[Erorr ]]^2</f>
        <v>7.6374849600006109E-2</v>
      </c>
      <c r="K577" s="69">
        <f>ABS(Table8[[#This Row],[Erorr ]])</f>
        <v>0.27636000000001104</v>
      </c>
      <c r="L577" s="6">
        <f>Table8[[#This Row],[Abs Erorr ]]/Table8[[#This Row],[Adj Close]]</f>
        <v>2.1538075461199828E-3</v>
      </c>
      <c r="M577" s="75">
        <f t="shared" si="17"/>
        <v>129.20493999999999</v>
      </c>
      <c r="N577" s="69">
        <f>(Table8[[#This Row],[Adj Close]]-Table8[[#This Row],[Forecast 6 Period ]])</f>
        <v>-0.8926400000000001</v>
      </c>
      <c r="O577" s="69">
        <f>Table8[[#This Row],[Erorr 2]]^2</f>
        <v>0.79680616960000017</v>
      </c>
      <c r="P577" s="69">
        <f>ABS(Table8[[#This Row],[Erorr 2]])</f>
        <v>0.8926400000000001</v>
      </c>
      <c r="Q577" s="6">
        <f>Table8[[#This Row],[Abs Erorr 4]]/Table8[[#This Row],[Adj Close]]</f>
        <v>6.9567765522089474E-3</v>
      </c>
    </row>
    <row r="578" spans="6:17" x14ac:dyDescent="0.3">
      <c r="F578" s="79">
        <v>44302</v>
      </c>
      <c r="G578" s="80">
        <v>128.92660000000001</v>
      </c>
      <c r="H578" s="69">
        <f t="shared" si="16"/>
        <v>127.86875000000001</v>
      </c>
      <c r="I578" s="69">
        <f>(Table8[[#This Row],[Adj Close]]-Table8[[#This Row],[Forecast 3 Period]])</f>
        <v>1.057850000000002</v>
      </c>
      <c r="J578" s="69">
        <f>Table8[[#This Row],[Erorr ]]^2</f>
        <v>1.1190466225000042</v>
      </c>
      <c r="K578" s="69">
        <f>ABS(Table8[[#This Row],[Erorr ]])</f>
        <v>1.057850000000002</v>
      </c>
      <c r="L578" s="6">
        <f>Table8[[#This Row],[Abs Erorr ]]/Table8[[#This Row],[Adj Close]]</f>
        <v>8.2050562102778009E-3</v>
      </c>
      <c r="M578" s="75">
        <f t="shared" si="17"/>
        <v>128.75859</v>
      </c>
      <c r="N578" s="69">
        <f>(Table8[[#This Row],[Adj Close]]-Table8[[#This Row],[Forecast 6 Period ]])</f>
        <v>0.16801000000000954</v>
      </c>
      <c r="O578" s="69">
        <f>Table8[[#This Row],[Erorr 2]]^2</f>
        <v>2.8227360100003207E-2</v>
      </c>
      <c r="P578" s="69">
        <f>ABS(Table8[[#This Row],[Erorr 2]])</f>
        <v>0.16801000000000954</v>
      </c>
      <c r="Q578" s="6">
        <f>Table8[[#This Row],[Abs Erorr 4]]/Table8[[#This Row],[Adj Close]]</f>
        <v>1.3031445799393572E-3</v>
      </c>
    </row>
    <row r="579" spans="6:17" x14ac:dyDescent="0.3">
      <c r="F579" s="79">
        <v>44305</v>
      </c>
      <c r="G579" s="80">
        <v>127.2563</v>
      </c>
      <c r="H579" s="69">
        <f t="shared" si="16"/>
        <v>128.15194</v>
      </c>
      <c r="I579" s="69">
        <f>(Table8[[#This Row],[Adj Close]]-Table8[[#This Row],[Forecast 3 Period]])</f>
        <v>-0.89564000000000021</v>
      </c>
      <c r="J579" s="69">
        <f>Table8[[#This Row],[Erorr ]]^2</f>
        <v>0.80217100960000043</v>
      </c>
      <c r="K579" s="69">
        <f>ABS(Table8[[#This Row],[Erorr ]])</f>
        <v>0.89564000000000021</v>
      </c>
      <c r="L579" s="6">
        <f>Table8[[#This Row],[Abs Erorr ]]/Table8[[#This Row],[Adj Close]]</f>
        <v>7.0380798435912429E-3</v>
      </c>
      <c r="M579" s="75">
        <f t="shared" si="17"/>
        <v>128.59540999999999</v>
      </c>
      <c r="N579" s="69">
        <f>(Table8[[#This Row],[Adj Close]]-Table8[[#This Row],[Forecast 6 Period ]])</f>
        <v>-1.3391099999999909</v>
      </c>
      <c r="O579" s="69">
        <f>Table8[[#This Row],[Erorr 2]]^2</f>
        <v>1.7932155920999757</v>
      </c>
      <c r="P579" s="69">
        <f>ABS(Table8[[#This Row],[Erorr 2]])</f>
        <v>1.3391099999999909</v>
      </c>
      <c r="Q579" s="6">
        <f>Table8[[#This Row],[Abs Erorr 4]]/Table8[[#This Row],[Adj Close]]</f>
        <v>1.0522936781911709E-2</v>
      </c>
    </row>
    <row r="580" spans="6:17" x14ac:dyDescent="0.3">
      <c r="F580" s="79">
        <v>44306</v>
      </c>
      <c r="G580" s="80">
        <v>122.01519999999999</v>
      </c>
      <c r="H580" s="69">
        <f t="shared" si="16"/>
        <v>128.07418999999999</v>
      </c>
      <c r="I580" s="69">
        <f>(Table8[[#This Row],[Adj Close]]-Table8[[#This Row],[Forecast 3 Period]])</f>
        <v>-6.0589899999999943</v>
      </c>
      <c r="J580" s="69">
        <f>Table8[[#This Row],[Erorr ]]^2</f>
        <v>36.711359820099929</v>
      </c>
      <c r="K580" s="69">
        <f>ABS(Table8[[#This Row],[Erorr ]])</f>
        <v>6.0589899999999943</v>
      </c>
      <c r="L580" s="6">
        <f>Table8[[#This Row],[Abs Erorr ]]/Table8[[#This Row],[Adj Close]]</f>
        <v>4.9657665602318359E-2</v>
      </c>
      <c r="M580" s="75">
        <f t="shared" si="17"/>
        <v>128.22584000000001</v>
      </c>
      <c r="N580" s="69">
        <f>(Table8[[#This Row],[Adj Close]]-Table8[[#This Row],[Forecast 6 Period ]])</f>
        <v>-6.2106400000000122</v>
      </c>
      <c r="O580" s="69">
        <f>Table8[[#This Row],[Erorr 2]]^2</f>
        <v>38.572049209600152</v>
      </c>
      <c r="P580" s="69">
        <f>ABS(Table8[[#This Row],[Erorr 2]])</f>
        <v>6.2106400000000122</v>
      </c>
      <c r="Q580" s="6">
        <f>Table8[[#This Row],[Abs Erorr 4]]/Table8[[#This Row],[Adj Close]]</f>
        <v>5.0900543538837884E-2</v>
      </c>
    </row>
    <row r="581" spans="6:17" x14ac:dyDescent="0.3">
      <c r="F581" s="79">
        <v>44307</v>
      </c>
      <c r="G581" s="80">
        <v>124.69329999999999</v>
      </c>
      <c r="H581" s="69">
        <f t="shared" si="16"/>
        <v>125.66094999999999</v>
      </c>
      <c r="I581" s="69">
        <f>(Table8[[#This Row],[Adj Close]]-Table8[[#This Row],[Forecast 3 Period]])</f>
        <v>-0.96764999999999191</v>
      </c>
      <c r="J581" s="69">
        <f>Table8[[#This Row],[Erorr ]]^2</f>
        <v>0.93634652249998429</v>
      </c>
      <c r="K581" s="69">
        <f>ABS(Table8[[#This Row],[Erorr ]])</f>
        <v>0.96764999999999191</v>
      </c>
      <c r="L581" s="6">
        <f>Table8[[#This Row],[Abs Erorr ]]/Table8[[#This Row],[Adj Close]]</f>
        <v>7.7602405261549094E-3</v>
      </c>
      <c r="M581" s="75">
        <f t="shared" si="17"/>
        <v>126.81669000000001</v>
      </c>
      <c r="N581" s="69">
        <f>(Table8[[#This Row],[Adj Close]]-Table8[[#This Row],[Forecast 6 Period ]])</f>
        <v>-2.1233900000000148</v>
      </c>
      <c r="O581" s="69">
        <f>Table8[[#This Row],[Erorr 2]]^2</f>
        <v>4.5087850921000623</v>
      </c>
      <c r="P581" s="69">
        <f>ABS(Table8[[#This Row],[Erorr 2]])</f>
        <v>2.1233900000000148</v>
      </c>
      <c r="Q581" s="6">
        <f>Table8[[#This Row],[Abs Erorr 4]]/Table8[[#This Row],[Adj Close]]</f>
        <v>1.7028902114227588E-2</v>
      </c>
    </row>
    <row r="582" spans="6:17" x14ac:dyDescent="0.3">
      <c r="F582" s="79">
        <v>44308</v>
      </c>
      <c r="G582" s="80">
        <v>124.0022</v>
      </c>
      <c r="H582" s="69">
        <f t="shared" ref="H582:H645" si="18">$A$10*G581+$A$11*G580+$A$12*G579</f>
        <v>124.65876999999999</v>
      </c>
      <c r="I582" s="69">
        <f>(Table8[[#This Row],[Adj Close]]-Table8[[#This Row],[Forecast 3 Period]])</f>
        <v>-0.65656999999998789</v>
      </c>
      <c r="J582" s="69">
        <f>Table8[[#This Row],[Erorr ]]^2</f>
        <v>0.43108416489998408</v>
      </c>
      <c r="K582" s="69">
        <f>ABS(Table8[[#This Row],[Erorr ]])</f>
        <v>0.65656999999998789</v>
      </c>
      <c r="L582" s="6">
        <f>Table8[[#This Row],[Abs Erorr ]]/Table8[[#This Row],[Adj Close]]</f>
        <v>5.2948254143877112E-3</v>
      </c>
      <c r="M582" s="75">
        <f t="shared" si="17"/>
        <v>126.10538000000001</v>
      </c>
      <c r="N582" s="69">
        <f>(Table8[[#This Row],[Adj Close]]-Table8[[#This Row],[Forecast 6 Period ]])</f>
        <v>-2.1031800000000089</v>
      </c>
      <c r="O582" s="69">
        <f>Table8[[#This Row],[Erorr 2]]^2</f>
        <v>4.4233661124000374</v>
      </c>
      <c r="P582" s="69">
        <f>ABS(Table8[[#This Row],[Erorr 2]])</f>
        <v>2.1031800000000089</v>
      </c>
      <c r="Q582" s="6">
        <f>Table8[[#This Row],[Abs Erorr 4]]/Table8[[#This Row],[Adj Close]]</f>
        <v>1.6960828114339979E-2</v>
      </c>
    </row>
    <row r="583" spans="6:17" x14ac:dyDescent="0.3">
      <c r="F583" s="79">
        <v>44309</v>
      </c>
      <c r="G583" s="80">
        <v>124.9717</v>
      </c>
      <c r="H583" s="69">
        <f t="shared" si="18"/>
        <v>123.61342999999999</v>
      </c>
      <c r="I583" s="69">
        <f>(Table8[[#This Row],[Adj Close]]-Table8[[#This Row],[Forecast 3 Period]])</f>
        <v>1.3582700000000045</v>
      </c>
      <c r="J583" s="69">
        <f>Table8[[#This Row],[Erorr ]]^2</f>
        <v>1.8448973929000123</v>
      </c>
      <c r="K583" s="69">
        <f>ABS(Table8[[#This Row],[Erorr ]])</f>
        <v>1.3582700000000045</v>
      </c>
      <c r="L583" s="6">
        <f>Table8[[#This Row],[Abs Erorr ]]/Table8[[#This Row],[Adj Close]]</f>
        <v>1.086862065571649E-2</v>
      </c>
      <c r="M583" s="75">
        <f t="shared" si="17"/>
        <v>125.31729000000001</v>
      </c>
      <c r="N583" s="69">
        <f>(Table8[[#This Row],[Adj Close]]-Table8[[#This Row],[Forecast 6 Period ]])</f>
        <v>-0.34559000000001561</v>
      </c>
      <c r="O583" s="69">
        <f>Table8[[#This Row],[Erorr 2]]^2</f>
        <v>0.11943244810001079</v>
      </c>
      <c r="P583" s="69">
        <f>ABS(Table8[[#This Row],[Erorr 2]])</f>
        <v>0.34559000000001561</v>
      </c>
      <c r="Q583" s="6">
        <f>Table8[[#This Row],[Abs Erorr 4]]/Table8[[#This Row],[Adj Close]]</f>
        <v>2.7653460743513581E-3</v>
      </c>
    </row>
    <row r="584" spans="6:17" x14ac:dyDescent="0.3">
      <c r="F584" s="79">
        <v>44312</v>
      </c>
      <c r="G584" s="80">
        <v>126.3252</v>
      </c>
      <c r="H584" s="69">
        <f t="shared" si="18"/>
        <v>124.59733</v>
      </c>
      <c r="I584" s="69">
        <f>(Table8[[#This Row],[Adj Close]]-Table8[[#This Row],[Forecast 3 Period]])</f>
        <v>1.7278699999999958</v>
      </c>
      <c r="J584" s="69">
        <f>Table8[[#This Row],[Erorr ]]^2</f>
        <v>2.9855347368999854</v>
      </c>
      <c r="K584" s="69">
        <f>ABS(Table8[[#This Row],[Erorr ]])</f>
        <v>1.7278699999999958</v>
      </c>
      <c r="L584" s="6">
        <f>Table8[[#This Row],[Abs Erorr ]]/Table8[[#This Row],[Adj Close]]</f>
        <v>1.3677951825922269E-2</v>
      </c>
      <c r="M584" s="75">
        <f t="shared" si="17"/>
        <v>124.75477000000001</v>
      </c>
      <c r="N584" s="69">
        <f>(Table8[[#This Row],[Adj Close]]-Table8[[#This Row],[Forecast 6 Period ]])</f>
        <v>1.5704299999999876</v>
      </c>
      <c r="O584" s="69">
        <f>Table8[[#This Row],[Erorr 2]]^2</f>
        <v>2.4662503848999608</v>
      </c>
      <c r="P584" s="69">
        <f>ABS(Table8[[#This Row],[Erorr 2]])</f>
        <v>1.5704299999999876</v>
      </c>
      <c r="Q584" s="6">
        <f>Table8[[#This Row],[Abs Erorr 4]]/Table8[[#This Row],[Adj Close]]</f>
        <v>1.2431644675804888E-2</v>
      </c>
    </row>
    <row r="585" spans="6:17" x14ac:dyDescent="0.3">
      <c r="F585" s="79">
        <v>44313</v>
      </c>
      <c r="G585" s="80">
        <v>126.81480000000001</v>
      </c>
      <c r="H585" s="69">
        <f t="shared" si="18"/>
        <v>125.22225</v>
      </c>
      <c r="I585" s="69">
        <f>(Table8[[#This Row],[Adj Close]]-Table8[[#This Row],[Forecast 3 Period]])</f>
        <v>1.5925500000000028</v>
      </c>
      <c r="J585" s="69">
        <f>Table8[[#This Row],[Erorr ]]^2</f>
        <v>2.536215502500009</v>
      </c>
      <c r="K585" s="69">
        <f>ABS(Table8[[#This Row],[Erorr ]])</f>
        <v>1.5925500000000028</v>
      </c>
      <c r="L585" s="6">
        <f>Table8[[#This Row],[Abs Erorr ]]/Table8[[#This Row],[Adj Close]]</f>
        <v>1.2558076817532361E-2</v>
      </c>
      <c r="M585" s="75">
        <f t="shared" ref="M585:M648" si="19">$B$10*G584+$B$11*G583+$B$12*G582+$B$13*G581+$B$14*G580+$B$15*G579</f>
        <v>124.92563</v>
      </c>
      <c r="N585" s="69">
        <f>(Table8[[#This Row],[Adj Close]]-Table8[[#This Row],[Forecast 6 Period ]])</f>
        <v>1.8891700000000071</v>
      </c>
      <c r="O585" s="69">
        <f>Table8[[#This Row],[Erorr 2]]^2</f>
        <v>3.5689632889000271</v>
      </c>
      <c r="P585" s="69">
        <f>ABS(Table8[[#This Row],[Erorr 2]])</f>
        <v>1.8891700000000071</v>
      </c>
      <c r="Q585" s="6">
        <f>Table8[[#This Row],[Abs Erorr 4]]/Table8[[#This Row],[Adj Close]]</f>
        <v>1.4897078259004526E-2</v>
      </c>
    </row>
    <row r="586" spans="6:17" x14ac:dyDescent="0.3">
      <c r="F586" s="79">
        <v>44314</v>
      </c>
      <c r="G586" s="80">
        <v>125.4709</v>
      </c>
      <c r="H586" s="69">
        <f t="shared" si="18"/>
        <v>126.11499000000001</v>
      </c>
      <c r="I586" s="69">
        <f>(Table8[[#This Row],[Adj Close]]-Table8[[#This Row],[Forecast 3 Period]])</f>
        <v>-0.6440900000000056</v>
      </c>
      <c r="J586" s="69">
        <f>Table8[[#This Row],[Erorr ]]^2</f>
        <v>0.41485192810000721</v>
      </c>
      <c r="K586" s="69">
        <f>ABS(Table8[[#This Row],[Erorr ]])</f>
        <v>0.6440900000000056</v>
      </c>
      <c r="L586" s="6">
        <f>Table8[[#This Row],[Abs Erorr ]]/Table8[[#This Row],[Adj Close]]</f>
        <v>5.1333815251186181E-3</v>
      </c>
      <c r="M586" s="75">
        <f t="shared" si="19"/>
        <v>125.09363000000002</v>
      </c>
      <c r="N586" s="69">
        <f>(Table8[[#This Row],[Adj Close]]-Table8[[#This Row],[Forecast 6 Period ]])</f>
        <v>0.37726999999998156</v>
      </c>
      <c r="O586" s="69">
        <f>Table8[[#This Row],[Erorr 2]]^2</f>
        <v>0.14233265289998609</v>
      </c>
      <c r="P586" s="69">
        <f>ABS(Table8[[#This Row],[Erorr 2]])</f>
        <v>0.37726999999998156</v>
      </c>
      <c r="Q586" s="6">
        <f>Table8[[#This Row],[Abs Erorr 4]]/Table8[[#This Row],[Adj Close]]</f>
        <v>3.0068326600030887E-3</v>
      </c>
    </row>
    <row r="587" spans="6:17" x14ac:dyDescent="0.3">
      <c r="F587" s="79">
        <v>44315</v>
      </c>
      <c r="G587" s="80">
        <v>127.9187</v>
      </c>
      <c r="H587" s="69">
        <f t="shared" si="18"/>
        <v>126.13036</v>
      </c>
      <c r="I587" s="69">
        <f>(Table8[[#This Row],[Adj Close]]-Table8[[#This Row],[Forecast 3 Period]])</f>
        <v>1.7883400000000051</v>
      </c>
      <c r="J587" s="69">
        <f>Table8[[#This Row],[Erorr ]]^2</f>
        <v>3.1981599556000182</v>
      </c>
      <c r="K587" s="69">
        <f>ABS(Table8[[#This Row],[Erorr ]])</f>
        <v>1.7883400000000051</v>
      </c>
      <c r="L587" s="6">
        <f>Table8[[#This Row],[Abs Erorr ]]/Table8[[#This Row],[Adj Close]]</f>
        <v>1.3980285915976359E-2</v>
      </c>
      <c r="M587" s="75">
        <f t="shared" si="19"/>
        <v>125.58607000000001</v>
      </c>
      <c r="N587" s="69">
        <f>(Table8[[#This Row],[Adj Close]]-Table8[[#This Row],[Forecast 6 Period ]])</f>
        <v>2.3326299999999947</v>
      </c>
      <c r="O587" s="69">
        <f>Table8[[#This Row],[Erorr 2]]^2</f>
        <v>5.4411627168999752</v>
      </c>
      <c r="P587" s="69">
        <f>ABS(Table8[[#This Row],[Erorr 2]])</f>
        <v>2.3326299999999947</v>
      </c>
      <c r="Q587" s="6">
        <f>Table8[[#This Row],[Abs Erorr 4]]/Table8[[#This Row],[Adj Close]]</f>
        <v>1.8235254110618656E-2</v>
      </c>
    </row>
    <row r="588" spans="6:17" x14ac:dyDescent="0.3">
      <c r="F588" s="79">
        <v>44316</v>
      </c>
      <c r="G588" s="80">
        <v>127.3043</v>
      </c>
      <c r="H588" s="69">
        <f t="shared" si="18"/>
        <v>126.85319000000001</v>
      </c>
      <c r="I588" s="69">
        <f>(Table8[[#This Row],[Adj Close]]-Table8[[#This Row],[Forecast 3 Period]])</f>
        <v>0.45110999999998569</v>
      </c>
      <c r="J588" s="69">
        <f>Table8[[#This Row],[Erorr ]]^2</f>
        <v>0.20350023209998708</v>
      </c>
      <c r="K588" s="69">
        <f>ABS(Table8[[#This Row],[Erorr ]])</f>
        <v>0.45110999999998569</v>
      </c>
      <c r="L588" s="6">
        <f>Table8[[#This Row],[Abs Erorr ]]/Table8[[#This Row],[Adj Close]]</f>
        <v>3.5435566591229496E-3</v>
      </c>
      <c r="M588" s="75">
        <f t="shared" si="19"/>
        <v>126.20331</v>
      </c>
      <c r="N588" s="69">
        <f>(Table8[[#This Row],[Adj Close]]-Table8[[#This Row],[Forecast 6 Period ]])</f>
        <v>1.1009899999999959</v>
      </c>
      <c r="O588" s="69">
        <f>Table8[[#This Row],[Erorr 2]]^2</f>
        <v>1.2121789800999909</v>
      </c>
      <c r="P588" s="69">
        <f>ABS(Table8[[#This Row],[Erorr 2]])</f>
        <v>1.1009899999999959</v>
      </c>
      <c r="Q588" s="6">
        <f>Table8[[#This Row],[Abs Erorr 4]]/Table8[[#This Row],[Adj Close]]</f>
        <v>8.6484902709491815E-3</v>
      </c>
    </row>
    <row r="589" spans="6:17" x14ac:dyDescent="0.3">
      <c r="F589" s="79">
        <v>44319</v>
      </c>
      <c r="G589" s="80">
        <v>127.6979</v>
      </c>
      <c r="H589" s="69">
        <f t="shared" si="18"/>
        <v>126.93860000000001</v>
      </c>
      <c r="I589" s="69">
        <f>(Table8[[#This Row],[Adj Close]]-Table8[[#This Row],[Forecast 3 Period]])</f>
        <v>0.75929999999999609</v>
      </c>
      <c r="J589" s="69">
        <f>Table8[[#This Row],[Erorr ]]^2</f>
        <v>0.57653648999999407</v>
      </c>
      <c r="K589" s="69">
        <f>ABS(Table8[[#This Row],[Erorr ]])</f>
        <v>0.75929999999999609</v>
      </c>
      <c r="L589" s="6">
        <f>Table8[[#This Row],[Abs Erorr ]]/Table8[[#This Row],[Adj Close]]</f>
        <v>5.9460648922182438E-3</v>
      </c>
      <c r="M589" s="75">
        <f t="shared" si="19"/>
        <v>126.63142999999999</v>
      </c>
      <c r="N589" s="69">
        <f>(Table8[[#This Row],[Adj Close]]-Table8[[#This Row],[Forecast 6 Period ]])</f>
        <v>1.0664700000000096</v>
      </c>
      <c r="O589" s="69">
        <f>Table8[[#This Row],[Erorr 2]]^2</f>
        <v>1.1373582609000203</v>
      </c>
      <c r="P589" s="69">
        <f>ABS(Table8[[#This Row],[Erorr 2]])</f>
        <v>1.0664700000000096</v>
      </c>
      <c r="Q589" s="6">
        <f>Table8[[#This Row],[Abs Erorr 4]]/Table8[[#This Row],[Adj Close]]</f>
        <v>8.3515077381852761E-3</v>
      </c>
    </row>
    <row r="590" spans="6:17" x14ac:dyDescent="0.3">
      <c r="F590" s="79">
        <v>44320</v>
      </c>
      <c r="G590" s="80">
        <v>126.27719999999999</v>
      </c>
      <c r="H590" s="69">
        <f t="shared" si="18"/>
        <v>127.64606000000001</v>
      </c>
      <c r="I590" s="69">
        <f>(Table8[[#This Row],[Adj Close]]-Table8[[#This Row],[Forecast 3 Period]])</f>
        <v>-1.3688600000000122</v>
      </c>
      <c r="J590" s="69">
        <f>Table8[[#This Row],[Erorr ]]^2</f>
        <v>1.8737776996000333</v>
      </c>
      <c r="K590" s="69">
        <f>ABS(Table8[[#This Row],[Erorr ]])</f>
        <v>1.3688600000000122</v>
      </c>
      <c r="L590" s="6">
        <f>Table8[[#This Row],[Abs Erorr ]]/Table8[[#This Row],[Adj Close]]</f>
        <v>1.0840119989990373E-2</v>
      </c>
      <c r="M590" s="75">
        <f t="shared" si="19"/>
        <v>126.99235999999999</v>
      </c>
      <c r="N590" s="69">
        <f>(Table8[[#This Row],[Adj Close]]-Table8[[#This Row],[Forecast 6 Period ]])</f>
        <v>-0.71515999999999735</v>
      </c>
      <c r="O590" s="69">
        <f>Table8[[#This Row],[Erorr 2]]^2</f>
        <v>0.51145382559999619</v>
      </c>
      <c r="P590" s="69">
        <f>ABS(Table8[[#This Row],[Erorr 2]])</f>
        <v>0.71515999999999735</v>
      </c>
      <c r="Q590" s="6">
        <f>Table8[[#This Row],[Abs Erorr 4]]/Table8[[#This Row],[Adj Close]]</f>
        <v>5.6634135061594442E-3</v>
      </c>
    </row>
    <row r="591" spans="6:17" x14ac:dyDescent="0.3">
      <c r="F591" s="79">
        <v>44321</v>
      </c>
      <c r="G591" s="80">
        <v>126.91079999999999</v>
      </c>
      <c r="H591" s="69">
        <f t="shared" si="18"/>
        <v>127.01154</v>
      </c>
      <c r="I591" s="69">
        <f>(Table8[[#This Row],[Adj Close]]-Table8[[#This Row],[Forecast 3 Period]])</f>
        <v>-0.10074000000000183</v>
      </c>
      <c r="J591" s="69">
        <f>Table8[[#This Row],[Erorr ]]^2</f>
        <v>1.0148547600000368E-2</v>
      </c>
      <c r="K591" s="69">
        <f>ABS(Table8[[#This Row],[Erorr ]])</f>
        <v>0.10074000000000183</v>
      </c>
      <c r="L591" s="6">
        <f>Table8[[#This Row],[Abs Erorr ]]/Table8[[#This Row],[Adj Close]]</f>
        <v>7.9378587165159962E-4</v>
      </c>
      <c r="M591" s="75">
        <f t="shared" si="19"/>
        <v>127.06819000000002</v>
      </c>
      <c r="N591" s="69">
        <f>(Table8[[#This Row],[Adj Close]]-Table8[[#This Row],[Forecast 6 Period ]])</f>
        <v>-0.15739000000002079</v>
      </c>
      <c r="O591" s="69">
        <f>Table8[[#This Row],[Erorr 2]]^2</f>
        <v>2.4771612100006543E-2</v>
      </c>
      <c r="P591" s="69">
        <f>ABS(Table8[[#This Row],[Erorr 2]])</f>
        <v>0.15739000000002079</v>
      </c>
      <c r="Q591" s="6">
        <f>Table8[[#This Row],[Abs Erorr 4]]/Table8[[#This Row],[Adj Close]]</f>
        <v>1.2401623817675153E-3</v>
      </c>
    </row>
    <row r="592" spans="6:17" x14ac:dyDescent="0.3">
      <c r="F592" s="79">
        <v>44322</v>
      </c>
      <c r="G592" s="80">
        <v>128.1395</v>
      </c>
      <c r="H592" s="69">
        <f t="shared" si="18"/>
        <v>126.95685</v>
      </c>
      <c r="I592" s="69">
        <f>(Table8[[#This Row],[Adj Close]]-Table8[[#This Row],[Forecast 3 Period]])</f>
        <v>1.1826499999999953</v>
      </c>
      <c r="J592" s="69">
        <f>Table8[[#This Row],[Erorr ]]^2</f>
        <v>1.3986610224999889</v>
      </c>
      <c r="K592" s="69">
        <f>ABS(Table8[[#This Row],[Erorr ]])</f>
        <v>1.1826499999999953</v>
      </c>
      <c r="L592" s="6">
        <f>Table8[[#This Row],[Abs Erorr ]]/Table8[[#This Row],[Adj Close]]</f>
        <v>9.2293945270583641E-3</v>
      </c>
      <c r="M592" s="75">
        <f t="shared" si="19"/>
        <v>126.97699999999999</v>
      </c>
      <c r="N592" s="69">
        <f>(Table8[[#This Row],[Adj Close]]-Table8[[#This Row],[Forecast 6 Period ]])</f>
        <v>1.1625000000000085</v>
      </c>
      <c r="O592" s="69">
        <f>Table8[[#This Row],[Erorr 2]]^2</f>
        <v>1.3514062500000199</v>
      </c>
      <c r="P592" s="69">
        <f>ABS(Table8[[#This Row],[Erorr 2]])</f>
        <v>1.1625000000000085</v>
      </c>
      <c r="Q592" s="6">
        <f>Table8[[#This Row],[Abs Erorr 4]]/Table8[[#This Row],[Adj Close]]</f>
        <v>9.0721440305292951E-3</v>
      </c>
    </row>
    <row r="593" spans="6:17" x14ac:dyDescent="0.3">
      <c r="F593" s="79">
        <v>44323</v>
      </c>
      <c r="G593" s="80">
        <v>132.28630000000001</v>
      </c>
      <c r="H593" s="69">
        <f t="shared" si="18"/>
        <v>127.2122</v>
      </c>
      <c r="I593" s="69">
        <f>(Table8[[#This Row],[Adj Close]]-Table8[[#This Row],[Forecast 3 Period]])</f>
        <v>5.0741000000000156</v>
      </c>
      <c r="J593" s="69">
        <f>Table8[[#This Row],[Erorr ]]^2</f>
        <v>25.746490810000157</v>
      </c>
      <c r="K593" s="69">
        <f>ABS(Table8[[#This Row],[Erorr ]])</f>
        <v>5.0741000000000156</v>
      </c>
      <c r="L593" s="6">
        <f>Table8[[#This Row],[Abs Erorr ]]/Table8[[#This Row],[Adj Close]]</f>
        <v>3.8356957598783964E-2</v>
      </c>
      <c r="M593" s="75">
        <f t="shared" si="19"/>
        <v>127.32738000000001</v>
      </c>
      <c r="N593" s="69">
        <f>(Table8[[#This Row],[Adj Close]]-Table8[[#This Row],[Forecast 6 Period ]])</f>
        <v>4.9589200000000062</v>
      </c>
      <c r="O593" s="69">
        <f>Table8[[#This Row],[Erorr 2]]^2</f>
        <v>24.590887566400063</v>
      </c>
      <c r="P593" s="69">
        <f>ABS(Table8[[#This Row],[Erorr 2]])</f>
        <v>4.9589200000000062</v>
      </c>
      <c r="Q593" s="6">
        <f>Table8[[#This Row],[Abs Erorr 4]]/Table8[[#This Row],[Adj Close]]</f>
        <v>3.7486270309170379E-2</v>
      </c>
    </row>
    <row r="594" spans="6:17" x14ac:dyDescent="0.3">
      <c r="F594" s="79">
        <v>44326</v>
      </c>
      <c r="G594" s="80">
        <v>130.93279999999999</v>
      </c>
      <c r="H594" s="69">
        <f t="shared" si="18"/>
        <v>129.42961</v>
      </c>
      <c r="I594" s="69">
        <f>(Table8[[#This Row],[Adj Close]]-Table8[[#This Row],[Forecast 3 Period]])</f>
        <v>1.5031899999999894</v>
      </c>
      <c r="J594" s="69">
        <f>Table8[[#This Row],[Erorr ]]^2</f>
        <v>2.2595801760999681</v>
      </c>
      <c r="K594" s="69">
        <f>ABS(Table8[[#This Row],[Erorr ]])</f>
        <v>1.5031899999999894</v>
      </c>
      <c r="L594" s="6">
        <f>Table8[[#This Row],[Abs Erorr ]]/Table8[[#This Row],[Adj Close]]</f>
        <v>1.148062212066029E-2</v>
      </c>
      <c r="M594" s="75">
        <f t="shared" si="19"/>
        <v>128.22298000000001</v>
      </c>
      <c r="N594" s="69">
        <f>(Table8[[#This Row],[Adj Close]]-Table8[[#This Row],[Forecast 6 Period ]])</f>
        <v>2.7098199999999792</v>
      </c>
      <c r="O594" s="69">
        <f>Table8[[#This Row],[Erorr 2]]^2</f>
        <v>7.3431244323998879</v>
      </c>
      <c r="P594" s="69">
        <f>ABS(Table8[[#This Row],[Erorr 2]])</f>
        <v>2.7098199999999792</v>
      </c>
      <c r="Q594" s="6">
        <f>Table8[[#This Row],[Abs Erorr 4]]/Table8[[#This Row],[Adj Close]]</f>
        <v>2.0696265565236363E-2</v>
      </c>
    </row>
    <row r="595" spans="6:17" x14ac:dyDescent="0.3">
      <c r="F595" s="79">
        <v>44327</v>
      </c>
      <c r="G595" s="80">
        <v>131.624</v>
      </c>
      <c r="H595" s="69">
        <f t="shared" si="18"/>
        <v>130.50085999999999</v>
      </c>
      <c r="I595" s="69">
        <f>(Table8[[#This Row],[Adj Close]]-Table8[[#This Row],[Forecast 3 Period]])</f>
        <v>1.1231400000000065</v>
      </c>
      <c r="J595" s="69">
        <f>Table8[[#This Row],[Erorr ]]^2</f>
        <v>1.2614434596000146</v>
      </c>
      <c r="K595" s="69">
        <f>ABS(Table8[[#This Row],[Erorr ]])</f>
        <v>1.1231400000000065</v>
      </c>
      <c r="L595" s="6">
        <f>Table8[[#This Row],[Abs Erorr ]]/Table8[[#This Row],[Adj Close]]</f>
        <v>8.5329423205494932E-3</v>
      </c>
      <c r="M595" s="75">
        <f t="shared" si="19"/>
        <v>129.05139</v>
      </c>
      <c r="N595" s="69">
        <f>(Table8[[#This Row],[Adj Close]]-Table8[[#This Row],[Forecast 6 Period ]])</f>
        <v>2.5726099999999974</v>
      </c>
      <c r="O595" s="69">
        <f>Table8[[#This Row],[Erorr 2]]^2</f>
        <v>6.6183222120999865</v>
      </c>
      <c r="P595" s="69">
        <f>ABS(Table8[[#This Row],[Erorr 2]])</f>
        <v>2.5726099999999974</v>
      </c>
      <c r="Q595" s="6">
        <f>Table8[[#This Row],[Abs Erorr 4]]/Table8[[#This Row],[Adj Close]]</f>
        <v>1.9545143742782451E-2</v>
      </c>
    </row>
    <row r="596" spans="6:17" x14ac:dyDescent="0.3">
      <c r="F596" s="79">
        <v>44328</v>
      </c>
      <c r="G596" s="80">
        <v>128.04349999999999</v>
      </c>
      <c r="H596" s="69">
        <f t="shared" si="18"/>
        <v>131.61533</v>
      </c>
      <c r="I596" s="69">
        <f>(Table8[[#This Row],[Adj Close]]-Table8[[#This Row],[Forecast 3 Period]])</f>
        <v>-3.5718300000000056</v>
      </c>
      <c r="J596" s="69">
        <f>Table8[[#This Row],[Erorr ]]^2</f>
        <v>12.757969548900039</v>
      </c>
      <c r="K596" s="69">
        <f>ABS(Table8[[#This Row],[Erorr ]])</f>
        <v>3.5718300000000056</v>
      </c>
      <c r="L596" s="6">
        <f>Table8[[#This Row],[Abs Erorr ]]/Table8[[#This Row],[Adj Close]]</f>
        <v>2.7895441783456449E-2</v>
      </c>
      <c r="M596" s="75">
        <f t="shared" si="19"/>
        <v>129.91532000000001</v>
      </c>
      <c r="N596" s="69">
        <f>(Table8[[#This Row],[Adj Close]]-Table8[[#This Row],[Forecast 6 Period ]])</f>
        <v>-1.8718200000000138</v>
      </c>
      <c r="O596" s="69">
        <f>Table8[[#This Row],[Erorr 2]]^2</f>
        <v>3.5037101124000518</v>
      </c>
      <c r="P596" s="69">
        <f>ABS(Table8[[#This Row],[Erorr 2]])</f>
        <v>1.8718200000000138</v>
      </c>
      <c r="Q596" s="6">
        <f>Table8[[#This Row],[Abs Erorr 4]]/Table8[[#This Row],[Adj Close]]</f>
        <v>1.4618625701421891E-2</v>
      </c>
    </row>
    <row r="597" spans="6:17" x14ac:dyDescent="0.3">
      <c r="F597" s="79">
        <v>44329</v>
      </c>
      <c r="G597" s="80">
        <v>128.25470000000001</v>
      </c>
      <c r="H597" s="69">
        <f t="shared" si="18"/>
        <v>129.98444000000001</v>
      </c>
      <c r="I597" s="69">
        <f>(Table8[[#This Row],[Adj Close]]-Table8[[#This Row],[Forecast 3 Period]])</f>
        <v>-1.7297399999999925</v>
      </c>
      <c r="J597" s="69">
        <f>Table8[[#This Row],[Erorr ]]^2</f>
        <v>2.9920004675999743</v>
      </c>
      <c r="K597" s="69">
        <f>ABS(Table8[[#This Row],[Erorr ]])</f>
        <v>1.7297399999999925</v>
      </c>
      <c r="L597" s="6">
        <f>Table8[[#This Row],[Abs Erorr ]]/Table8[[#This Row],[Adj Close]]</f>
        <v>1.3486757210456946E-2</v>
      </c>
      <c r="M597" s="75">
        <f t="shared" si="19"/>
        <v>130.08235000000002</v>
      </c>
      <c r="N597" s="69">
        <f>(Table8[[#This Row],[Adj Close]]-Table8[[#This Row],[Forecast 6 Period ]])</f>
        <v>-1.8276500000000055</v>
      </c>
      <c r="O597" s="69">
        <f>Table8[[#This Row],[Erorr 2]]^2</f>
        <v>3.3403045225000203</v>
      </c>
      <c r="P597" s="69">
        <f>ABS(Table8[[#This Row],[Erorr 2]])</f>
        <v>1.8276500000000055</v>
      </c>
      <c r="Q597" s="6">
        <f>Table8[[#This Row],[Abs Erorr 4]]/Table8[[#This Row],[Adj Close]]</f>
        <v>1.4250160033121635E-2</v>
      </c>
    </row>
    <row r="598" spans="6:17" x14ac:dyDescent="0.3">
      <c r="F598" s="79">
        <v>44330</v>
      </c>
      <c r="G598" s="80">
        <v>130.48159999999999</v>
      </c>
      <c r="H598" s="69">
        <f t="shared" si="18"/>
        <v>129.20213000000001</v>
      </c>
      <c r="I598" s="69">
        <f>(Table8[[#This Row],[Adj Close]]-Table8[[#This Row],[Forecast 3 Period]])</f>
        <v>1.279469999999975</v>
      </c>
      <c r="J598" s="69">
        <f>Table8[[#This Row],[Erorr ]]^2</f>
        <v>1.6370434808999361</v>
      </c>
      <c r="K598" s="69">
        <f>ABS(Table8[[#This Row],[Erorr ]])</f>
        <v>1.279469999999975</v>
      </c>
      <c r="L598" s="6">
        <f>Table8[[#This Row],[Abs Erorr ]]/Table8[[#This Row],[Adj Close]]</f>
        <v>9.8057503893267343E-3</v>
      </c>
      <c r="M598" s="75">
        <f t="shared" si="19"/>
        <v>129.81358</v>
      </c>
      <c r="N598" s="69">
        <f>(Table8[[#This Row],[Adj Close]]-Table8[[#This Row],[Forecast 6 Period ]])</f>
        <v>0.66801999999998429</v>
      </c>
      <c r="O598" s="69">
        <f>Table8[[#This Row],[Erorr 2]]^2</f>
        <v>0.44625072039997904</v>
      </c>
      <c r="P598" s="69">
        <f>ABS(Table8[[#This Row],[Erorr 2]])</f>
        <v>0.66801999999998429</v>
      </c>
      <c r="Q598" s="6">
        <f>Table8[[#This Row],[Abs Erorr 4]]/Table8[[#This Row],[Adj Close]]</f>
        <v>5.1196490539661098E-3</v>
      </c>
    </row>
    <row r="599" spans="6:17" x14ac:dyDescent="0.3">
      <c r="F599" s="79">
        <v>44333</v>
      </c>
      <c r="G599" s="80">
        <v>130.94239999999999</v>
      </c>
      <c r="H599" s="69">
        <f t="shared" si="18"/>
        <v>129.0821</v>
      </c>
      <c r="I599" s="69">
        <f>(Table8[[#This Row],[Adj Close]]-Table8[[#This Row],[Forecast 3 Period]])</f>
        <v>1.8602999999999952</v>
      </c>
      <c r="J599" s="69">
        <f>Table8[[#This Row],[Erorr ]]^2</f>
        <v>3.4607160899999823</v>
      </c>
      <c r="K599" s="69">
        <f>ABS(Table8[[#This Row],[Erorr ]])</f>
        <v>1.8602999999999952</v>
      </c>
      <c r="L599" s="6">
        <f>Table8[[#This Row],[Abs Erorr ]]/Table8[[#This Row],[Adj Close]]</f>
        <v>1.4207010105206528E-2</v>
      </c>
      <c r="M599" s="75">
        <f t="shared" si="19"/>
        <v>130.00267000000002</v>
      </c>
      <c r="N599" s="69">
        <f>(Table8[[#This Row],[Adj Close]]-Table8[[#This Row],[Forecast 6 Period ]])</f>
        <v>0.93972999999996887</v>
      </c>
      <c r="O599" s="69">
        <f>Table8[[#This Row],[Erorr 2]]^2</f>
        <v>0.88309247289994153</v>
      </c>
      <c r="P599" s="69">
        <f>ABS(Table8[[#This Row],[Erorr 2]])</f>
        <v>0.93972999999996887</v>
      </c>
      <c r="Q599" s="6">
        <f>Table8[[#This Row],[Abs Erorr 4]]/Table8[[#This Row],[Adj Close]]</f>
        <v>7.1766669925094461E-3</v>
      </c>
    </row>
    <row r="600" spans="6:17" x14ac:dyDescent="0.3">
      <c r="F600" s="79">
        <v>44334</v>
      </c>
      <c r="G600" s="80">
        <v>130.12649999999999</v>
      </c>
      <c r="H600" s="69">
        <f t="shared" si="18"/>
        <v>129.99784999999997</v>
      </c>
      <c r="I600" s="69">
        <f>(Table8[[#This Row],[Adj Close]]-Table8[[#This Row],[Forecast 3 Period]])</f>
        <v>0.12865000000002169</v>
      </c>
      <c r="J600" s="69">
        <f>Table8[[#This Row],[Erorr ]]^2</f>
        <v>1.6550822500005582E-2</v>
      </c>
      <c r="K600" s="69">
        <f>ABS(Table8[[#This Row],[Erorr ]])</f>
        <v>0.12865000000002169</v>
      </c>
      <c r="L600" s="6">
        <f>Table8[[#This Row],[Abs Erorr ]]/Table8[[#This Row],[Adj Close]]</f>
        <v>9.8865334885685631E-4</v>
      </c>
      <c r="M600" s="75">
        <f t="shared" si="19"/>
        <v>129.80012000000002</v>
      </c>
      <c r="N600" s="69">
        <f>(Table8[[#This Row],[Adj Close]]-Table8[[#This Row],[Forecast 6 Period ]])</f>
        <v>0.32637999999997191</v>
      </c>
      <c r="O600" s="69">
        <f>Table8[[#This Row],[Erorr 2]]^2</f>
        <v>0.10652390439998166</v>
      </c>
      <c r="P600" s="69">
        <f>ABS(Table8[[#This Row],[Erorr 2]])</f>
        <v>0.32637999999997191</v>
      </c>
      <c r="Q600" s="6">
        <f>Table8[[#This Row],[Abs Erorr 4]]/Table8[[#This Row],[Adj Close]]</f>
        <v>2.5081747376589085E-3</v>
      </c>
    </row>
    <row r="601" spans="6:17" x14ac:dyDescent="0.3">
      <c r="F601" s="79">
        <v>44335</v>
      </c>
      <c r="G601" s="80">
        <v>127.6307</v>
      </c>
      <c r="H601" s="69">
        <f t="shared" si="18"/>
        <v>130.4778</v>
      </c>
      <c r="I601" s="69">
        <f>(Table8[[#This Row],[Adj Close]]-Table8[[#This Row],[Forecast 3 Period]])</f>
        <v>-2.8470999999999975</v>
      </c>
      <c r="J601" s="69">
        <f>Table8[[#This Row],[Erorr ]]^2</f>
        <v>8.1059784099999863</v>
      </c>
      <c r="K601" s="69">
        <f>ABS(Table8[[#This Row],[Erorr ]])</f>
        <v>2.8470999999999975</v>
      </c>
      <c r="L601" s="6">
        <f>Table8[[#This Row],[Abs Erorr ]]/Table8[[#This Row],[Adj Close]]</f>
        <v>2.2307328879337004E-2</v>
      </c>
      <c r="M601" s="75">
        <f t="shared" si="19"/>
        <v>129.92779000000002</v>
      </c>
      <c r="N601" s="69">
        <f>(Table8[[#This Row],[Adj Close]]-Table8[[#This Row],[Forecast 6 Period ]])</f>
        <v>-2.2970900000000114</v>
      </c>
      <c r="O601" s="69">
        <f>Table8[[#This Row],[Erorr 2]]^2</f>
        <v>5.2766224681000526</v>
      </c>
      <c r="P601" s="69">
        <f>ABS(Table8[[#This Row],[Erorr 2]])</f>
        <v>2.2970900000000114</v>
      </c>
      <c r="Q601" s="6">
        <f>Table8[[#This Row],[Abs Erorr 4]]/Table8[[#This Row],[Adj Close]]</f>
        <v>1.7997942501294838E-2</v>
      </c>
    </row>
    <row r="602" spans="6:17" x14ac:dyDescent="0.3">
      <c r="F602" s="79">
        <v>44336</v>
      </c>
      <c r="G602" s="80">
        <v>127.92829999999999</v>
      </c>
      <c r="H602" s="69">
        <f t="shared" si="18"/>
        <v>129.37295</v>
      </c>
      <c r="I602" s="69">
        <f>(Table8[[#This Row],[Adj Close]]-Table8[[#This Row],[Forecast 3 Period]])</f>
        <v>-1.44465000000001</v>
      </c>
      <c r="J602" s="69">
        <f>Table8[[#This Row],[Erorr ]]^2</f>
        <v>2.0870136225000286</v>
      </c>
      <c r="K602" s="69">
        <f>ABS(Table8[[#This Row],[Erorr ]])</f>
        <v>1.44465000000001</v>
      </c>
      <c r="L602" s="6">
        <f>Table8[[#This Row],[Abs Erorr ]]/Table8[[#This Row],[Adj Close]]</f>
        <v>1.1292653775591563E-2</v>
      </c>
      <c r="M602" s="75">
        <f t="shared" si="19"/>
        <v>129.46606</v>
      </c>
      <c r="N602" s="69">
        <f>(Table8[[#This Row],[Adj Close]]-Table8[[#This Row],[Forecast 6 Period ]])</f>
        <v>-1.5377600000000058</v>
      </c>
      <c r="O602" s="69">
        <f>Table8[[#This Row],[Erorr 2]]^2</f>
        <v>2.3647058176000177</v>
      </c>
      <c r="P602" s="69">
        <f>ABS(Table8[[#This Row],[Erorr 2]])</f>
        <v>1.5377600000000058</v>
      </c>
      <c r="Q602" s="6">
        <f>Table8[[#This Row],[Abs Erorr 4]]/Table8[[#This Row],[Adj Close]]</f>
        <v>1.202048334887594E-2</v>
      </c>
    </row>
    <row r="603" spans="6:17" x14ac:dyDescent="0.3">
      <c r="F603" s="79">
        <v>44337</v>
      </c>
      <c r="G603" s="80">
        <v>127.34269999999999</v>
      </c>
      <c r="H603" s="69">
        <f t="shared" si="18"/>
        <v>128.49848</v>
      </c>
      <c r="I603" s="69">
        <f>(Table8[[#This Row],[Adj Close]]-Table8[[#This Row],[Forecast 3 Period]])</f>
        <v>-1.1557800000000071</v>
      </c>
      <c r="J603" s="69">
        <f>Table8[[#This Row],[Erorr ]]^2</f>
        <v>1.3358274084000166</v>
      </c>
      <c r="K603" s="69">
        <f>ABS(Table8[[#This Row],[Erorr ]])</f>
        <v>1.1557800000000071</v>
      </c>
      <c r="L603" s="6">
        <f>Table8[[#This Row],[Abs Erorr ]]/Table8[[#This Row],[Adj Close]]</f>
        <v>9.0761386400634442E-3</v>
      </c>
      <c r="M603" s="75">
        <f t="shared" si="19"/>
        <v>129.19920999999999</v>
      </c>
      <c r="N603" s="69">
        <f>(Table8[[#This Row],[Adj Close]]-Table8[[#This Row],[Forecast 6 Period ]])</f>
        <v>-1.8565100000000001</v>
      </c>
      <c r="O603" s="69">
        <f>Table8[[#This Row],[Erorr 2]]^2</f>
        <v>3.4466293801000005</v>
      </c>
      <c r="P603" s="69">
        <f>ABS(Table8[[#This Row],[Erorr 2]])</f>
        <v>1.8565100000000001</v>
      </c>
      <c r="Q603" s="6">
        <f>Table8[[#This Row],[Abs Erorr 4]]/Table8[[#This Row],[Adj Close]]</f>
        <v>1.4578849042779838E-2</v>
      </c>
    </row>
    <row r="604" spans="6:17" x14ac:dyDescent="0.3">
      <c r="F604" s="79">
        <v>44340</v>
      </c>
      <c r="G604" s="80">
        <v>128.6866</v>
      </c>
      <c r="H604" s="69">
        <f t="shared" si="18"/>
        <v>127.60478000000001</v>
      </c>
      <c r="I604" s="69">
        <f>(Table8[[#This Row],[Adj Close]]-Table8[[#This Row],[Forecast 3 Period]])</f>
        <v>1.0818199999999933</v>
      </c>
      <c r="J604" s="69">
        <f>Table8[[#This Row],[Erorr ]]^2</f>
        <v>1.1703345123999855</v>
      </c>
      <c r="K604" s="69">
        <f>ABS(Table8[[#This Row],[Erorr ]])</f>
        <v>1.0818199999999933</v>
      </c>
      <c r="L604" s="6">
        <f>Table8[[#This Row],[Abs Erorr ]]/Table8[[#This Row],[Adj Close]]</f>
        <v>8.4066250876159085E-3</v>
      </c>
      <c r="M604" s="75">
        <f t="shared" si="19"/>
        <v>128.74804</v>
      </c>
      <c r="N604" s="69">
        <f>(Table8[[#This Row],[Adj Close]]-Table8[[#This Row],[Forecast 6 Period ]])</f>
        <v>-6.1440000000004602E-2</v>
      </c>
      <c r="O604" s="69">
        <f>Table8[[#This Row],[Erorr 2]]^2</f>
        <v>3.7748736000005655E-3</v>
      </c>
      <c r="P604" s="69">
        <f>ABS(Table8[[#This Row],[Erorr 2]])</f>
        <v>6.1440000000004602E-2</v>
      </c>
      <c r="Q604" s="6">
        <f>Table8[[#This Row],[Abs Erorr 4]]/Table8[[#This Row],[Adj Close]]</f>
        <v>4.774389874315166E-4</v>
      </c>
    </row>
    <row r="605" spans="6:17" x14ac:dyDescent="0.3">
      <c r="F605" s="79">
        <v>44341</v>
      </c>
      <c r="G605" s="80">
        <v>128.93620000000001</v>
      </c>
      <c r="H605" s="69">
        <f t="shared" si="18"/>
        <v>128.05593999999999</v>
      </c>
      <c r="I605" s="69">
        <f>(Table8[[#This Row],[Adj Close]]-Table8[[#This Row],[Forecast 3 Period]])</f>
        <v>0.88026000000002114</v>
      </c>
      <c r="J605" s="69">
        <f>Table8[[#This Row],[Erorr ]]^2</f>
        <v>0.77485766760003716</v>
      </c>
      <c r="K605" s="69">
        <f>ABS(Table8[[#This Row],[Erorr ]])</f>
        <v>0.88026000000002114</v>
      </c>
      <c r="L605" s="6">
        <f>Table8[[#This Row],[Abs Erorr ]]/Table8[[#This Row],[Adj Close]]</f>
        <v>6.827097432683925E-3</v>
      </c>
      <c r="M605" s="75">
        <f t="shared" si="19"/>
        <v>128.42455000000001</v>
      </c>
      <c r="N605" s="69">
        <f>(Table8[[#This Row],[Adj Close]]-Table8[[#This Row],[Forecast 6 Period ]])</f>
        <v>0.51165000000000305</v>
      </c>
      <c r="O605" s="69">
        <f>Table8[[#This Row],[Erorr 2]]^2</f>
        <v>0.26178572250000309</v>
      </c>
      <c r="P605" s="69">
        <f>ABS(Table8[[#This Row],[Erorr 2]])</f>
        <v>0.51165000000000305</v>
      </c>
      <c r="Q605" s="6">
        <f>Table8[[#This Row],[Abs Erorr 4]]/Table8[[#This Row],[Adj Close]]</f>
        <v>3.9682416575019504E-3</v>
      </c>
    </row>
    <row r="606" spans="6:17" x14ac:dyDescent="0.3">
      <c r="F606" s="79">
        <v>44342</v>
      </c>
      <c r="G606" s="80">
        <v>131.4032</v>
      </c>
      <c r="H606" s="69">
        <f t="shared" si="18"/>
        <v>128.38327000000001</v>
      </c>
      <c r="I606" s="69">
        <f>(Table8[[#This Row],[Adj Close]]-Table8[[#This Row],[Forecast 3 Period]])</f>
        <v>3.019929999999988</v>
      </c>
      <c r="J606" s="69">
        <f>Table8[[#This Row],[Erorr ]]^2</f>
        <v>9.1199772048999268</v>
      </c>
      <c r="K606" s="69">
        <f>ABS(Table8[[#This Row],[Erorr ]])</f>
        <v>3.019929999999988</v>
      </c>
      <c r="L606" s="6">
        <f>Table8[[#This Row],[Abs Erorr ]]/Table8[[#This Row],[Adj Close]]</f>
        <v>2.2982164817903886E-2</v>
      </c>
      <c r="M606" s="75">
        <f t="shared" si="19"/>
        <v>128.35448000000002</v>
      </c>
      <c r="N606" s="69">
        <f>(Table8[[#This Row],[Adj Close]]-Table8[[#This Row],[Forecast 6 Period ]])</f>
        <v>3.0487199999999746</v>
      </c>
      <c r="O606" s="69">
        <f>Table8[[#This Row],[Erorr 2]]^2</f>
        <v>9.2946936383998455</v>
      </c>
      <c r="P606" s="69">
        <f>ABS(Table8[[#This Row],[Erorr 2]])</f>
        <v>3.0487199999999746</v>
      </c>
      <c r="Q606" s="6">
        <f>Table8[[#This Row],[Abs Erorr 4]]/Table8[[#This Row],[Adj Close]]</f>
        <v>2.3201261460907913E-2</v>
      </c>
    </row>
    <row r="607" spans="6:17" x14ac:dyDescent="0.3">
      <c r="F607" s="79">
        <v>44343</v>
      </c>
      <c r="G607" s="80">
        <v>131.0864</v>
      </c>
      <c r="H607" s="69">
        <f t="shared" si="18"/>
        <v>129.84811999999999</v>
      </c>
      <c r="I607" s="69">
        <f>(Table8[[#This Row],[Adj Close]]-Table8[[#This Row],[Forecast 3 Period]])</f>
        <v>1.2382800000000032</v>
      </c>
      <c r="J607" s="69">
        <f>Table8[[#This Row],[Erorr ]]^2</f>
        <v>1.5333373584000078</v>
      </c>
      <c r="K607" s="69">
        <f>ABS(Table8[[#This Row],[Erorr ]])</f>
        <v>1.2382800000000032</v>
      </c>
      <c r="L607" s="6">
        <f>Table8[[#This Row],[Abs Erorr ]]/Table8[[#This Row],[Adj Close]]</f>
        <v>9.4462888598664946E-3</v>
      </c>
      <c r="M607" s="75">
        <f t="shared" si="19"/>
        <v>128.82964000000001</v>
      </c>
      <c r="N607" s="69">
        <f>(Table8[[#This Row],[Adj Close]]-Table8[[#This Row],[Forecast 6 Period ]])</f>
        <v>2.2567599999999857</v>
      </c>
      <c r="O607" s="69">
        <f>Table8[[#This Row],[Erorr 2]]^2</f>
        <v>5.0929656975999356</v>
      </c>
      <c r="P607" s="69">
        <f>ABS(Table8[[#This Row],[Erorr 2]])</f>
        <v>2.2567599999999857</v>
      </c>
      <c r="Q607" s="6">
        <f>Table8[[#This Row],[Abs Erorr 4]]/Table8[[#This Row],[Adj Close]]</f>
        <v>1.7215821015757436E-2</v>
      </c>
    </row>
    <row r="608" spans="6:17" x14ac:dyDescent="0.3">
      <c r="F608" s="79">
        <v>44344</v>
      </c>
      <c r="G608" s="80">
        <v>131.25470000000001</v>
      </c>
      <c r="H608" s="69">
        <f t="shared" si="18"/>
        <v>130.53638000000001</v>
      </c>
      <c r="I608" s="69">
        <f>(Table8[[#This Row],[Adj Close]]-Table8[[#This Row],[Forecast 3 Period]])</f>
        <v>0.71832000000000562</v>
      </c>
      <c r="J608" s="69">
        <f>Table8[[#This Row],[Erorr ]]^2</f>
        <v>0.51598362240000806</v>
      </c>
      <c r="K608" s="69">
        <f>ABS(Table8[[#This Row],[Erorr ]])</f>
        <v>0.71832000000000562</v>
      </c>
      <c r="L608" s="6">
        <f>Table8[[#This Row],[Abs Erorr ]]/Table8[[#This Row],[Adj Close]]</f>
        <v>5.472718310277693E-3</v>
      </c>
      <c r="M608" s="75">
        <f t="shared" si="19"/>
        <v>129.54958000000002</v>
      </c>
      <c r="N608" s="69">
        <f>(Table8[[#This Row],[Adj Close]]-Table8[[#This Row],[Forecast 6 Period ]])</f>
        <v>1.7051199999999938</v>
      </c>
      <c r="O608" s="69">
        <f>Table8[[#This Row],[Erorr 2]]^2</f>
        <v>2.9074342143999785</v>
      </c>
      <c r="P608" s="69">
        <f>ABS(Table8[[#This Row],[Erorr 2]])</f>
        <v>1.7051199999999938</v>
      </c>
      <c r="Q608" s="6">
        <f>Table8[[#This Row],[Abs Erorr 4]]/Table8[[#This Row],[Adj Close]]</f>
        <v>1.2990925277342401E-2</v>
      </c>
    </row>
    <row r="609" spans="6:17" x14ac:dyDescent="0.3">
      <c r="F609" s="79">
        <v>44348</v>
      </c>
      <c r="G609" s="80">
        <v>129.37909999999999</v>
      </c>
      <c r="H609" s="69">
        <f t="shared" si="18"/>
        <v>131.24876</v>
      </c>
      <c r="I609" s="69">
        <f>(Table8[[#This Row],[Adj Close]]-Table8[[#This Row],[Forecast 3 Period]])</f>
        <v>-1.8696600000000103</v>
      </c>
      <c r="J609" s="69">
        <f>Table8[[#This Row],[Erorr ]]^2</f>
        <v>3.4956285156000386</v>
      </c>
      <c r="K609" s="69">
        <f>ABS(Table8[[#This Row],[Erorr ]])</f>
        <v>1.8696600000000103</v>
      </c>
      <c r="L609" s="6">
        <f>Table8[[#This Row],[Abs Erorr ]]/Table8[[#This Row],[Adj Close]]</f>
        <v>1.4451020296168472E-2</v>
      </c>
      <c r="M609" s="75">
        <f t="shared" si="19"/>
        <v>130.13903000000002</v>
      </c>
      <c r="N609" s="69">
        <f>(Table8[[#This Row],[Adj Close]]-Table8[[#This Row],[Forecast 6 Period ]])</f>
        <v>-0.75993000000002553</v>
      </c>
      <c r="O609" s="69">
        <f>Table8[[#This Row],[Erorr 2]]^2</f>
        <v>0.57749360490003876</v>
      </c>
      <c r="P609" s="69">
        <f>ABS(Table8[[#This Row],[Erorr 2]])</f>
        <v>0.75993000000002553</v>
      </c>
      <c r="Q609" s="6">
        <f>Table8[[#This Row],[Abs Erorr 4]]/Table8[[#This Row],[Adj Close]]</f>
        <v>5.8736689310717538E-3</v>
      </c>
    </row>
    <row r="610" spans="6:17" x14ac:dyDescent="0.3">
      <c r="F610" s="79">
        <v>44349</v>
      </c>
      <c r="G610" s="80">
        <v>129.0521</v>
      </c>
      <c r="H610" s="69">
        <f t="shared" si="18"/>
        <v>130.45397</v>
      </c>
      <c r="I610" s="69">
        <f>(Table8[[#This Row],[Adj Close]]-Table8[[#This Row],[Forecast 3 Period]])</f>
        <v>-1.4018700000000024</v>
      </c>
      <c r="J610" s="69">
        <f>Table8[[#This Row],[Erorr ]]^2</f>
        <v>1.9652394969000067</v>
      </c>
      <c r="K610" s="69">
        <f>ABS(Table8[[#This Row],[Erorr ]])</f>
        <v>1.4018700000000024</v>
      </c>
      <c r="L610" s="6">
        <f>Table8[[#This Row],[Abs Erorr ]]/Table8[[#This Row],[Adj Close]]</f>
        <v>1.0862822069536275E-2</v>
      </c>
      <c r="M610" s="75">
        <f t="shared" si="19"/>
        <v>130.38696000000002</v>
      </c>
      <c r="N610" s="69">
        <f>(Table8[[#This Row],[Adj Close]]-Table8[[#This Row],[Forecast 6 Period ]])</f>
        <v>-1.3348600000000204</v>
      </c>
      <c r="O610" s="69">
        <f>Table8[[#This Row],[Erorr 2]]^2</f>
        <v>1.7818512196000544</v>
      </c>
      <c r="P610" s="69">
        <f>ABS(Table8[[#This Row],[Erorr 2]])</f>
        <v>1.3348600000000204</v>
      </c>
      <c r="Q610" s="6">
        <f>Table8[[#This Row],[Abs Erorr 4]]/Table8[[#This Row],[Adj Close]]</f>
        <v>1.0343574416844208E-2</v>
      </c>
    </row>
    <row r="611" spans="6:17" x14ac:dyDescent="0.3">
      <c r="F611" s="79">
        <v>44350</v>
      </c>
      <c r="G611" s="80">
        <v>129.0521</v>
      </c>
      <c r="H611" s="69">
        <f t="shared" si="18"/>
        <v>129.81098</v>
      </c>
      <c r="I611" s="69">
        <f>(Table8[[#This Row],[Adj Close]]-Table8[[#This Row],[Forecast 3 Period]])</f>
        <v>-0.75888000000000488</v>
      </c>
      <c r="J611" s="69">
        <f>Table8[[#This Row],[Erorr ]]^2</f>
        <v>0.57589885440000743</v>
      </c>
      <c r="K611" s="69">
        <f>ABS(Table8[[#This Row],[Erorr ]])</f>
        <v>0.75888000000000488</v>
      </c>
      <c r="L611" s="6">
        <f>Table8[[#This Row],[Abs Erorr ]]/Table8[[#This Row],[Adj Close]]</f>
        <v>5.8804157390697628E-3</v>
      </c>
      <c r="M611" s="75">
        <f t="shared" si="19"/>
        <v>130.1884</v>
      </c>
      <c r="N611" s="69">
        <f>(Table8[[#This Row],[Adj Close]]-Table8[[#This Row],[Forecast 6 Period ]])</f>
        <v>-1.1363000000000056</v>
      </c>
      <c r="O611" s="69">
        <f>Table8[[#This Row],[Erorr 2]]^2</f>
        <v>1.2911776900000129</v>
      </c>
      <c r="P611" s="69">
        <f>ABS(Table8[[#This Row],[Erorr 2]])</f>
        <v>1.1363000000000056</v>
      </c>
      <c r="Q611" s="6">
        <f>Table8[[#This Row],[Abs Erorr 4]]/Table8[[#This Row],[Adj Close]]</f>
        <v>8.8049710155821224E-3</v>
      </c>
    </row>
    <row r="612" spans="6:17" x14ac:dyDescent="0.3">
      <c r="F612" s="79">
        <v>44351</v>
      </c>
      <c r="G612" s="80">
        <v>128.63849999999999</v>
      </c>
      <c r="H612" s="69">
        <f t="shared" si="18"/>
        <v>129.15019999999998</v>
      </c>
      <c r="I612" s="69">
        <f>(Table8[[#This Row],[Adj Close]]-Table8[[#This Row],[Forecast 3 Period]])</f>
        <v>-0.5116999999999905</v>
      </c>
      <c r="J612" s="69">
        <f>Table8[[#This Row],[Erorr ]]^2</f>
        <v>0.26183688999999027</v>
      </c>
      <c r="K612" s="69">
        <f>ABS(Table8[[#This Row],[Erorr ]])</f>
        <v>0.5116999999999905</v>
      </c>
      <c r="L612" s="6">
        <f>Table8[[#This Row],[Abs Erorr ]]/Table8[[#This Row],[Adj Close]]</f>
        <v>3.9778137960252216E-3</v>
      </c>
      <c r="M612" s="75">
        <f t="shared" si="19"/>
        <v>129.99656000000002</v>
      </c>
      <c r="N612" s="69">
        <f>(Table8[[#This Row],[Adj Close]]-Table8[[#This Row],[Forecast 6 Period ]])</f>
        <v>-1.3580600000000231</v>
      </c>
      <c r="O612" s="69">
        <f>Table8[[#This Row],[Erorr 2]]^2</f>
        <v>1.8443269636000628</v>
      </c>
      <c r="P612" s="69">
        <f>ABS(Table8[[#This Row],[Erorr 2]])</f>
        <v>1.3580600000000231</v>
      </c>
      <c r="Q612" s="6">
        <f>Table8[[#This Row],[Abs Erorr 4]]/Table8[[#This Row],[Adj Close]]</f>
        <v>1.0557181559175699E-2</v>
      </c>
    </row>
    <row r="613" spans="6:17" x14ac:dyDescent="0.3">
      <c r="F613" s="79">
        <v>44354</v>
      </c>
      <c r="G613" s="80">
        <v>128.84049999999999</v>
      </c>
      <c r="H613" s="69">
        <f t="shared" si="18"/>
        <v>128.88666000000001</v>
      </c>
      <c r="I613" s="69">
        <f>(Table8[[#This Row],[Adj Close]]-Table8[[#This Row],[Forecast 3 Period]])</f>
        <v>-4.6160000000014634E-2</v>
      </c>
      <c r="J613" s="69">
        <f>Table8[[#This Row],[Erorr ]]^2</f>
        <v>2.130745600001351E-3</v>
      </c>
      <c r="K613" s="69">
        <f>ABS(Table8[[#This Row],[Erorr ]])</f>
        <v>4.6160000000014634E-2</v>
      </c>
      <c r="L613" s="6">
        <f>Table8[[#This Row],[Abs Erorr ]]/Table8[[#This Row],[Adj Close]]</f>
        <v>3.5827243762648109E-4</v>
      </c>
      <c r="M613" s="75">
        <f t="shared" si="19"/>
        <v>129.45847000000001</v>
      </c>
      <c r="N613" s="69">
        <f>(Table8[[#This Row],[Adj Close]]-Table8[[#This Row],[Forecast 6 Period ]])</f>
        <v>-0.6179700000000139</v>
      </c>
      <c r="O613" s="69">
        <f>Table8[[#This Row],[Erorr 2]]^2</f>
        <v>0.38188692090001719</v>
      </c>
      <c r="P613" s="69">
        <f>ABS(Table8[[#This Row],[Erorr 2]])</f>
        <v>0.6179700000000139</v>
      </c>
      <c r="Q613" s="6">
        <f>Table8[[#This Row],[Abs Erorr 4]]/Table8[[#This Row],[Adj Close]]</f>
        <v>4.7963955433269348E-3</v>
      </c>
    </row>
    <row r="614" spans="6:17" x14ac:dyDescent="0.3">
      <c r="F614" s="79">
        <v>44355</v>
      </c>
      <c r="G614" s="80">
        <v>128.26339999999999</v>
      </c>
      <c r="H614" s="69">
        <f t="shared" si="18"/>
        <v>128.84338</v>
      </c>
      <c r="I614" s="69">
        <f>(Table8[[#This Row],[Adj Close]]-Table8[[#This Row],[Forecast 3 Period]])</f>
        <v>-0.57998000000000616</v>
      </c>
      <c r="J614" s="69">
        <f>Table8[[#This Row],[Erorr ]]^2</f>
        <v>0.33637680040000717</v>
      </c>
      <c r="K614" s="69">
        <f>ABS(Table8[[#This Row],[Erorr ]])</f>
        <v>0.57998000000000616</v>
      </c>
      <c r="L614" s="6">
        <f>Table8[[#This Row],[Abs Erorr ]]/Table8[[#This Row],[Adj Close]]</f>
        <v>4.5217887565744104E-3</v>
      </c>
      <c r="M614" s="75">
        <f t="shared" si="19"/>
        <v>129.18001999999998</v>
      </c>
      <c r="N614" s="69">
        <f>(Table8[[#This Row],[Adj Close]]-Table8[[#This Row],[Forecast 6 Period ]])</f>
        <v>-0.91661999999999466</v>
      </c>
      <c r="O614" s="69">
        <f>Table8[[#This Row],[Erorr 2]]^2</f>
        <v>0.8401922243999902</v>
      </c>
      <c r="P614" s="69">
        <f>ABS(Table8[[#This Row],[Erorr 2]])</f>
        <v>0.91661999999999466</v>
      </c>
      <c r="Q614" s="6">
        <f>Table8[[#This Row],[Abs Erorr 4]]/Table8[[#This Row],[Adj Close]]</f>
        <v>7.1463878238062824E-3</v>
      </c>
    </row>
    <row r="615" spans="6:17" x14ac:dyDescent="0.3">
      <c r="F615" s="79">
        <v>44356</v>
      </c>
      <c r="G615" s="80">
        <v>126.8109</v>
      </c>
      <c r="H615" s="69">
        <f t="shared" si="18"/>
        <v>128.54906</v>
      </c>
      <c r="I615" s="69">
        <f>(Table8[[#This Row],[Adj Close]]-Table8[[#This Row],[Forecast 3 Period]])</f>
        <v>-1.7381599999999935</v>
      </c>
      <c r="J615" s="69">
        <f>Table8[[#This Row],[Erorr ]]^2</f>
        <v>3.0212001855999775</v>
      </c>
      <c r="K615" s="69">
        <f>ABS(Table8[[#This Row],[Erorr ]])</f>
        <v>1.7381599999999935</v>
      </c>
      <c r="L615" s="6">
        <f>Table8[[#This Row],[Abs Erorr ]]/Table8[[#This Row],[Adj Close]]</f>
        <v>1.3706708177293856E-2</v>
      </c>
      <c r="M615" s="75">
        <f t="shared" si="19"/>
        <v>128.80202</v>
      </c>
      <c r="N615" s="69">
        <f>(Table8[[#This Row],[Adj Close]]-Table8[[#This Row],[Forecast 6 Period ]])</f>
        <v>-1.9911199999999951</v>
      </c>
      <c r="O615" s="69">
        <f>Table8[[#This Row],[Erorr 2]]^2</f>
        <v>3.9645588543999803</v>
      </c>
      <c r="P615" s="69">
        <f>ABS(Table8[[#This Row],[Erorr 2]])</f>
        <v>1.9911199999999951</v>
      </c>
      <c r="Q615" s="6">
        <f>Table8[[#This Row],[Abs Erorr 4]]/Table8[[#This Row],[Adj Close]]</f>
        <v>1.5701489383010411E-2</v>
      </c>
    </row>
    <row r="616" spans="6:17" x14ac:dyDescent="0.3">
      <c r="F616" s="79">
        <v>44357</v>
      </c>
      <c r="G616" s="80">
        <v>125.9837</v>
      </c>
      <c r="H616" s="69">
        <f t="shared" si="18"/>
        <v>127.85553000000002</v>
      </c>
      <c r="I616" s="69">
        <f>(Table8[[#This Row],[Adj Close]]-Table8[[#This Row],[Forecast 3 Period]])</f>
        <v>-1.871830000000017</v>
      </c>
      <c r="J616" s="69">
        <f>Table8[[#This Row],[Erorr ]]^2</f>
        <v>3.5037475489000633</v>
      </c>
      <c r="K616" s="69">
        <f>ABS(Table8[[#This Row],[Erorr ]])</f>
        <v>1.871830000000017</v>
      </c>
      <c r="L616" s="6">
        <f>Table8[[#This Row],[Abs Erorr ]]/Table8[[#This Row],[Adj Close]]</f>
        <v>1.4857715720367135E-2</v>
      </c>
      <c r="M616" s="75">
        <f t="shared" si="19"/>
        <v>128.32107999999999</v>
      </c>
      <c r="N616" s="69">
        <f>(Table8[[#This Row],[Adj Close]]-Table8[[#This Row],[Forecast 6 Period ]])</f>
        <v>-2.337379999999996</v>
      </c>
      <c r="O616" s="69">
        <f>Table8[[#This Row],[Erorr 2]]^2</f>
        <v>5.4633452643999814</v>
      </c>
      <c r="P616" s="69">
        <f>ABS(Table8[[#This Row],[Erorr 2]])</f>
        <v>2.337379999999996</v>
      </c>
      <c r="Q616" s="6">
        <f>Table8[[#This Row],[Abs Erorr 4]]/Table8[[#This Row],[Adj Close]]</f>
        <v>1.8553035035484718E-2</v>
      </c>
    </row>
    <row r="617" spans="6:17" x14ac:dyDescent="0.3">
      <c r="F617" s="79">
        <v>44358</v>
      </c>
      <c r="G617" s="80">
        <v>126.9071</v>
      </c>
      <c r="H617" s="69">
        <f t="shared" si="18"/>
        <v>126.91577000000001</v>
      </c>
      <c r="I617" s="69">
        <f>(Table8[[#This Row],[Adj Close]]-Table8[[#This Row],[Forecast 3 Period]])</f>
        <v>-8.6700000000092814E-3</v>
      </c>
      <c r="J617" s="69">
        <f>Table8[[#This Row],[Erorr ]]^2</f>
        <v>7.5168900000160941E-5</v>
      </c>
      <c r="K617" s="69">
        <f>ABS(Table8[[#This Row],[Erorr ]])</f>
        <v>8.6700000000092814E-3</v>
      </c>
      <c r="L617" s="6">
        <f>Table8[[#This Row],[Abs Erorr ]]/Table8[[#This Row],[Adj Close]]</f>
        <v>6.8317690657254644E-5</v>
      </c>
      <c r="M617" s="75">
        <f t="shared" si="19"/>
        <v>127.74876</v>
      </c>
      <c r="N617" s="69">
        <f>(Table8[[#This Row],[Adj Close]]-Table8[[#This Row],[Forecast 6 Period ]])</f>
        <v>-0.84166000000000452</v>
      </c>
      <c r="O617" s="69">
        <f>Table8[[#This Row],[Erorr 2]]^2</f>
        <v>0.70839155560000755</v>
      </c>
      <c r="P617" s="69">
        <f>ABS(Table8[[#This Row],[Erorr 2]])</f>
        <v>0.84166000000000452</v>
      </c>
      <c r="Q617" s="6">
        <f>Table8[[#This Row],[Abs Erorr 4]]/Table8[[#This Row],[Adj Close]]</f>
        <v>6.6320954461965053E-3</v>
      </c>
    </row>
    <row r="618" spans="6:17" x14ac:dyDescent="0.3">
      <c r="F618" s="79">
        <v>44361</v>
      </c>
      <c r="G618" s="80">
        <v>126.3493</v>
      </c>
      <c r="H618" s="69">
        <f t="shared" si="18"/>
        <v>126.60122000000001</v>
      </c>
      <c r="I618" s="69">
        <f>(Table8[[#This Row],[Adj Close]]-Table8[[#This Row],[Forecast 3 Period]])</f>
        <v>-0.25192000000001258</v>
      </c>
      <c r="J618" s="69">
        <f>Table8[[#This Row],[Erorr ]]^2</f>
        <v>6.3463686400006339E-2</v>
      </c>
      <c r="K618" s="69">
        <f>ABS(Table8[[#This Row],[Erorr ]])</f>
        <v>0.25192000000001258</v>
      </c>
      <c r="L618" s="6">
        <f>Table8[[#This Row],[Abs Erorr ]]/Table8[[#This Row],[Adj Close]]</f>
        <v>1.9938377181354591E-3</v>
      </c>
      <c r="M618" s="75">
        <f t="shared" si="19"/>
        <v>127.34092000000001</v>
      </c>
      <c r="N618" s="69">
        <f>(Table8[[#This Row],[Adj Close]]-Table8[[#This Row],[Forecast 6 Period ]])</f>
        <v>-0.99162000000001171</v>
      </c>
      <c r="O618" s="69">
        <f>Table8[[#This Row],[Erorr 2]]^2</f>
        <v>0.98331022440002325</v>
      </c>
      <c r="P618" s="69">
        <f>ABS(Table8[[#This Row],[Erorr 2]])</f>
        <v>0.99162000000001171</v>
      </c>
      <c r="Q618" s="6">
        <f>Table8[[#This Row],[Abs Erorr 4]]/Table8[[#This Row],[Adj Close]]</f>
        <v>7.8482429265537019E-3</v>
      </c>
    </row>
    <row r="619" spans="6:17" x14ac:dyDescent="0.3">
      <c r="F619" s="79">
        <v>44362</v>
      </c>
      <c r="G619" s="80">
        <v>125.3201</v>
      </c>
      <c r="H619" s="69">
        <f t="shared" si="18"/>
        <v>126.40696</v>
      </c>
      <c r="I619" s="69">
        <f>(Table8[[#This Row],[Adj Close]]-Table8[[#This Row],[Forecast 3 Period]])</f>
        <v>-1.0868600000000015</v>
      </c>
      <c r="J619" s="69">
        <f>Table8[[#This Row],[Erorr ]]^2</f>
        <v>1.1812646596000032</v>
      </c>
      <c r="K619" s="69">
        <f>ABS(Table8[[#This Row],[Erorr ]])</f>
        <v>1.0868600000000015</v>
      </c>
      <c r="L619" s="6">
        <f>Table8[[#This Row],[Abs Erorr ]]/Table8[[#This Row],[Adj Close]]</f>
        <v>8.672671024041647E-3</v>
      </c>
      <c r="M619" s="75">
        <f t="shared" si="19"/>
        <v>126.92059000000002</v>
      </c>
      <c r="N619" s="69">
        <f>(Table8[[#This Row],[Adj Close]]-Table8[[#This Row],[Forecast 6 Period ]])</f>
        <v>-1.600490000000022</v>
      </c>
      <c r="O619" s="69">
        <f>Table8[[#This Row],[Erorr 2]]^2</f>
        <v>2.5615682401000703</v>
      </c>
      <c r="P619" s="69">
        <f>ABS(Table8[[#This Row],[Erorr 2]])</f>
        <v>1.600490000000022</v>
      </c>
      <c r="Q619" s="6">
        <f>Table8[[#This Row],[Abs Erorr 4]]/Table8[[#This Row],[Adj Close]]</f>
        <v>1.2771215471420962E-2</v>
      </c>
    </row>
    <row r="620" spans="6:17" x14ac:dyDescent="0.3">
      <c r="F620" s="79">
        <v>44363</v>
      </c>
      <c r="G620" s="80">
        <v>125.4259</v>
      </c>
      <c r="H620" s="69">
        <f t="shared" si="18"/>
        <v>126.10495999999999</v>
      </c>
      <c r="I620" s="69">
        <f>(Table8[[#This Row],[Adj Close]]-Table8[[#This Row],[Forecast 3 Period]])</f>
        <v>-0.67905999999999267</v>
      </c>
      <c r="J620" s="69">
        <f>Table8[[#This Row],[Erorr ]]^2</f>
        <v>0.46112248359999003</v>
      </c>
      <c r="K620" s="69">
        <f>ABS(Table8[[#This Row],[Erorr ]])</f>
        <v>0.67905999999999267</v>
      </c>
      <c r="L620" s="6">
        <f>Table8[[#This Row],[Abs Erorr ]]/Table8[[#This Row],[Adj Close]]</f>
        <v>5.4140333057206896E-3</v>
      </c>
      <c r="M620" s="75">
        <f t="shared" si="19"/>
        <v>126.41947</v>
      </c>
      <c r="N620" s="69">
        <f>(Table8[[#This Row],[Adj Close]]-Table8[[#This Row],[Forecast 6 Period ]])</f>
        <v>-0.99357000000000539</v>
      </c>
      <c r="O620" s="69">
        <f>Table8[[#This Row],[Erorr 2]]^2</f>
        <v>0.98718134490001075</v>
      </c>
      <c r="P620" s="69">
        <f>ABS(Table8[[#This Row],[Erorr 2]])</f>
        <v>0.99357000000000539</v>
      </c>
      <c r="Q620" s="6">
        <f>Table8[[#This Row],[Abs Erorr 4]]/Table8[[#This Row],[Adj Close]]</f>
        <v>7.9215696279636462E-3</v>
      </c>
    </row>
    <row r="621" spans="6:17" x14ac:dyDescent="0.3">
      <c r="F621" s="79">
        <v>44364</v>
      </c>
      <c r="G621" s="80">
        <v>124.00230000000001</v>
      </c>
      <c r="H621" s="69">
        <f t="shared" si="18"/>
        <v>125.67117999999999</v>
      </c>
      <c r="I621" s="69">
        <f>(Table8[[#This Row],[Adj Close]]-Table8[[#This Row],[Forecast 3 Period]])</f>
        <v>-1.6688799999999873</v>
      </c>
      <c r="J621" s="69">
        <f>Table8[[#This Row],[Erorr ]]^2</f>
        <v>2.7851604543999575</v>
      </c>
      <c r="K621" s="69">
        <f>ABS(Table8[[#This Row],[Erorr ]])</f>
        <v>1.6688799999999873</v>
      </c>
      <c r="L621" s="6">
        <f>Table8[[#This Row],[Abs Erorr ]]/Table8[[#This Row],[Adj Close]]</f>
        <v>1.3458460044692616E-2</v>
      </c>
      <c r="M621" s="75">
        <f t="shared" si="19"/>
        <v>126.07994000000001</v>
      </c>
      <c r="N621" s="69">
        <f>(Table8[[#This Row],[Adj Close]]-Table8[[#This Row],[Forecast 6 Period ]])</f>
        <v>-2.0776400000000024</v>
      </c>
      <c r="O621" s="69">
        <f>Table8[[#This Row],[Erorr 2]]^2</f>
        <v>4.3165879696000102</v>
      </c>
      <c r="P621" s="69">
        <f>ABS(Table8[[#This Row],[Erorr 2]])</f>
        <v>2.0776400000000024</v>
      </c>
      <c r="Q621" s="6">
        <f>Table8[[#This Row],[Abs Erorr 4]]/Table8[[#This Row],[Adj Close]]</f>
        <v>1.6754850514869499E-2</v>
      </c>
    </row>
    <row r="622" spans="6:17" x14ac:dyDescent="0.3">
      <c r="F622" s="79">
        <v>44365</v>
      </c>
      <c r="G622" s="80">
        <v>123.51179999999999</v>
      </c>
      <c r="H622" s="69">
        <f t="shared" si="18"/>
        <v>124.82472</v>
      </c>
      <c r="I622" s="69">
        <f>(Table8[[#This Row],[Adj Close]]-Table8[[#This Row],[Forecast 3 Period]])</f>
        <v>-1.3129200000000054</v>
      </c>
      <c r="J622" s="69">
        <f>Table8[[#This Row],[Erorr ]]^2</f>
        <v>1.7237589264000142</v>
      </c>
      <c r="K622" s="69">
        <f>ABS(Table8[[#This Row],[Erorr ]])</f>
        <v>1.3129200000000054</v>
      </c>
      <c r="L622" s="6">
        <f>Table8[[#This Row],[Abs Erorr ]]/Table8[[#This Row],[Adj Close]]</f>
        <v>1.0629915522241644E-2</v>
      </c>
      <c r="M622" s="75">
        <f t="shared" si="19"/>
        <v>125.50859999999999</v>
      </c>
      <c r="N622" s="69">
        <f>(Table8[[#This Row],[Adj Close]]-Table8[[#This Row],[Forecast 6 Period ]])</f>
        <v>-1.9967999999999932</v>
      </c>
      <c r="O622" s="69">
        <f>Table8[[#This Row],[Erorr 2]]^2</f>
        <v>3.9872102399999729</v>
      </c>
      <c r="P622" s="69">
        <f>ABS(Table8[[#This Row],[Erorr 2]])</f>
        <v>1.9967999999999932</v>
      </c>
      <c r="Q622" s="6">
        <f>Table8[[#This Row],[Abs Erorr 4]]/Table8[[#This Row],[Adj Close]]</f>
        <v>1.6166876363230019E-2</v>
      </c>
    </row>
    <row r="623" spans="6:17" x14ac:dyDescent="0.3">
      <c r="F623" s="79">
        <v>44368</v>
      </c>
      <c r="G623" s="80">
        <v>125.1181</v>
      </c>
      <c r="H623" s="69">
        <f t="shared" si="18"/>
        <v>124.23318</v>
      </c>
      <c r="I623" s="69">
        <f>(Table8[[#This Row],[Adj Close]]-Table8[[#This Row],[Forecast 3 Period]])</f>
        <v>0.88491999999999393</v>
      </c>
      <c r="J623" s="69">
        <f>Table8[[#This Row],[Erorr ]]^2</f>
        <v>0.7830834063999893</v>
      </c>
      <c r="K623" s="69">
        <f>ABS(Table8[[#This Row],[Erorr ]])</f>
        <v>0.88491999999999393</v>
      </c>
      <c r="L623" s="6">
        <f>Table8[[#This Row],[Abs Erorr ]]/Table8[[#This Row],[Adj Close]]</f>
        <v>7.0726777340767962E-3</v>
      </c>
      <c r="M623" s="75">
        <f t="shared" si="19"/>
        <v>124.97765999999999</v>
      </c>
      <c r="N623" s="69">
        <f>(Table8[[#This Row],[Adj Close]]-Table8[[#This Row],[Forecast 6 Period ]])</f>
        <v>0.14044000000001233</v>
      </c>
      <c r="O623" s="69">
        <f>Table8[[#This Row],[Erorr 2]]^2</f>
        <v>1.9723393600003462E-2</v>
      </c>
      <c r="P623" s="69">
        <f>ABS(Table8[[#This Row],[Erorr 2]])</f>
        <v>0.14044000000001233</v>
      </c>
      <c r="Q623" s="6">
        <f>Table8[[#This Row],[Abs Erorr 4]]/Table8[[#This Row],[Adj Close]]</f>
        <v>1.122459500264249E-3</v>
      </c>
    </row>
    <row r="624" spans="6:17" x14ac:dyDescent="0.3">
      <c r="F624" s="79">
        <v>44369</v>
      </c>
      <c r="G624" s="80">
        <v>127.42659999999999</v>
      </c>
      <c r="H624" s="69">
        <f t="shared" si="18"/>
        <v>124.30146999999999</v>
      </c>
      <c r="I624" s="69">
        <f>(Table8[[#This Row],[Adj Close]]-Table8[[#This Row],[Forecast 3 Period]])</f>
        <v>3.1251299999999986</v>
      </c>
      <c r="J624" s="69">
        <f>Table8[[#This Row],[Erorr ]]^2</f>
        <v>9.7664375168999911</v>
      </c>
      <c r="K624" s="69">
        <f>ABS(Table8[[#This Row],[Erorr ]])</f>
        <v>3.1251299999999986</v>
      </c>
      <c r="L624" s="6">
        <f>Table8[[#This Row],[Abs Erorr ]]/Table8[[#This Row],[Adj Close]]</f>
        <v>2.4524942202020606E-2</v>
      </c>
      <c r="M624" s="75">
        <f t="shared" si="19"/>
        <v>124.77856000000001</v>
      </c>
      <c r="N624" s="69">
        <f>(Table8[[#This Row],[Adj Close]]-Table8[[#This Row],[Forecast 6 Period ]])</f>
        <v>2.6480399999999804</v>
      </c>
      <c r="O624" s="69">
        <f>Table8[[#This Row],[Erorr 2]]^2</f>
        <v>7.0121158415998961</v>
      </c>
      <c r="P624" s="69">
        <f>ABS(Table8[[#This Row],[Erorr 2]])</f>
        <v>2.6480399999999804</v>
      </c>
      <c r="Q624" s="6">
        <f>Table8[[#This Row],[Abs Erorr 4]]/Table8[[#This Row],[Adj Close]]</f>
        <v>2.078090445793877E-2</v>
      </c>
    </row>
    <row r="625" spans="6:17" x14ac:dyDescent="0.3">
      <c r="F625" s="79">
        <v>44370</v>
      </c>
      <c r="G625" s="80">
        <v>128.02289999999999</v>
      </c>
      <c r="H625" s="69">
        <f t="shared" si="18"/>
        <v>125.55960999999999</v>
      </c>
      <c r="I625" s="69">
        <f>(Table8[[#This Row],[Adj Close]]-Table8[[#This Row],[Forecast 3 Period]])</f>
        <v>2.4632900000000006</v>
      </c>
      <c r="J625" s="69">
        <f>Table8[[#This Row],[Erorr ]]^2</f>
        <v>6.0677976241000033</v>
      </c>
      <c r="K625" s="69">
        <f>ABS(Table8[[#This Row],[Erorr ]])</f>
        <v>2.4632900000000006</v>
      </c>
      <c r="L625" s="6">
        <f>Table8[[#This Row],[Abs Erorr ]]/Table8[[#This Row],[Adj Close]]</f>
        <v>1.924101078791373E-2</v>
      </c>
      <c r="M625" s="75">
        <f t="shared" si="19"/>
        <v>125.08636</v>
      </c>
      <c r="N625" s="69">
        <f>(Table8[[#This Row],[Adj Close]]-Table8[[#This Row],[Forecast 6 Period ]])</f>
        <v>2.9365399999999937</v>
      </c>
      <c r="O625" s="69">
        <f>Table8[[#This Row],[Erorr 2]]^2</f>
        <v>8.6232671715999629</v>
      </c>
      <c r="P625" s="69">
        <f>ABS(Table8[[#This Row],[Erorr 2]])</f>
        <v>2.9365399999999937</v>
      </c>
      <c r="Q625" s="6">
        <f>Table8[[#This Row],[Abs Erorr 4]]/Table8[[#This Row],[Adj Close]]</f>
        <v>2.2937615067304316E-2</v>
      </c>
    </row>
    <row r="626" spans="6:17" x14ac:dyDescent="0.3">
      <c r="F626" s="79">
        <v>44371</v>
      </c>
      <c r="G626" s="80">
        <v>128.50380000000001</v>
      </c>
      <c r="H626" s="69">
        <f t="shared" si="18"/>
        <v>126.97256999999999</v>
      </c>
      <c r="I626" s="69">
        <f>(Table8[[#This Row],[Adj Close]]-Table8[[#This Row],[Forecast 3 Period]])</f>
        <v>1.5312300000000221</v>
      </c>
      <c r="J626" s="69">
        <f>Table8[[#This Row],[Erorr ]]^2</f>
        <v>2.3446653129000676</v>
      </c>
      <c r="K626" s="69">
        <f>ABS(Table8[[#This Row],[Erorr ]])</f>
        <v>1.5312300000000221</v>
      </c>
      <c r="L626" s="6">
        <f>Table8[[#This Row],[Abs Erorr ]]/Table8[[#This Row],[Adj Close]]</f>
        <v>1.1915834395558902E-2</v>
      </c>
      <c r="M626" s="75">
        <f t="shared" si="19"/>
        <v>125.75869999999999</v>
      </c>
      <c r="N626" s="69">
        <f>(Table8[[#This Row],[Adj Close]]-Table8[[#This Row],[Forecast 6 Period ]])</f>
        <v>2.7451000000000221</v>
      </c>
      <c r="O626" s="69">
        <f>Table8[[#This Row],[Erorr 2]]^2</f>
        <v>7.5355740100001212</v>
      </c>
      <c r="P626" s="69">
        <f>ABS(Table8[[#This Row],[Erorr 2]])</f>
        <v>2.7451000000000221</v>
      </c>
      <c r="Q626" s="6">
        <f>Table8[[#This Row],[Abs Erorr 4]]/Table8[[#This Row],[Adj Close]]</f>
        <v>2.1362014197245698E-2</v>
      </c>
    </row>
    <row r="627" spans="6:17" x14ac:dyDescent="0.3">
      <c r="F627" s="79">
        <v>44372</v>
      </c>
      <c r="G627" s="80">
        <v>148.4623</v>
      </c>
      <c r="H627" s="69">
        <f t="shared" si="18"/>
        <v>128.03637000000001</v>
      </c>
      <c r="I627" s="69">
        <f>(Table8[[#This Row],[Adj Close]]-Table8[[#This Row],[Forecast 3 Period]])</f>
        <v>20.425929999999994</v>
      </c>
      <c r="J627" s="69">
        <f>Table8[[#This Row],[Erorr ]]^2</f>
        <v>417.21861636489973</v>
      </c>
      <c r="K627" s="69">
        <f>ABS(Table8[[#This Row],[Erorr ]])</f>
        <v>20.425929999999994</v>
      </c>
      <c r="L627" s="6">
        <f>Table8[[#This Row],[Abs Erorr ]]/Table8[[#This Row],[Adj Close]]</f>
        <v>0.13758327871789669</v>
      </c>
      <c r="M627" s="75">
        <f t="shared" si="19"/>
        <v>126.56568999999999</v>
      </c>
      <c r="N627" s="69">
        <f>(Table8[[#This Row],[Adj Close]]-Table8[[#This Row],[Forecast 6 Period ]])</f>
        <v>21.89661000000001</v>
      </c>
      <c r="O627" s="69">
        <f>Table8[[#This Row],[Erorr 2]]^2</f>
        <v>479.4615294921004</v>
      </c>
      <c r="P627" s="69">
        <f>ABS(Table8[[#This Row],[Erorr 2]])</f>
        <v>21.89661000000001</v>
      </c>
      <c r="Q627" s="6">
        <f>Table8[[#This Row],[Abs Erorr 4]]/Table8[[#This Row],[Adj Close]]</f>
        <v>0.14748936261933171</v>
      </c>
    </row>
    <row r="628" spans="6:17" x14ac:dyDescent="0.3">
      <c r="F628" s="79">
        <v>44375</v>
      </c>
      <c r="G628" s="80">
        <v>146.54820000000001</v>
      </c>
      <c r="H628" s="69">
        <f t="shared" si="18"/>
        <v>136.34293</v>
      </c>
      <c r="I628" s="69">
        <f>(Table8[[#This Row],[Adj Close]]-Table8[[#This Row],[Forecast 3 Period]])</f>
        <v>10.205270000000013</v>
      </c>
      <c r="J628" s="69">
        <f>Table8[[#This Row],[Erorr ]]^2</f>
        <v>104.14753577290027</v>
      </c>
      <c r="K628" s="69">
        <f>ABS(Table8[[#This Row],[Erorr ]])</f>
        <v>10.205270000000013</v>
      </c>
      <c r="L628" s="6">
        <f>Table8[[#This Row],[Abs Erorr ]]/Table8[[#This Row],[Adj Close]]</f>
        <v>6.9637634580295163E-2</v>
      </c>
      <c r="M628" s="75">
        <f t="shared" si="19"/>
        <v>131.34611000000001</v>
      </c>
      <c r="N628" s="69">
        <f>(Table8[[#This Row],[Adj Close]]-Table8[[#This Row],[Forecast 6 Period ]])</f>
        <v>15.202089999999998</v>
      </c>
      <c r="O628" s="69">
        <f>Table8[[#This Row],[Erorr 2]]^2</f>
        <v>231.10354036809994</v>
      </c>
      <c r="P628" s="69">
        <f>ABS(Table8[[#This Row],[Erorr 2]])</f>
        <v>15.202089999999998</v>
      </c>
      <c r="Q628" s="6">
        <f>Table8[[#This Row],[Abs Erorr 4]]/Table8[[#This Row],[Adj Close]]</f>
        <v>0.10373440274257888</v>
      </c>
    </row>
    <row r="629" spans="6:17" x14ac:dyDescent="0.3">
      <c r="F629" s="79">
        <v>44376</v>
      </c>
      <c r="G629" s="80">
        <v>150.00129999999999</v>
      </c>
      <c r="H629" s="69">
        <f t="shared" si="18"/>
        <v>141.70911000000001</v>
      </c>
      <c r="I629" s="69">
        <f>(Table8[[#This Row],[Adj Close]]-Table8[[#This Row],[Forecast 3 Period]])</f>
        <v>8.2921899999999766</v>
      </c>
      <c r="J629" s="69">
        <f>Table8[[#This Row],[Erorr ]]^2</f>
        <v>68.760414996099612</v>
      </c>
      <c r="K629" s="69">
        <f>ABS(Table8[[#This Row],[Erorr ]])</f>
        <v>8.2921899999999766</v>
      </c>
      <c r="L629" s="6">
        <f>Table8[[#This Row],[Abs Erorr ]]/Table8[[#This Row],[Adj Close]]</f>
        <v>5.528078756650761E-2</v>
      </c>
      <c r="M629" s="75">
        <f t="shared" si="19"/>
        <v>135.56191000000001</v>
      </c>
      <c r="N629" s="69">
        <f>(Table8[[#This Row],[Adj Close]]-Table8[[#This Row],[Forecast 6 Period ]])</f>
        <v>14.439389999999975</v>
      </c>
      <c r="O629" s="69">
        <f>Table8[[#This Row],[Erorr 2]]^2</f>
        <v>208.49598357209928</v>
      </c>
      <c r="P629" s="69">
        <f>ABS(Table8[[#This Row],[Erorr 2]])</f>
        <v>14.439389999999975</v>
      </c>
      <c r="Q629" s="6">
        <f>Table8[[#This Row],[Abs Erorr 4]]/Table8[[#This Row],[Adj Close]]</f>
        <v>9.6261765731363497E-2</v>
      </c>
    </row>
    <row r="630" spans="6:17" x14ac:dyDescent="0.3">
      <c r="F630" s="79">
        <v>44377</v>
      </c>
      <c r="G630" s="80">
        <v>148.59700000000001</v>
      </c>
      <c r="H630" s="69">
        <f t="shared" si="18"/>
        <v>148.50367</v>
      </c>
      <c r="I630" s="69">
        <f>(Table8[[#This Row],[Adj Close]]-Table8[[#This Row],[Forecast 3 Period]])</f>
        <v>9.3330000000008795E-2</v>
      </c>
      <c r="J630" s="69">
        <f>Table8[[#This Row],[Erorr ]]^2</f>
        <v>8.7104889000016415E-3</v>
      </c>
      <c r="K630" s="69">
        <f>ABS(Table8[[#This Row],[Erorr ]])</f>
        <v>9.3330000000008795E-2</v>
      </c>
      <c r="L630" s="6">
        <f>Table8[[#This Row],[Abs Erorr ]]/Table8[[#This Row],[Adj Close]]</f>
        <v>6.2807459100795303E-4</v>
      </c>
      <c r="M630" s="75">
        <f t="shared" si="19"/>
        <v>140.24806999999998</v>
      </c>
      <c r="N630" s="69">
        <f>(Table8[[#This Row],[Adj Close]]-Table8[[#This Row],[Forecast 6 Period ]])</f>
        <v>8.3489300000000242</v>
      </c>
      <c r="O630" s="69">
        <f>Table8[[#This Row],[Erorr 2]]^2</f>
        <v>69.704632144900401</v>
      </c>
      <c r="P630" s="69">
        <f>ABS(Table8[[#This Row],[Erorr 2]])</f>
        <v>8.3489300000000242</v>
      </c>
      <c r="Q630" s="6">
        <f>Table8[[#This Row],[Abs Erorr 4]]/Table8[[#This Row],[Adj Close]]</f>
        <v>5.6185050842210968E-2</v>
      </c>
    </row>
    <row r="631" spans="6:17" x14ac:dyDescent="0.3">
      <c r="F631" s="79">
        <v>44378</v>
      </c>
      <c r="G631" s="80">
        <v>151.97309999999999</v>
      </c>
      <c r="H631" s="69">
        <f t="shared" si="18"/>
        <v>148.40365</v>
      </c>
      <c r="I631" s="69">
        <f>(Table8[[#This Row],[Adj Close]]-Table8[[#This Row],[Forecast 3 Period]])</f>
        <v>3.5694499999999891</v>
      </c>
      <c r="J631" s="69">
        <f>Table8[[#This Row],[Erorr ]]^2</f>
        <v>12.740973302499922</v>
      </c>
      <c r="K631" s="69">
        <f>ABS(Table8[[#This Row],[Erorr ]])</f>
        <v>3.5694499999999891</v>
      </c>
      <c r="L631" s="6">
        <f>Table8[[#This Row],[Abs Erorr ]]/Table8[[#This Row],[Adj Close]]</f>
        <v>2.3487380332440341E-2</v>
      </c>
      <c r="M631" s="75">
        <f t="shared" si="19"/>
        <v>144.37442999999999</v>
      </c>
      <c r="N631" s="69">
        <f>(Table8[[#This Row],[Adj Close]]-Table8[[#This Row],[Forecast 6 Period ]])</f>
        <v>7.5986699999999985</v>
      </c>
      <c r="O631" s="69">
        <f>Table8[[#This Row],[Erorr 2]]^2</f>
        <v>57.739785768899978</v>
      </c>
      <c r="P631" s="69">
        <f>ABS(Table8[[#This Row],[Erorr 2]])</f>
        <v>7.5986699999999985</v>
      </c>
      <c r="Q631" s="6">
        <f>Table8[[#This Row],[Abs Erorr 4]]/Table8[[#This Row],[Adj Close]]</f>
        <v>5.0000098701678118E-2</v>
      </c>
    </row>
    <row r="632" spans="6:17" x14ac:dyDescent="0.3">
      <c r="F632" s="79">
        <v>44379</v>
      </c>
      <c r="G632" s="80">
        <v>153.64670000000001</v>
      </c>
      <c r="H632" s="69">
        <f t="shared" si="18"/>
        <v>150.36873</v>
      </c>
      <c r="I632" s="69">
        <f>(Table8[[#This Row],[Adj Close]]-Table8[[#This Row],[Forecast 3 Period]])</f>
        <v>3.2779700000000105</v>
      </c>
      <c r="J632" s="69">
        <f>Table8[[#This Row],[Erorr ]]^2</f>
        <v>10.745087320900069</v>
      </c>
      <c r="K632" s="69">
        <f>ABS(Table8[[#This Row],[Erorr ]])</f>
        <v>3.2779700000000105</v>
      </c>
      <c r="L632" s="6">
        <f>Table8[[#This Row],[Abs Erorr ]]/Table8[[#This Row],[Adj Close]]</f>
        <v>2.1334464065938353E-2</v>
      </c>
      <c r="M632" s="75">
        <f t="shared" si="19"/>
        <v>147.12053</v>
      </c>
      <c r="N632" s="69">
        <f>(Table8[[#This Row],[Adj Close]]-Table8[[#This Row],[Forecast 6 Period ]])</f>
        <v>6.5261700000000076</v>
      </c>
      <c r="O632" s="69">
        <f>Table8[[#This Row],[Erorr 2]]^2</f>
        <v>42.590894868900101</v>
      </c>
      <c r="P632" s="69">
        <f>ABS(Table8[[#This Row],[Erorr 2]])</f>
        <v>6.5261700000000076</v>
      </c>
      <c r="Q632" s="6">
        <f>Table8[[#This Row],[Abs Erorr 4]]/Table8[[#This Row],[Adj Close]]</f>
        <v>4.2475171936657327E-2</v>
      </c>
    </row>
    <row r="633" spans="6:17" x14ac:dyDescent="0.3">
      <c r="F633" s="79">
        <v>44383</v>
      </c>
      <c r="G633" s="80">
        <v>154.0026</v>
      </c>
      <c r="H633" s="69">
        <f t="shared" si="18"/>
        <v>151.62971000000002</v>
      </c>
      <c r="I633" s="69">
        <f>(Table8[[#This Row],[Adj Close]]-Table8[[#This Row],[Forecast 3 Period]])</f>
        <v>2.372889999999984</v>
      </c>
      <c r="J633" s="69">
        <f>Table8[[#This Row],[Erorr ]]^2</f>
        <v>5.6306069520999236</v>
      </c>
      <c r="K633" s="69">
        <f>ABS(Table8[[#This Row],[Erorr ]])</f>
        <v>2.372889999999984</v>
      </c>
      <c r="L633" s="6">
        <f>Table8[[#This Row],[Abs Erorr ]]/Table8[[#This Row],[Adj Close]]</f>
        <v>1.5408116486344931E-2</v>
      </c>
      <c r="M633" s="75">
        <f t="shared" si="19"/>
        <v>150.34467000000001</v>
      </c>
      <c r="N633" s="69">
        <f>(Table8[[#This Row],[Adj Close]]-Table8[[#This Row],[Forecast 6 Period ]])</f>
        <v>3.6579299999999932</v>
      </c>
      <c r="O633" s="69">
        <f>Table8[[#This Row],[Erorr 2]]^2</f>
        <v>13.380451884899951</v>
      </c>
      <c r="P633" s="69">
        <f>ABS(Table8[[#This Row],[Erorr 2]])</f>
        <v>3.6579299999999932</v>
      </c>
      <c r="Q633" s="6">
        <f>Table8[[#This Row],[Abs Erorr 4]]/Table8[[#This Row],[Adj Close]]</f>
        <v>2.3752391193395391E-2</v>
      </c>
    </row>
    <row r="634" spans="6:17" x14ac:dyDescent="0.3">
      <c r="F634" s="79">
        <v>44384</v>
      </c>
      <c r="G634" s="80">
        <v>154.05070000000001</v>
      </c>
      <c r="H634" s="69">
        <f t="shared" si="18"/>
        <v>153.28698</v>
      </c>
      <c r="I634" s="69">
        <f>(Table8[[#This Row],[Adj Close]]-Table8[[#This Row],[Forecast 3 Period]])</f>
        <v>0.76372000000000639</v>
      </c>
      <c r="J634" s="69">
        <f>Table8[[#This Row],[Erorr ]]^2</f>
        <v>0.58326823840000974</v>
      </c>
      <c r="K634" s="69">
        <f>ABS(Table8[[#This Row],[Erorr ]])</f>
        <v>0.76372000000000639</v>
      </c>
      <c r="L634" s="6">
        <f>Table8[[#This Row],[Abs Erorr ]]/Table8[[#This Row],[Adj Close]]</f>
        <v>4.9575886380263537E-3</v>
      </c>
      <c r="M634" s="75">
        <f t="shared" si="19"/>
        <v>151.29883000000001</v>
      </c>
      <c r="N634" s="69">
        <f>(Table8[[#This Row],[Adj Close]]-Table8[[#This Row],[Forecast 6 Period ]])</f>
        <v>2.7518699999999967</v>
      </c>
      <c r="O634" s="69">
        <f>Table8[[#This Row],[Erorr 2]]^2</f>
        <v>7.5727884968999817</v>
      </c>
      <c r="P634" s="69">
        <f>ABS(Table8[[#This Row],[Erorr 2]])</f>
        <v>2.7518699999999967</v>
      </c>
      <c r="Q634" s="6">
        <f>Table8[[#This Row],[Abs Erorr 4]]/Table8[[#This Row],[Adj Close]]</f>
        <v>1.7863404710267441E-2</v>
      </c>
    </row>
    <row r="635" spans="6:17" x14ac:dyDescent="0.3">
      <c r="F635" s="79">
        <v>44385</v>
      </c>
      <c r="G635" s="80">
        <v>154.50280000000001</v>
      </c>
      <c r="H635" s="69">
        <f t="shared" si="18"/>
        <v>153.91507000000001</v>
      </c>
      <c r="I635" s="69">
        <f>(Table8[[#This Row],[Adj Close]]-Table8[[#This Row],[Forecast 3 Period]])</f>
        <v>0.58772999999999342</v>
      </c>
      <c r="J635" s="69">
        <f>Table8[[#This Row],[Erorr ]]^2</f>
        <v>0.34542655289999225</v>
      </c>
      <c r="K635" s="69">
        <f>ABS(Table8[[#This Row],[Erorr ]])</f>
        <v>0.58772999999999342</v>
      </c>
      <c r="L635" s="6">
        <f>Table8[[#This Row],[Abs Erorr ]]/Table8[[#This Row],[Adj Close]]</f>
        <v>3.8040087299388322E-3</v>
      </c>
      <c r="M635" s="75">
        <f t="shared" si="19"/>
        <v>152.59444999999999</v>
      </c>
      <c r="N635" s="69">
        <f>(Table8[[#This Row],[Adj Close]]-Table8[[#This Row],[Forecast 6 Period ]])</f>
        <v>1.9083500000000129</v>
      </c>
      <c r="O635" s="69">
        <f>Table8[[#This Row],[Erorr 2]]^2</f>
        <v>3.6417997225000489</v>
      </c>
      <c r="P635" s="69">
        <f>ABS(Table8[[#This Row],[Erorr 2]])</f>
        <v>1.9083500000000129</v>
      </c>
      <c r="Q635" s="6">
        <f>Table8[[#This Row],[Abs Erorr 4]]/Table8[[#This Row],[Adj Close]]</f>
        <v>1.2351556088303984E-2</v>
      </c>
    </row>
    <row r="636" spans="6:17" x14ac:dyDescent="0.3">
      <c r="F636" s="79">
        <v>44386</v>
      </c>
      <c r="G636" s="80">
        <v>154.8587</v>
      </c>
      <c r="H636" s="69">
        <f t="shared" si="18"/>
        <v>154.21711000000002</v>
      </c>
      <c r="I636" s="69">
        <f>(Table8[[#This Row],[Adj Close]]-Table8[[#This Row],[Forecast 3 Period]])</f>
        <v>0.64158999999997945</v>
      </c>
      <c r="J636" s="69">
        <f>Table8[[#This Row],[Erorr ]]^2</f>
        <v>0.41163772809997362</v>
      </c>
      <c r="K636" s="69">
        <f>ABS(Table8[[#This Row],[Erorr ]])</f>
        <v>0.64158999999997945</v>
      </c>
      <c r="L636" s="6">
        <f>Table8[[#This Row],[Abs Erorr ]]/Table8[[#This Row],[Adj Close]]</f>
        <v>4.1430671960954049E-3</v>
      </c>
      <c r="M636" s="75">
        <f t="shared" si="19"/>
        <v>153.29757000000001</v>
      </c>
      <c r="N636" s="69">
        <f>(Table8[[#This Row],[Adj Close]]-Table8[[#This Row],[Forecast 6 Period ]])</f>
        <v>1.5611299999999915</v>
      </c>
      <c r="O636" s="69">
        <f>Table8[[#This Row],[Erorr 2]]^2</f>
        <v>2.4371268768999732</v>
      </c>
      <c r="P636" s="69">
        <f>ABS(Table8[[#This Row],[Erorr 2]])</f>
        <v>1.5611299999999915</v>
      </c>
      <c r="Q636" s="6">
        <f>Table8[[#This Row],[Abs Erorr 4]]/Table8[[#This Row],[Adj Close]]</f>
        <v>1.0080996418024893E-2</v>
      </c>
    </row>
    <row r="637" spans="6:17" x14ac:dyDescent="0.3">
      <c r="F637" s="79">
        <v>44389</v>
      </c>
      <c r="G637" s="80">
        <v>155.6474</v>
      </c>
      <c r="H637" s="69">
        <f t="shared" si="18"/>
        <v>154.50952999999998</v>
      </c>
      <c r="I637" s="69">
        <f>(Table8[[#This Row],[Adj Close]]-Table8[[#This Row],[Forecast 3 Period]])</f>
        <v>1.1378700000000208</v>
      </c>
      <c r="J637" s="69">
        <f>Table8[[#This Row],[Erorr ]]^2</f>
        <v>1.2947481369000473</v>
      </c>
      <c r="K637" s="69">
        <f>ABS(Table8[[#This Row],[Erorr ]])</f>
        <v>1.1378700000000208</v>
      </c>
      <c r="L637" s="6">
        <f>Table8[[#This Row],[Abs Erorr ]]/Table8[[#This Row],[Adj Close]]</f>
        <v>7.3105622066287051E-3</v>
      </c>
      <c r="M637" s="75">
        <f t="shared" si="19"/>
        <v>154.04494</v>
      </c>
      <c r="N637" s="69">
        <f>(Table8[[#This Row],[Adj Close]]-Table8[[#This Row],[Forecast 6 Period ]])</f>
        <v>1.6024600000000078</v>
      </c>
      <c r="O637" s="69">
        <f>Table8[[#This Row],[Erorr 2]]^2</f>
        <v>2.567878051600025</v>
      </c>
      <c r="P637" s="69">
        <f>ABS(Table8[[#This Row],[Erorr 2]])</f>
        <v>1.6024600000000078</v>
      </c>
      <c r="Q637" s="6">
        <f>Table8[[#This Row],[Abs Erorr 4]]/Table8[[#This Row],[Adj Close]]</f>
        <v>1.02954498436852E-2</v>
      </c>
    </row>
    <row r="638" spans="6:17" x14ac:dyDescent="0.3">
      <c r="F638" s="79">
        <v>44390</v>
      </c>
      <c r="G638" s="80">
        <v>155.42609999999999</v>
      </c>
      <c r="H638" s="69">
        <f t="shared" si="18"/>
        <v>155.06741</v>
      </c>
      <c r="I638" s="69">
        <f>(Table8[[#This Row],[Adj Close]]-Table8[[#This Row],[Forecast 3 Period]])</f>
        <v>0.35868999999999573</v>
      </c>
      <c r="J638" s="69">
        <f>Table8[[#This Row],[Erorr ]]^2</f>
        <v>0.12865851609999693</v>
      </c>
      <c r="K638" s="69">
        <f>ABS(Table8[[#This Row],[Erorr ]])</f>
        <v>0.35868999999999573</v>
      </c>
      <c r="L638" s="6">
        <f>Table8[[#This Row],[Abs Erorr ]]/Table8[[#This Row],[Adj Close]]</f>
        <v>2.3077848572408094E-3</v>
      </c>
      <c r="M638" s="75">
        <f t="shared" si="19"/>
        <v>154.57684999999998</v>
      </c>
      <c r="N638" s="69">
        <f>(Table8[[#This Row],[Adj Close]]-Table8[[#This Row],[Forecast 6 Period ]])</f>
        <v>0.84925000000001205</v>
      </c>
      <c r="O638" s="69">
        <f>Table8[[#This Row],[Erorr 2]]^2</f>
        <v>0.72122556250002046</v>
      </c>
      <c r="P638" s="69">
        <f>ABS(Table8[[#This Row],[Erorr 2]])</f>
        <v>0.84925000000001205</v>
      </c>
      <c r="Q638" s="6">
        <f>Table8[[#This Row],[Abs Erorr 4]]/Table8[[#This Row],[Adj Close]]</f>
        <v>5.4640115141537495E-3</v>
      </c>
    </row>
    <row r="639" spans="6:17" x14ac:dyDescent="0.3">
      <c r="F639" s="79">
        <v>44391</v>
      </c>
      <c r="G639" s="80">
        <v>155.37809999999999</v>
      </c>
      <c r="H639" s="69">
        <f t="shared" si="18"/>
        <v>155.32227</v>
      </c>
      <c r="I639" s="69">
        <f>(Table8[[#This Row],[Adj Close]]-Table8[[#This Row],[Forecast 3 Period]])</f>
        <v>5.5829999999986057E-2</v>
      </c>
      <c r="J639" s="69">
        <f>Table8[[#This Row],[Erorr ]]^2</f>
        <v>3.1169888999984432E-3</v>
      </c>
      <c r="K639" s="69">
        <f>ABS(Table8[[#This Row],[Erorr ]])</f>
        <v>5.5829999999986057E-2</v>
      </c>
      <c r="L639" s="6">
        <f>Table8[[#This Row],[Abs Erorr ]]/Table8[[#This Row],[Adj Close]]</f>
        <v>3.5931704661072608E-4</v>
      </c>
      <c r="M639" s="75">
        <f t="shared" si="19"/>
        <v>154.89233000000002</v>
      </c>
      <c r="N639" s="69">
        <f>(Table8[[#This Row],[Adj Close]]-Table8[[#This Row],[Forecast 6 Period ]])</f>
        <v>0.48576999999997383</v>
      </c>
      <c r="O639" s="69">
        <f>Table8[[#This Row],[Erorr 2]]^2</f>
        <v>0.23597249289997457</v>
      </c>
      <c r="P639" s="69">
        <f>ABS(Table8[[#This Row],[Erorr 2]])</f>
        <v>0.48576999999997383</v>
      </c>
      <c r="Q639" s="6">
        <f>Table8[[#This Row],[Abs Erorr 4]]/Table8[[#This Row],[Adj Close]]</f>
        <v>3.1263736652718359E-3</v>
      </c>
    </row>
    <row r="640" spans="6:17" x14ac:dyDescent="0.3">
      <c r="F640" s="79">
        <v>44392</v>
      </c>
      <c r="G640" s="80">
        <v>155.5223</v>
      </c>
      <c r="H640" s="69">
        <f t="shared" si="18"/>
        <v>155.47328999999999</v>
      </c>
      <c r="I640" s="69">
        <f>(Table8[[#This Row],[Adj Close]]-Table8[[#This Row],[Forecast 3 Period]])</f>
        <v>4.9010000000009768E-2</v>
      </c>
      <c r="J640" s="69">
        <f>Table8[[#This Row],[Erorr ]]^2</f>
        <v>2.4019801000009573E-3</v>
      </c>
      <c r="K640" s="69">
        <f>ABS(Table8[[#This Row],[Erorr ]])</f>
        <v>4.9010000000009768E-2</v>
      </c>
      <c r="L640" s="6">
        <f>Table8[[#This Row],[Abs Erorr ]]/Table8[[#This Row],[Adj Close]]</f>
        <v>3.1513165636059762E-4</v>
      </c>
      <c r="M640" s="75">
        <f t="shared" si="19"/>
        <v>155.11741000000001</v>
      </c>
      <c r="N640" s="69">
        <f>(Table8[[#This Row],[Adj Close]]-Table8[[#This Row],[Forecast 6 Period ]])</f>
        <v>0.40488999999999464</v>
      </c>
      <c r="O640" s="69">
        <f>Table8[[#This Row],[Erorr 2]]^2</f>
        <v>0.16393591209999567</v>
      </c>
      <c r="P640" s="69">
        <f>ABS(Table8[[#This Row],[Erorr 2]])</f>
        <v>0.40488999999999464</v>
      </c>
      <c r="Q640" s="6">
        <f>Table8[[#This Row],[Abs Erorr 4]]/Table8[[#This Row],[Adj Close]]</f>
        <v>2.6034208599023719E-3</v>
      </c>
    </row>
    <row r="641" spans="6:17" x14ac:dyDescent="0.3">
      <c r="F641" s="79">
        <v>44393</v>
      </c>
      <c r="G641" s="80">
        <v>153.7525</v>
      </c>
      <c r="H641" s="69">
        <f t="shared" si="18"/>
        <v>155.45017999999999</v>
      </c>
      <c r="I641" s="69">
        <f>(Table8[[#This Row],[Adj Close]]-Table8[[#This Row],[Forecast 3 Period]])</f>
        <v>-1.6976799999999912</v>
      </c>
      <c r="J641" s="69">
        <f>Table8[[#This Row],[Erorr ]]^2</f>
        <v>2.88211738239997</v>
      </c>
      <c r="K641" s="69">
        <f>ABS(Table8[[#This Row],[Erorr ]])</f>
        <v>1.6976799999999912</v>
      </c>
      <c r="L641" s="6">
        <f>Table8[[#This Row],[Abs Erorr ]]/Table8[[#This Row],[Adj Close]]</f>
        <v>1.1041641599323531E-2</v>
      </c>
      <c r="M641" s="75">
        <f t="shared" si="19"/>
        <v>155.33093</v>
      </c>
      <c r="N641" s="69">
        <f>(Table8[[#This Row],[Adj Close]]-Table8[[#This Row],[Forecast 6 Period ]])</f>
        <v>-1.5784299999999973</v>
      </c>
      <c r="O641" s="69">
        <f>Table8[[#This Row],[Erorr 2]]^2</f>
        <v>2.4914412648999917</v>
      </c>
      <c r="P641" s="69">
        <f>ABS(Table8[[#This Row],[Erorr 2]])</f>
        <v>1.5784299999999973</v>
      </c>
      <c r="Q641" s="6">
        <f>Table8[[#This Row],[Abs Erorr 4]]/Table8[[#This Row],[Adj Close]]</f>
        <v>1.0266044454561698E-2</v>
      </c>
    </row>
    <row r="642" spans="6:17" x14ac:dyDescent="0.3">
      <c r="F642" s="79">
        <v>44396</v>
      </c>
      <c r="G642" s="80">
        <v>151.84800000000001</v>
      </c>
      <c r="H642" s="69">
        <f t="shared" si="18"/>
        <v>154.77112</v>
      </c>
      <c r="I642" s="69">
        <f>(Table8[[#This Row],[Adj Close]]-Table8[[#This Row],[Forecast 3 Period]])</f>
        <v>-2.9231199999999831</v>
      </c>
      <c r="J642" s="69">
        <f>Table8[[#This Row],[Erorr ]]^2</f>
        <v>8.5446305343999018</v>
      </c>
      <c r="K642" s="69">
        <f>ABS(Table8[[#This Row],[Erorr ]])</f>
        <v>2.9231199999999831</v>
      </c>
      <c r="L642" s="6">
        <f>Table8[[#This Row],[Abs Erorr ]]/Table8[[#This Row],[Adj Close]]</f>
        <v>1.9250302934513349E-2</v>
      </c>
      <c r="M642" s="75">
        <f t="shared" si="19"/>
        <v>155.06641000000002</v>
      </c>
      <c r="N642" s="69">
        <f>(Table8[[#This Row],[Adj Close]]-Table8[[#This Row],[Forecast 6 Period ]])</f>
        <v>-3.2184100000000058</v>
      </c>
      <c r="O642" s="69">
        <f>Table8[[#This Row],[Erorr 2]]^2</f>
        <v>10.358162928100038</v>
      </c>
      <c r="P642" s="69">
        <f>ABS(Table8[[#This Row],[Erorr 2]])</f>
        <v>3.2184100000000058</v>
      </c>
      <c r="Q642" s="6">
        <f>Table8[[#This Row],[Abs Erorr 4]]/Table8[[#This Row],[Adj Close]]</f>
        <v>2.119494494494498E-2</v>
      </c>
    </row>
    <row r="643" spans="6:17" x14ac:dyDescent="0.3">
      <c r="F643" s="79">
        <v>44397</v>
      </c>
      <c r="G643" s="80">
        <v>153.64670000000001</v>
      </c>
      <c r="H643" s="69">
        <f t="shared" si="18"/>
        <v>153.52163999999999</v>
      </c>
      <c r="I643" s="69">
        <f>(Table8[[#This Row],[Adj Close]]-Table8[[#This Row],[Forecast 3 Period]])</f>
        <v>0.12506000000001904</v>
      </c>
      <c r="J643" s="69">
        <f>Table8[[#This Row],[Erorr ]]^2</f>
        <v>1.5640003600004764E-2</v>
      </c>
      <c r="K643" s="69">
        <f>ABS(Table8[[#This Row],[Erorr ]])</f>
        <v>0.12506000000001904</v>
      </c>
      <c r="L643" s="6">
        <f>Table8[[#This Row],[Abs Erorr ]]/Table8[[#This Row],[Adj Close]]</f>
        <v>8.1394523930562149E-4</v>
      </c>
      <c r="M643" s="75">
        <f t="shared" si="19"/>
        <v>154.40753000000001</v>
      </c>
      <c r="N643" s="69">
        <f>(Table8[[#This Row],[Adj Close]]-Table8[[#This Row],[Forecast 6 Period ]])</f>
        <v>-0.76082999999999856</v>
      </c>
      <c r="O643" s="69">
        <f>Table8[[#This Row],[Erorr 2]]^2</f>
        <v>0.5788622888999978</v>
      </c>
      <c r="P643" s="69">
        <f>ABS(Table8[[#This Row],[Erorr 2]])</f>
        <v>0.76082999999999856</v>
      </c>
      <c r="Q643" s="6">
        <f>Table8[[#This Row],[Abs Erorr 4]]/Table8[[#This Row],[Adj Close]]</f>
        <v>4.9518147802718737E-3</v>
      </c>
    </row>
    <row r="644" spans="6:17" x14ac:dyDescent="0.3">
      <c r="F644" s="79">
        <v>44398</v>
      </c>
      <c r="G644" s="80">
        <v>154.93559999999999</v>
      </c>
      <c r="H644" s="69">
        <f t="shared" si="18"/>
        <v>153.13882999999998</v>
      </c>
      <c r="I644" s="69">
        <f>(Table8[[#This Row],[Adj Close]]-Table8[[#This Row],[Forecast 3 Period]])</f>
        <v>1.7967700000000093</v>
      </c>
      <c r="J644" s="69">
        <f>Table8[[#This Row],[Erorr ]]^2</f>
        <v>3.2283824329000335</v>
      </c>
      <c r="K644" s="69">
        <f>ABS(Table8[[#This Row],[Erorr ]])</f>
        <v>1.7967700000000093</v>
      </c>
      <c r="L644" s="6">
        <f>Table8[[#This Row],[Abs Erorr ]]/Table8[[#This Row],[Adj Close]]</f>
        <v>1.159688283390008E-2</v>
      </c>
      <c r="M644" s="75">
        <f t="shared" si="19"/>
        <v>154.03432000000001</v>
      </c>
      <c r="N644" s="69">
        <f>(Table8[[#This Row],[Adj Close]]-Table8[[#This Row],[Forecast 6 Period ]])</f>
        <v>0.90127999999998565</v>
      </c>
      <c r="O644" s="69">
        <f>Table8[[#This Row],[Erorr 2]]^2</f>
        <v>0.81230563839997416</v>
      </c>
      <c r="P644" s="69">
        <f>ABS(Table8[[#This Row],[Erorr 2]])</f>
        <v>0.90127999999998565</v>
      </c>
      <c r="Q644" s="6">
        <f>Table8[[#This Row],[Abs Erorr 4]]/Table8[[#This Row],[Adj Close]]</f>
        <v>5.8171265996968136E-3</v>
      </c>
    </row>
    <row r="645" spans="6:17" x14ac:dyDescent="0.3">
      <c r="F645" s="79">
        <v>44399</v>
      </c>
      <c r="G645" s="80">
        <v>157.43639999999999</v>
      </c>
      <c r="H645" s="69">
        <f t="shared" si="18"/>
        <v>153.62265000000002</v>
      </c>
      <c r="I645" s="69">
        <f>(Table8[[#This Row],[Adj Close]]-Table8[[#This Row],[Forecast 3 Period]])</f>
        <v>3.8137499999999704</v>
      </c>
      <c r="J645" s="69">
        <f>Table8[[#This Row],[Erorr ]]^2</f>
        <v>14.544689062499774</v>
      </c>
      <c r="K645" s="69">
        <f>ABS(Table8[[#This Row],[Erorr ]])</f>
        <v>3.8137499999999704</v>
      </c>
      <c r="L645" s="6">
        <f>Table8[[#This Row],[Abs Erorr ]]/Table8[[#This Row],[Adj Close]]</f>
        <v>2.4224067623497301E-2</v>
      </c>
      <c r="M645" s="75">
        <f t="shared" si="19"/>
        <v>153.92660000000001</v>
      </c>
      <c r="N645" s="69">
        <f>(Table8[[#This Row],[Adj Close]]-Table8[[#This Row],[Forecast 6 Period ]])</f>
        <v>3.5097999999999843</v>
      </c>
      <c r="O645" s="69">
        <f>Table8[[#This Row],[Erorr 2]]^2</f>
        <v>12.318696039999889</v>
      </c>
      <c r="P645" s="69">
        <f>ABS(Table8[[#This Row],[Erorr 2]])</f>
        <v>3.5097999999999843</v>
      </c>
      <c r="Q645" s="6">
        <f>Table8[[#This Row],[Abs Erorr 4]]/Table8[[#This Row],[Adj Close]]</f>
        <v>2.2293446750560764E-2</v>
      </c>
    </row>
    <row r="646" spans="6:17" x14ac:dyDescent="0.3">
      <c r="F646" s="79">
        <v>44400</v>
      </c>
      <c r="G646" s="80">
        <v>160.01419999999999</v>
      </c>
      <c r="H646" s="69">
        <f t="shared" ref="H646:H709" si="20">$A$10*G645+$A$11*G644+$A$12*G643</f>
        <v>155.54925</v>
      </c>
      <c r="I646" s="69">
        <f>(Table8[[#This Row],[Adj Close]]-Table8[[#This Row],[Forecast 3 Period]])</f>
        <v>4.4649499999999875</v>
      </c>
      <c r="J646" s="69">
        <f>Table8[[#This Row],[Erorr ]]^2</f>
        <v>19.93577850249989</v>
      </c>
      <c r="K646" s="69">
        <f>ABS(Table8[[#This Row],[Erorr ]])</f>
        <v>4.4649499999999875</v>
      </c>
      <c r="L646" s="6">
        <f>Table8[[#This Row],[Abs Erorr ]]/Table8[[#This Row],[Adj Close]]</f>
        <v>2.7903461067830156E-2</v>
      </c>
      <c r="M646" s="75">
        <f t="shared" si="19"/>
        <v>154.50082000000003</v>
      </c>
      <c r="N646" s="69">
        <f>(Table8[[#This Row],[Adj Close]]-Table8[[#This Row],[Forecast 6 Period ]])</f>
        <v>5.5133799999999553</v>
      </c>
      <c r="O646" s="69">
        <f>Table8[[#This Row],[Erorr 2]]^2</f>
        <v>30.397359024399506</v>
      </c>
      <c r="P646" s="69">
        <f>ABS(Table8[[#This Row],[Erorr 2]])</f>
        <v>5.5133799999999553</v>
      </c>
      <c r="Q646" s="6">
        <f>Table8[[#This Row],[Abs Erorr 4]]/Table8[[#This Row],[Adj Close]]</f>
        <v>3.4455567068422399E-2</v>
      </c>
    </row>
    <row r="647" spans="6:17" x14ac:dyDescent="0.3">
      <c r="F647" s="79">
        <v>44403</v>
      </c>
      <c r="G647" s="80">
        <v>158.79259999999999</v>
      </c>
      <c r="H647" s="69">
        <f t="shared" si="20"/>
        <v>157.71727999999999</v>
      </c>
      <c r="I647" s="69">
        <f>(Table8[[#This Row],[Adj Close]]-Table8[[#This Row],[Forecast 3 Period]])</f>
        <v>1.0753200000000049</v>
      </c>
      <c r="J647" s="69">
        <f>Table8[[#This Row],[Erorr ]]^2</f>
        <v>1.1563131024000106</v>
      </c>
      <c r="K647" s="69">
        <f>ABS(Table8[[#This Row],[Erorr ]])</f>
        <v>1.0753200000000049</v>
      </c>
      <c r="L647" s="6">
        <f>Table8[[#This Row],[Abs Erorr ]]/Table8[[#This Row],[Adj Close]]</f>
        <v>6.7718520888253291E-3</v>
      </c>
      <c r="M647" s="75">
        <f t="shared" si="19"/>
        <v>155.76662999999999</v>
      </c>
      <c r="N647" s="69">
        <f>(Table8[[#This Row],[Adj Close]]-Table8[[#This Row],[Forecast 6 Period ]])</f>
        <v>3.0259700000000009</v>
      </c>
      <c r="O647" s="69">
        <f>Table8[[#This Row],[Erorr 2]]^2</f>
        <v>9.1564944409000049</v>
      </c>
      <c r="P647" s="69">
        <f>ABS(Table8[[#This Row],[Erorr 2]])</f>
        <v>3.0259700000000009</v>
      </c>
      <c r="Q647" s="6">
        <f>Table8[[#This Row],[Abs Erorr 4]]/Table8[[#This Row],[Adj Close]]</f>
        <v>1.9056114705597118E-2</v>
      </c>
    </row>
    <row r="648" spans="6:17" x14ac:dyDescent="0.3">
      <c r="F648" s="79">
        <v>44404</v>
      </c>
      <c r="G648" s="80">
        <v>158.29249999999999</v>
      </c>
      <c r="H648" s="69">
        <f t="shared" si="20"/>
        <v>158.75221999999999</v>
      </c>
      <c r="I648" s="69">
        <f>(Table8[[#This Row],[Adj Close]]-Table8[[#This Row],[Forecast 3 Period]])</f>
        <v>-0.45972000000000435</v>
      </c>
      <c r="J648" s="69">
        <f>Table8[[#This Row],[Erorr ]]^2</f>
        <v>0.211342478400004</v>
      </c>
      <c r="K648" s="69">
        <f>ABS(Table8[[#This Row],[Erorr ]])</f>
        <v>0.45972000000000435</v>
      </c>
      <c r="L648" s="6">
        <f>Table8[[#This Row],[Abs Erorr ]]/Table8[[#This Row],[Adj Close]]</f>
        <v>2.9042437260135786E-3</v>
      </c>
      <c r="M648" s="75">
        <f t="shared" si="19"/>
        <v>156.78522999999998</v>
      </c>
      <c r="N648" s="69">
        <f>(Table8[[#This Row],[Adj Close]]-Table8[[#This Row],[Forecast 6 Period ]])</f>
        <v>1.5072700000000054</v>
      </c>
      <c r="O648" s="69">
        <f>Table8[[#This Row],[Erorr 2]]^2</f>
        <v>2.2718628529000164</v>
      </c>
      <c r="P648" s="69">
        <f>ABS(Table8[[#This Row],[Erorr 2]])</f>
        <v>1.5072700000000054</v>
      </c>
      <c r="Q648" s="6">
        <f>Table8[[#This Row],[Abs Erorr 4]]/Table8[[#This Row],[Adj Close]]</f>
        <v>9.5220556880458995E-3</v>
      </c>
    </row>
    <row r="649" spans="6:17" x14ac:dyDescent="0.3">
      <c r="F649" s="79">
        <v>44405</v>
      </c>
      <c r="G649" s="80">
        <v>159.14850000000001</v>
      </c>
      <c r="H649" s="69">
        <f t="shared" si="20"/>
        <v>158.95903999999999</v>
      </c>
      <c r="I649" s="69">
        <f>(Table8[[#This Row],[Adj Close]]-Table8[[#This Row],[Forecast 3 Period]])</f>
        <v>0.18946000000002527</v>
      </c>
      <c r="J649" s="69">
        <f>Table8[[#This Row],[Erorr ]]^2</f>
        <v>3.5895091600009574E-2</v>
      </c>
      <c r="K649" s="69">
        <f>ABS(Table8[[#This Row],[Erorr ]])</f>
        <v>0.18946000000002527</v>
      </c>
      <c r="L649" s="6">
        <f>Table8[[#This Row],[Abs Erorr ]]/Table8[[#This Row],[Adj Close]]</f>
        <v>1.1904604818771477E-3</v>
      </c>
      <c r="M649" s="75">
        <f t="shared" ref="M649:M712" si="21">$B$10*G648+$B$11*G647+$B$12*G646+$B$13*G645+$B$14*G644+$B$15*G643</f>
        <v>157.76536999999999</v>
      </c>
      <c r="N649" s="69">
        <f>(Table8[[#This Row],[Adj Close]]-Table8[[#This Row],[Forecast 6 Period ]])</f>
        <v>1.3831300000000226</v>
      </c>
      <c r="O649" s="69">
        <f>Table8[[#This Row],[Erorr 2]]^2</f>
        <v>1.9130485969000626</v>
      </c>
      <c r="P649" s="69">
        <f>ABS(Table8[[#This Row],[Erorr 2]])</f>
        <v>1.3831300000000226</v>
      </c>
      <c r="Q649" s="6">
        <f>Table8[[#This Row],[Abs Erorr 4]]/Table8[[#This Row],[Adj Close]]</f>
        <v>8.6908139253591612E-3</v>
      </c>
    </row>
    <row r="650" spans="6:17" x14ac:dyDescent="0.3">
      <c r="F650" s="79">
        <v>44406</v>
      </c>
      <c r="G650" s="80">
        <v>160.62020000000001</v>
      </c>
      <c r="H650" s="69">
        <f t="shared" si="20"/>
        <v>158.78493</v>
      </c>
      <c r="I650" s="69">
        <f>(Table8[[#This Row],[Adj Close]]-Table8[[#This Row],[Forecast 3 Period]])</f>
        <v>1.8352700000000084</v>
      </c>
      <c r="J650" s="69">
        <f>Table8[[#This Row],[Erorr ]]^2</f>
        <v>3.3682159729000309</v>
      </c>
      <c r="K650" s="69">
        <f>ABS(Table8[[#This Row],[Erorr ]])</f>
        <v>1.8352700000000084</v>
      </c>
      <c r="L650" s="6">
        <f>Table8[[#This Row],[Abs Erorr ]]/Table8[[#This Row],[Adj Close]]</f>
        <v>1.1426146898086345E-2</v>
      </c>
      <c r="M650" s="75">
        <f t="shared" si="21"/>
        <v>158.48676</v>
      </c>
      <c r="N650" s="69">
        <f>(Table8[[#This Row],[Adj Close]]-Table8[[#This Row],[Forecast 6 Period ]])</f>
        <v>2.1334400000000073</v>
      </c>
      <c r="O650" s="69">
        <f>Table8[[#This Row],[Erorr 2]]^2</f>
        <v>4.5515662336000311</v>
      </c>
      <c r="P650" s="69">
        <f>ABS(Table8[[#This Row],[Erorr 2]])</f>
        <v>2.1334400000000073</v>
      </c>
      <c r="Q650" s="6">
        <f>Table8[[#This Row],[Abs Erorr 4]]/Table8[[#This Row],[Adj Close]]</f>
        <v>1.3282513656439272E-2</v>
      </c>
    </row>
    <row r="651" spans="6:17" x14ac:dyDescent="0.3">
      <c r="F651" s="79">
        <v>44407</v>
      </c>
      <c r="G651" s="80">
        <v>161.12029999999999</v>
      </c>
      <c r="H651" s="69">
        <f t="shared" si="20"/>
        <v>159.48038</v>
      </c>
      <c r="I651" s="69">
        <f>(Table8[[#This Row],[Adj Close]]-Table8[[#This Row],[Forecast 3 Period]])</f>
        <v>1.6399199999999894</v>
      </c>
      <c r="J651" s="69">
        <f>Table8[[#This Row],[Erorr ]]^2</f>
        <v>2.689337606399965</v>
      </c>
      <c r="K651" s="69">
        <f>ABS(Table8[[#This Row],[Erorr ]])</f>
        <v>1.6399199999999894</v>
      </c>
      <c r="L651" s="6">
        <f>Table8[[#This Row],[Abs Erorr ]]/Table8[[#This Row],[Adj Close]]</f>
        <v>1.01782332828327E-2</v>
      </c>
      <c r="M651" s="75">
        <f t="shared" si="21"/>
        <v>159.11582000000001</v>
      </c>
      <c r="N651" s="69">
        <f>(Table8[[#This Row],[Adj Close]]-Table8[[#This Row],[Forecast 6 Period ]])</f>
        <v>2.0044799999999725</v>
      </c>
      <c r="O651" s="69">
        <f>Table8[[#This Row],[Erorr 2]]^2</f>
        <v>4.0179400703998898</v>
      </c>
      <c r="P651" s="69">
        <f>ABS(Table8[[#This Row],[Erorr 2]])</f>
        <v>2.0044799999999725</v>
      </c>
      <c r="Q651" s="6">
        <f>Table8[[#This Row],[Abs Erorr 4]]/Table8[[#This Row],[Adj Close]]</f>
        <v>1.2440890440248514E-2</v>
      </c>
    </row>
    <row r="652" spans="6:17" x14ac:dyDescent="0.3">
      <c r="F652" s="79">
        <v>44410</v>
      </c>
      <c r="G652" s="80">
        <v>162.31299999999999</v>
      </c>
      <c r="H652" s="69">
        <f t="shared" si="20"/>
        <v>160.37873000000002</v>
      </c>
      <c r="I652" s="69">
        <f>(Table8[[#This Row],[Adj Close]]-Table8[[#This Row],[Forecast 3 Period]])</f>
        <v>1.9342699999999695</v>
      </c>
      <c r="J652" s="69">
        <f>Table8[[#This Row],[Erorr ]]^2</f>
        <v>3.7414004328998822</v>
      </c>
      <c r="K652" s="69">
        <f>ABS(Table8[[#This Row],[Erorr ]])</f>
        <v>1.9342699999999695</v>
      </c>
      <c r="L652" s="6">
        <f>Table8[[#This Row],[Abs Erorr ]]/Table8[[#This Row],[Adj Close]]</f>
        <v>1.1916913617516586E-2</v>
      </c>
      <c r="M652" s="75">
        <f t="shared" si="21"/>
        <v>159.71698000000001</v>
      </c>
      <c r="N652" s="69">
        <f>(Table8[[#This Row],[Adj Close]]-Table8[[#This Row],[Forecast 6 Period ]])</f>
        <v>2.5960199999999816</v>
      </c>
      <c r="O652" s="69">
        <f>Table8[[#This Row],[Erorr 2]]^2</f>
        <v>6.7393198403999044</v>
      </c>
      <c r="P652" s="69">
        <f>ABS(Table8[[#This Row],[Erorr 2]])</f>
        <v>2.5960199999999816</v>
      </c>
      <c r="Q652" s="6">
        <f>Table8[[#This Row],[Abs Erorr 4]]/Table8[[#This Row],[Adj Close]]</f>
        <v>1.5993912995262129E-2</v>
      </c>
    </row>
    <row r="653" spans="6:17" x14ac:dyDescent="0.3">
      <c r="F653" s="79">
        <v>44411</v>
      </c>
      <c r="G653" s="80">
        <v>164.69839999999999</v>
      </c>
      <c r="H653" s="69">
        <f t="shared" si="20"/>
        <v>161.44735</v>
      </c>
      <c r="I653" s="69">
        <f>(Table8[[#This Row],[Adj Close]]-Table8[[#This Row],[Forecast 3 Period]])</f>
        <v>3.2510499999999922</v>
      </c>
      <c r="J653" s="69">
        <f>Table8[[#This Row],[Erorr ]]^2</f>
        <v>10.56932610249995</v>
      </c>
      <c r="K653" s="69">
        <f>ABS(Table8[[#This Row],[Erorr ]])</f>
        <v>3.2510499999999922</v>
      </c>
      <c r="L653" s="6">
        <f>Table8[[#This Row],[Abs Erorr ]]/Table8[[#This Row],[Adj Close]]</f>
        <v>1.9739414590548496E-2</v>
      </c>
      <c r="M653" s="75">
        <f t="shared" si="21"/>
        <v>160.34890999999999</v>
      </c>
      <c r="N653" s="69">
        <f>(Table8[[#This Row],[Adj Close]]-Table8[[#This Row],[Forecast 6 Period ]])</f>
        <v>4.349490000000003</v>
      </c>
      <c r="O653" s="69">
        <f>Table8[[#This Row],[Erorr 2]]^2</f>
        <v>18.918063260100027</v>
      </c>
      <c r="P653" s="69">
        <f>ABS(Table8[[#This Row],[Erorr 2]])</f>
        <v>4.349490000000003</v>
      </c>
      <c r="Q653" s="6">
        <f>Table8[[#This Row],[Abs Erorr 4]]/Table8[[#This Row],[Adj Close]]</f>
        <v>2.640881757199829E-2</v>
      </c>
    </row>
    <row r="654" spans="6:17" x14ac:dyDescent="0.3">
      <c r="F654" s="79">
        <v>44412</v>
      </c>
      <c r="G654" s="80">
        <v>165.35249999999999</v>
      </c>
      <c r="H654" s="69">
        <f t="shared" si="20"/>
        <v>162.90934999999999</v>
      </c>
      <c r="I654" s="69">
        <f>(Table8[[#This Row],[Adj Close]]-Table8[[#This Row],[Forecast 3 Period]])</f>
        <v>2.4431500000000028</v>
      </c>
      <c r="J654" s="69">
        <f>Table8[[#This Row],[Erorr ]]^2</f>
        <v>5.9689819225000136</v>
      </c>
      <c r="K654" s="69">
        <f>ABS(Table8[[#This Row],[Erorr ]])</f>
        <v>2.4431500000000028</v>
      </c>
      <c r="L654" s="6">
        <f>Table8[[#This Row],[Abs Erorr ]]/Table8[[#This Row],[Adj Close]]</f>
        <v>1.477540406102117E-2</v>
      </c>
      <c r="M654" s="75">
        <f t="shared" si="21"/>
        <v>161.49448000000001</v>
      </c>
      <c r="N654" s="69">
        <f>(Table8[[#This Row],[Adj Close]]-Table8[[#This Row],[Forecast 6 Period ]])</f>
        <v>3.858019999999982</v>
      </c>
      <c r="O654" s="69">
        <f>Table8[[#This Row],[Erorr 2]]^2</f>
        <v>14.884318320399862</v>
      </c>
      <c r="P654" s="69">
        <f>ABS(Table8[[#This Row],[Erorr 2]])</f>
        <v>3.858019999999982</v>
      </c>
      <c r="Q654" s="6">
        <f>Table8[[#This Row],[Abs Erorr 4]]/Table8[[#This Row],[Adj Close]]</f>
        <v>2.3332093557702376E-2</v>
      </c>
    </row>
    <row r="655" spans="6:17" x14ac:dyDescent="0.3">
      <c r="F655" s="79">
        <v>44413</v>
      </c>
      <c r="G655" s="80">
        <v>167.21850000000001</v>
      </c>
      <c r="H655" s="69">
        <f t="shared" si="20"/>
        <v>164.24441999999999</v>
      </c>
      <c r="I655" s="69">
        <f>(Table8[[#This Row],[Adj Close]]-Table8[[#This Row],[Forecast 3 Period]])</f>
        <v>2.9740800000000149</v>
      </c>
      <c r="J655" s="69">
        <f>Table8[[#This Row],[Erorr ]]^2</f>
        <v>8.8451518464000891</v>
      </c>
      <c r="K655" s="69">
        <f>ABS(Table8[[#This Row],[Erorr ]])</f>
        <v>2.9740800000000149</v>
      </c>
      <c r="L655" s="6">
        <f>Table8[[#This Row],[Abs Erorr ]]/Table8[[#This Row],[Adj Close]]</f>
        <v>1.7785591905201965E-2</v>
      </c>
      <c r="M655" s="75">
        <f t="shared" si="21"/>
        <v>162.67371</v>
      </c>
      <c r="N655" s="69">
        <f>(Table8[[#This Row],[Adj Close]]-Table8[[#This Row],[Forecast 6 Period ]])</f>
        <v>4.5447900000000061</v>
      </c>
      <c r="O655" s="69">
        <f>Table8[[#This Row],[Erorr 2]]^2</f>
        <v>20.655116144100056</v>
      </c>
      <c r="P655" s="69">
        <f>ABS(Table8[[#This Row],[Erorr 2]])</f>
        <v>4.5447900000000061</v>
      </c>
      <c r="Q655" s="6">
        <f>Table8[[#This Row],[Abs Erorr 4]]/Table8[[#This Row],[Adj Close]]</f>
        <v>2.7178751154926076E-2</v>
      </c>
    </row>
    <row r="656" spans="6:17" x14ac:dyDescent="0.3">
      <c r="F656" s="79">
        <v>44414</v>
      </c>
      <c r="G656" s="80">
        <v>166.20849999999999</v>
      </c>
      <c r="H656" s="69">
        <f t="shared" si="20"/>
        <v>165.90266999999997</v>
      </c>
      <c r="I656" s="69">
        <f>(Table8[[#This Row],[Adj Close]]-Table8[[#This Row],[Forecast 3 Period]])</f>
        <v>0.30583000000001448</v>
      </c>
      <c r="J656" s="69">
        <f>Table8[[#This Row],[Erorr ]]^2</f>
        <v>9.3531988900008856E-2</v>
      </c>
      <c r="K656" s="69">
        <f>ABS(Table8[[#This Row],[Erorr ]])</f>
        <v>0.30583000000001448</v>
      </c>
      <c r="L656" s="6">
        <f>Table8[[#This Row],[Abs Erorr ]]/Table8[[#This Row],[Adj Close]]</f>
        <v>1.8400382651910974E-3</v>
      </c>
      <c r="M656" s="75">
        <f t="shared" si="21"/>
        <v>164.09053</v>
      </c>
      <c r="N656" s="69">
        <f>(Table8[[#This Row],[Adj Close]]-Table8[[#This Row],[Forecast 6 Period ]])</f>
        <v>2.1179699999999855</v>
      </c>
      <c r="O656" s="69">
        <f>Table8[[#This Row],[Erorr 2]]^2</f>
        <v>4.4857969208999382</v>
      </c>
      <c r="P656" s="69">
        <f>ABS(Table8[[#This Row],[Erorr 2]])</f>
        <v>2.1179699999999855</v>
      </c>
      <c r="Q656" s="6">
        <f>Table8[[#This Row],[Abs Erorr 4]]/Table8[[#This Row],[Adj Close]]</f>
        <v>1.2742850094910824E-2</v>
      </c>
    </row>
    <row r="657" spans="6:17" x14ac:dyDescent="0.3">
      <c r="F657" s="79">
        <v>44417</v>
      </c>
      <c r="G657" s="80">
        <v>165.21780000000001</v>
      </c>
      <c r="H657" s="69">
        <f t="shared" si="20"/>
        <v>166.25470000000001</v>
      </c>
      <c r="I657" s="69">
        <f>(Table8[[#This Row],[Adj Close]]-Table8[[#This Row],[Forecast 3 Period]])</f>
        <v>-1.0369000000000028</v>
      </c>
      <c r="J657" s="69">
        <f>Table8[[#This Row],[Erorr ]]^2</f>
        <v>1.0751616100000059</v>
      </c>
      <c r="K657" s="69">
        <f>ABS(Table8[[#This Row],[Erorr ]])</f>
        <v>1.0369000000000028</v>
      </c>
      <c r="L657" s="6">
        <f>Table8[[#This Row],[Abs Erorr ]]/Table8[[#This Row],[Adj Close]]</f>
        <v>6.2759581594719381E-3</v>
      </c>
      <c r="M657" s="75">
        <f t="shared" si="21"/>
        <v>165.03891000000002</v>
      </c>
      <c r="N657" s="69">
        <f>(Table8[[#This Row],[Adj Close]]-Table8[[#This Row],[Forecast 6 Period ]])</f>
        <v>0.17888999999999555</v>
      </c>
      <c r="O657" s="69">
        <f>Table8[[#This Row],[Erorr 2]]^2</f>
        <v>3.2001632099998407E-2</v>
      </c>
      <c r="P657" s="69">
        <f>ABS(Table8[[#This Row],[Erorr 2]])</f>
        <v>0.17888999999999555</v>
      </c>
      <c r="Q657" s="6">
        <f>Table8[[#This Row],[Abs Erorr 4]]/Table8[[#This Row],[Adj Close]]</f>
        <v>1.0827525847698948E-3</v>
      </c>
    </row>
    <row r="658" spans="6:17" x14ac:dyDescent="0.3">
      <c r="F658" s="79">
        <v>44418</v>
      </c>
      <c r="G658" s="80">
        <v>165.6987</v>
      </c>
      <c r="H658" s="69">
        <f t="shared" si="20"/>
        <v>166.11521999999999</v>
      </c>
      <c r="I658" s="69">
        <f>(Table8[[#This Row],[Adj Close]]-Table8[[#This Row],[Forecast 3 Period]])</f>
        <v>-0.41651999999999134</v>
      </c>
      <c r="J658" s="69">
        <f>Table8[[#This Row],[Erorr ]]^2</f>
        <v>0.17348891039999279</v>
      </c>
      <c r="K658" s="69">
        <f>ABS(Table8[[#This Row],[Erorr ]])</f>
        <v>0.41651999999999134</v>
      </c>
      <c r="L658" s="6">
        <f>Table8[[#This Row],[Abs Erorr ]]/Table8[[#This Row],[Adj Close]]</f>
        <v>2.5137191782433495E-3</v>
      </c>
      <c r="M658" s="75">
        <f t="shared" si="21"/>
        <v>165.50060000000002</v>
      </c>
      <c r="N658" s="69">
        <f>(Table8[[#This Row],[Adj Close]]-Table8[[#This Row],[Forecast 6 Period ]])</f>
        <v>0.1980999999999824</v>
      </c>
      <c r="O658" s="69">
        <f>Table8[[#This Row],[Erorr 2]]^2</f>
        <v>3.9243609999993025E-2</v>
      </c>
      <c r="P658" s="69">
        <f>ABS(Table8[[#This Row],[Erorr 2]])</f>
        <v>0.1980999999999824</v>
      </c>
      <c r="Q658" s="6">
        <f>Table8[[#This Row],[Abs Erorr 4]]/Table8[[#This Row],[Adj Close]]</f>
        <v>1.1955434774079845E-3</v>
      </c>
    </row>
    <row r="659" spans="6:17" x14ac:dyDescent="0.3">
      <c r="F659" s="79">
        <v>44419</v>
      </c>
      <c r="G659" s="80">
        <v>164.73689999999999</v>
      </c>
      <c r="H659" s="69">
        <f t="shared" si="20"/>
        <v>165.70737</v>
      </c>
      <c r="I659" s="69">
        <f>(Table8[[#This Row],[Adj Close]]-Table8[[#This Row],[Forecast 3 Period]])</f>
        <v>-0.97047000000000594</v>
      </c>
      <c r="J659" s="69">
        <f>Table8[[#This Row],[Erorr ]]^2</f>
        <v>0.94181202090001148</v>
      </c>
      <c r="K659" s="69">
        <f>ABS(Table8[[#This Row],[Erorr ]])</f>
        <v>0.97047000000000594</v>
      </c>
      <c r="L659" s="6">
        <f>Table8[[#This Row],[Abs Erorr ]]/Table8[[#This Row],[Adj Close]]</f>
        <v>5.8910298785518362E-3</v>
      </c>
      <c r="M659" s="75">
        <f t="shared" si="21"/>
        <v>165.87379000000001</v>
      </c>
      <c r="N659" s="69">
        <f>(Table8[[#This Row],[Adj Close]]-Table8[[#This Row],[Forecast 6 Period ]])</f>
        <v>-1.1368900000000224</v>
      </c>
      <c r="O659" s="69">
        <f>Table8[[#This Row],[Erorr 2]]^2</f>
        <v>1.2925188721000509</v>
      </c>
      <c r="P659" s="69">
        <f>ABS(Table8[[#This Row],[Erorr 2]])</f>
        <v>1.1368900000000224</v>
      </c>
      <c r="Q659" s="6">
        <f>Table8[[#This Row],[Abs Erorr 4]]/Table8[[#This Row],[Adj Close]]</f>
        <v>6.9012467759197995E-3</v>
      </c>
    </row>
    <row r="660" spans="6:17" x14ac:dyDescent="0.3">
      <c r="F660" s="79">
        <v>44420</v>
      </c>
      <c r="G660" s="80">
        <v>164.1309</v>
      </c>
      <c r="H660" s="69">
        <f t="shared" si="20"/>
        <v>165.16971000000001</v>
      </c>
      <c r="I660" s="69">
        <f>(Table8[[#This Row],[Adj Close]]-Table8[[#This Row],[Forecast 3 Period]])</f>
        <v>-1.0388100000000122</v>
      </c>
      <c r="J660" s="69">
        <f>Table8[[#This Row],[Erorr ]]^2</f>
        <v>1.0791262161000255</v>
      </c>
      <c r="K660" s="69">
        <f>ABS(Table8[[#This Row],[Erorr ]])</f>
        <v>1.0388100000000122</v>
      </c>
      <c r="L660" s="6">
        <f>Table8[[#This Row],[Abs Erorr ]]/Table8[[#This Row],[Adj Close]]</f>
        <v>6.3291555703405772E-3</v>
      </c>
      <c r="M660" s="75">
        <f t="shared" si="21"/>
        <v>165.62948</v>
      </c>
      <c r="N660" s="69">
        <f>(Table8[[#This Row],[Adj Close]]-Table8[[#This Row],[Forecast 6 Period ]])</f>
        <v>-1.498580000000004</v>
      </c>
      <c r="O660" s="69">
        <f>Table8[[#This Row],[Erorr 2]]^2</f>
        <v>2.2457420164000119</v>
      </c>
      <c r="P660" s="69">
        <f>ABS(Table8[[#This Row],[Erorr 2]])</f>
        <v>1.498580000000004</v>
      </c>
      <c r="Q660" s="6">
        <f>Table8[[#This Row],[Abs Erorr 4]]/Table8[[#This Row],[Adj Close]]</f>
        <v>9.130395312521921E-3</v>
      </c>
    </row>
    <row r="661" spans="6:17" x14ac:dyDescent="0.3">
      <c r="F661" s="79">
        <v>44421</v>
      </c>
      <c r="G661" s="80">
        <v>165.14089999999999</v>
      </c>
      <c r="H661" s="69">
        <f t="shared" si="20"/>
        <v>164.78304</v>
      </c>
      <c r="I661" s="69">
        <f>(Table8[[#This Row],[Adj Close]]-Table8[[#This Row],[Forecast 3 Period]])</f>
        <v>0.35785999999998808</v>
      </c>
      <c r="J661" s="69">
        <f>Table8[[#This Row],[Erorr ]]^2</f>
        <v>0.12806377959999146</v>
      </c>
      <c r="K661" s="69">
        <f>ABS(Table8[[#This Row],[Erorr ]])</f>
        <v>0.35785999999998808</v>
      </c>
      <c r="L661" s="6">
        <f>Table8[[#This Row],[Abs Erorr ]]/Table8[[#This Row],[Adj Close]]</f>
        <v>2.1669979998897191E-3</v>
      </c>
      <c r="M661" s="75">
        <f t="shared" si="21"/>
        <v>165.29955999999999</v>
      </c>
      <c r="N661" s="69">
        <f>(Table8[[#This Row],[Adj Close]]-Table8[[#This Row],[Forecast 6 Period ]])</f>
        <v>-0.15865999999999758</v>
      </c>
      <c r="O661" s="69">
        <f>Table8[[#This Row],[Erorr 2]]^2</f>
        <v>2.5172995599999231E-2</v>
      </c>
      <c r="P661" s="69">
        <f>ABS(Table8[[#This Row],[Erorr 2]])</f>
        <v>0.15865999999999758</v>
      </c>
      <c r="Q661" s="6">
        <f>Table8[[#This Row],[Abs Erorr 4]]/Table8[[#This Row],[Adj Close]]</f>
        <v>9.6075533075087752E-4</v>
      </c>
    </row>
    <row r="662" spans="6:17" x14ac:dyDescent="0.3">
      <c r="F662" s="79">
        <v>44424</v>
      </c>
      <c r="G662" s="80">
        <v>165.78530000000001</v>
      </c>
      <c r="H662" s="69">
        <f t="shared" si="20"/>
        <v>164.71669999999997</v>
      </c>
      <c r="I662" s="69">
        <f>(Table8[[#This Row],[Adj Close]]-Table8[[#This Row],[Forecast 3 Period]])</f>
        <v>1.068600000000032</v>
      </c>
      <c r="J662" s="69">
        <f>Table8[[#This Row],[Erorr ]]^2</f>
        <v>1.1419059600000683</v>
      </c>
      <c r="K662" s="69">
        <f>ABS(Table8[[#This Row],[Erorr ]])</f>
        <v>1.068600000000032</v>
      </c>
      <c r="L662" s="6">
        <f>Table8[[#This Row],[Abs Erorr ]]/Table8[[#This Row],[Adj Close]]</f>
        <v>6.4456860771131812E-3</v>
      </c>
      <c r="M662" s="75">
        <f t="shared" si="21"/>
        <v>165.08411000000001</v>
      </c>
      <c r="N662" s="69">
        <f>(Table8[[#This Row],[Adj Close]]-Table8[[#This Row],[Forecast 6 Period ]])</f>
        <v>0.70118999999999687</v>
      </c>
      <c r="O662" s="69">
        <f>Table8[[#This Row],[Erorr 2]]^2</f>
        <v>0.49166741609999559</v>
      </c>
      <c r="P662" s="69">
        <f>ABS(Table8[[#This Row],[Erorr 2]])</f>
        <v>0.70118999999999687</v>
      </c>
      <c r="Q662" s="6">
        <f>Table8[[#This Row],[Abs Erorr 4]]/Table8[[#This Row],[Adj Close]]</f>
        <v>4.2295064761471426E-3</v>
      </c>
    </row>
    <row r="663" spans="6:17" x14ac:dyDescent="0.3">
      <c r="F663" s="79">
        <v>44425</v>
      </c>
      <c r="G663" s="80">
        <v>164.15020000000001</v>
      </c>
      <c r="H663" s="69">
        <f t="shared" si="20"/>
        <v>165.09566000000001</v>
      </c>
      <c r="I663" s="69">
        <f>(Table8[[#This Row],[Adj Close]]-Table8[[#This Row],[Forecast 3 Period]])</f>
        <v>-0.94545999999999708</v>
      </c>
      <c r="J663" s="69">
        <f>Table8[[#This Row],[Erorr ]]^2</f>
        <v>0.8938946115999945</v>
      </c>
      <c r="K663" s="69">
        <f>ABS(Table8[[#This Row],[Erorr ]])</f>
        <v>0.94545999999999708</v>
      </c>
      <c r="L663" s="6">
        <f>Table8[[#This Row],[Abs Erorr ]]/Table8[[#This Row],[Adj Close]]</f>
        <v>5.7597249348462385E-3</v>
      </c>
      <c r="M663" s="75">
        <f t="shared" si="21"/>
        <v>165.05045000000001</v>
      </c>
      <c r="N663" s="69">
        <f>(Table8[[#This Row],[Adj Close]]-Table8[[#This Row],[Forecast 6 Period ]])</f>
        <v>-0.90024999999999977</v>
      </c>
      <c r="O663" s="69">
        <f>Table8[[#This Row],[Erorr 2]]^2</f>
        <v>0.81045006249999962</v>
      </c>
      <c r="P663" s="69">
        <f>ABS(Table8[[#This Row],[Erorr 2]])</f>
        <v>0.90024999999999977</v>
      </c>
      <c r="Q663" s="6">
        <f>Table8[[#This Row],[Abs Erorr 4]]/Table8[[#This Row],[Adj Close]]</f>
        <v>5.4843064461694213E-3</v>
      </c>
    </row>
    <row r="664" spans="6:17" x14ac:dyDescent="0.3">
      <c r="F664" s="79">
        <v>44426</v>
      </c>
      <c r="G664" s="80">
        <v>162.3707</v>
      </c>
      <c r="H664" s="69">
        <f t="shared" si="20"/>
        <v>164.93794</v>
      </c>
      <c r="I664" s="69">
        <f>(Table8[[#This Row],[Adj Close]]-Table8[[#This Row],[Forecast 3 Period]])</f>
        <v>-2.5672399999999982</v>
      </c>
      <c r="J664" s="69">
        <f>Table8[[#This Row],[Erorr ]]^2</f>
        <v>6.5907212175999907</v>
      </c>
      <c r="K664" s="69">
        <f>ABS(Table8[[#This Row],[Erorr ]])</f>
        <v>2.5672399999999982</v>
      </c>
      <c r="L664" s="6">
        <f>Table8[[#This Row],[Abs Erorr ]]/Table8[[#This Row],[Adj Close]]</f>
        <v>1.5810980675700716E-2</v>
      </c>
      <c r="M664" s="75">
        <f t="shared" si="21"/>
        <v>164.88502</v>
      </c>
      <c r="N664" s="69">
        <f>(Table8[[#This Row],[Adj Close]]-Table8[[#This Row],[Forecast 6 Period ]])</f>
        <v>-2.5143199999999979</v>
      </c>
      <c r="O664" s="69">
        <f>Table8[[#This Row],[Erorr 2]]^2</f>
        <v>6.3218050623999895</v>
      </c>
      <c r="P664" s="69">
        <f>ABS(Table8[[#This Row],[Erorr 2]])</f>
        <v>2.5143199999999979</v>
      </c>
      <c r="Q664" s="6">
        <f>Table8[[#This Row],[Abs Erorr 4]]/Table8[[#This Row],[Adj Close]]</f>
        <v>1.5485059804509052E-2</v>
      </c>
    </row>
    <row r="665" spans="6:17" x14ac:dyDescent="0.3">
      <c r="F665" s="79">
        <v>44427</v>
      </c>
      <c r="G665" s="80">
        <v>159.27359999999999</v>
      </c>
      <c r="H665" s="69">
        <f t="shared" si="20"/>
        <v>163.92893000000001</v>
      </c>
      <c r="I665" s="69">
        <f>(Table8[[#This Row],[Adj Close]]-Table8[[#This Row],[Forecast 3 Period]])</f>
        <v>-4.6553300000000206</v>
      </c>
      <c r="J665" s="69">
        <f>Table8[[#This Row],[Erorr ]]^2</f>
        <v>21.672097408900193</v>
      </c>
      <c r="K665" s="69">
        <f>ABS(Table8[[#This Row],[Erorr ]])</f>
        <v>4.6553300000000206</v>
      </c>
      <c r="L665" s="6">
        <f>Table8[[#This Row],[Abs Erorr ]]/Table8[[#This Row],[Adj Close]]</f>
        <v>2.922850993510551E-2</v>
      </c>
      <c r="M665" s="75">
        <f t="shared" si="21"/>
        <v>164.37620000000001</v>
      </c>
      <c r="N665" s="69">
        <f>(Table8[[#This Row],[Adj Close]]-Table8[[#This Row],[Forecast 6 Period ]])</f>
        <v>-5.1026000000000238</v>
      </c>
      <c r="O665" s="69">
        <f>Table8[[#This Row],[Erorr 2]]^2</f>
        <v>26.036526760000243</v>
      </c>
      <c r="P665" s="69">
        <f>ABS(Table8[[#This Row],[Erorr 2]])</f>
        <v>5.1026000000000238</v>
      </c>
      <c r="Q665" s="6">
        <f>Table8[[#This Row],[Abs Erorr 4]]/Table8[[#This Row],[Adj Close]]</f>
        <v>3.2036696602575847E-2</v>
      </c>
    </row>
    <row r="666" spans="6:17" x14ac:dyDescent="0.3">
      <c r="F666" s="79">
        <v>44428</v>
      </c>
      <c r="G666" s="80">
        <v>161.3896</v>
      </c>
      <c r="H666" s="69">
        <f t="shared" si="20"/>
        <v>161.66570999999999</v>
      </c>
      <c r="I666" s="69">
        <f>(Table8[[#This Row],[Adj Close]]-Table8[[#This Row],[Forecast 3 Period]])</f>
        <v>-0.27610999999998853</v>
      </c>
      <c r="J666" s="69">
        <f>Table8[[#This Row],[Erorr ]]^2</f>
        <v>7.6236732099993668E-2</v>
      </c>
      <c r="K666" s="69">
        <f>ABS(Table8[[#This Row],[Erorr ]])</f>
        <v>0.27610999999998853</v>
      </c>
      <c r="L666" s="6">
        <f>Table8[[#This Row],[Abs Erorr ]]/Table8[[#This Row],[Adj Close]]</f>
        <v>1.7108289505642776E-3</v>
      </c>
      <c r="M666" s="75">
        <f t="shared" si="21"/>
        <v>163.24314000000001</v>
      </c>
      <c r="N666" s="69">
        <f>(Table8[[#This Row],[Adj Close]]-Table8[[#This Row],[Forecast 6 Period ]])</f>
        <v>-1.8535400000000095</v>
      </c>
      <c r="O666" s="69">
        <f>Table8[[#This Row],[Erorr 2]]^2</f>
        <v>3.4356105316000352</v>
      </c>
      <c r="P666" s="69">
        <f>ABS(Table8[[#This Row],[Erorr 2]])</f>
        <v>1.8535400000000095</v>
      </c>
      <c r="Q666" s="6">
        <f>Table8[[#This Row],[Abs Erorr 4]]/Table8[[#This Row],[Adj Close]]</f>
        <v>1.1484878827384228E-2</v>
      </c>
    </row>
    <row r="667" spans="6:17" x14ac:dyDescent="0.3">
      <c r="F667" s="79">
        <v>44431</v>
      </c>
      <c r="G667" s="80">
        <v>163.24600000000001</v>
      </c>
      <c r="H667" s="69">
        <f t="shared" si="20"/>
        <v>161.04912999999999</v>
      </c>
      <c r="I667" s="69">
        <f>(Table8[[#This Row],[Adj Close]]-Table8[[#This Row],[Forecast 3 Period]])</f>
        <v>2.1968700000000183</v>
      </c>
      <c r="J667" s="69">
        <f>Table8[[#This Row],[Erorr ]]^2</f>
        <v>4.82623779690008</v>
      </c>
      <c r="K667" s="69">
        <f>ABS(Table8[[#This Row],[Erorr ]])</f>
        <v>2.1968700000000183</v>
      </c>
      <c r="L667" s="6">
        <f>Table8[[#This Row],[Abs Erorr ]]/Table8[[#This Row],[Adj Close]]</f>
        <v>1.3457420089925745E-2</v>
      </c>
      <c r="M667" s="75">
        <f t="shared" si="21"/>
        <v>162.52944000000002</v>
      </c>
      <c r="N667" s="69">
        <f>(Table8[[#This Row],[Adj Close]]-Table8[[#This Row],[Forecast 6 Period ]])</f>
        <v>0.71655999999998699</v>
      </c>
      <c r="O667" s="69">
        <f>Table8[[#This Row],[Erorr 2]]^2</f>
        <v>0.51345823359998133</v>
      </c>
      <c r="P667" s="69">
        <f>ABS(Table8[[#This Row],[Erorr 2]])</f>
        <v>0.71655999999998699</v>
      </c>
      <c r="Q667" s="6">
        <f>Table8[[#This Row],[Abs Erorr 4]]/Table8[[#This Row],[Adj Close]]</f>
        <v>4.3894490523503603E-3</v>
      </c>
    </row>
    <row r="668" spans="6:17" x14ac:dyDescent="0.3">
      <c r="F668" s="79">
        <v>44432</v>
      </c>
      <c r="G668" s="80">
        <v>163.49610000000001</v>
      </c>
      <c r="H668" s="69">
        <f t="shared" si="20"/>
        <v>161.49736000000001</v>
      </c>
      <c r="I668" s="69">
        <f>(Table8[[#This Row],[Adj Close]]-Table8[[#This Row],[Forecast 3 Period]])</f>
        <v>1.998739999999998</v>
      </c>
      <c r="J668" s="69">
        <f>Table8[[#This Row],[Erorr ]]^2</f>
        <v>3.9949615875999918</v>
      </c>
      <c r="K668" s="69">
        <f>ABS(Table8[[#This Row],[Erorr ]])</f>
        <v>1.998739999999998</v>
      </c>
      <c r="L668" s="6">
        <f>Table8[[#This Row],[Abs Erorr ]]/Table8[[#This Row],[Adj Close]]</f>
        <v>1.2225001085652795E-2</v>
      </c>
      <c r="M668" s="75">
        <f t="shared" si="21"/>
        <v>162.24952999999999</v>
      </c>
      <c r="N668" s="69">
        <f>(Table8[[#This Row],[Adj Close]]-Table8[[#This Row],[Forecast 6 Period ]])</f>
        <v>1.2465700000000197</v>
      </c>
      <c r="O668" s="69">
        <f>Table8[[#This Row],[Erorr 2]]^2</f>
        <v>1.5539367649000491</v>
      </c>
      <c r="P668" s="69">
        <f>ABS(Table8[[#This Row],[Erorr 2]])</f>
        <v>1.2465700000000197</v>
      </c>
      <c r="Q668" s="6">
        <f>Table8[[#This Row],[Abs Erorr 4]]/Table8[[#This Row],[Adj Close]]</f>
        <v>7.6244632134957321E-3</v>
      </c>
    </row>
    <row r="669" spans="6:17" x14ac:dyDescent="0.3">
      <c r="F669" s="79">
        <v>44433</v>
      </c>
      <c r="G669" s="80">
        <v>163.3614</v>
      </c>
      <c r="H669" s="69">
        <f t="shared" si="20"/>
        <v>162.78912</v>
      </c>
      <c r="I669" s="69">
        <f>(Table8[[#This Row],[Adj Close]]-Table8[[#This Row],[Forecast 3 Period]])</f>
        <v>0.57228000000000634</v>
      </c>
      <c r="J669" s="69">
        <f>Table8[[#This Row],[Erorr ]]^2</f>
        <v>0.32750439840000728</v>
      </c>
      <c r="K669" s="69">
        <f>ABS(Table8[[#This Row],[Erorr ]])</f>
        <v>0.57228000000000634</v>
      </c>
      <c r="L669" s="6">
        <f>Table8[[#This Row],[Abs Erorr ]]/Table8[[#This Row],[Adj Close]]</f>
        <v>3.5031531316455805E-3</v>
      </c>
      <c r="M669" s="75">
        <f t="shared" si="21"/>
        <v>162.13315</v>
      </c>
      <c r="N669" s="69">
        <f>(Table8[[#This Row],[Adj Close]]-Table8[[#This Row],[Forecast 6 Period ]])</f>
        <v>1.2282500000000027</v>
      </c>
      <c r="O669" s="69">
        <f>Table8[[#This Row],[Erorr 2]]^2</f>
        <v>1.5085980625000066</v>
      </c>
      <c r="P669" s="69">
        <f>ABS(Table8[[#This Row],[Erorr 2]])</f>
        <v>1.2282500000000027</v>
      </c>
      <c r="Q669" s="6">
        <f>Table8[[#This Row],[Abs Erorr 4]]/Table8[[#This Row],[Adj Close]]</f>
        <v>7.5186059864815235E-3</v>
      </c>
    </row>
    <row r="670" spans="6:17" x14ac:dyDescent="0.3">
      <c r="F670" s="79">
        <v>44434</v>
      </c>
      <c r="G670" s="80">
        <v>160.55279999999999</v>
      </c>
      <c r="H670" s="69">
        <f t="shared" si="20"/>
        <v>163.36719000000002</v>
      </c>
      <c r="I670" s="69">
        <f>(Table8[[#This Row],[Adj Close]]-Table8[[#This Row],[Forecast 3 Period]])</f>
        <v>-2.8143900000000315</v>
      </c>
      <c r="J670" s="69">
        <f>Table8[[#This Row],[Erorr ]]^2</f>
        <v>7.9207910721001769</v>
      </c>
      <c r="K670" s="69">
        <f>ABS(Table8[[#This Row],[Erorr ]])</f>
        <v>2.8143900000000315</v>
      </c>
      <c r="L670" s="6">
        <f>Table8[[#This Row],[Abs Erorr ]]/Table8[[#This Row],[Adj Close]]</f>
        <v>1.7529373514507573E-2</v>
      </c>
      <c r="M670" s="75">
        <f t="shared" si="21"/>
        <v>162.46304999999998</v>
      </c>
      <c r="N670" s="69">
        <f>(Table8[[#This Row],[Adj Close]]-Table8[[#This Row],[Forecast 6 Period ]])</f>
        <v>-1.9102499999999907</v>
      </c>
      <c r="O670" s="69">
        <f>Table8[[#This Row],[Erorr 2]]^2</f>
        <v>3.6490550624999645</v>
      </c>
      <c r="P670" s="69">
        <f>ABS(Table8[[#This Row],[Erorr 2]])</f>
        <v>1.9102499999999907</v>
      </c>
      <c r="Q670" s="6">
        <f>Table8[[#This Row],[Abs Erorr 4]]/Table8[[#This Row],[Adj Close]]</f>
        <v>1.1897955065249505E-2</v>
      </c>
    </row>
    <row r="671" spans="6:17" x14ac:dyDescent="0.3">
      <c r="F671" s="79">
        <v>44435</v>
      </c>
      <c r="G671" s="80">
        <v>161.45359999999999</v>
      </c>
      <c r="H671" s="69">
        <f t="shared" si="20"/>
        <v>162.27837</v>
      </c>
      <c r="I671" s="69">
        <f>(Table8[[#This Row],[Adj Close]]-Table8[[#This Row],[Forecast 3 Period]])</f>
        <v>-0.82477000000000089</v>
      </c>
      <c r="J671" s="69">
        <f>Table8[[#This Row],[Erorr ]]^2</f>
        <v>0.68024555290000144</v>
      </c>
      <c r="K671" s="69">
        <f>ABS(Table8[[#This Row],[Erorr ]])</f>
        <v>0.82477000000000089</v>
      </c>
      <c r="L671" s="6">
        <f>Table8[[#This Row],[Abs Erorr ]]/Table8[[#This Row],[Adj Close]]</f>
        <v>5.1084026618173949E-3</v>
      </c>
      <c r="M671" s="75">
        <f t="shared" si="21"/>
        <v>162.19757999999999</v>
      </c>
      <c r="N671" s="69">
        <f>(Table8[[#This Row],[Adj Close]]-Table8[[#This Row],[Forecast 6 Period ]])</f>
        <v>-0.74397999999999342</v>
      </c>
      <c r="O671" s="69">
        <f>Table8[[#This Row],[Erorr 2]]^2</f>
        <v>0.55350624039999019</v>
      </c>
      <c r="P671" s="69">
        <f>ABS(Table8[[#This Row],[Erorr 2]])</f>
        <v>0.74397999999999342</v>
      </c>
      <c r="Q671" s="6">
        <f>Table8[[#This Row],[Abs Erorr 4]]/Table8[[#This Row],[Adj Close]]</f>
        <v>4.6080112180836687E-3</v>
      </c>
    </row>
    <row r="672" spans="6:17" x14ac:dyDescent="0.3">
      <c r="F672" s="79">
        <v>44438</v>
      </c>
      <c r="G672" s="80">
        <v>161.88720000000001</v>
      </c>
      <c r="H672" s="69">
        <f t="shared" si="20"/>
        <v>161.75569999999999</v>
      </c>
      <c r="I672" s="69">
        <f>(Table8[[#This Row],[Adj Close]]-Table8[[#This Row],[Forecast 3 Period]])</f>
        <v>0.13150000000001683</v>
      </c>
      <c r="J672" s="69">
        <f>Table8[[#This Row],[Erorr ]]^2</f>
        <v>1.7292250000004426E-2</v>
      </c>
      <c r="K672" s="69">
        <f>ABS(Table8[[#This Row],[Erorr ]])</f>
        <v>0.13150000000001683</v>
      </c>
      <c r="L672" s="6">
        <f>Table8[[#This Row],[Abs Erorr ]]/Table8[[#This Row],[Adj Close]]</f>
        <v>8.1229399236021642E-4</v>
      </c>
      <c r="M672" s="75">
        <f t="shared" si="21"/>
        <v>162.23634000000001</v>
      </c>
      <c r="N672" s="69">
        <f>(Table8[[#This Row],[Adj Close]]-Table8[[#This Row],[Forecast 6 Period ]])</f>
        <v>-0.34914000000000556</v>
      </c>
      <c r="O672" s="69">
        <f>Table8[[#This Row],[Erorr 2]]^2</f>
        <v>0.12189873960000389</v>
      </c>
      <c r="P672" s="69">
        <f>ABS(Table8[[#This Row],[Erorr 2]])</f>
        <v>0.34914000000000556</v>
      </c>
      <c r="Q672" s="6">
        <f>Table8[[#This Row],[Abs Erorr 4]]/Table8[[#This Row],[Adj Close]]</f>
        <v>2.1566868782708303E-3</v>
      </c>
    </row>
    <row r="673" spans="6:17" x14ac:dyDescent="0.3">
      <c r="F673" s="79">
        <v>44439</v>
      </c>
      <c r="G673" s="80">
        <v>158.7175</v>
      </c>
      <c r="H673" s="69">
        <f t="shared" si="20"/>
        <v>161.35679999999999</v>
      </c>
      <c r="I673" s="69">
        <f>(Table8[[#This Row],[Adj Close]]-Table8[[#This Row],[Forecast 3 Period]])</f>
        <v>-2.6392999999999915</v>
      </c>
      <c r="J673" s="69">
        <f>Table8[[#This Row],[Erorr ]]^2</f>
        <v>6.9659044899999554</v>
      </c>
      <c r="K673" s="69">
        <f>ABS(Table8[[#This Row],[Erorr ]])</f>
        <v>2.6392999999999915</v>
      </c>
      <c r="L673" s="6">
        <f>Table8[[#This Row],[Abs Erorr ]]/Table8[[#This Row],[Adj Close]]</f>
        <v>1.6628916156063392E-2</v>
      </c>
      <c r="M673" s="75">
        <f t="shared" si="21"/>
        <v>162.12521000000001</v>
      </c>
      <c r="N673" s="69">
        <f>(Table8[[#This Row],[Adj Close]]-Table8[[#This Row],[Forecast 6 Period ]])</f>
        <v>-3.4077100000000087</v>
      </c>
      <c r="O673" s="69">
        <f>Table8[[#This Row],[Erorr 2]]^2</f>
        <v>11.61248744410006</v>
      </c>
      <c r="P673" s="69">
        <f>ABS(Table8[[#This Row],[Erorr 2]])</f>
        <v>3.4077100000000087</v>
      </c>
      <c r="Q673" s="6">
        <f>Table8[[#This Row],[Abs Erorr 4]]/Table8[[#This Row],[Adj Close]]</f>
        <v>2.1470285255249161E-2</v>
      </c>
    </row>
    <row r="674" spans="6:17" x14ac:dyDescent="0.3">
      <c r="F674" s="79">
        <v>44440</v>
      </c>
      <c r="G674" s="80">
        <v>158.54409999999999</v>
      </c>
      <c r="H674" s="69">
        <f t="shared" si="20"/>
        <v>160.48924</v>
      </c>
      <c r="I674" s="69">
        <f>(Table8[[#This Row],[Adj Close]]-Table8[[#This Row],[Forecast 3 Period]])</f>
        <v>-1.9451400000000092</v>
      </c>
      <c r="J674" s="69">
        <f>Table8[[#This Row],[Erorr ]]^2</f>
        <v>3.7835696196000357</v>
      </c>
      <c r="K674" s="69">
        <f>ABS(Table8[[#This Row],[Erorr ]])</f>
        <v>1.9451400000000092</v>
      </c>
      <c r="L674" s="6">
        <f>Table8[[#This Row],[Abs Erorr ]]/Table8[[#This Row],[Adj Close]]</f>
        <v>1.2268763076014872E-2</v>
      </c>
      <c r="M674" s="75">
        <f t="shared" si="21"/>
        <v>161.20797000000002</v>
      </c>
      <c r="N674" s="69">
        <f>(Table8[[#This Row],[Adj Close]]-Table8[[#This Row],[Forecast 6 Period ]])</f>
        <v>-2.6638700000000313</v>
      </c>
      <c r="O674" s="69">
        <f>Table8[[#This Row],[Erorr 2]]^2</f>
        <v>7.0962033769001662</v>
      </c>
      <c r="P674" s="69">
        <f>ABS(Table8[[#This Row],[Erorr 2]])</f>
        <v>2.6638700000000313</v>
      </c>
      <c r="Q674" s="6">
        <f>Table8[[#This Row],[Abs Erorr 4]]/Table8[[#This Row],[Adj Close]]</f>
        <v>1.6802075889295352E-2</v>
      </c>
    </row>
    <row r="675" spans="6:17" x14ac:dyDescent="0.3">
      <c r="F675" s="79">
        <v>44441</v>
      </c>
      <c r="G675" s="80">
        <v>157.6866</v>
      </c>
      <c r="H675" s="69">
        <f t="shared" si="20"/>
        <v>159.59905000000001</v>
      </c>
      <c r="I675" s="69">
        <f>(Table8[[#This Row],[Adj Close]]-Table8[[#This Row],[Forecast 3 Period]])</f>
        <v>-1.9124500000000069</v>
      </c>
      <c r="J675" s="69">
        <f>Table8[[#This Row],[Erorr ]]^2</f>
        <v>3.6574650025000262</v>
      </c>
      <c r="K675" s="69">
        <f>ABS(Table8[[#This Row],[Erorr ]])</f>
        <v>1.9124500000000069</v>
      </c>
      <c r="L675" s="6">
        <f>Table8[[#This Row],[Abs Erorr ]]/Table8[[#This Row],[Adj Close]]</f>
        <v>1.2128170687934212E-2</v>
      </c>
      <c r="M675" s="75">
        <f t="shared" si="21"/>
        <v>160.5119</v>
      </c>
      <c r="N675" s="69">
        <f>(Table8[[#This Row],[Adj Close]]-Table8[[#This Row],[Forecast 6 Period ]])</f>
        <v>-2.8252999999999986</v>
      </c>
      <c r="O675" s="69">
        <f>Table8[[#This Row],[Erorr 2]]^2</f>
        <v>7.982320089999992</v>
      </c>
      <c r="P675" s="69">
        <f>ABS(Table8[[#This Row],[Erorr 2]])</f>
        <v>2.8252999999999986</v>
      </c>
      <c r="Q675" s="6">
        <f>Table8[[#This Row],[Abs Erorr 4]]/Table8[[#This Row],[Adj Close]]</f>
        <v>1.7917185100065566E-2</v>
      </c>
    </row>
    <row r="676" spans="6:17" x14ac:dyDescent="0.3">
      <c r="F676" s="79">
        <v>44442</v>
      </c>
      <c r="G676" s="80">
        <v>157.32040000000001</v>
      </c>
      <c r="H676" s="69">
        <f t="shared" si="20"/>
        <v>158.25312</v>
      </c>
      <c r="I676" s="69">
        <f>(Table8[[#This Row],[Adj Close]]-Table8[[#This Row],[Forecast 3 Period]])</f>
        <v>-0.93271999999998911</v>
      </c>
      <c r="J676" s="69">
        <f>Table8[[#This Row],[Erorr ]]^2</f>
        <v>0.8699665983999797</v>
      </c>
      <c r="K676" s="69">
        <f>ABS(Table8[[#This Row],[Erorr ]])</f>
        <v>0.93271999999998911</v>
      </c>
      <c r="L676" s="6">
        <f>Table8[[#This Row],[Abs Erorr ]]/Table8[[#This Row],[Adj Close]]</f>
        <v>5.928792451582815E-3</v>
      </c>
      <c r="M676" s="75">
        <f t="shared" si="21"/>
        <v>159.56772000000001</v>
      </c>
      <c r="N676" s="69">
        <f>(Table8[[#This Row],[Adj Close]]-Table8[[#This Row],[Forecast 6 Period ]])</f>
        <v>-2.247320000000002</v>
      </c>
      <c r="O676" s="69">
        <f>Table8[[#This Row],[Erorr 2]]^2</f>
        <v>5.050447182400009</v>
      </c>
      <c r="P676" s="69">
        <f>ABS(Table8[[#This Row],[Erorr 2]])</f>
        <v>2.247320000000002</v>
      </c>
      <c r="Q676" s="6">
        <f>Table8[[#This Row],[Abs Erorr 4]]/Table8[[#This Row],[Adj Close]]</f>
        <v>1.4284987833745667E-2</v>
      </c>
    </row>
    <row r="677" spans="6:17" x14ac:dyDescent="0.3">
      <c r="F677" s="79">
        <v>44446</v>
      </c>
      <c r="G677" s="80">
        <v>156.6942</v>
      </c>
      <c r="H677" s="69">
        <f t="shared" si="20"/>
        <v>157.79737</v>
      </c>
      <c r="I677" s="69">
        <f>(Table8[[#This Row],[Adj Close]]-Table8[[#This Row],[Forecast 3 Period]])</f>
        <v>-1.1031700000000058</v>
      </c>
      <c r="J677" s="69">
        <f>Table8[[#This Row],[Erorr ]]^2</f>
        <v>1.2169840489000128</v>
      </c>
      <c r="K677" s="69">
        <f>ABS(Table8[[#This Row],[Erorr ]])</f>
        <v>1.1031700000000058</v>
      </c>
      <c r="L677" s="6">
        <f>Table8[[#This Row],[Abs Erorr ]]/Table8[[#This Row],[Adj Close]]</f>
        <v>7.040273347705313E-3</v>
      </c>
      <c r="M677" s="75">
        <f t="shared" si="21"/>
        <v>158.7878</v>
      </c>
      <c r="N677" s="69">
        <f>(Table8[[#This Row],[Adj Close]]-Table8[[#This Row],[Forecast 6 Period ]])</f>
        <v>-2.0936000000000092</v>
      </c>
      <c r="O677" s="69">
        <f>Table8[[#This Row],[Erorr 2]]^2</f>
        <v>4.3831609600000387</v>
      </c>
      <c r="P677" s="69">
        <f>ABS(Table8[[#This Row],[Erorr 2]])</f>
        <v>2.0936000000000092</v>
      </c>
      <c r="Q677" s="6">
        <f>Table8[[#This Row],[Abs Erorr 4]]/Table8[[#This Row],[Adj Close]]</f>
        <v>1.3361056120775429E-2</v>
      </c>
    </row>
    <row r="678" spans="6:17" x14ac:dyDescent="0.3">
      <c r="F678" s="79">
        <v>44447</v>
      </c>
      <c r="G678" s="80">
        <v>154.8348</v>
      </c>
      <c r="H678" s="69">
        <f t="shared" si="20"/>
        <v>157.17977999999999</v>
      </c>
      <c r="I678" s="69">
        <f>(Table8[[#This Row],[Adj Close]]-Table8[[#This Row],[Forecast 3 Period]])</f>
        <v>-2.3449799999999925</v>
      </c>
      <c r="J678" s="69">
        <f>Table8[[#This Row],[Erorr ]]^2</f>
        <v>5.4989312003999649</v>
      </c>
      <c r="K678" s="69">
        <f>ABS(Table8[[#This Row],[Erorr ]])</f>
        <v>2.3449799999999925</v>
      </c>
      <c r="L678" s="6">
        <f>Table8[[#This Row],[Abs Erorr ]]/Table8[[#This Row],[Adj Close]]</f>
        <v>1.5145044912383989E-2</v>
      </c>
      <c r="M678" s="75">
        <f t="shared" si="21"/>
        <v>158.10952999999998</v>
      </c>
      <c r="N678" s="69">
        <f>(Table8[[#This Row],[Adj Close]]-Table8[[#This Row],[Forecast 6 Period ]])</f>
        <v>-3.2747299999999768</v>
      </c>
      <c r="O678" s="69">
        <f>Table8[[#This Row],[Erorr 2]]^2</f>
        <v>10.723856572899848</v>
      </c>
      <c r="P678" s="69">
        <f>ABS(Table8[[#This Row],[Erorr 2]])</f>
        <v>3.2747299999999768</v>
      </c>
      <c r="Q678" s="6">
        <f>Table8[[#This Row],[Abs Erorr 4]]/Table8[[#This Row],[Adj Close]]</f>
        <v>2.1149831949923252E-2</v>
      </c>
    </row>
    <row r="679" spans="6:17" x14ac:dyDescent="0.3">
      <c r="F679" s="79">
        <v>44448</v>
      </c>
      <c r="G679" s="80">
        <v>157.36859999999999</v>
      </c>
      <c r="H679" s="69">
        <f t="shared" si="20"/>
        <v>156.13830000000002</v>
      </c>
      <c r="I679" s="69">
        <f>(Table8[[#This Row],[Adj Close]]-Table8[[#This Row],[Forecast 3 Period]])</f>
        <v>1.2302999999999713</v>
      </c>
      <c r="J679" s="69">
        <f>Table8[[#This Row],[Erorr ]]^2</f>
        <v>1.5136380899999293</v>
      </c>
      <c r="K679" s="69">
        <f>ABS(Table8[[#This Row],[Erorr ]])</f>
        <v>1.2302999999999713</v>
      </c>
      <c r="L679" s="6">
        <f>Table8[[#This Row],[Abs Erorr ]]/Table8[[#This Row],[Adj Close]]</f>
        <v>7.8179509762428562E-3</v>
      </c>
      <c r="M679" s="75">
        <f t="shared" si="21"/>
        <v>157.03335999999999</v>
      </c>
      <c r="N679" s="69">
        <f>(Table8[[#This Row],[Adj Close]]-Table8[[#This Row],[Forecast 6 Period ]])</f>
        <v>0.33523999999999887</v>
      </c>
      <c r="O679" s="69">
        <f>Table8[[#This Row],[Erorr 2]]^2</f>
        <v>0.11238585759999925</v>
      </c>
      <c r="P679" s="69">
        <f>ABS(Table8[[#This Row],[Erorr 2]])</f>
        <v>0.33523999999999887</v>
      </c>
      <c r="Q679" s="6">
        <f>Table8[[#This Row],[Abs Erorr 4]]/Table8[[#This Row],[Adj Close]]</f>
        <v>2.1302852030201636E-3</v>
      </c>
    </row>
    <row r="680" spans="6:17" x14ac:dyDescent="0.3">
      <c r="F680" s="79">
        <v>44449</v>
      </c>
      <c r="G680" s="80">
        <v>157.6095</v>
      </c>
      <c r="H680" s="69">
        <f t="shared" si="20"/>
        <v>156.40613999999999</v>
      </c>
      <c r="I680" s="69">
        <f>(Table8[[#This Row],[Adj Close]]-Table8[[#This Row],[Forecast 3 Period]])</f>
        <v>1.2033600000000035</v>
      </c>
      <c r="J680" s="69">
        <f>Table8[[#This Row],[Erorr ]]^2</f>
        <v>1.4480752896000084</v>
      </c>
      <c r="K680" s="69">
        <f>ABS(Table8[[#This Row],[Erorr ]])</f>
        <v>1.2033600000000035</v>
      </c>
      <c r="L680" s="6">
        <f>Table8[[#This Row],[Abs Erorr ]]/Table8[[#This Row],[Adj Close]]</f>
        <v>7.6350727589390458E-3</v>
      </c>
      <c r="M680" s="75">
        <f t="shared" si="21"/>
        <v>156.86667000000003</v>
      </c>
      <c r="N680" s="69">
        <f>(Table8[[#This Row],[Adj Close]]-Table8[[#This Row],[Forecast 6 Period ]])</f>
        <v>0.74282999999996946</v>
      </c>
      <c r="O680" s="69">
        <f>Table8[[#This Row],[Erorr 2]]^2</f>
        <v>0.55179640889995463</v>
      </c>
      <c r="P680" s="69">
        <f>ABS(Table8[[#This Row],[Erorr 2]])</f>
        <v>0.74282999999996946</v>
      </c>
      <c r="Q680" s="6">
        <f>Table8[[#This Row],[Abs Erorr 4]]/Table8[[#This Row],[Adj Close]]</f>
        <v>4.713104222778256E-3</v>
      </c>
    </row>
    <row r="681" spans="6:17" x14ac:dyDescent="0.3">
      <c r="F681" s="79">
        <v>44452</v>
      </c>
      <c r="G681" s="80">
        <v>153.6883</v>
      </c>
      <c r="H681" s="69">
        <f t="shared" si="20"/>
        <v>156.70481999999998</v>
      </c>
      <c r="I681" s="69">
        <f>(Table8[[#This Row],[Adj Close]]-Table8[[#This Row],[Forecast 3 Period]])</f>
        <v>-3.0165199999999857</v>
      </c>
      <c r="J681" s="69">
        <f>Table8[[#This Row],[Erorr ]]^2</f>
        <v>9.0993929103999136</v>
      </c>
      <c r="K681" s="69">
        <f>ABS(Table8[[#This Row],[Erorr ]])</f>
        <v>3.0165199999999857</v>
      </c>
      <c r="L681" s="6">
        <f>Table8[[#This Row],[Abs Erorr ]]/Table8[[#This Row],[Adj Close]]</f>
        <v>1.9627518815680735E-2</v>
      </c>
      <c r="M681" s="75">
        <f t="shared" si="21"/>
        <v>156.80212000000003</v>
      </c>
      <c r="N681" s="69">
        <f>(Table8[[#This Row],[Adj Close]]-Table8[[#This Row],[Forecast 6 Period ]])</f>
        <v>-3.1138200000000325</v>
      </c>
      <c r="O681" s="69">
        <f>Table8[[#This Row],[Erorr 2]]^2</f>
        <v>9.6958749924002028</v>
      </c>
      <c r="P681" s="69">
        <f>ABS(Table8[[#This Row],[Erorr 2]])</f>
        <v>3.1138200000000325</v>
      </c>
      <c r="Q681" s="6">
        <f>Table8[[#This Row],[Abs Erorr 4]]/Table8[[#This Row],[Adj Close]]</f>
        <v>2.0260618407517243E-2</v>
      </c>
    </row>
    <row r="682" spans="6:17" x14ac:dyDescent="0.3">
      <c r="F682" s="79">
        <v>44453</v>
      </c>
      <c r="G682" s="80">
        <v>152.95609999999999</v>
      </c>
      <c r="H682" s="69">
        <f t="shared" si="20"/>
        <v>155.96875</v>
      </c>
      <c r="I682" s="69">
        <f>(Table8[[#This Row],[Adj Close]]-Table8[[#This Row],[Forecast 3 Period]])</f>
        <v>-3.0126500000000078</v>
      </c>
      <c r="J682" s="69">
        <f>Table8[[#This Row],[Erorr ]]^2</f>
        <v>9.0760600225000463</v>
      </c>
      <c r="K682" s="69">
        <f>ABS(Table8[[#This Row],[Erorr ]])</f>
        <v>3.0126500000000078</v>
      </c>
      <c r="L682" s="6">
        <f>Table8[[#This Row],[Abs Erorr ]]/Table8[[#This Row],[Adj Close]]</f>
        <v>1.9696174261765356E-2</v>
      </c>
      <c r="M682" s="75">
        <f t="shared" si="21"/>
        <v>156.10170000000002</v>
      </c>
      <c r="N682" s="69">
        <f>(Table8[[#This Row],[Adj Close]]-Table8[[#This Row],[Forecast 6 Period ]])</f>
        <v>-3.1456000000000301</v>
      </c>
      <c r="O682" s="69">
        <f>Table8[[#This Row],[Erorr 2]]^2</f>
        <v>9.8947993600001904</v>
      </c>
      <c r="P682" s="69">
        <f>ABS(Table8[[#This Row],[Erorr 2]])</f>
        <v>3.1456000000000301</v>
      </c>
      <c r="Q682" s="6">
        <f>Table8[[#This Row],[Abs Erorr 4]]/Table8[[#This Row],[Adj Close]]</f>
        <v>2.0565377909086531E-2</v>
      </c>
    </row>
    <row r="683" spans="6:17" x14ac:dyDescent="0.3">
      <c r="F683" s="79">
        <v>44454</v>
      </c>
      <c r="G683" s="80">
        <v>152.1371</v>
      </c>
      <c r="H683" s="69">
        <f t="shared" si="20"/>
        <v>154.57177999999999</v>
      </c>
      <c r="I683" s="69">
        <f>(Table8[[#This Row],[Adj Close]]-Table8[[#This Row],[Forecast 3 Period]])</f>
        <v>-2.434679999999986</v>
      </c>
      <c r="J683" s="69">
        <f>Table8[[#This Row],[Erorr ]]^2</f>
        <v>5.9276667023999314</v>
      </c>
      <c r="K683" s="69">
        <f>ABS(Table8[[#This Row],[Erorr ]])</f>
        <v>2.434679999999986</v>
      </c>
      <c r="L683" s="6">
        <f>Table8[[#This Row],[Abs Erorr ]]/Table8[[#This Row],[Adj Close]]</f>
        <v>1.6003197116285152E-2</v>
      </c>
      <c r="M683" s="75">
        <f t="shared" si="21"/>
        <v>155.47739999999999</v>
      </c>
      <c r="N683" s="69">
        <f>(Table8[[#This Row],[Adj Close]]-Table8[[#This Row],[Forecast 6 Period ]])</f>
        <v>-3.3402999999999849</v>
      </c>
      <c r="O683" s="69">
        <f>Table8[[#This Row],[Erorr 2]]^2</f>
        <v>11.1576040899999</v>
      </c>
      <c r="P683" s="69">
        <f>ABS(Table8[[#This Row],[Erorr 2]])</f>
        <v>3.3402999999999849</v>
      </c>
      <c r="Q683" s="6">
        <f>Table8[[#This Row],[Abs Erorr 4]]/Table8[[#This Row],[Adj Close]]</f>
        <v>2.1955854291951044E-2</v>
      </c>
    </row>
    <row r="684" spans="6:17" x14ac:dyDescent="0.3">
      <c r="F684" s="79">
        <v>44455</v>
      </c>
      <c r="G684" s="80">
        <v>151.83850000000001</v>
      </c>
      <c r="H684" s="69">
        <f t="shared" si="20"/>
        <v>152.84816000000001</v>
      </c>
      <c r="I684" s="69">
        <f>(Table8[[#This Row],[Adj Close]]-Table8[[#This Row],[Forecast 3 Period]])</f>
        <v>-1.0096599999999967</v>
      </c>
      <c r="J684" s="69">
        <f>Table8[[#This Row],[Erorr ]]^2</f>
        <v>1.0194133155999934</v>
      </c>
      <c r="K684" s="69">
        <f>ABS(Table8[[#This Row],[Erorr ]])</f>
        <v>1.0096599999999967</v>
      </c>
      <c r="L684" s="6">
        <f>Table8[[#This Row],[Abs Erorr ]]/Table8[[#This Row],[Adj Close]]</f>
        <v>6.6495651629856498E-3</v>
      </c>
      <c r="M684" s="75">
        <f t="shared" si="21"/>
        <v>154.49853999999999</v>
      </c>
      <c r="N684" s="69">
        <f>(Table8[[#This Row],[Adj Close]]-Table8[[#This Row],[Forecast 6 Period ]])</f>
        <v>-2.6600399999999809</v>
      </c>
      <c r="O684" s="69">
        <f>Table8[[#This Row],[Erorr 2]]^2</f>
        <v>7.0758128015998984</v>
      </c>
      <c r="P684" s="69">
        <f>ABS(Table8[[#This Row],[Erorr 2]])</f>
        <v>2.6600399999999809</v>
      </c>
      <c r="Q684" s="6">
        <f>Table8[[#This Row],[Abs Erorr 4]]/Table8[[#This Row],[Adj Close]]</f>
        <v>1.7518876964669573E-2</v>
      </c>
    </row>
    <row r="685" spans="6:17" x14ac:dyDescent="0.3">
      <c r="F685" s="79">
        <v>44456</v>
      </c>
      <c r="G685" s="80">
        <v>150.70160000000001</v>
      </c>
      <c r="H685" s="69">
        <f t="shared" si="20"/>
        <v>152.26336000000001</v>
      </c>
      <c r="I685" s="69">
        <f>(Table8[[#This Row],[Adj Close]]-Table8[[#This Row],[Forecast 3 Period]])</f>
        <v>-1.5617599999999925</v>
      </c>
      <c r="J685" s="69">
        <f>Table8[[#This Row],[Erorr ]]^2</f>
        <v>2.4390942975999765</v>
      </c>
      <c r="K685" s="69">
        <f>ABS(Table8[[#This Row],[Erorr ]])</f>
        <v>1.5617599999999925</v>
      </c>
      <c r="L685" s="6">
        <f>Table8[[#This Row],[Abs Erorr ]]/Table8[[#This Row],[Adj Close]]</f>
        <v>1.0363260907647911E-2</v>
      </c>
      <c r="M685" s="75">
        <f t="shared" si="21"/>
        <v>153.62181000000001</v>
      </c>
      <c r="N685" s="69">
        <f>(Table8[[#This Row],[Adj Close]]-Table8[[#This Row],[Forecast 6 Period ]])</f>
        <v>-2.9202099999999973</v>
      </c>
      <c r="O685" s="69">
        <f>Table8[[#This Row],[Erorr 2]]^2</f>
        <v>8.5276264440999849</v>
      </c>
      <c r="P685" s="69">
        <f>ABS(Table8[[#This Row],[Erorr 2]])</f>
        <v>2.9202099999999973</v>
      </c>
      <c r="Q685" s="6">
        <f>Table8[[#This Row],[Abs Erorr 4]]/Table8[[#This Row],[Adj Close]]</f>
        <v>1.9377431958253907E-2</v>
      </c>
    </row>
    <row r="686" spans="6:17" x14ac:dyDescent="0.3">
      <c r="F686" s="79">
        <v>44459</v>
      </c>
      <c r="G686" s="80">
        <v>148.61099999999999</v>
      </c>
      <c r="H686" s="69">
        <f t="shared" si="20"/>
        <v>151.47332</v>
      </c>
      <c r="I686" s="69">
        <f>(Table8[[#This Row],[Adj Close]]-Table8[[#This Row],[Forecast 3 Period]])</f>
        <v>-2.8623200000000111</v>
      </c>
      <c r="J686" s="69">
        <f>Table8[[#This Row],[Erorr ]]^2</f>
        <v>8.1928757824000638</v>
      </c>
      <c r="K686" s="69">
        <f>ABS(Table8[[#This Row],[Erorr ]])</f>
        <v>2.8623200000000111</v>
      </c>
      <c r="L686" s="6">
        <f>Table8[[#This Row],[Abs Erorr ]]/Table8[[#This Row],[Adj Close]]</f>
        <v>1.9260485428400396E-2</v>
      </c>
      <c r="M686" s="75">
        <f t="shared" si="21"/>
        <v>152.65644</v>
      </c>
      <c r="N686" s="69">
        <f>(Table8[[#This Row],[Adj Close]]-Table8[[#This Row],[Forecast 6 Period ]])</f>
        <v>-4.0454400000000135</v>
      </c>
      <c r="O686" s="69">
        <f>Table8[[#This Row],[Erorr 2]]^2</f>
        <v>16.36558479360011</v>
      </c>
      <c r="P686" s="69">
        <f>ABS(Table8[[#This Row],[Erorr 2]])</f>
        <v>4.0454400000000135</v>
      </c>
      <c r="Q686" s="6">
        <f>Table8[[#This Row],[Abs Erorr 4]]/Table8[[#This Row],[Adj Close]]</f>
        <v>2.7221672689101167E-2</v>
      </c>
    </row>
    <row r="687" spans="6:17" x14ac:dyDescent="0.3">
      <c r="F687" s="79">
        <v>44460</v>
      </c>
      <c r="G687" s="80">
        <v>149.3528</v>
      </c>
      <c r="H687" s="69">
        <f t="shared" si="20"/>
        <v>150.20643000000001</v>
      </c>
      <c r="I687" s="69">
        <f>(Table8[[#This Row],[Adj Close]]-Table8[[#This Row],[Forecast 3 Period]])</f>
        <v>-0.85363000000000966</v>
      </c>
      <c r="J687" s="69">
        <f>Table8[[#This Row],[Erorr ]]^2</f>
        <v>0.72868417690001652</v>
      </c>
      <c r="K687" s="69">
        <f>ABS(Table8[[#This Row],[Erorr ]])</f>
        <v>0.85363000000000966</v>
      </c>
      <c r="L687" s="6">
        <f>Table8[[#This Row],[Abs Erorr ]]/Table8[[#This Row],[Adj Close]]</f>
        <v>5.7155272616248882E-3</v>
      </c>
      <c r="M687" s="75">
        <f t="shared" si="21"/>
        <v>151.32208</v>
      </c>
      <c r="N687" s="69">
        <f>(Table8[[#This Row],[Adj Close]]-Table8[[#This Row],[Forecast 6 Period ]])</f>
        <v>-1.9692799999999977</v>
      </c>
      <c r="O687" s="69">
        <f>Table8[[#This Row],[Erorr 2]]^2</f>
        <v>3.8780637183999911</v>
      </c>
      <c r="P687" s="69">
        <f>ABS(Table8[[#This Row],[Erorr 2]])</f>
        <v>1.9692799999999977</v>
      </c>
      <c r="Q687" s="6">
        <f>Table8[[#This Row],[Abs Erorr 4]]/Table8[[#This Row],[Adj Close]]</f>
        <v>1.3185424042937245E-2</v>
      </c>
    </row>
    <row r="688" spans="6:17" x14ac:dyDescent="0.3">
      <c r="F688" s="79">
        <v>44461</v>
      </c>
      <c r="G688" s="80">
        <v>151.68430000000001</v>
      </c>
      <c r="H688" s="69">
        <f t="shared" si="20"/>
        <v>149.53489999999999</v>
      </c>
      <c r="I688" s="69">
        <f>(Table8[[#This Row],[Adj Close]]-Table8[[#This Row],[Forecast 3 Period]])</f>
        <v>2.1494000000000142</v>
      </c>
      <c r="J688" s="69">
        <f>Table8[[#This Row],[Erorr ]]^2</f>
        <v>4.6199203600000613</v>
      </c>
      <c r="K688" s="69">
        <f>ABS(Table8[[#This Row],[Erorr ]])</f>
        <v>2.1494000000000142</v>
      </c>
      <c r="L688" s="6">
        <f>Table8[[#This Row],[Abs Erorr ]]/Table8[[#This Row],[Adj Close]]</f>
        <v>1.4170220649071882E-2</v>
      </c>
      <c r="M688" s="75">
        <f t="shared" si="21"/>
        <v>150.61010000000002</v>
      </c>
      <c r="N688" s="69">
        <f>(Table8[[#This Row],[Adj Close]]-Table8[[#This Row],[Forecast 6 Period ]])</f>
        <v>1.0741999999999905</v>
      </c>
      <c r="O688" s="69">
        <f>Table8[[#This Row],[Erorr 2]]^2</f>
        <v>1.1539056399999796</v>
      </c>
      <c r="P688" s="69">
        <f>ABS(Table8[[#This Row],[Erorr 2]])</f>
        <v>1.0741999999999905</v>
      </c>
      <c r="Q688" s="6">
        <f>Table8[[#This Row],[Abs Erorr 4]]/Table8[[#This Row],[Adj Close]]</f>
        <v>7.0818140044816135E-3</v>
      </c>
    </row>
    <row r="689" spans="6:17" x14ac:dyDescent="0.3">
      <c r="F689" s="79">
        <v>44462</v>
      </c>
      <c r="G689" s="80">
        <v>153.74610000000001</v>
      </c>
      <c r="H689" s="69">
        <f t="shared" si="20"/>
        <v>150.06286</v>
      </c>
      <c r="I689" s="69">
        <f>(Table8[[#This Row],[Adj Close]]-Table8[[#This Row],[Forecast 3 Period]])</f>
        <v>3.6832400000000121</v>
      </c>
      <c r="J689" s="69">
        <f>Table8[[#This Row],[Erorr ]]^2</f>
        <v>13.566256897600089</v>
      </c>
      <c r="K689" s="69">
        <f>ABS(Table8[[#This Row],[Erorr ]])</f>
        <v>3.6832400000000121</v>
      </c>
      <c r="L689" s="6">
        <f>Table8[[#This Row],[Abs Erorr ]]/Table8[[#This Row],[Adj Close]]</f>
        <v>2.3956640200954768E-2</v>
      </c>
      <c r="M689" s="75">
        <f t="shared" si="21"/>
        <v>150.4675</v>
      </c>
      <c r="N689" s="69">
        <f>(Table8[[#This Row],[Adj Close]]-Table8[[#This Row],[Forecast 6 Period ]])</f>
        <v>3.2786000000000115</v>
      </c>
      <c r="O689" s="69">
        <f>Table8[[#This Row],[Erorr 2]]^2</f>
        <v>10.749217960000076</v>
      </c>
      <c r="P689" s="69">
        <f>ABS(Table8[[#This Row],[Erorr 2]])</f>
        <v>3.2786000000000115</v>
      </c>
      <c r="Q689" s="6">
        <f>Table8[[#This Row],[Abs Erorr 4]]/Table8[[#This Row],[Adj Close]]</f>
        <v>2.1324768563235175E-2</v>
      </c>
    </row>
    <row r="690" spans="6:17" x14ac:dyDescent="0.3">
      <c r="F690" s="79">
        <v>44463</v>
      </c>
      <c r="G690" s="80">
        <v>144.12129999999999</v>
      </c>
      <c r="H690" s="69">
        <f t="shared" si="20"/>
        <v>151.80957000000001</v>
      </c>
      <c r="I690" s="69">
        <f>(Table8[[#This Row],[Adj Close]]-Table8[[#This Row],[Forecast 3 Period]])</f>
        <v>-7.688270000000017</v>
      </c>
      <c r="J690" s="69">
        <f>Table8[[#This Row],[Erorr ]]^2</f>
        <v>59.109495592900259</v>
      </c>
      <c r="K690" s="69">
        <f>ABS(Table8[[#This Row],[Erorr ]])</f>
        <v>7.688270000000017</v>
      </c>
      <c r="L690" s="6">
        <f>Table8[[#This Row],[Abs Erorr ]]/Table8[[#This Row],[Adj Close]]</f>
        <v>5.3345827438414845E-2</v>
      </c>
      <c r="M690" s="75">
        <f t="shared" si="21"/>
        <v>150.93285000000003</v>
      </c>
      <c r="N690" s="69">
        <f>(Table8[[#This Row],[Adj Close]]-Table8[[#This Row],[Forecast 6 Period ]])</f>
        <v>-6.8115500000000395</v>
      </c>
      <c r="O690" s="69">
        <f>Table8[[#This Row],[Erorr 2]]^2</f>
        <v>46.39721340250054</v>
      </c>
      <c r="P690" s="69">
        <f>ABS(Table8[[#This Row],[Erorr 2]])</f>
        <v>6.8115500000000395</v>
      </c>
      <c r="Q690" s="6">
        <f>Table8[[#This Row],[Abs Erorr 4]]/Table8[[#This Row],[Adj Close]]</f>
        <v>4.7262618363836849E-2</v>
      </c>
    </row>
    <row r="691" spans="6:17" x14ac:dyDescent="0.3">
      <c r="F691" s="79">
        <v>44466</v>
      </c>
      <c r="G691" s="80">
        <v>142.62799999999999</v>
      </c>
      <c r="H691" s="69">
        <f t="shared" si="20"/>
        <v>149.27764000000002</v>
      </c>
      <c r="I691" s="69">
        <f>(Table8[[#This Row],[Adj Close]]-Table8[[#This Row],[Forecast 3 Period]])</f>
        <v>-6.6496400000000335</v>
      </c>
      <c r="J691" s="69">
        <f>Table8[[#This Row],[Erorr ]]^2</f>
        <v>44.217712129600443</v>
      </c>
      <c r="K691" s="69">
        <f>ABS(Table8[[#This Row],[Erorr ]])</f>
        <v>6.6496400000000335</v>
      </c>
      <c r="L691" s="6">
        <f>Table8[[#This Row],[Abs Erorr ]]/Table8[[#This Row],[Adj Close]]</f>
        <v>4.6622262108422151E-2</v>
      </c>
      <c r="M691" s="75">
        <f t="shared" si="21"/>
        <v>149.71215999999998</v>
      </c>
      <c r="N691" s="69">
        <f>(Table8[[#This Row],[Adj Close]]-Table8[[#This Row],[Forecast 6 Period ]])</f>
        <v>-7.0841599999999971</v>
      </c>
      <c r="O691" s="69">
        <f>Table8[[#This Row],[Erorr 2]]^2</f>
        <v>50.185322905599961</v>
      </c>
      <c r="P691" s="69">
        <f>ABS(Table8[[#This Row],[Erorr 2]])</f>
        <v>7.0841599999999971</v>
      </c>
      <c r="Q691" s="6">
        <f>Table8[[#This Row],[Abs Erorr 4]]/Table8[[#This Row],[Adj Close]]</f>
        <v>4.9668788737134345E-2</v>
      </c>
    </row>
    <row r="692" spans="6:17" x14ac:dyDescent="0.3">
      <c r="F692" s="79">
        <v>44467</v>
      </c>
      <c r="G692" s="80">
        <v>139.98820000000001</v>
      </c>
      <c r="H692" s="69">
        <f t="shared" si="20"/>
        <v>146.41141999999999</v>
      </c>
      <c r="I692" s="69">
        <f>(Table8[[#This Row],[Adj Close]]-Table8[[#This Row],[Forecast 3 Period]])</f>
        <v>-6.4232199999999864</v>
      </c>
      <c r="J692" s="69">
        <f>Table8[[#This Row],[Erorr ]]^2</f>
        <v>41.257755168399825</v>
      </c>
      <c r="K692" s="69">
        <f>ABS(Table8[[#This Row],[Erorr ]])</f>
        <v>6.4232199999999864</v>
      </c>
      <c r="L692" s="6">
        <f>Table8[[#This Row],[Abs Erorr ]]/Table8[[#This Row],[Adj Close]]</f>
        <v>4.5884010223718755E-2</v>
      </c>
      <c r="M692" s="75">
        <f t="shared" si="21"/>
        <v>148.23231999999999</v>
      </c>
      <c r="N692" s="69">
        <f>(Table8[[#This Row],[Adj Close]]-Table8[[#This Row],[Forecast 6 Period ]])</f>
        <v>-8.244119999999981</v>
      </c>
      <c r="O692" s="69">
        <f>Table8[[#This Row],[Erorr 2]]^2</f>
        <v>67.965514574399691</v>
      </c>
      <c r="P692" s="69">
        <f>ABS(Table8[[#This Row],[Erorr 2]])</f>
        <v>8.244119999999981</v>
      </c>
      <c r="Q692" s="6">
        <f>Table8[[#This Row],[Abs Erorr 4]]/Table8[[#This Row],[Adj Close]]</f>
        <v>5.889153514367626E-2</v>
      </c>
    </row>
    <row r="693" spans="6:17" x14ac:dyDescent="0.3">
      <c r="F693" s="79">
        <v>44468</v>
      </c>
      <c r="G693" s="80">
        <v>140.68180000000001</v>
      </c>
      <c r="H693" s="69">
        <f t="shared" si="20"/>
        <v>142.02007</v>
      </c>
      <c r="I693" s="69">
        <f>(Table8[[#This Row],[Adj Close]]-Table8[[#This Row],[Forecast 3 Period]])</f>
        <v>-1.3382699999999943</v>
      </c>
      <c r="J693" s="69">
        <f>Table8[[#This Row],[Erorr ]]^2</f>
        <v>1.7909665928999847</v>
      </c>
      <c r="K693" s="69">
        <f>ABS(Table8[[#This Row],[Erorr ]])</f>
        <v>1.3382699999999943</v>
      </c>
      <c r="L693" s="6">
        <f>Table8[[#This Row],[Abs Erorr ]]/Table8[[#This Row],[Adj Close]]</f>
        <v>9.5127443635210397E-3</v>
      </c>
      <c r="M693" s="75">
        <f t="shared" si="21"/>
        <v>146.20043000000001</v>
      </c>
      <c r="N693" s="69">
        <f>(Table8[[#This Row],[Adj Close]]-Table8[[#This Row],[Forecast 6 Period ]])</f>
        <v>-5.5186300000000017</v>
      </c>
      <c r="O693" s="69">
        <f>Table8[[#This Row],[Erorr 2]]^2</f>
        <v>30.455277076900018</v>
      </c>
      <c r="P693" s="69">
        <f>ABS(Table8[[#This Row],[Erorr 2]])</f>
        <v>5.5186300000000017</v>
      </c>
      <c r="Q693" s="6">
        <f>Table8[[#This Row],[Abs Erorr 4]]/Table8[[#This Row],[Adj Close]]</f>
        <v>3.9227746588400211E-2</v>
      </c>
    </row>
    <row r="694" spans="6:17" x14ac:dyDescent="0.3">
      <c r="F694" s="79">
        <v>44469</v>
      </c>
      <c r="G694" s="80">
        <v>139.92070000000001</v>
      </c>
      <c r="H694" s="69">
        <f t="shared" si="20"/>
        <v>141.05758</v>
      </c>
      <c r="I694" s="69">
        <f>(Table8[[#This Row],[Adj Close]]-Table8[[#This Row],[Forecast 3 Period]])</f>
        <v>-1.1368799999999908</v>
      </c>
      <c r="J694" s="69">
        <f>Table8[[#This Row],[Erorr ]]^2</f>
        <v>1.292496134399979</v>
      </c>
      <c r="K694" s="69">
        <f>ABS(Table8[[#This Row],[Erorr ]])</f>
        <v>1.1368799999999908</v>
      </c>
      <c r="L694" s="6">
        <f>Table8[[#This Row],[Abs Erorr ]]/Table8[[#This Row],[Adj Close]]</f>
        <v>8.1251737591363591E-3</v>
      </c>
      <c r="M694" s="75">
        <f t="shared" si="21"/>
        <v>144.02690000000001</v>
      </c>
      <c r="N694" s="69">
        <f>(Table8[[#This Row],[Adj Close]]-Table8[[#This Row],[Forecast 6 Period ]])</f>
        <v>-4.1062000000000012</v>
      </c>
      <c r="O694" s="69">
        <f>Table8[[#This Row],[Erorr 2]]^2</f>
        <v>16.860878440000011</v>
      </c>
      <c r="P694" s="69">
        <f>ABS(Table8[[#This Row],[Erorr 2]])</f>
        <v>4.1062000000000012</v>
      </c>
      <c r="Q694" s="6">
        <f>Table8[[#This Row],[Abs Erorr 4]]/Table8[[#This Row],[Adj Close]]</f>
        <v>2.9346622765609384E-2</v>
      </c>
    </row>
    <row r="695" spans="6:17" x14ac:dyDescent="0.3">
      <c r="F695" s="79">
        <v>44470</v>
      </c>
      <c r="G695" s="80">
        <v>141.68379999999999</v>
      </c>
      <c r="H695" s="69">
        <f t="shared" si="20"/>
        <v>140.16928000000001</v>
      </c>
      <c r="I695" s="69">
        <f>(Table8[[#This Row],[Adj Close]]-Table8[[#This Row],[Forecast 3 Period]])</f>
        <v>1.5145199999999761</v>
      </c>
      <c r="J695" s="69">
        <f>Table8[[#This Row],[Erorr ]]^2</f>
        <v>2.2937708303999278</v>
      </c>
      <c r="K695" s="69">
        <f>ABS(Table8[[#This Row],[Erorr ]])</f>
        <v>1.5145199999999761</v>
      </c>
      <c r="L695" s="6">
        <f>Table8[[#This Row],[Abs Erorr ]]/Table8[[#This Row],[Adj Close]]</f>
        <v>1.0689436618724062E-2</v>
      </c>
      <c r="M695" s="75">
        <f t="shared" si="21"/>
        <v>142.43048000000002</v>
      </c>
      <c r="N695" s="69">
        <f>(Table8[[#This Row],[Adj Close]]-Table8[[#This Row],[Forecast 6 Period ]])</f>
        <v>-0.74668000000002621</v>
      </c>
      <c r="O695" s="69">
        <f>Table8[[#This Row],[Erorr 2]]^2</f>
        <v>0.55753102240003916</v>
      </c>
      <c r="P695" s="69">
        <f>ABS(Table8[[#This Row],[Erorr 2]])</f>
        <v>0.74668000000002621</v>
      </c>
      <c r="Q695" s="6">
        <f>Table8[[#This Row],[Abs Erorr 4]]/Table8[[#This Row],[Adj Close]]</f>
        <v>5.2700449875005204E-3</v>
      </c>
    </row>
    <row r="696" spans="6:17" x14ac:dyDescent="0.3">
      <c r="F696" s="79">
        <v>44473</v>
      </c>
      <c r="G696" s="80">
        <v>141.76089999999999</v>
      </c>
      <c r="H696" s="69">
        <f t="shared" si="20"/>
        <v>140.85427000000001</v>
      </c>
      <c r="I696" s="69">
        <f>(Table8[[#This Row],[Adj Close]]-Table8[[#This Row],[Forecast 3 Period]])</f>
        <v>0.90662999999997851</v>
      </c>
      <c r="J696" s="69">
        <f>Table8[[#This Row],[Erorr ]]^2</f>
        <v>0.821977956899961</v>
      </c>
      <c r="K696" s="69">
        <f>ABS(Table8[[#This Row],[Erorr ]])</f>
        <v>0.90662999999997851</v>
      </c>
      <c r="L696" s="6">
        <f>Table8[[#This Row],[Abs Erorr ]]/Table8[[#This Row],[Adj Close]]</f>
        <v>6.3954870489675115E-3</v>
      </c>
      <c r="M696" s="75">
        <f t="shared" si="21"/>
        <v>141.12983</v>
      </c>
      <c r="N696" s="69">
        <f>(Table8[[#This Row],[Adj Close]]-Table8[[#This Row],[Forecast 6 Period ]])</f>
        <v>0.63106999999999402</v>
      </c>
      <c r="O696" s="69">
        <f>Table8[[#This Row],[Erorr 2]]^2</f>
        <v>0.39824934489999247</v>
      </c>
      <c r="P696" s="69">
        <f>ABS(Table8[[#This Row],[Erorr 2]])</f>
        <v>0.63106999999999402</v>
      </c>
      <c r="Q696" s="6">
        <f>Table8[[#This Row],[Abs Erorr 4]]/Table8[[#This Row],[Adj Close]]</f>
        <v>4.45165063145052E-3</v>
      </c>
    </row>
    <row r="697" spans="6:17" x14ac:dyDescent="0.3">
      <c r="F697" s="79">
        <v>44474</v>
      </c>
      <c r="G697" s="80">
        <v>143.99600000000001</v>
      </c>
      <c r="H697" s="69">
        <f t="shared" si="20"/>
        <v>141.18571</v>
      </c>
      <c r="I697" s="69">
        <f>(Table8[[#This Row],[Adj Close]]-Table8[[#This Row],[Forecast 3 Period]])</f>
        <v>2.8102900000000091</v>
      </c>
      <c r="J697" s="69">
        <f>Table8[[#This Row],[Erorr ]]^2</f>
        <v>7.8977298841000509</v>
      </c>
      <c r="K697" s="69">
        <f>ABS(Table8[[#This Row],[Erorr ]])</f>
        <v>2.8102900000000091</v>
      </c>
      <c r="L697" s="6">
        <f>Table8[[#This Row],[Abs Erorr ]]/Table8[[#This Row],[Adj Close]]</f>
        <v>1.9516444901247317E-2</v>
      </c>
      <c r="M697" s="75">
        <f t="shared" si="21"/>
        <v>141.07105999999999</v>
      </c>
      <c r="N697" s="69">
        <f>(Table8[[#This Row],[Adj Close]]-Table8[[#This Row],[Forecast 6 Period ]])</f>
        <v>2.9249400000000207</v>
      </c>
      <c r="O697" s="69">
        <f>Table8[[#This Row],[Erorr 2]]^2</f>
        <v>8.5552740036001218</v>
      </c>
      <c r="P697" s="69">
        <f>ABS(Table8[[#This Row],[Erorr 2]])</f>
        <v>2.9249400000000207</v>
      </c>
      <c r="Q697" s="6">
        <f>Table8[[#This Row],[Abs Erorr 4]]/Table8[[#This Row],[Adj Close]]</f>
        <v>2.0312647573543851E-2</v>
      </c>
    </row>
    <row r="698" spans="6:17" x14ac:dyDescent="0.3">
      <c r="F698" s="79">
        <v>44475</v>
      </c>
      <c r="G698" s="80">
        <v>143.36019999999999</v>
      </c>
      <c r="H698" s="69">
        <f t="shared" si="20"/>
        <v>142.63181</v>
      </c>
      <c r="I698" s="69">
        <f>(Table8[[#This Row],[Adj Close]]-Table8[[#This Row],[Forecast 3 Period]])</f>
        <v>0.72838999999999032</v>
      </c>
      <c r="J698" s="69">
        <f>Table8[[#This Row],[Erorr ]]^2</f>
        <v>0.53055199209998594</v>
      </c>
      <c r="K698" s="69">
        <f>ABS(Table8[[#This Row],[Erorr ]])</f>
        <v>0.72838999999999032</v>
      </c>
      <c r="L698" s="6">
        <f>Table8[[#This Row],[Abs Erorr ]]/Table8[[#This Row],[Adj Close]]</f>
        <v>5.0808383358839507E-3</v>
      </c>
      <c r="M698" s="75">
        <f t="shared" si="21"/>
        <v>141.53928000000002</v>
      </c>
      <c r="N698" s="69">
        <f>(Table8[[#This Row],[Adj Close]]-Table8[[#This Row],[Forecast 6 Period ]])</f>
        <v>1.8209199999999726</v>
      </c>
      <c r="O698" s="69">
        <f>Table8[[#This Row],[Erorr 2]]^2</f>
        <v>3.3157496463999001</v>
      </c>
      <c r="P698" s="69">
        <f>ABS(Table8[[#This Row],[Erorr 2]])</f>
        <v>1.8209199999999726</v>
      </c>
      <c r="Q698" s="6">
        <f>Table8[[#This Row],[Abs Erorr 4]]/Table8[[#This Row],[Adj Close]]</f>
        <v>1.2701712190691508E-2</v>
      </c>
    </row>
    <row r="699" spans="6:17" x14ac:dyDescent="0.3">
      <c r="F699" s="79">
        <v>44476</v>
      </c>
      <c r="G699" s="80">
        <v>146.2987</v>
      </c>
      <c r="H699" s="69">
        <f t="shared" si="20"/>
        <v>143.07114999999999</v>
      </c>
      <c r="I699" s="69">
        <f>(Table8[[#This Row],[Adj Close]]-Table8[[#This Row],[Forecast 3 Period]])</f>
        <v>3.2275500000000079</v>
      </c>
      <c r="J699" s="69">
        <f>Table8[[#This Row],[Erorr ]]^2</f>
        <v>10.417079002500051</v>
      </c>
      <c r="K699" s="69">
        <f>ABS(Table8[[#This Row],[Erorr ]])</f>
        <v>3.2275500000000079</v>
      </c>
      <c r="L699" s="6">
        <f>Table8[[#This Row],[Abs Erorr ]]/Table8[[#This Row],[Adj Close]]</f>
        <v>2.206137170050047E-2</v>
      </c>
      <c r="M699" s="75">
        <f t="shared" si="21"/>
        <v>142.22043000000002</v>
      </c>
      <c r="N699" s="69">
        <f>(Table8[[#This Row],[Adj Close]]-Table8[[#This Row],[Forecast 6 Period ]])</f>
        <v>4.078269999999975</v>
      </c>
      <c r="O699" s="69">
        <f>Table8[[#This Row],[Erorr 2]]^2</f>
        <v>16.632286192899794</v>
      </c>
      <c r="P699" s="69">
        <f>ABS(Table8[[#This Row],[Erorr 2]])</f>
        <v>4.078269999999975</v>
      </c>
      <c r="Q699" s="6">
        <f>Table8[[#This Row],[Abs Erorr 4]]/Table8[[#This Row],[Adj Close]]</f>
        <v>2.7876324259887307E-2</v>
      </c>
    </row>
    <row r="700" spans="6:17" x14ac:dyDescent="0.3">
      <c r="F700" s="79">
        <v>44477</v>
      </c>
      <c r="G700" s="80">
        <v>146.9057</v>
      </c>
      <c r="H700" s="69">
        <f t="shared" si="20"/>
        <v>144.72633999999999</v>
      </c>
      <c r="I700" s="69">
        <f>(Table8[[#This Row],[Adj Close]]-Table8[[#This Row],[Forecast 3 Period]])</f>
        <v>2.1793600000000026</v>
      </c>
      <c r="J700" s="69">
        <f>Table8[[#This Row],[Erorr ]]^2</f>
        <v>4.7496100096000111</v>
      </c>
      <c r="K700" s="69">
        <f>ABS(Table8[[#This Row],[Erorr ]])</f>
        <v>2.1793600000000026</v>
      </c>
      <c r="L700" s="6">
        <f>Table8[[#This Row],[Abs Erorr ]]/Table8[[#This Row],[Adj Close]]</f>
        <v>1.4835094894207663E-2</v>
      </c>
      <c r="M700" s="75">
        <f t="shared" si="21"/>
        <v>143.24361000000002</v>
      </c>
      <c r="N700" s="69">
        <f>(Table8[[#This Row],[Adj Close]]-Table8[[#This Row],[Forecast 6 Period ]])</f>
        <v>3.6620899999999779</v>
      </c>
      <c r="O700" s="69">
        <f>Table8[[#This Row],[Erorr 2]]^2</f>
        <v>13.410903168099837</v>
      </c>
      <c r="P700" s="69">
        <f>ABS(Table8[[#This Row],[Erorr 2]])</f>
        <v>3.6620899999999779</v>
      </c>
      <c r="Q700" s="6">
        <f>Table8[[#This Row],[Abs Erorr 4]]/Table8[[#This Row],[Adj Close]]</f>
        <v>2.4928168205862522E-2</v>
      </c>
    </row>
    <row r="701" spans="6:17" x14ac:dyDescent="0.3">
      <c r="F701" s="79">
        <v>44480</v>
      </c>
      <c r="G701" s="80">
        <v>144.7861</v>
      </c>
      <c r="H701" s="69">
        <f t="shared" si="20"/>
        <v>145.65995000000001</v>
      </c>
      <c r="I701" s="69">
        <f>(Table8[[#This Row],[Adj Close]]-Table8[[#This Row],[Forecast 3 Period]])</f>
        <v>-0.87385000000000446</v>
      </c>
      <c r="J701" s="69">
        <f>Table8[[#This Row],[Erorr ]]^2</f>
        <v>0.76361382250000776</v>
      </c>
      <c r="K701" s="69">
        <f>ABS(Table8[[#This Row],[Erorr ]])</f>
        <v>0.87385000000000446</v>
      </c>
      <c r="L701" s="6">
        <f>Table8[[#This Row],[Abs Erorr ]]/Table8[[#This Row],[Adj Close]]</f>
        <v>6.0354550609485608E-3</v>
      </c>
      <c r="M701" s="75">
        <f t="shared" si="21"/>
        <v>144.45659000000001</v>
      </c>
      <c r="N701" s="69">
        <f>(Table8[[#This Row],[Adj Close]]-Table8[[#This Row],[Forecast 6 Period ]])</f>
        <v>0.32950999999999908</v>
      </c>
      <c r="O701" s="69">
        <f>Table8[[#This Row],[Erorr 2]]^2</f>
        <v>0.10857684009999939</v>
      </c>
      <c r="P701" s="69">
        <f>ABS(Table8[[#This Row],[Erorr 2]])</f>
        <v>0.32950999999999908</v>
      </c>
      <c r="Q701" s="6">
        <f>Table8[[#This Row],[Abs Erorr 4]]/Table8[[#This Row],[Adj Close]]</f>
        <v>2.2758400150290608E-3</v>
      </c>
    </row>
    <row r="702" spans="6:17" x14ac:dyDescent="0.3">
      <c r="F702" s="79">
        <v>44481</v>
      </c>
      <c r="G702" s="80">
        <v>147.7439</v>
      </c>
      <c r="H702" s="69">
        <f t="shared" si="20"/>
        <v>145.87576000000001</v>
      </c>
      <c r="I702" s="69">
        <f>(Table8[[#This Row],[Adj Close]]-Table8[[#This Row],[Forecast 3 Period]])</f>
        <v>1.8681399999999826</v>
      </c>
      <c r="J702" s="69">
        <f>Table8[[#This Row],[Erorr ]]^2</f>
        <v>3.4899470595999351</v>
      </c>
      <c r="K702" s="69">
        <f>ABS(Table8[[#This Row],[Erorr ]])</f>
        <v>1.8681399999999826</v>
      </c>
      <c r="L702" s="6">
        <f>Table8[[#This Row],[Abs Erorr ]]/Table8[[#This Row],[Adj Close]]</f>
        <v>1.2644447588022129E-2</v>
      </c>
      <c r="M702" s="75">
        <f t="shared" si="21"/>
        <v>144.84583000000001</v>
      </c>
      <c r="N702" s="69">
        <f>(Table8[[#This Row],[Adj Close]]-Table8[[#This Row],[Forecast 6 Period ]])</f>
        <v>2.8980699999999899</v>
      </c>
      <c r="O702" s="69">
        <f>Table8[[#This Row],[Erorr 2]]^2</f>
        <v>8.3988097248999409</v>
      </c>
      <c r="P702" s="69">
        <f>ABS(Table8[[#This Row],[Erorr 2]])</f>
        <v>2.8980699999999899</v>
      </c>
      <c r="Q702" s="6">
        <f>Table8[[#This Row],[Abs Erorr 4]]/Table8[[#This Row],[Adj Close]]</f>
        <v>1.9615496815773716E-2</v>
      </c>
    </row>
    <row r="703" spans="6:17" x14ac:dyDescent="0.3">
      <c r="F703" s="79">
        <v>44482</v>
      </c>
      <c r="G703" s="80">
        <v>150.58600000000001</v>
      </c>
      <c r="H703" s="69">
        <f t="shared" si="20"/>
        <v>146.60509999999999</v>
      </c>
      <c r="I703" s="69">
        <f>(Table8[[#This Row],[Adj Close]]-Table8[[#This Row],[Forecast 3 Period]])</f>
        <v>3.9809000000000196</v>
      </c>
      <c r="J703" s="69">
        <f>Table8[[#This Row],[Erorr ]]^2</f>
        <v>15.847564810000156</v>
      </c>
      <c r="K703" s="69">
        <f>ABS(Table8[[#This Row],[Erorr ]])</f>
        <v>3.9809000000000196</v>
      </c>
      <c r="L703" s="6">
        <f>Table8[[#This Row],[Abs Erorr ]]/Table8[[#This Row],[Adj Close]]</f>
        <v>2.6436056472713396E-2</v>
      </c>
      <c r="M703" s="75">
        <f t="shared" si="21"/>
        <v>145.88249999999999</v>
      </c>
      <c r="N703" s="69">
        <f>(Table8[[#This Row],[Adj Close]]-Table8[[#This Row],[Forecast 6 Period ]])</f>
        <v>4.7035000000000196</v>
      </c>
      <c r="O703" s="69">
        <f>Table8[[#This Row],[Erorr 2]]^2</f>
        <v>22.122912250000184</v>
      </c>
      <c r="P703" s="69">
        <f>ABS(Table8[[#This Row],[Erorr 2]])</f>
        <v>4.7035000000000196</v>
      </c>
      <c r="Q703" s="6">
        <f>Table8[[#This Row],[Abs Erorr 4]]/Table8[[#This Row],[Adj Close]]</f>
        <v>3.1234643326737008E-2</v>
      </c>
    </row>
    <row r="704" spans="6:17" x14ac:dyDescent="0.3">
      <c r="F704" s="79">
        <v>44483</v>
      </c>
      <c r="G704" s="80">
        <v>151.39529999999999</v>
      </c>
      <c r="H704" s="69">
        <f t="shared" si="20"/>
        <v>147.99340000000001</v>
      </c>
      <c r="I704" s="69">
        <f>(Table8[[#This Row],[Adj Close]]-Table8[[#This Row],[Forecast 3 Period]])</f>
        <v>3.4018999999999835</v>
      </c>
      <c r="J704" s="69">
        <f>Table8[[#This Row],[Erorr ]]^2</f>
        <v>11.572923609999888</v>
      </c>
      <c r="K704" s="69">
        <f>ABS(Table8[[#This Row],[Erorr ]])</f>
        <v>3.4018999999999835</v>
      </c>
      <c r="L704" s="6">
        <f>Table8[[#This Row],[Abs Erorr ]]/Table8[[#This Row],[Adj Close]]</f>
        <v>2.2470314468150489E-2</v>
      </c>
      <c r="M704" s="75">
        <f t="shared" si="21"/>
        <v>146.97023000000002</v>
      </c>
      <c r="N704" s="69">
        <f>(Table8[[#This Row],[Adj Close]]-Table8[[#This Row],[Forecast 6 Period ]])</f>
        <v>4.4250699999999767</v>
      </c>
      <c r="O704" s="69">
        <f>Table8[[#This Row],[Erorr 2]]^2</f>
        <v>19.581244504899793</v>
      </c>
      <c r="P704" s="69">
        <f>ABS(Table8[[#This Row],[Erorr 2]])</f>
        <v>4.4250699999999767</v>
      </c>
      <c r="Q704" s="6">
        <f>Table8[[#This Row],[Abs Erorr 4]]/Table8[[#This Row],[Adj Close]]</f>
        <v>2.9228582393244551E-2</v>
      </c>
    </row>
    <row r="705" spans="6:17" x14ac:dyDescent="0.3">
      <c r="F705" s="79">
        <v>44484</v>
      </c>
      <c r="G705" s="80">
        <v>152.23349999999999</v>
      </c>
      <c r="H705" s="69">
        <f t="shared" si="20"/>
        <v>150.05709000000002</v>
      </c>
      <c r="I705" s="69">
        <f>(Table8[[#This Row],[Adj Close]]-Table8[[#This Row],[Forecast 3 Period]])</f>
        <v>2.1764099999999758</v>
      </c>
      <c r="J705" s="69">
        <f>Table8[[#This Row],[Erorr ]]^2</f>
        <v>4.7367604880998941</v>
      </c>
      <c r="K705" s="69">
        <f>ABS(Table8[[#This Row],[Erorr ]])</f>
        <v>2.1764099999999758</v>
      </c>
      <c r="L705" s="6">
        <f>Table8[[#This Row],[Abs Erorr ]]/Table8[[#This Row],[Adj Close]]</f>
        <v>1.4296524746524096E-2</v>
      </c>
      <c r="M705" s="75">
        <f t="shared" si="21"/>
        <v>148.22270000000003</v>
      </c>
      <c r="N705" s="69">
        <f>(Table8[[#This Row],[Adj Close]]-Table8[[#This Row],[Forecast 6 Period ]])</f>
        <v>4.0107999999999606</v>
      </c>
      <c r="O705" s="69">
        <f>Table8[[#This Row],[Erorr 2]]^2</f>
        <v>16.086516639999683</v>
      </c>
      <c r="P705" s="69">
        <f>ABS(Table8[[#This Row],[Erorr 2]])</f>
        <v>4.0107999999999606</v>
      </c>
      <c r="Q705" s="6">
        <f>Table8[[#This Row],[Abs Erorr 4]]/Table8[[#This Row],[Adj Close]]</f>
        <v>2.6346369228848848E-2</v>
      </c>
    </row>
    <row r="706" spans="6:17" x14ac:dyDescent="0.3">
      <c r="F706" s="79">
        <v>44487</v>
      </c>
      <c r="G706" s="80">
        <v>153.60159999999999</v>
      </c>
      <c r="H706" s="69">
        <f t="shared" si="20"/>
        <v>151.48778999999999</v>
      </c>
      <c r="I706" s="69">
        <f>(Table8[[#This Row],[Adj Close]]-Table8[[#This Row],[Forecast 3 Period]])</f>
        <v>2.1138100000000009</v>
      </c>
      <c r="J706" s="69">
        <f>Table8[[#This Row],[Erorr ]]^2</f>
        <v>4.4681927161000035</v>
      </c>
      <c r="K706" s="69">
        <f>ABS(Table8[[#This Row],[Erorr ]])</f>
        <v>2.1138100000000009</v>
      </c>
      <c r="L706" s="6">
        <f>Table8[[#This Row],[Abs Erorr ]]/Table8[[#This Row],[Adj Close]]</f>
        <v>1.376164050374476E-2</v>
      </c>
      <c r="M706" s="75">
        <f t="shared" si="21"/>
        <v>149.56092000000001</v>
      </c>
      <c r="N706" s="69">
        <f>(Table8[[#This Row],[Adj Close]]-Table8[[#This Row],[Forecast 6 Period ]])</f>
        <v>4.0406799999999805</v>
      </c>
      <c r="O706" s="69">
        <f>Table8[[#This Row],[Erorr 2]]^2</f>
        <v>16.327094862399843</v>
      </c>
      <c r="P706" s="69">
        <f>ABS(Table8[[#This Row],[Erorr 2]])</f>
        <v>4.0406799999999805</v>
      </c>
      <c r="Q706" s="6">
        <f>Table8[[#This Row],[Abs Erorr 4]]/Table8[[#This Row],[Adj Close]]</f>
        <v>2.6306236393370777E-2</v>
      </c>
    </row>
    <row r="707" spans="6:17" x14ac:dyDescent="0.3">
      <c r="F707" s="79">
        <v>44488</v>
      </c>
      <c r="G707" s="80">
        <v>152.0505</v>
      </c>
      <c r="H707" s="69">
        <f t="shared" si="20"/>
        <v>152.52928</v>
      </c>
      <c r="I707" s="69">
        <f>(Table8[[#This Row],[Adj Close]]-Table8[[#This Row],[Forecast 3 Period]])</f>
        <v>-0.47878000000000043</v>
      </c>
      <c r="J707" s="69">
        <f>Table8[[#This Row],[Erorr ]]^2</f>
        <v>0.2292302884000004</v>
      </c>
      <c r="K707" s="69">
        <f>ABS(Table8[[#This Row],[Erorr ]])</f>
        <v>0.47878000000000043</v>
      </c>
      <c r="L707" s="6">
        <f>Table8[[#This Row],[Abs Erorr ]]/Table8[[#This Row],[Adj Close]]</f>
        <v>3.1488222662865327E-3</v>
      </c>
      <c r="M707" s="75">
        <f t="shared" si="21"/>
        <v>150.81628000000001</v>
      </c>
      <c r="N707" s="69">
        <f>(Table8[[#This Row],[Adj Close]]-Table8[[#This Row],[Forecast 6 Period ]])</f>
        <v>1.2342199999999934</v>
      </c>
      <c r="O707" s="69">
        <f>Table8[[#This Row],[Erorr 2]]^2</f>
        <v>1.5232990083999838</v>
      </c>
      <c r="P707" s="69">
        <f>ABS(Table8[[#This Row],[Erorr 2]])</f>
        <v>1.2342199999999934</v>
      </c>
      <c r="Q707" s="6">
        <f>Table8[[#This Row],[Abs Erorr 4]]/Table8[[#This Row],[Adj Close]]</f>
        <v>8.1171715975941767E-3</v>
      </c>
    </row>
    <row r="708" spans="6:17" x14ac:dyDescent="0.3">
      <c r="F708" s="79">
        <v>44489</v>
      </c>
      <c r="G708" s="80">
        <v>152.6574</v>
      </c>
      <c r="H708" s="69">
        <f t="shared" si="20"/>
        <v>152.57073</v>
      </c>
      <c r="I708" s="69">
        <f>(Table8[[#This Row],[Adj Close]]-Table8[[#This Row],[Forecast 3 Period]])</f>
        <v>8.6669999999998026E-2</v>
      </c>
      <c r="J708" s="69">
        <f>Table8[[#This Row],[Erorr ]]^2</f>
        <v>7.511688899999658E-3</v>
      </c>
      <c r="K708" s="69">
        <f>ABS(Table8[[#This Row],[Erorr ]])</f>
        <v>8.6669999999998026E-2</v>
      </c>
      <c r="L708" s="6">
        <f>Table8[[#This Row],[Abs Erorr ]]/Table8[[#This Row],[Adj Close]]</f>
        <v>5.67741884769412E-4</v>
      </c>
      <c r="M708" s="75">
        <f t="shared" si="21"/>
        <v>151.68917000000002</v>
      </c>
      <c r="N708" s="69">
        <f>(Table8[[#This Row],[Adj Close]]-Table8[[#This Row],[Forecast 6 Period ]])</f>
        <v>0.96822999999997705</v>
      </c>
      <c r="O708" s="69">
        <f>Table8[[#This Row],[Erorr 2]]^2</f>
        <v>0.9374693328999556</v>
      </c>
      <c r="P708" s="69">
        <f>ABS(Table8[[#This Row],[Erorr 2]])</f>
        <v>0.96822999999997705</v>
      </c>
      <c r="Q708" s="6">
        <f>Table8[[#This Row],[Abs Erorr 4]]/Table8[[#This Row],[Adj Close]]</f>
        <v>6.3425028855461779E-3</v>
      </c>
    </row>
    <row r="709" spans="6:17" x14ac:dyDescent="0.3">
      <c r="F709" s="79">
        <v>44490</v>
      </c>
      <c r="G709" s="80">
        <v>156.251</v>
      </c>
      <c r="H709" s="69">
        <f t="shared" si="20"/>
        <v>152.75859</v>
      </c>
      <c r="I709" s="69">
        <f>(Table8[[#This Row],[Adj Close]]-Table8[[#This Row],[Forecast 3 Period]])</f>
        <v>3.4924100000000067</v>
      </c>
      <c r="J709" s="69">
        <f>Table8[[#This Row],[Erorr ]]^2</f>
        <v>12.196927608100047</v>
      </c>
      <c r="K709" s="69">
        <f>ABS(Table8[[#This Row],[Erorr ]])</f>
        <v>3.4924100000000067</v>
      </c>
      <c r="L709" s="6">
        <f>Table8[[#This Row],[Abs Erorr ]]/Table8[[#This Row],[Adj Close]]</f>
        <v>2.2351280951801951E-2</v>
      </c>
      <c r="M709" s="75">
        <f t="shared" si="21"/>
        <v>152.30673000000002</v>
      </c>
      <c r="N709" s="69">
        <f>(Table8[[#This Row],[Adj Close]]-Table8[[#This Row],[Forecast 6 Period ]])</f>
        <v>3.9442699999999888</v>
      </c>
      <c r="O709" s="69">
        <f>Table8[[#This Row],[Erorr 2]]^2</f>
        <v>15.557265832899912</v>
      </c>
      <c r="P709" s="69">
        <f>ABS(Table8[[#This Row],[Erorr 2]])</f>
        <v>3.9442699999999888</v>
      </c>
      <c r="Q709" s="6">
        <f>Table8[[#This Row],[Abs Erorr 4]]/Table8[[#This Row],[Adj Close]]</f>
        <v>2.5243166443734689E-2</v>
      </c>
    </row>
    <row r="710" spans="6:17" x14ac:dyDescent="0.3">
      <c r="F710" s="79">
        <v>44491</v>
      </c>
      <c r="G710" s="80">
        <v>157.5035</v>
      </c>
      <c r="H710" s="69">
        <f t="shared" ref="H710:H773" si="22">$A$10*G709+$A$11*G708+$A$12*G707</f>
        <v>153.91276999999999</v>
      </c>
      <c r="I710" s="69">
        <f>(Table8[[#This Row],[Adj Close]]-Table8[[#This Row],[Forecast 3 Period]])</f>
        <v>3.5907300000000077</v>
      </c>
      <c r="J710" s="69">
        <f>Table8[[#This Row],[Erorr ]]^2</f>
        <v>12.893341932900055</v>
      </c>
      <c r="K710" s="69">
        <f>ABS(Table8[[#This Row],[Erorr ]])</f>
        <v>3.5907300000000077</v>
      </c>
      <c r="L710" s="6">
        <f>Table8[[#This Row],[Abs Erorr ]]/Table8[[#This Row],[Adj Close]]</f>
        <v>2.2797779096972497E-2</v>
      </c>
      <c r="M710" s="75">
        <f t="shared" si="21"/>
        <v>153.27498000000003</v>
      </c>
      <c r="N710" s="69">
        <f>(Table8[[#This Row],[Adj Close]]-Table8[[#This Row],[Forecast 6 Period ]])</f>
        <v>4.2285199999999747</v>
      </c>
      <c r="O710" s="69">
        <f>Table8[[#This Row],[Erorr 2]]^2</f>
        <v>17.880381390399787</v>
      </c>
      <c r="P710" s="69">
        <f>ABS(Table8[[#This Row],[Erorr 2]])</f>
        <v>4.2285199999999747</v>
      </c>
      <c r="Q710" s="6">
        <f>Table8[[#This Row],[Abs Erorr 4]]/Table8[[#This Row],[Adj Close]]</f>
        <v>2.684714942842524E-2</v>
      </c>
    </row>
    <row r="711" spans="6:17" x14ac:dyDescent="0.3">
      <c r="F711" s="79">
        <v>44494</v>
      </c>
      <c r="G711" s="80">
        <v>158.2165</v>
      </c>
      <c r="H711" s="69">
        <f t="shared" si="22"/>
        <v>155.67392000000001</v>
      </c>
      <c r="I711" s="69">
        <f>(Table8[[#This Row],[Adj Close]]-Table8[[#This Row],[Forecast 3 Period]])</f>
        <v>2.5425799999999867</v>
      </c>
      <c r="J711" s="69">
        <f>Table8[[#This Row],[Erorr ]]^2</f>
        <v>6.4647130563999324</v>
      </c>
      <c r="K711" s="69">
        <f>ABS(Table8[[#This Row],[Erorr ]])</f>
        <v>2.5425799999999867</v>
      </c>
      <c r="L711" s="6">
        <f>Table8[[#This Row],[Abs Erorr ]]/Table8[[#This Row],[Adj Close]]</f>
        <v>1.6070258158915073E-2</v>
      </c>
      <c r="M711" s="75">
        <f t="shared" si="21"/>
        <v>154.27599000000001</v>
      </c>
      <c r="N711" s="69">
        <f>(Table8[[#This Row],[Adj Close]]-Table8[[#This Row],[Forecast 6 Period ]])</f>
        <v>3.9405099999999891</v>
      </c>
      <c r="O711" s="69">
        <f>Table8[[#This Row],[Erorr 2]]^2</f>
        <v>15.527619060099914</v>
      </c>
      <c r="P711" s="69">
        <f>ABS(Table8[[#This Row],[Erorr 2]])</f>
        <v>3.9405099999999891</v>
      </c>
      <c r="Q711" s="6">
        <f>Table8[[#This Row],[Abs Erorr 4]]/Table8[[#This Row],[Adj Close]]</f>
        <v>2.4905809444653301E-2</v>
      </c>
    </row>
    <row r="712" spans="6:17" x14ac:dyDescent="0.3">
      <c r="F712" s="79">
        <v>44495</v>
      </c>
      <c r="G712" s="80">
        <v>157.8022</v>
      </c>
      <c r="H712" s="69">
        <f t="shared" si="22"/>
        <v>157.41295</v>
      </c>
      <c r="I712" s="69">
        <f>(Table8[[#This Row],[Adj Close]]-Table8[[#This Row],[Forecast 3 Period]])</f>
        <v>0.38925000000000409</v>
      </c>
      <c r="J712" s="69">
        <f>Table8[[#This Row],[Erorr ]]^2</f>
        <v>0.1515155625000032</v>
      </c>
      <c r="K712" s="69">
        <f>ABS(Table8[[#This Row],[Erorr ]])</f>
        <v>0.38925000000000409</v>
      </c>
      <c r="L712" s="6">
        <f>Table8[[#This Row],[Abs Erorr ]]/Table8[[#This Row],[Adj Close]]</f>
        <v>2.466695648096187E-3</v>
      </c>
      <c r="M712" s="75">
        <f t="shared" si="21"/>
        <v>155.49089000000004</v>
      </c>
      <c r="N712" s="69">
        <f>(Table8[[#This Row],[Adj Close]]-Table8[[#This Row],[Forecast 6 Period ]])</f>
        <v>2.3113099999999633</v>
      </c>
      <c r="O712" s="69">
        <f>Table8[[#This Row],[Erorr 2]]^2</f>
        <v>5.3421539160998304</v>
      </c>
      <c r="P712" s="69">
        <f>ABS(Table8[[#This Row],[Erorr 2]])</f>
        <v>2.3113099999999633</v>
      </c>
      <c r="Q712" s="6">
        <f>Table8[[#This Row],[Abs Erorr 4]]/Table8[[#This Row],[Adj Close]]</f>
        <v>1.464688071522427E-2</v>
      </c>
    </row>
    <row r="713" spans="6:17" x14ac:dyDescent="0.3">
      <c r="F713" s="79">
        <v>44496</v>
      </c>
      <c r="G713" s="80">
        <v>156.41480000000001</v>
      </c>
      <c r="H713" s="69">
        <f t="shared" si="22"/>
        <v>157.83687999999998</v>
      </c>
      <c r="I713" s="69">
        <f>(Table8[[#This Row],[Adj Close]]-Table8[[#This Row],[Forecast 3 Period]])</f>
        <v>-1.4220799999999656</v>
      </c>
      <c r="J713" s="69">
        <f>Table8[[#This Row],[Erorr ]]^2</f>
        <v>2.0223115263999021</v>
      </c>
      <c r="K713" s="69">
        <f>ABS(Table8[[#This Row],[Erorr ]])</f>
        <v>1.4220799999999656</v>
      </c>
      <c r="L713" s="6">
        <f>Table8[[#This Row],[Abs Erorr ]]/Table8[[#This Row],[Adj Close]]</f>
        <v>9.0917227781512067E-3</v>
      </c>
      <c r="M713" s="75">
        <f t="shared" ref="M713:M776" si="23">$B$10*G712+$B$11*G711+$B$12*G710+$B$13*G709+$B$14*G708+$B$15*G707</f>
        <v>156.42543000000001</v>
      </c>
      <c r="N713" s="69">
        <f>(Table8[[#This Row],[Adj Close]]-Table8[[#This Row],[Forecast 6 Period ]])</f>
        <v>-1.0629999999991924E-2</v>
      </c>
      <c r="O713" s="69">
        <f>Table8[[#This Row],[Erorr 2]]^2</f>
        <v>1.129968999998283E-4</v>
      </c>
      <c r="P713" s="69">
        <f>ABS(Table8[[#This Row],[Erorr 2]])</f>
        <v>1.0629999999991924E-2</v>
      </c>
      <c r="Q713" s="6">
        <f>Table8[[#This Row],[Abs Erorr 4]]/Table8[[#This Row],[Adj Close]]</f>
        <v>6.7960320890298891E-5</v>
      </c>
    </row>
    <row r="714" spans="6:17" x14ac:dyDescent="0.3">
      <c r="F714" s="79">
        <v>44497</v>
      </c>
      <c r="G714" s="80">
        <v>158.4477</v>
      </c>
      <c r="H714" s="69">
        <f t="shared" si="22"/>
        <v>157.37153000000001</v>
      </c>
      <c r="I714" s="69">
        <f>(Table8[[#This Row],[Adj Close]]-Table8[[#This Row],[Forecast 3 Period]])</f>
        <v>1.0761699999999905</v>
      </c>
      <c r="J714" s="69">
        <f>Table8[[#This Row],[Erorr ]]^2</f>
        <v>1.1581418688999796</v>
      </c>
      <c r="K714" s="69">
        <f>ABS(Table8[[#This Row],[Erorr ]])</f>
        <v>1.0761699999999905</v>
      </c>
      <c r="L714" s="6">
        <f>Table8[[#This Row],[Abs Erorr ]]/Table8[[#This Row],[Adj Close]]</f>
        <v>6.7919572199532747E-3</v>
      </c>
      <c r="M714" s="75">
        <f t="shared" si="23"/>
        <v>156.87824000000001</v>
      </c>
      <c r="N714" s="69">
        <f>(Table8[[#This Row],[Adj Close]]-Table8[[#This Row],[Forecast 6 Period ]])</f>
        <v>1.5694599999999923</v>
      </c>
      <c r="O714" s="69">
        <f>Table8[[#This Row],[Erorr 2]]^2</f>
        <v>2.4632046915999757</v>
      </c>
      <c r="P714" s="69">
        <f>ABS(Table8[[#This Row],[Erorr 2]])</f>
        <v>1.5694599999999923</v>
      </c>
      <c r="Q714" s="6">
        <f>Table8[[#This Row],[Abs Erorr 4]]/Table8[[#This Row],[Adj Close]]</f>
        <v>9.9052242474961284E-3</v>
      </c>
    </row>
    <row r="715" spans="6:17" x14ac:dyDescent="0.3">
      <c r="F715" s="79">
        <v>44498</v>
      </c>
      <c r="G715" s="80">
        <v>161.17420000000001</v>
      </c>
      <c r="H715" s="69">
        <f t="shared" si="22"/>
        <v>157.64418000000001</v>
      </c>
      <c r="I715" s="69">
        <f>(Table8[[#This Row],[Adj Close]]-Table8[[#This Row],[Forecast 3 Period]])</f>
        <v>3.5300200000000075</v>
      </c>
      <c r="J715" s="69">
        <f>Table8[[#This Row],[Erorr ]]^2</f>
        <v>12.461041200400054</v>
      </c>
      <c r="K715" s="69">
        <f>ABS(Table8[[#This Row],[Erorr ]])</f>
        <v>3.5300200000000075</v>
      </c>
      <c r="L715" s="6">
        <f>Table8[[#This Row],[Abs Erorr ]]/Table8[[#This Row],[Adj Close]]</f>
        <v>2.1901892486514637E-2</v>
      </c>
      <c r="M715" s="75">
        <f t="shared" si="23"/>
        <v>157.55169000000001</v>
      </c>
      <c r="N715" s="69">
        <f>(Table8[[#This Row],[Adj Close]]-Table8[[#This Row],[Forecast 6 Period ]])</f>
        <v>3.6225100000000054</v>
      </c>
      <c r="O715" s="69">
        <f>Table8[[#This Row],[Erorr 2]]^2</f>
        <v>13.122578700100039</v>
      </c>
      <c r="P715" s="69">
        <f>ABS(Table8[[#This Row],[Erorr 2]])</f>
        <v>3.6225100000000054</v>
      </c>
      <c r="Q715" s="6">
        <f>Table8[[#This Row],[Abs Erorr 4]]/Table8[[#This Row],[Adj Close]]</f>
        <v>2.2475743636388486E-2</v>
      </c>
    </row>
    <row r="716" spans="6:17" x14ac:dyDescent="0.3">
      <c r="F716" s="79">
        <v>44501</v>
      </c>
      <c r="G716" s="80">
        <v>160.24930000000001</v>
      </c>
      <c r="H716" s="69">
        <f t="shared" si="22"/>
        <v>158.92843000000002</v>
      </c>
      <c r="I716" s="69">
        <f>(Table8[[#This Row],[Adj Close]]-Table8[[#This Row],[Forecast 3 Period]])</f>
        <v>1.3208699999999851</v>
      </c>
      <c r="J716" s="69">
        <f>Table8[[#This Row],[Erorr ]]^2</f>
        <v>1.7446975568999608</v>
      </c>
      <c r="K716" s="69">
        <f>ABS(Table8[[#This Row],[Erorr ]])</f>
        <v>1.3208699999999851</v>
      </c>
      <c r="L716" s="6">
        <f>Table8[[#This Row],[Abs Erorr ]]/Table8[[#This Row],[Adj Close]]</f>
        <v>8.2425945074330129E-3</v>
      </c>
      <c r="M716" s="75">
        <f t="shared" si="23"/>
        <v>158.33978000000002</v>
      </c>
      <c r="N716" s="69">
        <f>(Table8[[#This Row],[Adj Close]]-Table8[[#This Row],[Forecast 6 Period ]])</f>
        <v>1.9095199999999863</v>
      </c>
      <c r="O716" s="69">
        <f>Table8[[#This Row],[Erorr 2]]^2</f>
        <v>3.646266630399948</v>
      </c>
      <c r="P716" s="69">
        <f>ABS(Table8[[#This Row],[Erorr 2]])</f>
        <v>1.9095199999999863</v>
      </c>
      <c r="Q716" s="6">
        <f>Table8[[#This Row],[Abs Erorr 4]]/Table8[[#This Row],[Adj Close]]</f>
        <v>1.1915933486136827E-2</v>
      </c>
    </row>
    <row r="717" spans="6:17" x14ac:dyDescent="0.3">
      <c r="F717" s="79">
        <v>44502</v>
      </c>
      <c r="G717" s="80">
        <v>161.69450000000001</v>
      </c>
      <c r="H717" s="69">
        <f t="shared" si="22"/>
        <v>159.98629</v>
      </c>
      <c r="I717" s="69">
        <f>(Table8[[#This Row],[Adj Close]]-Table8[[#This Row],[Forecast 3 Period]])</f>
        <v>1.7082100000000082</v>
      </c>
      <c r="J717" s="69">
        <f>Table8[[#This Row],[Erorr ]]^2</f>
        <v>2.9179814041000283</v>
      </c>
      <c r="K717" s="69">
        <f>ABS(Table8[[#This Row],[Erorr ]])</f>
        <v>1.7082100000000082</v>
      </c>
      <c r="L717" s="6">
        <f>Table8[[#This Row],[Abs Erorr ]]/Table8[[#This Row],[Adj Close]]</f>
        <v>1.0564428598375381E-2</v>
      </c>
      <c r="M717" s="75">
        <f t="shared" si="23"/>
        <v>158.85907</v>
      </c>
      <c r="N717" s="69">
        <f>(Table8[[#This Row],[Adj Close]]-Table8[[#This Row],[Forecast 6 Period ]])</f>
        <v>2.8354300000000023</v>
      </c>
      <c r="O717" s="69">
        <f>Table8[[#This Row],[Erorr 2]]^2</f>
        <v>8.0396632849000138</v>
      </c>
      <c r="P717" s="69">
        <f>ABS(Table8[[#This Row],[Erorr 2]])</f>
        <v>2.8354300000000023</v>
      </c>
      <c r="Q717" s="6">
        <f>Table8[[#This Row],[Abs Erorr 4]]/Table8[[#This Row],[Adj Close]]</f>
        <v>1.7535723231155063E-2</v>
      </c>
    </row>
    <row r="718" spans="6:17" x14ac:dyDescent="0.3">
      <c r="F718" s="79">
        <v>44503</v>
      </c>
      <c r="G718" s="80">
        <v>166.19380000000001</v>
      </c>
      <c r="H718" s="69">
        <f t="shared" si="22"/>
        <v>161.10485</v>
      </c>
      <c r="I718" s="69">
        <f>(Table8[[#This Row],[Adj Close]]-Table8[[#This Row],[Forecast 3 Period]])</f>
        <v>5.0889500000000112</v>
      </c>
      <c r="J718" s="69">
        <f>Table8[[#This Row],[Erorr ]]^2</f>
        <v>25.897412102500112</v>
      </c>
      <c r="K718" s="69">
        <f>ABS(Table8[[#This Row],[Erorr ]])</f>
        <v>5.0889500000000112</v>
      </c>
      <c r="L718" s="6">
        <f>Table8[[#This Row],[Abs Erorr ]]/Table8[[#This Row],[Adj Close]]</f>
        <v>3.0620576700213911E-2</v>
      </c>
      <c r="M718" s="75">
        <f t="shared" si="23"/>
        <v>159.73484000000002</v>
      </c>
      <c r="N718" s="69">
        <f>(Table8[[#This Row],[Adj Close]]-Table8[[#This Row],[Forecast 6 Period ]])</f>
        <v>6.4589599999999905</v>
      </c>
      <c r="O718" s="69">
        <f>Table8[[#This Row],[Erorr 2]]^2</f>
        <v>41.718164281599876</v>
      </c>
      <c r="P718" s="69">
        <f>ABS(Table8[[#This Row],[Erorr 2]])</f>
        <v>6.4589599999999905</v>
      </c>
      <c r="Q718" s="6">
        <f>Table8[[#This Row],[Abs Erorr 4]]/Table8[[#This Row],[Adj Close]]</f>
        <v>3.8864025011763316E-2</v>
      </c>
    </row>
    <row r="719" spans="6:17" x14ac:dyDescent="0.3">
      <c r="F719" s="79">
        <v>44504</v>
      </c>
      <c r="G719" s="80">
        <v>169.02629999999999</v>
      </c>
      <c r="H719" s="69">
        <f t="shared" si="22"/>
        <v>163.06066000000001</v>
      </c>
      <c r="I719" s="69">
        <f>(Table8[[#This Row],[Adj Close]]-Table8[[#This Row],[Forecast 3 Period]])</f>
        <v>5.9656399999999792</v>
      </c>
      <c r="J719" s="69">
        <f>Table8[[#This Row],[Erorr ]]^2</f>
        <v>35.588860609599749</v>
      </c>
      <c r="K719" s="69">
        <f>ABS(Table8[[#This Row],[Erorr ]])</f>
        <v>5.9656399999999792</v>
      </c>
      <c r="L719" s="6">
        <f>Table8[[#This Row],[Abs Erorr ]]/Table8[[#This Row],[Adj Close]]</f>
        <v>3.5294152448464997E-2</v>
      </c>
      <c r="M719" s="75">
        <f t="shared" si="23"/>
        <v>161.34861000000004</v>
      </c>
      <c r="N719" s="69">
        <f>(Table8[[#This Row],[Adj Close]]-Table8[[#This Row],[Forecast 6 Period ]])</f>
        <v>7.6776899999999557</v>
      </c>
      <c r="O719" s="69">
        <f>Table8[[#This Row],[Erorr 2]]^2</f>
        <v>58.946923736099322</v>
      </c>
      <c r="P719" s="69">
        <f>ABS(Table8[[#This Row],[Erorr 2]])</f>
        <v>7.6776899999999557</v>
      </c>
      <c r="Q719" s="6">
        <f>Table8[[#This Row],[Abs Erorr 4]]/Table8[[#This Row],[Adj Close]]</f>
        <v>4.5423049549093576E-2</v>
      </c>
    </row>
    <row r="720" spans="6:17" x14ac:dyDescent="0.3">
      <c r="F720" s="79">
        <v>44505</v>
      </c>
      <c r="G720" s="80">
        <v>171.0206</v>
      </c>
      <c r="H720" s="69">
        <f t="shared" si="22"/>
        <v>165.97701000000001</v>
      </c>
      <c r="I720" s="69">
        <f>(Table8[[#This Row],[Adj Close]]-Table8[[#This Row],[Forecast 3 Period]])</f>
        <v>5.0435899999999947</v>
      </c>
      <c r="J720" s="69">
        <f>Table8[[#This Row],[Erorr ]]^2</f>
        <v>25.437800088099948</v>
      </c>
      <c r="K720" s="69">
        <f>ABS(Table8[[#This Row],[Erorr ]])</f>
        <v>5.0435899999999947</v>
      </c>
      <c r="L720" s="6">
        <f>Table8[[#This Row],[Abs Erorr ]]/Table8[[#This Row],[Adj Close]]</f>
        <v>2.9491125630479571E-2</v>
      </c>
      <c r="M720" s="75">
        <f t="shared" si="23"/>
        <v>163.39497000000003</v>
      </c>
      <c r="N720" s="69">
        <f>(Table8[[#This Row],[Adj Close]]-Table8[[#This Row],[Forecast 6 Period ]])</f>
        <v>7.6256299999999726</v>
      </c>
      <c r="O720" s="69">
        <f>Table8[[#This Row],[Erorr 2]]^2</f>
        <v>58.150232896899581</v>
      </c>
      <c r="P720" s="69">
        <f>ABS(Table8[[#This Row],[Erorr 2]])</f>
        <v>7.6256299999999726</v>
      </c>
      <c r="Q720" s="6">
        <f>Table8[[#This Row],[Abs Erorr 4]]/Table8[[#This Row],[Adj Close]]</f>
        <v>4.458895595033565E-2</v>
      </c>
    </row>
    <row r="721" spans="6:17" x14ac:dyDescent="0.3">
      <c r="F721" s="79">
        <v>44508</v>
      </c>
      <c r="G721" s="80">
        <v>165.5676</v>
      </c>
      <c r="H721" s="69">
        <f t="shared" si="22"/>
        <v>168.97426999999999</v>
      </c>
      <c r="I721" s="69">
        <f>(Table8[[#This Row],[Adj Close]]-Table8[[#This Row],[Forecast 3 Period]])</f>
        <v>-3.4066699999999912</v>
      </c>
      <c r="J721" s="69">
        <f>Table8[[#This Row],[Erorr ]]^2</f>
        <v>11.60540048889994</v>
      </c>
      <c r="K721" s="69">
        <f>ABS(Table8[[#This Row],[Erorr ]])</f>
        <v>3.4066699999999912</v>
      </c>
      <c r="L721" s="6">
        <f>Table8[[#This Row],[Abs Erorr ]]/Table8[[#This Row],[Adj Close]]</f>
        <v>2.0575704425261895E-2</v>
      </c>
      <c r="M721" s="75">
        <f t="shared" si="23"/>
        <v>165.72939000000002</v>
      </c>
      <c r="N721" s="69">
        <f>(Table8[[#This Row],[Adj Close]]-Table8[[#This Row],[Forecast 6 Period ]])</f>
        <v>-0.16179000000002475</v>
      </c>
      <c r="O721" s="69">
        <f>Table8[[#This Row],[Erorr 2]]^2</f>
        <v>2.6176004100008008E-2</v>
      </c>
      <c r="P721" s="69">
        <f>ABS(Table8[[#This Row],[Erorr 2]])</f>
        <v>0.16179000000002475</v>
      </c>
      <c r="Q721" s="6">
        <f>Table8[[#This Row],[Abs Erorr 4]]/Table8[[#This Row],[Adj Close]]</f>
        <v>9.7718394178586128E-4</v>
      </c>
    </row>
    <row r="722" spans="6:17" x14ac:dyDescent="0.3">
      <c r="F722" s="79">
        <v>44509</v>
      </c>
      <c r="G722" s="80">
        <v>167.46549999999999</v>
      </c>
      <c r="H722" s="69">
        <f t="shared" si="22"/>
        <v>168.24110999999999</v>
      </c>
      <c r="I722" s="69">
        <f>(Table8[[#This Row],[Adj Close]]-Table8[[#This Row],[Forecast 3 Period]])</f>
        <v>-0.77561000000000035</v>
      </c>
      <c r="J722" s="69">
        <f>Table8[[#This Row],[Erorr ]]^2</f>
        <v>0.6015708721000006</v>
      </c>
      <c r="K722" s="69">
        <f>ABS(Table8[[#This Row],[Erorr ]])</f>
        <v>0.77561000000000035</v>
      </c>
      <c r="L722" s="6">
        <f>Table8[[#This Row],[Abs Erorr ]]/Table8[[#This Row],[Adj Close]]</f>
        <v>4.6314614054835199E-3</v>
      </c>
      <c r="M722" s="75">
        <f t="shared" si="23"/>
        <v>166.55604000000005</v>
      </c>
      <c r="N722" s="69">
        <f>(Table8[[#This Row],[Adj Close]]-Table8[[#This Row],[Forecast 6 Period ]])</f>
        <v>0.90945999999993887</v>
      </c>
      <c r="O722" s="69">
        <f>Table8[[#This Row],[Erorr 2]]^2</f>
        <v>0.82711749159988879</v>
      </c>
      <c r="P722" s="69">
        <f>ABS(Table8[[#This Row],[Erorr 2]])</f>
        <v>0.90945999999993887</v>
      </c>
      <c r="Q722" s="6">
        <f>Table8[[#This Row],[Abs Erorr 4]]/Table8[[#This Row],[Adj Close]]</f>
        <v>5.4307305086715709E-3</v>
      </c>
    </row>
    <row r="723" spans="6:17" x14ac:dyDescent="0.3">
      <c r="F723" s="79">
        <v>44510</v>
      </c>
      <c r="G723" s="80">
        <v>162.1088</v>
      </c>
      <c r="H723" s="69">
        <f t="shared" si="22"/>
        <v>167.96265999999997</v>
      </c>
      <c r="I723" s="69">
        <f>(Table8[[#This Row],[Adj Close]]-Table8[[#This Row],[Forecast 3 Period]])</f>
        <v>-5.853859999999969</v>
      </c>
      <c r="J723" s="69">
        <f>Table8[[#This Row],[Erorr ]]^2</f>
        <v>34.267676899599635</v>
      </c>
      <c r="K723" s="69">
        <f>ABS(Table8[[#This Row],[Erorr ]])</f>
        <v>5.853859999999969</v>
      </c>
      <c r="L723" s="6">
        <f>Table8[[#This Row],[Abs Erorr ]]/Table8[[#This Row],[Adj Close]]</f>
        <v>3.611068615645769E-2</v>
      </c>
      <c r="M723" s="75">
        <f t="shared" si="23"/>
        <v>167.40483</v>
      </c>
      <c r="N723" s="69">
        <f>(Table8[[#This Row],[Adj Close]]-Table8[[#This Row],[Forecast 6 Period ]])</f>
        <v>-5.2960300000000018</v>
      </c>
      <c r="O723" s="69">
        <f>Table8[[#This Row],[Erorr 2]]^2</f>
        <v>28.047933760900019</v>
      </c>
      <c r="P723" s="69">
        <f>ABS(Table8[[#This Row],[Erorr 2]])</f>
        <v>5.2960300000000018</v>
      </c>
      <c r="Q723" s="6">
        <f>Table8[[#This Row],[Abs Erorr 4]]/Table8[[#This Row],[Adj Close]]</f>
        <v>3.2669602143745445E-2</v>
      </c>
    </row>
    <row r="724" spans="6:17" x14ac:dyDescent="0.3">
      <c r="F724" s="79">
        <v>44511</v>
      </c>
      <c r="G724" s="80">
        <v>160.86600000000001</v>
      </c>
      <c r="H724" s="69">
        <f t="shared" si="22"/>
        <v>164.75344999999999</v>
      </c>
      <c r="I724" s="69">
        <f>(Table8[[#This Row],[Adj Close]]-Table8[[#This Row],[Forecast 3 Period]])</f>
        <v>-3.8874499999999728</v>
      </c>
      <c r="J724" s="69">
        <f>Table8[[#This Row],[Erorr ]]^2</f>
        <v>15.112267502499789</v>
      </c>
      <c r="K724" s="69">
        <f>ABS(Table8[[#This Row],[Erorr ]])</f>
        <v>3.8874499999999728</v>
      </c>
      <c r="L724" s="6">
        <f>Table8[[#This Row],[Abs Erorr ]]/Table8[[#This Row],[Adj Close]]</f>
        <v>2.4165765295338808E-2</v>
      </c>
      <c r="M724" s="75">
        <f t="shared" si="23"/>
        <v>166.75451000000001</v>
      </c>
      <c r="N724" s="69">
        <f>(Table8[[#This Row],[Adj Close]]-Table8[[#This Row],[Forecast 6 Period ]])</f>
        <v>-5.8885099999999966</v>
      </c>
      <c r="O724" s="69">
        <f>Table8[[#This Row],[Erorr 2]]^2</f>
        <v>34.674550020099957</v>
      </c>
      <c r="P724" s="69">
        <f>ABS(Table8[[#This Row],[Erorr 2]])</f>
        <v>5.8885099999999966</v>
      </c>
      <c r="Q724" s="6">
        <f>Table8[[#This Row],[Abs Erorr 4]]/Table8[[#This Row],[Adj Close]]</f>
        <v>3.6605062598684596E-2</v>
      </c>
    </row>
    <row r="725" spans="6:17" x14ac:dyDescent="0.3">
      <c r="F725" s="79">
        <v>44512</v>
      </c>
      <c r="G725" s="80">
        <v>162.9084</v>
      </c>
      <c r="H725" s="69">
        <f t="shared" si="22"/>
        <v>163.21868999999998</v>
      </c>
      <c r="I725" s="69">
        <f>(Table8[[#This Row],[Adj Close]]-Table8[[#This Row],[Forecast 3 Period]])</f>
        <v>-0.31028999999998064</v>
      </c>
      <c r="J725" s="69">
        <f>Table8[[#This Row],[Erorr ]]^2</f>
        <v>9.6279884099987986E-2</v>
      </c>
      <c r="K725" s="69">
        <f>ABS(Table8[[#This Row],[Erorr ]])</f>
        <v>0.31028999999998064</v>
      </c>
      <c r="L725" s="6">
        <f>Table8[[#This Row],[Abs Erorr ]]/Table8[[#This Row],[Adj Close]]</f>
        <v>1.9046899975690673E-3</v>
      </c>
      <c r="M725" s="75">
        <f t="shared" si="23"/>
        <v>165.20626999999999</v>
      </c>
      <c r="N725" s="69">
        <f>(Table8[[#This Row],[Adj Close]]-Table8[[#This Row],[Forecast 6 Period ]])</f>
        <v>-2.297869999999989</v>
      </c>
      <c r="O725" s="69">
        <f>Table8[[#This Row],[Erorr 2]]^2</f>
        <v>5.2802065368999491</v>
      </c>
      <c r="P725" s="69">
        <f>ABS(Table8[[#This Row],[Erorr 2]])</f>
        <v>2.297869999999989</v>
      </c>
      <c r="Q725" s="6">
        <f>Table8[[#This Row],[Abs Erorr 4]]/Table8[[#This Row],[Adj Close]]</f>
        <v>1.4105288616179332E-2</v>
      </c>
    </row>
    <row r="726" spans="6:17" x14ac:dyDescent="0.3">
      <c r="F726" s="79">
        <v>44515</v>
      </c>
      <c r="G726" s="80">
        <v>162.6772</v>
      </c>
      <c r="H726" s="69">
        <f t="shared" si="22"/>
        <v>162.0558</v>
      </c>
      <c r="I726" s="69">
        <f>(Table8[[#This Row],[Adj Close]]-Table8[[#This Row],[Forecast 3 Period]])</f>
        <v>0.62139999999999418</v>
      </c>
      <c r="J726" s="69">
        <f>Table8[[#This Row],[Erorr ]]^2</f>
        <v>0.38613795999999279</v>
      </c>
      <c r="K726" s="69">
        <f>ABS(Table8[[#This Row],[Erorr ]])</f>
        <v>0.62139999999999418</v>
      </c>
      <c r="L726" s="6">
        <f>Table8[[#This Row],[Abs Erorr ]]/Table8[[#This Row],[Adj Close]]</f>
        <v>3.8198346172665511E-3</v>
      </c>
      <c r="M726" s="75">
        <f t="shared" si="23"/>
        <v>164.32855999999998</v>
      </c>
      <c r="N726" s="69">
        <f>(Table8[[#This Row],[Adj Close]]-Table8[[#This Row],[Forecast 6 Period ]])</f>
        <v>-1.6513599999999826</v>
      </c>
      <c r="O726" s="69">
        <f>Table8[[#This Row],[Erorr 2]]^2</f>
        <v>2.7269898495999425</v>
      </c>
      <c r="P726" s="69">
        <f>ABS(Table8[[#This Row],[Erorr 2]])</f>
        <v>1.6513599999999826</v>
      </c>
      <c r="Q726" s="6">
        <f>Table8[[#This Row],[Abs Erorr 4]]/Table8[[#This Row],[Adj Close]]</f>
        <v>1.0151145950385073E-2</v>
      </c>
    </row>
    <row r="727" spans="6:17" x14ac:dyDescent="0.3">
      <c r="F727" s="79">
        <v>44516</v>
      </c>
      <c r="G727" s="80">
        <v>165.54830000000001</v>
      </c>
      <c r="H727" s="69">
        <f t="shared" si="22"/>
        <v>162.20320000000001</v>
      </c>
      <c r="I727" s="69">
        <f>(Table8[[#This Row],[Adj Close]]-Table8[[#This Row],[Forecast 3 Period]])</f>
        <v>3.3451000000000022</v>
      </c>
      <c r="J727" s="69">
        <f>Table8[[#This Row],[Erorr ]]^2</f>
        <v>11.189694010000014</v>
      </c>
      <c r="K727" s="69">
        <f>ABS(Table8[[#This Row],[Erorr ]])</f>
        <v>3.3451000000000022</v>
      </c>
      <c r="L727" s="6">
        <f>Table8[[#This Row],[Abs Erorr ]]/Table8[[#This Row],[Adj Close]]</f>
        <v>2.0206187559763538E-2</v>
      </c>
      <c r="M727" s="75">
        <f t="shared" si="23"/>
        <v>163.01539000000002</v>
      </c>
      <c r="N727" s="69">
        <f>(Table8[[#This Row],[Adj Close]]-Table8[[#This Row],[Forecast 6 Period ]])</f>
        <v>2.5329099999999869</v>
      </c>
      <c r="O727" s="69">
        <f>Table8[[#This Row],[Erorr 2]]^2</f>
        <v>6.4156330680999334</v>
      </c>
      <c r="P727" s="69">
        <f>ABS(Table8[[#This Row],[Erorr 2]])</f>
        <v>2.5329099999999869</v>
      </c>
      <c r="Q727" s="6">
        <f>Table8[[#This Row],[Abs Erorr 4]]/Table8[[#This Row],[Adj Close]]</f>
        <v>1.5300126911602154E-2</v>
      </c>
    </row>
    <row r="728" spans="6:17" x14ac:dyDescent="0.3">
      <c r="F728" s="79">
        <v>44517</v>
      </c>
      <c r="G728" s="80">
        <v>165.4616</v>
      </c>
      <c r="H728" s="69">
        <f t="shared" si="22"/>
        <v>163.89500000000001</v>
      </c>
      <c r="I728" s="69">
        <f>(Table8[[#This Row],[Adj Close]]-Table8[[#This Row],[Forecast 3 Period]])</f>
        <v>1.566599999999994</v>
      </c>
      <c r="J728" s="69">
        <f>Table8[[#This Row],[Erorr ]]^2</f>
        <v>2.4542355599999812</v>
      </c>
      <c r="K728" s="69">
        <f>ABS(Table8[[#This Row],[Erorr ]])</f>
        <v>1.566599999999994</v>
      </c>
      <c r="L728" s="6">
        <f>Table8[[#This Row],[Abs Erorr ]]/Table8[[#This Row],[Adj Close]]</f>
        <v>9.4680578454456737E-3</v>
      </c>
      <c r="M728" s="75">
        <f t="shared" si="23"/>
        <v>163.35741000000002</v>
      </c>
      <c r="N728" s="69">
        <f>(Table8[[#This Row],[Adj Close]]-Table8[[#This Row],[Forecast 6 Period ]])</f>
        <v>2.1041899999999885</v>
      </c>
      <c r="O728" s="69">
        <f>Table8[[#This Row],[Erorr 2]]^2</f>
        <v>4.4276155560999513</v>
      </c>
      <c r="P728" s="69">
        <f>ABS(Table8[[#This Row],[Erorr 2]])</f>
        <v>2.1041899999999885</v>
      </c>
      <c r="Q728" s="6">
        <f>Table8[[#This Row],[Abs Erorr 4]]/Table8[[#This Row],[Adj Close]]</f>
        <v>1.2717089644968914E-2</v>
      </c>
    </row>
    <row r="729" spans="6:17" x14ac:dyDescent="0.3">
      <c r="F729" s="79">
        <v>44518</v>
      </c>
      <c r="G729" s="80">
        <v>165.08580000000001</v>
      </c>
      <c r="H729" s="69">
        <f t="shared" si="22"/>
        <v>164.65228999999999</v>
      </c>
      <c r="I729" s="69">
        <f>(Table8[[#This Row],[Adj Close]]-Table8[[#This Row],[Forecast 3 Period]])</f>
        <v>0.4335100000000125</v>
      </c>
      <c r="J729" s="69">
        <f>Table8[[#This Row],[Erorr ]]^2</f>
        <v>0.18793092010001083</v>
      </c>
      <c r="K729" s="69">
        <f>ABS(Table8[[#This Row],[Erorr ]])</f>
        <v>0.4335100000000125</v>
      </c>
      <c r="L729" s="6">
        <f>Table8[[#This Row],[Abs Erorr ]]/Table8[[#This Row],[Adj Close]]</f>
        <v>2.625967830061777E-3</v>
      </c>
      <c r="M729" s="75">
        <f t="shared" si="23"/>
        <v>163.61658000000003</v>
      </c>
      <c r="N729" s="69">
        <f>(Table8[[#This Row],[Adj Close]]-Table8[[#This Row],[Forecast 6 Period ]])</f>
        <v>1.4692199999999787</v>
      </c>
      <c r="O729" s="69">
        <f>Table8[[#This Row],[Erorr 2]]^2</f>
        <v>2.1586074083999374</v>
      </c>
      <c r="P729" s="69">
        <f>ABS(Table8[[#This Row],[Erorr 2]])</f>
        <v>1.4692199999999787</v>
      </c>
      <c r="Q729" s="6">
        <f>Table8[[#This Row],[Abs Erorr 4]]/Table8[[#This Row],[Adj Close]]</f>
        <v>8.8997357737611513E-3</v>
      </c>
    </row>
    <row r="730" spans="6:17" x14ac:dyDescent="0.3">
      <c r="F730" s="79">
        <v>44519</v>
      </c>
      <c r="G730" s="80">
        <v>168.48679999999999</v>
      </c>
      <c r="H730" s="69">
        <f t="shared" si="22"/>
        <v>165.33729</v>
      </c>
      <c r="I730" s="69">
        <f>(Table8[[#This Row],[Adj Close]]-Table8[[#This Row],[Forecast 3 Period]])</f>
        <v>3.1495099999999923</v>
      </c>
      <c r="J730" s="69">
        <f>Table8[[#This Row],[Erorr ]]^2</f>
        <v>9.9194132400999511</v>
      </c>
      <c r="K730" s="69">
        <f>ABS(Table8[[#This Row],[Erorr ]])</f>
        <v>3.1495099999999923</v>
      </c>
      <c r="L730" s="6">
        <f>Table8[[#This Row],[Abs Erorr ]]/Table8[[#This Row],[Adj Close]]</f>
        <v>1.8692918376988537E-2</v>
      </c>
      <c r="M730" s="75">
        <f t="shared" si="23"/>
        <v>164.13202000000001</v>
      </c>
      <c r="N730" s="69">
        <f>(Table8[[#This Row],[Adj Close]]-Table8[[#This Row],[Forecast 6 Period ]])</f>
        <v>4.3547799999999768</v>
      </c>
      <c r="O730" s="69">
        <f>Table8[[#This Row],[Erorr 2]]^2</f>
        <v>18.964108848399796</v>
      </c>
      <c r="P730" s="69">
        <f>ABS(Table8[[#This Row],[Erorr 2]])</f>
        <v>4.3547799999999768</v>
      </c>
      <c r="Q730" s="6">
        <f>Table8[[#This Row],[Abs Erorr 4]]/Table8[[#This Row],[Adj Close]]</f>
        <v>2.5846416455176175E-2</v>
      </c>
    </row>
    <row r="731" spans="6:17" x14ac:dyDescent="0.3">
      <c r="F731" s="79">
        <v>44522</v>
      </c>
      <c r="G731" s="80">
        <v>167.87020000000001</v>
      </c>
      <c r="H731" s="69">
        <f t="shared" si="22"/>
        <v>166.55894000000001</v>
      </c>
      <c r="I731" s="69">
        <f>(Table8[[#This Row],[Adj Close]]-Table8[[#This Row],[Forecast 3 Period]])</f>
        <v>1.3112600000000043</v>
      </c>
      <c r="J731" s="69">
        <f>Table8[[#This Row],[Erorr ]]^2</f>
        <v>1.7194027876000113</v>
      </c>
      <c r="K731" s="69">
        <f>ABS(Table8[[#This Row],[Erorr ]])</f>
        <v>1.3112600000000043</v>
      </c>
      <c r="L731" s="6">
        <f>Table8[[#This Row],[Abs Erorr ]]/Table8[[#This Row],[Adj Close]]</f>
        <v>7.8111540940560276E-3</v>
      </c>
      <c r="M731" s="75">
        <f t="shared" si="23"/>
        <v>165.47505999999998</v>
      </c>
      <c r="N731" s="69">
        <f>(Table8[[#This Row],[Adj Close]]-Table8[[#This Row],[Forecast 6 Period ]])</f>
        <v>2.3951400000000262</v>
      </c>
      <c r="O731" s="69">
        <f>Table8[[#This Row],[Erorr 2]]^2</f>
        <v>5.736695619600126</v>
      </c>
      <c r="P731" s="69">
        <f>ABS(Table8[[#This Row],[Erorr 2]])</f>
        <v>2.3951400000000262</v>
      </c>
      <c r="Q731" s="6">
        <f>Table8[[#This Row],[Abs Erorr 4]]/Table8[[#This Row],[Adj Close]]</f>
        <v>1.4267809295515381E-2</v>
      </c>
    </row>
    <row r="732" spans="6:17" x14ac:dyDescent="0.3">
      <c r="F732" s="79">
        <v>44523</v>
      </c>
      <c r="G732" s="80">
        <v>165.85659999999999</v>
      </c>
      <c r="H732" s="69">
        <f t="shared" si="22"/>
        <v>167.21985999999998</v>
      </c>
      <c r="I732" s="69">
        <f>(Table8[[#This Row],[Adj Close]]-Table8[[#This Row],[Forecast 3 Period]])</f>
        <v>-1.3632599999999968</v>
      </c>
      <c r="J732" s="69">
        <f>Table8[[#This Row],[Erorr ]]^2</f>
        <v>1.8584778275999914</v>
      </c>
      <c r="K732" s="69">
        <f>ABS(Table8[[#This Row],[Erorr ]])</f>
        <v>1.3632599999999968</v>
      </c>
      <c r="L732" s="6">
        <f>Table8[[#This Row],[Abs Erorr ]]/Table8[[#This Row],[Adj Close]]</f>
        <v>8.2195101069236741E-3</v>
      </c>
      <c r="M732" s="75">
        <f t="shared" si="23"/>
        <v>166.20343</v>
      </c>
      <c r="N732" s="69">
        <f>(Table8[[#This Row],[Adj Close]]-Table8[[#This Row],[Forecast 6 Period ]])</f>
        <v>-0.3468300000000113</v>
      </c>
      <c r="O732" s="69">
        <f>Table8[[#This Row],[Erorr 2]]^2</f>
        <v>0.12029104890000783</v>
      </c>
      <c r="P732" s="69">
        <f>ABS(Table8[[#This Row],[Erorr 2]])</f>
        <v>0.3468300000000113</v>
      </c>
      <c r="Q732" s="6">
        <f>Table8[[#This Row],[Abs Erorr 4]]/Table8[[#This Row],[Adj Close]]</f>
        <v>2.0911437953027574E-3</v>
      </c>
    </row>
    <row r="733" spans="6:17" x14ac:dyDescent="0.3">
      <c r="F733" s="79">
        <v>44524</v>
      </c>
      <c r="G733" s="80">
        <v>165.74100000000001</v>
      </c>
      <c r="H733" s="69">
        <f t="shared" si="22"/>
        <v>167.24974</v>
      </c>
      <c r="I733" s="69">
        <f>(Table8[[#This Row],[Adj Close]]-Table8[[#This Row],[Forecast 3 Period]])</f>
        <v>-1.5087399999999889</v>
      </c>
      <c r="J733" s="69">
        <f>Table8[[#This Row],[Erorr ]]^2</f>
        <v>2.2762963875999662</v>
      </c>
      <c r="K733" s="69">
        <f>ABS(Table8[[#This Row],[Erorr ]])</f>
        <v>1.5087399999999889</v>
      </c>
      <c r="L733" s="6">
        <f>Table8[[#This Row],[Abs Erorr ]]/Table8[[#This Row],[Adj Close]]</f>
        <v>9.102998051176165E-3</v>
      </c>
      <c r="M733" s="75">
        <f t="shared" si="23"/>
        <v>166.56086999999999</v>
      </c>
      <c r="N733" s="69">
        <f>(Table8[[#This Row],[Adj Close]]-Table8[[#This Row],[Forecast 6 Period ]])</f>
        <v>-0.81986999999998034</v>
      </c>
      <c r="O733" s="69">
        <f>Table8[[#This Row],[Erorr 2]]^2</f>
        <v>0.67218681689996773</v>
      </c>
      <c r="P733" s="69">
        <f>ABS(Table8[[#This Row],[Erorr 2]])</f>
        <v>0.81986999999998034</v>
      </c>
      <c r="Q733" s="6">
        <f>Table8[[#This Row],[Abs Erorr 4]]/Table8[[#This Row],[Adj Close]]</f>
        <v>4.9466939381322683E-3</v>
      </c>
    </row>
    <row r="734" spans="6:17" x14ac:dyDescent="0.3">
      <c r="F734" s="79">
        <v>44526</v>
      </c>
      <c r="G734" s="80">
        <v>161.8775</v>
      </c>
      <c r="H734" s="69">
        <f t="shared" si="22"/>
        <v>166.41444000000001</v>
      </c>
      <c r="I734" s="69">
        <f>(Table8[[#This Row],[Adj Close]]-Table8[[#This Row],[Forecast 3 Period]])</f>
        <v>-4.5369400000000155</v>
      </c>
      <c r="J734" s="69">
        <f>Table8[[#This Row],[Erorr ]]^2</f>
        <v>20.583824563600142</v>
      </c>
      <c r="K734" s="69">
        <f>ABS(Table8[[#This Row],[Erorr ]])</f>
        <v>4.5369400000000155</v>
      </c>
      <c r="L734" s="6">
        <f>Table8[[#This Row],[Abs Erorr ]]/Table8[[#This Row],[Adj Close]]</f>
        <v>2.8026995722073886E-2</v>
      </c>
      <c r="M734" s="75">
        <f t="shared" si="23"/>
        <v>166.64566000000002</v>
      </c>
      <c r="N734" s="69">
        <f>(Table8[[#This Row],[Adj Close]]-Table8[[#This Row],[Forecast 6 Period ]])</f>
        <v>-4.768160000000023</v>
      </c>
      <c r="O734" s="69">
        <f>Table8[[#This Row],[Erorr 2]]^2</f>
        <v>22.735349785600221</v>
      </c>
      <c r="P734" s="69">
        <f>ABS(Table8[[#This Row],[Erorr 2]])</f>
        <v>4.768160000000023</v>
      </c>
      <c r="Q734" s="6">
        <f>Table8[[#This Row],[Abs Erorr 4]]/Table8[[#This Row],[Adj Close]]</f>
        <v>2.9455359762783729E-2</v>
      </c>
    </row>
    <row r="735" spans="6:17" x14ac:dyDescent="0.3">
      <c r="F735" s="79">
        <v>44529</v>
      </c>
      <c r="G735" s="80">
        <v>163.65989999999999</v>
      </c>
      <c r="H735" s="69">
        <f t="shared" si="22"/>
        <v>164.23027999999999</v>
      </c>
      <c r="I735" s="69">
        <f>(Table8[[#This Row],[Adj Close]]-Table8[[#This Row],[Forecast 3 Period]])</f>
        <v>-0.57038000000000011</v>
      </c>
      <c r="J735" s="69">
        <f>Table8[[#This Row],[Erorr ]]^2</f>
        <v>0.32533334440000011</v>
      </c>
      <c r="K735" s="69">
        <f>ABS(Table8[[#This Row],[Erorr ]])</f>
        <v>0.57038000000000011</v>
      </c>
      <c r="L735" s="6">
        <f>Table8[[#This Row],[Abs Erorr ]]/Table8[[#This Row],[Adj Close]]</f>
        <v>3.4851542741991173E-3</v>
      </c>
      <c r="M735" s="75">
        <f t="shared" si="23"/>
        <v>165.62631999999999</v>
      </c>
      <c r="N735" s="69">
        <f>(Table8[[#This Row],[Adj Close]]-Table8[[#This Row],[Forecast 6 Period ]])</f>
        <v>-1.9664199999999994</v>
      </c>
      <c r="O735" s="69">
        <f>Table8[[#This Row],[Erorr 2]]^2</f>
        <v>3.8668076163999978</v>
      </c>
      <c r="P735" s="69">
        <f>ABS(Table8[[#This Row],[Erorr 2]])</f>
        <v>1.9664199999999994</v>
      </c>
      <c r="Q735" s="6">
        <f>Table8[[#This Row],[Abs Erorr 4]]/Table8[[#This Row],[Adj Close]]</f>
        <v>1.20152829129188E-2</v>
      </c>
    </row>
    <row r="736" spans="6:17" x14ac:dyDescent="0.3">
      <c r="F736" s="79">
        <v>44530</v>
      </c>
      <c r="G736" s="80">
        <v>163.05289999999999</v>
      </c>
      <c r="H736" s="69">
        <f t="shared" si="22"/>
        <v>163.74950999999999</v>
      </c>
      <c r="I736" s="69">
        <f>(Table8[[#This Row],[Adj Close]]-Table8[[#This Row],[Forecast 3 Period]])</f>
        <v>-0.69660999999999262</v>
      </c>
      <c r="J736" s="69">
        <f>Table8[[#This Row],[Erorr ]]^2</f>
        <v>0.4852654920999897</v>
      </c>
      <c r="K736" s="69">
        <f>ABS(Table8[[#This Row],[Erorr ]])</f>
        <v>0.69660999999999262</v>
      </c>
      <c r="L736" s="6">
        <f>Table8[[#This Row],[Abs Erorr ]]/Table8[[#This Row],[Adj Close]]</f>
        <v>4.2722944516779071E-3</v>
      </c>
      <c r="M736" s="75">
        <f t="shared" si="23"/>
        <v>165.06270000000004</v>
      </c>
      <c r="N736" s="69">
        <f>(Table8[[#This Row],[Adj Close]]-Table8[[#This Row],[Forecast 6 Period ]])</f>
        <v>-2.0098000000000411</v>
      </c>
      <c r="O736" s="69">
        <f>Table8[[#This Row],[Erorr 2]]^2</f>
        <v>4.0392960400001652</v>
      </c>
      <c r="P736" s="69">
        <f>ABS(Table8[[#This Row],[Erorr 2]])</f>
        <v>2.0098000000000411</v>
      </c>
      <c r="Q736" s="6">
        <f>Table8[[#This Row],[Abs Erorr 4]]/Table8[[#This Row],[Adj Close]]</f>
        <v>1.2326061051352298E-2</v>
      </c>
    </row>
    <row r="737" spans="6:17" x14ac:dyDescent="0.3">
      <c r="F737" s="79">
        <v>44531</v>
      </c>
      <c r="G737" s="80">
        <v>160.60579999999999</v>
      </c>
      <c r="H737" s="69">
        <f t="shared" si="22"/>
        <v>162.88238000000001</v>
      </c>
      <c r="I737" s="69">
        <f>(Table8[[#This Row],[Adj Close]]-Table8[[#This Row],[Forecast 3 Period]])</f>
        <v>-2.276580000000024</v>
      </c>
      <c r="J737" s="69">
        <f>Table8[[#This Row],[Erorr ]]^2</f>
        <v>5.1828164964001093</v>
      </c>
      <c r="K737" s="69">
        <f>ABS(Table8[[#This Row],[Erorr ]])</f>
        <v>2.276580000000024</v>
      </c>
      <c r="L737" s="6">
        <f>Table8[[#This Row],[Abs Erorr ]]/Table8[[#This Row],[Adj Close]]</f>
        <v>1.417495507634235E-2</v>
      </c>
      <c r="M737" s="75">
        <f t="shared" si="23"/>
        <v>164.23894000000001</v>
      </c>
      <c r="N737" s="69">
        <f>(Table8[[#This Row],[Adj Close]]-Table8[[#This Row],[Forecast 6 Period ]])</f>
        <v>-3.6331400000000258</v>
      </c>
      <c r="O737" s="69">
        <f>Table8[[#This Row],[Erorr 2]]^2</f>
        <v>13.199706259600188</v>
      </c>
      <c r="P737" s="69">
        <f>ABS(Table8[[#This Row],[Erorr 2]])</f>
        <v>3.6331400000000258</v>
      </c>
      <c r="Q737" s="6">
        <f>Table8[[#This Row],[Abs Erorr 4]]/Table8[[#This Row],[Adj Close]]</f>
        <v>2.2621474442392653E-2</v>
      </c>
    </row>
    <row r="738" spans="6:17" x14ac:dyDescent="0.3">
      <c r="F738" s="79">
        <v>44532</v>
      </c>
      <c r="G738" s="80">
        <v>163.7852</v>
      </c>
      <c r="H738" s="69">
        <f t="shared" si="22"/>
        <v>162.25615999999999</v>
      </c>
      <c r="I738" s="69">
        <f>(Table8[[#This Row],[Adj Close]]-Table8[[#This Row],[Forecast 3 Period]])</f>
        <v>1.5290400000000091</v>
      </c>
      <c r="J738" s="69">
        <f>Table8[[#This Row],[Erorr ]]^2</f>
        <v>2.3379633216000277</v>
      </c>
      <c r="K738" s="69">
        <f>ABS(Table8[[#This Row],[Erorr ]])</f>
        <v>1.5290400000000091</v>
      </c>
      <c r="L738" s="6">
        <f>Table8[[#This Row],[Abs Erorr ]]/Table8[[#This Row],[Adj Close]]</f>
        <v>9.3356420482437301E-3</v>
      </c>
      <c r="M738" s="75">
        <f t="shared" si="23"/>
        <v>162.99897999999999</v>
      </c>
      <c r="N738" s="69">
        <f>(Table8[[#This Row],[Adj Close]]-Table8[[#This Row],[Forecast 6 Period ]])</f>
        <v>0.78622000000001435</v>
      </c>
      <c r="O738" s="69">
        <f>Table8[[#This Row],[Erorr 2]]^2</f>
        <v>0.6181418884000226</v>
      </c>
      <c r="P738" s="69">
        <f>ABS(Table8[[#This Row],[Erorr 2]])</f>
        <v>0.78622000000001435</v>
      </c>
      <c r="Q738" s="6">
        <f>Table8[[#This Row],[Abs Erorr 4]]/Table8[[#This Row],[Adj Close]]</f>
        <v>4.8003116276685211E-3</v>
      </c>
    </row>
    <row r="739" spans="6:17" x14ac:dyDescent="0.3">
      <c r="F739" s="79">
        <v>44533</v>
      </c>
      <c r="G739" s="80">
        <v>164.31120000000001</v>
      </c>
      <c r="H739" s="69">
        <f t="shared" si="22"/>
        <v>162.61169000000001</v>
      </c>
      <c r="I739" s="69">
        <f>(Table8[[#This Row],[Adj Close]]-Table8[[#This Row],[Forecast 3 Period]])</f>
        <v>1.6995100000000036</v>
      </c>
      <c r="J739" s="69">
        <f>Table8[[#This Row],[Erorr ]]^2</f>
        <v>2.8883342401000123</v>
      </c>
      <c r="K739" s="69">
        <f>ABS(Table8[[#This Row],[Erorr ]])</f>
        <v>1.6995100000000036</v>
      </c>
      <c r="L739" s="6">
        <f>Table8[[#This Row],[Abs Erorr ]]/Table8[[#This Row],[Adj Close]]</f>
        <v>1.0343238927109068E-2</v>
      </c>
      <c r="M739" s="75">
        <f t="shared" si="23"/>
        <v>162.98260999999997</v>
      </c>
      <c r="N739" s="69">
        <f>(Table8[[#This Row],[Adj Close]]-Table8[[#This Row],[Forecast 6 Period ]])</f>
        <v>1.3285900000000481</v>
      </c>
      <c r="O739" s="69">
        <f>Table8[[#This Row],[Erorr 2]]^2</f>
        <v>1.7651513881001279</v>
      </c>
      <c r="P739" s="69">
        <f>ABS(Table8[[#This Row],[Erorr 2]])</f>
        <v>1.3285900000000481</v>
      </c>
      <c r="Q739" s="6">
        <f>Table8[[#This Row],[Abs Erorr 4]]/Table8[[#This Row],[Adj Close]]</f>
        <v>8.0858152091887094E-3</v>
      </c>
    </row>
    <row r="740" spans="6:17" x14ac:dyDescent="0.3">
      <c r="F740" s="79">
        <v>44536</v>
      </c>
      <c r="G740" s="80">
        <v>163.0275</v>
      </c>
      <c r="H740" s="69">
        <f t="shared" si="22"/>
        <v>163.04178000000002</v>
      </c>
      <c r="I740" s="69">
        <f>(Table8[[#This Row],[Adj Close]]-Table8[[#This Row],[Forecast 3 Period]])</f>
        <v>-1.4280000000013615E-2</v>
      </c>
      <c r="J740" s="69">
        <f>Table8[[#This Row],[Erorr ]]^2</f>
        <v>2.0391840000038886E-4</v>
      </c>
      <c r="K740" s="69">
        <f>ABS(Table8[[#This Row],[Erorr ]])</f>
        <v>1.4280000000013615E-2</v>
      </c>
      <c r="L740" s="6">
        <f>Table8[[#This Row],[Abs Erorr ]]/Table8[[#This Row],[Adj Close]]</f>
        <v>8.7592584073322691E-5</v>
      </c>
      <c r="M740" s="75">
        <f t="shared" si="23"/>
        <v>162.90476000000001</v>
      </c>
      <c r="N740" s="69">
        <f>(Table8[[#This Row],[Adj Close]]-Table8[[#This Row],[Forecast 6 Period ]])</f>
        <v>0.12273999999999319</v>
      </c>
      <c r="O740" s="69">
        <f>Table8[[#This Row],[Erorr 2]]^2</f>
        <v>1.5065107599998328E-2</v>
      </c>
      <c r="P740" s="69">
        <f>ABS(Table8[[#This Row],[Erorr 2]])</f>
        <v>0.12273999999999319</v>
      </c>
      <c r="Q740" s="6">
        <f>Table8[[#This Row],[Abs Erorr 4]]/Table8[[#This Row],[Adj Close]]</f>
        <v>7.5287911548660923E-4</v>
      </c>
    </row>
    <row r="741" spans="6:17" x14ac:dyDescent="0.3">
      <c r="F741" s="79">
        <v>44537</v>
      </c>
      <c r="G741" s="80">
        <v>165.3246</v>
      </c>
      <c r="H741" s="69">
        <f t="shared" si="22"/>
        <v>163.63991999999999</v>
      </c>
      <c r="I741" s="69">
        <f>(Table8[[#This Row],[Adj Close]]-Table8[[#This Row],[Forecast 3 Period]])</f>
        <v>1.6846800000000144</v>
      </c>
      <c r="J741" s="69">
        <f>Table8[[#This Row],[Erorr ]]^2</f>
        <v>2.8381467024000484</v>
      </c>
      <c r="K741" s="69">
        <f>ABS(Table8[[#This Row],[Erorr ]])</f>
        <v>1.6846800000000144</v>
      </c>
      <c r="L741" s="6">
        <f>Table8[[#This Row],[Abs Erorr ]]/Table8[[#This Row],[Adj Close]]</f>
        <v>1.0190135043423752E-2</v>
      </c>
      <c r="M741" s="75">
        <f t="shared" si="23"/>
        <v>163.01722000000001</v>
      </c>
      <c r="N741" s="69">
        <f>(Table8[[#This Row],[Adj Close]]-Table8[[#This Row],[Forecast 6 Period ]])</f>
        <v>2.3073799999999949</v>
      </c>
      <c r="O741" s="69">
        <f>Table8[[#This Row],[Erorr 2]]^2</f>
        <v>5.3240024643999764</v>
      </c>
      <c r="P741" s="69">
        <f>ABS(Table8[[#This Row],[Erorr 2]])</f>
        <v>2.3073799999999949</v>
      </c>
      <c r="Q741" s="6">
        <f>Table8[[#This Row],[Abs Erorr 4]]/Table8[[#This Row],[Adj Close]]</f>
        <v>1.395666464639863E-2</v>
      </c>
    </row>
    <row r="742" spans="6:17" x14ac:dyDescent="0.3">
      <c r="F742" s="79">
        <v>44538</v>
      </c>
      <c r="G742" s="80">
        <v>164.32079999999999</v>
      </c>
      <c r="H742" s="69">
        <f t="shared" si="22"/>
        <v>164.33145000000002</v>
      </c>
      <c r="I742" s="69">
        <f>(Table8[[#This Row],[Adj Close]]-Table8[[#This Row],[Forecast 3 Period]])</f>
        <v>-1.0650000000026694E-2</v>
      </c>
      <c r="J742" s="69">
        <f>Table8[[#This Row],[Erorr ]]^2</f>
        <v>1.1342250000056858E-4</v>
      </c>
      <c r="K742" s="69">
        <f>ABS(Table8[[#This Row],[Erorr ]])</f>
        <v>1.0650000000026694E-2</v>
      </c>
      <c r="L742" s="6">
        <f>Table8[[#This Row],[Abs Erorr ]]/Table8[[#This Row],[Adj Close]]</f>
        <v>6.481224531542382E-5</v>
      </c>
      <c r="M742" s="75">
        <f t="shared" si="23"/>
        <v>163.65557000000001</v>
      </c>
      <c r="N742" s="69">
        <f>(Table8[[#This Row],[Adj Close]]-Table8[[#This Row],[Forecast 6 Period ]])</f>
        <v>0.66522999999997978</v>
      </c>
      <c r="O742" s="69">
        <f>Table8[[#This Row],[Erorr 2]]^2</f>
        <v>0.44253095289997307</v>
      </c>
      <c r="P742" s="69">
        <f>ABS(Table8[[#This Row],[Erorr 2]])</f>
        <v>0.66522999999997978</v>
      </c>
      <c r="Q742" s="6">
        <f>Table8[[#This Row],[Abs Erorr 4]]/Table8[[#This Row],[Adj Close]]</f>
        <v>4.0483614977530526E-3</v>
      </c>
    </row>
    <row r="743" spans="6:17" x14ac:dyDescent="0.3">
      <c r="F743" s="79">
        <v>44539</v>
      </c>
      <c r="G743" s="80">
        <v>162.2457</v>
      </c>
      <c r="H743" s="69">
        <f t="shared" si="22"/>
        <v>164.23394999999999</v>
      </c>
      <c r="I743" s="69">
        <f>(Table8[[#This Row],[Adj Close]]-Table8[[#This Row],[Forecast 3 Period]])</f>
        <v>-1.9882499999999936</v>
      </c>
      <c r="J743" s="69">
        <f>Table8[[#This Row],[Erorr ]]^2</f>
        <v>3.9531380624999746</v>
      </c>
      <c r="K743" s="69">
        <f>ABS(Table8[[#This Row],[Erorr ]])</f>
        <v>1.9882499999999936</v>
      </c>
      <c r="L743" s="6">
        <f>Table8[[#This Row],[Abs Erorr ]]/Table8[[#This Row],[Adj Close]]</f>
        <v>1.2254562062353539E-2</v>
      </c>
      <c r="M743" s="75">
        <f t="shared" si="23"/>
        <v>163.83592000000002</v>
      </c>
      <c r="N743" s="69">
        <f>(Table8[[#This Row],[Adj Close]]-Table8[[#This Row],[Forecast 6 Period ]])</f>
        <v>-1.5902200000000164</v>
      </c>
      <c r="O743" s="69">
        <f>Table8[[#This Row],[Erorr 2]]^2</f>
        <v>2.5287996484000521</v>
      </c>
      <c r="P743" s="69">
        <f>ABS(Table8[[#This Row],[Erorr 2]])</f>
        <v>1.5902200000000164</v>
      </c>
      <c r="Q743" s="6">
        <f>Table8[[#This Row],[Abs Erorr 4]]/Table8[[#This Row],[Adj Close]]</f>
        <v>9.8013075230962456E-3</v>
      </c>
    </row>
    <row r="744" spans="6:17" x14ac:dyDescent="0.3">
      <c r="F744" s="79">
        <v>44540</v>
      </c>
      <c r="G744" s="80">
        <v>163.17230000000001</v>
      </c>
      <c r="H744" s="69">
        <f t="shared" si="22"/>
        <v>163.7919</v>
      </c>
      <c r="I744" s="69">
        <f>(Table8[[#This Row],[Adj Close]]-Table8[[#This Row],[Forecast 3 Period]])</f>
        <v>-0.61959999999999127</v>
      </c>
      <c r="J744" s="69">
        <f>Table8[[#This Row],[Erorr ]]^2</f>
        <v>0.38390415999998917</v>
      </c>
      <c r="K744" s="69">
        <f>ABS(Table8[[#This Row],[Erorr ]])</f>
        <v>0.61959999999999127</v>
      </c>
      <c r="L744" s="6">
        <f>Table8[[#This Row],[Abs Erorr ]]/Table8[[#This Row],[Adj Close]]</f>
        <v>3.7972131299245722E-3</v>
      </c>
      <c r="M744" s="75">
        <f t="shared" si="23"/>
        <v>163.79336000000001</v>
      </c>
      <c r="N744" s="69">
        <f>(Table8[[#This Row],[Adj Close]]-Table8[[#This Row],[Forecast 6 Period ]])</f>
        <v>-0.62105999999999995</v>
      </c>
      <c r="O744" s="69">
        <f>Table8[[#This Row],[Erorr 2]]^2</f>
        <v>0.38571552359999994</v>
      </c>
      <c r="P744" s="69">
        <f>ABS(Table8[[#This Row],[Erorr 2]])</f>
        <v>0.62105999999999995</v>
      </c>
      <c r="Q744" s="6">
        <f>Table8[[#This Row],[Abs Erorr 4]]/Table8[[#This Row],[Adj Close]]</f>
        <v>3.8061607270351641E-3</v>
      </c>
    </row>
    <row r="745" spans="6:17" x14ac:dyDescent="0.3">
      <c r="F745" s="79">
        <v>44543</v>
      </c>
      <c r="G745" s="80">
        <v>161.02959999999999</v>
      </c>
      <c r="H745" s="69">
        <f t="shared" si="22"/>
        <v>163.23887000000002</v>
      </c>
      <c r="I745" s="69">
        <f>(Table8[[#This Row],[Adj Close]]-Table8[[#This Row],[Forecast 3 Period]])</f>
        <v>-2.209270000000032</v>
      </c>
      <c r="J745" s="69">
        <f>Table8[[#This Row],[Erorr ]]^2</f>
        <v>4.8808739329001414</v>
      </c>
      <c r="K745" s="69">
        <f>ABS(Table8[[#This Row],[Erorr ]])</f>
        <v>2.209270000000032</v>
      </c>
      <c r="L745" s="6">
        <f>Table8[[#This Row],[Abs Erorr ]]/Table8[[#This Row],[Adj Close]]</f>
        <v>1.3719651542325339E-2</v>
      </c>
      <c r="M745" s="75">
        <f t="shared" si="23"/>
        <v>163.74654999999998</v>
      </c>
      <c r="N745" s="69">
        <f>(Table8[[#This Row],[Adj Close]]-Table8[[#This Row],[Forecast 6 Period ]])</f>
        <v>-2.7169499999999971</v>
      </c>
      <c r="O745" s="69">
        <f>Table8[[#This Row],[Erorr 2]]^2</f>
        <v>7.381817302499984</v>
      </c>
      <c r="P745" s="69">
        <f>ABS(Table8[[#This Row],[Erorr 2]])</f>
        <v>2.7169499999999971</v>
      </c>
      <c r="Q745" s="6">
        <f>Table8[[#This Row],[Abs Erorr 4]]/Table8[[#This Row],[Adj Close]]</f>
        <v>1.6872363838697963E-2</v>
      </c>
    </row>
    <row r="746" spans="6:17" x14ac:dyDescent="0.3">
      <c r="F746" s="79">
        <v>44544</v>
      </c>
      <c r="G746" s="80">
        <v>159.6397</v>
      </c>
      <c r="H746" s="69">
        <f t="shared" si="22"/>
        <v>162.03724</v>
      </c>
      <c r="I746" s="69">
        <f>(Table8[[#This Row],[Adj Close]]-Table8[[#This Row],[Forecast 3 Period]])</f>
        <v>-2.3975399999999922</v>
      </c>
      <c r="J746" s="69">
        <f>Table8[[#This Row],[Erorr ]]^2</f>
        <v>5.7481980515999629</v>
      </c>
      <c r="K746" s="69">
        <f>ABS(Table8[[#This Row],[Erorr ]])</f>
        <v>2.3975399999999922</v>
      </c>
      <c r="L746" s="6">
        <f>Table8[[#This Row],[Abs Erorr ]]/Table8[[#This Row],[Adj Close]]</f>
        <v>1.5018444660068844E-2</v>
      </c>
      <c r="M746" s="75">
        <f t="shared" si="23"/>
        <v>162.98889000000003</v>
      </c>
      <c r="N746" s="69">
        <f>(Table8[[#This Row],[Adj Close]]-Table8[[#This Row],[Forecast 6 Period ]])</f>
        <v>-3.3491900000000214</v>
      </c>
      <c r="O746" s="69">
        <f>Table8[[#This Row],[Erorr 2]]^2</f>
        <v>11.217073656100144</v>
      </c>
      <c r="P746" s="69">
        <f>ABS(Table8[[#This Row],[Erorr 2]])</f>
        <v>3.3491900000000214</v>
      </c>
      <c r="Q746" s="6">
        <f>Table8[[#This Row],[Abs Erorr 4]]/Table8[[#This Row],[Adj Close]]</f>
        <v>2.0979681119420928E-2</v>
      </c>
    </row>
    <row r="747" spans="6:17" x14ac:dyDescent="0.3">
      <c r="F747" s="79">
        <v>44545</v>
      </c>
      <c r="G747" s="80">
        <v>158.19200000000001</v>
      </c>
      <c r="H747" s="69">
        <f t="shared" si="22"/>
        <v>161.11644999999999</v>
      </c>
      <c r="I747" s="69">
        <f>(Table8[[#This Row],[Adj Close]]-Table8[[#This Row],[Forecast 3 Period]])</f>
        <v>-2.9244499999999789</v>
      </c>
      <c r="J747" s="69">
        <f>Table8[[#This Row],[Erorr ]]^2</f>
        <v>8.5524078024998769</v>
      </c>
      <c r="K747" s="69">
        <f>ABS(Table8[[#This Row],[Erorr ]])</f>
        <v>2.9244499999999789</v>
      </c>
      <c r="L747" s="6">
        <f>Table8[[#This Row],[Abs Erorr ]]/Table8[[#This Row],[Adj Close]]</f>
        <v>1.848671234954978E-2</v>
      </c>
      <c r="M747" s="75">
        <f t="shared" si="23"/>
        <v>162.18200000000002</v>
      </c>
      <c r="N747" s="69">
        <f>(Table8[[#This Row],[Adj Close]]-Table8[[#This Row],[Forecast 6 Period ]])</f>
        <v>-3.9900000000000091</v>
      </c>
      <c r="O747" s="69">
        <f>Table8[[#This Row],[Erorr 2]]^2</f>
        <v>15.920100000000073</v>
      </c>
      <c r="P747" s="69">
        <f>ABS(Table8[[#This Row],[Erorr 2]])</f>
        <v>3.9900000000000091</v>
      </c>
      <c r="Q747" s="6">
        <f>Table8[[#This Row],[Abs Erorr 4]]/Table8[[#This Row],[Adj Close]]</f>
        <v>2.5222514412865434E-2</v>
      </c>
    </row>
    <row r="748" spans="6:17" x14ac:dyDescent="0.3">
      <c r="F748" s="79">
        <v>44546</v>
      </c>
      <c r="G748" s="80">
        <v>157.0531</v>
      </c>
      <c r="H748" s="69">
        <f t="shared" si="22"/>
        <v>159.47758999999999</v>
      </c>
      <c r="I748" s="69">
        <f>(Table8[[#This Row],[Adj Close]]-Table8[[#This Row],[Forecast 3 Period]])</f>
        <v>-2.4244899999999916</v>
      </c>
      <c r="J748" s="69">
        <f>Table8[[#This Row],[Erorr ]]^2</f>
        <v>5.8781517600999589</v>
      </c>
      <c r="K748" s="69">
        <f>ABS(Table8[[#This Row],[Erorr ]])</f>
        <v>2.4244899999999916</v>
      </c>
      <c r="L748" s="6">
        <f>Table8[[#This Row],[Abs Erorr ]]/Table8[[#This Row],[Adj Close]]</f>
        <v>1.5437390283923028E-2</v>
      </c>
      <c r="M748" s="75">
        <f t="shared" si="23"/>
        <v>161.06337000000002</v>
      </c>
      <c r="N748" s="69">
        <f>(Table8[[#This Row],[Adj Close]]-Table8[[#This Row],[Forecast 6 Period ]])</f>
        <v>-4.0102700000000198</v>
      </c>
      <c r="O748" s="69">
        <f>Table8[[#This Row],[Erorr 2]]^2</f>
        <v>16.082265472900158</v>
      </c>
      <c r="P748" s="69">
        <f>ABS(Table8[[#This Row],[Erorr 2]])</f>
        <v>4.0102700000000198</v>
      </c>
      <c r="Q748" s="6">
        <f>Table8[[#This Row],[Abs Erorr 4]]/Table8[[#This Row],[Adj Close]]</f>
        <v>2.5534484833473644E-2</v>
      </c>
    </row>
    <row r="749" spans="6:17" x14ac:dyDescent="0.3">
      <c r="F749" s="79">
        <v>44547</v>
      </c>
      <c r="G749" s="80">
        <v>155.74039999999999</v>
      </c>
      <c r="H749" s="69">
        <f t="shared" si="22"/>
        <v>158.17075</v>
      </c>
      <c r="I749" s="69">
        <f>(Table8[[#This Row],[Adj Close]]-Table8[[#This Row],[Forecast 3 Period]])</f>
        <v>-2.4303500000000042</v>
      </c>
      <c r="J749" s="69">
        <f>Table8[[#This Row],[Erorr ]]^2</f>
        <v>5.9066011225000201</v>
      </c>
      <c r="K749" s="69">
        <f>ABS(Table8[[#This Row],[Erorr ]])</f>
        <v>2.4303500000000042</v>
      </c>
      <c r="L749" s="6">
        <f>Table8[[#This Row],[Abs Erorr ]]/Table8[[#This Row],[Adj Close]]</f>
        <v>1.560513521218646E-2</v>
      </c>
      <c r="M749" s="75">
        <f t="shared" si="23"/>
        <v>159.72468000000001</v>
      </c>
      <c r="N749" s="69">
        <f>(Table8[[#This Row],[Adj Close]]-Table8[[#This Row],[Forecast 6 Period ]])</f>
        <v>-3.9842800000000125</v>
      </c>
      <c r="O749" s="69">
        <f>Table8[[#This Row],[Erorr 2]]^2</f>
        <v>15.874487118400099</v>
      </c>
      <c r="P749" s="69">
        <f>ABS(Table8[[#This Row],[Erorr 2]])</f>
        <v>3.9842800000000125</v>
      </c>
      <c r="Q749" s="6">
        <f>Table8[[#This Row],[Abs Erorr 4]]/Table8[[#This Row],[Adj Close]]</f>
        <v>2.5582828861361682E-2</v>
      </c>
    </row>
    <row r="750" spans="6:17" x14ac:dyDescent="0.3">
      <c r="F750" s="79">
        <v>44550</v>
      </c>
      <c r="G750" s="80">
        <v>151.51300000000001</v>
      </c>
      <c r="H750" s="69">
        <f t="shared" si="22"/>
        <v>156.86968999999999</v>
      </c>
      <c r="I750" s="69">
        <f>(Table8[[#This Row],[Adj Close]]-Table8[[#This Row],[Forecast 3 Period]])</f>
        <v>-5.3566899999999862</v>
      </c>
      <c r="J750" s="69">
        <f>Table8[[#This Row],[Erorr ]]^2</f>
        <v>28.694127756099853</v>
      </c>
      <c r="K750" s="69">
        <f>ABS(Table8[[#This Row],[Erorr ]])</f>
        <v>5.3566899999999862</v>
      </c>
      <c r="L750" s="6">
        <f>Table8[[#This Row],[Abs Erorr ]]/Table8[[#This Row],[Adj Close]]</f>
        <v>3.5354656036115623E-2</v>
      </c>
      <c r="M750" s="75">
        <f t="shared" si="23"/>
        <v>158.54523</v>
      </c>
      <c r="N750" s="69">
        <f>(Table8[[#This Row],[Adj Close]]-Table8[[#This Row],[Forecast 6 Period ]])</f>
        <v>-7.0322299999999984</v>
      </c>
      <c r="O750" s="69">
        <f>Table8[[#This Row],[Erorr 2]]^2</f>
        <v>49.452258772899981</v>
      </c>
      <c r="P750" s="69">
        <f>ABS(Table8[[#This Row],[Erorr 2]])</f>
        <v>7.0322299999999984</v>
      </c>
      <c r="Q750" s="6">
        <f>Table8[[#This Row],[Abs Erorr 4]]/Table8[[#This Row],[Adj Close]]</f>
        <v>4.6413377069954381E-2</v>
      </c>
    </row>
    <row r="751" spans="6:17" x14ac:dyDescent="0.3">
      <c r="F751" s="79">
        <v>44551</v>
      </c>
      <c r="G751" s="80">
        <v>160.82689999999999</v>
      </c>
      <c r="H751" s="69">
        <f t="shared" si="22"/>
        <v>154.44325000000001</v>
      </c>
      <c r="I751" s="69">
        <f>(Table8[[#This Row],[Adj Close]]-Table8[[#This Row],[Forecast 3 Period]])</f>
        <v>6.3836499999999887</v>
      </c>
      <c r="J751" s="69">
        <f>Table8[[#This Row],[Erorr ]]^2</f>
        <v>40.750987322499853</v>
      </c>
      <c r="K751" s="69">
        <f>ABS(Table8[[#This Row],[Erorr ]])</f>
        <v>6.3836499999999887</v>
      </c>
      <c r="L751" s="6">
        <f>Table8[[#This Row],[Abs Erorr ]]/Table8[[#This Row],[Adj Close]]</f>
        <v>3.9692675789933081E-2</v>
      </c>
      <c r="M751" s="75">
        <f t="shared" si="23"/>
        <v>156.56663</v>
      </c>
      <c r="N751" s="69">
        <f>(Table8[[#This Row],[Adj Close]]-Table8[[#This Row],[Forecast 6 Period ]])</f>
        <v>4.2602699999999913</v>
      </c>
      <c r="O751" s="69">
        <f>Table8[[#This Row],[Erorr 2]]^2</f>
        <v>18.149900472899926</v>
      </c>
      <c r="P751" s="69">
        <f>ABS(Table8[[#This Row],[Erorr 2]])</f>
        <v>4.2602699999999913</v>
      </c>
      <c r="Q751" s="6">
        <f>Table8[[#This Row],[Abs Erorr 4]]/Table8[[#This Row],[Adj Close]]</f>
        <v>2.6489784980000184E-2</v>
      </c>
    </row>
    <row r="752" spans="6:17" x14ac:dyDescent="0.3">
      <c r="F752" s="79">
        <v>44552</v>
      </c>
      <c r="G752" s="80">
        <v>159.67840000000001</v>
      </c>
      <c r="H752" s="69">
        <f t="shared" si="22"/>
        <v>156.50677999999999</v>
      </c>
      <c r="I752" s="69">
        <f>(Table8[[#This Row],[Adj Close]]-Table8[[#This Row],[Forecast 3 Period]])</f>
        <v>3.1716200000000185</v>
      </c>
      <c r="J752" s="69">
        <f>Table8[[#This Row],[Erorr ]]^2</f>
        <v>10.059173424400118</v>
      </c>
      <c r="K752" s="69">
        <f>ABS(Table8[[#This Row],[Erorr ]])</f>
        <v>3.1716200000000185</v>
      </c>
      <c r="L752" s="6">
        <f>Table8[[#This Row],[Abs Erorr ]]/Table8[[#This Row],[Adj Close]]</f>
        <v>1.9862548722933211E-2</v>
      </c>
      <c r="M752" s="75">
        <f t="shared" si="23"/>
        <v>156.80984999999998</v>
      </c>
      <c r="N752" s="69">
        <f>(Table8[[#This Row],[Adj Close]]-Table8[[#This Row],[Forecast 6 Period ]])</f>
        <v>2.8685500000000275</v>
      </c>
      <c r="O752" s="69">
        <f>Table8[[#This Row],[Erorr 2]]^2</f>
        <v>8.2285791025001576</v>
      </c>
      <c r="P752" s="69">
        <f>ABS(Table8[[#This Row],[Erorr 2]])</f>
        <v>2.8685500000000275</v>
      </c>
      <c r="Q752" s="6">
        <f>Table8[[#This Row],[Abs Erorr 4]]/Table8[[#This Row],[Adj Close]]</f>
        <v>1.7964546237938427E-2</v>
      </c>
    </row>
    <row r="753" spans="6:17" x14ac:dyDescent="0.3">
      <c r="F753" s="79">
        <v>44553</v>
      </c>
      <c r="G753" s="80">
        <v>159.90029999999999</v>
      </c>
      <c r="H753" s="69">
        <f t="shared" si="22"/>
        <v>157.57333</v>
      </c>
      <c r="I753" s="69">
        <f>(Table8[[#This Row],[Adj Close]]-Table8[[#This Row],[Forecast 3 Period]])</f>
        <v>2.3269699999999887</v>
      </c>
      <c r="J753" s="69">
        <f>Table8[[#This Row],[Erorr ]]^2</f>
        <v>5.414789380899947</v>
      </c>
      <c r="K753" s="69">
        <f>ABS(Table8[[#This Row],[Erorr ]])</f>
        <v>2.3269699999999887</v>
      </c>
      <c r="L753" s="6">
        <f>Table8[[#This Row],[Abs Erorr ]]/Table8[[#This Row],[Adj Close]]</f>
        <v>1.4552630607947507E-2</v>
      </c>
      <c r="M753" s="75">
        <f t="shared" si="23"/>
        <v>157.07624999999999</v>
      </c>
      <c r="N753" s="69">
        <f>(Table8[[#This Row],[Adj Close]]-Table8[[#This Row],[Forecast 6 Period ]])</f>
        <v>2.8240499999999997</v>
      </c>
      <c r="O753" s="69">
        <f>Table8[[#This Row],[Erorr 2]]^2</f>
        <v>7.9752584024999988</v>
      </c>
      <c r="P753" s="69">
        <f>ABS(Table8[[#This Row],[Erorr 2]])</f>
        <v>2.8240499999999997</v>
      </c>
      <c r="Q753" s="6">
        <f>Table8[[#This Row],[Abs Erorr 4]]/Table8[[#This Row],[Adj Close]]</f>
        <v>1.766131770859717E-2</v>
      </c>
    </row>
    <row r="754" spans="6:17" x14ac:dyDescent="0.3">
      <c r="F754" s="79">
        <v>44557</v>
      </c>
      <c r="G754" s="80">
        <v>161.74379999999999</v>
      </c>
      <c r="H754" s="69">
        <f t="shared" si="22"/>
        <v>160.11171000000002</v>
      </c>
      <c r="I754" s="69">
        <f>(Table8[[#This Row],[Adj Close]]-Table8[[#This Row],[Forecast 3 Period]])</f>
        <v>1.6320899999999767</v>
      </c>
      <c r="J754" s="69">
        <f>Table8[[#This Row],[Erorr ]]^2</f>
        <v>2.6637177680999242</v>
      </c>
      <c r="K754" s="69">
        <f>ABS(Table8[[#This Row],[Erorr ]])</f>
        <v>1.6320899999999767</v>
      </c>
      <c r="L754" s="6">
        <f>Table8[[#This Row],[Abs Erorr ]]/Table8[[#This Row],[Adj Close]]</f>
        <v>1.0090587707225729E-2</v>
      </c>
      <c r="M754" s="75">
        <f t="shared" si="23"/>
        <v>157.66307</v>
      </c>
      <c r="N754" s="69">
        <f>(Table8[[#This Row],[Adj Close]]-Table8[[#This Row],[Forecast 6 Period ]])</f>
        <v>4.0807299999999884</v>
      </c>
      <c r="O754" s="69">
        <f>Table8[[#This Row],[Erorr 2]]^2</f>
        <v>16.652357332899907</v>
      </c>
      <c r="P754" s="69">
        <f>ABS(Table8[[#This Row],[Erorr 2]])</f>
        <v>4.0807299999999884</v>
      </c>
      <c r="Q754" s="6">
        <f>Table8[[#This Row],[Abs Erorr 4]]/Table8[[#This Row],[Adj Close]]</f>
        <v>2.5229591489751006E-2</v>
      </c>
    </row>
    <row r="755" spans="6:17" x14ac:dyDescent="0.3">
      <c r="F755" s="79">
        <v>44558</v>
      </c>
      <c r="G755" s="80">
        <v>160.6242</v>
      </c>
      <c r="H755" s="69">
        <f t="shared" si="22"/>
        <v>160.57112999999998</v>
      </c>
      <c r="I755" s="69">
        <f>(Table8[[#This Row],[Adj Close]]-Table8[[#This Row],[Forecast 3 Period]])</f>
        <v>5.307000000001949E-2</v>
      </c>
      <c r="J755" s="69">
        <f>Table8[[#This Row],[Erorr ]]^2</f>
        <v>2.8164249000020686E-3</v>
      </c>
      <c r="K755" s="69">
        <f>ABS(Table8[[#This Row],[Erorr ]])</f>
        <v>5.307000000001949E-2</v>
      </c>
      <c r="L755" s="6">
        <f>Table8[[#This Row],[Abs Erorr ]]/Table8[[#This Row],[Adj Close]]</f>
        <v>3.3039853272433104E-4</v>
      </c>
      <c r="M755" s="75">
        <f t="shared" si="23"/>
        <v>159.15521999999999</v>
      </c>
      <c r="N755" s="69">
        <f>(Table8[[#This Row],[Adj Close]]-Table8[[#This Row],[Forecast 6 Period ]])</f>
        <v>1.4689800000000162</v>
      </c>
      <c r="O755" s="69">
        <f>Table8[[#This Row],[Erorr 2]]^2</f>
        <v>2.1579022404000474</v>
      </c>
      <c r="P755" s="69">
        <f>ABS(Table8[[#This Row],[Erorr 2]])</f>
        <v>1.4689800000000162</v>
      </c>
      <c r="Q755" s="6">
        <f>Table8[[#This Row],[Abs Erorr 4]]/Table8[[#This Row],[Adj Close]]</f>
        <v>9.1454463275148831E-3</v>
      </c>
    </row>
    <row r="756" spans="6:17" x14ac:dyDescent="0.3">
      <c r="F756" s="79">
        <v>44559</v>
      </c>
      <c r="G756" s="80">
        <v>162.90199999999999</v>
      </c>
      <c r="H756" s="69">
        <f t="shared" si="22"/>
        <v>160.74290999999999</v>
      </c>
      <c r="I756" s="69">
        <f>(Table8[[#This Row],[Adj Close]]-Table8[[#This Row],[Forecast 3 Period]])</f>
        <v>2.159089999999992</v>
      </c>
      <c r="J756" s="69">
        <f>Table8[[#This Row],[Erorr ]]^2</f>
        <v>4.6616696280999657</v>
      </c>
      <c r="K756" s="69">
        <f>ABS(Table8[[#This Row],[Erorr ]])</f>
        <v>2.159089999999992</v>
      </c>
      <c r="L756" s="6">
        <f>Table8[[#This Row],[Abs Erorr ]]/Table8[[#This Row],[Adj Close]]</f>
        <v>1.3253919534443973E-2</v>
      </c>
      <c r="M756" s="75">
        <f t="shared" si="23"/>
        <v>159.62333000000001</v>
      </c>
      <c r="N756" s="69">
        <f>(Table8[[#This Row],[Adj Close]]-Table8[[#This Row],[Forecast 6 Period ]])</f>
        <v>3.2786699999999769</v>
      </c>
      <c r="O756" s="69">
        <f>Table8[[#This Row],[Erorr 2]]^2</f>
        <v>10.749676968899848</v>
      </c>
      <c r="P756" s="69">
        <f>ABS(Table8[[#This Row],[Erorr 2]])</f>
        <v>3.2786699999999769</v>
      </c>
      <c r="Q756" s="6">
        <f>Table8[[#This Row],[Abs Erorr 4]]/Table8[[#This Row],[Adj Close]]</f>
        <v>2.0126640556899101E-2</v>
      </c>
    </row>
    <row r="757" spans="6:17" x14ac:dyDescent="0.3">
      <c r="F757" s="79">
        <v>44560</v>
      </c>
      <c r="G757" s="80">
        <v>161.65700000000001</v>
      </c>
      <c r="H757" s="69">
        <f t="shared" si="22"/>
        <v>161.87119999999999</v>
      </c>
      <c r="I757" s="69">
        <f>(Table8[[#This Row],[Adj Close]]-Table8[[#This Row],[Forecast 3 Period]])</f>
        <v>-0.21419999999997685</v>
      </c>
      <c r="J757" s="69">
        <f>Table8[[#This Row],[Erorr ]]^2</f>
        <v>4.5881639999990086E-2</v>
      </c>
      <c r="K757" s="69">
        <f>ABS(Table8[[#This Row],[Erorr ]])</f>
        <v>0.21419999999997685</v>
      </c>
      <c r="L757" s="6">
        <f>Table8[[#This Row],[Abs Erorr ]]/Table8[[#This Row],[Adj Close]]</f>
        <v>1.3250276820674443E-3</v>
      </c>
      <c r="M757" s="75">
        <f t="shared" si="23"/>
        <v>161.08458999999999</v>
      </c>
      <c r="N757" s="69">
        <f>(Table8[[#This Row],[Adj Close]]-Table8[[#This Row],[Forecast 6 Period ]])</f>
        <v>0.57241000000001918</v>
      </c>
      <c r="O757" s="69">
        <f>Table8[[#This Row],[Erorr 2]]^2</f>
        <v>0.32765320810002196</v>
      </c>
      <c r="P757" s="69">
        <f>ABS(Table8[[#This Row],[Erorr 2]])</f>
        <v>0.57241000000001918</v>
      </c>
      <c r="Q757" s="6">
        <f>Table8[[#This Row],[Abs Erorr 4]]/Table8[[#This Row],[Adj Close]]</f>
        <v>3.5408921358185486E-3</v>
      </c>
    </row>
    <row r="758" spans="6:17" x14ac:dyDescent="0.3">
      <c r="F758" s="79">
        <v>44561</v>
      </c>
      <c r="G758" s="80">
        <v>160.8655</v>
      </c>
      <c r="H758" s="69">
        <f t="shared" si="22"/>
        <v>161.72066000000001</v>
      </c>
      <c r="I758" s="69">
        <f>(Table8[[#This Row],[Adj Close]]-Table8[[#This Row],[Forecast 3 Period]])</f>
        <v>-0.85516000000001213</v>
      </c>
      <c r="J758" s="69">
        <f>Table8[[#This Row],[Erorr ]]^2</f>
        <v>0.73129862560002079</v>
      </c>
      <c r="K758" s="69">
        <f>ABS(Table8[[#This Row],[Erorr ]])</f>
        <v>0.85516000000001213</v>
      </c>
      <c r="L758" s="6">
        <f>Table8[[#This Row],[Abs Erorr ]]/Table8[[#This Row],[Adj Close]]</f>
        <v>5.3159937960595167E-3</v>
      </c>
      <c r="M758" s="75">
        <f t="shared" si="23"/>
        <v>161.34326999999999</v>
      </c>
      <c r="N758" s="69">
        <f>(Table8[[#This Row],[Adj Close]]-Table8[[#This Row],[Forecast 6 Period ]])</f>
        <v>-0.47776999999999248</v>
      </c>
      <c r="O758" s="69">
        <f>Table8[[#This Row],[Erorr 2]]^2</f>
        <v>0.22826417289999282</v>
      </c>
      <c r="P758" s="69">
        <f>ABS(Table8[[#This Row],[Erorr 2]])</f>
        <v>0.47776999999999248</v>
      </c>
      <c r="Q758" s="6">
        <f>Table8[[#This Row],[Abs Erorr 4]]/Table8[[#This Row],[Adj Close]]</f>
        <v>2.9699966742402347E-3</v>
      </c>
    </row>
    <row r="759" spans="6:17" x14ac:dyDescent="0.3">
      <c r="F759" s="79">
        <v>44564</v>
      </c>
      <c r="G759" s="80">
        <v>158.93520000000001</v>
      </c>
      <c r="H759" s="69">
        <f t="shared" si="22"/>
        <v>161.7139</v>
      </c>
      <c r="I759" s="69">
        <f>(Table8[[#This Row],[Adj Close]]-Table8[[#This Row],[Forecast 3 Period]])</f>
        <v>-2.7786999999999864</v>
      </c>
      <c r="J759" s="69">
        <f>Table8[[#This Row],[Erorr ]]^2</f>
        <v>7.7211736899999242</v>
      </c>
      <c r="K759" s="69">
        <f>ABS(Table8[[#This Row],[Erorr ]])</f>
        <v>2.7786999999999864</v>
      </c>
      <c r="L759" s="6">
        <f>Table8[[#This Row],[Abs Erorr ]]/Table8[[#This Row],[Adj Close]]</f>
        <v>1.7483225868152468E-2</v>
      </c>
      <c r="M759" s="75">
        <f t="shared" si="23"/>
        <v>161.37414999999999</v>
      </c>
      <c r="N759" s="69">
        <f>(Table8[[#This Row],[Adj Close]]-Table8[[#This Row],[Forecast 6 Period ]])</f>
        <v>-2.4389499999999771</v>
      </c>
      <c r="O759" s="69">
        <f>Table8[[#This Row],[Erorr 2]]^2</f>
        <v>5.9484771024998881</v>
      </c>
      <c r="P759" s="69">
        <f>ABS(Table8[[#This Row],[Erorr 2]])</f>
        <v>2.4389499999999771</v>
      </c>
      <c r="Q759" s="6">
        <f>Table8[[#This Row],[Abs Erorr 4]]/Table8[[#This Row],[Adj Close]]</f>
        <v>1.5345562216551003E-2</v>
      </c>
    </row>
    <row r="760" spans="6:17" x14ac:dyDescent="0.3">
      <c r="F760" s="79">
        <v>44565</v>
      </c>
      <c r="G760" s="80">
        <v>160.59520000000001</v>
      </c>
      <c r="H760" s="69">
        <f t="shared" si="22"/>
        <v>160.33082999999999</v>
      </c>
      <c r="I760" s="69">
        <f>(Table8[[#This Row],[Adj Close]]-Table8[[#This Row],[Forecast 3 Period]])</f>
        <v>0.26437000000001376</v>
      </c>
      <c r="J760" s="69">
        <f>Table8[[#This Row],[Erorr ]]^2</f>
        <v>6.9891496900007274E-2</v>
      </c>
      <c r="K760" s="69">
        <f>ABS(Table8[[#This Row],[Erorr ]])</f>
        <v>0.26437000000001376</v>
      </c>
      <c r="L760" s="6">
        <f>Table8[[#This Row],[Abs Erorr ]]/Table8[[#This Row],[Adj Close]]</f>
        <v>1.6461886781174888E-3</v>
      </c>
      <c r="M760" s="75">
        <f t="shared" si="23"/>
        <v>161.10874000000001</v>
      </c>
      <c r="N760" s="69">
        <f>(Table8[[#This Row],[Adj Close]]-Table8[[#This Row],[Forecast 6 Period ]])</f>
        <v>-0.5135400000000061</v>
      </c>
      <c r="O760" s="69">
        <f>Table8[[#This Row],[Erorr 2]]^2</f>
        <v>0.26372333160000627</v>
      </c>
      <c r="P760" s="69">
        <f>ABS(Table8[[#This Row],[Erorr 2]])</f>
        <v>0.5135400000000061</v>
      </c>
      <c r="Q760" s="6">
        <f>Table8[[#This Row],[Abs Erorr 4]]/Table8[[#This Row],[Adj Close]]</f>
        <v>3.1977294464592097E-3</v>
      </c>
    </row>
    <row r="761" spans="6:17" x14ac:dyDescent="0.3">
      <c r="F761" s="79">
        <v>44566</v>
      </c>
      <c r="G761" s="80">
        <v>156.5994</v>
      </c>
      <c r="H761" s="69">
        <f t="shared" si="22"/>
        <v>160.17829</v>
      </c>
      <c r="I761" s="69">
        <f>(Table8[[#This Row],[Adj Close]]-Table8[[#This Row],[Forecast 3 Period]])</f>
        <v>-3.5788900000000012</v>
      </c>
      <c r="J761" s="69">
        <f>Table8[[#This Row],[Erorr ]]^2</f>
        <v>12.808453632100008</v>
      </c>
      <c r="K761" s="69">
        <f>ABS(Table8[[#This Row],[Erorr ]])</f>
        <v>3.5788900000000012</v>
      </c>
      <c r="L761" s="6">
        <f>Table8[[#This Row],[Abs Erorr ]]/Table8[[#This Row],[Adj Close]]</f>
        <v>2.2853791266122355E-2</v>
      </c>
      <c r="M761" s="75">
        <f t="shared" si="23"/>
        <v>160.76320000000001</v>
      </c>
      <c r="N761" s="69">
        <f>(Table8[[#This Row],[Adj Close]]-Table8[[#This Row],[Forecast 6 Period ]])</f>
        <v>-4.163800000000009</v>
      </c>
      <c r="O761" s="69">
        <f>Table8[[#This Row],[Erorr 2]]^2</f>
        <v>17.337230440000074</v>
      </c>
      <c r="P761" s="69">
        <f>ABS(Table8[[#This Row],[Erorr 2]])</f>
        <v>4.163800000000009</v>
      </c>
      <c r="Q761" s="6">
        <f>Table8[[#This Row],[Abs Erorr 4]]/Table8[[#This Row],[Adj Close]]</f>
        <v>2.6588863048006627E-2</v>
      </c>
    </row>
    <row r="762" spans="6:17" x14ac:dyDescent="0.3">
      <c r="F762" s="79">
        <v>44567</v>
      </c>
      <c r="G762" s="80">
        <v>155.4316</v>
      </c>
      <c r="H762" s="69">
        <f t="shared" si="22"/>
        <v>158.49887999999999</v>
      </c>
      <c r="I762" s="69">
        <f>(Table8[[#This Row],[Adj Close]]-Table8[[#This Row],[Forecast 3 Period]])</f>
        <v>-3.0672799999999825</v>
      </c>
      <c r="J762" s="69">
        <f>Table8[[#This Row],[Erorr ]]^2</f>
        <v>9.408206598399893</v>
      </c>
      <c r="K762" s="69">
        <f>ABS(Table8[[#This Row],[Erorr ]])</f>
        <v>3.0672799999999825</v>
      </c>
      <c r="L762" s="6">
        <f>Table8[[#This Row],[Abs Erorr ]]/Table8[[#This Row],[Adj Close]]</f>
        <v>1.9733953713401794E-2</v>
      </c>
      <c r="M762" s="75">
        <f t="shared" si="23"/>
        <v>159.85496000000003</v>
      </c>
      <c r="N762" s="69">
        <f>(Table8[[#This Row],[Adj Close]]-Table8[[#This Row],[Forecast 6 Period ]])</f>
        <v>-4.4233600000000308</v>
      </c>
      <c r="O762" s="69">
        <f>Table8[[#This Row],[Erorr 2]]^2</f>
        <v>19.566113689600272</v>
      </c>
      <c r="P762" s="69">
        <f>ABS(Table8[[#This Row],[Erorr 2]])</f>
        <v>4.4233600000000308</v>
      </c>
      <c r="Q762" s="6">
        <f>Table8[[#This Row],[Abs Erorr 4]]/Table8[[#This Row],[Adj Close]]</f>
        <v>2.8458563123586394E-2</v>
      </c>
    </row>
    <row r="763" spans="6:17" x14ac:dyDescent="0.3">
      <c r="F763" s="79">
        <v>44568</v>
      </c>
      <c r="G763" s="80">
        <v>151.5034</v>
      </c>
      <c r="H763" s="69">
        <f t="shared" si="22"/>
        <v>157.33102</v>
      </c>
      <c r="I763" s="69">
        <f>(Table8[[#This Row],[Adj Close]]-Table8[[#This Row],[Forecast 3 Period]])</f>
        <v>-5.827619999999996</v>
      </c>
      <c r="J763" s="69">
        <f>Table8[[#This Row],[Erorr ]]^2</f>
        <v>33.961154864399951</v>
      </c>
      <c r="K763" s="69">
        <f>ABS(Table8[[#This Row],[Erorr ]])</f>
        <v>5.827619999999996</v>
      </c>
      <c r="L763" s="6">
        <f>Table8[[#This Row],[Abs Erorr ]]/Table8[[#This Row],[Adj Close]]</f>
        <v>3.8465275366757416E-2</v>
      </c>
      <c r="M763" s="75">
        <f t="shared" si="23"/>
        <v>158.56452999999999</v>
      </c>
      <c r="N763" s="69">
        <f>(Table8[[#This Row],[Adj Close]]-Table8[[#This Row],[Forecast 6 Period ]])</f>
        <v>-7.0611299999999915</v>
      </c>
      <c r="O763" s="69">
        <f>Table8[[#This Row],[Erorr 2]]^2</f>
        <v>49.85955687689988</v>
      </c>
      <c r="P763" s="69">
        <f>ABS(Table8[[#This Row],[Erorr 2]])</f>
        <v>7.0611299999999915</v>
      </c>
      <c r="Q763" s="6">
        <f>Table8[[#This Row],[Abs Erorr 4]]/Table8[[#This Row],[Adj Close]]</f>
        <v>4.6607072844569768E-2</v>
      </c>
    </row>
    <row r="764" spans="6:17" x14ac:dyDescent="0.3">
      <c r="F764" s="79">
        <v>44571</v>
      </c>
      <c r="G764" s="80">
        <v>145.20070000000001</v>
      </c>
      <c r="H764" s="69">
        <f t="shared" si="22"/>
        <v>154.21065999999999</v>
      </c>
      <c r="I764" s="69">
        <f>(Table8[[#This Row],[Adj Close]]-Table8[[#This Row],[Forecast 3 Period]])</f>
        <v>-9.0099599999999782</v>
      </c>
      <c r="J764" s="69">
        <f>Table8[[#This Row],[Erorr ]]^2</f>
        <v>81.179379201599602</v>
      </c>
      <c r="K764" s="69">
        <f>ABS(Table8[[#This Row],[Erorr ]])</f>
        <v>9.0099599999999782</v>
      </c>
      <c r="L764" s="6">
        <f>Table8[[#This Row],[Abs Erorr ]]/Table8[[#This Row],[Adj Close]]</f>
        <v>6.2051766968065428E-2</v>
      </c>
      <c r="M764" s="75">
        <f t="shared" si="23"/>
        <v>156.80598999999998</v>
      </c>
      <c r="N764" s="69">
        <f>(Table8[[#This Row],[Adj Close]]-Table8[[#This Row],[Forecast 6 Period ]])</f>
        <v>-11.605289999999968</v>
      </c>
      <c r="O764" s="69">
        <f>Table8[[#This Row],[Erorr 2]]^2</f>
        <v>134.68275598409926</v>
      </c>
      <c r="P764" s="69">
        <f>ABS(Table8[[#This Row],[Erorr 2]])</f>
        <v>11.605289999999968</v>
      </c>
      <c r="Q764" s="6">
        <f>Table8[[#This Row],[Abs Erorr 4]]/Table8[[#This Row],[Adj Close]]</f>
        <v>7.9925854351941605E-2</v>
      </c>
    </row>
    <row r="765" spans="6:17" x14ac:dyDescent="0.3">
      <c r="F765" s="79">
        <v>44572</v>
      </c>
      <c r="G765" s="80">
        <v>145.06559999999999</v>
      </c>
      <c r="H765" s="69">
        <f t="shared" si="22"/>
        <v>150.16078000000002</v>
      </c>
      <c r="I765" s="69">
        <f>(Table8[[#This Row],[Adj Close]]-Table8[[#This Row],[Forecast 3 Period]])</f>
        <v>-5.0951800000000276</v>
      </c>
      <c r="J765" s="69">
        <f>Table8[[#This Row],[Erorr ]]^2</f>
        <v>25.960859232400281</v>
      </c>
      <c r="K765" s="69">
        <f>ABS(Table8[[#This Row],[Erorr ]])</f>
        <v>5.0951800000000276</v>
      </c>
      <c r="L765" s="6">
        <f>Table8[[#This Row],[Abs Erorr ]]/Table8[[#This Row],[Adj Close]]</f>
        <v>3.5123282156486635E-2</v>
      </c>
      <c r="M765" s="75">
        <f t="shared" si="23"/>
        <v>153.70006000000001</v>
      </c>
      <c r="N765" s="69">
        <f>(Table8[[#This Row],[Adj Close]]-Table8[[#This Row],[Forecast 6 Period ]])</f>
        <v>-8.6344600000000185</v>
      </c>
      <c r="O765" s="69">
        <f>Table8[[#This Row],[Erorr 2]]^2</f>
        <v>74.553899491600319</v>
      </c>
      <c r="P765" s="69">
        <f>ABS(Table8[[#This Row],[Erorr 2]])</f>
        <v>8.6344600000000185</v>
      </c>
      <c r="Q765" s="6">
        <f>Table8[[#This Row],[Abs Erorr 4]]/Table8[[#This Row],[Adj Close]]</f>
        <v>5.9521071846116644E-2</v>
      </c>
    </row>
    <row r="766" spans="6:17" x14ac:dyDescent="0.3">
      <c r="F766" s="79">
        <v>44573</v>
      </c>
      <c r="G766" s="80">
        <v>146.9091</v>
      </c>
      <c r="H766" s="69">
        <f t="shared" si="22"/>
        <v>147.03747000000001</v>
      </c>
      <c r="I766" s="69">
        <f>(Table8[[#This Row],[Adj Close]]-Table8[[#This Row],[Forecast 3 Period]])</f>
        <v>-0.12837000000001808</v>
      </c>
      <c r="J766" s="69">
        <f>Table8[[#This Row],[Erorr ]]^2</f>
        <v>1.647885690000464E-2</v>
      </c>
      <c r="K766" s="69">
        <f>ABS(Table8[[#This Row],[Erorr ]])</f>
        <v>0.12837000000001808</v>
      </c>
      <c r="L766" s="6">
        <f>Table8[[#This Row],[Abs Erorr ]]/Table8[[#This Row],[Adj Close]]</f>
        <v>8.7380563899729894E-4</v>
      </c>
      <c r="M766" s="75">
        <f t="shared" si="23"/>
        <v>151.15971999999999</v>
      </c>
      <c r="N766" s="69">
        <f>(Table8[[#This Row],[Adj Close]]-Table8[[#This Row],[Forecast 6 Period ]])</f>
        <v>-4.2506199999999978</v>
      </c>
      <c r="O766" s="69">
        <f>Table8[[#This Row],[Erorr 2]]^2</f>
        <v>18.067770384399982</v>
      </c>
      <c r="P766" s="69">
        <f>ABS(Table8[[#This Row],[Erorr 2]])</f>
        <v>4.2506199999999978</v>
      </c>
      <c r="Q766" s="6">
        <f>Table8[[#This Row],[Abs Erorr 4]]/Table8[[#This Row],[Adj Close]]</f>
        <v>2.8933673952124123E-2</v>
      </c>
    </row>
    <row r="767" spans="6:17" x14ac:dyDescent="0.3">
      <c r="F767" s="79">
        <v>44574</v>
      </c>
      <c r="G767" s="80">
        <v>144.38030000000001</v>
      </c>
      <c r="H767" s="69">
        <f t="shared" si="22"/>
        <v>145.84353000000002</v>
      </c>
      <c r="I767" s="69">
        <f>(Table8[[#This Row],[Adj Close]]-Table8[[#This Row],[Forecast 3 Period]])</f>
        <v>-1.46323000000001</v>
      </c>
      <c r="J767" s="69">
        <f>Table8[[#This Row],[Erorr ]]^2</f>
        <v>2.1410420329000295</v>
      </c>
      <c r="K767" s="69">
        <f>ABS(Table8[[#This Row],[Erorr ]])</f>
        <v>1.46323000000001</v>
      </c>
      <c r="L767" s="6">
        <f>Table8[[#This Row],[Abs Erorr ]]/Table8[[#This Row],[Adj Close]]</f>
        <v>1.0134554367874356E-2</v>
      </c>
      <c r="M767" s="75">
        <f t="shared" si="23"/>
        <v>148.93886000000003</v>
      </c>
      <c r="N767" s="69">
        <f>(Table8[[#This Row],[Adj Close]]-Table8[[#This Row],[Forecast 6 Period ]])</f>
        <v>-4.5585600000000284</v>
      </c>
      <c r="O767" s="69">
        <f>Table8[[#This Row],[Erorr 2]]^2</f>
        <v>20.780469273600257</v>
      </c>
      <c r="P767" s="69">
        <f>ABS(Table8[[#This Row],[Erorr 2]])</f>
        <v>4.5585600000000284</v>
      </c>
      <c r="Q767" s="6">
        <f>Table8[[#This Row],[Abs Erorr 4]]/Table8[[#This Row],[Adj Close]]</f>
        <v>3.1573282504607815E-2</v>
      </c>
    </row>
    <row r="768" spans="6:17" x14ac:dyDescent="0.3">
      <c r="F768" s="79">
        <v>44575</v>
      </c>
      <c r="G768" s="80">
        <v>143.01949999999999</v>
      </c>
      <c r="H768" s="69">
        <f t="shared" si="22"/>
        <v>145.34452999999999</v>
      </c>
      <c r="I768" s="69">
        <f>(Table8[[#This Row],[Adj Close]]-Table8[[#This Row],[Forecast 3 Period]])</f>
        <v>-2.3250299999999982</v>
      </c>
      <c r="J768" s="69">
        <f>Table8[[#This Row],[Erorr ]]^2</f>
        <v>5.4057645008999913</v>
      </c>
      <c r="K768" s="69">
        <f>ABS(Table8[[#This Row],[Erorr ]])</f>
        <v>2.3250299999999982</v>
      </c>
      <c r="L768" s="6">
        <f>Table8[[#This Row],[Abs Erorr ]]/Table8[[#This Row],[Adj Close]]</f>
        <v>1.6256734221557188E-2</v>
      </c>
      <c r="M768" s="75">
        <f t="shared" si="23"/>
        <v>147.00463999999999</v>
      </c>
      <c r="N768" s="69">
        <f>(Table8[[#This Row],[Adj Close]]-Table8[[#This Row],[Forecast 6 Period ]])</f>
        <v>-3.9851400000000012</v>
      </c>
      <c r="O768" s="69">
        <f>Table8[[#This Row],[Erorr 2]]^2</f>
        <v>15.881340819600009</v>
      </c>
      <c r="P768" s="69">
        <f>ABS(Table8[[#This Row],[Erorr 2]])</f>
        <v>3.9851400000000012</v>
      </c>
      <c r="Q768" s="6">
        <f>Table8[[#This Row],[Abs Erorr 4]]/Table8[[#This Row],[Adj Close]]</f>
        <v>2.7864312209174284E-2</v>
      </c>
    </row>
    <row r="769" spans="6:17" x14ac:dyDescent="0.3">
      <c r="F769" s="79">
        <v>44579</v>
      </c>
      <c r="G769" s="80">
        <v>141.8323</v>
      </c>
      <c r="H769" s="69">
        <f t="shared" si="22"/>
        <v>144.59461999999999</v>
      </c>
      <c r="I769" s="69">
        <f>(Table8[[#This Row],[Adj Close]]-Table8[[#This Row],[Forecast 3 Period]])</f>
        <v>-2.7623199999999883</v>
      </c>
      <c r="J769" s="69">
        <f>Table8[[#This Row],[Erorr ]]^2</f>
        <v>7.6304117823999356</v>
      </c>
      <c r="K769" s="69">
        <f>ABS(Table8[[#This Row],[Erorr ]])</f>
        <v>2.7623199999999883</v>
      </c>
      <c r="L769" s="6">
        <f>Table8[[#This Row],[Abs Erorr ]]/Table8[[#This Row],[Adj Close]]</f>
        <v>1.947595857925161E-2</v>
      </c>
      <c r="M769" s="75">
        <f t="shared" si="23"/>
        <v>145.54531</v>
      </c>
      <c r="N769" s="69">
        <f>(Table8[[#This Row],[Adj Close]]-Table8[[#This Row],[Forecast 6 Period ]])</f>
        <v>-3.713009999999997</v>
      </c>
      <c r="O769" s="69">
        <f>Table8[[#This Row],[Erorr 2]]^2</f>
        <v>13.786443260099977</v>
      </c>
      <c r="P769" s="69">
        <f>ABS(Table8[[#This Row],[Erorr 2]])</f>
        <v>3.713009999999997</v>
      </c>
      <c r="Q769" s="6">
        <f>Table8[[#This Row],[Abs Erorr 4]]/Table8[[#This Row],[Adj Close]]</f>
        <v>2.6178874628698803E-2</v>
      </c>
    </row>
    <row r="770" spans="6:17" x14ac:dyDescent="0.3">
      <c r="F770" s="79">
        <v>44580</v>
      </c>
      <c r="G770" s="80">
        <v>140.0564</v>
      </c>
      <c r="H770" s="69">
        <f t="shared" si="22"/>
        <v>142.95285999999999</v>
      </c>
      <c r="I770" s="69">
        <f>(Table8[[#This Row],[Adj Close]]-Table8[[#This Row],[Forecast 3 Period]])</f>
        <v>-2.8964599999999905</v>
      </c>
      <c r="J770" s="69">
        <f>Table8[[#This Row],[Erorr ]]^2</f>
        <v>8.3894805315999452</v>
      </c>
      <c r="K770" s="69">
        <f>ABS(Table8[[#This Row],[Erorr ]])</f>
        <v>2.8964599999999905</v>
      </c>
      <c r="L770" s="6">
        <f>Table8[[#This Row],[Abs Erorr ]]/Table8[[#This Row],[Adj Close]]</f>
        <v>2.0680668644917265E-2</v>
      </c>
      <c r="M770" s="75">
        <f t="shared" si="23"/>
        <v>144.25487000000001</v>
      </c>
      <c r="N770" s="69">
        <f>(Table8[[#This Row],[Adj Close]]-Table8[[#This Row],[Forecast 6 Period ]])</f>
        <v>-4.1984700000000146</v>
      </c>
      <c r="O770" s="69">
        <f>Table8[[#This Row],[Erorr 2]]^2</f>
        <v>17.627150340900123</v>
      </c>
      <c r="P770" s="69">
        <f>ABS(Table8[[#This Row],[Erorr 2]])</f>
        <v>4.1984700000000146</v>
      </c>
      <c r="Q770" s="6">
        <f>Table8[[#This Row],[Abs Erorr 4]]/Table8[[#This Row],[Adj Close]]</f>
        <v>2.9976994982021634E-2</v>
      </c>
    </row>
    <row r="771" spans="6:17" x14ac:dyDescent="0.3">
      <c r="F771" s="79">
        <v>44581</v>
      </c>
      <c r="G771" s="80">
        <v>137.7593</v>
      </c>
      <c r="H771" s="69">
        <f t="shared" si="22"/>
        <v>141.47809999999998</v>
      </c>
      <c r="I771" s="69">
        <f>(Table8[[#This Row],[Adj Close]]-Table8[[#This Row],[Forecast 3 Period]])</f>
        <v>-3.7187999999999874</v>
      </c>
      <c r="J771" s="69">
        <f>Table8[[#This Row],[Erorr ]]^2</f>
        <v>13.829473439999907</v>
      </c>
      <c r="K771" s="69">
        <f>ABS(Table8[[#This Row],[Erorr ]])</f>
        <v>3.7187999999999874</v>
      </c>
      <c r="L771" s="6">
        <f>Table8[[#This Row],[Abs Erorr ]]/Table8[[#This Row],[Adj Close]]</f>
        <v>2.69949106884253E-2</v>
      </c>
      <c r="M771" s="75">
        <f t="shared" si="23"/>
        <v>143.05517</v>
      </c>
      <c r="N771" s="69">
        <f>(Table8[[#This Row],[Adj Close]]-Table8[[#This Row],[Forecast 6 Period ]])</f>
        <v>-5.2958700000000078</v>
      </c>
      <c r="O771" s="69">
        <f>Table8[[#This Row],[Erorr 2]]^2</f>
        <v>28.046239056900085</v>
      </c>
      <c r="P771" s="69">
        <f>ABS(Table8[[#This Row],[Erorr 2]])</f>
        <v>5.2958700000000078</v>
      </c>
      <c r="Q771" s="6">
        <f>Table8[[#This Row],[Abs Erorr 4]]/Table8[[#This Row],[Adj Close]]</f>
        <v>3.8442921820886197E-2</v>
      </c>
    </row>
    <row r="772" spans="6:17" x14ac:dyDescent="0.3">
      <c r="F772" s="79">
        <v>44582</v>
      </c>
      <c r="G772" s="80">
        <v>137.9716</v>
      </c>
      <c r="H772" s="69">
        <f t="shared" si="22"/>
        <v>139.67033000000001</v>
      </c>
      <c r="I772" s="69">
        <f>(Table8[[#This Row],[Adj Close]]-Table8[[#This Row],[Forecast 3 Period]])</f>
        <v>-1.6987300000000118</v>
      </c>
      <c r="J772" s="69">
        <f>Table8[[#This Row],[Erorr ]]^2</f>
        <v>2.8856836129000403</v>
      </c>
      <c r="K772" s="69">
        <f>ABS(Table8[[#This Row],[Erorr ]])</f>
        <v>1.6987300000000118</v>
      </c>
      <c r="L772" s="6">
        <f>Table8[[#This Row],[Abs Erorr ]]/Table8[[#This Row],[Adj Close]]</f>
        <v>1.231217149036477E-2</v>
      </c>
      <c r="M772" s="75">
        <f t="shared" si="23"/>
        <v>141.66244</v>
      </c>
      <c r="N772" s="69">
        <f>(Table8[[#This Row],[Adj Close]]-Table8[[#This Row],[Forecast 6 Period ]])</f>
        <v>-3.6908400000000086</v>
      </c>
      <c r="O772" s="69">
        <f>Table8[[#This Row],[Erorr 2]]^2</f>
        <v>13.622299905600062</v>
      </c>
      <c r="P772" s="69">
        <f>ABS(Table8[[#This Row],[Erorr 2]])</f>
        <v>3.6908400000000086</v>
      </c>
      <c r="Q772" s="6">
        <f>Table8[[#This Row],[Abs Erorr 4]]/Table8[[#This Row],[Adj Close]]</f>
        <v>2.6750722612479731E-2</v>
      </c>
    </row>
    <row r="773" spans="6:17" x14ac:dyDescent="0.3">
      <c r="F773" s="79">
        <v>44585</v>
      </c>
      <c r="G773" s="80">
        <v>140.91540000000001</v>
      </c>
      <c r="H773" s="69">
        <f t="shared" si="22"/>
        <v>138.53334999999998</v>
      </c>
      <c r="I773" s="69">
        <f>(Table8[[#This Row],[Adj Close]]-Table8[[#This Row],[Forecast 3 Period]])</f>
        <v>2.3820500000000209</v>
      </c>
      <c r="J773" s="69">
        <f>Table8[[#This Row],[Erorr ]]^2</f>
        <v>5.6741622025000993</v>
      </c>
      <c r="K773" s="69">
        <f>ABS(Table8[[#This Row],[Erorr ]])</f>
        <v>2.3820500000000209</v>
      </c>
      <c r="L773" s="6">
        <f>Table8[[#This Row],[Abs Erorr ]]/Table8[[#This Row],[Adj Close]]</f>
        <v>1.6904114099665621E-2</v>
      </c>
      <c r="M773" s="75">
        <f t="shared" si="23"/>
        <v>140.26390000000001</v>
      </c>
      <c r="N773" s="69">
        <f>(Table8[[#This Row],[Adj Close]]-Table8[[#This Row],[Forecast 6 Period ]])</f>
        <v>0.65149999999999864</v>
      </c>
      <c r="O773" s="69">
        <f>Table8[[#This Row],[Erorr 2]]^2</f>
        <v>0.4244522499999982</v>
      </c>
      <c r="P773" s="69">
        <f>ABS(Table8[[#This Row],[Erorr 2]])</f>
        <v>0.65149999999999864</v>
      </c>
      <c r="Q773" s="6">
        <f>Table8[[#This Row],[Abs Erorr 4]]/Table8[[#This Row],[Adj Close]]</f>
        <v>4.6233413807149435E-3</v>
      </c>
    </row>
    <row r="774" spans="6:17" x14ac:dyDescent="0.3">
      <c r="F774" s="79">
        <v>44586</v>
      </c>
      <c r="G774" s="80">
        <v>140.4135</v>
      </c>
      <c r="H774" s="69">
        <f t="shared" ref="H774:H837" si="24">$A$10*G773+$A$11*G772+$A$12*G771</f>
        <v>139.08543</v>
      </c>
      <c r="I774" s="69">
        <f>(Table8[[#This Row],[Adj Close]]-Table8[[#This Row],[Forecast 3 Period]])</f>
        <v>1.3280699999999968</v>
      </c>
      <c r="J774" s="69">
        <f>Table8[[#This Row],[Erorr ]]^2</f>
        <v>1.7637699248999914</v>
      </c>
      <c r="K774" s="69">
        <f>ABS(Table8[[#This Row],[Erorr ]])</f>
        <v>1.3280699999999968</v>
      </c>
      <c r="L774" s="6">
        <f>Table8[[#This Row],[Abs Erorr ]]/Table8[[#This Row],[Adj Close]]</f>
        <v>9.458278584324133E-3</v>
      </c>
      <c r="M774" s="75">
        <f t="shared" si="23"/>
        <v>139.82572000000002</v>
      </c>
      <c r="N774" s="69">
        <f>(Table8[[#This Row],[Adj Close]]-Table8[[#This Row],[Forecast 6 Period ]])</f>
        <v>0.58777999999998087</v>
      </c>
      <c r="O774" s="69">
        <f>Table8[[#This Row],[Erorr 2]]^2</f>
        <v>0.34548532839997753</v>
      </c>
      <c r="P774" s="69">
        <f>ABS(Table8[[#This Row],[Erorr 2]])</f>
        <v>0.58777999999998087</v>
      </c>
      <c r="Q774" s="6">
        <f>Table8[[#This Row],[Abs Erorr 4]]/Table8[[#This Row],[Adj Close]]</f>
        <v>4.1860647302430385E-3</v>
      </c>
    </row>
    <row r="775" spans="6:17" x14ac:dyDescent="0.3">
      <c r="F775" s="79">
        <v>44587</v>
      </c>
      <c r="G775" s="80">
        <v>138.97540000000001</v>
      </c>
      <c r="H775" s="69">
        <f t="shared" si="24"/>
        <v>139.83150000000001</v>
      </c>
      <c r="I775" s="69">
        <f>(Table8[[#This Row],[Adj Close]]-Table8[[#This Row],[Forecast 3 Period]])</f>
        <v>-0.85609999999999786</v>
      </c>
      <c r="J775" s="69">
        <f>Table8[[#This Row],[Erorr ]]^2</f>
        <v>0.73290720999999637</v>
      </c>
      <c r="K775" s="69">
        <f>ABS(Table8[[#This Row],[Erorr ]])</f>
        <v>0.85609999999999786</v>
      </c>
      <c r="L775" s="6">
        <f>Table8[[#This Row],[Abs Erorr ]]/Table8[[#This Row],[Adj Close]]</f>
        <v>6.1600830074962747E-3</v>
      </c>
      <c r="M775" s="75">
        <f t="shared" si="23"/>
        <v>139.60083</v>
      </c>
      <c r="N775" s="69">
        <f>(Table8[[#This Row],[Adj Close]]-Table8[[#This Row],[Forecast 6 Period ]])</f>
        <v>-0.62542999999999438</v>
      </c>
      <c r="O775" s="69">
        <f>Table8[[#This Row],[Erorr 2]]^2</f>
        <v>0.39116268489999295</v>
      </c>
      <c r="P775" s="69">
        <f>ABS(Table8[[#This Row],[Erorr 2]])</f>
        <v>0.62542999999999438</v>
      </c>
      <c r="Q775" s="6">
        <f>Table8[[#This Row],[Abs Erorr 4]]/Table8[[#This Row],[Adj Close]]</f>
        <v>4.5002928575848264E-3</v>
      </c>
    </row>
    <row r="776" spans="6:17" x14ac:dyDescent="0.3">
      <c r="F776" s="79">
        <v>44588</v>
      </c>
      <c r="G776" s="80">
        <v>139.6027</v>
      </c>
      <c r="H776" s="69">
        <f t="shared" si="24"/>
        <v>139.98883000000001</v>
      </c>
      <c r="I776" s="69">
        <f>(Table8[[#This Row],[Adj Close]]-Table8[[#This Row],[Forecast 3 Period]])</f>
        <v>-0.38613000000000852</v>
      </c>
      <c r="J776" s="69">
        <f>Table8[[#This Row],[Erorr ]]^2</f>
        <v>0.14909637690000657</v>
      </c>
      <c r="K776" s="69">
        <f>ABS(Table8[[#This Row],[Erorr ]])</f>
        <v>0.38613000000000852</v>
      </c>
      <c r="L776" s="6">
        <f>Table8[[#This Row],[Abs Erorr ]]/Table8[[#This Row],[Adj Close]]</f>
        <v>2.765920716433196E-3</v>
      </c>
      <c r="M776" s="75">
        <f t="shared" si="23"/>
        <v>139.43675000000002</v>
      </c>
      <c r="N776" s="69">
        <f>(Table8[[#This Row],[Adj Close]]-Table8[[#This Row],[Forecast 6 Period ]])</f>
        <v>0.16594999999998095</v>
      </c>
      <c r="O776" s="69">
        <f>Table8[[#This Row],[Erorr 2]]^2</f>
        <v>2.7539402499993676E-2</v>
      </c>
      <c r="P776" s="69">
        <f>ABS(Table8[[#This Row],[Erorr 2]])</f>
        <v>0.16594999999998095</v>
      </c>
      <c r="Q776" s="6">
        <f>Table8[[#This Row],[Abs Erorr 4]]/Table8[[#This Row],[Adj Close]]</f>
        <v>1.1887305904540596E-3</v>
      </c>
    </row>
    <row r="777" spans="6:17" x14ac:dyDescent="0.3">
      <c r="F777" s="79">
        <v>44589</v>
      </c>
      <c r="G777" s="80">
        <v>140.82849999999999</v>
      </c>
      <c r="H777" s="69">
        <f t="shared" si="24"/>
        <v>139.65775000000002</v>
      </c>
      <c r="I777" s="69">
        <f>(Table8[[#This Row],[Adj Close]]-Table8[[#This Row],[Forecast 3 Period]])</f>
        <v>1.1707499999999698</v>
      </c>
      <c r="J777" s="69">
        <f>Table8[[#This Row],[Erorr ]]^2</f>
        <v>1.3706555624999293</v>
      </c>
      <c r="K777" s="69">
        <f>ABS(Table8[[#This Row],[Erorr ]])</f>
        <v>1.1707499999999698</v>
      </c>
      <c r="L777" s="6">
        <f>Table8[[#This Row],[Abs Erorr ]]/Table8[[#This Row],[Adj Close]]</f>
        <v>8.3133030601048076E-3</v>
      </c>
      <c r="M777" s="75">
        <f t="shared" ref="M777:M840" si="25">$B$10*G776+$B$11*G775+$B$12*G774+$B$13*G773+$B$14*G772+$B$15*G771</f>
        <v>139.55449000000002</v>
      </c>
      <c r="N777" s="69">
        <f>(Table8[[#This Row],[Adj Close]]-Table8[[#This Row],[Forecast 6 Period ]])</f>
        <v>1.2740099999999757</v>
      </c>
      <c r="O777" s="69">
        <f>Table8[[#This Row],[Erorr 2]]^2</f>
        <v>1.6231014800999379</v>
      </c>
      <c r="P777" s="69">
        <f>ABS(Table8[[#This Row],[Erorr 2]])</f>
        <v>1.2740099999999757</v>
      </c>
      <c r="Q777" s="6">
        <f>Table8[[#This Row],[Abs Erorr 4]]/Table8[[#This Row],[Adj Close]]</f>
        <v>9.0465353248808007E-3</v>
      </c>
    </row>
    <row r="778" spans="6:17" x14ac:dyDescent="0.3">
      <c r="F778" s="79">
        <v>44592</v>
      </c>
      <c r="G778" s="80">
        <v>142.91329999999999</v>
      </c>
      <c r="H778" s="69">
        <f t="shared" si="24"/>
        <v>139.90483</v>
      </c>
      <c r="I778" s="69">
        <f>(Table8[[#This Row],[Adj Close]]-Table8[[#This Row],[Forecast 3 Period]])</f>
        <v>3.0084699999999884</v>
      </c>
      <c r="J778" s="69">
        <f>Table8[[#This Row],[Erorr ]]^2</f>
        <v>9.0508917408999299</v>
      </c>
      <c r="K778" s="69">
        <f>ABS(Table8[[#This Row],[Erorr ]])</f>
        <v>3.0084699999999884</v>
      </c>
      <c r="L778" s="6">
        <f>Table8[[#This Row],[Abs Erorr ]]/Table8[[#This Row],[Adj Close]]</f>
        <v>2.1051014846063934E-2</v>
      </c>
      <c r="M778" s="75">
        <f t="shared" si="25"/>
        <v>139.85272000000001</v>
      </c>
      <c r="N778" s="69">
        <f>(Table8[[#This Row],[Adj Close]]-Table8[[#This Row],[Forecast 6 Period ]])</f>
        <v>3.0605799999999874</v>
      </c>
      <c r="O778" s="69">
        <f>Table8[[#This Row],[Erorr 2]]^2</f>
        <v>9.3671499363999224</v>
      </c>
      <c r="P778" s="69">
        <f>ABS(Table8[[#This Row],[Erorr 2]])</f>
        <v>3.0605799999999874</v>
      </c>
      <c r="Q778" s="6">
        <f>Table8[[#This Row],[Abs Erorr 4]]/Table8[[#This Row],[Adj Close]]</f>
        <v>2.1415641511321814E-2</v>
      </c>
    </row>
    <row r="779" spans="6:17" x14ac:dyDescent="0.3">
      <c r="F779" s="79">
        <v>44593</v>
      </c>
      <c r="G779" s="80">
        <v>143.05799999999999</v>
      </c>
      <c r="H779" s="69">
        <f t="shared" si="24"/>
        <v>141.29468</v>
      </c>
      <c r="I779" s="69">
        <f>(Table8[[#This Row],[Adj Close]]-Table8[[#This Row],[Forecast 3 Period]])</f>
        <v>1.7633199999999931</v>
      </c>
      <c r="J779" s="69">
        <f>Table8[[#This Row],[Erorr ]]^2</f>
        <v>3.1092974223999756</v>
      </c>
      <c r="K779" s="69">
        <f>ABS(Table8[[#This Row],[Erorr ]])</f>
        <v>1.7633199999999931</v>
      </c>
      <c r="L779" s="6">
        <f>Table8[[#This Row],[Abs Erorr ]]/Table8[[#This Row],[Adj Close]]</f>
        <v>1.232590977086212E-2</v>
      </c>
      <c r="M779" s="75">
        <f t="shared" si="25"/>
        <v>140.59687000000002</v>
      </c>
      <c r="N779" s="69">
        <f>(Table8[[#This Row],[Adj Close]]-Table8[[#This Row],[Forecast 6 Period ]])</f>
        <v>2.4611299999999687</v>
      </c>
      <c r="O779" s="69">
        <f>Table8[[#This Row],[Erorr 2]]^2</f>
        <v>6.0571608768998457</v>
      </c>
      <c r="P779" s="69">
        <f>ABS(Table8[[#This Row],[Erorr 2]])</f>
        <v>2.4611299999999687</v>
      </c>
      <c r="Q779" s="6">
        <f>Table8[[#This Row],[Abs Erorr 4]]/Table8[[#This Row],[Adj Close]]</f>
        <v>1.7203721567475912E-2</v>
      </c>
    </row>
    <row r="780" spans="6:17" x14ac:dyDescent="0.3">
      <c r="F780" s="79">
        <v>44594</v>
      </c>
      <c r="G780" s="80">
        <v>143.53100000000001</v>
      </c>
      <c r="H780" s="69">
        <f t="shared" si="24"/>
        <v>142.34573999999998</v>
      </c>
      <c r="I780" s="69">
        <f>(Table8[[#This Row],[Adj Close]]-Table8[[#This Row],[Forecast 3 Period]])</f>
        <v>1.185260000000028</v>
      </c>
      <c r="J780" s="69">
        <f>Table8[[#This Row],[Erorr ]]^2</f>
        <v>1.4048412676000663</v>
      </c>
      <c r="K780" s="69">
        <f>ABS(Table8[[#This Row],[Erorr ]])</f>
        <v>1.185260000000028</v>
      </c>
      <c r="L780" s="6">
        <f>Table8[[#This Row],[Abs Erorr ]]/Table8[[#This Row],[Adj Close]]</f>
        <v>8.2578676383500988E-3</v>
      </c>
      <c r="M780" s="75">
        <f t="shared" si="25"/>
        <v>141.21939</v>
      </c>
      <c r="N780" s="69">
        <f>(Table8[[#This Row],[Adj Close]]-Table8[[#This Row],[Forecast 6 Period ]])</f>
        <v>2.3116100000000017</v>
      </c>
      <c r="O780" s="69">
        <f>Table8[[#This Row],[Erorr 2]]^2</f>
        <v>5.3435407921000078</v>
      </c>
      <c r="P780" s="69">
        <f>ABS(Table8[[#This Row],[Erorr 2]])</f>
        <v>2.3116100000000017</v>
      </c>
      <c r="Q780" s="6">
        <f>Table8[[#This Row],[Abs Erorr 4]]/Table8[[#This Row],[Adj Close]]</f>
        <v>1.610530129379717E-2</v>
      </c>
    </row>
    <row r="781" spans="6:17" x14ac:dyDescent="0.3">
      <c r="F781" s="79">
        <v>44595</v>
      </c>
      <c r="G781" s="80">
        <v>140.24940000000001</v>
      </c>
      <c r="H781" s="69">
        <f t="shared" si="24"/>
        <v>143.20379</v>
      </c>
      <c r="I781" s="69">
        <f>(Table8[[#This Row],[Adj Close]]-Table8[[#This Row],[Forecast 3 Period]])</f>
        <v>-2.9543899999999894</v>
      </c>
      <c r="J781" s="69">
        <f>Table8[[#This Row],[Erorr ]]^2</f>
        <v>8.7284202720999371</v>
      </c>
      <c r="K781" s="69">
        <f>ABS(Table8[[#This Row],[Erorr ]])</f>
        <v>2.9543899999999894</v>
      </c>
      <c r="L781" s="6">
        <f>Table8[[#This Row],[Abs Erorr ]]/Table8[[#This Row],[Adj Close]]</f>
        <v>2.1065259459220425E-2</v>
      </c>
      <c r="M781" s="75">
        <f t="shared" si="25"/>
        <v>141.92397</v>
      </c>
      <c r="N781" s="69">
        <f>(Table8[[#This Row],[Adj Close]]-Table8[[#This Row],[Forecast 6 Period ]])</f>
        <v>-1.6745699999999886</v>
      </c>
      <c r="O781" s="69">
        <f>Table8[[#This Row],[Erorr 2]]^2</f>
        <v>2.8041846848999619</v>
      </c>
      <c r="P781" s="69">
        <f>ABS(Table8[[#This Row],[Erorr 2]])</f>
        <v>1.6745699999999886</v>
      </c>
      <c r="Q781" s="6">
        <f>Table8[[#This Row],[Abs Erorr 4]]/Table8[[#This Row],[Adj Close]]</f>
        <v>1.193994412810314E-2</v>
      </c>
    </row>
    <row r="782" spans="6:17" x14ac:dyDescent="0.3">
      <c r="F782" s="79">
        <v>44596</v>
      </c>
      <c r="G782" s="80">
        <v>140.32660000000001</v>
      </c>
      <c r="H782" s="69">
        <f t="shared" si="24"/>
        <v>142.07646</v>
      </c>
      <c r="I782" s="69">
        <f>(Table8[[#This Row],[Adj Close]]-Table8[[#This Row],[Forecast 3 Period]])</f>
        <v>-1.749859999999984</v>
      </c>
      <c r="J782" s="69">
        <f>Table8[[#This Row],[Erorr ]]^2</f>
        <v>3.0620100195999438</v>
      </c>
      <c r="K782" s="69">
        <f>ABS(Table8[[#This Row],[Erorr ]])</f>
        <v>1.749859999999984</v>
      </c>
      <c r="L782" s="6">
        <f>Table8[[#This Row],[Abs Erorr ]]/Table8[[#This Row],[Adj Close]]</f>
        <v>1.2469909482592635E-2</v>
      </c>
      <c r="M782" s="75">
        <f t="shared" si="25"/>
        <v>141.99346000000003</v>
      </c>
      <c r="N782" s="69">
        <f>(Table8[[#This Row],[Adj Close]]-Table8[[#This Row],[Forecast 6 Period ]])</f>
        <v>-1.666860000000014</v>
      </c>
      <c r="O782" s="69">
        <f>Table8[[#This Row],[Erorr 2]]^2</f>
        <v>2.7784222596000467</v>
      </c>
      <c r="P782" s="69">
        <f>ABS(Table8[[#This Row],[Erorr 2]])</f>
        <v>1.666860000000014</v>
      </c>
      <c r="Q782" s="6">
        <f>Table8[[#This Row],[Abs Erorr 4]]/Table8[[#This Row],[Adj Close]]</f>
        <v>1.1878432171805016E-2</v>
      </c>
    </row>
    <row r="783" spans="6:17" x14ac:dyDescent="0.3">
      <c r="F783" s="79">
        <v>44599</v>
      </c>
      <c r="G783" s="80">
        <v>140.08529999999999</v>
      </c>
      <c r="H783" s="69">
        <f t="shared" si="24"/>
        <v>141.26476000000002</v>
      </c>
      <c r="I783" s="69">
        <f>(Table8[[#This Row],[Adj Close]]-Table8[[#This Row],[Forecast 3 Period]])</f>
        <v>-1.1794600000000344</v>
      </c>
      <c r="J783" s="69">
        <f>Table8[[#This Row],[Erorr ]]^2</f>
        <v>1.391125891600081</v>
      </c>
      <c r="K783" s="69">
        <f>ABS(Table8[[#This Row],[Erorr ]])</f>
        <v>1.1794600000000344</v>
      </c>
      <c r="L783" s="6">
        <f>Table8[[#This Row],[Abs Erorr ]]/Table8[[#This Row],[Adj Close]]</f>
        <v>8.4195843532478745E-3</v>
      </c>
      <c r="M783" s="75">
        <f t="shared" si="25"/>
        <v>141.80718000000002</v>
      </c>
      <c r="N783" s="69">
        <f>(Table8[[#This Row],[Adj Close]]-Table8[[#This Row],[Forecast 6 Period ]])</f>
        <v>-1.7218800000000272</v>
      </c>
      <c r="O783" s="69">
        <f>Table8[[#This Row],[Erorr 2]]^2</f>
        <v>2.9648707344000935</v>
      </c>
      <c r="P783" s="69">
        <f>ABS(Table8[[#This Row],[Erorr 2]])</f>
        <v>1.7218800000000272</v>
      </c>
      <c r="Q783" s="6">
        <f>Table8[[#This Row],[Abs Erorr 4]]/Table8[[#This Row],[Adj Close]]</f>
        <v>1.2291653728121561E-2</v>
      </c>
    </row>
    <row r="784" spans="6:17" x14ac:dyDescent="0.3">
      <c r="F784" s="79">
        <v>44600</v>
      </c>
      <c r="G784" s="80">
        <v>138.53139999999999</v>
      </c>
      <c r="H784" s="69">
        <f t="shared" si="24"/>
        <v>140.20692000000003</v>
      </c>
      <c r="I784" s="69">
        <f>(Table8[[#This Row],[Adj Close]]-Table8[[#This Row],[Forecast 3 Period]])</f>
        <v>-1.6755200000000343</v>
      </c>
      <c r="J784" s="69">
        <f>Table8[[#This Row],[Erorr ]]^2</f>
        <v>2.8073672704001149</v>
      </c>
      <c r="K784" s="69">
        <f>ABS(Table8[[#This Row],[Erorr ]])</f>
        <v>1.6755200000000343</v>
      </c>
      <c r="L784" s="6">
        <f>Table8[[#This Row],[Abs Erorr ]]/Table8[[#This Row],[Adj Close]]</f>
        <v>1.2094875241281286E-2</v>
      </c>
      <c r="M784" s="75">
        <f t="shared" si="25"/>
        <v>141.43558999999999</v>
      </c>
      <c r="N784" s="69">
        <f>(Table8[[#This Row],[Adj Close]]-Table8[[#This Row],[Forecast 6 Period ]])</f>
        <v>-2.9041899999999998</v>
      </c>
      <c r="O784" s="69">
        <f>Table8[[#This Row],[Erorr 2]]^2</f>
        <v>8.4343195560999984</v>
      </c>
      <c r="P784" s="69">
        <f>ABS(Table8[[#This Row],[Erorr 2]])</f>
        <v>2.9041899999999998</v>
      </c>
      <c r="Q784" s="6">
        <f>Table8[[#This Row],[Abs Erorr 4]]/Table8[[#This Row],[Adj Close]]</f>
        <v>2.0964127988311675E-2</v>
      </c>
    </row>
    <row r="785" spans="6:17" x14ac:dyDescent="0.3">
      <c r="F785" s="79">
        <v>44601</v>
      </c>
      <c r="G785" s="80">
        <v>141.16630000000001</v>
      </c>
      <c r="H785" s="69">
        <f t="shared" si="24"/>
        <v>139.53612999999999</v>
      </c>
      <c r="I785" s="69">
        <f>(Table8[[#This Row],[Adj Close]]-Table8[[#This Row],[Forecast 3 Period]])</f>
        <v>1.630170000000021</v>
      </c>
      <c r="J785" s="69">
        <f>Table8[[#This Row],[Erorr ]]^2</f>
        <v>2.6574542289000687</v>
      </c>
      <c r="K785" s="69">
        <f>ABS(Table8[[#This Row],[Erorr ]])</f>
        <v>1.630170000000021</v>
      </c>
      <c r="L785" s="6">
        <f>Table8[[#This Row],[Abs Erorr ]]/Table8[[#This Row],[Adj Close]]</f>
        <v>1.1547869427760173E-2</v>
      </c>
      <c r="M785" s="75">
        <f t="shared" si="25"/>
        <v>140.49744000000001</v>
      </c>
      <c r="N785" s="69">
        <f>(Table8[[#This Row],[Adj Close]]-Table8[[#This Row],[Forecast 6 Period ]])</f>
        <v>0.66885999999999513</v>
      </c>
      <c r="O785" s="69">
        <f>Table8[[#This Row],[Erorr 2]]^2</f>
        <v>0.44737369959999346</v>
      </c>
      <c r="P785" s="69">
        <f>ABS(Table8[[#This Row],[Erorr 2]])</f>
        <v>0.66885999999999513</v>
      </c>
      <c r="Q785" s="6">
        <f>Table8[[#This Row],[Abs Erorr 4]]/Table8[[#This Row],[Adj Close]]</f>
        <v>4.7380996739306413E-3</v>
      </c>
    </row>
    <row r="786" spans="6:17" x14ac:dyDescent="0.3">
      <c r="F786" s="79">
        <v>44602</v>
      </c>
      <c r="G786" s="80">
        <v>139.7765</v>
      </c>
      <c r="H786" s="69">
        <f t="shared" si="24"/>
        <v>140.05152999999999</v>
      </c>
      <c r="I786" s="69">
        <f>(Table8[[#This Row],[Adj Close]]-Table8[[#This Row],[Forecast 3 Period]])</f>
        <v>-0.27502999999998679</v>
      </c>
      <c r="J786" s="69">
        <f>Table8[[#This Row],[Erorr ]]^2</f>
        <v>7.5641500899992734E-2</v>
      </c>
      <c r="K786" s="69">
        <f>ABS(Table8[[#This Row],[Erorr ]])</f>
        <v>0.27502999999998679</v>
      </c>
      <c r="L786" s="6">
        <f>Table8[[#This Row],[Abs Erorr ]]/Table8[[#This Row],[Adj Close]]</f>
        <v>1.967641198627715E-3</v>
      </c>
      <c r="M786" s="75">
        <f t="shared" si="25"/>
        <v>140.39996000000002</v>
      </c>
      <c r="N786" s="69">
        <f>(Table8[[#This Row],[Adj Close]]-Table8[[#This Row],[Forecast 6 Period ]])</f>
        <v>-0.62346000000002277</v>
      </c>
      <c r="O786" s="69">
        <f>Table8[[#This Row],[Erorr 2]]^2</f>
        <v>0.38870237160002841</v>
      </c>
      <c r="P786" s="69">
        <f>ABS(Table8[[#This Row],[Erorr 2]])</f>
        <v>0.62346000000002277</v>
      </c>
      <c r="Q786" s="6">
        <f>Table8[[#This Row],[Abs Erorr 4]]/Table8[[#This Row],[Adj Close]]</f>
        <v>4.4604064345581899E-3</v>
      </c>
    </row>
    <row r="787" spans="6:17" x14ac:dyDescent="0.3">
      <c r="F787" s="79">
        <v>44603</v>
      </c>
      <c r="G787" s="80">
        <v>135.29810000000001</v>
      </c>
      <c r="H787" s="69">
        <f t="shared" si="24"/>
        <v>139.81990999999999</v>
      </c>
      <c r="I787" s="69">
        <f>(Table8[[#This Row],[Adj Close]]-Table8[[#This Row],[Forecast 3 Period]])</f>
        <v>-4.5218099999999879</v>
      </c>
      <c r="J787" s="69">
        <f>Table8[[#This Row],[Erorr ]]^2</f>
        <v>20.44676567609989</v>
      </c>
      <c r="K787" s="69">
        <f>ABS(Table8[[#This Row],[Erorr ]])</f>
        <v>4.5218099999999879</v>
      </c>
      <c r="L787" s="6">
        <f>Table8[[#This Row],[Abs Erorr ]]/Table8[[#This Row],[Adj Close]]</f>
        <v>3.3421090170519675E-2</v>
      </c>
      <c r="M787" s="75">
        <f t="shared" si="25"/>
        <v>139.96950000000001</v>
      </c>
      <c r="N787" s="69">
        <f>(Table8[[#This Row],[Adj Close]]-Table8[[#This Row],[Forecast 6 Period ]])</f>
        <v>-4.6714000000000055</v>
      </c>
      <c r="O787" s="69">
        <f>Table8[[#This Row],[Erorr 2]]^2</f>
        <v>21.821977960000051</v>
      </c>
      <c r="P787" s="69">
        <f>ABS(Table8[[#This Row],[Erorr 2]])</f>
        <v>4.6714000000000055</v>
      </c>
      <c r="Q787" s="6">
        <f>Table8[[#This Row],[Abs Erorr 4]]/Table8[[#This Row],[Adj Close]]</f>
        <v>3.4526722843853726E-2</v>
      </c>
    </row>
    <row r="788" spans="6:17" x14ac:dyDescent="0.3">
      <c r="F788" s="79">
        <v>44606</v>
      </c>
      <c r="G788" s="80">
        <v>136.65899999999999</v>
      </c>
      <c r="H788" s="69">
        <f t="shared" si="24"/>
        <v>138.40208000000001</v>
      </c>
      <c r="I788" s="69">
        <f>(Table8[[#This Row],[Adj Close]]-Table8[[#This Row],[Forecast 3 Period]])</f>
        <v>-1.7430800000000204</v>
      </c>
      <c r="J788" s="69">
        <f>Table8[[#This Row],[Erorr ]]^2</f>
        <v>3.0383278864000709</v>
      </c>
      <c r="K788" s="69">
        <f>ABS(Table8[[#This Row],[Erorr ]])</f>
        <v>1.7430800000000204</v>
      </c>
      <c r="L788" s="6">
        <f>Table8[[#This Row],[Abs Erorr ]]/Table8[[#This Row],[Adj Close]]</f>
        <v>1.2754959424553234E-2</v>
      </c>
      <c r="M788" s="75">
        <f t="shared" si="25"/>
        <v>138.99565000000001</v>
      </c>
      <c r="N788" s="69">
        <f>(Table8[[#This Row],[Adj Close]]-Table8[[#This Row],[Forecast 6 Period ]])</f>
        <v>-2.3366500000000201</v>
      </c>
      <c r="O788" s="69">
        <f>Table8[[#This Row],[Erorr 2]]^2</f>
        <v>5.4599332225000943</v>
      </c>
      <c r="P788" s="69">
        <f>ABS(Table8[[#This Row],[Erorr 2]])</f>
        <v>2.3366500000000201</v>
      </c>
      <c r="Q788" s="6">
        <f>Table8[[#This Row],[Abs Erorr 4]]/Table8[[#This Row],[Adj Close]]</f>
        <v>1.7098398202826159E-2</v>
      </c>
    </row>
    <row r="789" spans="6:17" x14ac:dyDescent="0.3">
      <c r="F789" s="79">
        <v>44607</v>
      </c>
      <c r="G789" s="80">
        <v>140.51</v>
      </c>
      <c r="H789" s="69">
        <f t="shared" si="24"/>
        <v>137.18598</v>
      </c>
      <c r="I789" s="69">
        <f>(Table8[[#This Row],[Adj Close]]-Table8[[#This Row],[Forecast 3 Period]])</f>
        <v>3.3240199999999902</v>
      </c>
      <c r="J789" s="69">
        <f>Table8[[#This Row],[Erorr ]]^2</f>
        <v>11.049108960399934</v>
      </c>
      <c r="K789" s="69">
        <f>ABS(Table8[[#This Row],[Erorr ]])</f>
        <v>3.3240199999999902</v>
      </c>
      <c r="L789" s="6">
        <f>Table8[[#This Row],[Abs Erorr ]]/Table8[[#This Row],[Adj Close]]</f>
        <v>2.3656821578535266E-2</v>
      </c>
      <c r="M789" s="75">
        <f t="shared" si="25"/>
        <v>138.44165000000001</v>
      </c>
      <c r="N789" s="69">
        <f>(Table8[[#This Row],[Adj Close]]-Table8[[#This Row],[Forecast 6 Period ]])</f>
        <v>2.068349999999981</v>
      </c>
      <c r="O789" s="69">
        <f>Table8[[#This Row],[Erorr 2]]^2</f>
        <v>4.2780717224999218</v>
      </c>
      <c r="P789" s="69">
        <f>ABS(Table8[[#This Row],[Erorr 2]])</f>
        <v>2.068349999999981</v>
      </c>
      <c r="Q789" s="6">
        <f>Table8[[#This Row],[Abs Erorr 4]]/Table8[[#This Row],[Adj Close]]</f>
        <v>1.4720304604654339E-2</v>
      </c>
    </row>
    <row r="790" spans="6:17" x14ac:dyDescent="0.3">
      <c r="F790" s="79">
        <v>44608</v>
      </c>
      <c r="G790" s="80">
        <v>141.38829999999999</v>
      </c>
      <c r="H790" s="69">
        <f t="shared" si="24"/>
        <v>137.79112999999998</v>
      </c>
      <c r="I790" s="69">
        <f>(Table8[[#This Row],[Adj Close]]-Table8[[#This Row],[Forecast 3 Period]])</f>
        <v>3.5971700000000055</v>
      </c>
      <c r="J790" s="69">
        <f>Table8[[#This Row],[Erorr ]]^2</f>
        <v>12.939632008900039</v>
      </c>
      <c r="K790" s="69">
        <f>ABS(Table8[[#This Row],[Erorr ]])</f>
        <v>3.5971700000000055</v>
      </c>
      <c r="L790" s="6">
        <f>Table8[[#This Row],[Abs Erorr ]]/Table8[[#This Row],[Adj Close]]</f>
        <v>2.5441779836096804E-2</v>
      </c>
      <c r="M790" s="75">
        <f t="shared" si="25"/>
        <v>138.41849000000002</v>
      </c>
      <c r="N790" s="69">
        <f>(Table8[[#This Row],[Adj Close]]-Table8[[#This Row],[Forecast 6 Period ]])</f>
        <v>2.969809999999967</v>
      </c>
      <c r="O790" s="69">
        <f>Table8[[#This Row],[Erorr 2]]^2</f>
        <v>8.8197714360998045</v>
      </c>
      <c r="P790" s="69">
        <f>ABS(Table8[[#This Row],[Erorr 2]])</f>
        <v>2.969809999999967</v>
      </c>
      <c r="Q790" s="6">
        <f>Table8[[#This Row],[Abs Erorr 4]]/Table8[[#This Row],[Adj Close]]</f>
        <v>2.1004637583166126E-2</v>
      </c>
    </row>
    <row r="791" spans="6:17" x14ac:dyDescent="0.3">
      <c r="F791" s="79">
        <v>44609</v>
      </c>
      <c r="G791" s="80">
        <v>137.82679999999999</v>
      </c>
      <c r="H791" s="69">
        <f t="shared" si="24"/>
        <v>139.70601999999997</v>
      </c>
      <c r="I791" s="69">
        <f>(Table8[[#This Row],[Adj Close]]-Table8[[#This Row],[Forecast 3 Period]])</f>
        <v>-1.8792199999999752</v>
      </c>
      <c r="J791" s="69">
        <f>Table8[[#This Row],[Erorr ]]^2</f>
        <v>3.5314678083999071</v>
      </c>
      <c r="K791" s="69">
        <f>ABS(Table8[[#This Row],[Erorr ]])</f>
        <v>1.8792199999999752</v>
      </c>
      <c r="L791" s="6">
        <f>Table8[[#This Row],[Abs Erorr ]]/Table8[[#This Row],[Adj Close]]</f>
        <v>1.3634648704025453E-2</v>
      </c>
      <c r="M791" s="75">
        <f t="shared" si="25"/>
        <v>138.86536000000001</v>
      </c>
      <c r="N791" s="69">
        <f>(Table8[[#This Row],[Adj Close]]-Table8[[#This Row],[Forecast 6 Period ]])</f>
        <v>-1.0385600000000181</v>
      </c>
      <c r="O791" s="69">
        <f>Table8[[#This Row],[Erorr 2]]^2</f>
        <v>1.0786068736000376</v>
      </c>
      <c r="P791" s="69">
        <f>ABS(Table8[[#This Row],[Erorr 2]])</f>
        <v>1.0385600000000181</v>
      </c>
      <c r="Q791" s="6">
        <f>Table8[[#This Row],[Abs Erorr 4]]/Table8[[#This Row],[Adj Close]]</f>
        <v>7.5352543917439731E-3</v>
      </c>
    </row>
    <row r="792" spans="6:17" x14ac:dyDescent="0.3">
      <c r="F792" s="79">
        <v>44610</v>
      </c>
      <c r="G792" s="80">
        <v>137.9716</v>
      </c>
      <c r="H792" s="69">
        <f t="shared" si="24"/>
        <v>139.70021</v>
      </c>
      <c r="I792" s="69">
        <f>(Table8[[#This Row],[Adj Close]]-Table8[[#This Row],[Forecast 3 Period]])</f>
        <v>-1.7286100000000033</v>
      </c>
      <c r="J792" s="69">
        <f>Table8[[#This Row],[Erorr ]]^2</f>
        <v>2.9880925321000116</v>
      </c>
      <c r="K792" s="69">
        <f>ABS(Table8[[#This Row],[Erorr ]])</f>
        <v>1.7286100000000033</v>
      </c>
      <c r="L792" s="6">
        <f>Table8[[#This Row],[Abs Erorr ]]/Table8[[#This Row],[Adj Close]]</f>
        <v>1.252873779821357E-2</v>
      </c>
      <c r="M792" s="75">
        <f t="shared" si="25"/>
        <v>138.78428</v>
      </c>
      <c r="N792" s="69">
        <f>(Table8[[#This Row],[Adj Close]]-Table8[[#This Row],[Forecast 6 Period ]])</f>
        <v>-0.81268000000000029</v>
      </c>
      <c r="O792" s="69">
        <f>Table8[[#This Row],[Erorr 2]]^2</f>
        <v>0.66044878240000049</v>
      </c>
      <c r="P792" s="69">
        <f>ABS(Table8[[#This Row],[Erorr 2]])</f>
        <v>0.81268000000000029</v>
      </c>
      <c r="Q792" s="6">
        <f>Table8[[#This Row],[Abs Erorr 4]]/Table8[[#This Row],[Adj Close]]</f>
        <v>5.8901976928585325E-3</v>
      </c>
    </row>
    <row r="793" spans="6:17" x14ac:dyDescent="0.3">
      <c r="F793" s="79">
        <v>44614</v>
      </c>
      <c r="G793" s="80">
        <v>133.37739999999999</v>
      </c>
      <c r="H793" s="69">
        <f t="shared" si="24"/>
        <v>138.95317</v>
      </c>
      <c r="I793" s="69">
        <f>(Table8[[#This Row],[Adj Close]]-Table8[[#This Row],[Forecast 3 Period]])</f>
        <v>-5.5757700000000057</v>
      </c>
      <c r="J793" s="69">
        <f>Table8[[#This Row],[Erorr ]]^2</f>
        <v>31.089211092900062</v>
      </c>
      <c r="K793" s="69">
        <f>ABS(Table8[[#This Row],[Erorr ]])</f>
        <v>5.5757700000000057</v>
      </c>
      <c r="L793" s="6">
        <f>Table8[[#This Row],[Abs Erorr ]]/Table8[[#This Row],[Adj Close]]</f>
        <v>4.1804458626424013E-2</v>
      </c>
      <c r="M793" s="75">
        <f t="shared" si="25"/>
        <v>138.73505</v>
      </c>
      <c r="N793" s="69">
        <f>(Table8[[#This Row],[Adj Close]]-Table8[[#This Row],[Forecast 6 Period ]])</f>
        <v>-5.3576500000000067</v>
      </c>
      <c r="O793" s="69">
        <f>Table8[[#This Row],[Erorr 2]]^2</f>
        <v>28.704413522500072</v>
      </c>
      <c r="P793" s="69">
        <f>ABS(Table8[[#This Row],[Erorr 2]])</f>
        <v>5.3576500000000067</v>
      </c>
      <c r="Q793" s="6">
        <f>Table8[[#This Row],[Abs Erorr 4]]/Table8[[#This Row],[Adj Close]]</f>
        <v>4.0169099112743287E-2</v>
      </c>
    </row>
    <row r="794" spans="6:17" x14ac:dyDescent="0.3">
      <c r="F794" s="79">
        <v>44615</v>
      </c>
      <c r="G794" s="80">
        <v>132.06469999999999</v>
      </c>
      <c r="H794" s="69">
        <f t="shared" si="24"/>
        <v>136.09047999999999</v>
      </c>
      <c r="I794" s="69">
        <f>(Table8[[#This Row],[Adj Close]]-Table8[[#This Row],[Forecast 3 Period]])</f>
        <v>-4.0257799999999975</v>
      </c>
      <c r="J794" s="69">
        <f>Table8[[#This Row],[Erorr ]]^2</f>
        <v>16.206904608399981</v>
      </c>
      <c r="K794" s="69">
        <f>ABS(Table8[[#This Row],[Erorr ]])</f>
        <v>4.0257799999999975</v>
      </c>
      <c r="L794" s="6">
        <f>Table8[[#This Row],[Abs Erorr ]]/Table8[[#This Row],[Adj Close]]</f>
        <v>3.0483391852629792E-2</v>
      </c>
      <c r="M794" s="75">
        <f t="shared" si="25"/>
        <v>137.82972000000001</v>
      </c>
      <c r="N794" s="69">
        <f>(Table8[[#This Row],[Adj Close]]-Table8[[#This Row],[Forecast 6 Period ]])</f>
        <v>-5.7650200000000211</v>
      </c>
      <c r="O794" s="69">
        <f>Table8[[#This Row],[Erorr 2]]^2</f>
        <v>33.235455600400243</v>
      </c>
      <c r="P794" s="69">
        <f>ABS(Table8[[#This Row],[Erorr 2]])</f>
        <v>5.7650200000000211</v>
      </c>
      <c r="Q794" s="6">
        <f>Table8[[#This Row],[Abs Erorr 4]]/Table8[[#This Row],[Adj Close]]</f>
        <v>4.365299735659886E-2</v>
      </c>
    </row>
    <row r="795" spans="6:17" x14ac:dyDescent="0.3">
      <c r="F795" s="79">
        <v>44616</v>
      </c>
      <c r="G795" s="80">
        <v>132.3929</v>
      </c>
      <c r="H795" s="69">
        <f t="shared" si="24"/>
        <v>134.23058</v>
      </c>
      <c r="I795" s="69">
        <f>(Table8[[#This Row],[Adj Close]]-Table8[[#This Row],[Forecast 3 Period]])</f>
        <v>-1.837680000000006</v>
      </c>
      <c r="J795" s="69">
        <f>Table8[[#This Row],[Erorr ]]^2</f>
        <v>3.3770677824000219</v>
      </c>
      <c r="K795" s="69">
        <f>ABS(Table8[[#This Row],[Erorr ]])</f>
        <v>1.837680000000006</v>
      </c>
      <c r="L795" s="6">
        <f>Table8[[#This Row],[Abs Erorr ]]/Table8[[#This Row],[Adj Close]]</f>
        <v>1.388050265535392E-2</v>
      </c>
      <c r="M795" s="75">
        <f t="shared" si="25"/>
        <v>136.43792999999999</v>
      </c>
      <c r="N795" s="69">
        <f>(Table8[[#This Row],[Adj Close]]-Table8[[#This Row],[Forecast 6 Period ]])</f>
        <v>-4.045029999999997</v>
      </c>
      <c r="O795" s="69">
        <f>Table8[[#This Row],[Erorr 2]]^2</f>
        <v>16.362267700899977</v>
      </c>
      <c r="P795" s="69">
        <f>ABS(Table8[[#This Row],[Erorr 2]])</f>
        <v>4.045029999999997</v>
      </c>
      <c r="Q795" s="6">
        <f>Table8[[#This Row],[Abs Erorr 4]]/Table8[[#This Row],[Adj Close]]</f>
        <v>3.0553224530922709E-2</v>
      </c>
    </row>
    <row r="796" spans="6:17" x14ac:dyDescent="0.3">
      <c r="F796" s="79">
        <v>44617</v>
      </c>
      <c r="G796" s="80">
        <v>133.96610000000001</v>
      </c>
      <c r="H796" s="69">
        <f t="shared" si="24"/>
        <v>132.58978999999999</v>
      </c>
      <c r="I796" s="69">
        <f>(Table8[[#This Row],[Adj Close]]-Table8[[#This Row],[Forecast 3 Period]])</f>
        <v>1.3763100000000179</v>
      </c>
      <c r="J796" s="69">
        <f>Table8[[#This Row],[Erorr ]]^2</f>
        <v>1.8942292161000494</v>
      </c>
      <c r="K796" s="69">
        <f>ABS(Table8[[#This Row],[Erorr ]])</f>
        <v>1.3763100000000179</v>
      </c>
      <c r="L796" s="6">
        <f>Table8[[#This Row],[Abs Erorr ]]/Table8[[#This Row],[Adj Close]]</f>
        <v>1.0273569208926869E-2</v>
      </c>
      <c r="M796" s="75">
        <f t="shared" si="25"/>
        <v>135.08283</v>
      </c>
      <c r="N796" s="69">
        <f>(Table8[[#This Row],[Adj Close]]-Table8[[#This Row],[Forecast 6 Period ]])</f>
        <v>-1.1167299999999898</v>
      </c>
      <c r="O796" s="69">
        <f>Table8[[#This Row],[Erorr 2]]^2</f>
        <v>1.2470858928999773</v>
      </c>
      <c r="P796" s="69">
        <f>ABS(Table8[[#This Row],[Erorr 2]])</f>
        <v>1.1167299999999898</v>
      </c>
      <c r="Q796" s="6">
        <f>Table8[[#This Row],[Abs Erorr 4]]/Table8[[#This Row],[Adj Close]]</f>
        <v>8.3359148321850811E-3</v>
      </c>
    </row>
    <row r="797" spans="6:17" x14ac:dyDescent="0.3">
      <c r="F797" s="79">
        <v>44620</v>
      </c>
      <c r="G797" s="80">
        <v>131.7945</v>
      </c>
      <c r="H797" s="69">
        <f t="shared" si="24"/>
        <v>132.92372</v>
      </c>
      <c r="I797" s="69">
        <f>(Table8[[#This Row],[Adj Close]]-Table8[[#This Row],[Forecast 3 Period]])</f>
        <v>-1.1292200000000037</v>
      </c>
      <c r="J797" s="69">
        <f>Table8[[#This Row],[Erorr ]]^2</f>
        <v>1.2751378084000082</v>
      </c>
      <c r="K797" s="69">
        <f>ABS(Table8[[#This Row],[Erorr ]])</f>
        <v>1.1292200000000037</v>
      </c>
      <c r="L797" s="6">
        <f>Table8[[#This Row],[Abs Erorr ]]/Table8[[#This Row],[Adj Close]]</f>
        <v>8.5680358436809097E-3</v>
      </c>
      <c r="M797" s="75">
        <f t="shared" si="25"/>
        <v>133.94006000000002</v>
      </c>
      <c r="N797" s="69">
        <f>(Table8[[#This Row],[Adj Close]]-Table8[[#This Row],[Forecast 6 Period ]])</f>
        <v>-2.1455600000000175</v>
      </c>
      <c r="O797" s="69">
        <f>Table8[[#This Row],[Erorr 2]]^2</f>
        <v>4.603427713600075</v>
      </c>
      <c r="P797" s="69">
        <f>ABS(Table8[[#This Row],[Erorr 2]])</f>
        <v>2.1455600000000175</v>
      </c>
      <c r="Q797" s="6">
        <f>Table8[[#This Row],[Abs Erorr 4]]/Table8[[#This Row],[Adj Close]]</f>
        <v>1.6279586780935603E-2</v>
      </c>
    </row>
    <row r="798" spans="6:17" x14ac:dyDescent="0.3">
      <c r="F798" s="79">
        <v>44621</v>
      </c>
      <c r="G798" s="80">
        <v>127.6153</v>
      </c>
      <c r="H798" s="69">
        <f t="shared" si="24"/>
        <v>132.62550000000002</v>
      </c>
      <c r="I798" s="69">
        <f>(Table8[[#This Row],[Adj Close]]-Table8[[#This Row],[Forecast 3 Period]])</f>
        <v>-5.0102000000000118</v>
      </c>
      <c r="J798" s="69">
        <f>Table8[[#This Row],[Erorr ]]^2</f>
        <v>25.102104040000118</v>
      </c>
      <c r="K798" s="69">
        <f>ABS(Table8[[#This Row],[Erorr ]])</f>
        <v>5.0102000000000118</v>
      </c>
      <c r="L798" s="6">
        <f>Table8[[#This Row],[Abs Erorr ]]/Table8[[#This Row],[Adj Close]]</f>
        <v>3.9260182752381662E-2</v>
      </c>
      <c r="M798" s="75">
        <f t="shared" si="25"/>
        <v>133.17854</v>
      </c>
      <c r="N798" s="69">
        <f>(Table8[[#This Row],[Adj Close]]-Table8[[#This Row],[Forecast 6 Period ]])</f>
        <v>-5.5632399999999933</v>
      </c>
      <c r="O798" s="69">
        <f>Table8[[#This Row],[Erorr 2]]^2</f>
        <v>30.949639297599926</v>
      </c>
      <c r="P798" s="69">
        <f>ABS(Table8[[#This Row],[Erorr 2]])</f>
        <v>5.5632399999999933</v>
      </c>
      <c r="Q798" s="6">
        <f>Table8[[#This Row],[Abs Erorr 4]]/Table8[[#This Row],[Adj Close]]</f>
        <v>4.3593832400973809E-2</v>
      </c>
    </row>
    <row r="799" spans="6:17" x14ac:dyDescent="0.3">
      <c r="F799" s="79">
        <v>44622</v>
      </c>
      <c r="G799" s="80">
        <v>130.95480000000001</v>
      </c>
      <c r="H799" s="69">
        <f t="shared" si="24"/>
        <v>130.77430000000001</v>
      </c>
      <c r="I799" s="69">
        <f>(Table8[[#This Row],[Adj Close]]-Table8[[#This Row],[Forecast 3 Period]])</f>
        <v>0.180499999999995</v>
      </c>
      <c r="J799" s="69">
        <f>Table8[[#This Row],[Erorr ]]^2</f>
        <v>3.2580249999998194E-2</v>
      </c>
      <c r="K799" s="69">
        <f>ABS(Table8[[#This Row],[Erorr ]])</f>
        <v>0.180499999999995</v>
      </c>
      <c r="L799" s="6">
        <f>Table8[[#This Row],[Abs Erorr ]]/Table8[[#This Row],[Adj Close]]</f>
        <v>1.3783381746984072E-3</v>
      </c>
      <c r="M799" s="75">
        <f t="shared" si="25"/>
        <v>131.69797</v>
      </c>
      <c r="N799" s="69">
        <f>(Table8[[#This Row],[Adj Close]]-Table8[[#This Row],[Forecast 6 Period ]])</f>
        <v>-0.74316999999999211</v>
      </c>
      <c r="O799" s="69">
        <f>Table8[[#This Row],[Erorr 2]]^2</f>
        <v>0.55230164889998823</v>
      </c>
      <c r="P799" s="69">
        <f>ABS(Table8[[#This Row],[Erorr 2]])</f>
        <v>0.74316999999999211</v>
      </c>
      <c r="Q799" s="6">
        <f>Table8[[#This Row],[Abs Erorr 4]]/Table8[[#This Row],[Adj Close]]</f>
        <v>5.6750115306960268E-3</v>
      </c>
    </row>
    <row r="800" spans="6:17" x14ac:dyDescent="0.3">
      <c r="F800" s="79">
        <v>44623</v>
      </c>
      <c r="G800" s="80">
        <v>129.30430000000001</v>
      </c>
      <c r="H800" s="69">
        <f t="shared" si="24"/>
        <v>130.20486000000002</v>
      </c>
      <c r="I800" s="69">
        <f>(Table8[[#This Row],[Adj Close]]-Table8[[#This Row],[Forecast 3 Period]])</f>
        <v>-0.90056000000001291</v>
      </c>
      <c r="J800" s="69">
        <f>Table8[[#This Row],[Erorr ]]^2</f>
        <v>0.81100831360002323</v>
      </c>
      <c r="K800" s="69">
        <f>ABS(Table8[[#This Row],[Erorr ]])</f>
        <v>0.90056000000001291</v>
      </c>
      <c r="L800" s="6">
        <f>Table8[[#This Row],[Abs Erorr ]]/Table8[[#This Row],[Adj Close]]</f>
        <v>6.964656241130518E-3</v>
      </c>
      <c r="M800" s="75">
        <f t="shared" si="25"/>
        <v>131.31190000000001</v>
      </c>
      <c r="N800" s="69">
        <f>(Table8[[#This Row],[Adj Close]]-Table8[[#This Row],[Forecast 6 Period ]])</f>
        <v>-2.0075999999999965</v>
      </c>
      <c r="O800" s="69">
        <f>Table8[[#This Row],[Erorr 2]]^2</f>
        <v>4.0304577599999858</v>
      </c>
      <c r="P800" s="69">
        <f>ABS(Table8[[#This Row],[Erorr 2]])</f>
        <v>2.0075999999999965</v>
      </c>
      <c r="Q800" s="6">
        <f>Table8[[#This Row],[Abs Erorr 4]]/Table8[[#This Row],[Adj Close]]</f>
        <v>1.5526165796497071E-2</v>
      </c>
    </row>
    <row r="801" spans="6:17" x14ac:dyDescent="0.3">
      <c r="F801" s="79">
        <v>44624</v>
      </c>
      <c r="G801" s="80">
        <v>126.9004</v>
      </c>
      <c r="H801" s="69">
        <f t="shared" si="24"/>
        <v>129.29275000000001</v>
      </c>
      <c r="I801" s="69">
        <f>(Table8[[#This Row],[Adj Close]]-Table8[[#This Row],[Forecast 3 Period]])</f>
        <v>-2.3923500000000075</v>
      </c>
      <c r="J801" s="69">
        <f>Table8[[#This Row],[Erorr ]]^2</f>
        <v>5.7233385225000362</v>
      </c>
      <c r="K801" s="69">
        <f>ABS(Table8[[#This Row],[Erorr ]])</f>
        <v>2.3923500000000075</v>
      </c>
      <c r="L801" s="6">
        <f>Table8[[#This Row],[Abs Erorr ]]/Table8[[#This Row],[Adj Close]]</f>
        <v>1.8852186439128699E-2</v>
      </c>
      <c r="M801" s="75">
        <f t="shared" si="25"/>
        <v>130.56968000000003</v>
      </c>
      <c r="N801" s="69">
        <f>(Table8[[#This Row],[Adj Close]]-Table8[[#This Row],[Forecast 6 Period ]])</f>
        <v>-3.669280000000029</v>
      </c>
      <c r="O801" s="69">
        <f>Table8[[#This Row],[Erorr 2]]^2</f>
        <v>13.463615718400213</v>
      </c>
      <c r="P801" s="69">
        <f>ABS(Table8[[#This Row],[Erorr 2]])</f>
        <v>3.669280000000029</v>
      </c>
      <c r="Q801" s="6">
        <f>Table8[[#This Row],[Abs Erorr 4]]/Table8[[#This Row],[Adj Close]]</f>
        <v>2.8914644871095983E-2</v>
      </c>
    </row>
    <row r="802" spans="6:17" x14ac:dyDescent="0.3">
      <c r="F802" s="79">
        <v>44627</v>
      </c>
      <c r="G802" s="80">
        <v>120.38030000000001</v>
      </c>
      <c r="H802" s="69">
        <f t="shared" si="24"/>
        <v>128.83789000000002</v>
      </c>
      <c r="I802" s="69">
        <f>(Table8[[#This Row],[Adj Close]]-Table8[[#This Row],[Forecast 3 Period]])</f>
        <v>-8.4575900000000104</v>
      </c>
      <c r="J802" s="69">
        <f>Table8[[#This Row],[Erorr ]]^2</f>
        <v>71.53082860810018</v>
      </c>
      <c r="K802" s="69">
        <f>ABS(Table8[[#This Row],[Erorr ]])</f>
        <v>8.4575900000000104</v>
      </c>
      <c r="L802" s="6">
        <f>Table8[[#This Row],[Abs Erorr ]]/Table8[[#This Row],[Adj Close]]</f>
        <v>7.0257259701130587E-2</v>
      </c>
      <c r="M802" s="75">
        <f t="shared" si="25"/>
        <v>129.53102000000001</v>
      </c>
      <c r="N802" s="69">
        <f>(Table8[[#This Row],[Adj Close]]-Table8[[#This Row],[Forecast 6 Period ]])</f>
        <v>-9.1507200000000068</v>
      </c>
      <c r="O802" s="69">
        <f>Table8[[#This Row],[Erorr 2]]^2</f>
        <v>83.735676518400126</v>
      </c>
      <c r="P802" s="69">
        <f>ABS(Table8[[#This Row],[Erorr 2]])</f>
        <v>9.1507200000000068</v>
      </c>
      <c r="Q802" s="6">
        <f>Table8[[#This Row],[Abs Erorr 4]]/Table8[[#This Row],[Adj Close]]</f>
        <v>7.6015095493199528E-2</v>
      </c>
    </row>
    <row r="803" spans="6:17" x14ac:dyDescent="0.3">
      <c r="F803" s="79">
        <v>44628</v>
      </c>
      <c r="G803" s="80">
        <v>117.2557</v>
      </c>
      <c r="H803" s="69">
        <f t="shared" si="24"/>
        <v>125.01353</v>
      </c>
      <c r="I803" s="69">
        <f>(Table8[[#This Row],[Adj Close]]-Table8[[#This Row],[Forecast 3 Period]])</f>
        <v>-7.7578299999999984</v>
      </c>
      <c r="J803" s="69">
        <f>Table8[[#This Row],[Erorr ]]^2</f>
        <v>60.183926308899977</v>
      </c>
      <c r="K803" s="69">
        <f>ABS(Table8[[#This Row],[Erorr ]])</f>
        <v>7.7578299999999984</v>
      </c>
      <c r="L803" s="6">
        <f>Table8[[#This Row],[Abs Erorr ]]/Table8[[#This Row],[Adj Close]]</f>
        <v>6.6161645020242077E-2</v>
      </c>
      <c r="M803" s="75">
        <f t="shared" si="25"/>
        <v>127.44894000000002</v>
      </c>
      <c r="N803" s="69">
        <f>(Table8[[#This Row],[Adj Close]]-Table8[[#This Row],[Forecast 6 Period ]])</f>
        <v>-10.193240000000017</v>
      </c>
      <c r="O803" s="69">
        <f>Table8[[#This Row],[Erorr 2]]^2</f>
        <v>103.90214169760036</v>
      </c>
      <c r="P803" s="69">
        <f>ABS(Table8[[#This Row],[Erorr 2]])</f>
        <v>10.193240000000017</v>
      </c>
      <c r="Q803" s="6">
        <f>Table8[[#This Row],[Abs Erorr 4]]/Table8[[#This Row],[Adj Close]]</f>
        <v>8.6931722722221744E-2</v>
      </c>
    </row>
    <row r="804" spans="6:17" x14ac:dyDescent="0.3">
      <c r="F804" s="79">
        <v>44629</v>
      </c>
      <c r="G804" s="80">
        <v>122.80840000000001</v>
      </c>
      <c r="H804" s="69">
        <f t="shared" si="24"/>
        <v>121.08649</v>
      </c>
      <c r="I804" s="69">
        <f>(Table8[[#This Row],[Adj Close]]-Table8[[#This Row],[Forecast 3 Period]])</f>
        <v>1.7219100000000083</v>
      </c>
      <c r="J804" s="69">
        <f>Table8[[#This Row],[Erorr ]]^2</f>
        <v>2.9649740481000286</v>
      </c>
      <c r="K804" s="69">
        <f>ABS(Table8[[#This Row],[Erorr ]])</f>
        <v>1.7219100000000083</v>
      </c>
      <c r="L804" s="6">
        <f>Table8[[#This Row],[Abs Erorr ]]/Table8[[#This Row],[Adj Close]]</f>
        <v>1.4021109305226745E-2</v>
      </c>
      <c r="M804" s="75">
        <f t="shared" si="25"/>
        <v>124.62515000000002</v>
      </c>
      <c r="N804" s="69">
        <f>(Table8[[#This Row],[Adj Close]]-Table8[[#This Row],[Forecast 6 Period ]])</f>
        <v>-1.8167500000000132</v>
      </c>
      <c r="O804" s="69">
        <f>Table8[[#This Row],[Erorr 2]]^2</f>
        <v>3.3005805625000479</v>
      </c>
      <c r="P804" s="69">
        <f>ABS(Table8[[#This Row],[Erorr 2]])</f>
        <v>1.8167500000000132</v>
      </c>
      <c r="Q804" s="6">
        <f>Table8[[#This Row],[Abs Erorr 4]]/Table8[[#This Row],[Adj Close]]</f>
        <v>1.4793369183215587E-2</v>
      </c>
    </row>
    <row r="805" spans="6:17" x14ac:dyDescent="0.3">
      <c r="F805" s="79">
        <v>44630</v>
      </c>
      <c r="G805" s="80">
        <v>121.91840000000001</v>
      </c>
      <c r="H805" s="69">
        <f t="shared" si="24"/>
        <v>120.41416000000001</v>
      </c>
      <c r="I805" s="69">
        <f>(Table8[[#This Row],[Adj Close]]-Table8[[#This Row],[Forecast 3 Period]])</f>
        <v>1.5042399999999958</v>
      </c>
      <c r="J805" s="69">
        <f>Table8[[#This Row],[Erorr ]]^2</f>
        <v>2.2627379775999872</v>
      </c>
      <c r="K805" s="69">
        <f>ABS(Table8[[#This Row],[Erorr ]])</f>
        <v>1.5042399999999958</v>
      </c>
      <c r="L805" s="6">
        <f>Table8[[#This Row],[Abs Erorr ]]/Table8[[#This Row],[Adj Close]]</f>
        <v>1.2338088426357266E-2</v>
      </c>
      <c r="M805" s="75">
        <f t="shared" si="25"/>
        <v>123.49487000000002</v>
      </c>
      <c r="N805" s="69">
        <f>(Table8[[#This Row],[Adj Close]]-Table8[[#This Row],[Forecast 6 Period ]])</f>
        <v>-1.5764700000000147</v>
      </c>
      <c r="O805" s="69">
        <f>Table8[[#This Row],[Erorr 2]]^2</f>
        <v>2.4852576609000465</v>
      </c>
      <c r="P805" s="69">
        <f>ABS(Table8[[#This Row],[Erorr 2]])</f>
        <v>1.5764700000000147</v>
      </c>
      <c r="Q805" s="6">
        <f>Table8[[#This Row],[Abs Erorr 4]]/Table8[[#This Row],[Adj Close]]</f>
        <v>1.2930533865273942E-2</v>
      </c>
    </row>
    <row r="806" spans="6:17" x14ac:dyDescent="0.3">
      <c r="F806" s="79">
        <v>44631</v>
      </c>
      <c r="G806" s="80">
        <v>118.6293</v>
      </c>
      <c r="H806" s="69">
        <f t="shared" si="24"/>
        <v>120.78659</v>
      </c>
      <c r="I806" s="69">
        <f>(Table8[[#This Row],[Adj Close]]-Table8[[#This Row],[Forecast 3 Period]])</f>
        <v>-2.1572900000000033</v>
      </c>
      <c r="J806" s="69">
        <f>Table8[[#This Row],[Erorr ]]^2</f>
        <v>4.6539001441000138</v>
      </c>
      <c r="K806" s="69">
        <f>ABS(Table8[[#This Row],[Erorr ]])</f>
        <v>2.1572900000000033</v>
      </c>
      <c r="L806" s="6">
        <f>Table8[[#This Row],[Abs Erorr ]]/Table8[[#This Row],[Adj Close]]</f>
        <v>1.8185136387047746E-2</v>
      </c>
      <c r="M806" s="75">
        <f t="shared" si="25"/>
        <v>122.09303</v>
      </c>
      <c r="N806" s="69">
        <f>(Table8[[#This Row],[Adj Close]]-Table8[[#This Row],[Forecast 6 Period ]])</f>
        <v>-3.4637299999999982</v>
      </c>
      <c r="O806" s="69">
        <f>Table8[[#This Row],[Erorr 2]]^2</f>
        <v>11.997425512899987</v>
      </c>
      <c r="P806" s="69">
        <f>ABS(Table8[[#This Row],[Erorr 2]])</f>
        <v>3.4637299999999982</v>
      </c>
      <c r="Q806" s="6">
        <f>Table8[[#This Row],[Abs Erorr 4]]/Table8[[#This Row],[Adj Close]]</f>
        <v>2.9197930022346909E-2</v>
      </c>
    </row>
    <row r="807" spans="6:17" x14ac:dyDescent="0.3">
      <c r="F807" s="79">
        <v>44634</v>
      </c>
      <c r="G807" s="80">
        <v>113.73439999999999</v>
      </c>
      <c r="H807" s="69">
        <f t="shared" si="24"/>
        <v>120.86976000000001</v>
      </c>
      <c r="I807" s="69">
        <f>(Table8[[#This Row],[Adj Close]]-Table8[[#This Row],[Forecast 3 Period]])</f>
        <v>-7.1353600000000199</v>
      </c>
      <c r="J807" s="69">
        <f>Table8[[#This Row],[Erorr ]]^2</f>
        <v>50.913362329600282</v>
      </c>
      <c r="K807" s="69">
        <f>ABS(Table8[[#This Row],[Erorr ]])</f>
        <v>7.1353600000000199</v>
      </c>
      <c r="L807" s="6">
        <f>Table8[[#This Row],[Abs Erorr ]]/Table8[[#This Row],[Adj Close]]</f>
        <v>6.2737043497833725E-2</v>
      </c>
      <c r="M807" s="75">
        <f t="shared" si="25"/>
        <v>120.85043000000002</v>
      </c>
      <c r="N807" s="69">
        <f>(Table8[[#This Row],[Adj Close]]-Table8[[#This Row],[Forecast 6 Period ]])</f>
        <v>-7.1160300000000234</v>
      </c>
      <c r="O807" s="69">
        <f>Table8[[#This Row],[Erorr 2]]^2</f>
        <v>50.637882960900335</v>
      </c>
      <c r="P807" s="69">
        <f>ABS(Table8[[#This Row],[Erorr 2]])</f>
        <v>7.1160300000000234</v>
      </c>
      <c r="Q807" s="6">
        <f>Table8[[#This Row],[Abs Erorr 4]]/Table8[[#This Row],[Adj Close]]</f>
        <v>6.2567086123459778E-2</v>
      </c>
    </row>
    <row r="808" spans="6:17" x14ac:dyDescent="0.3">
      <c r="F808" s="79">
        <v>44635</v>
      </c>
      <c r="G808" s="80">
        <v>115.5047</v>
      </c>
      <c r="H808" s="69">
        <f t="shared" si="24"/>
        <v>117.65807</v>
      </c>
      <c r="I808" s="69">
        <f>(Table8[[#This Row],[Adj Close]]-Table8[[#This Row],[Forecast 3 Period]])</f>
        <v>-2.1533699999999953</v>
      </c>
      <c r="J808" s="69">
        <f>Table8[[#This Row],[Erorr ]]^2</f>
        <v>4.6370023568999796</v>
      </c>
      <c r="K808" s="69">
        <f>ABS(Table8[[#This Row],[Erorr ]])</f>
        <v>2.1533699999999953</v>
      </c>
      <c r="L808" s="6">
        <f>Table8[[#This Row],[Abs Erorr ]]/Table8[[#This Row],[Adj Close]]</f>
        <v>1.8643137465401801E-2</v>
      </c>
      <c r="M808" s="75">
        <f t="shared" si="25"/>
        <v>119.18170000000002</v>
      </c>
      <c r="N808" s="69">
        <f>(Table8[[#This Row],[Adj Close]]-Table8[[#This Row],[Forecast 6 Period ]])</f>
        <v>-3.6770000000000209</v>
      </c>
      <c r="O808" s="69">
        <f>Table8[[#This Row],[Erorr 2]]^2</f>
        <v>13.520329000000153</v>
      </c>
      <c r="P808" s="69">
        <f>ABS(Table8[[#This Row],[Erorr 2]])</f>
        <v>3.6770000000000209</v>
      </c>
      <c r="Q808" s="6">
        <f>Table8[[#This Row],[Abs Erorr 4]]/Table8[[#This Row],[Adj Close]]</f>
        <v>3.1834202417737295E-2</v>
      </c>
    </row>
    <row r="809" spans="6:17" x14ac:dyDescent="0.3">
      <c r="F809" s="79">
        <v>44636</v>
      </c>
      <c r="G809" s="80">
        <v>121.1058</v>
      </c>
      <c r="H809" s="69">
        <f t="shared" si="24"/>
        <v>115.91099</v>
      </c>
      <c r="I809" s="69">
        <f>(Table8[[#This Row],[Adj Close]]-Table8[[#This Row],[Forecast 3 Period]])</f>
        <v>5.1948100000000039</v>
      </c>
      <c r="J809" s="69">
        <f>Table8[[#This Row],[Erorr ]]^2</f>
        <v>26.986050936100042</v>
      </c>
      <c r="K809" s="69">
        <f>ABS(Table8[[#This Row],[Erorr ]])</f>
        <v>5.1948100000000039</v>
      </c>
      <c r="L809" s="6">
        <f>Table8[[#This Row],[Abs Erorr ]]/Table8[[#This Row],[Adj Close]]</f>
        <v>4.2894807680557034E-2</v>
      </c>
      <c r="M809" s="75">
        <f t="shared" si="25"/>
        <v>117.96377</v>
      </c>
      <c r="N809" s="69">
        <f>(Table8[[#This Row],[Adj Close]]-Table8[[#This Row],[Forecast 6 Period ]])</f>
        <v>3.1420300000000054</v>
      </c>
      <c r="O809" s="69">
        <f>Table8[[#This Row],[Erorr 2]]^2</f>
        <v>9.8723525209000336</v>
      </c>
      <c r="P809" s="69">
        <f>ABS(Table8[[#This Row],[Erorr 2]])</f>
        <v>3.1420300000000054</v>
      </c>
      <c r="Q809" s="6">
        <f>Table8[[#This Row],[Abs Erorr 4]]/Table8[[#This Row],[Adj Close]]</f>
        <v>2.5944504722317224E-2</v>
      </c>
    </row>
    <row r="810" spans="6:17" x14ac:dyDescent="0.3">
      <c r="F810" s="79">
        <v>44637</v>
      </c>
      <c r="G810" s="80">
        <v>123.2534</v>
      </c>
      <c r="H810" s="69">
        <f t="shared" si="24"/>
        <v>117.21404999999999</v>
      </c>
      <c r="I810" s="69">
        <f>(Table8[[#This Row],[Adj Close]]-Table8[[#This Row],[Forecast 3 Period]])</f>
        <v>6.0393500000000131</v>
      </c>
      <c r="J810" s="69">
        <f>Table8[[#This Row],[Erorr ]]^2</f>
        <v>36.473748422500158</v>
      </c>
      <c r="K810" s="69">
        <f>ABS(Table8[[#This Row],[Erorr ]])</f>
        <v>6.0393500000000131</v>
      </c>
      <c r="L810" s="6">
        <f>Table8[[#This Row],[Abs Erorr ]]/Table8[[#This Row],[Adj Close]]</f>
        <v>4.8999459649794755E-2</v>
      </c>
      <c r="M810" s="75">
        <f t="shared" si="25"/>
        <v>118.26752</v>
      </c>
      <c r="N810" s="69">
        <f>(Table8[[#This Row],[Adj Close]]-Table8[[#This Row],[Forecast 6 Period ]])</f>
        <v>4.9858799999999945</v>
      </c>
      <c r="O810" s="69">
        <f>Table8[[#This Row],[Erorr 2]]^2</f>
        <v>24.858999374399946</v>
      </c>
      <c r="P810" s="69">
        <f>ABS(Table8[[#This Row],[Erorr 2]])</f>
        <v>4.9858799999999945</v>
      </c>
      <c r="Q810" s="6">
        <f>Table8[[#This Row],[Abs Erorr 4]]/Table8[[#This Row],[Adj Close]]</f>
        <v>4.0452271499204037E-2</v>
      </c>
    </row>
    <row r="811" spans="6:17" x14ac:dyDescent="0.3">
      <c r="F811" s="79">
        <v>44638</v>
      </c>
      <c r="G811" s="80">
        <v>126.9584</v>
      </c>
      <c r="H811" s="69">
        <f t="shared" si="24"/>
        <v>120.28451</v>
      </c>
      <c r="I811" s="69">
        <f>(Table8[[#This Row],[Adj Close]]-Table8[[#This Row],[Forecast 3 Period]])</f>
        <v>6.6738900000000001</v>
      </c>
      <c r="J811" s="69">
        <f>Table8[[#This Row],[Erorr ]]^2</f>
        <v>44.540807732099999</v>
      </c>
      <c r="K811" s="69">
        <f>ABS(Table8[[#This Row],[Erorr ]])</f>
        <v>6.6738900000000001</v>
      </c>
      <c r="L811" s="6">
        <f>Table8[[#This Row],[Abs Erorr ]]/Table8[[#This Row],[Adj Close]]</f>
        <v>5.2567533932374698E-2</v>
      </c>
      <c r="M811" s="75">
        <f t="shared" si="25"/>
        <v>118.77443000000001</v>
      </c>
      <c r="N811" s="69">
        <f>(Table8[[#This Row],[Adj Close]]-Table8[[#This Row],[Forecast 6 Period ]])</f>
        <v>8.183969999999988</v>
      </c>
      <c r="O811" s="69">
        <f>Table8[[#This Row],[Erorr 2]]^2</f>
        <v>66.977364960899806</v>
      </c>
      <c r="P811" s="69">
        <f>ABS(Table8[[#This Row],[Erorr 2]])</f>
        <v>8.183969999999988</v>
      </c>
      <c r="Q811" s="6">
        <f>Table8[[#This Row],[Abs Erorr 4]]/Table8[[#This Row],[Adj Close]]</f>
        <v>6.4461823715484659E-2</v>
      </c>
    </row>
    <row r="812" spans="6:17" x14ac:dyDescent="0.3">
      <c r="F812" s="79">
        <v>44641</v>
      </c>
      <c r="G812" s="80">
        <v>125.9427</v>
      </c>
      <c r="H812" s="69">
        <f t="shared" si="24"/>
        <v>124.09111999999999</v>
      </c>
      <c r="I812" s="69">
        <f>(Table8[[#This Row],[Adj Close]]-Table8[[#This Row],[Forecast 3 Period]])</f>
        <v>1.8515800000000127</v>
      </c>
      <c r="J812" s="69">
        <f>Table8[[#This Row],[Erorr ]]^2</f>
        <v>3.428348496400047</v>
      </c>
      <c r="K812" s="69">
        <f>ABS(Table8[[#This Row],[Erorr ]])</f>
        <v>1.8515800000000127</v>
      </c>
      <c r="L812" s="6">
        <f>Table8[[#This Row],[Abs Erorr ]]/Table8[[#This Row],[Adj Close]]</f>
        <v>1.4701765167810542E-2</v>
      </c>
      <c r="M812" s="75">
        <f t="shared" si="25"/>
        <v>120.60083000000002</v>
      </c>
      <c r="N812" s="69">
        <f>(Table8[[#This Row],[Adj Close]]-Table8[[#This Row],[Forecast 6 Period ]])</f>
        <v>5.3418699999999859</v>
      </c>
      <c r="O812" s="69">
        <f>Table8[[#This Row],[Erorr 2]]^2</f>
        <v>28.535575096899848</v>
      </c>
      <c r="P812" s="69">
        <f>ABS(Table8[[#This Row],[Erorr 2]])</f>
        <v>5.3418699999999859</v>
      </c>
      <c r="Q812" s="6">
        <f>Table8[[#This Row],[Abs Erorr 4]]/Table8[[#This Row],[Adj Close]]</f>
        <v>4.2415082414462971E-2</v>
      </c>
    </row>
    <row r="813" spans="6:17" x14ac:dyDescent="0.3">
      <c r="F813" s="79">
        <v>44642</v>
      </c>
      <c r="G813" s="80">
        <v>128.74809999999999</v>
      </c>
      <c r="H813" s="69">
        <f t="shared" si="24"/>
        <v>125.44062</v>
      </c>
      <c r="I813" s="69">
        <f>(Table8[[#This Row],[Adj Close]]-Table8[[#This Row],[Forecast 3 Period]])</f>
        <v>3.3074799999999982</v>
      </c>
      <c r="J813" s="69">
        <f>Table8[[#This Row],[Erorr ]]^2</f>
        <v>10.939423950399988</v>
      </c>
      <c r="K813" s="69">
        <f>ABS(Table8[[#This Row],[Erorr ]])</f>
        <v>3.3074799999999982</v>
      </c>
      <c r="L813" s="6">
        <f>Table8[[#This Row],[Abs Erorr ]]/Table8[[#This Row],[Adj Close]]</f>
        <v>2.5689544156379772E-2</v>
      </c>
      <c r="M813" s="75">
        <f t="shared" si="25"/>
        <v>122.37597000000001</v>
      </c>
      <c r="N813" s="69">
        <f>(Table8[[#This Row],[Adj Close]]-Table8[[#This Row],[Forecast 6 Period ]])</f>
        <v>6.3721299999999843</v>
      </c>
      <c r="O813" s="69">
        <f>Table8[[#This Row],[Erorr 2]]^2</f>
        <v>40.604040736899798</v>
      </c>
      <c r="P813" s="69">
        <f>ABS(Table8[[#This Row],[Erorr 2]])</f>
        <v>6.3721299999999843</v>
      </c>
      <c r="Q813" s="6">
        <f>Table8[[#This Row],[Abs Erorr 4]]/Table8[[#This Row],[Adj Close]]</f>
        <v>4.9493002226828856E-2</v>
      </c>
    </row>
    <row r="814" spans="6:17" x14ac:dyDescent="0.3">
      <c r="F814" s="79">
        <v>44643</v>
      </c>
      <c r="G814" s="80">
        <v>128.661</v>
      </c>
      <c r="H814" s="69">
        <f t="shared" si="24"/>
        <v>127.36957</v>
      </c>
      <c r="I814" s="69">
        <f>(Table8[[#This Row],[Adj Close]]-Table8[[#This Row],[Forecast 3 Period]])</f>
        <v>1.2914300000000054</v>
      </c>
      <c r="J814" s="69">
        <f>Table8[[#This Row],[Erorr ]]^2</f>
        <v>1.667791444900014</v>
      </c>
      <c r="K814" s="69">
        <f>ABS(Table8[[#This Row],[Erorr ]])</f>
        <v>1.2914300000000054</v>
      </c>
      <c r="L814" s="6">
        <f>Table8[[#This Row],[Abs Erorr ]]/Table8[[#This Row],[Adj Close]]</f>
        <v>1.0037462789812029E-2</v>
      </c>
      <c r="M814" s="75">
        <f t="shared" si="25"/>
        <v>124.64157000000002</v>
      </c>
      <c r="N814" s="69">
        <f>(Table8[[#This Row],[Adj Close]]-Table8[[#This Row],[Forecast 6 Period ]])</f>
        <v>4.0194299999999856</v>
      </c>
      <c r="O814" s="69">
        <f>Table8[[#This Row],[Erorr 2]]^2</f>
        <v>16.155817524899884</v>
      </c>
      <c r="P814" s="69">
        <f>ABS(Table8[[#This Row],[Erorr 2]])</f>
        <v>4.0194299999999856</v>
      </c>
      <c r="Q814" s="6">
        <f>Table8[[#This Row],[Abs Erorr 4]]/Table8[[#This Row],[Adj Close]]</f>
        <v>3.1240469139832472E-2</v>
      </c>
    </row>
    <row r="815" spans="6:17" x14ac:dyDescent="0.3">
      <c r="F815" s="79">
        <v>44644</v>
      </c>
      <c r="G815" s="80">
        <v>127.7711</v>
      </c>
      <c r="H815" s="69">
        <f t="shared" si="24"/>
        <v>127.87164</v>
      </c>
      <c r="I815" s="69">
        <f>(Table8[[#This Row],[Adj Close]]-Table8[[#This Row],[Forecast 3 Period]])</f>
        <v>-0.10053999999999519</v>
      </c>
      <c r="J815" s="69">
        <f>Table8[[#This Row],[Erorr ]]^2</f>
        <v>1.0108291599999033E-2</v>
      </c>
      <c r="K815" s="69">
        <f>ABS(Table8[[#This Row],[Erorr ]])</f>
        <v>0.10053999999999519</v>
      </c>
      <c r="L815" s="6">
        <f>Table8[[#This Row],[Abs Erorr ]]/Table8[[#This Row],[Adj Close]]</f>
        <v>7.8687590542771558E-4</v>
      </c>
      <c r="M815" s="75">
        <f t="shared" si="25"/>
        <v>126.49795999999999</v>
      </c>
      <c r="N815" s="69">
        <f>(Table8[[#This Row],[Adj Close]]-Table8[[#This Row],[Forecast 6 Period ]])</f>
        <v>1.2731400000000122</v>
      </c>
      <c r="O815" s="69">
        <f>Table8[[#This Row],[Erorr 2]]^2</f>
        <v>1.6208854596000308</v>
      </c>
      <c r="P815" s="69">
        <f>ABS(Table8[[#This Row],[Erorr 2]])</f>
        <v>1.2731400000000122</v>
      </c>
      <c r="Q815" s="6">
        <f>Table8[[#This Row],[Abs Erorr 4]]/Table8[[#This Row],[Adj Close]]</f>
        <v>9.9642250868937667E-3</v>
      </c>
    </row>
    <row r="816" spans="6:17" x14ac:dyDescent="0.3">
      <c r="F816" s="79">
        <v>44645</v>
      </c>
      <c r="G816" s="80">
        <v>129.3382</v>
      </c>
      <c r="H816" s="69">
        <f t="shared" si="24"/>
        <v>128.33116999999999</v>
      </c>
      <c r="I816" s="69">
        <f>(Table8[[#This Row],[Adj Close]]-Table8[[#This Row],[Forecast 3 Period]])</f>
        <v>1.0070300000000145</v>
      </c>
      <c r="J816" s="69">
        <f>Table8[[#This Row],[Erorr ]]^2</f>
        <v>1.0141094209000292</v>
      </c>
      <c r="K816" s="69">
        <f>ABS(Table8[[#This Row],[Erorr ]])</f>
        <v>1.0070300000000145</v>
      </c>
      <c r="L816" s="6">
        <f>Table8[[#This Row],[Abs Erorr ]]/Table8[[#This Row],[Adj Close]]</f>
        <v>7.7860214538320038E-3</v>
      </c>
      <c r="M816" s="75">
        <f t="shared" si="25"/>
        <v>127.24576000000002</v>
      </c>
      <c r="N816" s="69">
        <f>(Table8[[#This Row],[Adj Close]]-Table8[[#This Row],[Forecast 6 Period ]])</f>
        <v>2.0924399999999821</v>
      </c>
      <c r="O816" s="69">
        <f>Table8[[#This Row],[Erorr 2]]^2</f>
        <v>4.3783051535999249</v>
      </c>
      <c r="P816" s="69">
        <f>ABS(Table8[[#This Row],[Erorr 2]])</f>
        <v>2.0924399999999821</v>
      </c>
      <c r="Q816" s="6">
        <f>Table8[[#This Row],[Abs Erorr 4]]/Table8[[#This Row],[Adj Close]]</f>
        <v>1.61780510321002E-2</v>
      </c>
    </row>
    <row r="817" spans="6:17" x14ac:dyDescent="0.3">
      <c r="F817" s="79">
        <v>44648</v>
      </c>
      <c r="G817" s="80">
        <v>130.41200000000001</v>
      </c>
      <c r="H817" s="69">
        <f t="shared" si="24"/>
        <v>128.66490999999999</v>
      </c>
      <c r="I817" s="69">
        <f>(Table8[[#This Row],[Adj Close]]-Table8[[#This Row],[Forecast 3 Period]])</f>
        <v>1.7470900000000142</v>
      </c>
      <c r="J817" s="69">
        <f>Table8[[#This Row],[Erorr ]]^2</f>
        <v>3.0523234681000497</v>
      </c>
      <c r="K817" s="69">
        <f>ABS(Table8[[#This Row],[Erorr ]])</f>
        <v>1.7470900000000142</v>
      </c>
      <c r="L817" s="6">
        <f>Table8[[#This Row],[Abs Erorr ]]/Table8[[#This Row],[Adj Close]]</f>
        <v>1.3396696623010261E-2</v>
      </c>
      <c r="M817" s="75">
        <f t="shared" si="25"/>
        <v>128.19379000000001</v>
      </c>
      <c r="N817" s="69">
        <f>(Table8[[#This Row],[Adj Close]]-Table8[[#This Row],[Forecast 6 Period ]])</f>
        <v>2.2182099999999991</v>
      </c>
      <c r="O817" s="69">
        <f>Table8[[#This Row],[Erorr 2]]^2</f>
        <v>4.9204556040999963</v>
      </c>
      <c r="P817" s="69">
        <f>ABS(Table8[[#This Row],[Erorr 2]])</f>
        <v>2.2182099999999991</v>
      </c>
      <c r="Q817" s="6">
        <f>Table8[[#This Row],[Abs Erorr 4]]/Table8[[#This Row],[Adj Close]]</f>
        <v>1.7009247615250123E-2</v>
      </c>
    </row>
    <row r="818" spans="6:17" x14ac:dyDescent="0.3">
      <c r="F818" s="79">
        <v>44649</v>
      </c>
      <c r="G818" s="80">
        <v>134.60069999999999</v>
      </c>
      <c r="H818" s="69">
        <f t="shared" si="24"/>
        <v>129.29759000000001</v>
      </c>
      <c r="I818" s="69">
        <f>(Table8[[#This Row],[Adj Close]]-Table8[[#This Row],[Forecast 3 Period]])</f>
        <v>5.3031099999999753</v>
      </c>
      <c r="J818" s="69">
        <f>Table8[[#This Row],[Erorr ]]^2</f>
        <v>28.122975672099738</v>
      </c>
      <c r="K818" s="69">
        <f>ABS(Table8[[#This Row],[Erorr ]])</f>
        <v>5.3031099999999753</v>
      </c>
      <c r="L818" s="6">
        <f>Table8[[#This Row],[Abs Erorr ]]/Table8[[#This Row],[Adj Close]]</f>
        <v>3.939882927800506E-2</v>
      </c>
      <c r="M818" s="75">
        <f t="shared" si="25"/>
        <v>128.70554000000001</v>
      </c>
      <c r="N818" s="69">
        <f>(Table8[[#This Row],[Adj Close]]-Table8[[#This Row],[Forecast 6 Period ]])</f>
        <v>5.8951599999999758</v>
      </c>
      <c r="O818" s="69">
        <f>Table8[[#This Row],[Erorr 2]]^2</f>
        <v>34.752911425599713</v>
      </c>
      <c r="P818" s="69">
        <f>ABS(Table8[[#This Row],[Erorr 2]])</f>
        <v>5.8951599999999758</v>
      </c>
      <c r="Q818" s="6">
        <f>Table8[[#This Row],[Abs Erorr 4]]/Table8[[#This Row],[Adj Close]]</f>
        <v>4.3797394812953992E-2</v>
      </c>
    </row>
    <row r="819" spans="6:17" x14ac:dyDescent="0.3">
      <c r="F819" s="79">
        <v>44650</v>
      </c>
      <c r="G819" s="80">
        <v>134.02029999999999</v>
      </c>
      <c r="H819" s="69">
        <f t="shared" si="24"/>
        <v>131.76534000000001</v>
      </c>
      <c r="I819" s="69">
        <f>(Table8[[#This Row],[Adj Close]]-Table8[[#This Row],[Forecast 3 Period]])</f>
        <v>2.2549599999999828</v>
      </c>
      <c r="J819" s="69">
        <f>Table8[[#This Row],[Erorr ]]^2</f>
        <v>5.0848446015999222</v>
      </c>
      <c r="K819" s="69">
        <f>ABS(Table8[[#This Row],[Erorr ]])</f>
        <v>2.2549599999999828</v>
      </c>
      <c r="L819" s="6">
        <f>Table8[[#This Row],[Abs Erorr ]]/Table8[[#This Row],[Adj Close]]</f>
        <v>1.6825510762175453E-2</v>
      </c>
      <c r="M819" s="75">
        <f t="shared" si="25"/>
        <v>130.16531000000001</v>
      </c>
      <c r="N819" s="69">
        <f>(Table8[[#This Row],[Adj Close]]-Table8[[#This Row],[Forecast 6 Period ]])</f>
        <v>3.8549899999999866</v>
      </c>
      <c r="O819" s="69">
        <f>Table8[[#This Row],[Erorr 2]]^2</f>
        <v>14.860947900099896</v>
      </c>
      <c r="P819" s="69">
        <f>ABS(Table8[[#This Row],[Erorr 2]])</f>
        <v>3.8549899999999866</v>
      </c>
      <c r="Q819" s="6">
        <f>Table8[[#This Row],[Abs Erorr 4]]/Table8[[#This Row],[Adj Close]]</f>
        <v>2.8764224524195116E-2</v>
      </c>
    </row>
    <row r="820" spans="6:17" x14ac:dyDescent="0.3">
      <c r="F820" s="79">
        <v>44651</v>
      </c>
      <c r="G820" s="80">
        <v>130.17019999999999</v>
      </c>
      <c r="H820" s="69">
        <f t="shared" si="24"/>
        <v>133.11193</v>
      </c>
      <c r="I820" s="69">
        <f>(Table8[[#This Row],[Adj Close]]-Table8[[#This Row],[Forecast 3 Period]])</f>
        <v>-2.9417300000000068</v>
      </c>
      <c r="J820" s="69">
        <f>Table8[[#This Row],[Erorr ]]^2</f>
        <v>8.6537753929000409</v>
      </c>
      <c r="K820" s="69">
        <f>ABS(Table8[[#This Row],[Erorr ]])</f>
        <v>2.9417300000000068</v>
      </c>
      <c r="L820" s="6">
        <f>Table8[[#This Row],[Abs Erorr ]]/Table8[[#This Row],[Adj Close]]</f>
        <v>2.2599104864247016E-2</v>
      </c>
      <c r="M820" s="75">
        <f t="shared" si="25"/>
        <v>131.31744999999998</v>
      </c>
      <c r="N820" s="69">
        <f>(Table8[[#This Row],[Adj Close]]-Table8[[#This Row],[Forecast 6 Period ]])</f>
        <v>-1.1472499999999854</v>
      </c>
      <c r="O820" s="69">
        <f>Table8[[#This Row],[Erorr 2]]^2</f>
        <v>1.3161825624999666</v>
      </c>
      <c r="P820" s="69">
        <f>ABS(Table8[[#This Row],[Erorr 2]])</f>
        <v>1.1472499999999854</v>
      </c>
      <c r="Q820" s="6">
        <f>Table8[[#This Row],[Abs Erorr 4]]/Table8[[#This Row],[Adj Close]]</f>
        <v>8.8134611454847994E-3</v>
      </c>
    </row>
    <row r="821" spans="6:17" x14ac:dyDescent="0.3">
      <c r="F821" s="79">
        <v>44652</v>
      </c>
      <c r="G821" s="80">
        <v>129.16409999999999</v>
      </c>
      <c r="H821" s="69">
        <f t="shared" si="24"/>
        <v>132.65438</v>
      </c>
      <c r="I821" s="69">
        <f>(Table8[[#This Row],[Adj Close]]-Table8[[#This Row],[Forecast 3 Period]])</f>
        <v>-3.4902800000000127</v>
      </c>
      <c r="J821" s="69">
        <f>Table8[[#This Row],[Erorr ]]^2</f>
        <v>12.182054478400088</v>
      </c>
      <c r="K821" s="69">
        <f>ABS(Table8[[#This Row],[Erorr ]])</f>
        <v>3.4902800000000127</v>
      </c>
      <c r="L821" s="6">
        <f>Table8[[#This Row],[Abs Erorr ]]/Table8[[#This Row],[Adj Close]]</f>
        <v>2.7022059535118603E-2</v>
      </c>
      <c r="M821" s="75">
        <f t="shared" si="25"/>
        <v>131.55157</v>
      </c>
      <c r="N821" s="69">
        <f>(Table8[[#This Row],[Adj Close]]-Table8[[#This Row],[Forecast 6 Period ]])</f>
        <v>-2.3874700000000075</v>
      </c>
      <c r="O821" s="69">
        <f>Table8[[#This Row],[Erorr 2]]^2</f>
        <v>5.7000130009000358</v>
      </c>
      <c r="P821" s="69">
        <f>ABS(Table8[[#This Row],[Erorr 2]])</f>
        <v>2.3874700000000075</v>
      </c>
      <c r="Q821" s="6">
        <f>Table8[[#This Row],[Abs Erorr 4]]/Table8[[#This Row],[Adj Close]]</f>
        <v>1.848400600476454E-2</v>
      </c>
    </row>
    <row r="822" spans="6:17" x14ac:dyDescent="0.3">
      <c r="F822" s="79">
        <v>44655</v>
      </c>
      <c r="G822" s="80">
        <v>129.9573</v>
      </c>
      <c r="H822" s="69">
        <f t="shared" si="24"/>
        <v>130.92278999999999</v>
      </c>
      <c r="I822" s="69">
        <f>(Table8[[#This Row],[Adj Close]]-Table8[[#This Row],[Forecast 3 Period]])</f>
        <v>-0.96548999999998841</v>
      </c>
      <c r="J822" s="69">
        <f>Table8[[#This Row],[Erorr ]]^2</f>
        <v>0.93217094009997759</v>
      </c>
      <c r="K822" s="69">
        <f>ABS(Table8[[#This Row],[Erorr ]])</f>
        <v>0.96548999999998841</v>
      </c>
      <c r="L822" s="6">
        <f>Table8[[#This Row],[Abs Erorr ]]/Table8[[#This Row],[Adj Close]]</f>
        <v>7.4292863886829628E-3</v>
      </c>
      <c r="M822" s="75">
        <f t="shared" si="25"/>
        <v>131.56608</v>
      </c>
      <c r="N822" s="69">
        <f>(Table8[[#This Row],[Adj Close]]-Table8[[#This Row],[Forecast 6 Period ]])</f>
        <v>-1.6087799999999959</v>
      </c>
      <c r="O822" s="69">
        <f>Table8[[#This Row],[Erorr 2]]^2</f>
        <v>2.5881730883999867</v>
      </c>
      <c r="P822" s="69">
        <f>ABS(Table8[[#This Row],[Erorr 2]])</f>
        <v>1.6087799999999959</v>
      </c>
      <c r="Q822" s="6">
        <f>Table8[[#This Row],[Abs Erorr 4]]/Table8[[#This Row],[Adj Close]]</f>
        <v>1.2379296892132999E-2</v>
      </c>
    </row>
    <row r="823" spans="6:17" x14ac:dyDescent="0.3">
      <c r="F823" s="79">
        <v>44656</v>
      </c>
      <c r="G823" s="80">
        <v>127.98390000000001</v>
      </c>
      <c r="H823" s="69">
        <f t="shared" si="24"/>
        <v>129.78321</v>
      </c>
      <c r="I823" s="69">
        <f>(Table8[[#This Row],[Adj Close]]-Table8[[#This Row],[Forecast 3 Period]])</f>
        <v>-1.7993099999999913</v>
      </c>
      <c r="J823" s="69">
        <f>Table8[[#This Row],[Erorr ]]^2</f>
        <v>3.2375164760999686</v>
      </c>
      <c r="K823" s="69">
        <f>ABS(Table8[[#This Row],[Erorr ]])</f>
        <v>1.7993099999999913</v>
      </c>
      <c r="L823" s="6">
        <f>Table8[[#This Row],[Abs Erorr ]]/Table8[[#This Row],[Adj Close]]</f>
        <v>1.4058877718212926E-2</v>
      </c>
      <c r="M823" s="75">
        <f t="shared" si="25"/>
        <v>131.16365000000002</v>
      </c>
      <c r="N823" s="69">
        <f>(Table8[[#This Row],[Adj Close]]-Table8[[#This Row],[Forecast 6 Period ]])</f>
        <v>-3.1797500000000127</v>
      </c>
      <c r="O823" s="69">
        <f>Table8[[#This Row],[Erorr 2]]^2</f>
        <v>10.110810062500081</v>
      </c>
      <c r="P823" s="69">
        <f>ABS(Table8[[#This Row],[Erorr 2]])</f>
        <v>3.1797500000000127</v>
      </c>
      <c r="Q823" s="6">
        <f>Table8[[#This Row],[Abs Erorr 4]]/Table8[[#This Row],[Adj Close]]</f>
        <v>2.4844921900332873E-2</v>
      </c>
    </row>
    <row r="824" spans="6:17" x14ac:dyDescent="0.3">
      <c r="F824" s="79">
        <v>44657</v>
      </c>
      <c r="G824" s="80">
        <v>124.1724</v>
      </c>
      <c r="H824" s="69">
        <f t="shared" si="24"/>
        <v>128.92998</v>
      </c>
      <c r="I824" s="69">
        <f>(Table8[[#This Row],[Adj Close]]-Table8[[#This Row],[Forecast 3 Period]])</f>
        <v>-4.7575800000000044</v>
      </c>
      <c r="J824" s="69">
        <f>Table8[[#This Row],[Erorr ]]^2</f>
        <v>22.634567456400042</v>
      </c>
      <c r="K824" s="69">
        <f>ABS(Table8[[#This Row],[Erorr ]])</f>
        <v>4.7575800000000044</v>
      </c>
      <c r="L824" s="6">
        <f>Table8[[#This Row],[Abs Erorr ]]/Table8[[#This Row],[Adj Close]]</f>
        <v>3.8314311392869949E-2</v>
      </c>
      <c r="M824" s="75">
        <f t="shared" si="25"/>
        <v>130.31720000000001</v>
      </c>
      <c r="N824" s="69">
        <f>(Table8[[#This Row],[Adj Close]]-Table8[[#This Row],[Forecast 6 Period ]])</f>
        <v>-6.1448000000000178</v>
      </c>
      <c r="O824" s="69">
        <f>Table8[[#This Row],[Erorr 2]]^2</f>
        <v>37.758567040000216</v>
      </c>
      <c r="P824" s="69">
        <f>ABS(Table8[[#This Row],[Erorr 2]])</f>
        <v>6.1448000000000178</v>
      </c>
      <c r="Q824" s="6">
        <f>Table8[[#This Row],[Abs Erorr 4]]/Table8[[#This Row],[Adj Close]]</f>
        <v>4.9486037154794611E-2</v>
      </c>
    </row>
    <row r="825" spans="6:17" x14ac:dyDescent="0.3">
      <c r="F825" s="79">
        <v>44658</v>
      </c>
      <c r="G825" s="80">
        <v>125.1592</v>
      </c>
      <c r="H825" s="69">
        <f t="shared" si="24"/>
        <v>127.05132</v>
      </c>
      <c r="I825" s="69">
        <f>(Table8[[#This Row],[Adj Close]]-Table8[[#This Row],[Forecast 3 Period]])</f>
        <v>-1.8921200000000056</v>
      </c>
      <c r="J825" s="69">
        <f>Table8[[#This Row],[Erorr ]]^2</f>
        <v>3.5801180944000213</v>
      </c>
      <c r="K825" s="69">
        <f>ABS(Table8[[#This Row],[Erorr ]])</f>
        <v>1.8921200000000056</v>
      </c>
      <c r="L825" s="6">
        <f>Table8[[#This Row],[Abs Erorr ]]/Table8[[#This Row],[Adj Close]]</f>
        <v>1.5117706089524426E-2</v>
      </c>
      <c r="M825" s="75">
        <f t="shared" si="25"/>
        <v>128.67458999999999</v>
      </c>
      <c r="N825" s="69">
        <f>(Table8[[#This Row],[Adj Close]]-Table8[[#This Row],[Forecast 6 Period ]])</f>
        <v>-3.5153899999999965</v>
      </c>
      <c r="O825" s="69">
        <f>Table8[[#This Row],[Erorr 2]]^2</f>
        <v>12.357966852099976</v>
      </c>
      <c r="P825" s="69">
        <f>ABS(Table8[[#This Row],[Erorr 2]])</f>
        <v>3.5153899999999965</v>
      </c>
      <c r="Q825" s="6">
        <f>Table8[[#This Row],[Abs Erorr 4]]/Table8[[#This Row],[Adj Close]]</f>
        <v>2.8087347953646209E-2</v>
      </c>
    </row>
    <row r="826" spans="6:17" x14ac:dyDescent="0.3">
      <c r="F826" s="79">
        <v>44659</v>
      </c>
      <c r="G826" s="80">
        <v>123.9692</v>
      </c>
      <c r="H826" s="69">
        <f t="shared" si="24"/>
        <v>125.71057000000002</v>
      </c>
      <c r="I826" s="69">
        <f>(Table8[[#This Row],[Adj Close]]-Table8[[#This Row],[Forecast 3 Period]])</f>
        <v>-1.7413700000000176</v>
      </c>
      <c r="J826" s="69">
        <f>Table8[[#This Row],[Erorr ]]^2</f>
        <v>3.0323694769000613</v>
      </c>
      <c r="K826" s="69">
        <f>ABS(Table8[[#This Row],[Erorr ]])</f>
        <v>1.7413700000000176</v>
      </c>
      <c r="L826" s="6">
        <f>Table8[[#This Row],[Abs Erorr ]]/Table8[[#This Row],[Adj Close]]</f>
        <v>1.4046795494364871E-2</v>
      </c>
      <c r="M826" s="75">
        <f t="shared" si="25"/>
        <v>127.38799</v>
      </c>
      <c r="N826" s="69">
        <f>(Table8[[#This Row],[Adj Close]]-Table8[[#This Row],[Forecast 6 Period ]])</f>
        <v>-3.4187900000000013</v>
      </c>
      <c r="O826" s="69">
        <f>Table8[[#This Row],[Erorr 2]]^2</f>
        <v>11.688125064100008</v>
      </c>
      <c r="P826" s="69">
        <f>ABS(Table8[[#This Row],[Erorr 2]])</f>
        <v>3.4187900000000013</v>
      </c>
      <c r="Q826" s="6">
        <f>Table8[[#This Row],[Abs Erorr 4]]/Table8[[#This Row],[Adj Close]]</f>
        <v>2.757773705081586E-2</v>
      </c>
    </row>
    <row r="827" spans="6:17" x14ac:dyDescent="0.3">
      <c r="F827" s="79">
        <v>44662</v>
      </c>
      <c r="G827" s="80">
        <v>120.9027</v>
      </c>
      <c r="H827" s="69">
        <f t="shared" si="24"/>
        <v>124.38715999999999</v>
      </c>
      <c r="I827" s="69">
        <f>(Table8[[#This Row],[Adj Close]]-Table8[[#This Row],[Forecast 3 Period]])</f>
        <v>-3.4844599999999986</v>
      </c>
      <c r="J827" s="69">
        <f>Table8[[#This Row],[Erorr ]]^2</f>
        <v>12.141461491599991</v>
      </c>
      <c r="K827" s="69">
        <f>ABS(Table8[[#This Row],[Erorr ]])</f>
        <v>3.4844599999999986</v>
      </c>
      <c r="L827" s="6">
        <f>Table8[[#This Row],[Abs Erorr ]]/Table8[[#This Row],[Adj Close]]</f>
        <v>2.8820365467437853E-2</v>
      </c>
      <c r="M827" s="75">
        <f t="shared" si="25"/>
        <v>126.16908000000002</v>
      </c>
      <c r="N827" s="69">
        <f>(Table8[[#This Row],[Adj Close]]-Table8[[#This Row],[Forecast 6 Period ]])</f>
        <v>-5.2663800000000265</v>
      </c>
      <c r="O827" s="69">
        <f>Table8[[#This Row],[Erorr 2]]^2</f>
        <v>27.73475830440028</v>
      </c>
      <c r="P827" s="69">
        <f>ABS(Table8[[#This Row],[Erorr 2]])</f>
        <v>5.2663800000000265</v>
      </c>
      <c r="Q827" s="6">
        <f>Table8[[#This Row],[Abs Erorr 4]]/Table8[[#This Row],[Adj Close]]</f>
        <v>4.3558828711021562E-2</v>
      </c>
    </row>
    <row r="828" spans="6:17" x14ac:dyDescent="0.3">
      <c r="F828" s="79">
        <v>44663</v>
      </c>
      <c r="G828" s="80">
        <v>120.9607</v>
      </c>
      <c r="H828" s="69">
        <f t="shared" si="24"/>
        <v>123.0996</v>
      </c>
      <c r="I828" s="69">
        <f>(Table8[[#This Row],[Adj Close]]-Table8[[#This Row],[Forecast 3 Period]])</f>
        <v>-2.1388999999999925</v>
      </c>
      <c r="J828" s="69">
        <f>Table8[[#This Row],[Erorr ]]^2</f>
        <v>4.574893209999968</v>
      </c>
      <c r="K828" s="69">
        <f>ABS(Table8[[#This Row],[Erorr ]])</f>
        <v>2.1388999999999925</v>
      </c>
      <c r="L828" s="6">
        <f>Table8[[#This Row],[Abs Erorr ]]/Table8[[#This Row],[Adj Close]]</f>
        <v>1.7682602696578249E-2</v>
      </c>
      <c r="M828" s="75">
        <f t="shared" si="25"/>
        <v>124.63482000000002</v>
      </c>
      <c r="N828" s="69">
        <f>(Table8[[#This Row],[Adj Close]]-Table8[[#This Row],[Forecast 6 Period ]])</f>
        <v>-3.6741200000000163</v>
      </c>
      <c r="O828" s="69">
        <f>Table8[[#This Row],[Erorr 2]]^2</f>
        <v>13.499157774400119</v>
      </c>
      <c r="P828" s="69">
        <f>ABS(Table8[[#This Row],[Erorr 2]])</f>
        <v>3.6741200000000163</v>
      </c>
      <c r="Q828" s="6">
        <f>Table8[[#This Row],[Abs Erorr 4]]/Table8[[#This Row],[Adj Close]]</f>
        <v>3.0374493533850383E-2</v>
      </c>
    </row>
    <row r="829" spans="6:17" x14ac:dyDescent="0.3">
      <c r="F829" s="79">
        <v>44664</v>
      </c>
      <c r="G829" s="80">
        <v>123.3308</v>
      </c>
      <c r="H829" s="69">
        <f t="shared" si="24"/>
        <v>121.84585</v>
      </c>
      <c r="I829" s="69">
        <f>(Table8[[#This Row],[Adj Close]]-Table8[[#This Row],[Forecast 3 Period]])</f>
        <v>1.4849499999999978</v>
      </c>
      <c r="J829" s="69">
        <f>Table8[[#This Row],[Erorr ]]^2</f>
        <v>2.2050765024999932</v>
      </c>
      <c r="K829" s="69">
        <f>ABS(Table8[[#This Row],[Erorr ]])</f>
        <v>1.4849499999999978</v>
      </c>
      <c r="L829" s="6">
        <f>Table8[[#This Row],[Abs Erorr ]]/Table8[[#This Row],[Adj Close]]</f>
        <v>1.2040382451098978E-2</v>
      </c>
      <c r="M829" s="75">
        <f t="shared" si="25"/>
        <v>123.41399</v>
      </c>
      <c r="N829" s="69">
        <f>(Table8[[#This Row],[Adj Close]]-Table8[[#This Row],[Forecast 6 Period ]])</f>
        <v>-8.3190000000001874E-2</v>
      </c>
      <c r="O829" s="69">
        <f>Table8[[#This Row],[Erorr 2]]^2</f>
        <v>6.9205761000003113E-3</v>
      </c>
      <c r="P829" s="69">
        <f>ABS(Table8[[#This Row],[Erorr 2]])</f>
        <v>8.3190000000001874E-2</v>
      </c>
      <c r="Q829" s="6">
        <f>Table8[[#This Row],[Abs Erorr 4]]/Table8[[#This Row],[Adj Close]]</f>
        <v>6.7452736867029065E-4</v>
      </c>
    </row>
    <row r="830" spans="6:17" x14ac:dyDescent="0.3">
      <c r="F830" s="79">
        <v>44665</v>
      </c>
      <c r="G830" s="80">
        <v>129.10599999999999</v>
      </c>
      <c r="H830" s="69">
        <f t="shared" si="24"/>
        <v>121.89134</v>
      </c>
      <c r="I830" s="69">
        <f>(Table8[[#This Row],[Adj Close]]-Table8[[#This Row],[Forecast 3 Period]])</f>
        <v>7.214659999999995</v>
      </c>
      <c r="J830" s="69">
        <f>Table8[[#This Row],[Erorr ]]^2</f>
        <v>52.051318915599929</v>
      </c>
      <c r="K830" s="69">
        <f>ABS(Table8[[#This Row],[Erorr ]])</f>
        <v>7.214659999999995</v>
      </c>
      <c r="L830" s="6">
        <f>Table8[[#This Row],[Abs Erorr ]]/Table8[[#This Row],[Adj Close]]</f>
        <v>5.588167862066825E-2</v>
      </c>
      <c r="M830" s="75">
        <f t="shared" si="25"/>
        <v>122.76584</v>
      </c>
      <c r="N830" s="69">
        <f>(Table8[[#This Row],[Adj Close]]-Table8[[#This Row],[Forecast 6 Period ]])</f>
        <v>6.3401599999999974</v>
      </c>
      <c r="O830" s="69">
        <f>Table8[[#This Row],[Erorr 2]]^2</f>
        <v>40.197628825599963</v>
      </c>
      <c r="P830" s="69">
        <f>ABS(Table8[[#This Row],[Erorr 2]])</f>
        <v>6.3401599999999974</v>
      </c>
      <c r="Q830" s="6">
        <f>Table8[[#This Row],[Abs Erorr 4]]/Table8[[#This Row],[Adj Close]]</f>
        <v>4.9108174678171405E-2</v>
      </c>
    </row>
    <row r="831" spans="6:17" x14ac:dyDescent="0.3">
      <c r="F831" s="79">
        <v>44669</v>
      </c>
      <c r="G831" s="80">
        <v>127.3357</v>
      </c>
      <c r="H831" s="69">
        <f t="shared" si="24"/>
        <v>124.92984999999999</v>
      </c>
      <c r="I831" s="69">
        <f>(Table8[[#This Row],[Adj Close]]-Table8[[#This Row],[Forecast 3 Period]])</f>
        <v>2.4058500000000151</v>
      </c>
      <c r="J831" s="69">
        <f>Table8[[#This Row],[Erorr ]]^2</f>
        <v>5.7881142225000728</v>
      </c>
      <c r="K831" s="69">
        <f>ABS(Table8[[#This Row],[Erorr ]])</f>
        <v>2.4058500000000151</v>
      </c>
      <c r="L831" s="6">
        <f>Table8[[#This Row],[Abs Erorr ]]/Table8[[#This Row],[Adj Close]]</f>
        <v>1.8893758780923302E-2</v>
      </c>
      <c r="M831" s="75">
        <f t="shared" si="25"/>
        <v>123.77287999999999</v>
      </c>
      <c r="N831" s="69">
        <f>(Table8[[#This Row],[Adj Close]]-Table8[[#This Row],[Forecast 6 Period ]])</f>
        <v>3.5628200000000163</v>
      </c>
      <c r="O831" s="69">
        <f>Table8[[#This Row],[Erorr 2]]^2</f>
        <v>12.693686352400116</v>
      </c>
      <c r="P831" s="69">
        <f>ABS(Table8[[#This Row],[Erorr 2]])</f>
        <v>3.5628200000000163</v>
      </c>
      <c r="Q831" s="6">
        <f>Table8[[#This Row],[Abs Erorr 4]]/Table8[[#This Row],[Adj Close]]</f>
        <v>2.7979741737784582E-2</v>
      </c>
    </row>
    <row r="832" spans="6:17" x14ac:dyDescent="0.3">
      <c r="F832" s="79">
        <v>44670</v>
      </c>
      <c r="G832" s="80">
        <v>132.5789</v>
      </c>
      <c r="H832" s="69">
        <f t="shared" si="24"/>
        <v>126.66531999999999</v>
      </c>
      <c r="I832" s="69">
        <f>(Table8[[#This Row],[Adj Close]]-Table8[[#This Row],[Forecast 3 Period]])</f>
        <v>5.9135800000000103</v>
      </c>
      <c r="J832" s="69">
        <f>Table8[[#This Row],[Erorr ]]^2</f>
        <v>34.970428416400118</v>
      </c>
      <c r="K832" s="69">
        <f>ABS(Table8[[#This Row],[Erorr ]])</f>
        <v>5.9135800000000103</v>
      </c>
      <c r="L832" s="6">
        <f>Table8[[#This Row],[Abs Erorr ]]/Table8[[#This Row],[Adj Close]]</f>
        <v>4.4604231895120645E-2</v>
      </c>
      <c r="M832" s="75">
        <f t="shared" si="25"/>
        <v>124.63383000000002</v>
      </c>
      <c r="N832" s="69">
        <f>(Table8[[#This Row],[Adj Close]]-Table8[[#This Row],[Forecast 6 Period ]])</f>
        <v>7.945069999999987</v>
      </c>
      <c r="O832" s="69">
        <f>Table8[[#This Row],[Erorr 2]]^2</f>
        <v>63.12413730489979</v>
      </c>
      <c r="P832" s="69">
        <f>ABS(Table8[[#This Row],[Erorr 2]])</f>
        <v>7.945069999999987</v>
      </c>
      <c r="Q832" s="6">
        <f>Table8[[#This Row],[Abs Erorr 4]]/Table8[[#This Row],[Adj Close]]</f>
        <v>5.992710755633051E-2</v>
      </c>
    </row>
    <row r="833" spans="6:17" x14ac:dyDescent="0.3">
      <c r="F833" s="79">
        <v>44671</v>
      </c>
      <c r="G833" s="80">
        <v>131.4374</v>
      </c>
      <c r="H833" s="69">
        <f t="shared" si="24"/>
        <v>129.96406999999999</v>
      </c>
      <c r="I833" s="69">
        <f>(Table8[[#This Row],[Adj Close]]-Table8[[#This Row],[Forecast 3 Period]])</f>
        <v>1.4733300000000042</v>
      </c>
      <c r="J833" s="69">
        <f>Table8[[#This Row],[Erorr ]]^2</f>
        <v>2.1707012889000126</v>
      </c>
      <c r="K833" s="69">
        <f>ABS(Table8[[#This Row],[Erorr ]])</f>
        <v>1.4733300000000042</v>
      </c>
      <c r="L833" s="6">
        <f>Table8[[#This Row],[Abs Erorr ]]/Table8[[#This Row],[Adj Close]]</f>
        <v>1.1209366588200955E-2</v>
      </c>
      <c r="M833" s="75">
        <f t="shared" si="25"/>
        <v>126.65662000000002</v>
      </c>
      <c r="N833" s="69">
        <f>(Table8[[#This Row],[Adj Close]]-Table8[[#This Row],[Forecast 6 Period ]])</f>
        <v>4.7807799999999787</v>
      </c>
      <c r="O833" s="69">
        <f>Table8[[#This Row],[Erorr 2]]^2</f>
        <v>22.855857408399796</v>
      </c>
      <c r="P833" s="69">
        <f>ABS(Table8[[#This Row],[Erorr 2]])</f>
        <v>4.7807799999999787</v>
      </c>
      <c r="Q833" s="6">
        <f>Table8[[#This Row],[Abs Erorr 4]]/Table8[[#This Row],[Adj Close]]</f>
        <v>3.6373056679453328E-2</v>
      </c>
    </row>
    <row r="834" spans="6:17" x14ac:dyDescent="0.3">
      <c r="F834" s="79">
        <v>44672</v>
      </c>
      <c r="G834" s="80">
        <v>131.04079999999999</v>
      </c>
      <c r="H834" s="69">
        <f t="shared" si="24"/>
        <v>130.54934000000003</v>
      </c>
      <c r="I834" s="69">
        <f>(Table8[[#This Row],[Adj Close]]-Table8[[#This Row],[Forecast 3 Period]])</f>
        <v>0.49145999999996093</v>
      </c>
      <c r="J834" s="69">
        <f>Table8[[#This Row],[Erorr ]]^2</f>
        <v>0.24153293159996159</v>
      </c>
      <c r="K834" s="69">
        <f>ABS(Table8[[#This Row],[Erorr ]])</f>
        <v>0.49145999999996093</v>
      </c>
      <c r="L834" s="6">
        <f>Table8[[#This Row],[Abs Erorr ]]/Table8[[#This Row],[Adj Close]]</f>
        <v>3.7504349790291342E-3</v>
      </c>
      <c r="M834" s="75">
        <f t="shared" si="25"/>
        <v>128.52075000000002</v>
      </c>
      <c r="N834" s="69">
        <f>(Table8[[#This Row],[Adj Close]]-Table8[[#This Row],[Forecast 6 Period ]])</f>
        <v>2.5200499999999693</v>
      </c>
      <c r="O834" s="69">
        <f>Table8[[#This Row],[Erorr 2]]^2</f>
        <v>6.350652002499845</v>
      </c>
      <c r="P834" s="69">
        <f>ABS(Table8[[#This Row],[Erorr 2]])</f>
        <v>2.5200499999999693</v>
      </c>
      <c r="Q834" s="6">
        <f>Table8[[#This Row],[Abs Erorr 4]]/Table8[[#This Row],[Adj Close]]</f>
        <v>1.9231033388074321E-2</v>
      </c>
    </row>
    <row r="835" spans="6:17" x14ac:dyDescent="0.3">
      <c r="F835" s="79">
        <v>44673</v>
      </c>
      <c r="G835" s="80">
        <v>124.8593</v>
      </c>
      <c r="H835" s="69">
        <f t="shared" si="24"/>
        <v>131.62120999999999</v>
      </c>
      <c r="I835" s="69">
        <f>(Table8[[#This Row],[Adj Close]]-Table8[[#This Row],[Forecast 3 Period]])</f>
        <v>-6.7619099999999861</v>
      </c>
      <c r="J835" s="69">
        <f>Table8[[#This Row],[Erorr ]]^2</f>
        <v>45.723426848099813</v>
      </c>
      <c r="K835" s="69">
        <f>ABS(Table8[[#This Row],[Erorr ]])</f>
        <v>6.7619099999999861</v>
      </c>
      <c r="L835" s="6">
        <f>Table8[[#This Row],[Abs Erorr ]]/Table8[[#This Row],[Adj Close]]</f>
        <v>5.4156238261787358E-2</v>
      </c>
      <c r="M835" s="75">
        <f t="shared" si="25"/>
        <v>129.72224</v>
      </c>
      <c r="N835" s="69">
        <f>(Table8[[#This Row],[Adj Close]]-Table8[[#This Row],[Forecast 6 Period ]])</f>
        <v>-4.8629399999999947</v>
      </c>
      <c r="O835" s="69">
        <f>Table8[[#This Row],[Erorr 2]]^2</f>
        <v>23.648185443599949</v>
      </c>
      <c r="P835" s="69">
        <f>ABS(Table8[[#This Row],[Erorr 2]])</f>
        <v>4.8629399999999947</v>
      </c>
      <c r="Q835" s="6">
        <f>Table8[[#This Row],[Abs Erorr 4]]/Table8[[#This Row],[Adj Close]]</f>
        <v>3.8947359147456333E-2</v>
      </c>
    </row>
    <row r="836" spans="6:17" x14ac:dyDescent="0.3">
      <c r="F836" s="79">
        <v>44676</v>
      </c>
      <c r="G836" s="80">
        <v>123.76609999999999</v>
      </c>
      <c r="H836" s="69">
        <f t="shared" si="24"/>
        <v>128.68718000000001</v>
      </c>
      <c r="I836" s="69">
        <f>(Table8[[#This Row],[Adj Close]]-Table8[[#This Row],[Forecast 3 Period]])</f>
        <v>-4.9210800000000177</v>
      </c>
      <c r="J836" s="69">
        <f>Table8[[#This Row],[Erorr ]]^2</f>
        <v>24.217028366400175</v>
      </c>
      <c r="K836" s="69">
        <f>ABS(Table8[[#This Row],[Erorr ]])</f>
        <v>4.9210800000000177</v>
      </c>
      <c r="L836" s="6">
        <f>Table8[[#This Row],[Abs Erorr ]]/Table8[[#This Row],[Adj Close]]</f>
        <v>3.9761130067118684E-2</v>
      </c>
      <c r="M836" s="75">
        <f t="shared" si="25"/>
        <v>129.62745000000001</v>
      </c>
      <c r="N836" s="69">
        <f>(Table8[[#This Row],[Adj Close]]-Table8[[#This Row],[Forecast 6 Period ]])</f>
        <v>-5.8613500000000158</v>
      </c>
      <c r="O836" s="69">
        <f>Table8[[#This Row],[Erorr 2]]^2</f>
        <v>34.355423822500185</v>
      </c>
      <c r="P836" s="69">
        <f>ABS(Table8[[#This Row],[Erorr 2]])</f>
        <v>5.8613500000000158</v>
      </c>
      <c r="Q836" s="6">
        <f>Table8[[#This Row],[Abs Erorr 4]]/Table8[[#This Row],[Adj Close]]</f>
        <v>4.73582830839787E-2</v>
      </c>
    </row>
    <row r="837" spans="6:17" x14ac:dyDescent="0.3">
      <c r="F837" s="79">
        <v>44677</v>
      </c>
      <c r="G837" s="80">
        <v>116.5882</v>
      </c>
      <c r="H837" s="69">
        <f t="shared" si="24"/>
        <v>126.27646999999999</v>
      </c>
      <c r="I837" s="69">
        <f>(Table8[[#This Row],[Adj Close]]-Table8[[#This Row],[Forecast 3 Period]])</f>
        <v>-9.6882699999999886</v>
      </c>
      <c r="J837" s="69">
        <f>Table8[[#This Row],[Erorr ]]^2</f>
        <v>93.862575592899773</v>
      </c>
      <c r="K837" s="69">
        <f>ABS(Table8[[#This Row],[Erorr ]])</f>
        <v>9.6882699999999886</v>
      </c>
      <c r="L837" s="6">
        <f>Table8[[#This Row],[Abs Erorr ]]/Table8[[#This Row],[Adj Close]]</f>
        <v>8.3098203763331005E-2</v>
      </c>
      <c r="M837" s="75">
        <f t="shared" si="25"/>
        <v>128.21218000000002</v>
      </c>
      <c r="N837" s="69">
        <f>(Table8[[#This Row],[Adj Close]]-Table8[[#This Row],[Forecast 6 Period ]])</f>
        <v>-11.623980000000017</v>
      </c>
      <c r="O837" s="69">
        <f>Table8[[#This Row],[Erorr 2]]^2</f>
        <v>135.1169110404004</v>
      </c>
      <c r="P837" s="69">
        <f>ABS(Table8[[#This Row],[Erorr 2]])</f>
        <v>11.623980000000017</v>
      </c>
      <c r="Q837" s="6">
        <f>Table8[[#This Row],[Abs Erorr 4]]/Table8[[#This Row],[Adj Close]]</f>
        <v>9.9701170444350437E-2</v>
      </c>
    </row>
    <row r="838" spans="6:17" x14ac:dyDescent="0.3">
      <c r="F838" s="79">
        <v>44678</v>
      </c>
      <c r="G838" s="80">
        <v>117.2847</v>
      </c>
      <c r="H838" s="69">
        <f t="shared" ref="H838:H901" si="26">$A$10*G837+$A$11*G836+$A$12*G835</f>
        <v>121.2229</v>
      </c>
      <c r="I838" s="69">
        <f>(Table8[[#This Row],[Adj Close]]-Table8[[#This Row],[Forecast 3 Period]])</f>
        <v>-3.9381999999999948</v>
      </c>
      <c r="J838" s="69">
        <f>Table8[[#This Row],[Erorr ]]^2</f>
        <v>15.509419239999959</v>
      </c>
      <c r="K838" s="69">
        <f>ABS(Table8[[#This Row],[Erorr ]])</f>
        <v>3.9381999999999948</v>
      </c>
      <c r="L838" s="6">
        <f>Table8[[#This Row],[Abs Erorr ]]/Table8[[#This Row],[Adj Close]]</f>
        <v>3.3578122295576447E-2</v>
      </c>
      <c r="M838" s="75">
        <f t="shared" si="25"/>
        <v>125.65251000000001</v>
      </c>
      <c r="N838" s="69">
        <f>(Table8[[#This Row],[Adj Close]]-Table8[[#This Row],[Forecast 6 Period ]])</f>
        <v>-8.3678100000000057</v>
      </c>
      <c r="O838" s="69">
        <f>Table8[[#This Row],[Erorr 2]]^2</f>
        <v>70.020244196100094</v>
      </c>
      <c r="P838" s="69">
        <f>ABS(Table8[[#This Row],[Erorr 2]])</f>
        <v>8.3678100000000057</v>
      </c>
      <c r="Q838" s="6">
        <f>Table8[[#This Row],[Abs Erorr 4]]/Table8[[#This Row],[Adj Close]]</f>
        <v>7.1346134662065949E-2</v>
      </c>
    </row>
    <row r="839" spans="6:17" x14ac:dyDescent="0.3">
      <c r="F839" s="79">
        <v>44679</v>
      </c>
      <c r="G839" s="80">
        <v>122.9051</v>
      </c>
      <c r="H839" s="69">
        <f t="shared" si="26"/>
        <v>119.02017000000001</v>
      </c>
      <c r="I839" s="69">
        <f>(Table8[[#This Row],[Adj Close]]-Table8[[#This Row],[Forecast 3 Period]])</f>
        <v>3.8849299999999971</v>
      </c>
      <c r="J839" s="69">
        <f>Table8[[#This Row],[Erorr ]]^2</f>
        <v>15.092681104899977</v>
      </c>
      <c r="K839" s="69">
        <f>ABS(Table8[[#This Row],[Erorr ]])</f>
        <v>3.8849299999999971</v>
      </c>
      <c r="L839" s="6">
        <f>Table8[[#This Row],[Abs Erorr ]]/Table8[[#This Row],[Adj Close]]</f>
        <v>3.1609184647341707E-2</v>
      </c>
      <c r="M839" s="75">
        <f t="shared" si="25"/>
        <v>122.74748</v>
      </c>
      <c r="N839" s="69">
        <f>(Table8[[#This Row],[Adj Close]]-Table8[[#This Row],[Forecast 6 Period ]])</f>
        <v>0.15762000000000853</v>
      </c>
      <c r="O839" s="69">
        <f>Table8[[#This Row],[Erorr 2]]^2</f>
        <v>2.484406440000269E-2</v>
      </c>
      <c r="P839" s="69">
        <f>ABS(Table8[[#This Row],[Erorr 2]])</f>
        <v>0.15762000000000853</v>
      </c>
      <c r="Q839" s="6">
        <f>Table8[[#This Row],[Abs Erorr 4]]/Table8[[#This Row],[Adj Close]]</f>
        <v>1.2824528843799689E-3</v>
      </c>
    </row>
    <row r="840" spans="6:17" x14ac:dyDescent="0.3">
      <c r="F840" s="79">
        <v>44680</v>
      </c>
      <c r="G840" s="80">
        <v>120.6318</v>
      </c>
      <c r="H840" s="69">
        <f t="shared" si="26"/>
        <v>119.32391000000001</v>
      </c>
      <c r="I840" s="69">
        <f>(Table8[[#This Row],[Adj Close]]-Table8[[#This Row],[Forecast 3 Period]])</f>
        <v>1.3078899999999862</v>
      </c>
      <c r="J840" s="69">
        <f>Table8[[#This Row],[Erorr ]]^2</f>
        <v>1.7105762520999639</v>
      </c>
      <c r="K840" s="69">
        <f>ABS(Table8[[#This Row],[Erorr ]])</f>
        <v>1.3078899999999862</v>
      </c>
      <c r="L840" s="6">
        <f>Table8[[#This Row],[Abs Erorr ]]/Table8[[#This Row],[Adj Close]]</f>
        <v>1.0842000202268276E-2</v>
      </c>
      <c r="M840" s="75">
        <f t="shared" si="25"/>
        <v>121.69883</v>
      </c>
      <c r="N840" s="69">
        <f>(Table8[[#This Row],[Adj Close]]-Table8[[#This Row],[Forecast 6 Period ]])</f>
        <v>-1.0670300000000026</v>
      </c>
      <c r="O840" s="69">
        <f>Table8[[#This Row],[Erorr 2]]^2</f>
        <v>1.1385530209000054</v>
      </c>
      <c r="P840" s="69">
        <f>ABS(Table8[[#This Row],[Erorr 2]])</f>
        <v>1.0670300000000026</v>
      </c>
      <c r="Q840" s="6">
        <f>Table8[[#This Row],[Abs Erorr 4]]/Table8[[#This Row],[Adj Close]]</f>
        <v>8.845345920395804E-3</v>
      </c>
    </row>
    <row r="841" spans="6:17" x14ac:dyDescent="0.3">
      <c r="F841" s="79">
        <v>44683</v>
      </c>
      <c r="G841" s="80">
        <v>121.96680000000001</v>
      </c>
      <c r="H841" s="69">
        <f t="shared" si="26"/>
        <v>120.30966000000001</v>
      </c>
      <c r="I841" s="69">
        <f>(Table8[[#This Row],[Adj Close]]-Table8[[#This Row],[Forecast 3 Period]])</f>
        <v>1.6571399999999983</v>
      </c>
      <c r="J841" s="69">
        <f>Table8[[#This Row],[Erorr ]]^2</f>
        <v>2.7461129795999941</v>
      </c>
      <c r="K841" s="69">
        <f>ABS(Table8[[#This Row],[Erorr ]])</f>
        <v>1.6571399999999983</v>
      </c>
      <c r="L841" s="6">
        <f>Table8[[#This Row],[Abs Erorr ]]/Table8[[#This Row],[Adj Close]]</f>
        <v>1.3586812148879844E-2</v>
      </c>
      <c r="M841" s="75">
        <f t="shared" ref="M841:M904" si="27">$B$10*G840+$B$11*G839+$B$12*G838+$B$13*G837+$B$14*G836+$B$15*G835</f>
        <v>120.3445</v>
      </c>
      <c r="N841" s="69">
        <f>(Table8[[#This Row],[Adj Close]]-Table8[[#This Row],[Forecast 6 Period ]])</f>
        <v>1.6223000000000098</v>
      </c>
      <c r="O841" s="69">
        <f>Table8[[#This Row],[Erorr 2]]^2</f>
        <v>2.6318572900000321</v>
      </c>
      <c r="P841" s="69">
        <f>ABS(Table8[[#This Row],[Erorr 2]])</f>
        <v>1.6223000000000098</v>
      </c>
      <c r="Q841" s="6">
        <f>Table8[[#This Row],[Abs Erorr 4]]/Table8[[#This Row],[Adj Close]]</f>
        <v>1.3301160643716239E-2</v>
      </c>
    </row>
    <row r="842" spans="6:17" x14ac:dyDescent="0.3">
      <c r="F842" s="79">
        <v>44684</v>
      </c>
      <c r="G842" s="80">
        <v>118.8518</v>
      </c>
      <c r="H842" s="69">
        <f t="shared" si="26"/>
        <v>121.84779</v>
      </c>
      <c r="I842" s="69">
        <f>(Table8[[#This Row],[Adj Close]]-Table8[[#This Row],[Forecast 3 Period]])</f>
        <v>-2.9959900000000061</v>
      </c>
      <c r="J842" s="69">
        <f>Table8[[#This Row],[Erorr ]]^2</f>
        <v>8.9759560801000369</v>
      </c>
      <c r="K842" s="69">
        <f>ABS(Table8[[#This Row],[Erorr ]])</f>
        <v>2.9959900000000061</v>
      </c>
      <c r="L842" s="6">
        <f>Table8[[#This Row],[Abs Erorr ]]/Table8[[#This Row],[Adj Close]]</f>
        <v>2.5207779772792725E-2</v>
      </c>
      <c r="M842" s="75">
        <f t="shared" si="27"/>
        <v>120.59311000000001</v>
      </c>
      <c r="N842" s="69">
        <f>(Table8[[#This Row],[Adj Close]]-Table8[[#This Row],[Forecast 6 Period ]])</f>
        <v>-1.7413100000000128</v>
      </c>
      <c r="O842" s="69">
        <f>Table8[[#This Row],[Erorr 2]]^2</f>
        <v>3.0321605161000447</v>
      </c>
      <c r="P842" s="69">
        <f>ABS(Table8[[#This Row],[Erorr 2]])</f>
        <v>1.7413100000000128</v>
      </c>
      <c r="Q842" s="6">
        <f>Table8[[#This Row],[Abs Erorr 4]]/Table8[[#This Row],[Adj Close]]</f>
        <v>1.465110330680741E-2</v>
      </c>
    </row>
    <row r="843" spans="6:17" x14ac:dyDescent="0.3">
      <c r="F843" s="79">
        <v>44685</v>
      </c>
      <c r="G843" s="80">
        <v>121.9474</v>
      </c>
      <c r="H843" s="69">
        <f t="shared" si="26"/>
        <v>120.3203</v>
      </c>
      <c r="I843" s="69">
        <f>(Table8[[#This Row],[Adj Close]]-Table8[[#This Row],[Forecast 3 Period]])</f>
        <v>1.6270999999999987</v>
      </c>
      <c r="J843" s="69">
        <f>Table8[[#This Row],[Erorr ]]^2</f>
        <v>2.6474544099999955</v>
      </c>
      <c r="K843" s="69">
        <f>ABS(Table8[[#This Row],[Erorr ]])</f>
        <v>1.6270999999999987</v>
      </c>
      <c r="L843" s="6">
        <f>Table8[[#This Row],[Abs Erorr ]]/Table8[[#This Row],[Adj Close]]</f>
        <v>1.3342637891418749E-2</v>
      </c>
      <c r="M843" s="75">
        <f t="shared" si="27"/>
        <v>120.25839000000002</v>
      </c>
      <c r="N843" s="69">
        <f>(Table8[[#This Row],[Adj Close]]-Table8[[#This Row],[Forecast 6 Period ]])</f>
        <v>1.6890099999999819</v>
      </c>
      <c r="O843" s="69">
        <f>Table8[[#This Row],[Erorr 2]]^2</f>
        <v>2.8527547800999389</v>
      </c>
      <c r="P843" s="69">
        <f>ABS(Table8[[#This Row],[Erorr 2]])</f>
        <v>1.6890099999999819</v>
      </c>
      <c r="Q843" s="6">
        <f>Table8[[#This Row],[Abs Erorr 4]]/Table8[[#This Row],[Adj Close]]</f>
        <v>1.3850315791890453E-2</v>
      </c>
    </row>
    <row r="844" spans="6:17" x14ac:dyDescent="0.3">
      <c r="F844" s="79">
        <v>44686</v>
      </c>
      <c r="G844" s="80">
        <v>114.7598</v>
      </c>
      <c r="H844" s="69">
        <f t="shared" si="26"/>
        <v>121.02454</v>
      </c>
      <c r="I844" s="69">
        <f>(Table8[[#This Row],[Adj Close]]-Table8[[#This Row],[Forecast 3 Period]])</f>
        <v>-6.2647400000000033</v>
      </c>
      <c r="J844" s="69">
        <f>Table8[[#This Row],[Erorr ]]^2</f>
        <v>39.246967267600041</v>
      </c>
      <c r="K844" s="69">
        <f>ABS(Table8[[#This Row],[Erorr ]])</f>
        <v>6.2647400000000033</v>
      </c>
      <c r="L844" s="6">
        <f>Table8[[#This Row],[Abs Erorr ]]/Table8[[#This Row],[Adj Close]]</f>
        <v>5.4590021941481277E-2</v>
      </c>
      <c r="M844" s="75">
        <f t="shared" si="27"/>
        <v>120.69854000000001</v>
      </c>
      <c r="N844" s="69">
        <f>(Table8[[#This Row],[Adj Close]]-Table8[[#This Row],[Forecast 6 Period ]])</f>
        <v>-5.9387400000000099</v>
      </c>
      <c r="O844" s="69">
        <f>Table8[[#This Row],[Erorr 2]]^2</f>
        <v>35.268632787600119</v>
      </c>
      <c r="P844" s="69">
        <f>ABS(Table8[[#This Row],[Erorr 2]])</f>
        <v>5.9387400000000099</v>
      </c>
      <c r="Q844" s="6">
        <f>Table8[[#This Row],[Abs Erorr 4]]/Table8[[#This Row],[Adj Close]]</f>
        <v>5.174930594162773E-2</v>
      </c>
    </row>
    <row r="845" spans="6:17" x14ac:dyDescent="0.3">
      <c r="F845" s="79">
        <v>44687</v>
      </c>
      <c r="G845" s="80">
        <v>110.75490000000001</v>
      </c>
      <c r="H845" s="69">
        <f t="shared" si="26"/>
        <v>118.14367999999999</v>
      </c>
      <c r="I845" s="69">
        <f>(Table8[[#This Row],[Adj Close]]-Table8[[#This Row],[Forecast 3 Period]])</f>
        <v>-7.3887799999999828</v>
      </c>
      <c r="J845" s="69">
        <f>Table8[[#This Row],[Erorr ]]^2</f>
        <v>54.594069888399744</v>
      </c>
      <c r="K845" s="69">
        <f>ABS(Table8[[#This Row],[Erorr ]])</f>
        <v>7.3887799999999828</v>
      </c>
      <c r="L845" s="6">
        <f>Table8[[#This Row],[Abs Erorr ]]/Table8[[#This Row],[Adj Close]]</f>
        <v>6.671289486966249E-2</v>
      </c>
      <c r="M845" s="75">
        <f t="shared" si="27"/>
        <v>119.85885</v>
      </c>
      <c r="N845" s="69">
        <f>(Table8[[#This Row],[Adj Close]]-Table8[[#This Row],[Forecast 6 Period ]])</f>
        <v>-9.1039499999999975</v>
      </c>
      <c r="O845" s="69">
        <f>Table8[[#This Row],[Erorr 2]]^2</f>
        <v>82.881905602499955</v>
      </c>
      <c r="P845" s="69">
        <f>ABS(Table8[[#This Row],[Erorr 2]])</f>
        <v>9.1039499999999975</v>
      </c>
      <c r="Q845" s="6">
        <f>Table8[[#This Row],[Abs Erorr 4]]/Table8[[#This Row],[Adj Close]]</f>
        <v>8.2199072004940615E-2</v>
      </c>
    </row>
    <row r="846" spans="6:17" x14ac:dyDescent="0.3">
      <c r="F846" s="79">
        <v>44690</v>
      </c>
      <c r="G846" s="80">
        <v>107.5819</v>
      </c>
      <c r="H846" s="69">
        <f t="shared" si="26"/>
        <v>115.31412000000002</v>
      </c>
      <c r="I846" s="69">
        <f>(Table8[[#This Row],[Adj Close]]-Table8[[#This Row],[Forecast 3 Period]])</f>
        <v>-7.7322200000000123</v>
      </c>
      <c r="J846" s="69">
        <f>Table8[[#This Row],[Erorr ]]^2</f>
        <v>59.787226128400192</v>
      </c>
      <c r="K846" s="69">
        <f>ABS(Table8[[#This Row],[Erorr ]])</f>
        <v>7.7322200000000123</v>
      </c>
      <c r="L846" s="6">
        <f>Table8[[#This Row],[Abs Erorr ]]/Table8[[#This Row],[Adj Close]]</f>
        <v>7.1872870808193684E-2</v>
      </c>
      <c r="M846" s="75">
        <f t="shared" si="27"/>
        <v>117.52264000000001</v>
      </c>
      <c r="N846" s="69">
        <f>(Table8[[#This Row],[Adj Close]]-Table8[[#This Row],[Forecast 6 Period ]])</f>
        <v>-9.9407400000000052</v>
      </c>
      <c r="O846" s="69">
        <f>Table8[[#This Row],[Erorr 2]]^2</f>
        <v>98.818311747600106</v>
      </c>
      <c r="P846" s="69">
        <f>ABS(Table8[[#This Row],[Erorr 2]])</f>
        <v>9.9407400000000052</v>
      </c>
      <c r="Q846" s="6">
        <f>Table8[[#This Row],[Abs Erorr 4]]/Table8[[#This Row],[Adj Close]]</f>
        <v>9.2401602871858599E-2</v>
      </c>
    </row>
    <row r="847" spans="6:17" x14ac:dyDescent="0.3">
      <c r="F847" s="79">
        <v>44691</v>
      </c>
      <c r="G847" s="80">
        <v>105.91800000000001</v>
      </c>
      <c r="H847" s="69">
        <f t="shared" si="26"/>
        <v>110.68717000000001</v>
      </c>
      <c r="I847" s="69">
        <f>(Table8[[#This Row],[Adj Close]]-Table8[[#This Row],[Forecast 3 Period]])</f>
        <v>-4.7691700000000026</v>
      </c>
      <c r="J847" s="69">
        <f>Table8[[#This Row],[Erorr ]]^2</f>
        <v>22.744982488900025</v>
      </c>
      <c r="K847" s="69">
        <f>ABS(Table8[[#This Row],[Erorr ]])</f>
        <v>4.7691700000000026</v>
      </c>
      <c r="L847" s="6">
        <f>Table8[[#This Row],[Abs Erorr ]]/Table8[[#This Row],[Adj Close]]</f>
        <v>4.5027002020430924E-2</v>
      </c>
      <c r="M847" s="75">
        <f t="shared" si="27"/>
        <v>115.09066000000001</v>
      </c>
      <c r="N847" s="69">
        <f>(Table8[[#This Row],[Adj Close]]-Table8[[#This Row],[Forecast 6 Period ]])</f>
        <v>-9.1726600000000076</v>
      </c>
      <c r="O847" s="69">
        <f>Table8[[#This Row],[Erorr 2]]^2</f>
        <v>84.137691475600136</v>
      </c>
      <c r="P847" s="69">
        <f>ABS(Table8[[#This Row],[Erorr 2]])</f>
        <v>9.1726600000000076</v>
      </c>
      <c r="Q847" s="6">
        <f>Table8[[#This Row],[Abs Erorr 4]]/Table8[[#This Row],[Adj Close]]</f>
        <v>8.6601521932060721E-2</v>
      </c>
    </row>
    <row r="848" spans="6:17" x14ac:dyDescent="0.3">
      <c r="F848" s="79">
        <v>44692</v>
      </c>
      <c r="G848" s="80">
        <v>104.39919999999999</v>
      </c>
      <c r="H848" s="69">
        <f t="shared" si="26"/>
        <v>107.86824000000001</v>
      </c>
      <c r="I848" s="69">
        <f>(Table8[[#This Row],[Adj Close]]-Table8[[#This Row],[Forecast 3 Period]])</f>
        <v>-3.469040000000021</v>
      </c>
      <c r="J848" s="69">
        <f>Table8[[#This Row],[Erorr ]]^2</f>
        <v>12.034238521600146</v>
      </c>
      <c r="K848" s="69">
        <f>ABS(Table8[[#This Row],[Erorr ]])</f>
        <v>3.469040000000021</v>
      </c>
      <c r="L848" s="6">
        <f>Table8[[#This Row],[Abs Erorr ]]/Table8[[#This Row],[Adj Close]]</f>
        <v>3.3228607115763545E-2</v>
      </c>
      <c r="M848" s="75">
        <f t="shared" si="27"/>
        <v>111.88284000000002</v>
      </c>
      <c r="N848" s="69">
        <f>(Table8[[#This Row],[Adj Close]]-Table8[[#This Row],[Forecast 6 Period ]])</f>
        <v>-7.4836400000000225</v>
      </c>
      <c r="O848" s="69">
        <f>Table8[[#This Row],[Erorr 2]]^2</f>
        <v>56.004867649600335</v>
      </c>
      <c r="P848" s="69">
        <f>ABS(Table8[[#This Row],[Erorr 2]])</f>
        <v>7.4836400000000225</v>
      </c>
      <c r="Q848" s="6">
        <f>Table8[[#This Row],[Abs Erorr 4]]/Table8[[#This Row],[Adj Close]]</f>
        <v>7.1682924773370127E-2</v>
      </c>
    </row>
    <row r="849" spans="6:17" x14ac:dyDescent="0.3">
      <c r="F849" s="79">
        <v>44693</v>
      </c>
      <c r="G849" s="80">
        <v>104.37990000000001</v>
      </c>
      <c r="H849" s="69">
        <f t="shared" si="26"/>
        <v>105.80965</v>
      </c>
      <c r="I849" s="69">
        <f>(Table8[[#This Row],[Adj Close]]-Table8[[#This Row],[Forecast 3 Period]])</f>
        <v>-1.4297499999999985</v>
      </c>
      <c r="J849" s="69">
        <f>Table8[[#This Row],[Erorr ]]^2</f>
        <v>2.044185062499996</v>
      </c>
      <c r="K849" s="69">
        <f>ABS(Table8[[#This Row],[Erorr ]])</f>
        <v>1.4297499999999985</v>
      </c>
      <c r="L849" s="6">
        <f>Table8[[#This Row],[Abs Erorr ]]/Table8[[#This Row],[Adj Close]]</f>
        <v>1.3697560545660596E-2</v>
      </c>
      <c r="M849" s="75">
        <f t="shared" si="27"/>
        <v>109.40152</v>
      </c>
      <c r="N849" s="69">
        <f>(Table8[[#This Row],[Adj Close]]-Table8[[#This Row],[Forecast 6 Period ]])</f>
        <v>-5.0216199999999986</v>
      </c>
      <c r="O849" s="69">
        <f>Table8[[#This Row],[Erorr 2]]^2</f>
        <v>25.216667424399986</v>
      </c>
      <c r="P849" s="69">
        <f>ABS(Table8[[#This Row],[Erorr 2]])</f>
        <v>5.0216199999999986</v>
      </c>
      <c r="Q849" s="6">
        <f>Table8[[#This Row],[Abs Erorr 4]]/Table8[[#This Row],[Adj Close]]</f>
        <v>4.8109070807693805E-2</v>
      </c>
    </row>
    <row r="850" spans="6:17" x14ac:dyDescent="0.3">
      <c r="F850" s="79">
        <v>44694</v>
      </c>
      <c r="G850" s="80">
        <v>109.3232</v>
      </c>
      <c r="H850" s="69">
        <f t="shared" si="26"/>
        <v>104.84712</v>
      </c>
      <c r="I850" s="69">
        <f>(Table8[[#This Row],[Adj Close]]-Table8[[#This Row],[Forecast 3 Period]])</f>
        <v>4.4760799999999961</v>
      </c>
      <c r="J850" s="69">
        <f>Table8[[#This Row],[Erorr ]]^2</f>
        <v>20.035292166399966</v>
      </c>
      <c r="K850" s="69">
        <f>ABS(Table8[[#This Row],[Erorr ]])</f>
        <v>4.4760799999999961</v>
      </c>
      <c r="L850" s="6">
        <f>Table8[[#This Row],[Abs Erorr ]]/Table8[[#This Row],[Adj Close]]</f>
        <v>4.0943550865689952E-2</v>
      </c>
      <c r="M850" s="75">
        <f t="shared" si="27"/>
        <v>107.00727000000001</v>
      </c>
      <c r="N850" s="69">
        <f>(Table8[[#This Row],[Adj Close]]-Table8[[#This Row],[Forecast 6 Period ]])</f>
        <v>2.3159299999999945</v>
      </c>
      <c r="O850" s="69">
        <f>Table8[[#This Row],[Erorr 2]]^2</f>
        <v>5.3635317648999745</v>
      </c>
      <c r="P850" s="69">
        <f>ABS(Table8[[#This Row],[Erorr 2]])</f>
        <v>2.3159299999999945</v>
      </c>
      <c r="Q850" s="6">
        <f>Table8[[#This Row],[Abs Erorr 4]]/Table8[[#This Row],[Adj Close]]</f>
        <v>2.1184250003658825E-2</v>
      </c>
    </row>
    <row r="851" spans="6:17" x14ac:dyDescent="0.3">
      <c r="F851" s="79">
        <v>44697</v>
      </c>
      <c r="G851" s="80">
        <v>108.92659999999999</v>
      </c>
      <c r="H851" s="69">
        <f t="shared" si="26"/>
        <v>106.36301</v>
      </c>
      <c r="I851" s="69">
        <f>(Table8[[#This Row],[Adj Close]]-Table8[[#This Row],[Forecast 3 Period]])</f>
        <v>2.5635899999999907</v>
      </c>
      <c r="J851" s="69">
        <f>Table8[[#This Row],[Erorr ]]^2</f>
        <v>6.5719936880999521</v>
      </c>
      <c r="K851" s="69">
        <f>ABS(Table8[[#This Row],[Erorr ]])</f>
        <v>2.5635899999999907</v>
      </c>
      <c r="L851" s="6">
        <f>Table8[[#This Row],[Abs Erorr ]]/Table8[[#This Row],[Adj Close]]</f>
        <v>2.3535022666639652E-2</v>
      </c>
      <c r="M851" s="75">
        <f t="shared" si="27"/>
        <v>106.63774000000001</v>
      </c>
      <c r="N851" s="69">
        <f>(Table8[[#This Row],[Adj Close]]-Table8[[#This Row],[Forecast 6 Period ]])</f>
        <v>2.2888599999999855</v>
      </c>
      <c r="O851" s="69">
        <f>Table8[[#This Row],[Erorr 2]]^2</f>
        <v>5.2388800995999336</v>
      </c>
      <c r="P851" s="69">
        <f>ABS(Table8[[#This Row],[Erorr 2]])</f>
        <v>2.2888599999999855</v>
      </c>
      <c r="Q851" s="6">
        <f>Table8[[#This Row],[Abs Erorr 4]]/Table8[[#This Row],[Adj Close]]</f>
        <v>2.1012865544320539E-2</v>
      </c>
    </row>
    <row r="852" spans="6:17" x14ac:dyDescent="0.3">
      <c r="F852" s="79">
        <v>44698</v>
      </c>
      <c r="G852" s="80">
        <v>112.1189</v>
      </c>
      <c r="H852" s="69">
        <f t="shared" si="26"/>
        <v>107.68156999999999</v>
      </c>
      <c r="I852" s="69">
        <f>(Table8[[#This Row],[Adj Close]]-Table8[[#This Row],[Forecast 3 Period]])</f>
        <v>4.4373300000000029</v>
      </c>
      <c r="J852" s="69">
        <f>Table8[[#This Row],[Erorr ]]^2</f>
        <v>19.689897528900026</v>
      </c>
      <c r="K852" s="69">
        <f>ABS(Table8[[#This Row],[Erorr ]])</f>
        <v>4.4373300000000029</v>
      </c>
      <c r="L852" s="6">
        <f>Table8[[#This Row],[Abs Erorr ]]/Table8[[#This Row],[Adj Close]]</f>
        <v>3.9577002628459639E-2</v>
      </c>
      <c r="M852" s="75">
        <f t="shared" si="27"/>
        <v>106.75577000000001</v>
      </c>
      <c r="N852" s="69">
        <f>(Table8[[#This Row],[Adj Close]]-Table8[[#This Row],[Forecast 6 Period ]])</f>
        <v>5.363129999999984</v>
      </c>
      <c r="O852" s="69">
        <f>Table8[[#This Row],[Erorr 2]]^2</f>
        <v>28.763163396899827</v>
      </c>
      <c r="P852" s="69">
        <f>ABS(Table8[[#This Row],[Erorr 2]])</f>
        <v>5.363129999999984</v>
      </c>
      <c r="Q852" s="6">
        <f>Table8[[#This Row],[Abs Erorr 4]]/Table8[[#This Row],[Adj Close]]</f>
        <v>4.7834308042622467E-2</v>
      </c>
    </row>
    <row r="853" spans="6:17" x14ac:dyDescent="0.3">
      <c r="F853" s="79">
        <v>44699</v>
      </c>
      <c r="G853" s="80">
        <v>105.8019</v>
      </c>
      <c r="H853" s="69">
        <f t="shared" si="26"/>
        <v>110.32250000000001</v>
      </c>
      <c r="I853" s="69">
        <f>(Table8[[#This Row],[Adj Close]]-Table8[[#This Row],[Forecast 3 Period]])</f>
        <v>-4.5206000000000017</v>
      </c>
      <c r="J853" s="69">
        <f>Table8[[#This Row],[Erorr ]]^2</f>
        <v>20.435824360000016</v>
      </c>
      <c r="K853" s="69">
        <f>ABS(Table8[[#This Row],[Erorr ]])</f>
        <v>4.5206000000000017</v>
      </c>
      <c r="L853" s="6">
        <f>Table8[[#This Row],[Abs Erorr ]]/Table8[[#This Row],[Adj Close]]</f>
        <v>4.2727020970322854E-2</v>
      </c>
      <c r="M853" s="75">
        <f t="shared" si="27"/>
        <v>107.98144000000001</v>
      </c>
      <c r="N853" s="69">
        <f>(Table8[[#This Row],[Adj Close]]-Table8[[#This Row],[Forecast 6 Period ]])</f>
        <v>-2.1795400000000029</v>
      </c>
      <c r="O853" s="69">
        <f>Table8[[#This Row],[Erorr 2]]^2</f>
        <v>4.7503946116000124</v>
      </c>
      <c r="P853" s="69">
        <f>ABS(Table8[[#This Row],[Erorr 2]])</f>
        <v>2.1795400000000029</v>
      </c>
      <c r="Q853" s="6">
        <f>Table8[[#This Row],[Abs Erorr 4]]/Table8[[#This Row],[Adj Close]]</f>
        <v>2.0600197160920576E-2</v>
      </c>
    </row>
    <row r="854" spans="6:17" x14ac:dyDescent="0.3">
      <c r="F854" s="79">
        <v>44700</v>
      </c>
      <c r="G854" s="80">
        <v>102.9675</v>
      </c>
      <c r="H854" s="69">
        <f t="shared" si="26"/>
        <v>108.63441</v>
      </c>
      <c r="I854" s="69">
        <f>(Table8[[#This Row],[Adj Close]]-Table8[[#This Row],[Forecast 3 Period]])</f>
        <v>-5.6669100000000014</v>
      </c>
      <c r="J854" s="69">
        <f>Table8[[#This Row],[Erorr ]]^2</f>
        <v>32.11386894810002</v>
      </c>
      <c r="K854" s="69">
        <f>ABS(Table8[[#This Row],[Erorr ]])</f>
        <v>5.6669100000000014</v>
      </c>
      <c r="L854" s="6">
        <f>Table8[[#This Row],[Abs Erorr ]]/Table8[[#This Row],[Adj Close]]</f>
        <v>5.5035909388884856E-2</v>
      </c>
      <c r="M854" s="75">
        <f t="shared" si="27"/>
        <v>108.11203000000002</v>
      </c>
      <c r="N854" s="69">
        <f>(Table8[[#This Row],[Adj Close]]-Table8[[#This Row],[Forecast 6 Period ]])</f>
        <v>-5.1445300000000174</v>
      </c>
      <c r="O854" s="69">
        <f>Table8[[#This Row],[Erorr 2]]^2</f>
        <v>26.46618892090018</v>
      </c>
      <c r="P854" s="69">
        <f>ABS(Table8[[#This Row],[Erorr 2]])</f>
        <v>5.1445300000000174</v>
      </c>
      <c r="Q854" s="6">
        <f>Table8[[#This Row],[Abs Erorr 4]]/Table8[[#This Row],[Adj Close]]</f>
        <v>4.9962658120280841E-2</v>
      </c>
    </row>
    <row r="855" spans="6:17" x14ac:dyDescent="0.3">
      <c r="F855" s="79">
        <v>44701</v>
      </c>
      <c r="G855" s="80">
        <v>104.4766</v>
      </c>
      <c r="H855" s="69">
        <f t="shared" si="26"/>
        <v>106.56324000000001</v>
      </c>
      <c r="I855" s="69">
        <f>(Table8[[#This Row],[Adj Close]]-Table8[[#This Row],[Forecast 3 Period]])</f>
        <v>-2.0866400000000027</v>
      </c>
      <c r="J855" s="69">
        <f>Table8[[#This Row],[Erorr ]]^2</f>
        <v>4.3540664896000116</v>
      </c>
      <c r="K855" s="69">
        <f>ABS(Table8[[#This Row],[Erorr ]])</f>
        <v>2.0866400000000027</v>
      </c>
      <c r="L855" s="6">
        <f>Table8[[#This Row],[Abs Erorr ]]/Table8[[#This Row],[Adj Close]]</f>
        <v>1.997231916046275E-2</v>
      </c>
      <c r="M855" s="75">
        <f t="shared" si="27"/>
        <v>107.33329000000001</v>
      </c>
      <c r="N855" s="69">
        <f>(Table8[[#This Row],[Adj Close]]-Table8[[#This Row],[Forecast 6 Period ]])</f>
        <v>-2.8566900000000004</v>
      </c>
      <c r="O855" s="69">
        <f>Table8[[#This Row],[Erorr 2]]^2</f>
        <v>8.1606777561000019</v>
      </c>
      <c r="P855" s="69">
        <f>ABS(Table8[[#This Row],[Erorr 2]])</f>
        <v>2.8566900000000004</v>
      </c>
      <c r="Q855" s="6">
        <f>Table8[[#This Row],[Abs Erorr 4]]/Table8[[#This Row],[Adj Close]]</f>
        <v>2.7342869120932346E-2</v>
      </c>
    </row>
    <row r="856" spans="6:17" x14ac:dyDescent="0.3">
      <c r="F856" s="79">
        <v>44704</v>
      </c>
      <c r="G856" s="80">
        <v>105.0861</v>
      </c>
      <c r="H856" s="69">
        <f t="shared" si="26"/>
        <v>104.42146</v>
      </c>
      <c r="I856" s="69">
        <f>(Table8[[#This Row],[Adj Close]]-Table8[[#This Row],[Forecast 3 Period]])</f>
        <v>0.66464000000000567</v>
      </c>
      <c r="J856" s="69">
        <f>Table8[[#This Row],[Erorr ]]^2</f>
        <v>0.44174632960000754</v>
      </c>
      <c r="K856" s="69">
        <f>ABS(Table8[[#This Row],[Erorr ]])</f>
        <v>0.66464000000000567</v>
      </c>
      <c r="L856" s="6">
        <f>Table8[[#This Row],[Abs Erorr ]]/Table8[[#This Row],[Adj Close]]</f>
        <v>6.3247184927407683E-3</v>
      </c>
      <c r="M856" s="75">
        <f t="shared" si="27"/>
        <v>106.89796000000001</v>
      </c>
      <c r="N856" s="69">
        <f>(Table8[[#This Row],[Adj Close]]-Table8[[#This Row],[Forecast 6 Period ]])</f>
        <v>-1.81186000000001</v>
      </c>
      <c r="O856" s="69">
        <f>Table8[[#This Row],[Erorr 2]]^2</f>
        <v>3.2828366596000365</v>
      </c>
      <c r="P856" s="69">
        <f>ABS(Table8[[#This Row],[Erorr 2]])</f>
        <v>1.81186000000001</v>
      </c>
      <c r="Q856" s="6">
        <f>Table8[[#This Row],[Abs Erorr 4]]/Table8[[#This Row],[Adj Close]]</f>
        <v>1.7241671353299914E-2</v>
      </c>
    </row>
    <row r="857" spans="6:17" x14ac:dyDescent="0.3">
      <c r="F857" s="79">
        <v>44705</v>
      </c>
      <c r="G857" s="80">
        <v>103.7898</v>
      </c>
      <c r="H857" s="69">
        <f t="shared" si="26"/>
        <v>104.26767</v>
      </c>
      <c r="I857" s="69">
        <f>(Table8[[#This Row],[Adj Close]]-Table8[[#This Row],[Forecast 3 Period]])</f>
        <v>-0.4778699999999958</v>
      </c>
      <c r="J857" s="69">
        <f>Table8[[#This Row],[Erorr ]]^2</f>
        <v>0.22835973689999597</v>
      </c>
      <c r="K857" s="69">
        <f>ABS(Table8[[#This Row],[Erorr ]])</f>
        <v>0.4778699999999958</v>
      </c>
      <c r="L857" s="6">
        <f>Table8[[#This Row],[Abs Erorr ]]/Table8[[#This Row],[Adj Close]]</f>
        <v>4.6042096622211023E-3</v>
      </c>
      <c r="M857" s="75">
        <f t="shared" si="27"/>
        <v>105.77097000000001</v>
      </c>
      <c r="N857" s="69">
        <f>(Table8[[#This Row],[Adj Close]]-Table8[[#This Row],[Forecast 6 Period ]])</f>
        <v>-1.9811700000000059</v>
      </c>
      <c r="O857" s="69">
        <f>Table8[[#This Row],[Erorr 2]]^2</f>
        <v>3.9250345689000232</v>
      </c>
      <c r="P857" s="69">
        <f>ABS(Table8[[#This Row],[Erorr 2]])</f>
        <v>1.9811700000000059</v>
      </c>
      <c r="Q857" s="6">
        <f>Table8[[#This Row],[Abs Erorr 4]]/Table8[[#This Row],[Adj Close]]</f>
        <v>1.9088291913078221E-2</v>
      </c>
    </row>
    <row r="858" spans="6:17" x14ac:dyDescent="0.3">
      <c r="F858" s="79">
        <v>44706</v>
      </c>
      <c r="G858" s="80">
        <v>104.67010000000001</v>
      </c>
      <c r="H858" s="69">
        <f t="shared" si="26"/>
        <v>104.38473</v>
      </c>
      <c r="I858" s="69">
        <f>(Table8[[#This Row],[Adj Close]]-Table8[[#This Row],[Forecast 3 Period]])</f>
        <v>0.28537000000000035</v>
      </c>
      <c r="J858" s="69">
        <f>Table8[[#This Row],[Erorr ]]^2</f>
        <v>8.1436036900000203E-2</v>
      </c>
      <c r="K858" s="69">
        <f>ABS(Table8[[#This Row],[Erorr ]])</f>
        <v>0.28537000000000035</v>
      </c>
      <c r="L858" s="6">
        <f>Table8[[#This Row],[Abs Erorr ]]/Table8[[#This Row],[Adj Close]]</f>
        <v>2.7263755360891059E-3</v>
      </c>
      <c r="M858" s="75">
        <f t="shared" si="27"/>
        <v>105.05608000000001</v>
      </c>
      <c r="N858" s="69">
        <f>(Table8[[#This Row],[Adj Close]]-Table8[[#This Row],[Forecast 6 Period ]])</f>
        <v>-0.38598000000000354</v>
      </c>
      <c r="O858" s="69">
        <f>Table8[[#This Row],[Erorr 2]]^2</f>
        <v>0.14898056040000274</v>
      </c>
      <c r="P858" s="69">
        <f>ABS(Table8[[#This Row],[Erorr 2]])</f>
        <v>0.38598000000000354</v>
      </c>
      <c r="Q858" s="6">
        <f>Table8[[#This Row],[Abs Erorr 4]]/Table8[[#This Row],[Adj Close]]</f>
        <v>3.6875860441520887E-3</v>
      </c>
    </row>
    <row r="859" spans="6:17" x14ac:dyDescent="0.3">
      <c r="F859" s="79">
        <v>44707</v>
      </c>
      <c r="G859" s="80">
        <v>109.2555</v>
      </c>
      <c r="H859" s="69">
        <f t="shared" si="26"/>
        <v>104.53081</v>
      </c>
      <c r="I859" s="69">
        <f>(Table8[[#This Row],[Adj Close]]-Table8[[#This Row],[Forecast 3 Period]])</f>
        <v>4.7246899999999954</v>
      </c>
      <c r="J859" s="69">
        <f>Table8[[#This Row],[Erorr ]]^2</f>
        <v>22.322695596099958</v>
      </c>
      <c r="K859" s="69">
        <f>ABS(Table8[[#This Row],[Erorr ]])</f>
        <v>4.7246899999999954</v>
      </c>
      <c r="L859" s="6">
        <f>Table8[[#This Row],[Abs Erorr ]]/Table8[[#This Row],[Adj Close]]</f>
        <v>4.3244413324729607E-2</v>
      </c>
      <c r="M859" s="75">
        <f t="shared" si="27"/>
        <v>104.48146000000001</v>
      </c>
      <c r="N859" s="69">
        <f>(Table8[[#This Row],[Adj Close]]-Table8[[#This Row],[Forecast 6 Period ]])</f>
        <v>4.7740399999999852</v>
      </c>
      <c r="O859" s="69">
        <f>Table8[[#This Row],[Erorr 2]]^2</f>
        <v>22.791457921599857</v>
      </c>
      <c r="P859" s="69">
        <f>ABS(Table8[[#This Row],[Erorr 2]])</f>
        <v>4.7740399999999852</v>
      </c>
      <c r="Q859" s="6">
        <f>Table8[[#This Row],[Abs Erorr 4]]/Table8[[#This Row],[Adj Close]]</f>
        <v>4.3696106832150194E-2</v>
      </c>
    </row>
    <row r="860" spans="6:17" x14ac:dyDescent="0.3">
      <c r="F860" s="79">
        <v>44708</v>
      </c>
      <c r="G860" s="80">
        <v>112.206</v>
      </c>
      <c r="H860" s="69">
        <f t="shared" si="26"/>
        <v>106.24016999999999</v>
      </c>
      <c r="I860" s="69">
        <f>(Table8[[#This Row],[Adj Close]]-Table8[[#This Row],[Forecast 3 Period]])</f>
        <v>5.9658300000000111</v>
      </c>
      <c r="J860" s="69">
        <f>Table8[[#This Row],[Erorr ]]^2</f>
        <v>35.591127588900129</v>
      </c>
      <c r="K860" s="69">
        <f>ABS(Table8[[#This Row],[Erorr ]])</f>
        <v>5.9658300000000111</v>
      </c>
      <c r="L860" s="6">
        <f>Table8[[#This Row],[Abs Erorr ]]/Table8[[#This Row],[Adj Close]]</f>
        <v>5.3168547136516864E-2</v>
      </c>
      <c r="M860" s="75">
        <f t="shared" si="27"/>
        <v>105.30471000000001</v>
      </c>
      <c r="N860" s="69">
        <f>(Table8[[#This Row],[Adj Close]]-Table8[[#This Row],[Forecast 6 Period ]])</f>
        <v>6.9012899999999888</v>
      </c>
      <c r="O860" s="69">
        <f>Table8[[#This Row],[Erorr 2]]^2</f>
        <v>47.627803664099844</v>
      </c>
      <c r="P860" s="69">
        <f>ABS(Table8[[#This Row],[Erorr 2]])</f>
        <v>6.9012899999999888</v>
      </c>
      <c r="Q860" s="6">
        <f>Table8[[#This Row],[Abs Erorr 4]]/Table8[[#This Row],[Adj Close]]</f>
        <v>6.1505534463397578E-2</v>
      </c>
    </row>
    <row r="861" spans="6:17" x14ac:dyDescent="0.3">
      <c r="F861" s="79">
        <v>44712</v>
      </c>
      <c r="G861" s="80">
        <v>114.9727</v>
      </c>
      <c r="H861" s="69">
        <f t="shared" si="26"/>
        <v>109.06008</v>
      </c>
      <c r="I861" s="69">
        <f>(Table8[[#This Row],[Adj Close]]-Table8[[#This Row],[Forecast 3 Period]])</f>
        <v>5.912620000000004</v>
      </c>
      <c r="J861" s="69">
        <f>Table8[[#This Row],[Erorr ]]^2</f>
        <v>34.959075264400049</v>
      </c>
      <c r="K861" s="69">
        <f>ABS(Table8[[#This Row],[Erorr ]])</f>
        <v>5.912620000000004</v>
      </c>
      <c r="L861" s="6">
        <f>Table8[[#This Row],[Abs Erorr ]]/Table8[[#This Row],[Adj Close]]</f>
        <v>5.1426295111796139E-2</v>
      </c>
      <c r="M861" s="75">
        <f t="shared" si="27"/>
        <v>106.94055000000002</v>
      </c>
      <c r="N861" s="69">
        <f>(Table8[[#This Row],[Adj Close]]-Table8[[#This Row],[Forecast 6 Period ]])</f>
        <v>8.0321499999999872</v>
      </c>
      <c r="O861" s="69">
        <f>Table8[[#This Row],[Erorr 2]]^2</f>
        <v>64.515433622499799</v>
      </c>
      <c r="P861" s="69">
        <f>ABS(Table8[[#This Row],[Erorr 2]])</f>
        <v>8.0321499999999872</v>
      </c>
      <c r="Q861" s="6">
        <f>Table8[[#This Row],[Abs Erorr 4]]/Table8[[#This Row],[Adj Close]]</f>
        <v>6.9861367089752505E-2</v>
      </c>
    </row>
    <row r="862" spans="6:17" x14ac:dyDescent="0.3">
      <c r="F862" s="79">
        <v>44713</v>
      </c>
      <c r="G862" s="80">
        <v>114.8082</v>
      </c>
      <c r="H862" s="69">
        <f t="shared" si="26"/>
        <v>112.42752999999999</v>
      </c>
      <c r="I862" s="69">
        <f>(Table8[[#This Row],[Adj Close]]-Table8[[#This Row],[Forecast 3 Period]])</f>
        <v>2.3806700000000092</v>
      </c>
      <c r="J862" s="69">
        <f>Table8[[#This Row],[Erorr ]]^2</f>
        <v>5.6675896489000435</v>
      </c>
      <c r="K862" s="69">
        <f>ABS(Table8[[#This Row],[Erorr ]])</f>
        <v>2.3806700000000092</v>
      </c>
      <c r="L862" s="6">
        <f>Table8[[#This Row],[Abs Erorr ]]/Table8[[#This Row],[Adj Close]]</f>
        <v>2.0736062406692284E-2</v>
      </c>
      <c r="M862" s="75">
        <f t="shared" si="27"/>
        <v>109.10845000000002</v>
      </c>
      <c r="N862" s="69">
        <f>(Table8[[#This Row],[Adj Close]]-Table8[[#This Row],[Forecast 6 Period ]])</f>
        <v>5.6997499999999803</v>
      </c>
      <c r="O862" s="69">
        <f>Table8[[#This Row],[Erorr 2]]^2</f>
        <v>32.487150062499779</v>
      </c>
      <c r="P862" s="69">
        <f>ABS(Table8[[#This Row],[Erorr 2]])</f>
        <v>5.6997499999999803</v>
      </c>
      <c r="Q862" s="6">
        <f>Table8[[#This Row],[Abs Erorr 4]]/Table8[[#This Row],[Adj Close]]</f>
        <v>4.9645844112179968E-2</v>
      </c>
    </row>
    <row r="863" spans="6:17" x14ac:dyDescent="0.3">
      <c r="F863" s="79">
        <v>44714</v>
      </c>
      <c r="G863" s="80">
        <v>119.3839</v>
      </c>
      <c r="H863" s="69">
        <f t="shared" si="26"/>
        <v>114.07689000000001</v>
      </c>
      <c r="I863" s="69">
        <f>(Table8[[#This Row],[Adj Close]]-Table8[[#This Row],[Forecast 3 Period]])</f>
        <v>5.3070099999999911</v>
      </c>
      <c r="J863" s="69">
        <f>Table8[[#This Row],[Erorr ]]^2</f>
        <v>28.164355140099907</v>
      </c>
      <c r="K863" s="69">
        <f>ABS(Table8[[#This Row],[Erorr ]])</f>
        <v>5.3070099999999911</v>
      </c>
      <c r="L863" s="6">
        <f>Table8[[#This Row],[Abs Erorr ]]/Table8[[#This Row],[Adj Close]]</f>
        <v>4.4453314056585445E-2</v>
      </c>
      <c r="M863" s="75">
        <f t="shared" si="27"/>
        <v>111.09447</v>
      </c>
      <c r="N863" s="69">
        <f>(Table8[[#This Row],[Adj Close]]-Table8[[#This Row],[Forecast 6 Period ]])</f>
        <v>8.2894299999999959</v>
      </c>
      <c r="O863" s="69">
        <f>Table8[[#This Row],[Erorr 2]]^2</f>
        <v>68.714649724899928</v>
      </c>
      <c r="P863" s="69">
        <f>ABS(Table8[[#This Row],[Erorr 2]])</f>
        <v>8.2894299999999959</v>
      </c>
      <c r="Q863" s="6">
        <f>Table8[[#This Row],[Abs Erorr 4]]/Table8[[#This Row],[Adj Close]]</f>
        <v>6.943507457873295E-2</v>
      </c>
    </row>
    <row r="864" spans="6:17" x14ac:dyDescent="0.3">
      <c r="F864" s="79">
        <v>44715</v>
      </c>
      <c r="G864" s="80">
        <v>117.294</v>
      </c>
      <c r="H864" s="69">
        <f t="shared" si="26"/>
        <v>116.68783000000001</v>
      </c>
      <c r="I864" s="69">
        <f>(Table8[[#This Row],[Adj Close]]-Table8[[#This Row],[Forecast 3 Period]])</f>
        <v>0.60616999999999166</v>
      </c>
      <c r="J864" s="69">
        <f>Table8[[#This Row],[Erorr ]]^2</f>
        <v>0.36744206889998987</v>
      </c>
      <c r="K864" s="69">
        <f>ABS(Table8[[#This Row],[Erorr ]])</f>
        <v>0.60616999999999166</v>
      </c>
      <c r="L864" s="6">
        <f>Table8[[#This Row],[Abs Erorr ]]/Table8[[#This Row],[Adj Close]]</f>
        <v>5.167954030044092E-3</v>
      </c>
      <c r="M864" s="75">
        <f t="shared" si="27"/>
        <v>113.66672</v>
      </c>
      <c r="N864" s="69">
        <f>(Table8[[#This Row],[Adj Close]]-Table8[[#This Row],[Forecast 6 Period ]])</f>
        <v>3.6272799999999989</v>
      </c>
      <c r="O864" s="69">
        <f>Table8[[#This Row],[Erorr 2]]^2</f>
        <v>13.157160198399993</v>
      </c>
      <c r="P864" s="69">
        <f>ABS(Table8[[#This Row],[Erorr 2]])</f>
        <v>3.6272799999999989</v>
      </c>
      <c r="Q864" s="6">
        <f>Table8[[#This Row],[Abs Erorr 4]]/Table8[[#This Row],[Adj Close]]</f>
        <v>3.0924684979623845E-2</v>
      </c>
    </row>
    <row r="865" spans="6:17" x14ac:dyDescent="0.3">
      <c r="F865" s="79">
        <v>44718</v>
      </c>
      <c r="G865" s="80">
        <v>116.5958</v>
      </c>
      <c r="H865" s="69">
        <f t="shared" si="26"/>
        <v>117.17522999999998</v>
      </c>
      <c r="I865" s="69">
        <f>(Table8[[#This Row],[Adj Close]]-Table8[[#This Row],[Forecast 3 Period]])</f>
        <v>-0.5794299999999879</v>
      </c>
      <c r="J865" s="69">
        <f>Table8[[#This Row],[Erorr ]]^2</f>
        <v>0.33573912489998597</v>
      </c>
      <c r="K865" s="69">
        <f>ABS(Table8[[#This Row],[Erorr ]])</f>
        <v>0.5794299999999879</v>
      </c>
      <c r="L865" s="6">
        <f>Table8[[#This Row],[Abs Erorr ]]/Table8[[#This Row],[Adj Close]]</f>
        <v>4.9695615107918801E-3</v>
      </c>
      <c r="M865" s="75">
        <f t="shared" si="27"/>
        <v>115.43791000000002</v>
      </c>
      <c r="N865" s="69">
        <f>(Table8[[#This Row],[Adj Close]]-Table8[[#This Row],[Forecast 6 Period ]])</f>
        <v>1.1578899999999805</v>
      </c>
      <c r="O865" s="69">
        <f>Table8[[#This Row],[Erorr 2]]^2</f>
        <v>1.3407092520999548</v>
      </c>
      <c r="P865" s="69">
        <f>ABS(Table8[[#This Row],[Erorr 2]])</f>
        <v>1.1578899999999805</v>
      </c>
      <c r="Q865" s="6">
        <f>Table8[[#This Row],[Abs Erorr 4]]/Table8[[#This Row],[Adj Close]]</f>
        <v>9.930803682465239E-3</v>
      </c>
    </row>
    <row r="866" spans="6:17" x14ac:dyDescent="0.3">
      <c r="F866" s="79">
        <v>44719</v>
      </c>
      <c r="G866" s="80">
        <v>117.9923</v>
      </c>
      <c r="H866" s="69">
        <f t="shared" si="26"/>
        <v>117.64168999999998</v>
      </c>
      <c r="I866" s="69">
        <f>(Table8[[#This Row],[Adj Close]]-Table8[[#This Row],[Forecast 3 Period]])</f>
        <v>0.35061000000001741</v>
      </c>
      <c r="J866" s="69">
        <f>Table8[[#This Row],[Erorr ]]^2</f>
        <v>0.1229273721000122</v>
      </c>
      <c r="K866" s="69">
        <f>ABS(Table8[[#This Row],[Erorr ]])</f>
        <v>0.35061000000001741</v>
      </c>
      <c r="L866" s="6">
        <f>Table8[[#This Row],[Abs Erorr ]]/Table8[[#This Row],[Adj Close]]</f>
        <v>2.9714650871287144E-3</v>
      </c>
      <c r="M866" s="75">
        <f t="shared" si="27"/>
        <v>116.33425000000001</v>
      </c>
      <c r="N866" s="69">
        <f>(Table8[[#This Row],[Adj Close]]-Table8[[#This Row],[Forecast 6 Period ]])</f>
        <v>1.6580499999999887</v>
      </c>
      <c r="O866" s="69">
        <f>Table8[[#This Row],[Erorr 2]]^2</f>
        <v>2.7491298024999624</v>
      </c>
      <c r="P866" s="69">
        <f>ABS(Table8[[#This Row],[Erorr 2]])</f>
        <v>1.6580499999999887</v>
      </c>
      <c r="Q866" s="6">
        <f>Table8[[#This Row],[Abs Erorr 4]]/Table8[[#This Row],[Adj Close]]</f>
        <v>1.4052188151260622E-2</v>
      </c>
    </row>
    <row r="867" spans="6:17" x14ac:dyDescent="0.3">
      <c r="F867" s="79">
        <v>44720</v>
      </c>
      <c r="G867" s="80">
        <v>118.7002</v>
      </c>
      <c r="H867" s="69">
        <f t="shared" si="26"/>
        <v>117.36385999999999</v>
      </c>
      <c r="I867" s="69">
        <f>(Table8[[#This Row],[Adj Close]]-Table8[[#This Row],[Forecast 3 Period]])</f>
        <v>1.336340000000007</v>
      </c>
      <c r="J867" s="69">
        <f>Table8[[#This Row],[Erorr ]]^2</f>
        <v>1.7858045956000186</v>
      </c>
      <c r="K867" s="69">
        <f>ABS(Table8[[#This Row],[Erorr ]])</f>
        <v>1.336340000000007</v>
      </c>
      <c r="L867" s="6">
        <f>Table8[[#This Row],[Abs Erorr ]]/Table8[[#This Row],[Adj Close]]</f>
        <v>1.1258110769821845E-2</v>
      </c>
      <c r="M867" s="75">
        <f t="shared" si="27"/>
        <v>117.23128999999999</v>
      </c>
      <c r="N867" s="69">
        <f>(Table8[[#This Row],[Adj Close]]-Table8[[#This Row],[Forecast 6 Period ]])</f>
        <v>1.4689100000000082</v>
      </c>
      <c r="O867" s="69">
        <f>Table8[[#This Row],[Erorr 2]]^2</f>
        <v>2.1576965881000238</v>
      </c>
      <c r="P867" s="69">
        <f>ABS(Table8[[#This Row],[Erorr 2]])</f>
        <v>1.4689100000000082</v>
      </c>
      <c r="Q867" s="6">
        <f>Table8[[#This Row],[Abs Erorr 4]]/Table8[[#This Row],[Adj Close]]</f>
        <v>1.2374958087686527E-2</v>
      </c>
    </row>
    <row r="868" spans="6:17" x14ac:dyDescent="0.3">
      <c r="F868" s="79">
        <v>44721</v>
      </c>
      <c r="G868" s="80">
        <v>115.0151</v>
      </c>
      <c r="H868" s="69">
        <f t="shared" si="26"/>
        <v>117.85650999999999</v>
      </c>
      <c r="I868" s="69">
        <f>(Table8[[#This Row],[Adj Close]]-Table8[[#This Row],[Forecast 3 Period]])</f>
        <v>-2.841409999999982</v>
      </c>
      <c r="J868" s="69">
        <f>Table8[[#This Row],[Erorr ]]^2</f>
        <v>8.0736107880998986</v>
      </c>
      <c r="K868" s="69">
        <f>ABS(Table8[[#This Row],[Erorr ]])</f>
        <v>2.841409999999982</v>
      </c>
      <c r="L868" s="6">
        <f>Table8[[#This Row],[Abs Erorr ]]/Table8[[#This Row],[Adj Close]]</f>
        <v>2.4704669212998832E-2</v>
      </c>
      <c r="M868" s="75">
        <f t="shared" si="27"/>
        <v>117.53567000000001</v>
      </c>
      <c r="N868" s="69">
        <f>(Table8[[#This Row],[Adj Close]]-Table8[[#This Row],[Forecast 6 Period ]])</f>
        <v>-2.5205700000000064</v>
      </c>
      <c r="O868" s="69">
        <f>Table8[[#This Row],[Erorr 2]]^2</f>
        <v>6.3532731249000323</v>
      </c>
      <c r="P868" s="69">
        <f>ABS(Table8[[#This Row],[Erorr 2]])</f>
        <v>2.5205700000000064</v>
      </c>
      <c r="Q868" s="6">
        <f>Table8[[#This Row],[Abs Erorr 4]]/Table8[[#This Row],[Adj Close]]</f>
        <v>2.1915122449139342E-2</v>
      </c>
    </row>
    <row r="869" spans="6:17" x14ac:dyDescent="0.3">
      <c r="F869" s="79">
        <v>44722</v>
      </c>
      <c r="G869" s="80">
        <v>111.2621</v>
      </c>
      <c r="H869" s="69">
        <f t="shared" si="26"/>
        <v>117.01379</v>
      </c>
      <c r="I869" s="69">
        <f>(Table8[[#This Row],[Adj Close]]-Table8[[#This Row],[Forecast 3 Period]])</f>
        <v>-5.7516899999999964</v>
      </c>
      <c r="J869" s="69">
        <f>Table8[[#This Row],[Erorr ]]^2</f>
        <v>33.081937856099955</v>
      </c>
      <c r="K869" s="69">
        <f>ABS(Table8[[#This Row],[Erorr ]])</f>
        <v>5.7516899999999964</v>
      </c>
      <c r="L869" s="6">
        <f>Table8[[#This Row],[Abs Erorr ]]/Table8[[#This Row],[Adj Close]]</f>
        <v>5.169496171652338E-2</v>
      </c>
      <c r="M869" s="75">
        <f t="shared" si="27"/>
        <v>117.32847</v>
      </c>
      <c r="N869" s="69">
        <f>(Table8[[#This Row],[Adj Close]]-Table8[[#This Row],[Forecast 6 Period ]])</f>
        <v>-6.066369999999992</v>
      </c>
      <c r="O869" s="69">
        <f>Table8[[#This Row],[Erorr 2]]^2</f>
        <v>36.800844976899903</v>
      </c>
      <c r="P869" s="69">
        <f>ABS(Table8[[#This Row],[Erorr 2]])</f>
        <v>6.066369999999992</v>
      </c>
      <c r="Q869" s="6">
        <f>Table8[[#This Row],[Abs Erorr 4]]/Table8[[#This Row],[Adj Close]]</f>
        <v>5.4523238371377063E-2</v>
      </c>
    </row>
    <row r="870" spans="6:17" x14ac:dyDescent="0.3">
      <c r="F870" s="79">
        <v>44725</v>
      </c>
      <c r="G870" s="80">
        <v>107.10169999999999</v>
      </c>
      <c r="H870" s="69">
        <f t="shared" si="26"/>
        <v>114.61942999999999</v>
      </c>
      <c r="I870" s="69">
        <f>(Table8[[#This Row],[Adj Close]]-Table8[[#This Row],[Forecast 3 Period]])</f>
        <v>-7.5177300000000002</v>
      </c>
      <c r="J870" s="69">
        <f>Table8[[#This Row],[Erorr ]]^2</f>
        <v>56.516264352900002</v>
      </c>
      <c r="K870" s="69">
        <f>ABS(Table8[[#This Row],[Erorr ]])</f>
        <v>7.5177300000000002</v>
      </c>
      <c r="L870" s="6">
        <f>Table8[[#This Row],[Abs Erorr ]]/Table8[[#This Row],[Adj Close]]</f>
        <v>7.019244325720321E-2</v>
      </c>
      <c r="M870" s="75">
        <f t="shared" si="27"/>
        <v>115.98292000000002</v>
      </c>
      <c r="N870" s="69">
        <f>(Table8[[#This Row],[Adj Close]]-Table8[[#This Row],[Forecast 6 Period ]])</f>
        <v>-8.8812200000000274</v>
      </c>
      <c r="O870" s="69">
        <f>Table8[[#This Row],[Erorr 2]]^2</f>
        <v>78.876068688400494</v>
      </c>
      <c r="P870" s="69">
        <f>ABS(Table8[[#This Row],[Erorr 2]])</f>
        <v>8.8812200000000274</v>
      </c>
      <c r="Q870" s="6">
        <f>Table8[[#This Row],[Abs Erorr 4]]/Table8[[#This Row],[Adj Close]]</f>
        <v>8.2923240247353938E-2</v>
      </c>
    </row>
    <row r="871" spans="6:17" x14ac:dyDescent="0.3">
      <c r="F871" s="79">
        <v>44726</v>
      </c>
      <c r="G871" s="80">
        <v>107.3733</v>
      </c>
      <c r="H871" s="69">
        <f t="shared" si="26"/>
        <v>110.72384000000001</v>
      </c>
      <c r="I871" s="69">
        <f>(Table8[[#This Row],[Adj Close]]-Table8[[#This Row],[Forecast 3 Period]])</f>
        <v>-3.3505400000000094</v>
      </c>
      <c r="J871" s="69">
        <f>Table8[[#This Row],[Erorr ]]^2</f>
        <v>11.226118291600063</v>
      </c>
      <c r="K871" s="69">
        <f>ABS(Table8[[#This Row],[Erorr ]])</f>
        <v>3.3505400000000094</v>
      </c>
      <c r="L871" s="6">
        <f>Table8[[#This Row],[Abs Erorr ]]/Table8[[#This Row],[Adj Close]]</f>
        <v>3.1204591830557592E-2</v>
      </c>
      <c r="M871" s="75">
        <f t="shared" si="27"/>
        <v>113.87463</v>
      </c>
      <c r="N871" s="69">
        <f>(Table8[[#This Row],[Adj Close]]-Table8[[#This Row],[Forecast 6 Period ]])</f>
        <v>-6.5013299999999958</v>
      </c>
      <c r="O871" s="69">
        <f>Table8[[#This Row],[Erorr 2]]^2</f>
        <v>42.267291768899945</v>
      </c>
      <c r="P871" s="69">
        <f>ABS(Table8[[#This Row],[Erorr 2]])</f>
        <v>6.5013299999999958</v>
      </c>
      <c r="Q871" s="6">
        <f>Table8[[#This Row],[Abs Erorr 4]]/Table8[[#This Row],[Adj Close]]</f>
        <v>6.0548851530128962E-2</v>
      </c>
    </row>
    <row r="872" spans="6:17" x14ac:dyDescent="0.3">
      <c r="F872" s="79">
        <v>44727</v>
      </c>
      <c r="G872" s="80">
        <v>110.011</v>
      </c>
      <c r="H872" s="69">
        <f t="shared" si="26"/>
        <v>108.45845999999999</v>
      </c>
      <c r="I872" s="69">
        <f>(Table8[[#This Row],[Adj Close]]-Table8[[#This Row],[Forecast 3 Period]])</f>
        <v>1.5525400000000076</v>
      </c>
      <c r="J872" s="69">
        <f>Table8[[#This Row],[Erorr ]]^2</f>
        <v>2.4103804516000236</v>
      </c>
      <c r="K872" s="69">
        <f>ABS(Table8[[#This Row],[Erorr ]])</f>
        <v>1.5525400000000076</v>
      </c>
      <c r="L872" s="6">
        <f>Table8[[#This Row],[Abs Erorr ]]/Table8[[#This Row],[Adj Close]]</f>
        <v>1.4112588741125956E-2</v>
      </c>
      <c r="M872" s="75">
        <f t="shared" si="27"/>
        <v>111.81969000000001</v>
      </c>
      <c r="N872" s="69">
        <f>(Table8[[#This Row],[Adj Close]]-Table8[[#This Row],[Forecast 6 Period ]])</f>
        <v>-1.8086900000000128</v>
      </c>
      <c r="O872" s="69">
        <f>Table8[[#This Row],[Erorr 2]]^2</f>
        <v>3.2713595161000462</v>
      </c>
      <c r="P872" s="69">
        <f>ABS(Table8[[#This Row],[Erorr 2]])</f>
        <v>1.8086900000000128</v>
      </c>
      <c r="Q872" s="6">
        <f>Table8[[#This Row],[Abs Erorr 4]]/Table8[[#This Row],[Adj Close]]</f>
        <v>1.644099226441004E-2</v>
      </c>
    </row>
    <row r="873" spans="6:17" x14ac:dyDescent="0.3">
      <c r="F873" s="79">
        <v>44728</v>
      </c>
      <c r="G873" s="80">
        <v>103.88209999999999</v>
      </c>
      <c r="H873" s="69">
        <f t="shared" si="26"/>
        <v>108.34690000000001</v>
      </c>
      <c r="I873" s="69">
        <f>(Table8[[#This Row],[Adj Close]]-Table8[[#This Row],[Forecast 3 Period]])</f>
        <v>-4.464800000000011</v>
      </c>
      <c r="J873" s="69">
        <f>Table8[[#This Row],[Erorr ]]^2</f>
        <v>19.934439040000097</v>
      </c>
      <c r="K873" s="69">
        <f>ABS(Table8[[#This Row],[Erorr ]])</f>
        <v>4.464800000000011</v>
      </c>
      <c r="L873" s="6">
        <f>Table8[[#This Row],[Abs Erorr ]]/Table8[[#This Row],[Adj Close]]</f>
        <v>4.2979493098426115E-2</v>
      </c>
      <c r="M873" s="75">
        <f t="shared" si="27"/>
        <v>110.52114999999999</v>
      </c>
      <c r="N873" s="69">
        <f>(Table8[[#This Row],[Adj Close]]-Table8[[#This Row],[Forecast 6 Period ]])</f>
        <v>-6.6390499999999975</v>
      </c>
      <c r="O873" s="69">
        <f>Table8[[#This Row],[Erorr 2]]^2</f>
        <v>44.076984902499966</v>
      </c>
      <c r="P873" s="69">
        <f>ABS(Table8[[#This Row],[Erorr 2]])</f>
        <v>6.6390499999999975</v>
      </c>
      <c r="Q873" s="6">
        <f>Table8[[#This Row],[Abs Erorr 4]]/Table8[[#This Row],[Adj Close]]</f>
        <v>6.390947044774796E-2</v>
      </c>
    </row>
    <row r="874" spans="6:17" x14ac:dyDescent="0.3">
      <c r="F874" s="79">
        <v>44729</v>
      </c>
      <c r="G874" s="80">
        <v>104.0954</v>
      </c>
      <c r="H874" s="69">
        <f t="shared" si="26"/>
        <v>106.76813</v>
      </c>
      <c r="I874" s="69">
        <f>(Table8[[#This Row],[Adj Close]]-Table8[[#This Row],[Forecast 3 Period]])</f>
        <v>-2.6727300000000014</v>
      </c>
      <c r="J874" s="69">
        <f>Table8[[#This Row],[Erorr ]]^2</f>
        <v>7.143485652900007</v>
      </c>
      <c r="K874" s="69">
        <f>ABS(Table8[[#This Row],[Erorr ]])</f>
        <v>2.6727300000000014</v>
      </c>
      <c r="L874" s="6">
        <f>Table8[[#This Row],[Abs Erorr ]]/Table8[[#This Row],[Adj Close]]</f>
        <v>2.5675774337770942E-2</v>
      </c>
      <c r="M874" s="75">
        <f t="shared" si="27"/>
        <v>108.30134</v>
      </c>
      <c r="N874" s="69">
        <f>(Table8[[#This Row],[Adj Close]]-Table8[[#This Row],[Forecast 6 Period ]])</f>
        <v>-4.2059399999999982</v>
      </c>
      <c r="O874" s="69">
        <f>Table8[[#This Row],[Erorr 2]]^2</f>
        <v>17.689931283599986</v>
      </c>
      <c r="P874" s="69">
        <f>ABS(Table8[[#This Row],[Erorr 2]])</f>
        <v>4.2059399999999982</v>
      </c>
      <c r="Q874" s="6">
        <f>Table8[[#This Row],[Abs Erorr 4]]/Table8[[#This Row],[Adj Close]]</f>
        <v>4.0404667257150639E-2</v>
      </c>
    </row>
    <row r="875" spans="6:17" x14ac:dyDescent="0.3">
      <c r="F875" s="79">
        <v>44733</v>
      </c>
      <c r="G875" s="80">
        <v>105.39490000000001</v>
      </c>
      <c r="H875" s="69">
        <f t="shared" si="26"/>
        <v>105.80608999999998</v>
      </c>
      <c r="I875" s="69">
        <f>(Table8[[#This Row],[Adj Close]]-Table8[[#This Row],[Forecast 3 Period]])</f>
        <v>-0.41118999999997641</v>
      </c>
      <c r="J875" s="69">
        <f>Table8[[#This Row],[Erorr ]]^2</f>
        <v>0.16907721609998061</v>
      </c>
      <c r="K875" s="69">
        <f>ABS(Table8[[#This Row],[Erorr ]])</f>
        <v>0.41118999999997641</v>
      </c>
      <c r="L875" s="6">
        <f>Table8[[#This Row],[Abs Erorr ]]/Table8[[#This Row],[Adj Close]]</f>
        <v>3.9014221750765586E-3</v>
      </c>
      <c r="M875" s="75">
        <f t="shared" si="27"/>
        <v>106.90874000000001</v>
      </c>
      <c r="N875" s="69">
        <f>(Table8[[#This Row],[Adj Close]]-Table8[[#This Row],[Forecast 6 Period ]])</f>
        <v>-1.5138400000000019</v>
      </c>
      <c r="O875" s="69">
        <f>Table8[[#This Row],[Erorr 2]]^2</f>
        <v>2.2917115456000055</v>
      </c>
      <c r="P875" s="69">
        <f>ABS(Table8[[#This Row],[Erorr 2]])</f>
        <v>1.5138400000000019</v>
      </c>
      <c r="Q875" s="6">
        <f>Table8[[#This Row],[Abs Erorr 4]]/Table8[[#This Row],[Adj Close]]</f>
        <v>1.4363503357373096E-2</v>
      </c>
    </row>
    <row r="876" spans="6:17" x14ac:dyDescent="0.3">
      <c r="F876" s="79">
        <v>44734</v>
      </c>
      <c r="G876" s="80">
        <v>101.7486</v>
      </c>
      <c r="H876" s="69">
        <f t="shared" si="26"/>
        <v>104.55121</v>
      </c>
      <c r="I876" s="69">
        <f>(Table8[[#This Row],[Adj Close]]-Table8[[#This Row],[Forecast 3 Period]])</f>
        <v>-2.8026100000000014</v>
      </c>
      <c r="J876" s="69">
        <f>Table8[[#This Row],[Erorr ]]^2</f>
        <v>7.8546228121000077</v>
      </c>
      <c r="K876" s="69">
        <f>ABS(Table8[[#This Row],[Erorr ]])</f>
        <v>2.8026100000000014</v>
      </c>
      <c r="L876" s="6">
        <f>Table8[[#This Row],[Abs Erorr ]]/Table8[[#This Row],[Adj Close]]</f>
        <v>2.7544457614158833E-2</v>
      </c>
      <c r="M876" s="75">
        <f t="shared" si="27"/>
        <v>106.12418000000001</v>
      </c>
      <c r="N876" s="69">
        <f>(Table8[[#This Row],[Adj Close]]-Table8[[#This Row],[Forecast 6 Period ]])</f>
        <v>-4.3755800000000136</v>
      </c>
      <c r="O876" s="69">
        <f>Table8[[#This Row],[Erorr 2]]^2</f>
        <v>19.145700336400118</v>
      </c>
      <c r="P876" s="69">
        <f>ABS(Table8[[#This Row],[Erorr 2]])</f>
        <v>4.3755800000000136</v>
      </c>
      <c r="Q876" s="6">
        <f>Table8[[#This Row],[Abs Erorr 4]]/Table8[[#This Row],[Adj Close]]</f>
        <v>4.3003834942200815E-2</v>
      </c>
    </row>
    <row r="877" spans="6:17" x14ac:dyDescent="0.3">
      <c r="F877" s="79">
        <v>44735</v>
      </c>
      <c r="G877" s="80">
        <v>104.7355</v>
      </c>
      <c r="H877" s="69">
        <f t="shared" si="26"/>
        <v>103.54653000000002</v>
      </c>
      <c r="I877" s="69">
        <f>(Table8[[#This Row],[Adj Close]]-Table8[[#This Row],[Forecast 3 Period]])</f>
        <v>1.1889699999999834</v>
      </c>
      <c r="J877" s="69">
        <f>Table8[[#This Row],[Erorr ]]^2</f>
        <v>1.4136496608999607</v>
      </c>
      <c r="K877" s="69">
        <f>ABS(Table8[[#This Row],[Erorr ]])</f>
        <v>1.1889699999999834</v>
      </c>
      <c r="L877" s="6">
        <f>Table8[[#This Row],[Abs Erorr ]]/Table8[[#This Row],[Adj Close]]</f>
        <v>1.1352120341240396E-2</v>
      </c>
      <c r="M877" s="75">
        <f t="shared" si="27"/>
        <v>104.76263000000002</v>
      </c>
      <c r="N877" s="69">
        <f>(Table8[[#This Row],[Adj Close]]-Table8[[#This Row],[Forecast 6 Period ]])</f>
        <v>-2.7130000000013865E-2</v>
      </c>
      <c r="O877" s="69">
        <f>Table8[[#This Row],[Erorr 2]]^2</f>
        <v>7.3603690000075233E-4</v>
      </c>
      <c r="P877" s="69">
        <f>ABS(Table8[[#This Row],[Erorr 2]])</f>
        <v>2.7130000000013865E-2</v>
      </c>
      <c r="Q877" s="6">
        <f>Table8[[#This Row],[Abs Erorr 4]]/Table8[[#This Row],[Adj Close]]</f>
        <v>2.5903347002700959E-4</v>
      </c>
    </row>
    <row r="878" spans="6:17" x14ac:dyDescent="0.3">
      <c r="F878" s="79">
        <v>44736</v>
      </c>
      <c r="G878" s="80">
        <v>109.4971</v>
      </c>
      <c r="H878" s="69">
        <f t="shared" si="26"/>
        <v>104.03725</v>
      </c>
      <c r="I878" s="69">
        <f>(Table8[[#This Row],[Adj Close]]-Table8[[#This Row],[Forecast 3 Period]])</f>
        <v>5.459850000000003</v>
      </c>
      <c r="J878" s="69">
        <f>Table8[[#This Row],[Erorr ]]^2</f>
        <v>29.809962022500031</v>
      </c>
      <c r="K878" s="69">
        <f>ABS(Table8[[#This Row],[Erorr ]])</f>
        <v>5.459850000000003</v>
      </c>
      <c r="L878" s="6">
        <f>Table8[[#This Row],[Abs Erorr ]]/Table8[[#This Row],[Adj Close]]</f>
        <v>4.9862964407276562E-2</v>
      </c>
      <c r="M878" s="75">
        <f t="shared" si="27"/>
        <v>104.58419000000001</v>
      </c>
      <c r="N878" s="69">
        <f>(Table8[[#This Row],[Adj Close]]-Table8[[#This Row],[Forecast 6 Period ]])</f>
        <v>4.9129099999999966</v>
      </c>
      <c r="O878" s="69">
        <f>Table8[[#This Row],[Erorr 2]]^2</f>
        <v>24.136684668099967</v>
      </c>
      <c r="P878" s="69">
        <f>ABS(Table8[[#This Row],[Erorr 2]])</f>
        <v>4.9129099999999966</v>
      </c>
      <c r="Q878" s="6">
        <f>Table8[[#This Row],[Abs Erorr 4]]/Table8[[#This Row],[Adj Close]]</f>
        <v>4.486794627437618E-2</v>
      </c>
    </row>
    <row r="879" spans="6:17" x14ac:dyDescent="0.3">
      <c r="F879" s="79">
        <v>44739</v>
      </c>
      <c r="G879" s="80">
        <v>107.15989999999999</v>
      </c>
      <c r="H879" s="69">
        <f t="shared" si="26"/>
        <v>105.74407000000001</v>
      </c>
      <c r="I879" s="69">
        <f>(Table8[[#This Row],[Adj Close]]-Table8[[#This Row],[Forecast 3 Period]])</f>
        <v>1.4158299999999855</v>
      </c>
      <c r="J879" s="69">
        <f>Table8[[#This Row],[Erorr ]]^2</f>
        <v>2.0045745888999589</v>
      </c>
      <c r="K879" s="69">
        <f>ABS(Table8[[#This Row],[Erorr ]])</f>
        <v>1.4158299999999855</v>
      </c>
      <c r="L879" s="6">
        <f>Table8[[#This Row],[Abs Erorr ]]/Table8[[#This Row],[Adj Close]]</f>
        <v>1.3212311694952921E-2</v>
      </c>
      <c r="M879" s="75">
        <f t="shared" si="27"/>
        <v>105.07297000000001</v>
      </c>
      <c r="N879" s="69">
        <f>(Table8[[#This Row],[Adj Close]]-Table8[[#This Row],[Forecast 6 Period ]])</f>
        <v>2.0869299999999811</v>
      </c>
      <c r="O879" s="69">
        <f>Table8[[#This Row],[Erorr 2]]^2</f>
        <v>4.3552768248999207</v>
      </c>
      <c r="P879" s="69">
        <f>ABS(Table8[[#This Row],[Erorr 2]])</f>
        <v>2.0869299999999811</v>
      </c>
      <c r="Q879" s="6">
        <f>Table8[[#This Row],[Abs Erorr 4]]/Table8[[#This Row],[Adj Close]]</f>
        <v>1.947491552343723E-2</v>
      </c>
    </row>
    <row r="880" spans="6:17" x14ac:dyDescent="0.3">
      <c r="F880" s="79">
        <v>44740</v>
      </c>
      <c r="G880" s="80">
        <v>99.673299999999998</v>
      </c>
      <c r="H880" s="69">
        <f t="shared" si="26"/>
        <v>107.13373999999999</v>
      </c>
      <c r="I880" s="69">
        <f>(Table8[[#This Row],[Adj Close]]-Table8[[#This Row],[Forecast 3 Period]])</f>
        <v>-7.4604399999999913</v>
      </c>
      <c r="J880" s="69">
        <f>Table8[[#This Row],[Erorr ]]^2</f>
        <v>55.658164993599868</v>
      </c>
      <c r="K880" s="69">
        <f>ABS(Table8[[#This Row],[Erorr ]])</f>
        <v>7.4604399999999913</v>
      </c>
      <c r="L880" s="6">
        <f>Table8[[#This Row],[Abs Erorr ]]/Table8[[#This Row],[Adj Close]]</f>
        <v>7.4848931459076715E-2</v>
      </c>
      <c r="M880" s="75">
        <f t="shared" si="27"/>
        <v>105.57725000000002</v>
      </c>
      <c r="N880" s="69">
        <f>(Table8[[#This Row],[Adj Close]]-Table8[[#This Row],[Forecast 6 Period ]])</f>
        <v>-5.9039500000000231</v>
      </c>
      <c r="O880" s="69">
        <f>Table8[[#This Row],[Erorr 2]]^2</f>
        <v>34.856625602500273</v>
      </c>
      <c r="P880" s="69">
        <f>ABS(Table8[[#This Row],[Erorr 2]])</f>
        <v>5.9039500000000231</v>
      </c>
      <c r="Q880" s="6">
        <f>Table8[[#This Row],[Abs Erorr 4]]/Table8[[#This Row],[Adj Close]]</f>
        <v>5.9233014257579743E-2</v>
      </c>
    </row>
    <row r="881" spans="6:17" x14ac:dyDescent="0.3">
      <c r="F881" s="79">
        <v>44741</v>
      </c>
      <c r="G881" s="80">
        <v>100.12909999999999</v>
      </c>
      <c r="H881" s="69">
        <f t="shared" si="26"/>
        <v>104.86642000000001</v>
      </c>
      <c r="I881" s="69">
        <f>(Table8[[#This Row],[Adj Close]]-Table8[[#This Row],[Forecast 3 Period]])</f>
        <v>-4.7373200000000111</v>
      </c>
      <c r="J881" s="69">
        <f>Table8[[#This Row],[Erorr ]]^2</f>
        <v>22.442200782400104</v>
      </c>
      <c r="K881" s="69">
        <f>ABS(Table8[[#This Row],[Erorr ]])</f>
        <v>4.7373200000000111</v>
      </c>
      <c r="L881" s="6">
        <f>Table8[[#This Row],[Abs Erorr ]]/Table8[[#This Row],[Adj Close]]</f>
        <v>4.7312120053011678E-2</v>
      </c>
      <c r="M881" s="75">
        <f t="shared" si="27"/>
        <v>104.92751000000001</v>
      </c>
      <c r="N881" s="69">
        <f>(Table8[[#This Row],[Adj Close]]-Table8[[#This Row],[Forecast 6 Period ]])</f>
        <v>-4.7984100000000183</v>
      </c>
      <c r="O881" s="69">
        <f>Table8[[#This Row],[Erorr 2]]^2</f>
        <v>23.024738528100176</v>
      </c>
      <c r="P881" s="69">
        <f>ABS(Table8[[#This Row],[Erorr 2]])</f>
        <v>4.7984100000000183</v>
      </c>
      <c r="Q881" s="6">
        <f>Table8[[#This Row],[Abs Erorr 4]]/Table8[[#This Row],[Adj Close]]</f>
        <v>4.7922232397974399E-2</v>
      </c>
    </row>
    <row r="882" spans="6:17" x14ac:dyDescent="0.3">
      <c r="F882" s="79">
        <v>44742</v>
      </c>
      <c r="G882" s="80">
        <v>99.110799999999998</v>
      </c>
      <c r="H882" s="69">
        <f t="shared" si="26"/>
        <v>102.10159999999999</v>
      </c>
      <c r="I882" s="69">
        <f>(Table8[[#This Row],[Adj Close]]-Table8[[#This Row],[Forecast 3 Period]])</f>
        <v>-2.990799999999993</v>
      </c>
      <c r="J882" s="69">
        <f>Table8[[#This Row],[Erorr ]]^2</f>
        <v>8.9448846399999589</v>
      </c>
      <c r="K882" s="69">
        <f>ABS(Table8[[#This Row],[Erorr ]])</f>
        <v>2.990799999999993</v>
      </c>
      <c r="L882" s="6">
        <f>Table8[[#This Row],[Abs Erorr ]]/Table8[[#This Row],[Adj Close]]</f>
        <v>3.0176327907755693E-2</v>
      </c>
      <c r="M882" s="75">
        <f t="shared" si="27"/>
        <v>103.94029</v>
      </c>
      <c r="N882" s="69">
        <f>(Table8[[#This Row],[Adj Close]]-Table8[[#This Row],[Forecast 6 Period ]])</f>
        <v>-4.8294900000000069</v>
      </c>
      <c r="O882" s="69">
        <f>Table8[[#This Row],[Erorr 2]]^2</f>
        <v>23.323973660100066</v>
      </c>
      <c r="P882" s="69">
        <f>ABS(Table8[[#This Row],[Erorr 2]])</f>
        <v>4.8294900000000069</v>
      </c>
      <c r="Q882" s="6">
        <f>Table8[[#This Row],[Abs Erorr 4]]/Table8[[#This Row],[Adj Close]]</f>
        <v>4.8728191075039319E-2</v>
      </c>
    </row>
    <row r="883" spans="6:17" x14ac:dyDescent="0.3">
      <c r="F883" s="79">
        <v>44743</v>
      </c>
      <c r="G883" s="80">
        <v>98.121600000000001</v>
      </c>
      <c r="H883" s="69">
        <f t="shared" si="26"/>
        <v>99.585039999999992</v>
      </c>
      <c r="I883" s="69">
        <f>(Table8[[#This Row],[Adj Close]]-Table8[[#This Row],[Forecast 3 Period]])</f>
        <v>-1.4634399999999914</v>
      </c>
      <c r="J883" s="69">
        <f>Table8[[#This Row],[Erorr ]]^2</f>
        <v>2.1416566335999749</v>
      </c>
      <c r="K883" s="69">
        <f>ABS(Table8[[#This Row],[Erorr ]])</f>
        <v>1.4634399999999914</v>
      </c>
      <c r="L883" s="6">
        <f>Table8[[#This Row],[Abs Erorr ]]/Table8[[#This Row],[Adj Close]]</f>
        <v>1.4914555001141354E-2</v>
      </c>
      <c r="M883" s="75">
        <f t="shared" si="27"/>
        <v>102.63788</v>
      </c>
      <c r="N883" s="69">
        <f>(Table8[[#This Row],[Adj Close]]-Table8[[#This Row],[Forecast 6 Period ]])</f>
        <v>-4.5162799999999947</v>
      </c>
      <c r="O883" s="69">
        <f>Table8[[#This Row],[Erorr 2]]^2</f>
        <v>20.396785038399951</v>
      </c>
      <c r="P883" s="69">
        <f>ABS(Table8[[#This Row],[Erorr 2]])</f>
        <v>4.5162799999999947</v>
      </c>
      <c r="Q883" s="6">
        <f>Table8[[#This Row],[Abs Erorr 4]]/Table8[[#This Row],[Adj Close]]</f>
        <v>4.602737827348917E-2</v>
      </c>
    </row>
    <row r="884" spans="6:17" x14ac:dyDescent="0.3">
      <c r="F884" s="79">
        <v>44747</v>
      </c>
      <c r="G884" s="80">
        <v>101.16670000000001</v>
      </c>
      <c r="H884" s="69">
        <f t="shared" si="26"/>
        <v>99.020610000000005</v>
      </c>
      <c r="I884" s="69">
        <f>(Table8[[#This Row],[Adj Close]]-Table8[[#This Row],[Forecast 3 Period]])</f>
        <v>2.1460900000000009</v>
      </c>
      <c r="J884" s="69">
        <f>Table8[[#This Row],[Erorr ]]^2</f>
        <v>4.6057022881000043</v>
      </c>
      <c r="K884" s="69">
        <f>ABS(Table8[[#This Row],[Erorr ]])</f>
        <v>2.1460900000000009</v>
      </c>
      <c r="L884" s="6">
        <f>Table8[[#This Row],[Abs Erorr ]]/Table8[[#This Row],[Adj Close]]</f>
        <v>2.1213403224578847E-2</v>
      </c>
      <c r="M884" s="75">
        <f t="shared" si="27"/>
        <v>101.07266</v>
      </c>
      <c r="N884" s="69">
        <f>(Table8[[#This Row],[Adj Close]]-Table8[[#This Row],[Forecast 6 Period ]])</f>
        <v>9.4040000000006785E-2</v>
      </c>
      <c r="O884" s="69">
        <f>Table8[[#This Row],[Erorr 2]]^2</f>
        <v>8.8435216000012761E-3</v>
      </c>
      <c r="P884" s="69">
        <f>ABS(Table8[[#This Row],[Erorr 2]])</f>
        <v>9.4040000000006785E-2</v>
      </c>
      <c r="Q884" s="6">
        <f>Table8[[#This Row],[Abs Erorr 4]]/Table8[[#This Row],[Adj Close]]</f>
        <v>9.295548831780297E-4</v>
      </c>
    </row>
    <row r="885" spans="6:17" x14ac:dyDescent="0.3">
      <c r="F885" s="79">
        <v>44748</v>
      </c>
      <c r="G885" s="80">
        <v>101.07940000000001</v>
      </c>
      <c r="H885" s="69">
        <f t="shared" si="26"/>
        <v>99.636399999999995</v>
      </c>
      <c r="I885" s="69">
        <f>(Table8[[#This Row],[Adj Close]]-Table8[[#This Row],[Forecast 3 Period]])</f>
        <v>1.4430000000000121</v>
      </c>
      <c r="J885" s="69">
        <f>Table8[[#This Row],[Erorr ]]^2</f>
        <v>2.0822490000000347</v>
      </c>
      <c r="K885" s="69">
        <f>ABS(Table8[[#This Row],[Erorr ]])</f>
        <v>1.4430000000000121</v>
      </c>
      <c r="L885" s="6">
        <f>Table8[[#This Row],[Abs Erorr ]]/Table8[[#This Row],[Adj Close]]</f>
        <v>1.4275905872017563E-2</v>
      </c>
      <c r="M885" s="75">
        <f t="shared" si="27"/>
        <v>100.38896000000001</v>
      </c>
      <c r="N885" s="69">
        <f>(Table8[[#This Row],[Adj Close]]-Table8[[#This Row],[Forecast 6 Period ]])</f>
        <v>0.69043999999999528</v>
      </c>
      <c r="O885" s="69">
        <f>Table8[[#This Row],[Erorr 2]]^2</f>
        <v>0.47670739359999348</v>
      </c>
      <c r="P885" s="69">
        <f>ABS(Table8[[#This Row],[Erorr 2]])</f>
        <v>0.69043999999999528</v>
      </c>
      <c r="Q885" s="6">
        <f>Table8[[#This Row],[Abs Erorr 4]]/Table8[[#This Row],[Adj Close]]</f>
        <v>6.8306697507107801E-3</v>
      </c>
    </row>
    <row r="886" spans="6:17" x14ac:dyDescent="0.3">
      <c r="F886" s="79">
        <v>44749</v>
      </c>
      <c r="G886" s="80">
        <v>104.86150000000001</v>
      </c>
      <c r="H886" s="69">
        <f t="shared" si="26"/>
        <v>100.21825000000001</v>
      </c>
      <c r="I886" s="69">
        <f>(Table8[[#This Row],[Adj Close]]-Table8[[#This Row],[Forecast 3 Period]])</f>
        <v>4.6432499999999948</v>
      </c>
      <c r="J886" s="69">
        <f>Table8[[#This Row],[Erorr ]]^2</f>
        <v>21.559770562499953</v>
      </c>
      <c r="K886" s="69">
        <f>ABS(Table8[[#This Row],[Erorr ]])</f>
        <v>4.6432499999999948</v>
      </c>
      <c r="L886" s="6">
        <f>Table8[[#This Row],[Abs Erorr ]]/Table8[[#This Row],[Adj Close]]</f>
        <v>4.4279835783390419E-2</v>
      </c>
      <c r="M886" s="75">
        <f t="shared" si="27"/>
        <v>99.875940000000014</v>
      </c>
      <c r="N886" s="69">
        <f>(Table8[[#This Row],[Adj Close]]-Table8[[#This Row],[Forecast 6 Period ]])</f>
        <v>4.9855599999999924</v>
      </c>
      <c r="O886" s="69">
        <f>Table8[[#This Row],[Erorr 2]]^2</f>
        <v>24.855808513599925</v>
      </c>
      <c r="P886" s="69">
        <f>ABS(Table8[[#This Row],[Erorr 2]])</f>
        <v>4.9855599999999924</v>
      </c>
      <c r="Q886" s="6">
        <f>Table8[[#This Row],[Abs Erorr 4]]/Table8[[#This Row],[Adj Close]]</f>
        <v>4.7544236922035181E-2</v>
      </c>
    </row>
    <row r="887" spans="6:17" x14ac:dyDescent="0.3">
      <c r="F887" s="79">
        <v>44750</v>
      </c>
      <c r="G887" s="80">
        <v>104.66759999999999</v>
      </c>
      <c r="H887" s="69">
        <f t="shared" si="26"/>
        <v>102.61843</v>
      </c>
      <c r="I887" s="69">
        <f>(Table8[[#This Row],[Adj Close]]-Table8[[#This Row],[Forecast 3 Period]])</f>
        <v>2.0491699999999895</v>
      </c>
      <c r="J887" s="69">
        <f>Table8[[#This Row],[Erorr ]]^2</f>
        <v>4.1990976888999567</v>
      </c>
      <c r="K887" s="69">
        <f>ABS(Table8[[#This Row],[Erorr ]])</f>
        <v>2.0491699999999895</v>
      </c>
      <c r="L887" s="6">
        <f>Table8[[#This Row],[Abs Erorr ]]/Table8[[#This Row],[Adj Close]]</f>
        <v>1.9577882744994533E-2</v>
      </c>
      <c r="M887" s="75">
        <f t="shared" si="27"/>
        <v>100.96983</v>
      </c>
      <c r="N887" s="69">
        <f>(Table8[[#This Row],[Adj Close]]-Table8[[#This Row],[Forecast 6 Period ]])</f>
        <v>3.6977699999999913</v>
      </c>
      <c r="O887" s="69">
        <f>Table8[[#This Row],[Erorr 2]]^2</f>
        <v>13.673502972899936</v>
      </c>
      <c r="P887" s="69">
        <f>ABS(Table8[[#This Row],[Erorr 2]])</f>
        <v>3.6977699999999913</v>
      </c>
      <c r="Q887" s="6">
        <f>Table8[[#This Row],[Abs Erorr 4]]/Table8[[#This Row],[Adj Close]]</f>
        <v>3.5328697705880249E-2</v>
      </c>
    </row>
    <row r="888" spans="6:17" x14ac:dyDescent="0.3">
      <c r="F888" s="79">
        <v>44753</v>
      </c>
      <c r="G888" s="80">
        <v>101.9328</v>
      </c>
      <c r="H888" s="69">
        <f t="shared" si="26"/>
        <v>103.64931</v>
      </c>
      <c r="I888" s="69">
        <f>(Table8[[#This Row],[Adj Close]]-Table8[[#This Row],[Forecast 3 Period]])</f>
        <v>-1.7165099999999995</v>
      </c>
      <c r="J888" s="69">
        <f>Table8[[#This Row],[Erorr ]]^2</f>
        <v>2.9464065800999983</v>
      </c>
      <c r="K888" s="69">
        <f>ABS(Table8[[#This Row],[Erorr ]])</f>
        <v>1.7165099999999995</v>
      </c>
      <c r="L888" s="6">
        <f>Table8[[#This Row],[Abs Erorr ]]/Table8[[#This Row],[Adj Close]]</f>
        <v>1.6839623752119039E-2</v>
      </c>
      <c r="M888" s="75">
        <f t="shared" si="27"/>
        <v>102.07828000000001</v>
      </c>
      <c r="N888" s="69">
        <f>(Table8[[#This Row],[Adj Close]]-Table8[[#This Row],[Forecast 6 Period ]])</f>
        <v>-0.14548000000000627</v>
      </c>
      <c r="O888" s="69">
        <f>Table8[[#This Row],[Erorr 2]]^2</f>
        <v>2.1164430400001825E-2</v>
      </c>
      <c r="P888" s="69">
        <f>ABS(Table8[[#This Row],[Erorr 2]])</f>
        <v>0.14548000000000627</v>
      </c>
      <c r="Q888" s="6">
        <f>Table8[[#This Row],[Abs Erorr 4]]/Table8[[#This Row],[Adj Close]]</f>
        <v>1.4272147924908004E-3</v>
      </c>
    </row>
    <row r="889" spans="6:17" x14ac:dyDescent="0.3">
      <c r="F889" s="79">
        <v>44754</v>
      </c>
      <c r="G889" s="80">
        <v>100.6236</v>
      </c>
      <c r="H889" s="69">
        <f t="shared" si="26"/>
        <v>103.63185</v>
      </c>
      <c r="I889" s="69">
        <f>(Table8[[#This Row],[Adj Close]]-Table8[[#This Row],[Forecast 3 Period]])</f>
        <v>-3.0082500000000039</v>
      </c>
      <c r="J889" s="69">
        <f>Table8[[#This Row],[Erorr ]]^2</f>
        <v>9.0495680625000237</v>
      </c>
      <c r="K889" s="69">
        <f>ABS(Table8[[#This Row],[Erorr ]])</f>
        <v>3.0082500000000039</v>
      </c>
      <c r="L889" s="6">
        <f>Table8[[#This Row],[Abs Erorr ]]/Table8[[#This Row],[Adj Close]]</f>
        <v>2.9896068119208655E-2</v>
      </c>
      <c r="M889" s="75">
        <f t="shared" si="27"/>
        <v>102.43709000000001</v>
      </c>
      <c r="N889" s="69">
        <f>(Table8[[#This Row],[Adj Close]]-Table8[[#This Row],[Forecast 6 Period ]])</f>
        <v>-1.8134900000000158</v>
      </c>
      <c r="O889" s="69">
        <f>Table8[[#This Row],[Erorr 2]]^2</f>
        <v>3.2887459801000571</v>
      </c>
      <c r="P889" s="69">
        <f>ABS(Table8[[#This Row],[Erorr 2]])</f>
        <v>1.8134900000000158</v>
      </c>
      <c r="Q889" s="6">
        <f>Table8[[#This Row],[Abs Erorr 4]]/Table8[[#This Row],[Adj Close]]</f>
        <v>1.8022511617553097E-2</v>
      </c>
    </row>
    <row r="890" spans="6:17" x14ac:dyDescent="0.3">
      <c r="F890" s="79">
        <v>44755</v>
      </c>
      <c r="G890" s="80">
        <v>101.9328</v>
      </c>
      <c r="H890" s="69">
        <f t="shared" si="26"/>
        <v>102.22955999999999</v>
      </c>
      <c r="I890" s="69">
        <f>(Table8[[#This Row],[Adj Close]]-Table8[[#This Row],[Forecast 3 Period]])</f>
        <v>-0.29675999999999192</v>
      </c>
      <c r="J890" s="69">
        <f>Table8[[#This Row],[Erorr ]]^2</f>
        <v>8.80664975999952E-2</v>
      </c>
      <c r="K890" s="69">
        <f>ABS(Table8[[#This Row],[Erorr ]])</f>
        <v>0.29675999999999192</v>
      </c>
      <c r="L890" s="6">
        <f>Table8[[#This Row],[Abs Erorr ]]/Table8[[#This Row],[Adj Close]]</f>
        <v>2.9113298172913126E-3</v>
      </c>
      <c r="M890" s="75">
        <f t="shared" si="27"/>
        <v>102.64171</v>
      </c>
      <c r="N890" s="69">
        <f>(Table8[[#This Row],[Adj Close]]-Table8[[#This Row],[Forecast 6 Period ]])</f>
        <v>-0.70891000000000304</v>
      </c>
      <c r="O890" s="69">
        <f>Table8[[#This Row],[Erorr 2]]^2</f>
        <v>0.50255338810000427</v>
      </c>
      <c r="P890" s="69">
        <f>ABS(Table8[[#This Row],[Erorr 2]])</f>
        <v>0.70891000000000304</v>
      </c>
      <c r="Q890" s="6">
        <f>Table8[[#This Row],[Abs Erorr 4]]/Table8[[#This Row],[Adj Close]]</f>
        <v>6.9546799460036713E-3</v>
      </c>
    </row>
    <row r="891" spans="6:17" x14ac:dyDescent="0.3">
      <c r="F891" s="79">
        <v>44756</v>
      </c>
      <c r="G891" s="80">
        <v>100.1</v>
      </c>
      <c r="H891" s="69">
        <f t="shared" si="26"/>
        <v>101.54004</v>
      </c>
      <c r="I891" s="69">
        <f>(Table8[[#This Row],[Adj Close]]-Table8[[#This Row],[Forecast 3 Period]])</f>
        <v>-1.4400400000000104</v>
      </c>
      <c r="J891" s="69">
        <f>Table8[[#This Row],[Erorr ]]^2</f>
        <v>2.07371520160003</v>
      </c>
      <c r="K891" s="69">
        <f>ABS(Table8[[#This Row],[Erorr ]])</f>
        <v>1.4400400000000104</v>
      </c>
      <c r="L891" s="6">
        <f>Table8[[#This Row],[Abs Erorr ]]/Table8[[#This Row],[Adj Close]]</f>
        <v>1.4386013986014091E-2</v>
      </c>
      <c r="M891" s="75">
        <f t="shared" si="27"/>
        <v>102.42545</v>
      </c>
      <c r="N891" s="69">
        <f>(Table8[[#This Row],[Adj Close]]-Table8[[#This Row],[Forecast 6 Period ]])</f>
        <v>-2.3254500000000036</v>
      </c>
      <c r="O891" s="69">
        <f>Table8[[#This Row],[Erorr 2]]^2</f>
        <v>5.4077177025000163</v>
      </c>
      <c r="P891" s="69">
        <f>ABS(Table8[[#This Row],[Erorr 2]])</f>
        <v>2.3254500000000036</v>
      </c>
      <c r="Q891" s="6">
        <f>Table8[[#This Row],[Abs Erorr 4]]/Table8[[#This Row],[Adj Close]]</f>
        <v>2.3231268731268767E-2</v>
      </c>
    </row>
    <row r="892" spans="6:17" x14ac:dyDescent="0.3">
      <c r="F892" s="79">
        <v>44757</v>
      </c>
      <c r="G892" s="80">
        <v>101.5352</v>
      </c>
      <c r="H892" s="69">
        <f t="shared" si="26"/>
        <v>100.80691999999999</v>
      </c>
      <c r="I892" s="69">
        <f>(Table8[[#This Row],[Adj Close]]-Table8[[#This Row],[Forecast 3 Period]])</f>
        <v>0.72828000000001225</v>
      </c>
      <c r="J892" s="69">
        <f>Table8[[#This Row],[Erorr ]]^2</f>
        <v>0.53039175840001784</v>
      </c>
      <c r="K892" s="69">
        <f>ABS(Table8[[#This Row],[Erorr ]])</f>
        <v>0.72828000000001225</v>
      </c>
      <c r="L892" s="6">
        <f>Table8[[#This Row],[Abs Erorr ]]/Table8[[#This Row],[Adj Close]]</f>
        <v>7.1726849407891275E-3</v>
      </c>
      <c r="M892" s="75">
        <f t="shared" si="27"/>
        <v>101.87075000000002</v>
      </c>
      <c r="N892" s="69">
        <f>(Table8[[#This Row],[Adj Close]]-Table8[[#This Row],[Forecast 6 Period ]])</f>
        <v>-0.33555000000001201</v>
      </c>
      <c r="O892" s="69">
        <f>Table8[[#This Row],[Erorr 2]]^2</f>
        <v>0.11259380250000806</v>
      </c>
      <c r="P892" s="69">
        <f>ABS(Table8[[#This Row],[Erorr 2]])</f>
        <v>0.33555000000001201</v>
      </c>
      <c r="Q892" s="6">
        <f>Table8[[#This Row],[Abs Erorr 4]]/Table8[[#This Row],[Adj Close]]</f>
        <v>3.3047652439746216E-3</v>
      </c>
    </row>
    <row r="893" spans="6:17" x14ac:dyDescent="0.3">
      <c r="F893" s="79">
        <v>44760</v>
      </c>
      <c r="G893" s="80">
        <v>100.79819999999999</v>
      </c>
      <c r="H893" s="69">
        <f t="shared" si="26"/>
        <v>101.22391999999999</v>
      </c>
      <c r="I893" s="69">
        <f>(Table8[[#This Row],[Adj Close]]-Table8[[#This Row],[Forecast 3 Period]])</f>
        <v>-0.42571999999999832</v>
      </c>
      <c r="J893" s="69">
        <f>Table8[[#This Row],[Erorr ]]^2</f>
        <v>0.18123751839999858</v>
      </c>
      <c r="K893" s="69">
        <f>ABS(Table8[[#This Row],[Erorr ]])</f>
        <v>0.42571999999999832</v>
      </c>
      <c r="L893" s="6">
        <f>Table8[[#This Row],[Abs Erorr ]]/Table8[[#This Row],[Adj Close]]</f>
        <v>4.2234881178433575E-3</v>
      </c>
      <c r="M893" s="75">
        <f t="shared" si="27"/>
        <v>101.49835999999999</v>
      </c>
      <c r="N893" s="69">
        <f>(Table8[[#This Row],[Adj Close]]-Table8[[#This Row],[Forecast 6 Period ]])</f>
        <v>-0.70015999999999678</v>
      </c>
      <c r="O893" s="69">
        <f>Table8[[#This Row],[Erorr 2]]^2</f>
        <v>0.49022402559999551</v>
      </c>
      <c r="P893" s="69">
        <f>ABS(Table8[[#This Row],[Erorr 2]])</f>
        <v>0.70015999999999678</v>
      </c>
      <c r="Q893" s="6">
        <f>Table8[[#This Row],[Abs Erorr 4]]/Table8[[#This Row],[Adj Close]]</f>
        <v>6.946155784527867E-3</v>
      </c>
    </row>
    <row r="894" spans="6:17" x14ac:dyDescent="0.3">
      <c r="F894" s="79">
        <v>44761</v>
      </c>
      <c r="G894" s="80">
        <v>105.8895</v>
      </c>
      <c r="H894" s="69">
        <f t="shared" si="26"/>
        <v>100.80984000000001</v>
      </c>
      <c r="I894" s="69">
        <f>(Table8[[#This Row],[Adj Close]]-Table8[[#This Row],[Forecast 3 Period]])</f>
        <v>5.0796599999999899</v>
      </c>
      <c r="J894" s="69">
        <f>Table8[[#This Row],[Erorr ]]^2</f>
        <v>25.802945715599897</v>
      </c>
      <c r="K894" s="69">
        <f>ABS(Table8[[#This Row],[Erorr ]])</f>
        <v>5.0796599999999899</v>
      </c>
      <c r="L894" s="6">
        <f>Table8[[#This Row],[Abs Erorr ]]/Table8[[#This Row],[Adj Close]]</f>
        <v>4.7971328601985941E-2</v>
      </c>
      <c r="M894" s="75">
        <f t="shared" si="27"/>
        <v>101.12888</v>
      </c>
      <c r="N894" s="69">
        <f>(Table8[[#This Row],[Adj Close]]-Table8[[#This Row],[Forecast 6 Period ]])</f>
        <v>4.760620000000003</v>
      </c>
      <c r="O894" s="69">
        <f>Table8[[#This Row],[Erorr 2]]^2</f>
        <v>22.663502784400027</v>
      </c>
      <c r="P894" s="69">
        <f>ABS(Table8[[#This Row],[Erorr 2]])</f>
        <v>4.760620000000003</v>
      </c>
      <c r="Q894" s="6">
        <f>Table8[[#This Row],[Abs Erorr 4]]/Table8[[#This Row],[Adj Close]]</f>
        <v>4.4958376420702745E-2</v>
      </c>
    </row>
    <row r="895" spans="6:17" x14ac:dyDescent="0.3">
      <c r="F895" s="79">
        <v>44762</v>
      </c>
      <c r="G895" s="80">
        <v>107.75149999999999</v>
      </c>
      <c r="H895" s="69">
        <f t="shared" si="26"/>
        <v>103.05582</v>
      </c>
      <c r="I895" s="69">
        <f>(Table8[[#This Row],[Adj Close]]-Table8[[#This Row],[Forecast 3 Period]])</f>
        <v>4.6956799999999959</v>
      </c>
      <c r="J895" s="69">
        <f>Table8[[#This Row],[Erorr ]]^2</f>
        <v>22.049410662399961</v>
      </c>
      <c r="K895" s="69">
        <f>ABS(Table8[[#This Row],[Erorr ]])</f>
        <v>4.6956799999999959</v>
      </c>
      <c r="L895" s="6">
        <f>Table8[[#This Row],[Abs Erorr ]]/Table8[[#This Row],[Adj Close]]</f>
        <v>4.3578790086448875E-2</v>
      </c>
      <c r="M895" s="75">
        <f t="shared" si="27"/>
        <v>101.92022</v>
      </c>
      <c r="N895" s="69">
        <f>(Table8[[#This Row],[Adj Close]]-Table8[[#This Row],[Forecast 6 Period ]])</f>
        <v>5.8312799999999925</v>
      </c>
      <c r="O895" s="69">
        <f>Table8[[#This Row],[Erorr 2]]^2</f>
        <v>34.003826438399912</v>
      </c>
      <c r="P895" s="69">
        <f>ABS(Table8[[#This Row],[Erorr 2]])</f>
        <v>5.8312799999999925</v>
      </c>
      <c r="Q895" s="6">
        <f>Table8[[#This Row],[Abs Erorr 4]]/Table8[[#This Row],[Adj Close]]</f>
        <v>5.4117854507825809E-2</v>
      </c>
    </row>
    <row r="896" spans="6:17" x14ac:dyDescent="0.3">
      <c r="F896" s="79">
        <v>44763</v>
      </c>
      <c r="G896" s="80">
        <v>108.2461</v>
      </c>
      <c r="H896" s="69">
        <f t="shared" si="26"/>
        <v>105.10690999999998</v>
      </c>
      <c r="I896" s="69">
        <f>(Table8[[#This Row],[Adj Close]]-Table8[[#This Row],[Forecast 3 Period]])</f>
        <v>3.1391900000000135</v>
      </c>
      <c r="J896" s="69">
        <f>Table8[[#This Row],[Erorr ]]^2</f>
        <v>9.854513856100084</v>
      </c>
      <c r="K896" s="69">
        <f>ABS(Table8[[#This Row],[Erorr ]])</f>
        <v>3.1391900000000135</v>
      </c>
      <c r="L896" s="6">
        <f>Table8[[#This Row],[Abs Erorr ]]/Table8[[#This Row],[Adj Close]]</f>
        <v>2.9000490548851308E-2</v>
      </c>
      <c r="M896" s="75">
        <f t="shared" si="27"/>
        <v>103.39816</v>
      </c>
      <c r="N896" s="69">
        <f>(Table8[[#This Row],[Adj Close]]-Table8[[#This Row],[Forecast 6 Period ]])</f>
        <v>4.8479399999999941</v>
      </c>
      <c r="O896" s="69">
        <f>Table8[[#This Row],[Erorr 2]]^2</f>
        <v>23.502522243599945</v>
      </c>
      <c r="P896" s="69">
        <f>ABS(Table8[[#This Row],[Erorr 2]])</f>
        <v>4.8479399999999941</v>
      </c>
      <c r="Q896" s="6">
        <f>Table8[[#This Row],[Abs Erorr 4]]/Table8[[#This Row],[Adj Close]]</f>
        <v>4.4786278674243174E-2</v>
      </c>
    </row>
    <row r="897" spans="6:17" x14ac:dyDescent="0.3">
      <c r="F897" s="79">
        <v>44764</v>
      </c>
      <c r="G897" s="80">
        <v>105.8216</v>
      </c>
      <c r="H897" s="69">
        <f t="shared" si="26"/>
        <v>107.39073999999999</v>
      </c>
      <c r="I897" s="69">
        <f>(Table8[[#This Row],[Adj Close]]-Table8[[#This Row],[Forecast 3 Period]])</f>
        <v>-1.5691399999999902</v>
      </c>
      <c r="J897" s="69">
        <f>Table8[[#This Row],[Erorr ]]^2</f>
        <v>2.4622003395999692</v>
      </c>
      <c r="K897" s="69">
        <f>ABS(Table8[[#This Row],[Erorr ]])</f>
        <v>1.5691399999999902</v>
      </c>
      <c r="L897" s="6">
        <f>Table8[[#This Row],[Abs Erorr ]]/Table8[[#This Row],[Adj Close]]</f>
        <v>1.4828163626329504E-2</v>
      </c>
      <c r="M897" s="75">
        <f t="shared" si="27"/>
        <v>104.70058</v>
      </c>
      <c r="N897" s="69">
        <f>(Table8[[#This Row],[Adj Close]]-Table8[[#This Row],[Forecast 6 Period ]])</f>
        <v>1.1210200000000015</v>
      </c>
      <c r="O897" s="69">
        <f>Table8[[#This Row],[Erorr 2]]^2</f>
        <v>1.2566858404000032</v>
      </c>
      <c r="P897" s="69">
        <f>ABS(Table8[[#This Row],[Erorr 2]])</f>
        <v>1.1210200000000015</v>
      </c>
      <c r="Q897" s="6">
        <f>Table8[[#This Row],[Abs Erorr 4]]/Table8[[#This Row],[Adj Close]]</f>
        <v>1.0593489419929405E-2</v>
      </c>
    </row>
    <row r="898" spans="6:17" x14ac:dyDescent="0.3">
      <c r="F898" s="79">
        <v>44767</v>
      </c>
      <c r="G898" s="80">
        <v>105.9768</v>
      </c>
      <c r="H898" s="69">
        <f t="shared" si="26"/>
        <v>107.12791999999999</v>
      </c>
      <c r="I898" s="69">
        <f>(Table8[[#This Row],[Adj Close]]-Table8[[#This Row],[Forecast 3 Period]])</f>
        <v>-1.1511199999999917</v>
      </c>
      <c r="J898" s="69">
        <f>Table8[[#This Row],[Erorr ]]^2</f>
        <v>1.3250772543999809</v>
      </c>
      <c r="K898" s="69">
        <f>ABS(Table8[[#This Row],[Erorr ]])</f>
        <v>1.1511199999999917</v>
      </c>
      <c r="L898" s="6">
        <f>Table8[[#This Row],[Abs Erorr ]]/Table8[[#This Row],[Adj Close]]</f>
        <v>1.0861999984902278E-2</v>
      </c>
      <c r="M898" s="75">
        <f t="shared" si="27"/>
        <v>105.77508</v>
      </c>
      <c r="N898" s="69">
        <f>(Table8[[#This Row],[Adj Close]]-Table8[[#This Row],[Forecast 6 Period ]])</f>
        <v>0.20171999999999457</v>
      </c>
      <c r="O898" s="69">
        <f>Table8[[#This Row],[Erorr 2]]^2</f>
        <v>4.0690958399997812E-2</v>
      </c>
      <c r="P898" s="69">
        <f>ABS(Table8[[#This Row],[Erorr 2]])</f>
        <v>0.20171999999999457</v>
      </c>
      <c r="Q898" s="6">
        <f>Table8[[#This Row],[Abs Erorr 4]]/Table8[[#This Row],[Adj Close]]</f>
        <v>1.9034354688950278E-3</v>
      </c>
    </row>
    <row r="899" spans="6:17" x14ac:dyDescent="0.3">
      <c r="F899" s="79">
        <v>44768</v>
      </c>
      <c r="G899" s="80">
        <v>102.0201</v>
      </c>
      <c r="H899" s="69">
        <f t="shared" si="26"/>
        <v>106.61103</v>
      </c>
      <c r="I899" s="69">
        <f>(Table8[[#This Row],[Adj Close]]-Table8[[#This Row],[Forecast 3 Period]])</f>
        <v>-4.5909300000000002</v>
      </c>
      <c r="J899" s="69">
        <f>Table8[[#This Row],[Erorr ]]^2</f>
        <v>21.076638264900001</v>
      </c>
      <c r="K899" s="69">
        <f>ABS(Table8[[#This Row],[Erorr ]])</f>
        <v>4.5909300000000002</v>
      </c>
      <c r="L899" s="6">
        <f>Table8[[#This Row],[Abs Erorr ]]/Table8[[#This Row],[Adj Close]]</f>
        <v>4.5000249950745003E-2</v>
      </c>
      <c r="M899" s="75">
        <f t="shared" si="27"/>
        <v>106.22797</v>
      </c>
      <c r="N899" s="69">
        <f>(Table8[[#This Row],[Adj Close]]-Table8[[#This Row],[Forecast 6 Period ]])</f>
        <v>-4.2078699999999998</v>
      </c>
      <c r="O899" s="69">
        <f>Table8[[#This Row],[Erorr 2]]^2</f>
        <v>17.706169936899997</v>
      </c>
      <c r="P899" s="69">
        <f>ABS(Table8[[#This Row],[Erorr 2]])</f>
        <v>4.2078699999999998</v>
      </c>
      <c r="Q899" s="6">
        <f>Table8[[#This Row],[Abs Erorr 4]]/Table8[[#This Row],[Adj Close]]</f>
        <v>4.1245499661341244E-2</v>
      </c>
    </row>
    <row r="900" spans="6:17" x14ac:dyDescent="0.3">
      <c r="F900" s="79">
        <v>44769</v>
      </c>
      <c r="G900" s="80">
        <v>104.5997</v>
      </c>
      <c r="H900" s="69">
        <f t="shared" si="26"/>
        <v>104.34755999999999</v>
      </c>
      <c r="I900" s="69">
        <f>(Table8[[#This Row],[Adj Close]]-Table8[[#This Row],[Forecast 3 Period]])</f>
        <v>0.25214000000001136</v>
      </c>
      <c r="J900" s="69">
        <f>Table8[[#This Row],[Erorr ]]^2</f>
        <v>6.3574579600005732E-2</v>
      </c>
      <c r="K900" s="69">
        <f>ABS(Table8[[#This Row],[Erorr ]])</f>
        <v>0.25214000000001136</v>
      </c>
      <c r="L900" s="6">
        <f>Table8[[#This Row],[Abs Erorr ]]/Table8[[#This Row],[Adj Close]]</f>
        <v>2.4105231659365309E-3</v>
      </c>
      <c r="M900" s="75">
        <f t="shared" si="27"/>
        <v>105.77702000000001</v>
      </c>
      <c r="N900" s="69">
        <f>(Table8[[#This Row],[Adj Close]]-Table8[[#This Row],[Forecast 6 Period ]])</f>
        <v>-1.1773200000000088</v>
      </c>
      <c r="O900" s="69">
        <f>Table8[[#This Row],[Erorr 2]]^2</f>
        <v>1.3860823824000208</v>
      </c>
      <c r="P900" s="69">
        <f>ABS(Table8[[#This Row],[Erorr 2]])</f>
        <v>1.1773200000000088</v>
      </c>
      <c r="Q900" s="6">
        <f>Table8[[#This Row],[Abs Erorr 4]]/Table8[[#This Row],[Adj Close]]</f>
        <v>1.1255481612280044E-2</v>
      </c>
    </row>
    <row r="901" spans="6:17" x14ac:dyDescent="0.3">
      <c r="F901" s="79">
        <v>44770</v>
      </c>
      <c r="G901" s="80">
        <v>108.83759999999999</v>
      </c>
      <c r="H901" s="69">
        <f t="shared" si="26"/>
        <v>104.23894999999999</v>
      </c>
      <c r="I901" s="69">
        <f>(Table8[[#This Row],[Adj Close]]-Table8[[#This Row],[Forecast 3 Period]])</f>
        <v>4.5986500000000063</v>
      </c>
      <c r="J901" s="69">
        <f>Table8[[#This Row],[Erorr ]]^2</f>
        <v>21.147581822500058</v>
      </c>
      <c r="K901" s="69">
        <f>ABS(Table8[[#This Row],[Erorr ]])</f>
        <v>4.5986500000000063</v>
      </c>
      <c r="L901" s="6">
        <f>Table8[[#This Row],[Abs Erorr ]]/Table8[[#This Row],[Adj Close]]</f>
        <v>4.2252401743515168E-2</v>
      </c>
      <c r="M901" s="75">
        <f t="shared" si="27"/>
        <v>105.2834</v>
      </c>
      <c r="N901" s="69">
        <f>(Table8[[#This Row],[Adj Close]]-Table8[[#This Row],[Forecast 6 Period ]])</f>
        <v>3.5541999999999945</v>
      </c>
      <c r="O901" s="69">
        <f>Table8[[#This Row],[Erorr 2]]^2</f>
        <v>12.63233763999996</v>
      </c>
      <c r="P901" s="69">
        <f>ABS(Table8[[#This Row],[Erorr 2]])</f>
        <v>3.5541999999999945</v>
      </c>
      <c r="Q901" s="6">
        <f>Table8[[#This Row],[Abs Erorr 4]]/Table8[[#This Row],[Adj Close]]</f>
        <v>3.2655993884466349E-2</v>
      </c>
    </row>
    <row r="902" spans="6:17" x14ac:dyDescent="0.3">
      <c r="F902" s="79">
        <v>44771</v>
      </c>
      <c r="G902" s="80">
        <v>111.44629999999999</v>
      </c>
      <c r="H902" s="69">
        <f t="shared" ref="H902:H965" si="28">$A$10*G901+$A$11*G900+$A$12*G899</f>
        <v>105.52098000000001</v>
      </c>
      <c r="I902" s="69">
        <f>(Table8[[#This Row],[Adj Close]]-Table8[[#This Row],[Forecast 3 Period]])</f>
        <v>5.925319999999985</v>
      </c>
      <c r="J902" s="69">
        <f>Table8[[#This Row],[Erorr ]]^2</f>
        <v>35.109417102399824</v>
      </c>
      <c r="K902" s="69">
        <f>ABS(Table8[[#This Row],[Erorr ]])</f>
        <v>5.925319999999985</v>
      </c>
      <c r="L902" s="6">
        <f>Table8[[#This Row],[Abs Erorr ]]/Table8[[#This Row],[Adj Close]]</f>
        <v>5.3167489634020917E-2</v>
      </c>
      <c r="M902" s="75">
        <f t="shared" si="27"/>
        <v>105.69361000000001</v>
      </c>
      <c r="N902" s="69">
        <f>(Table8[[#This Row],[Adj Close]]-Table8[[#This Row],[Forecast 6 Period ]])</f>
        <v>5.752689999999987</v>
      </c>
      <c r="O902" s="69">
        <f>Table8[[#This Row],[Erorr 2]]^2</f>
        <v>33.093442236099847</v>
      </c>
      <c r="P902" s="69">
        <f>ABS(Table8[[#This Row],[Erorr 2]])</f>
        <v>5.752689999999987</v>
      </c>
      <c r="Q902" s="6">
        <f>Table8[[#This Row],[Abs Erorr 4]]/Table8[[#This Row],[Adj Close]]</f>
        <v>5.1618492493694157E-2</v>
      </c>
    </row>
    <row r="903" spans="6:17" x14ac:dyDescent="0.3">
      <c r="F903" s="79">
        <v>44774</v>
      </c>
      <c r="G903" s="80">
        <v>110.8451</v>
      </c>
      <c r="H903" s="69">
        <f t="shared" si="28"/>
        <v>108.60970999999999</v>
      </c>
      <c r="I903" s="69">
        <f>(Table8[[#This Row],[Adj Close]]-Table8[[#This Row],[Forecast 3 Period]])</f>
        <v>2.2353900000000095</v>
      </c>
      <c r="J903" s="69">
        <f>Table8[[#This Row],[Erorr ]]^2</f>
        <v>4.9969684521000426</v>
      </c>
      <c r="K903" s="69">
        <f>ABS(Table8[[#This Row],[Erorr ]])</f>
        <v>2.2353900000000095</v>
      </c>
      <c r="L903" s="6">
        <f>Table8[[#This Row],[Abs Erorr ]]/Table8[[#This Row],[Adj Close]]</f>
        <v>2.0166791315087536E-2</v>
      </c>
      <c r="M903" s="75">
        <f t="shared" si="27"/>
        <v>106.56058</v>
      </c>
      <c r="N903" s="69">
        <f>(Table8[[#This Row],[Adj Close]]-Table8[[#This Row],[Forecast 6 Period ]])</f>
        <v>4.2845200000000006</v>
      </c>
      <c r="O903" s="69">
        <f>Table8[[#This Row],[Erorr 2]]^2</f>
        <v>18.357111630400006</v>
      </c>
      <c r="P903" s="69">
        <f>ABS(Table8[[#This Row],[Erorr 2]])</f>
        <v>4.2845200000000006</v>
      </c>
      <c r="Q903" s="6">
        <f>Table8[[#This Row],[Abs Erorr 4]]/Table8[[#This Row],[Adj Close]]</f>
        <v>3.8653219673219656E-2</v>
      </c>
    </row>
    <row r="904" spans="6:17" x14ac:dyDescent="0.3">
      <c r="F904" s="79">
        <v>44775</v>
      </c>
      <c r="G904" s="80">
        <v>108.39149999999999</v>
      </c>
      <c r="H904" s="69">
        <f t="shared" si="28"/>
        <v>110.42321</v>
      </c>
      <c r="I904" s="69">
        <f>(Table8[[#This Row],[Adj Close]]-Table8[[#This Row],[Forecast 3 Period]])</f>
        <v>-2.0317100000000039</v>
      </c>
      <c r="J904" s="69">
        <f>Table8[[#This Row],[Erorr ]]^2</f>
        <v>4.1278455241000156</v>
      </c>
      <c r="K904" s="69">
        <f>ABS(Table8[[#This Row],[Erorr ]])</f>
        <v>2.0317100000000039</v>
      </c>
      <c r="L904" s="6">
        <f>Table8[[#This Row],[Abs Erorr ]]/Table8[[#This Row],[Adj Close]]</f>
        <v>1.874418196998846E-2</v>
      </c>
      <c r="M904" s="75">
        <f t="shared" si="27"/>
        <v>107.94543</v>
      </c>
      <c r="N904" s="69">
        <f>(Table8[[#This Row],[Adj Close]]-Table8[[#This Row],[Forecast 6 Period ]])</f>
        <v>0.44606999999999175</v>
      </c>
      <c r="O904" s="69">
        <f>Table8[[#This Row],[Erorr 2]]^2</f>
        <v>0.19897844489999264</v>
      </c>
      <c r="P904" s="69">
        <f>ABS(Table8[[#This Row],[Erorr 2]])</f>
        <v>0.44606999999999175</v>
      </c>
      <c r="Q904" s="6">
        <f>Table8[[#This Row],[Abs Erorr 4]]/Table8[[#This Row],[Adj Close]]</f>
        <v>4.1153595992304915E-3</v>
      </c>
    </row>
    <row r="905" spans="6:17" x14ac:dyDescent="0.3">
      <c r="F905" s="79">
        <v>44776</v>
      </c>
      <c r="G905" s="80">
        <v>110.82559999999999</v>
      </c>
      <c r="H905" s="69">
        <f t="shared" si="28"/>
        <v>110.04401999999999</v>
      </c>
      <c r="I905" s="69">
        <f>(Table8[[#This Row],[Adj Close]]-Table8[[#This Row],[Forecast 3 Period]])</f>
        <v>0.78158000000000527</v>
      </c>
      <c r="J905" s="69">
        <f>Table8[[#This Row],[Erorr ]]^2</f>
        <v>0.61086729640000825</v>
      </c>
      <c r="K905" s="69">
        <f>ABS(Table8[[#This Row],[Erorr ]])</f>
        <v>0.78158000000000527</v>
      </c>
      <c r="L905" s="6">
        <f>Table8[[#This Row],[Abs Erorr ]]/Table8[[#This Row],[Adj Close]]</f>
        <v>7.0523416972252378E-3</v>
      </c>
      <c r="M905" s="75">
        <f t="shared" ref="M905:M968" si="29">$B$10*G904+$B$11*G903+$B$12*G902+$B$13*G901+$B$14*G900+$B$15*G899</f>
        <v>108.56608000000001</v>
      </c>
      <c r="N905" s="69">
        <f>(Table8[[#This Row],[Adj Close]]-Table8[[#This Row],[Forecast 6 Period ]])</f>
        <v>2.2595199999999807</v>
      </c>
      <c r="O905" s="69">
        <f>Table8[[#This Row],[Erorr 2]]^2</f>
        <v>5.1054306303999129</v>
      </c>
      <c r="P905" s="69">
        <f>ABS(Table8[[#This Row],[Erorr 2]])</f>
        <v>2.2595199999999807</v>
      </c>
      <c r="Q905" s="6">
        <f>Table8[[#This Row],[Abs Erorr 4]]/Table8[[#This Row],[Adj Close]]</f>
        <v>2.0388069182571363E-2</v>
      </c>
    </row>
    <row r="906" spans="6:17" x14ac:dyDescent="0.3">
      <c r="F906" s="79">
        <v>44777</v>
      </c>
      <c r="G906" s="80">
        <v>111.0196</v>
      </c>
      <c r="H906" s="69">
        <f t="shared" si="28"/>
        <v>110.10122</v>
      </c>
      <c r="I906" s="69">
        <f>(Table8[[#This Row],[Adj Close]]-Table8[[#This Row],[Forecast 3 Period]])</f>
        <v>0.91837999999999909</v>
      </c>
      <c r="J906" s="69">
        <f>Table8[[#This Row],[Erorr ]]^2</f>
        <v>0.84342182439999835</v>
      </c>
      <c r="K906" s="69">
        <f>ABS(Table8[[#This Row],[Erorr ]])</f>
        <v>0.91837999999999909</v>
      </c>
      <c r="L906" s="6">
        <f>Table8[[#This Row],[Abs Erorr ]]/Table8[[#This Row],[Adj Close]]</f>
        <v>8.2722330111079413E-3</v>
      </c>
      <c r="M906" s="75">
        <f t="shared" si="29"/>
        <v>109.64542999999999</v>
      </c>
      <c r="N906" s="69">
        <f>(Table8[[#This Row],[Adj Close]]-Table8[[#This Row],[Forecast 6 Period ]])</f>
        <v>1.3741700000000066</v>
      </c>
      <c r="O906" s="69">
        <f>Table8[[#This Row],[Erorr 2]]^2</f>
        <v>1.888343188900018</v>
      </c>
      <c r="P906" s="69">
        <f>ABS(Table8[[#This Row],[Erorr 2]])</f>
        <v>1.3741700000000066</v>
      </c>
      <c r="Q906" s="6">
        <f>Table8[[#This Row],[Abs Erorr 4]]/Table8[[#This Row],[Adj Close]]</f>
        <v>1.2377724293728375E-2</v>
      </c>
    </row>
    <row r="907" spans="6:17" x14ac:dyDescent="0.3">
      <c r="F907" s="79">
        <v>44778</v>
      </c>
      <c r="G907" s="80">
        <v>110.428</v>
      </c>
      <c r="H907" s="69">
        <f t="shared" si="28"/>
        <v>110.17296999999999</v>
      </c>
      <c r="I907" s="69">
        <f>(Table8[[#This Row],[Adj Close]]-Table8[[#This Row],[Forecast 3 Period]])</f>
        <v>0.25503000000000497</v>
      </c>
      <c r="J907" s="69">
        <f>Table8[[#This Row],[Erorr ]]^2</f>
        <v>6.504030090000254E-2</v>
      </c>
      <c r="K907" s="69">
        <f>ABS(Table8[[#This Row],[Erorr ]])</f>
        <v>0.25503000000000497</v>
      </c>
      <c r="L907" s="6">
        <f>Table8[[#This Row],[Abs Erorr ]]/Table8[[#This Row],[Adj Close]]</f>
        <v>2.3094686130329715E-3</v>
      </c>
      <c r="M907" s="75">
        <f t="shared" si="29"/>
        <v>110.24474999999998</v>
      </c>
      <c r="N907" s="69">
        <f>(Table8[[#This Row],[Adj Close]]-Table8[[#This Row],[Forecast 6 Period ]])</f>
        <v>0.18325000000001523</v>
      </c>
      <c r="O907" s="69">
        <f>Table8[[#This Row],[Erorr 2]]^2</f>
        <v>3.358056250000558E-2</v>
      </c>
      <c r="P907" s="69">
        <f>ABS(Table8[[#This Row],[Erorr 2]])</f>
        <v>0.18325000000001523</v>
      </c>
      <c r="Q907" s="6">
        <f>Table8[[#This Row],[Abs Erorr 4]]/Table8[[#This Row],[Adj Close]]</f>
        <v>1.6594523128193506E-3</v>
      </c>
    </row>
    <row r="908" spans="6:17" x14ac:dyDescent="0.3">
      <c r="F908" s="79">
        <v>44781</v>
      </c>
      <c r="G908" s="80">
        <v>110.55410000000001</v>
      </c>
      <c r="H908" s="69">
        <f t="shared" si="28"/>
        <v>110.72476</v>
      </c>
      <c r="I908" s="69">
        <f>(Table8[[#This Row],[Adj Close]]-Table8[[#This Row],[Forecast 3 Period]])</f>
        <v>-0.17065999999999804</v>
      </c>
      <c r="J908" s="69">
        <f>Table8[[#This Row],[Erorr ]]^2</f>
        <v>2.912483559999933E-2</v>
      </c>
      <c r="K908" s="69">
        <f>ABS(Table8[[#This Row],[Erorr ]])</f>
        <v>0.17065999999999804</v>
      </c>
      <c r="L908" s="6">
        <f>Table8[[#This Row],[Abs Erorr ]]/Table8[[#This Row],[Adj Close]]</f>
        <v>1.543678615266173E-3</v>
      </c>
      <c r="M908" s="75">
        <f t="shared" si="29"/>
        <v>110.36207999999999</v>
      </c>
      <c r="N908" s="69">
        <f>(Table8[[#This Row],[Adj Close]]-Table8[[#This Row],[Forecast 6 Period ]])</f>
        <v>0.19202000000001362</v>
      </c>
      <c r="O908" s="69">
        <f>Table8[[#This Row],[Erorr 2]]^2</f>
        <v>3.6871680400005234E-2</v>
      </c>
      <c r="P908" s="69">
        <f>ABS(Table8[[#This Row],[Erorr 2]])</f>
        <v>0.19202000000001362</v>
      </c>
      <c r="Q908" s="6">
        <f>Table8[[#This Row],[Abs Erorr 4]]/Table8[[#This Row],[Adj Close]]</f>
        <v>1.7368871891681413E-3</v>
      </c>
    </row>
    <row r="909" spans="6:17" x14ac:dyDescent="0.3">
      <c r="F909" s="79">
        <v>44782</v>
      </c>
      <c r="G909" s="80">
        <v>106.7817</v>
      </c>
      <c r="H909" s="69">
        <f t="shared" si="28"/>
        <v>110.65592000000001</v>
      </c>
      <c r="I909" s="69">
        <f>(Table8[[#This Row],[Adj Close]]-Table8[[#This Row],[Forecast 3 Period]])</f>
        <v>-3.8742200000000082</v>
      </c>
      <c r="J909" s="69">
        <f>Table8[[#This Row],[Erorr ]]^2</f>
        <v>15.009580608400064</v>
      </c>
      <c r="K909" s="69">
        <f>ABS(Table8[[#This Row],[Erorr ]])</f>
        <v>3.8742200000000082</v>
      </c>
      <c r="L909" s="6">
        <f>Table8[[#This Row],[Abs Erorr ]]/Table8[[#This Row],[Adj Close]]</f>
        <v>3.6281684970364846E-2</v>
      </c>
      <c r="M909" s="75">
        <f t="shared" si="29"/>
        <v>110.48912000000001</v>
      </c>
      <c r="N909" s="69">
        <f>(Table8[[#This Row],[Adj Close]]-Table8[[#This Row],[Forecast 6 Period ]])</f>
        <v>-3.7074200000000133</v>
      </c>
      <c r="O909" s="69">
        <f>Table8[[#This Row],[Erorr 2]]^2</f>
        <v>13.744963056400099</v>
      </c>
      <c r="P909" s="69">
        <f>ABS(Table8[[#This Row],[Erorr 2]])</f>
        <v>3.7074200000000133</v>
      </c>
      <c r="Q909" s="6">
        <f>Table8[[#This Row],[Abs Erorr 4]]/Table8[[#This Row],[Adj Close]]</f>
        <v>3.4719619560280586E-2</v>
      </c>
    </row>
    <row r="910" spans="6:17" x14ac:dyDescent="0.3">
      <c r="F910" s="79">
        <v>44783</v>
      </c>
      <c r="G910" s="80">
        <v>109.7201</v>
      </c>
      <c r="H910" s="69">
        <f t="shared" si="28"/>
        <v>109.00731</v>
      </c>
      <c r="I910" s="69">
        <f>(Table8[[#This Row],[Adj Close]]-Table8[[#This Row],[Forecast 3 Period]])</f>
        <v>0.71278999999999826</v>
      </c>
      <c r="J910" s="69">
        <f>Table8[[#This Row],[Erorr ]]^2</f>
        <v>0.50806958409999747</v>
      </c>
      <c r="K910" s="69">
        <f>ABS(Table8[[#This Row],[Erorr ]])</f>
        <v>0.71278999999999826</v>
      </c>
      <c r="L910" s="6">
        <f>Table8[[#This Row],[Abs Erorr ]]/Table8[[#This Row],[Adj Close]]</f>
        <v>6.496439576704708E-3</v>
      </c>
      <c r="M910" s="75">
        <f t="shared" si="29"/>
        <v>109.67839000000001</v>
      </c>
      <c r="N910" s="69">
        <f>(Table8[[#This Row],[Adj Close]]-Table8[[#This Row],[Forecast 6 Period ]])</f>
        <v>4.1709999999994807E-2</v>
      </c>
      <c r="O910" s="69">
        <f>Table8[[#This Row],[Erorr 2]]^2</f>
        <v>1.7397240999995668E-3</v>
      </c>
      <c r="P910" s="69">
        <f>ABS(Table8[[#This Row],[Erorr 2]])</f>
        <v>4.1709999999994807E-2</v>
      </c>
      <c r="Q910" s="6">
        <f>Table8[[#This Row],[Abs Erorr 4]]/Table8[[#This Row],[Adj Close]]</f>
        <v>3.8014912490960917E-4</v>
      </c>
    </row>
    <row r="911" spans="6:17" x14ac:dyDescent="0.3">
      <c r="F911" s="79">
        <v>44784</v>
      </c>
      <c r="G911" s="80">
        <v>110.6511</v>
      </c>
      <c r="H911" s="69">
        <f t="shared" si="28"/>
        <v>109.08878</v>
      </c>
      <c r="I911" s="69">
        <f>(Table8[[#This Row],[Adj Close]]-Table8[[#This Row],[Forecast 3 Period]])</f>
        <v>1.5623199999999997</v>
      </c>
      <c r="J911" s="69">
        <f>Table8[[#This Row],[Erorr ]]^2</f>
        <v>2.4408437823999991</v>
      </c>
      <c r="K911" s="69">
        <f>ABS(Table8[[#This Row],[Erorr ]])</f>
        <v>1.5623199999999997</v>
      </c>
      <c r="L911" s="6">
        <f>Table8[[#This Row],[Abs Erorr ]]/Table8[[#This Row],[Adj Close]]</f>
        <v>1.4119335460741012E-2</v>
      </c>
      <c r="M911" s="75">
        <f t="shared" si="29"/>
        <v>109.68130000000001</v>
      </c>
      <c r="N911" s="69">
        <f>(Table8[[#This Row],[Adj Close]]-Table8[[#This Row],[Forecast 6 Period ]])</f>
        <v>0.96979999999999222</v>
      </c>
      <c r="O911" s="69">
        <f>Table8[[#This Row],[Erorr 2]]^2</f>
        <v>0.94051203999998489</v>
      </c>
      <c r="P911" s="69">
        <f>ABS(Table8[[#This Row],[Erorr 2]])</f>
        <v>0.96979999999999222</v>
      </c>
      <c r="Q911" s="6">
        <f>Table8[[#This Row],[Abs Erorr 4]]/Table8[[#This Row],[Adj Close]]</f>
        <v>8.7644858478586503E-3</v>
      </c>
    </row>
    <row r="912" spans="6:17" x14ac:dyDescent="0.3">
      <c r="F912" s="79">
        <v>44785</v>
      </c>
      <c r="G912" s="80">
        <v>112.5615</v>
      </c>
      <c r="H912" s="69">
        <f t="shared" si="28"/>
        <v>109.21097999999999</v>
      </c>
      <c r="I912" s="69">
        <f>(Table8[[#This Row],[Adj Close]]-Table8[[#This Row],[Forecast 3 Period]])</f>
        <v>3.3505200000000031</v>
      </c>
      <c r="J912" s="69">
        <f>Table8[[#This Row],[Erorr ]]^2</f>
        <v>11.225984270400021</v>
      </c>
      <c r="K912" s="69">
        <f>ABS(Table8[[#This Row],[Erorr ]])</f>
        <v>3.3505200000000031</v>
      </c>
      <c r="L912" s="6">
        <f>Table8[[#This Row],[Abs Erorr ]]/Table8[[#This Row],[Adj Close]]</f>
        <v>2.9766127850108636E-2</v>
      </c>
      <c r="M912" s="75">
        <f t="shared" si="29"/>
        <v>109.68616000000002</v>
      </c>
      <c r="N912" s="69">
        <f>(Table8[[#This Row],[Adj Close]]-Table8[[#This Row],[Forecast 6 Period ]])</f>
        <v>2.87533999999998</v>
      </c>
      <c r="O912" s="69">
        <f>Table8[[#This Row],[Erorr 2]]^2</f>
        <v>8.2675801155998858</v>
      </c>
      <c r="P912" s="69">
        <f>ABS(Table8[[#This Row],[Erorr 2]])</f>
        <v>2.87533999999998</v>
      </c>
      <c r="Q912" s="6">
        <f>Table8[[#This Row],[Abs Erorr 4]]/Table8[[#This Row],[Adj Close]]</f>
        <v>2.5544613389124879E-2</v>
      </c>
    </row>
    <row r="913" spans="6:17" x14ac:dyDescent="0.3">
      <c r="F913" s="79">
        <v>44788</v>
      </c>
      <c r="G913" s="80">
        <v>112.804</v>
      </c>
      <c r="H913" s="69">
        <f t="shared" si="28"/>
        <v>111.13596000000001</v>
      </c>
      <c r="I913" s="69">
        <f>(Table8[[#This Row],[Adj Close]]-Table8[[#This Row],[Forecast 3 Period]])</f>
        <v>1.6680399999999906</v>
      </c>
      <c r="J913" s="69">
        <f>Table8[[#This Row],[Erorr ]]^2</f>
        <v>2.7823574415999688</v>
      </c>
      <c r="K913" s="69">
        <f>ABS(Table8[[#This Row],[Erorr ]])</f>
        <v>1.6680399999999906</v>
      </c>
      <c r="L913" s="6">
        <f>Table8[[#This Row],[Abs Erorr ]]/Table8[[#This Row],[Adj Close]]</f>
        <v>1.4787064288500325E-2</v>
      </c>
      <c r="M913" s="75">
        <f t="shared" si="29"/>
        <v>110.04109000000003</v>
      </c>
      <c r="N913" s="69">
        <f>(Table8[[#This Row],[Adj Close]]-Table8[[#This Row],[Forecast 6 Period ]])</f>
        <v>2.7629099999999767</v>
      </c>
      <c r="O913" s="69">
        <f>Table8[[#This Row],[Erorr 2]]^2</f>
        <v>7.6336716680998711</v>
      </c>
      <c r="P913" s="69">
        <f>ABS(Table8[[#This Row],[Erorr 2]])</f>
        <v>2.7629099999999767</v>
      </c>
      <c r="Q913" s="6">
        <f>Table8[[#This Row],[Abs Erorr 4]]/Table8[[#This Row],[Adj Close]]</f>
        <v>2.4493014432112128E-2</v>
      </c>
    </row>
    <row r="914" spans="6:17" x14ac:dyDescent="0.3">
      <c r="F914" s="79">
        <v>44789</v>
      </c>
      <c r="G914" s="80">
        <v>114.4914</v>
      </c>
      <c r="H914" s="69">
        <f t="shared" si="28"/>
        <v>112.08538</v>
      </c>
      <c r="I914" s="69">
        <f>(Table8[[#This Row],[Adj Close]]-Table8[[#This Row],[Forecast 3 Period]])</f>
        <v>2.406019999999998</v>
      </c>
      <c r="J914" s="69">
        <f>Table8[[#This Row],[Erorr ]]^2</f>
        <v>5.7889322403999905</v>
      </c>
      <c r="K914" s="69">
        <f>ABS(Table8[[#This Row],[Erorr ]])</f>
        <v>2.406019999999998</v>
      </c>
      <c r="L914" s="6">
        <f>Table8[[#This Row],[Abs Erorr ]]/Table8[[#This Row],[Adj Close]]</f>
        <v>2.1014853517382075E-2</v>
      </c>
      <c r="M914" s="75">
        <f t="shared" si="29"/>
        <v>110.88091999999997</v>
      </c>
      <c r="N914" s="69">
        <f>(Table8[[#This Row],[Adj Close]]-Table8[[#This Row],[Forecast 6 Period ]])</f>
        <v>3.6104800000000239</v>
      </c>
      <c r="O914" s="69">
        <f>Table8[[#This Row],[Erorr 2]]^2</f>
        <v>13.035565830400172</v>
      </c>
      <c r="P914" s="69">
        <f>ABS(Table8[[#This Row],[Erorr 2]])</f>
        <v>3.6104800000000239</v>
      </c>
      <c r="Q914" s="6">
        <f>Table8[[#This Row],[Abs Erorr 4]]/Table8[[#This Row],[Adj Close]]</f>
        <v>3.1534944982767474E-2</v>
      </c>
    </row>
    <row r="915" spans="6:17" x14ac:dyDescent="0.3">
      <c r="F915" s="79">
        <v>44790</v>
      </c>
      <c r="G915" s="80">
        <v>113.5022</v>
      </c>
      <c r="H915" s="69">
        <f t="shared" si="28"/>
        <v>113.40620999999999</v>
      </c>
      <c r="I915" s="69">
        <f>(Table8[[#This Row],[Adj Close]]-Table8[[#This Row],[Forecast 3 Period]])</f>
        <v>9.5990000000014675E-2</v>
      </c>
      <c r="J915" s="69">
        <f>Table8[[#This Row],[Erorr ]]^2</f>
        <v>9.214080100002818E-3</v>
      </c>
      <c r="K915" s="69">
        <f>ABS(Table8[[#This Row],[Erorr ]])</f>
        <v>9.5990000000014675E-2</v>
      </c>
      <c r="L915" s="6">
        <f>Table8[[#This Row],[Abs Erorr ]]/Table8[[#This Row],[Adj Close]]</f>
        <v>8.4571047962078857E-4</v>
      </c>
      <c r="M915" s="75">
        <f t="shared" si="29"/>
        <v>111.75178</v>
      </c>
      <c r="N915" s="69">
        <f>(Table8[[#This Row],[Adj Close]]-Table8[[#This Row],[Forecast 6 Period ]])</f>
        <v>1.7504200000000054</v>
      </c>
      <c r="O915" s="69">
        <f>Table8[[#This Row],[Erorr 2]]^2</f>
        <v>3.0639701764000189</v>
      </c>
      <c r="P915" s="69">
        <f>ABS(Table8[[#This Row],[Erorr 2]])</f>
        <v>1.7504200000000054</v>
      </c>
      <c r="Q915" s="6">
        <f>Table8[[#This Row],[Abs Erorr 4]]/Table8[[#This Row],[Adj Close]]</f>
        <v>1.5421903716403782E-2</v>
      </c>
    </row>
    <row r="916" spans="6:17" x14ac:dyDescent="0.3">
      <c r="F916" s="79">
        <v>44791</v>
      </c>
      <c r="G916" s="80">
        <v>112.5034</v>
      </c>
      <c r="H916" s="69">
        <f t="shared" si="28"/>
        <v>113.5895</v>
      </c>
      <c r="I916" s="69">
        <f>(Table8[[#This Row],[Adj Close]]-Table8[[#This Row],[Forecast 3 Period]])</f>
        <v>-1.0861000000000018</v>
      </c>
      <c r="J916" s="69">
        <f>Table8[[#This Row],[Erorr ]]^2</f>
        <v>1.1796132100000041</v>
      </c>
      <c r="K916" s="69">
        <f>ABS(Table8[[#This Row],[Erorr ]])</f>
        <v>1.0861000000000018</v>
      </c>
      <c r="L916" s="6">
        <f>Table8[[#This Row],[Abs Erorr ]]/Table8[[#This Row],[Adj Close]]</f>
        <v>9.6539304589905884E-3</v>
      </c>
      <c r="M916" s="75">
        <f t="shared" si="29"/>
        <v>112.70894</v>
      </c>
      <c r="N916" s="69">
        <f>(Table8[[#This Row],[Adj Close]]-Table8[[#This Row],[Forecast 6 Period ]])</f>
        <v>-0.20553999999999917</v>
      </c>
      <c r="O916" s="69">
        <f>Table8[[#This Row],[Erorr 2]]^2</f>
        <v>4.2246691599999657E-2</v>
      </c>
      <c r="P916" s="69">
        <f>ABS(Table8[[#This Row],[Erorr 2]])</f>
        <v>0.20553999999999917</v>
      </c>
      <c r="Q916" s="6">
        <f>Table8[[#This Row],[Abs Erorr 4]]/Table8[[#This Row],[Adj Close]]</f>
        <v>1.82696700721933E-3</v>
      </c>
    </row>
    <row r="917" spans="6:17" x14ac:dyDescent="0.3">
      <c r="F917" s="79">
        <v>44792</v>
      </c>
      <c r="G917" s="80">
        <v>109.73950000000001</v>
      </c>
      <c r="H917" s="69">
        <f t="shared" si="28"/>
        <v>113.39944</v>
      </c>
      <c r="I917" s="69">
        <f>(Table8[[#This Row],[Adj Close]]-Table8[[#This Row],[Forecast 3 Period]])</f>
        <v>-3.6599399999999918</v>
      </c>
      <c r="J917" s="69">
        <f>Table8[[#This Row],[Erorr ]]^2</f>
        <v>13.395160803599939</v>
      </c>
      <c r="K917" s="69">
        <f>ABS(Table8[[#This Row],[Erorr ]])</f>
        <v>3.6599399999999918</v>
      </c>
      <c r="L917" s="6">
        <f>Table8[[#This Row],[Abs Erorr ]]/Table8[[#This Row],[Adj Close]]</f>
        <v>3.3351163437048567E-2</v>
      </c>
      <c r="M917" s="75">
        <f t="shared" si="29"/>
        <v>112.98146000000001</v>
      </c>
      <c r="N917" s="69">
        <f>(Table8[[#This Row],[Adj Close]]-Table8[[#This Row],[Forecast 6 Period ]])</f>
        <v>-3.2419600000000059</v>
      </c>
      <c r="O917" s="69">
        <f>Table8[[#This Row],[Erorr 2]]^2</f>
        <v>10.510304641600039</v>
      </c>
      <c r="P917" s="69">
        <f>ABS(Table8[[#This Row],[Erorr 2]])</f>
        <v>3.2419600000000059</v>
      </c>
      <c r="Q917" s="6">
        <f>Table8[[#This Row],[Abs Erorr 4]]/Table8[[#This Row],[Adj Close]]</f>
        <v>2.9542325233849306E-2</v>
      </c>
    </row>
    <row r="918" spans="6:17" x14ac:dyDescent="0.3">
      <c r="F918" s="79">
        <v>44795</v>
      </c>
      <c r="G918" s="80">
        <v>107.0047</v>
      </c>
      <c r="H918" s="69">
        <f t="shared" si="28"/>
        <v>111.69748000000001</v>
      </c>
      <c r="I918" s="69">
        <f>(Table8[[#This Row],[Adj Close]]-Table8[[#This Row],[Forecast 3 Period]])</f>
        <v>-4.6927800000000133</v>
      </c>
      <c r="J918" s="69">
        <f>Table8[[#This Row],[Erorr ]]^2</f>
        <v>22.022184128400124</v>
      </c>
      <c r="K918" s="69">
        <f>ABS(Table8[[#This Row],[Erorr ]])</f>
        <v>4.6927800000000133</v>
      </c>
      <c r="L918" s="6">
        <f>Table8[[#This Row],[Abs Erorr ]]/Table8[[#This Row],[Adj Close]]</f>
        <v>4.3855830631738729E-2</v>
      </c>
      <c r="M918" s="75">
        <f t="shared" si="29"/>
        <v>112.58385000000001</v>
      </c>
      <c r="N918" s="69">
        <f>(Table8[[#This Row],[Adj Close]]-Table8[[#This Row],[Forecast 6 Period ]])</f>
        <v>-5.5791500000000127</v>
      </c>
      <c r="O918" s="69">
        <f>Table8[[#This Row],[Erorr 2]]^2</f>
        <v>31.126914722500143</v>
      </c>
      <c r="P918" s="69">
        <f>ABS(Table8[[#This Row],[Erorr 2]])</f>
        <v>5.5791500000000127</v>
      </c>
      <c r="Q918" s="6">
        <f>Table8[[#This Row],[Abs Erorr 4]]/Table8[[#This Row],[Adj Close]]</f>
        <v>5.2139298554175775E-2</v>
      </c>
    </row>
    <row r="919" spans="6:17" x14ac:dyDescent="0.3">
      <c r="F919" s="79">
        <v>44796</v>
      </c>
      <c r="G919" s="80">
        <v>107.33450000000001</v>
      </c>
      <c r="H919" s="69">
        <f t="shared" si="28"/>
        <v>109.47475</v>
      </c>
      <c r="I919" s="69">
        <f>(Table8[[#This Row],[Adj Close]]-Table8[[#This Row],[Forecast 3 Period]])</f>
        <v>-2.1402499999999947</v>
      </c>
      <c r="J919" s="69">
        <f>Table8[[#This Row],[Erorr ]]^2</f>
        <v>4.5806700624999772</v>
      </c>
      <c r="K919" s="69">
        <f>ABS(Table8[[#This Row],[Erorr ]])</f>
        <v>2.1402499999999947</v>
      </c>
      <c r="L919" s="6">
        <f>Table8[[#This Row],[Abs Erorr ]]/Table8[[#This Row],[Adj Close]]</f>
        <v>1.9940000652166775E-2</v>
      </c>
      <c r="M919" s="75">
        <f t="shared" si="29"/>
        <v>111.27950000000001</v>
      </c>
      <c r="N919" s="69">
        <f>(Table8[[#This Row],[Adj Close]]-Table8[[#This Row],[Forecast 6 Period ]])</f>
        <v>-3.9450000000000074</v>
      </c>
      <c r="O919" s="69">
        <f>Table8[[#This Row],[Erorr 2]]^2</f>
        <v>15.563025000000058</v>
      </c>
      <c r="P919" s="69">
        <f>ABS(Table8[[#This Row],[Erorr 2]])</f>
        <v>3.9450000000000074</v>
      </c>
      <c r="Q919" s="6">
        <f>Table8[[#This Row],[Abs Erorr 4]]/Table8[[#This Row],[Adj Close]]</f>
        <v>3.6754258882279296E-2</v>
      </c>
    </row>
    <row r="920" spans="6:17" x14ac:dyDescent="0.3">
      <c r="F920" s="79">
        <v>44797</v>
      </c>
      <c r="G920" s="80">
        <v>108.0424</v>
      </c>
      <c r="H920" s="69">
        <f t="shared" si="28"/>
        <v>107.95706000000001</v>
      </c>
      <c r="I920" s="69">
        <f>(Table8[[#This Row],[Adj Close]]-Table8[[#This Row],[Forecast 3 Period]])</f>
        <v>8.5339999999987981E-2</v>
      </c>
      <c r="J920" s="69">
        <f>Table8[[#This Row],[Erorr ]]^2</f>
        <v>7.2829155999979489E-3</v>
      </c>
      <c r="K920" s="69">
        <f>ABS(Table8[[#This Row],[Erorr ]])</f>
        <v>8.5339999999987981E-2</v>
      </c>
      <c r="L920" s="6">
        <f>Table8[[#This Row],[Abs Erorr ]]/Table8[[#This Row],[Adj Close]]</f>
        <v>7.8987508607720656E-4</v>
      </c>
      <c r="M920" s="75">
        <f t="shared" si="29"/>
        <v>110.11578</v>
      </c>
      <c r="N920" s="69">
        <f>(Table8[[#This Row],[Adj Close]]-Table8[[#This Row],[Forecast 6 Period ]])</f>
        <v>-2.0733800000000002</v>
      </c>
      <c r="O920" s="69">
        <f>Table8[[#This Row],[Erorr 2]]^2</f>
        <v>4.2989046244000013</v>
      </c>
      <c r="P920" s="69">
        <f>ABS(Table8[[#This Row],[Erorr 2]])</f>
        <v>2.0733800000000002</v>
      </c>
      <c r="Q920" s="6">
        <f>Table8[[#This Row],[Abs Erorr 4]]/Table8[[#This Row],[Adj Close]]</f>
        <v>1.9190428942711384E-2</v>
      </c>
    </row>
    <row r="921" spans="6:17" x14ac:dyDescent="0.3">
      <c r="F921" s="79">
        <v>44798</v>
      </c>
      <c r="G921" s="80">
        <v>109.79770000000001</v>
      </c>
      <c r="H921" s="69">
        <f t="shared" si="28"/>
        <v>107.51872</v>
      </c>
      <c r="I921" s="69">
        <f>(Table8[[#This Row],[Adj Close]]-Table8[[#This Row],[Forecast 3 Period]])</f>
        <v>2.2789800000000042</v>
      </c>
      <c r="J921" s="69">
        <f>Table8[[#This Row],[Erorr ]]^2</f>
        <v>5.1937498404000193</v>
      </c>
      <c r="K921" s="69">
        <f>ABS(Table8[[#This Row],[Erorr ]])</f>
        <v>2.2789800000000042</v>
      </c>
      <c r="L921" s="6">
        <f>Table8[[#This Row],[Abs Erorr ]]/Table8[[#This Row],[Adj Close]]</f>
        <v>2.075617248813048E-2</v>
      </c>
      <c r="M921" s="75">
        <f t="shared" si="29"/>
        <v>109.02478000000002</v>
      </c>
      <c r="N921" s="69">
        <f>(Table8[[#This Row],[Adj Close]]-Table8[[#This Row],[Forecast 6 Period ]])</f>
        <v>0.77291999999998495</v>
      </c>
      <c r="O921" s="69">
        <f>Table8[[#This Row],[Erorr 2]]^2</f>
        <v>0.59740532639997679</v>
      </c>
      <c r="P921" s="69">
        <f>ABS(Table8[[#This Row],[Erorr 2]])</f>
        <v>0.77291999999998495</v>
      </c>
      <c r="Q921" s="6">
        <f>Table8[[#This Row],[Abs Erorr 4]]/Table8[[#This Row],[Adj Close]]</f>
        <v>7.0394917197717701E-3</v>
      </c>
    </row>
    <row r="922" spans="6:17" x14ac:dyDescent="0.3">
      <c r="F922" s="79">
        <v>44799</v>
      </c>
      <c r="G922" s="80">
        <v>105.00700000000001</v>
      </c>
      <c r="H922" s="69">
        <f t="shared" si="28"/>
        <v>108.53215000000002</v>
      </c>
      <c r="I922" s="69">
        <f>(Table8[[#This Row],[Adj Close]]-Table8[[#This Row],[Forecast 3 Period]])</f>
        <v>-3.5251500000000107</v>
      </c>
      <c r="J922" s="69">
        <f>Table8[[#This Row],[Erorr ]]^2</f>
        <v>12.426682522500075</v>
      </c>
      <c r="K922" s="69">
        <f>ABS(Table8[[#This Row],[Erorr ]])</f>
        <v>3.5251500000000107</v>
      </c>
      <c r="L922" s="6">
        <f>Table8[[#This Row],[Abs Erorr ]]/Table8[[#This Row],[Adj Close]]</f>
        <v>3.3570619101583807E-2</v>
      </c>
      <c r="M922" s="75">
        <f t="shared" si="29"/>
        <v>108.66015000000002</v>
      </c>
      <c r="N922" s="69">
        <f>(Table8[[#This Row],[Adj Close]]-Table8[[#This Row],[Forecast 6 Period ]])</f>
        <v>-3.6531500000000108</v>
      </c>
      <c r="O922" s="69">
        <f>Table8[[#This Row],[Erorr 2]]^2</f>
        <v>13.345504922500078</v>
      </c>
      <c r="P922" s="69">
        <f>ABS(Table8[[#This Row],[Erorr 2]])</f>
        <v>3.6531500000000108</v>
      </c>
      <c r="Q922" s="6">
        <f>Table8[[#This Row],[Abs Erorr 4]]/Table8[[#This Row],[Adj Close]]</f>
        <v>3.4789585456207785E-2</v>
      </c>
    </row>
    <row r="923" spans="6:17" x14ac:dyDescent="0.3">
      <c r="F923" s="79">
        <v>44802</v>
      </c>
      <c r="G923" s="80">
        <v>104.6191</v>
      </c>
      <c r="H923" s="69">
        <f t="shared" si="28"/>
        <v>107.35483000000002</v>
      </c>
      <c r="I923" s="69">
        <f>(Table8[[#This Row],[Adj Close]]-Table8[[#This Row],[Forecast 3 Period]])</f>
        <v>-2.735730000000018</v>
      </c>
      <c r="J923" s="69">
        <f>Table8[[#This Row],[Erorr ]]^2</f>
        <v>7.4842186329000988</v>
      </c>
      <c r="K923" s="69">
        <f>ABS(Table8[[#This Row],[Erorr ]])</f>
        <v>2.735730000000018</v>
      </c>
      <c r="L923" s="6">
        <f>Table8[[#This Row],[Abs Erorr ]]/Table8[[#This Row],[Adj Close]]</f>
        <v>2.6149431604745386E-2</v>
      </c>
      <c r="M923" s="75">
        <f t="shared" si="29"/>
        <v>107.71074000000002</v>
      </c>
      <c r="N923" s="69">
        <f>(Table8[[#This Row],[Adj Close]]-Table8[[#This Row],[Forecast 6 Period ]])</f>
        <v>-3.0916400000000124</v>
      </c>
      <c r="O923" s="69">
        <f>Table8[[#This Row],[Erorr 2]]^2</f>
        <v>9.5582378896000773</v>
      </c>
      <c r="P923" s="69">
        <f>ABS(Table8[[#This Row],[Erorr 2]])</f>
        <v>3.0916400000000124</v>
      </c>
      <c r="Q923" s="6">
        <f>Table8[[#This Row],[Abs Erorr 4]]/Table8[[#This Row],[Adj Close]]</f>
        <v>2.9551391667487222E-2</v>
      </c>
    </row>
    <row r="924" spans="6:17" x14ac:dyDescent="0.3">
      <c r="F924" s="79">
        <v>44803</v>
      </c>
      <c r="G924" s="80">
        <v>104.5997</v>
      </c>
      <c r="H924" s="69">
        <f t="shared" si="28"/>
        <v>106.28905</v>
      </c>
      <c r="I924" s="69">
        <f>(Table8[[#This Row],[Adj Close]]-Table8[[#This Row],[Forecast 3 Period]])</f>
        <v>-1.6893500000000046</v>
      </c>
      <c r="J924" s="69">
        <f>Table8[[#This Row],[Erorr ]]^2</f>
        <v>2.8539034225000153</v>
      </c>
      <c r="K924" s="69">
        <f>ABS(Table8[[#This Row],[Erorr ]])</f>
        <v>1.6893500000000046</v>
      </c>
      <c r="L924" s="6">
        <f>Table8[[#This Row],[Abs Erorr ]]/Table8[[#This Row],[Adj Close]]</f>
        <v>1.6150619934856454E-2</v>
      </c>
      <c r="M924" s="75">
        <f t="shared" si="29"/>
        <v>106.92716000000001</v>
      </c>
      <c r="N924" s="69">
        <f>(Table8[[#This Row],[Adj Close]]-Table8[[#This Row],[Forecast 6 Period ]])</f>
        <v>-2.3274600000000163</v>
      </c>
      <c r="O924" s="69">
        <f>Table8[[#This Row],[Erorr 2]]^2</f>
        <v>5.417070051600076</v>
      </c>
      <c r="P924" s="69">
        <f>ABS(Table8[[#This Row],[Erorr 2]])</f>
        <v>2.3274600000000163</v>
      </c>
      <c r="Q924" s="6">
        <f>Table8[[#This Row],[Abs Erorr 4]]/Table8[[#This Row],[Adj Close]]</f>
        <v>2.2251115442969878E-2</v>
      </c>
    </row>
    <row r="925" spans="6:17" x14ac:dyDescent="0.3">
      <c r="F925" s="79">
        <v>44804</v>
      </c>
      <c r="G925" s="80">
        <v>103.2323</v>
      </c>
      <c r="H925" s="69">
        <f t="shared" si="28"/>
        <v>104.72771</v>
      </c>
      <c r="I925" s="69">
        <f>(Table8[[#This Row],[Adj Close]]-Table8[[#This Row],[Forecast 3 Period]])</f>
        <v>-1.4954100000000068</v>
      </c>
      <c r="J925" s="69">
        <f>Table8[[#This Row],[Erorr ]]^2</f>
        <v>2.2362510681000205</v>
      </c>
      <c r="K925" s="69">
        <f>ABS(Table8[[#This Row],[Erorr ]])</f>
        <v>1.4954100000000068</v>
      </c>
      <c r="L925" s="6">
        <f>Table8[[#This Row],[Abs Erorr ]]/Table8[[#This Row],[Adj Close]]</f>
        <v>1.448587312304392E-2</v>
      </c>
      <c r="M925" s="75">
        <f t="shared" si="29"/>
        <v>106.34239000000002</v>
      </c>
      <c r="N925" s="69">
        <f>(Table8[[#This Row],[Adj Close]]-Table8[[#This Row],[Forecast 6 Period ]])</f>
        <v>-3.110090000000028</v>
      </c>
      <c r="O925" s="69">
        <f>Table8[[#This Row],[Erorr 2]]^2</f>
        <v>9.6726598081001747</v>
      </c>
      <c r="P925" s="69">
        <f>ABS(Table8[[#This Row],[Erorr 2]])</f>
        <v>3.110090000000028</v>
      </c>
      <c r="Q925" s="6">
        <f>Table8[[#This Row],[Abs Erorr 4]]/Table8[[#This Row],[Adj Close]]</f>
        <v>3.012710169200946E-2</v>
      </c>
    </row>
    <row r="926" spans="6:17" x14ac:dyDescent="0.3">
      <c r="F926" s="79">
        <v>44805</v>
      </c>
      <c r="G926" s="80">
        <v>103.2711</v>
      </c>
      <c r="H926" s="69">
        <f t="shared" si="28"/>
        <v>104.05856</v>
      </c>
      <c r="I926" s="69">
        <f>(Table8[[#This Row],[Adj Close]]-Table8[[#This Row],[Forecast 3 Period]])</f>
        <v>-0.78745999999999583</v>
      </c>
      <c r="J926" s="69">
        <f>Table8[[#This Row],[Erorr ]]^2</f>
        <v>0.6200932515999934</v>
      </c>
      <c r="K926" s="69">
        <f>ABS(Table8[[#This Row],[Erorr ]])</f>
        <v>0.78745999999999583</v>
      </c>
      <c r="L926" s="6">
        <f>Table8[[#This Row],[Abs Erorr ]]/Table8[[#This Row],[Adj Close]]</f>
        <v>7.6251729670740002E-3</v>
      </c>
      <c r="M926" s="75">
        <f t="shared" si="29"/>
        <v>105.27563000000001</v>
      </c>
      <c r="N926" s="69">
        <f>(Table8[[#This Row],[Adj Close]]-Table8[[#This Row],[Forecast 6 Period ]])</f>
        <v>-2.0045300000000026</v>
      </c>
      <c r="O926" s="69">
        <f>Table8[[#This Row],[Erorr 2]]^2</f>
        <v>4.0181405209000101</v>
      </c>
      <c r="P926" s="69">
        <f>ABS(Table8[[#This Row],[Erorr 2]])</f>
        <v>2.0045300000000026</v>
      </c>
      <c r="Q926" s="6">
        <f>Table8[[#This Row],[Abs Erorr 4]]/Table8[[#This Row],[Adj Close]]</f>
        <v>1.9410367469698712E-2</v>
      </c>
    </row>
    <row r="927" spans="6:17" x14ac:dyDescent="0.3">
      <c r="F927" s="79">
        <v>44806</v>
      </c>
      <c r="G927" s="80">
        <v>102.8383</v>
      </c>
      <c r="H927" s="69">
        <f t="shared" si="28"/>
        <v>103.65804</v>
      </c>
      <c r="I927" s="69">
        <f>(Table8[[#This Row],[Adj Close]]-Table8[[#This Row],[Forecast 3 Period]])</f>
        <v>-0.81973999999999592</v>
      </c>
      <c r="J927" s="69">
        <f>Table8[[#This Row],[Erorr ]]^2</f>
        <v>0.67197366759999333</v>
      </c>
      <c r="K927" s="69">
        <f>ABS(Table8[[#This Row],[Erorr ]])</f>
        <v>0.81973999999999592</v>
      </c>
      <c r="L927" s="6">
        <f>Table8[[#This Row],[Abs Erorr ]]/Table8[[#This Row],[Adj Close]]</f>
        <v>7.971154715704129E-3</v>
      </c>
      <c r="M927" s="75">
        <f t="shared" si="29"/>
        <v>104.62491</v>
      </c>
      <c r="N927" s="69">
        <f>(Table8[[#This Row],[Adj Close]]-Table8[[#This Row],[Forecast 6 Period ]])</f>
        <v>-1.786609999999996</v>
      </c>
      <c r="O927" s="69">
        <f>Table8[[#This Row],[Erorr 2]]^2</f>
        <v>3.1919752920999858</v>
      </c>
      <c r="P927" s="69">
        <f>ABS(Table8[[#This Row],[Erorr 2]])</f>
        <v>1.786609999999996</v>
      </c>
      <c r="Q927" s="6">
        <f>Table8[[#This Row],[Abs Erorr 4]]/Table8[[#This Row],[Adj Close]]</f>
        <v>1.7373002081909134E-2</v>
      </c>
    </row>
    <row r="928" spans="6:17" x14ac:dyDescent="0.3">
      <c r="F928" s="79">
        <v>44810</v>
      </c>
      <c r="G928" s="80">
        <v>102.2645</v>
      </c>
      <c r="H928" s="69">
        <f t="shared" si="28"/>
        <v>103.08634000000001</v>
      </c>
      <c r="I928" s="69">
        <f>(Table8[[#This Row],[Adj Close]]-Table8[[#This Row],[Forecast 3 Period]])</f>
        <v>-0.82184000000000879</v>
      </c>
      <c r="J928" s="69">
        <f>Table8[[#This Row],[Erorr ]]^2</f>
        <v>0.6754209856000144</v>
      </c>
      <c r="K928" s="69">
        <f>ABS(Table8[[#This Row],[Erorr ]])</f>
        <v>0.82184000000000879</v>
      </c>
      <c r="L928" s="6">
        <f>Table8[[#This Row],[Abs Erorr ]]/Table8[[#This Row],[Adj Close]]</f>
        <v>8.0364153738590495E-3</v>
      </c>
      <c r="M928" s="75">
        <f t="shared" si="29"/>
        <v>103.75089</v>
      </c>
      <c r="N928" s="69">
        <f>(Table8[[#This Row],[Adj Close]]-Table8[[#This Row],[Forecast 6 Period ]])</f>
        <v>-1.4863900000000001</v>
      </c>
      <c r="O928" s="69">
        <f>Table8[[#This Row],[Erorr 2]]^2</f>
        <v>2.2093552321000005</v>
      </c>
      <c r="P928" s="69">
        <f>ABS(Table8[[#This Row],[Erorr 2]])</f>
        <v>1.4863900000000001</v>
      </c>
      <c r="Q928" s="6">
        <f>Table8[[#This Row],[Abs Erorr 4]]/Table8[[#This Row],[Adj Close]]</f>
        <v>1.4534760351832749E-2</v>
      </c>
    </row>
    <row r="929" spans="6:17" x14ac:dyDescent="0.3">
      <c r="F929" s="79">
        <v>44811</v>
      </c>
      <c r="G929" s="80">
        <v>105.5031</v>
      </c>
      <c r="H929" s="69">
        <f t="shared" si="28"/>
        <v>102.73862</v>
      </c>
      <c r="I929" s="69">
        <f>(Table8[[#This Row],[Adj Close]]-Table8[[#This Row],[Forecast 3 Period]])</f>
        <v>2.764480000000006</v>
      </c>
      <c r="J929" s="69">
        <f>Table8[[#This Row],[Erorr ]]^2</f>
        <v>7.6423496704000335</v>
      </c>
      <c r="K929" s="69">
        <f>ABS(Table8[[#This Row],[Erorr ]])</f>
        <v>2.764480000000006</v>
      </c>
      <c r="L929" s="6">
        <f>Table8[[#This Row],[Abs Erorr ]]/Table8[[#This Row],[Adj Close]]</f>
        <v>2.6202831954700915E-2</v>
      </c>
      <c r="M929" s="75">
        <f t="shared" si="29"/>
        <v>103.24312</v>
      </c>
      <c r="N929" s="69">
        <f>(Table8[[#This Row],[Adj Close]]-Table8[[#This Row],[Forecast 6 Period ]])</f>
        <v>2.2599799999999988</v>
      </c>
      <c r="O929" s="69">
        <f>Table8[[#This Row],[Erorr 2]]^2</f>
        <v>5.107509600399994</v>
      </c>
      <c r="P929" s="69">
        <f>ABS(Table8[[#This Row],[Erorr 2]])</f>
        <v>2.2599799999999988</v>
      </c>
      <c r="Q929" s="6">
        <f>Table8[[#This Row],[Abs Erorr 4]]/Table8[[#This Row],[Adj Close]]</f>
        <v>2.1420981942710676E-2</v>
      </c>
    </row>
    <row r="930" spans="6:17" x14ac:dyDescent="0.3">
      <c r="F930" s="79">
        <v>44812</v>
      </c>
      <c r="G930" s="80">
        <v>105.74630000000001</v>
      </c>
      <c r="H930" s="69">
        <f t="shared" si="28"/>
        <v>103.73208000000001</v>
      </c>
      <c r="I930" s="69">
        <f>(Table8[[#This Row],[Adj Close]]-Table8[[#This Row],[Forecast 3 Period]])</f>
        <v>2.0142199999999946</v>
      </c>
      <c r="J930" s="69">
        <f>Table8[[#This Row],[Erorr ]]^2</f>
        <v>4.0570822083999785</v>
      </c>
      <c r="K930" s="69">
        <f>ABS(Table8[[#This Row],[Erorr ]])</f>
        <v>2.0142199999999946</v>
      </c>
      <c r="L930" s="6">
        <f>Table8[[#This Row],[Abs Erorr ]]/Table8[[#This Row],[Adj Close]]</f>
        <v>1.9047664079026826E-2</v>
      </c>
      <c r="M930" s="75">
        <f t="shared" si="29"/>
        <v>103.55860000000001</v>
      </c>
      <c r="N930" s="69">
        <f>(Table8[[#This Row],[Adj Close]]-Table8[[#This Row],[Forecast 6 Period ]])</f>
        <v>2.1876999999999924</v>
      </c>
      <c r="O930" s="69">
        <f>Table8[[#This Row],[Erorr 2]]^2</f>
        <v>4.7860312899999666</v>
      </c>
      <c r="P930" s="69">
        <f>ABS(Table8[[#This Row],[Erorr 2]])</f>
        <v>2.1876999999999924</v>
      </c>
      <c r="Q930" s="6">
        <f>Table8[[#This Row],[Abs Erorr 4]]/Table8[[#This Row],[Adj Close]]</f>
        <v>2.06881942914314E-2</v>
      </c>
    </row>
    <row r="931" spans="6:17" x14ac:dyDescent="0.3">
      <c r="F931" s="79">
        <v>44813</v>
      </c>
      <c r="G931" s="80">
        <v>107.9248</v>
      </c>
      <c r="H931" s="69">
        <f t="shared" si="28"/>
        <v>104.6288</v>
      </c>
      <c r="I931" s="69">
        <f>(Table8[[#This Row],[Adj Close]]-Table8[[#This Row],[Forecast 3 Period]])</f>
        <v>3.2960000000000065</v>
      </c>
      <c r="J931" s="69">
        <f>Table8[[#This Row],[Erorr ]]^2</f>
        <v>10.863616000000043</v>
      </c>
      <c r="K931" s="69">
        <f>ABS(Table8[[#This Row],[Erorr ]])</f>
        <v>3.2960000000000065</v>
      </c>
      <c r="L931" s="6">
        <f>Table8[[#This Row],[Abs Erorr ]]/Table8[[#This Row],[Adj Close]]</f>
        <v>3.0539783256489764E-2</v>
      </c>
      <c r="M931" s="75">
        <f t="shared" si="29"/>
        <v>103.92078000000001</v>
      </c>
      <c r="N931" s="69">
        <f>(Table8[[#This Row],[Adj Close]]-Table8[[#This Row],[Forecast 6 Period ]])</f>
        <v>4.004019999999997</v>
      </c>
      <c r="O931" s="69">
        <f>Table8[[#This Row],[Erorr 2]]^2</f>
        <v>16.032176160399978</v>
      </c>
      <c r="P931" s="69">
        <f>ABS(Table8[[#This Row],[Erorr 2]])</f>
        <v>4.004019999999997</v>
      </c>
      <c r="Q931" s="6">
        <f>Table8[[#This Row],[Abs Erorr 4]]/Table8[[#This Row],[Adj Close]]</f>
        <v>3.7100091915852493E-2</v>
      </c>
    </row>
    <row r="932" spans="6:17" x14ac:dyDescent="0.3">
      <c r="F932" s="79">
        <v>44816</v>
      </c>
      <c r="G932" s="80">
        <v>109.2961</v>
      </c>
      <c r="H932" s="69">
        <f t="shared" si="28"/>
        <v>106.54474</v>
      </c>
      <c r="I932" s="69">
        <f>(Table8[[#This Row],[Adj Close]]-Table8[[#This Row],[Forecast 3 Period]])</f>
        <v>2.7513599999999911</v>
      </c>
      <c r="J932" s="69">
        <f>Table8[[#This Row],[Erorr ]]^2</f>
        <v>7.5699818495999516</v>
      </c>
      <c r="K932" s="69">
        <f>ABS(Table8[[#This Row],[Erorr ]])</f>
        <v>2.7513599999999911</v>
      </c>
      <c r="L932" s="6">
        <f>Table8[[#This Row],[Abs Erorr ]]/Table8[[#This Row],[Adj Close]]</f>
        <v>2.5173450836763537E-2</v>
      </c>
      <c r="M932" s="75">
        <f t="shared" si="29"/>
        <v>104.89868000000001</v>
      </c>
      <c r="N932" s="69">
        <f>(Table8[[#This Row],[Adj Close]]-Table8[[#This Row],[Forecast 6 Period ]])</f>
        <v>4.3974199999999826</v>
      </c>
      <c r="O932" s="69">
        <f>Table8[[#This Row],[Erorr 2]]^2</f>
        <v>19.337302656399846</v>
      </c>
      <c r="P932" s="69">
        <f>ABS(Table8[[#This Row],[Erorr 2]])</f>
        <v>4.3974199999999826</v>
      </c>
      <c r="Q932" s="6">
        <f>Table8[[#This Row],[Abs Erorr 4]]/Table8[[#This Row],[Adj Close]]</f>
        <v>4.0234006519903116E-2</v>
      </c>
    </row>
    <row r="933" spans="6:17" x14ac:dyDescent="0.3">
      <c r="F933" s="79">
        <v>44817</v>
      </c>
      <c r="G933" s="80">
        <v>102.8189</v>
      </c>
      <c r="H933" s="69">
        <f t="shared" si="28"/>
        <v>107.81976999999999</v>
      </c>
      <c r="I933" s="69">
        <f>(Table8[[#This Row],[Adj Close]]-Table8[[#This Row],[Forecast 3 Period]])</f>
        <v>-5.0008699999999919</v>
      </c>
      <c r="J933" s="69">
        <f>Table8[[#This Row],[Erorr ]]^2</f>
        <v>25.00870075689992</v>
      </c>
      <c r="K933" s="69">
        <f>ABS(Table8[[#This Row],[Erorr ]])</f>
        <v>5.0008699999999919</v>
      </c>
      <c r="L933" s="6">
        <f>Table8[[#This Row],[Abs Erorr ]]/Table8[[#This Row],[Adj Close]]</f>
        <v>4.8637653194111119E-2</v>
      </c>
      <c r="M933" s="75">
        <f t="shared" si="29"/>
        <v>106.20434</v>
      </c>
      <c r="N933" s="69">
        <f>(Table8[[#This Row],[Adj Close]]-Table8[[#This Row],[Forecast 6 Period ]])</f>
        <v>-3.3854400000000027</v>
      </c>
      <c r="O933" s="69">
        <f>Table8[[#This Row],[Erorr 2]]^2</f>
        <v>11.461203993600018</v>
      </c>
      <c r="P933" s="69">
        <f>ABS(Table8[[#This Row],[Erorr 2]])</f>
        <v>3.3854400000000027</v>
      </c>
      <c r="Q933" s="6">
        <f>Table8[[#This Row],[Abs Erorr 4]]/Table8[[#This Row],[Adj Close]]</f>
        <v>3.292624215975859E-2</v>
      </c>
    </row>
    <row r="934" spans="6:17" x14ac:dyDescent="0.3">
      <c r="F934" s="79">
        <v>44818</v>
      </c>
      <c r="G934" s="80">
        <v>104.0638</v>
      </c>
      <c r="H934" s="69">
        <f t="shared" si="28"/>
        <v>106.29383000000001</v>
      </c>
      <c r="I934" s="69">
        <f>(Table8[[#This Row],[Adj Close]]-Table8[[#This Row],[Forecast 3 Period]])</f>
        <v>-2.2300300000000135</v>
      </c>
      <c r="J934" s="69">
        <f>Table8[[#This Row],[Erorr ]]^2</f>
        <v>4.9730338009000601</v>
      </c>
      <c r="K934" s="69">
        <f>ABS(Table8[[#This Row],[Erorr ]])</f>
        <v>2.2300300000000135</v>
      </c>
      <c r="L934" s="6">
        <f>Table8[[#This Row],[Abs Erorr ]]/Table8[[#This Row],[Adj Close]]</f>
        <v>2.1429450010474475E-2</v>
      </c>
      <c r="M934" s="75">
        <f t="shared" si="29"/>
        <v>105.93397999999999</v>
      </c>
      <c r="N934" s="69">
        <f>(Table8[[#This Row],[Adj Close]]-Table8[[#This Row],[Forecast 6 Period ]])</f>
        <v>-1.8701799999999906</v>
      </c>
      <c r="O934" s="69">
        <f>Table8[[#This Row],[Erorr 2]]^2</f>
        <v>3.4975732323999651</v>
      </c>
      <c r="P934" s="69">
        <f>ABS(Table8[[#This Row],[Erorr 2]])</f>
        <v>1.8701799999999906</v>
      </c>
      <c r="Q934" s="6">
        <f>Table8[[#This Row],[Abs Erorr 4]]/Table8[[#This Row],[Adj Close]]</f>
        <v>1.7971475191180704E-2</v>
      </c>
    </row>
    <row r="935" spans="6:17" x14ac:dyDescent="0.3">
      <c r="F935" s="79">
        <v>44819</v>
      </c>
      <c r="G935" s="80">
        <v>102.6049</v>
      </c>
      <c r="H935" s="69">
        <f t="shared" si="28"/>
        <v>105.26002</v>
      </c>
      <c r="I935" s="69">
        <f>(Table8[[#This Row],[Adj Close]]-Table8[[#This Row],[Forecast 3 Period]])</f>
        <v>-2.6551199999999966</v>
      </c>
      <c r="J935" s="69">
        <f>Table8[[#This Row],[Erorr ]]^2</f>
        <v>7.0496622143999819</v>
      </c>
      <c r="K935" s="69">
        <f>ABS(Table8[[#This Row],[Erorr ]])</f>
        <v>2.6551199999999966</v>
      </c>
      <c r="L935" s="6">
        <f>Table8[[#This Row],[Abs Erorr ]]/Table8[[#This Row],[Adj Close]]</f>
        <v>2.5877126725916567E-2</v>
      </c>
      <c r="M935" s="75">
        <f t="shared" si="29"/>
        <v>105.94566</v>
      </c>
      <c r="N935" s="69">
        <f>(Table8[[#This Row],[Adj Close]]-Table8[[#This Row],[Forecast 6 Period ]])</f>
        <v>-3.3407600000000031</v>
      </c>
      <c r="O935" s="69">
        <f>Table8[[#This Row],[Erorr 2]]^2</f>
        <v>11.16067737760002</v>
      </c>
      <c r="P935" s="69">
        <f>ABS(Table8[[#This Row],[Erorr 2]])</f>
        <v>3.3407600000000031</v>
      </c>
      <c r="Q935" s="6">
        <f>Table8[[#This Row],[Abs Erorr 4]]/Table8[[#This Row],[Adj Close]]</f>
        <v>3.2559458661331017E-2</v>
      </c>
    </row>
    <row r="936" spans="6:17" x14ac:dyDescent="0.3">
      <c r="F936" s="79">
        <v>44820</v>
      </c>
      <c r="G936" s="80">
        <v>101.2628</v>
      </c>
      <c r="H936" s="69">
        <f t="shared" si="28"/>
        <v>103.10677</v>
      </c>
      <c r="I936" s="69">
        <f>(Table8[[#This Row],[Adj Close]]-Table8[[#This Row],[Forecast 3 Period]])</f>
        <v>-1.8439699999999988</v>
      </c>
      <c r="J936" s="69">
        <f>Table8[[#This Row],[Erorr ]]^2</f>
        <v>3.4002253608999955</v>
      </c>
      <c r="K936" s="69">
        <f>ABS(Table8[[#This Row],[Erorr ]])</f>
        <v>1.8439699999999988</v>
      </c>
      <c r="L936" s="6">
        <f>Table8[[#This Row],[Abs Erorr ]]/Table8[[#This Row],[Adj Close]]</f>
        <v>1.820974731095722E-2</v>
      </c>
      <c r="M936" s="75">
        <f t="shared" si="29"/>
        <v>105.12385</v>
      </c>
      <c r="N936" s="69">
        <f>(Table8[[#This Row],[Adj Close]]-Table8[[#This Row],[Forecast 6 Period ]])</f>
        <v>-3.8610500000000059</v>
      </c>
      <c r="O936" s="69">
        <f>Table8[[#This Row],[Erorr 2]]^2</f>
        <v>14.907707102500046</v>
      </c>
      <c r="P936" s="69">
        <f>ABS(Table8[[#This Row],[Erorr 2]])</f>
        <v>3.8610500000000059</v>
      </c>
      <c r="Q936" s="6">
        <f>Table8[[#This Row],[Abs Erorr 4]]/Table8[[#This Row],[Adj Close]]</f>
        <v>3.8129006900856049E-2</v>
      </c>
    </row>
    <row r="937" spans="6:17" x14ac:dyDescent="0.3">
      <c r="F937" s="79">
        <v>44823</v>
      </c>
      <c r="G937" s="80">
        <v>104.268</v>
      </c>
      <c r="H937" s="69">
        <f t="shared" si="28"/>
        <v>102.50573</v>
      </c>
      <c r="I937" s="69">
        <f>(Table8[[#This Row],[Adj Close]]-Table8[[#This Row],[Forecast 3 Period]])</f>
        <v>1.7622700000000009</v>
      </c>
      <c r="J937" s="69">
        <f>Table8[[#This Row],[Erorr ]]^2</f>
        <v>3.1055955529000032</v>
      </c>
      <c r="K937" s="69">
        <f>ABS(Table8[[#This Row],[Erorr ]])</f>
        <v>1.7622700000000009</v>
      </c>
      <c r="L937" s="6">
        <f>Table8[[#This Row],[Abs Erorr ]]/Table8[[#This Row],[Adj Close]]</f>
        <v>1.6901350366363609E-2</v>
      </c>
      <c r="M937" s="75">
        <f t="shared" si="29"/>
        <v>103.87217</v>
      </c>
      <c r="N937" s="69">
        <f>(Table8[[#This Row],[Adj Close]]-Table8[[#This Row],[Forecast 6 Period ]])</f>
        <v>0.39583000000000368</v>
      </c>
      <c r="O937" s="69">
        <f>Table8[[#This Row],[Erorr 2]]^2</f>
        <v>0.15668138890000291</v>
      </c>
      <c r="P937" s="69">
        <f>ABS(Table8[[#This Row],[Erorr 2]])</f>
        <v>0.39583000000000368</v>
      </c>
      <c r="Q937" s="6">
        <f>Table8[[#This Row],[Abs Erorr 4]]/Table8[[#This Row],[Adj Close]]</f>
        <v>3.7962749836958961E-3</v>
      </c>
    </row>
    <row r="938" spans="6:17" x14ac:dyDescent="0.3">
      <c r="F938" s="79">
        <v>44824</v>
      </c>
      <c r="G938" s="80">
        <v>99.609399999999994</v>
      </c>
      <c r="H938" s="69">
        <f t="shared" si="28"/>
        <v>102.86751</v>
      </c>
      <c r="I938" s="69">
        <f>(Table8[[#This Row],[Adj Close]]-Table8[[#This Row],[Forecast 3 Period]])</f>
        <v>-3.2581100000000021</v>
      </c>
      <c r="J938" s="69">
        <f>Table8[[#This Row],[Erorr ]]^2</f>
        <v>10.615280772100013</v>
      </c>
      <c r="K938" s="69">
        <f>ABS(Table8[[#This Row],[Erorr ]])</f>
        <v>3.2581100000000021</v>
      </c>
      <c r="L938" s="6">
        <f>Table8[[#This Row],[Abs Erorr ]]/Table8[[#This Row],[Adj Close]]</f>
        <v>3.2708860810325154E-2</v>
      </c>
      <c r="M938" s="75">
        <f t="shared" si="29"/>
        <v>103.65140000000001</v>
      </c>
      <c r="N938" s="69">
        <f>(Table8[[#This Row],[Adj Close]]-Table8[[#This Row],[Forecast 6 Period ]])</f>
        <v>-4.0420000000000158</v>
      </c>
      <c r="O938" s="69">
        <f>Table8[[#This Row],[Erorr 2]]^2</f>
        <v>16.337764000000128</v>
      </c>
      <c r="P938" s="69">
        <f>ABS(Table8[[#This Row],[Erorr 2]])</f>
        <v>4.0420000000000158</v>
      </c>
      <c r="Q938" s="6">
        <f>Table8[[#This Row],[Abs Erorr 4]]/Table8[[#This Row],[Adj Close]]</f>
        <v>4.0578499619513979E-2</v>
      </c>
    </row>
    <row r="939" spans="6:17" x14ac:dyDescent="0.3">
      <c r="F939" s="79">
        <v>44825</v>
      </c>
      <c r="G939" s="80">
        <v>97.051599999999993</v>
      </c>
      <c r="H939" s="69">
        <f t="shared" si="28"/>
        <v>101.503</v>
      </c>
      <c r="I939" s="69">
        <f>(Table8[[#This Row],[Adj Close]]-Table8[[#This Row],[Forecast 3 Period]])</f>
        <v>-4.4514000000000067</v>
      </c>
      <c r="J939" s="69">
        <f>Table8[[#This Row],[Erorr ]]^2</f>
        <v>19.814961960000058</v>
      </c>
      <c r="K939" s="69">
        <f>ABS(Table8[[#This Row],[Erorr ]])</f>
        <v>4.4514000000000067</v>
      </c>
      <c r="L939" s="6">
        <f>Table8[[#This Row],[Abs Erorr ]]/Table8[[#This Row],[Adj Close]]</f>
        <v>4.5866322657225712E-2</v>
      </c>
      <c r="M939" s="75">
        <f t="shared" si="29"/>
        <v>102.23729000000002</v>
      </c>
      <c r="N939" s="69">
        <f>(Table8[[#This Row],[Adj Close]]-Table8[[#This Row],[Forecast 6 Period ]])</f>
        <v>-5.1856900000000223</v>
      </c>
      <c r="O939" s="69">
        <f>Table8[[#This Row],[Erorr 2]]^2</f>
        <v>26.891380776100231</v>
      </c>
      <c r="P939" s="69">
        <f>ABS(Table8[[#This Row],[Erorr 2]])</f>
        <v>5.1856900000000223</v>
      </c>
      <c r="Q939" s="6">
        <f>Table8[[#This Row],[Abs Erorr 4]]/Table8[[#This Row],[Adj Close]]</f>
        <v>5.3432297870411441E-2</v>
      </c>
    </row>
    <row r="940" spans="6:17" x14ac:dyDescent="0.3">
      <c r="F940" s="79">
        <v>44826</v>
      </c>
      <c r="G940" s="80">
        <v>95.845600000000005</v>
      </c>
      <c r="H940" s="69">
        <f t="shared" si="28"/>
        <v>99.983859999999993</v>
      </c>
      <c r="I940" s="69">
        <f>(Table8[[#This Row],[Adj Close]]-Table8[[#This Row],[Forecast 3 Period]])</f>
        <v>-4.1382599999999883</v>
      </c>
      <c r="J940" s="69">
        <f>Table8[[#This Row],[Erorr ]]^2</f>
        <v>17.125195827599903</v>
      </c>
      <c r="K940" s="69">
        <f>ABS(Table8[[#This Row],[Erorr ]])</f>
        <v>4.1382599999999883</v>
      </c>
      <c r="L940" s="6">
        <f>Table8[[#This Row],[Abs Erorr ]]/Table8[[#This Row],[Adj Close]]</f>
        <v>4.3176316909696304E-2</v>
      </c>
      <c r="M940" s="75">
        <f t="shared" si="29"/>
        <v>101.10523000000001</v>
      </c>
      <c r="N940" s="69">
        <f>(Table8[[#This Row],[Adj Close]]-Table8[[#This Row],[Forecast 6 Period ]])</f>
        <v>-5.2596300000000014</v>
      </c>
      <c r="O940" s="69">
        <f>Table8[[#This Row],[Erorr 2]]^2</f>
        <v>27.663707736900015</v>
      </c>
      <c r="P940" s="69">
        <f>ABS(Table8[[#This Row],[Erorr 2]])</f>
        <v>5.2596300000000014</v>
      </c>
      <c r="Q940" s="6">
        <f>Table8[[#This Row],[Abs Erorr 4]]/Table8[[#This Row],[Adj Close]]</f>
        <v>5.4876071515020004E-2</v>
      </c>
    </row>
    <row r="941" spans="6:17" x14ac:dyDescent="0.3">
      <c r="F941" s="79">
        <v>44827</v>
      </c>
      <c r="G941" s="80">
        <v>94.357600000000005</v>
      </c>
      <c r="H941" s="69">
        <f t="shared" si="28"/>
        <v>97.336539999999999</v>
      </c>
      <c r="I941" s="69">
        <f>(Table8[[#This Row],[Adj Close]]-Table8[[#This Row],[Forecast 3 Period]])</f>
        <v>-2.9789399999999944</v>
      </c>
      <c r="J941" s="69">
        <f>Table8[[#This Row],[Erorr ]]^2</f>
        <v>8.8740835235999658</v>
      </c>
      <c r="K941" s="69">
        <f>ABS(Table8[[#This Row],[Erorr ]])</f>
        <v>2.9789399999999944</v>
      </c>
      <c r="L941" s="6">
        <f>Table8[[#This Row],[Abs Erorr ]]/Table8[[#This Row],[Adj Close]]</f>
        <v>3.1570747878284254E-2</v>
      </c>
      <c r="M941" s="75">
        <f t="shared" si="29"/>
        <v>99.741690000000006</v>
      </c>
      <c r="N941" s="69">
        <f>(Table8[[#This Row],[Adj Close]]-Table8[[#This Row],[Forecast 6 Period ]])</f>
        <v>-5.3840900000000005</v>
      </c>
      <c r="O941" s="69">
        <f>Table8[[#This Row],[Erorr 2]]^2</f>
        <v>28.988425128100005</v>
      </c>
      <c r="P941" s="69">
        <f>ABS(Table8[[#This Row],[Erorr 2]])</f>
        <v>5.3840900000000005</v>
      </c>
      <c r="Q941" s="6">
        <f>Table8[[#This Row],[Abs Erorr 4]]/Table8[[#This Row],[Adj Close]]</f>
        <v>5.7060480554825474E-2</v>
      </c>
    </row>
    <row r="942" spans="6:17" x14ac:dyDescent="0.3">
      <c r="F942" s="79">
        <v>44830</v>
      </c>
      <c r="G942" s="80">
        <v>93.424000000000007</v>
      </c>
      <c r="H942" s="69">
        <f t="shared" si="28"/>
        <v>95.612200000000001</v>
      </c>
      <c r="I942" s="69">
        <f>(Table8[[#This Row],[Adj Close]]-Table8[[#This Row],[Forecast 3 Period]])</f>
        <v>-2.1881999999999948</v>
      </c>
      <c r="J942" s="69">
        <f>Table8[[#This Row],[Erorr ]]^2</f>
        <v>4.788219239999977</v>
      </c>
      <c r="K942" s="69">
        <f>ABS(Table8[[#This Row],[Erorr ]])</f>
        <v>2.1881999999999948</v>
      </c>
      <c r="L942" s="6">
        <f>Table8[[#This Row],[Abs Erorr ]]/Table8[[#This Row],[Adj Close]]</f>
        <v>2.3422246960095851E-2</v>
      </c>
      <c r="M942" s="75">
        <f t="shared" si="29"/>
        <v>97.925919999999991</v>
      </c>
      <c r="N942" s="69">
        <f>(Table8[[#This Row],[Adj Close]]-Table8[[#This Row],[Forecast 6 Period ]])</f>
        <v>-4.5019199999999842</v>
      </c>
      <c r="O942" s="69">
        <f>Table8[[#This Row],[Erorr 2]]^2</f>
        <v>20.267283686399857</v>
      </c>
      <c r="P942" s="69">
        <f>ABS(Table8[[#This Row],[Erorr 2]])</f>
        <v>4.5019199999999842</v>
      </c>
      <c r="Q942" s="6">
        <f>Table8[[#This Row],[Abs Erorr 4]]/Table8[[#This Row],[Adj Close]]</f>
        <v>4.8188045898270082E-2</v>
      </c>
    </row>
    <row r="943" spans="6:17" x14ac:dyDescent="0.3">
      <c r="F943" s="79">
        <v>44831</v>
      </c>
      <c r="G943" s="80">
        <v>93.6477</v>
      </c>
      <c r="H943" s="69">
        <f t="shared" si="28"/>
        <v>94.430560000000014</v>
      </c>
      <c r="I943" s="69">
        <f>(Table8[[#This Row],[Adj Close]]-Table8[[#This Row],[Forecast 3 Period]])</f>
        <v>-0.78286000000001366</v>
      </c>
      <c r="J943" s="69">
        <f>Table8[[#This Row],[Erorr ]]^2</f>
        <v>0.61286977960002142</v>
      </c>
      <c r="K943" s="69">
        <f>ABS(Table8[[#This Row],[Erorr ]])</f>
        <v>0.78286000000001366</v>
      </c>
      <c r="L943" s="6">
        <f>Table8[[#This Row],[Abs Erorr ]]/Table8[[#This Row],[Adj Close]]</f>
        <v>8.3596286934971564E-3</v>
      </c>
      <c r="M943" s="75">
        <f t="shared" si="29"/>
        <v>96.523499999999999</v>
      </c>
      <c r="N943" s="69">
        <f>(Table8[[#This Row],[Adj Close]]-Table8[[#This Row],[Forecast 6 Period ]])</f>
        <v>-2.8757999999999981</v>
      </c>
      <c r="O943" s="69">
        <f>Table8[[#This Row],[Erorr 2]]^2</f>
        <v>8.2702256399999889</v>
      </c>
      <c r="P943" s="69">
        <f>ABS(Table8[[#This Row],[Erorr 2]])</f>
        <v>2.8757999999999981</v>
      </c>
      <c r="Q943" s="6">
        <f>Table8[[#This Row],[Abs Erorr 4]]/Table8[[#This Row],[Adj Close]]</f>
        <v>3.0708709343635756E-2</v>
      </c>
    </row>
    <row r="944" spans="6:17" x14ac:dyDescent="0.3">
      <c r="F944" s="79">
        <v>44832</v>
      </c>
      <c r="G944" s="80">
        <v>95.991500000000002</v>
      </c>
      <c r="H944" s="69">
        <f t="shared" si="28"/>
        <v>93.793559999999999</v>
      </c>
      <c r="I944" s="69">
        <f>(Table8[[#This Row],[Adj Close]]-Table8[[#This Row],[Forecast 3 Period]])</f>
        <v>2.1979400000000027</v>
      </c>
      <c r="J944" s="69">
        <f>Table8[[#This Row],[Erorr ]]^2</f>
        <v>4.8309402436000122</v>
      </c>
      <c r="K944" s="69">
        <f>ABS(Table8[[#This Row],[Erorr ]])</f>
        <v>2.1979400000000027</v>
      </c>
      <c r="L944" s="6">
        <f>Table8[[#This Row],[Abs Erorr ]]/Table8[[#This Row],[Adj Close]]</f>
        <v>2.2897235692743656E-2</v>
      </c>
      <c r="M944" s="75">
        <f t="shared" si="29"/>
        <v>95.121080000000006</v>
      </c>
      <c r="N944" s="69">
        <f>(Table8[[#This Row],[Adj Close]]-Table8[[#This Row],[Forecast 6 Period ]])</f>
        <v>0.87041999999999575</v>
      </c>
      <c r="O944" s="69">
        <f>Table8[[#This Row],[Erorr 2]]^2</f>
        <v>0.75763097639999255</v>
      </c>
      <c r="P944" s="69">
        <f>ABS(Table8[[#This Row],[Erorr 2]])</f>
        <v>0.87041999999999575</v>
      </c>
      <c r="Q944" s="6">
        <f>Table8[[#This Row],[Abs Erorr 4]]/Table8[[#This Row],[Adj Close]]</f>
        <v>9.0676778673111236E-3</v>
      </c>
    </row>
    <row r="945" spans="6:17" x14ac:dyDescent="0.3">
      <c r="F945" s="79">
        <v>44833</v>
      </c>
      <c r="G945" s="80">
        <v>92.713999999999999</v>
      </c>
      <c r="H945" s="69">
        <f t="shared" si="28"/>
        <v>94.518110000000007</v>
      </c>
      <c r="I945" s="69">
        <f>(Table8[[#This Row],[Adj Close]]-Table8[[#This Row],[Forecast 3 Period]])</f>
        <v>-1.8041100000000085</v>
      </c>
      <c r="J945" s="69">
        <f>Table8[[#This Row],[Erorr ]]^2</f>
        <v>3.254812892100031</v>
      </c>
      <c r="K945" s="69">
        <f>ABS(Table8[[#This Row],[Erorr ]])</f>
        <v>1.8041100000000085</v>
      </c>
      <c r="L945" s="6">
        <f>Table8[[#This Row],[Abs Erorr ]]/Table8[[#This Row],[Adj Close]]</f>
        <v>1.9458873525034066E-2</v>
      </c>
      <c r="M945" s="75">
        <f t="shared" si="29"/>
        <v>94.773879999999991</v>
      </c>
      <c r="N945" s="69">
        <f>(Table8[[#This Row],[Adj Close]]-Table8[[#This Row],[Forecast 6 Period ]])</f>
        <v>-2.0598799999999926</v>
      </c>
      <c r="O945" s="69">
        <f>Table8[[#This Row],[Erorr 2]]^2</f>
        <v>4.2431056143999699</v>
      </c>
      <c r="P945" s="69">
        <f>ABS(Table8[[#This Row],[Erorr 2]])</f>
        <v>2.0598799999999926</v>
      </c>
      <c r="Q945" s="6">
        <f>Table8[[#This Row],[Abs Erorr 4]]/Table8[[#This Row],[Adj Close]]</f>
        <v>2.2217572319175018E-2</v>
      </c>
    </row>
    <row r="946" spans="6:17" x14ac:dyDescent="0.3">
      <c r="F946" s="79">
        <v>44834</v>
      </c>
      <c r="G946" s="80">
        <v>80.839100000000002</v>
      </c>
      <c r="H946" s="69">
        <f t="shared" si="28"/>
        <v>93.977360000000004</v>
      </c>
      <c r="I946" s="69">
        <f>(Table8[[#This Row],[Adj Close]]-Table8[[#This Row],[Forecast 3 Period]])</f>
        <v>-13.138260000000002</v>
      </c>
      <c r="J946" s="69">
        <f>Table8[[#This Row],[Erorr ]]^2</f>
        <v>172.61387582760005</v>
      </c>
      <c r="K946" s="69">
        <f>ABS(Table8[[#This Row],[Erorr ]])</f>
        <v>13.138260000000002</v>
      </c>
      <c r="L946" s="6">
        <f>Table8[[#This Row],[Abs Erorr ]]/Table8[[#This Row],[Adj Close]]</f>
        <v>0.16252358079196827</v>
      </c>
      <c r="M946" s="75">
        <f t="shared" si="29"/>
        <v>94.175759999999997</v>
      </c>
      <c r="N946" s="69">
        <f>(Table8[[#This Row],[Adj Close]]-Table8[[#This Row],[Forecast 6 Period ]])</f>
        <v>-13.336659999999995</v>
      </c>
      <c r="O946" s="69">
        <f>Table8[[#This Row],[Erorr 2]]^2</f>
        <v>177.86649995559986</v>
      </c>
      <c r="P946" s="69">
        <f>ABS(Table8[[#This Row],[Erorr 2]])</f>
        <v>13.336659999999995</v>
      </c>
      <c r="Q946" s="6">
        <f>Table8[[#This Row],[Abs Erorr 4]]/Table8[[#This Row],[Adj Close]]</f>
        <v>0.16497783869439411</v>
      </c>
    </row>
    <row r="947" spans="6:17" x14ac:dyDescent="0.3">
      <c r="F947" s="79">
        <v>44837</v>
      </c>
      <c r="G947" s="80">
        <v>83.0565</v>
      </c>
      <c r="H947" s="69">
        <f t="shared" si="28"/>
        <v>88.94729000000001</v>
      </c>
      <c r="I947" s="69">
        <f>(Table8[[#This Row],[Adj Close]]-Table8[[#This Row],[Forecast 3 Period]])</f>
        <v>-5.8907900000000097</v>
      </c>
      <c r="J947" s="69">
        <f>Table8[[#This Row],[Erorr ]]^2</f>
        <v>34.701406824100111</v>
      </c>
      <c r="K947" s="69">
        <f>ABS(Table8[[#This Row],[Erorr ]])</f>
        <v>5.8907900000000097</v>
      </c>
      <c r="L947" s="6">
        <f>Table8[[#This Row],[Abs Erorr ]]/Table8[[#This Row],[Adj Close]]</f>
        <v>7.0925093159475899E-2</v>
      </c>
      <c r="M947" s="75">
        <f t="shared" si="29"/>
        <v>91.416620000000009</v>
      </c>
      <c r="N947" s="69">
        <f>(Table8[[#This Row],[Adj Close]]-Table8[[#This Row],[Forecast 6 Period ]])</f>
        <v>-8.3601200000000091</v>
      </c>
      <c r="O947" s="69">
        <f>Table8[[#This Row],[Erorr 2]]^2</f>
        <v>69.891606414400158</v>
      </c>
      <c r="P947" s="69">
        <f>ABS(Table8[[#This Row],[Erorr 2]])</f>
        <v>8.3601200000000091</v>
      </c>
      <c r="Q947" s="6">
        <f>Table8[[#This Row],[Abs Erorr 4]]/Table8[[#This Row],[Adj Close]]</f>
        <v>0.10065581862948726</v>
      </c>
    </row>
    <row r="948" spans="6:17" x14ac:dyDescent="0.3">
      <c r="F948" s="79">
        <v>44838</v>
      </c>
      <c r="G948" s="80">
        <v>86.207599999999999</v>
      </c>
      <c r="H948" s="69">
        <f t="shared" si="28"/>
        <v>85.288529999999994</v>
      </c>
      <c r="I948" s="69">
        <f>(Table8[[#This Row],[Adj Close]]-Table8[[#This Row],[Forecast 3 Period]])</f>
        <v>0.91907000000000494</v>
      </c>
      <c r="J948" s="69">
        <f>Table8[[#This Row],[Erorr ]]^2</f>
        <v>0.84468966490000907</v>
      </c>
      <c r="K948" s="69">
        <f>ABS(Table8[[#This Row],[Erorr ]])</f>
        <v>0.91907000000000494</v>
      </c>
      <c r="L948" s="6">
        <f>Table8[[#This Row],[Abs Erorr ]]/Table8[[#This Row],[Adj Close]]</f>
        <v>1.0661125005220014E-2</v>
      </c>
      <c r="M948" s="75">
        <f t="shared" si="29"/>
        <v>89.227390000000014</v>
      </c>
      <c r="N948" s="69">
        <f>(Table8[[#This Row],[Adj Close]]-Table8[[#This Row],[Forecast 6 Period ]])</f>
        <v>-3.0197900000000146</v>
      </c>
      <c r="O948" s="69">
        <f>Table8[[#This Row],[Erorr 2]]^2</f>
        <v>9.1191316441000883</v>
      </c>
      <c r="P948" s="69">
        <f>ABS(Table8[[#This Row],[Erorr 2]])</f>
        <v>3.0197900000000146</v>
      </c>
      <c r="Q948" s="6">
        <f>Table8[[#This Row],[Abs Erorr 4]]/Table8[[#This Row],[Adj Close]]</f>
        <v>3.5029278161090374E-2</v>
      </c>
    </row>
    <row r="949" spans="6:17" x14ac:dyDescent="0.3">
      <c r="F949" s="79">
        <v>44839</v>
      </c>
      <c r="G949" s="80">
        <v>88.600099999999998</v>
      </c>
      <c r="H949" s="69">
        <f t="shared" si="28"/>
        <v>83.651719999999997</v>
      </c>
      <c r="I949" s="69">
        <f>(Table8[[#This Row],[Adj Close]]-Table8[[#This Row],[Forecast 3 Period]])</f>
        <v>4.9483800000000002</v>
      </c>
      <c r="J949" s="69">
        <f>Table8[[#This Row],[Erorr ]]^2</f>
        <v>24.486464624400003</v>
      </c>
      <c r="K949" s="69">
        <f>ABS(Table8[[#This Row],[Erorr ]])</f>
        <v>4.9483800000000002</v>
      </c>
      <c r="L949" s="6">
        <f>Table8[[#This Row],[Abs Erorr ]]/Table8[[#This Row],[Adj Close]]</f>
        <v>5.5850727030782137E-2</v>
      </c>
      <c r="M949" s="75">
        <f t="shared" si="29"/>
        <v>87.527359999999987</v>
      </c>
      <c r="N949" s="69">
        <f>(Table8[[#This Row],[Adj Close]]-Table8[[#This Row],[Forecast 6 Period ]])</f>
        <v>1.0727400000000102</v>
      </c>
      <c r="O949" s="69">
        <f>Table8[[#This Row],[Erorr 2]]^2</f>
        <v>1.150771107600022</v>
      </c>
      <c r="P949" s="69">
        <f>ABS(Table8[[#This Row],[Erorr 2]])</f>
        <v>1.0727400000000102</v>
      </c>
      <c r="Q949" s="6">
        <f>Table8[[#This Row],[Abs Erorr 4]]/Table8[[#This Row],[Adj Close]]</f>
        <v>1.210766127803479E-2</v>
      </c>
    </row>
    <row r="950" spans="6:17" x14ac:dyDescent="0.3">
      <c r="F950" s="79">
        <v>44840</v>
      </c>
      <c r="G950" s="80">
        <v>87.695599999999999</v>
      </c>
      <c r="H950" s="69">
        <f t="shared" si="28"/>
        <v>86.219269999999995</v>
      </c>
      <c r="I950" s="69">
        <f>(Table8[[#This Row],[Adj Close]]-Table8[[#This Row],[Forecast 3 Period]])</f>
        <v>1.4763300000000044</v>
      </c>
      <c r="J950" s="69">
        <f>Table8[[#This Row],[Erorr ]]^2</f>
        <v>2.1795502689000128</v>
      </c>
      <c r="K950" s="69">
        <f>ABS(Table8[[#This Row],[Erorr ]])</f>
        <v>1.4763300000000044</v>
      </c>
      <c r="L950" s="6">
        <f>Table8[[#This Row],[Abs Erorr ]]/Table8[[#This Row],[Adj Close]]</f>
        <v>1.6834710065271284E-2</v>
      </c>
      <c r="M950" s="75">
        <f t="shared" si="29"/>
        <v>86.61121</v>
      </c>
      <c r="N950" s="69">
        <f>(Table8[[#This Row],[Adj Close]]-Table8[[#This Row],[Forecast 6 Period ]])</f>
        <v>1.0843899999999991</v>
      </c>
      <c r="O950" s="69">
        <f>Table8[[#This Row],[Erorr 2]]^2</f>
        <v>1.175901672099998</v>
      </c>
      <c r="P950" s="69">
        <f>ABS(Table8[[#This Row],[Erorr 2]])</f>
        <v>1.0843899999999991</v>
      </c>
      <c r="Q950" s="6">
        <f>Table8[[#This Row],[Abs Erorr 4]]/Table8[[#This Row],[Adj Close]]</f>
        <v>1.2365386632852721E-2</v>
      </c>
    </row>
    <row r="951" spans="6:17" x14ac:dyDescent="0.3">
      <c r="F951" s="79">
        <v>44841</v>
      </c>
      <c r="G951" s="80">
        <v>84.768199999999993</v>
      </c>
      <c r="H951" s="69">
        <f t="shared" si="28"/>
        <v>87.52055</v>
      </c>
      <c r="I951" s="69">
        <f>(Table8[[#This Row],[Adj Close]]-Table8[[#This Row],[Forecast 3 Period]])</f>
        <v>-2.752350000000007</v>
      </c>
      <c r="J951" s="69">
        <f>Table8[[#This Row],[Erorr ]]^2</f>
        <v>7.5754305225000387</v>
      </c>
      <c r="K951" s="69">
        <f>ABS(Table8[[#This Row],[Erorr ]])</f>
        <v>2.752350000000007</v>
      </c>
      <c r="L951" s="6">
        <f>Table8[[#This Row],[Abs Erorr ]]/Table8[[#This Row],[Adj Close]]</f>
        <v>3.2469133472221981E-2</v>
      </c>
      <c r="M951" s="75">
        <f t="shared" si="29"/>
        <v>86.467270000000013</v>
      </c>
      <c r="N951" s="69">
        <f>(Table8[[#This Row],[Adj Close]]-Table8[[#This Row],[Forecast 6 Period ]])</f>
        <v>-1.6990700000000203</v>
      </c>
      <c r="O951" s="69">
        <f>Table8[[#This Row],[Erorr 2]]^2</f>
        <v>2.8868388649000689</v>
      </c>
      <c r="P951" s="69">
        <f>ABS(Table8[[#This Row],[Erorr 2]])</f>
        <v>1.6990700000000203</v>
      </c>
      <c r="Q951" s="6">
        <f>Table8[[#This Row],[Abs Erorr 4]]/Table8[[#This Row],[Adj Close]]</f>
        <v>2.0043719224898258E-2</v>
      </c>
    </row>
    <row r="952" spans="6:17" x14ac:dyDescent="0.3">
      <c r="F952" s="79">
        <v>44844</v>
      </c>
      <c r="G952" s="80">
        <v>84.311099999999996</v>
      </c>
      <c r="H952" s="69">
        <f t="shared" si="28"/>
        <v>86.795989999999989</v>
      </c>
      <c r="I952" s="69">
        <f>(Table8[[#This Row],[Adj Close]]-Table8[[#This Row],[Forecast 3 Period]])</f>
        <v>-2.4848899999999929</v>
      </c>
      <c r="J952" s="69">
        <f>Table8[[#This Row],[Erorr ]]^2</f>
        <v>6.1746783120999646</v>
      </c>
      <c r="K952" s="69">
        <f>ABS(Table8[[#This Row],[Erorr ]])</f>
        <v>2.4848899999999929</v>
      </c>
      <c r="L952" s="6">
        <f>Table8[[#This Row],[Abs Erorr ]]/Table8[[#This Row],[Adj Close]]</f>
        <v>2.9472868934220915E-2</v>
      </c>
      <c r="M952" s="75">
        <f t="shared" si="29"/>
        <v>85.843860000000021</v>
      </c>
      <c r="N952" s="69">
        <f>(Table8[[#This Row],[Adj Close]]-Table8[[#This Row],[Forecast 6 Period ]])</f>
        <v>-1.5327600000000245</v>
      </c>
      <c r="O952" s="69">
        <f>Table8[[#This Row],[Erorr 2]]^2</f>
        <v>2.3493532176000751</v>
      </c>
      <c r="P952" s="69">
        <f>ABS(Table8[[#This Row],[Erorr 2]])</f>
        <v>1.5327600000000245</v>
      </c>
      <c r="Q952" s="6">
        <f>Table8[[#This Row],[Abs Erorr 4]]/Table8[[#This Row],[Adj Close]]</f>
        <v>1.8179812622537539E-2</v>
      </c>
    </row>
    <row r="953" spans="6:17" x14ac:dyDescent="0.3">
      <c r="F953" s="79">
        <v>44845</v>
      </c>
      <c r="G953" s="80">
        <v>85.575400000000002</v>
      </c>
      <c r="H953" s="69">
        <f t="shared" si="28"/>
        <v>85.463579999999993</v>
      </c>
      <c r="I953" s="69">
        <f>(Table8[[#This Row],[Adj Close]]-Table8[[#This Row],[Forecast 3 Period]])</f>
        <v>0.11182000000000869</v>
      </c>
      <c r="J953" s="69">
        <f>Table8[[#This Row],[Erorr ]]^2</f>
        <v>1.2503712400001943E-2</v>
      </c>
      <c r="K953" s="69">
        <f>ABS(Table8[[#This Row],[Erorr ]])</f>
        <v>0.11182000000000869</v>
      </c>
      <c r="L953" s="6">
        <f>Table8[[#This Row],[Abs Erorr ]]/Table8[[#This Row],[Adj Close]]</f>
        <v>1.3066839301949941E-3</v>
      </c>
      <c r="M953" s="75">
        <f t="shared" si="29"/>
        <v>86.001410000000007</v>
      </c>
      <c r="N953" s="69">
        <f>(Table8[[#This Row],[Adj Close]]-Table8[[#This Row],[Forecast 6 Period ]])</f>
        <v>-0.42601000000000511</v>
      </c>
      <c r="O953" s="69">
        <f>Table8[[#This Row],[Erorr 2]]^2</f>
        <v>0.18148452010000435</v>
      </c>
      <c r="P953" s="69">
        <f>ABS(Table8[[#This Row],[Erorr 2]])</f>
        <v>0.42601000000000511</v>
      </c>
      <c r="Q953" s="6">
        <f>Table8[[#This Row],[Abs Erorr 4]]/Table8[[#This Row],[Adj Close]]</f>
        <v>4.9781829824926916E-3</v>
      </c>
    </row>
    <row r="954" spans="6:17" x14ac:dyDescent="0.3">
      <c r="F954" s="79">
        <v>44846</v>
      </c>
      <c r="G954" s="80">
        <v>86.081199999999995</v>
      </c>
      <c r="H954" s="69">
        <f t="shared" si="28"/>
        <v>84.953949999999992</v>
      </c>
      <c r="I954" s="69">
        <f>(Table8[[#This Row],[Adj Close]]-Table8[[#This Row],[Forecast 3 Period]])</f>
        <v>1.1272500000000036</v>
      </c>
      <c r="J954" s="69">
        <f>Table8[[#This Row],[Erorr ]]^2</f>
        <v>1.2706925625000083</v>
      </c>
      <c r="K954" s="69">
        <f>ABS(Table8[[#This Row],[Erorr ]])</f>
        <v>1.1272500000000036</v>
      </c>
      <c r="L954" s="6">
        <f>Table8[[#This Row],[Abs Erorr ]]/Table8[[#This Row],[Adj Close]]</f>
        <v>1.3095193840234613E-2</v>
      </c>
      <c r="M954" s="75">
        <f t="shared" si="29"/>
        <v>85.950830000000011</v>
      </c>
      <c r="N954" s="69">
        <f>(Table8[[#This Row],[Adj Close]]-Table8[[#This Row],[Forecast 6 Period ]])</f>
        <v>0.130369999999985</v>
      </c>
      <c r="O954" s="69">
        <f>Table8[[#This Row],[Erorr 2]]^2</f>
        <v>1.6996336899996089E-2</v>
      </c>
      <c r="P954" s="69">
        <f>ABS(Table8[[#This Row],[Erorr 2]])</f>
        <v>0.130369999999985</v>
      </c>
      <c r="Q954" s="6">
        <f>Table8[[#This Row],[Abs Erorr 4]]/Table8[[#This Row],[Adj Close]]</f>
        <v>1.5145002625426341E-3</v>
      </c>
    </row>
    <row r="955" spans="6:17" x14ac:dyDescent="0.3">
      <c r="F955" s="79">
        <v>44847</v>
      </c>
      <c r="G955" s="80">
        <v>87.1023</v>
      </c>
      <c r="H955" s="69">
        <f t="shared" si="28"/>
        <v>85.398429999999991</v>
      </c>
      <c r="I955" s="69">
        <f>(Table8[[#This Row],[Adj Close]]-Table8[[#This Row],[Forecast 3 Period]])</f>
        <v>1.7038700000000091</v>
      </c>
      <c r="J955" s="69">
        <f>Table8[[#This Row],[Erorr ]]^2</f>
        <v>2.9031729769000312</v>
      </c>
      <c r="K955" s="69">
        <f>ABS(Table8[[#This Row],[Erorr ]])</f>
        <v>1.7038700000000091</v>
      </c>
      <c r="L955" s="6">
        <f>Table8[[#This Row],[Abs Erorr ]]/Table8[[#This Row],[Adj Close]]</f>
        <v>1.956171076997977E-2</v>
      </c>
      <c r="M955" s="75">
        <f t="shared" si="29"/>
        <v>85.776750000000007</v>
      </c>
      <c r="N955" s="69">
        <f>(Table8[[#This Row],[Adj Close]]-Table8[[#This Row],[Forecast 6 Period ]])</f>
        <v>1.3255499999999927</v>
      </c>
      <c r="O955" s="69">
        <f>Table8[[#This Row],[Erorr 2]]^2</f>
        <v>1.7570828024999805</v>
      </c>
      <c r="P955" s="69">
        <f>ABS(Table8[[#This Row],[Erorr 2]])</f>
        <v>1.3255499999999927</v>
      </c>
      <c r="Q955" s="6">
        <f>Table8[[#This Row],[Abs Erorr 4]]/Table8[[#This Row],[Adj Close]]</f>
        <v>1.5218312260410949E-2</v>
      </c>
    </row>
    <row r="956" spans="6:17" x14ac:dyDescent="0.3">
      <c r="F956" s="79">
        <v>44848</v>
      </c>
      <c r="G956" s="80">
        <v>85.147499999999994</v>
      </c>
      <c r="H956" s="69">
        <f t="shared" si="28"/>
        <v>86.337900000000005</v>
      </c>
      <c r="I956" s="69">
        <f>(Table8[[#This Row],[Adj Close]]-Table8[[#This Row],[Forecast 3 Period]])</f>
        <v>-1.190400000000011</v>
      </c>
      <c r="J956" s="69">
        <f>Table8[[#This Row],[Erorr ]]^2</f>
        <v>1.4170521600000261</v>
      </c>
      <c r="K956" s="69">
        <f>ABS(Table8[[#This Row],[Erorr ]])</f>
        <v>1.190400000000011</v>
      </c>
      <c r="L956" s="6">
        <f>Table8[[#This Row],[Abs Erorr ]]/Table8[[#This Row],[Adj Close]]</f>
        <v>1.3980445697172683E-2</v>
      </c>
      <c r="M956" s="75">
        <f t="shared" si="29"/>
        <v>85.860380000000006</v>
      </c>
      <c r="N956" s="69">
        <f>(Table8[[#This Row],[Adj Close]]-Table8[[#This Row],[Forecast 6 Period ]])</f>
        <v>-0.71288000000001261</v>
      </c>
      <c r="O956" s="69">
        <f>Table8[[#This Row],[Erorr 2]]^2</f>
        <v>0.50819789440001795</v>
      </c>
      <c r="P956" s="69">
        <f>ABS(Table8[[#This Row],[Erorr 2]])</f>
        <v>0.71288000000001261</v>
      </c>
      <c r="Q956" s="6">
        <f>Table8[[#This Row],[Abs Erorr 4]]/Table8[[#This Row],[Adj Close]]</f>
        <v>8.3722951349130947E-3</v>
      </c>
    </row>
    <row r="957" spans="6:17" x14ac:dyDescent="0.3">
      <c r="F957" s="79">
        <v>44851</v>
      </c>
      <c r="G957" s="80">
        <v>87.501099999999994</v>
      </c>
      <c r="H957" s="69">
        <f t="shared" si="28"/>
        <v>86.014049999999997</v>
      </c>
      <c r="I957" s="69">
        <f>(Table8[[#This Row],[Adj Close]]-Table8[[#This Row],[Forecast 3 Period]])</f>
        <v>1.4870499999999964</v>
      </c>
      <c r="J957" s="69">
        <f>Table8[[#This Row],[Erorr ]]^2</f>
        <v>2.2113177024999895</v>
      </c>
      <c r="K957" s="69">
        <f>ABS(Table8[[#This Row],[Erorr ]])</f>
        <v>1.4870499999999964</v>
      </c>
      <c r="L957" s="6">
        <f>Table8[[#This Row],[Abs Erorr ]]/Table8[[#This Row],[Adj Close]]</f>
        <v>1.6994643495910299E-2</v>
      </c>
      <c r="M957" s="75">
        <f t="shared" si="29"/>
        <v>85.689210000000017</v>
      </c>
      <c r="N957" s="69">
        <f>(Table8[[#This Row],[Adj Close]]-Table8[[#This Row],[Forecast 6 Period ]])</f>
        <v>1.8118899999999769</v>
      </c>
      <c r="O957" s="69">
        <f>Table8[[#This Row],[Erorr 2]]^2</f>
        <v>3.2829453720999164</v>
      </c>
      <c r="P957" s="69">
        <f>ABS(Table8[[#This Row],[Erorr 2]])</f>
        <v>1.8118899999999769</v>
      </c>
      <c r="Q957" s="6">
        <f>Table8[[#This Row],[Abs Erorr 4]]/Table8[[#This Row],[Adj Close]]</f>
        <v>2.0707053968464135E-2</v>
      </c>
    </row>
    <row r="958" spans="6:17" x14ac:dyDescent="0.3">
      <c r="F958" s="79">
        <v>44852</v>
      </c>
      <c r="G958" s="80">
        <v>87.218999999999994</v>
      </c>
      <c r="H958" s="69">
        <f t="shared" si="28"/>
        <v>86.67537999999999</v>
      </c>
      <c r="I958" s="69">
        <f>(Table8[[#This Row],[Adj Close]]-Table8[[#This Row],[Forecast 3 Period]])</f>
        <v>0.54362000000000421</v>
      </c>
      <c r="J958" s="69">
        <f>Table8[[#This Row],[Erorr ]]^2</f>
        <v>0.29552270440000455</v>
      </c>
      <c r="K958" s="69">
        <f>ABS(Table8[[#This Row],[Erorr ]])</f>
        <v>0.54362000000000421</v>
      </c>
      <c r="L958" s="6">
        <f>Table8[[#This Row],[Abs Erorr ]]/Table8[[#This Row],[Adj Close]]</f>
        <v>6.2328162441670307E-3</v>
      </c>
      <c r="M958" s="75">
        <f t="shared" si="29"/>
        <v>86.155070000000009</v>
      </c>
      <c r="N958" s="69">
        <f>(Table8[[#This Row],[Adj Close]]-Table8[[#This Row],[Forecast 6 Period ]])</f>
        <v>1.0639299999999849</v>
      </c>
      <c r="O958" s="69">
        <f>Table8[[#This Row],[Erorr 2]]^2</f>
        <v>1.131947044899968</v>
      </c>
      <c r="P958" s="69">
        <f>ABS(Table8[[#This Row],[Erorr 2]])</f>
        <v>1.0639299999999849</v>
      </c>
      <c r="Q958" s="6">
        <f>Table8[[#This Row],[Abs Erorr 4]]/Table8[[#This Row],[Adj Close]]</f>
        <v>1.2198374207454626E-2</v>
      </c>
    </row>
    <row r="959" spans="6:17" x14ac:dyDescent="0.3">
      <c r="F959" s="79">
        <v>44853</v>
      </c>
      <c r="G959" s="80">
        <v>86.139499999999998</v>
      </c>
      <c r="H959" s="69">
        <f t="shared" si="28"/>
        <v>86.682179999999988</v>
      </c>
      <c r="I959" s="69">
        <f>(Table8[[#This Row],[Adj Close]]-Table8[[#This Row],[Forecast 3 Period]])</f>
        <v>-0.54267999999999006</v>
      </c>
      <c r="J959" s="69">
        <f>Table8[[#This Row],[Erorr ]]^2</f>
        <v>0.29450158239998919</v>
      </c>
      <c r="K959" s="69">
        <f>ABS(Table8[[#This Row],[Erorr ]])</f>
        <v>0.54267999999999006</v>
      </c>
      <c r="L959" s="6">
        <f>Table8[[#This Row],[Abs Erorr ]]/Table8[[#This Row],[Adj Close]]</f>
        <v>6.3000133504372566E-3</v>
      </c>
      <c r="M959" s="75">
        <f t="shared" si="29"/>
        <v>86.559640000000002</v>
      </c>
      <c r="N959" s="69">
        <f>(Table8[[#This Row],[Adj Close]]-Table8[[#This Row],[Forecast 6 Period ]])</f>
        <v>-0.42014000000000351</v>
      </c>
      <c r="O959" s="69">
        <f>Table8[[#This Row],[Erorr 2]]^2</f>
        <v>0.17651761960000295</v>
      </c>
      <c r="P959" s="69">
        <f>ABS(Table8[[#This Row],[Erorr 2]])</f>
        <v>0.42014000000000351</v>
      </c>
      <c r="Q959" s="6">
        <f>Table8[[#This Row],[Abs Erorr 4]]/Table8[[#This Row],[Adj Close]]</f>
        <v>4.8774371803876676E-3</v>
      </c>
    </row>
    <row r="960" spans="6:17" x14ac:dyDescent="0.3">
      <c r="F960" s="79">
        <v>44854</v>
      </c>
      <c r="G960" s="80">
        <v>84.447299999999998</v>
      </c>
      <c r="H960" s="69">
        <f t="shared" si="28"/>
        <v>86.871829999999989</v>
      </c>
      <c r="I960" s="69">
        <f>(Table8[[#This Row],[Adj Close]]-Table8[[#This Row],[Forecast 3 Period]])</f>
        <v>-2.4245299999999901</v>
      </c>
      <c r="J960" s="69">
        <f>Table8[[#This Row],[Erorr ]]^2</f>
        <v>5.8783457208999517</v>
      </c>
      <c r="K960" s="69">
        <f>ABS(Table8[[#This Row],[Erorr ]])</f>
        <v>2.4245299999999901</v>
      </c>
      <c r="L960" s="6">
        <f>Table8[[#This Row],[Abs Erorr ]]/Table8[[#This Row],[Adj Close]]</f>
        <v>2.871056860314054E-2</v>
      </c>
      <c r="M960" s="75">
        <f t="shared" si="29"/>
        <v>86.519769999999994</v>
      </c>
      <c r="N960" s="69">
        <f>(Table8[[#This Row],[Adj Close]]-Table8[[#This Row],[Forecast 6 Period ]])</f>
        <v>-2.0724699999999956</v>
      </c>
      <c r="O960" s="69">
        <f>Table8[[#This Row],[Erorr 2]]^2</f>
        <v>4.2951319008999818</v>
      </c>
      <c r="P960" s="69">
        <f>ABS(Table8[[#This Row],[Erorr 2]])</f>
        <v>2.0724699999999956</v>
      </c>
      <c r="Q960" s="6">
        <f>Table8[[#This Row],[Abs Erorr 4]]/Table8[[#This Row],[Adj Close]]</f>
        <v>2.4541578001901727E-2</v>
      </c>
    </row>
    <row r="961" spans="6:17" x14ac:dyDescent="0.3">
      <c r="F961" s="79">
        <v>44855</v>
      </c>
      <c r="G961" s="80">
        <v>86.071399999999997</v>
      </c>
      <c r="H961" s="69">
        <f t="shared" si="28"/>
        <v>85.786469999999994</v>
      </c>
      <c r="I961" s="69">
        <f>(Table8[[#This Row],[Adj Close]]-Table8[[#This Row],[Forecast 3 Period]])</f>
        <v>0.28493000000000279</v>
      </c>
      <c r="J961" s="69">
        <f>Table8[[#This Row],[Erorr ]]^2</f>
        <v>8.1185104900001595E-2</v>
      </c>
      <c r="K961" s="69">
        <f>ABS(Table8[[#This Row],[Erorr ]])</f>
        <v>0.28493000000000279</v>
      </c>
      <c r="L961" s="6">
        <f>Table8[[#This Row],[Abs Erorr ]]/Table8[[#This Row],[Adj Close]]</f>
        <v>3.3103911403788342E-3</v>
      </c>
      <c r="M961" s="75">
        <f t="shared" si="29"/>
        <v>86.286360000000002</v>
      </c>
      <c r="N961" s="69">
        <f>(Table8[[#This Row],[Adj Close]]-Table8[[#This Row],[Forecast 6 Period ]])</f>
        <v>-0.21496000000000492</v>
      </c>
      <c r="O961" s="69">
        <f>Table8[[#This Row],[Erorr 2]]^2</f>
        <v>4.6207801600002117E-2</v>
      </c>
      <c r="P961" s="69">
        <f>ABS(Table8[[#This Row],[Erorr 2]])</f>
        <v>0.21496000000000492</v>
      </c>
      <c r="Q961" s="6">
        <f>Table8[[#This Row],[Abs Erorr 4]]/Table8[[#This Row],[Adj Close]]</f>
        <v>2.4974614099457534E-3</v>
      </c>
    </row>
    <row r="962" spans="6:17" x14ac:dyDescent="0.3">
      <c r="F962" s="79">
        <v>44858</v>
      </c>
      <c r="G962" s="80">
        <v>85.594899999999996</v>
      </c>
      <c r="H962" s="69">
        <f t="shared" si="28"/>
        <v>85.604599999999991</v>
      </c>
      <c r="I962" s="69">
        <f>(Table8[[#This Row],[Adj Close]]-Table8[[#This Row],[Forecast 3 Period]])</f>
        <v>-9.6999999999951569E-3</v>
      </c>
      <c r="J962" s="69">
        <f>Table8[[#This Row],[Erorr ]]^2</f>
        <v>9.4089999999906042E-5</v>
      </c>
      <c r="K962" s="69">
        <f>ABS(Table8[[#This Row],[Erorr ]])</f>
        <v>9.6999999999951569E-3</v>
      </c>
      <c r="L962" s="6">
        <f>Table8[[#This Row],[Abs Erorr ]]/Table8[[#This Row],[Adj Close]]</f>
        <v>1.1332450881997826E-4</v>
      </c>
      <c r="M962" s="75">
        <f t="shared" si="29"/>
        <v>86.040300000000002</v>
      </c>
      <c r="N962" s="69">
        <f>(Table8[[#This Row],[Adj Close]]-Table8[[#This Row],[Forecast 6 Period ]])</f>
        <v>-0.44540000000000646</v>
      </c>
      <c r="O962" s="69">
        <f>Table8[[#This Row],[Erorr 2]]^2</f>
        <v>0.19838116000000575</v>
      </c>
      <c r="P962" s="69">
        <f>ABS(Table8[[#This Row],[Erorr 2]])</f>
        <v>0.44540000000000646</v>
      </c>
      <c r="Q962" s="6">
        <f>Table8[[#This Row],[Abs Erorr 4]]/Table8[[#This Row],[Adj Close]]</f>
        <v>5.2035810544787892E-3</v>
      </c>
    </row>
    <row r="963" spans="6:17" x14ac:dyDescent="0.3">
      <c r="F963" s="79">
        <v>44859</v>
      </c>
      <c r="G963" s="80">
        <v>89.203100000000006</v>
      </c>
      <c r="H963" s="69">
        <f t="shared" si="28"/>
        <v>85.393570000000011</v>
      </c>
      <c r="I963" s="69">
        <f>(Table8[[#This Row],[Adj Close]]-Table8[[#This Row],[Forecast 3 Period]])</f>
        <v>3.8095299999999952</v>
      </c>
      <c r="J963" s="69">
        <f>Table8[[#This Row],[Erorr ]]^2</f>
        <v>14.512518820899963</v>
      </c>
      <c r="K963" s="69">
        <f>ABS(Table8[[#This Row],[Erorr ]])</f>
        <v>3.8095299999999952</v>
      </c>
      <c r="L963" s="6">
        <f>Table8[[#This Row],[Abs Erorr ]]/Table8[[#This Row],[Adj Close]]</f>
        <v>4.2706251240147423E-2</v>
      </c>
      <c r="M963" s="75">
        <f t="shared" si="29"/>
        <v>85.922629999999998</v>
      </c>
      <c r="N963" s="69">
        <f>(Table8[[#This Row],[Adj Close]]-Table8[[#This Row],[Forecast 6 Period ]])</f>
        <v>3.2804700000000082</v>
      </c>
      <c r="O963" s="69">
        <f>Table8[[#This Row],[Erorr 2]]^2</f>
        <v>10.761483420900054</v>
      </c>
      <c r="P963" s="69">
        <f>ABS(Table8[[#This Row],[Erorr 2]])</f>
        <v>3.2804700000000082</v>
      </c>
      <c r="Q963" s="6">
        <f>Table8[[#This Row],[Abs Erorr 4]]/Table8[[#This Row],[Adj Close]]</f>
        <v>3.6775291441665234E-2</v>
      </c>
    </row>
    <row r="964" spans="6:17" x14ac:dyDescent="0.3">
      <c r="F964" s="79">
        <v>44860</v>
      </c>
      <c r="G964" s="80">
        <v>89.854699999999994</v>
      </c>
      <c r="H964" s="69">
        <f t="shared" si="28"/>
        <v>87.181129999999996</v>
      </c>
      <c r="I964" s="69">
        <f>(Table8[[#This Row],[Adj Close]]-Table8[[#This Row],[Forecast 3 Period]])</f>
        <v>2.673569999999998</v>
      </c>
      <c r="J964" s="69">
        <f>Table8[[#This Row],[Erorr ]]^2</f>
        <v>7.147976544899989</v>
      </c>
      <c r="K964" s="69">
        <f>ABS(Table8[[#This Row],[Erorr ]])</f>
        <v>2.673569999999998</v>
      </c>
      <c r="L964" s="6">
        <f>Table8[[#This Row],[Abs Erorr ]]/Table8[[#This Row],[Adj Close]]</f>
        <v>2.9754370110856729E-2</v>
      </c>
      <c r="M964" s="75">
        <f t="shared" si="29"/>
        <v>86.399190000000004</v>
      </c>
      <c r="N964" s="69">
        <f>(Table8[[#This Row],[Adj Close]]-Table8[[#This Row],[Forecast 6 Period ]])</f>
        <v>3.4555099999999896</v>
      </c>
      <c r="O964" s="69">
        <f>Table8[[#This Row],[Erorr 2]]^2</f>
        <v>11.940549360099929</v>
      </c>
      <c r="P964" s="69">
        <f>ABS(Table8[[#This Row],[Erorr 2]])</f>
        <v>3.4555099999999896</v>
      </c>
      <c r="Q964" s="6">
        <f>Table8[[#This Row],[Abs Erorr 4]]/Table8[[#This Row],[Adj Close]]</f>
        <v>3.8456641667046799E-2</v>
      </c>
    </row>
    <row r="965" spans="6:17" x14ac:dyDescent="0.3">
      <c r="F965" s="79">
        <v>44861</v>
      </c>
      <c r="G965" s="80">
        <v>88.055499999999995</v>
      </c>
      <c r="H965" s="69">
        <f t="shared" si="28"/>
        <v>88.381280000000004</v>
      </c>
      <c r="I965" s="69">
        <f>(Table8[[#This Row],[Adj Close]]-Table8[[#This Row],[Forecast 3 Period]])</f>
        <v>-0.32578000000000884</v>
      </c>
      <c r="J965" s="69">
        <f>Table8[[#This Row],[Erorr ]]^2</f>
        <v>0.10613260840000575</v>
      </c>
      <c r="K965" s="69">
        <f>ABS(Table8[[#This Row],[Erorr ]])</f>
        <v>0.32578000000000884</v>
      </c>
      <c r="L965" s="6">
        <f>Table8[[#This Row],[Abs Erorr ]]/Table8[[#This Row],[Adj Close]]</f>
        <v>3.6997121133831375E-3</v>
      </c>
      <c r="M965" s="75">
        <f t="shared" si="29"/>
        <v>87.203500000000005</v>
      </c>
      <c r="N965" s="69">
        <f>(Table8[[#This Row],[Adj Close]]-Table8[[#This Row],[Forecast 6 Period ]])</f>
        <v>0.85199999999998965</v>
      </c>
      <c r="O965" s="69">
        <f>Table8[[#This Row],[Erorr 2]]^2</f>
        <v>0.72590399999998234</v>
      </c>
      <c r="P965" s="69">
        <f>ABS(Table8[[#This Row],[Erorr 2]])</f>
        <v>0.85199999999998965</v>
      </c>
      <c r="Q965" s="6">
        <f>Table8[[#This Row],[Abs Erorr 4]]/Table8[[#This Row],[Adj Close]]</f>
        <v>9.6757158837323023E-3</v>
      </c>
    </row>
    <row r="966" spans="6:17" x14ac:dyDescent="0.3">
      <c r="F966" s="79">
        <v>44862</v>
      </c>
      <c r="G966" s="80">
        <v>91.255200000000002</v>
      </c>
      <c r="H966" s="69">
        <f t="shared" ref="H966:H1029" si="30">$A$10*G965+$A$11*G964+$A$12*G963</f>
        <v>88.939539999999994</v>
      </c>
      <c r="I966" s="69">
        <f>(Table8[[#This Row],[Adj Close]]-Table8[[#This Row],[Forecast 3 Period]])</f>
        <v>2.3156600000000083</v>
      </c>
      <c r="J966" s="69">
        <f>Table8[[#This Row],[Erorr ]]^2</f>
        <v>5.3622812356000384</v>
      </c>
      <c r="K966" s="69">
        <f>ABS(Table8[[#This Row],[Erorr ]])</f>
        <v>2.3156600000000083</v>
      </c>
      <c r="L966" s="6">
        <f>Table8[[#This Row],[Abs Erorr ]]/Table8[[#This Row],[Adj Close]]</f>
        <v>2.5375649825982609E-2</v>
      </c>
      <c r="M966" s="75">
        <f t="shared" si="29"/>
        <v>87.593510000000009</v>
      </c>
      <c r="N966" s="69">
        <f>(Table8[[#This Row],[Adj Close]]-Table8[[#This Row],[Forecast 6 Period ]])</f>
        <v>3.661689999999993</v>
      </c>
      <c r="O966" s="69">
        <f>Table8[[#This Row],[Erorr 2]]^2</f>
        <v>13.40797365609995</v>
      </c>
      <c r="P966" s="69">
        <f>ABS(Table8[[#This Row],[Erorr 2]])</f>
        <v>3.661689999999993</v>
      </c>
      <c r="Q966" s="6">
        <f>Table8[[#This Row],[Abs Erorr 4]]/Table8[[#This Row],[Adj Close]]</f>
        <v>4.0125822966800721E-2</v>
      </c>
    </row>
    <row r="967" spans="6:17" x14ac:dyDescent="0.3">
      <c r="F967" s="79">
        <v>44865</v>
      </c>
      <c r="G967" s="80">
        <v>90.136700000000005</v>
      </c>
      <c r="H967" s="69">
        <f t="shared" si="30"/>
        <v>89.875139999999988</v>
      </c>
      <c r="I967" s="69">
        <f>(Table8[[#This Row],[Adj Close]]-Table8[[#This Row],[Forecast 3 Period]])</f>
        <v>0.26156000000001711</v>
      </c>
      <c r="J967" s="69">
        <f>Table8[[#This Row],[Erorr ]]^2</f>
        <v>6.8413633600008947E-2</v>
      </c>
      <c r="K967" s="69">
        <f>ABS(Table8[[#This Row],[Erorr ]])</f>
        <v>0.26156000000001711</v>
      </c>
      <c r="L967" s="6">
        <f>Table8[[#This Row],[Abs Erorr ]]/Table8[[#This Row],[Adj Close]]</f>
        <v>2.9018146881349895E-3</v>
      </c>
      <c r="M967" s="75">
        <f t="shared" si="29"/>
        <v>88.840329999999994</v>
      </c>
      <c r="N967" s="69">
        <f>(Table8[[#This Row],[Adj Close]]-Table8[[#This Row],[Forecast 6 Period ]])</f>
        <v>1.2963700000000102</v>
      </c>
      <c r="O967" s="69">
        <f>Table8[[#This Row],[Erorr 2]]^2</f>
        <v>1.6805751769000266</v>
      </c>
      <c r="P967" s="69">
        <f>ABS(Table8[[#This Row],[Erorr 2]])</f>
        <v>1.2963700000000102</v>
      </c>
      <c r="Q967" s="6">
        <f>Table8[[#This Row],[Abs Erorr 4]]/Table8[[#This Row],[Adj Close]]</f>
        <v>1.4382266047015368E-2</v>
      </c>
    </row>
    <row r="968" spans="6:17" x14ac:dyDescent="0.3">
      <c r="F968" s="79">
        <v>44866</v>
      </c>
      <c r="G968" s="80">
        <v>91.196799999999996</v>
      </c>
      <c r="H968" s="69">
        <f t="shared" si="30"/>
        <v>89.847890000000007</v>
      </c>
      <c r="I968" s="69">
        <f>(Table8[[#This Row],[Adj Close]]-Table8[[#This Row],[Forecast 3 Period]])</f>
        <v>1.3489099999999894</v>
      </c>
      <c r="J968" s="69">
        <f>Table8[[#This Row],[Erorr ]]^2</f>
        <v>1.8195581880999714</v>
      </c>
      <c r="K968" s="69">
        <f>ABS(Table8[[#This Row],[Erorr ]])</f>
        <v>1.3489099999999894</v>
      </c>
      <c r="L968" s="6">
        <f>Table8[[#This Row],[Abs Erorr ]]/Table8[[#This Row],[Adj Close]]</f>
        <v>1.4791198813993357E-2</v>
      </c>
      <c r="M968" s="75">
        <f t="shared" si="29"/>
        <v>89.340220000000002</v>
      </c>
      <c r="N968" s="69">
        <f>(Table8[[#This Row],[Adj Close]]-Table8[[#This Row],[Forecast 6 Period ]])</f>
        <v>1.8565799999999939</v>
      </c>
      <c r="O968" s="69">
        <f>Table8[[#This Row],[Erorr 2]]^2</f>
        <v>3.4468892963999775</v>
      </c>
      <c r="P968" s="69">
        <f>ABS(Table8[[#This Row],[Erorr 2]])</f>
        <v>1.8565799999999939</v>
      </c>
      <c r="Q968" s="6">
        <f>Table8[[#This Row],[Abs Erorr 4]]/Table8[[#This Row],[Adj Close]]</f>
        <v>2.0357951156180852E-2</v>
      </c>
    </row>
    <row r="969" spans="6:17" x14ac:dyDescent="0.3">
      <c r="F969" s="79">
        <v>44867</v>
      </c>
      <c r="G969" s="80">
        <v>87.822000000000003</v>
      </c>
      <c r="H969" s="69">
        <f t="shared" si="30"/>
        <v>90.896290000000008</v>
      </c>
      <c r="I969" s="69">
        <f>(Table8[[#This Row],[Adj Close]]-Table8[[#This Row],[Forecast 3 Period]])</f>
        <v>-3.0742900000000049</v>
      </c>
      <c r="J969" s="69">
        <f>Table8[[#This Row],[Erorr ]]^2</f>
        <v>9.4512590041000291</v>
      </c>
      <c r="K969" s="69">
        <f>ABS(Table8[[#This Row],[Erorr ]])</f>
        <v>3.0742900000000049</v>
      </c>
      <c r="L969" s="6">
        <f>Table8[[#This Row],[Abs Erorr ]]/Table8[[#This Row],[Adj Close]]</f>
        <v>3.500592106761409E-2</v>
      </c>
      <c r="M969" s="75">
        <f t="shared" ref="M969:M1032" si="31">$B$10*G968+$B$11*G967+$B$12*G966+$B$13*G965+$B$14*G964+$B$15*G963</f>
        <v>90.03461999999999</v>
      </c>
      <c r="N969" s="69">
        <f>(Table8[[#This Row],[Adj Close]]-Table8[[#This Row],[Forecast 6 Period ]])</f>
        <v>-2.2126199999999869</v>
      </c>
      <c r="O969" s="69">
        <f>Table8[[#This Row],[Erorr 2]]^2</f>
        <v>4.8956872643999425</v>
      </c>
      <c r="P969" s="69">
        <f>ABS(Table8[[#This Row],[Erorr 2]])</f>
        <v>2.2126199999999869</v>
      </c>
      <c r="Q969" s="6">
        <f>Table8[[#This Row],[Abs Erorr 4]]/Table8[[#This Row],[Adj Close]]</f>
        <v>2.5194370431099119E-2</v>
      </c>
    </row>
    <row r="970" spans="6:17" x14ac:dyDescent="0.3">
      <c r="F970" s="79">
        <v>44868</v>
      </c>
      <c r="G970" s="80">
        <v>87.919300000000007</v>
      </c>
      <c r="H970" s="69">
        <f t="shared" si="30"/>
        <v>89.528850000000006</v>
      </c>
      <c r="I970" s="69">
        <f>(Table8[[#This Row],[Adj Close]]-Table8[[#This Row],[Forecast 3 Period]])</f>
        <v>-1.6095499999999987</v>
      </c>
      <c r="J970" s="69">
        <f>Table8[[#This Row],[Erorr ]]^2</f>
        <v>2.5906512024999957</v>
      </c>
      <c r="K970" s="69">
        <f>ABS(Table8[[#This Row],[Erorr ]])</f>
        <v>1.6095499999999987</v>
      </c>
      <c r="L970" s="6">
        <f>Table8[[#This Row],[Abs Erorr ]]/Table8[[#This Row],[Adj Close]]</f>
        <v>1.8307129378873563E-2</v>
      </c>
      <c r="M970" s="75">
        <f t="shared" si="31"/>
        <v>89.873160000000013</v>
      </c>
      <c r="N970" s="69">
        <f>(Table8[[#This Row],[Adj Close]]-Table8[[#This Row],[Forecast 6 Period ]])</f>
        <v>-1.9538600000000059</v>
      </c>
      <c r="O970" s="69">
        <f>Table8[[#This Row],[Erorr 2]]^2</f>
        <v>3.817568899600023</v>
      </c>
      <c r="P970" s="69">
        <f>ABS(Table8[[#This Row],[Erorr 2]])</f>
        <v>1.9538600000000059</v>
      </c>
      <c r="Q970" s="6">
        <f>Table8[[#This Row],[Abs Erorr 4]]/Table8[[#This Row],[Adj Close]]</f>
        <v>2.2223334353208064E-2</v>
      </c>
    </row>
    <row r="971" spans="6:17" x14ac:dyDescent="0.3">
      <c r="F971" s="79">
        <v>44869</v>
      </c>
      <c r="G971" s="80">
        <v>93.1614</v>
      </c>
      <c r="H971" s="69">
        <f t="shared" si="30"/>
        <v>88.873359999999991</v>
      </c>
      <c r="I971" s="69">
        <f>(Table8[[#This Row],[Adj Close]]-Table8[[#This Row],[Forecast 3 Period]])</f>
        <v>4.2880400000000094</v>
      </c>
      <c r="J971" s="69">
        <f>Table8[[#This Row],[Erorr ]]^2</f>
        <v>18.387287041600082</v>
      </c>
      <c r="K971" s="69">
        <f>ABS(Table8[[#This Row],[Erorr ]])</f>
        <v>4.2880400000000094</v>
      </c>
      <c r="L971" s="6">
        <f>Table8[[#This Row],[Abs Erorr ]]/Table8[[#This Row],[Adj Close]]</f>
        <v>4.6028076005727794E-2</v>
      </c>
      <c r="M971" s="75">
        <f t="shared" si="31"/>
        <v>89.346029999999999</v>
      </c>
      <c r="N971" s="69">
        <f>(Table8[[#This Row],[Adj Close]]-Table8[[#This Row],[Forecast 6 Period ]])</f>
        <v>3.8153700000000015</v>
      </c>
      <c r="O971" s="69">
        <f>Table8[[#This Row],[Erorr 2]]^2</f>
        <v>14.557048236900011</v>
      </c>
      <c r="P971" s="69">
        <f>ABS(Table8[[#This Row],[Erorr 2]])</f>
        <v>3.8153700000000015</v>
      </c>
      <c r="Q971" s="6">
        <f>Table8[[#This Row],[Abs Erorr 4]]/Table8[[#This Row],[Adj Close]]</f>
        <v>4.0954408156167701E-2</v>
      </c>
    </row>
    <row r="972" spans="6:17" x14ac:dyDescent="0.3">
      <c r="F972" s="79">
        <v>44872</v>
      </c>
      <c r="G972" s="80">
        <v>90.875900000000001</v>
      </c>
      <c r="H972" s="69">
        <f t="shared" si="30"/>
        <v>89.986950000000007</v>
      </c>
      <c r="I972" s="69">
        <f>(Table8[[#This Row],[Adj Close]]-Table8[[#This Row],[Forecast 3 Period]])</f>
        <v>0.88894999999999413</v>
      </c>
      <c r="J972" s="69">
        <f>Table8[[#This Row],[Erorr ]]^2</f>
        <v>0.79023210249998954</v>
      </c>
      <c r="K972" s="69">
        <f>ABS(Table8[[#This Row],[Erorr ]])</f>
        <v>0.88894999999999413</v>
      </c>
      <c r="L972" s="6">
        <f>Table8[[#This Row],[Abs Erorr ]]/Table8[[#This Row],[Adj Close]]</f>
        <v>9.7820214160189243E-3</v>
      </c>
      <c r="M972" s="75">
        <f t="shared" si="31"/>
        <v>90.159090000000006</v>
      </c>
      <c r="N972" s="69">
        <f>(Table8[[#This Row],[Adj Close]]-Table8[[#This Row],[Forecast 6 Period ]])</f>
        <v>0.71680999999999528</v>
      </c>
      <c r="O972" s="69">
        <f>Table8[[#This Row],[Erorr 2]]^2</f>
        <v>0.51381657609999321</v>
      </c>
      <c r="P972" s="69">
        <f>ABS(Table8[[#This Row],[Erorr 2]])</f>
        <v>0.71680999999999528</v>
      </c>
      <c r="Q972" s="6">
        <f>Table8[[#This Row],[Abs Erorr 4]]/Table8[[#This Row],[Adj Close]]</f>
        <v>7.8877898320676362E-3</v>
      </c>
    </row>
    <row r="973" spans="6:17" x14ac:dyDescent="0.3">
      <c r="F973" s="79">
        <v>44873</v>
      </c>
      <c r="G973" s="80">
        <v>91.177400000000006</v>
      </c>
      <c r="H973" s="69">
        <f t="shared" si="30"/>
        <v>90.674569999999989</v>
      </c>
      <c r="I973" s="69">
        <f>(Table8[[#This Row],[Adj Close]]-Table8[[#This Row],[Forecast 3 Period]])</f>
        <v>0.50283000000001721</v>
      </c>
      <c r="J973" s="69">
        <f>Table8[[#This Row],[Erorr ]]^2</f>
        <v>0.25283800890001729</v>
      </c>
      <c r="K973" s="69">
        <f>ABS(Table8[[#This Row],[Erorr ]])</f>
        <v>0.50283000000001721</v>
      </c>
      <c r="L973" s="6">
        <f>Table8[[#This Row],[Abs Erorr ]]/Table8[[#This Row],[Adj Close]]</f>
        <v>5.5148534614939361E-3</v>
      </c>
      <c r="M973" s="75">
        <f t="shared" si="31"/>
        <v>90.089070000000021</v>
      </c>
      <c r="N973" s="69">
        <f>(Table8[[#This Row],[Adj Close]]-Table8[[#This Row],[Forecast 6 Period ]])</f>
        <v>1.0883299999999849</v>
      </c>
      <c r="O973" s="69">
        <f>Table8[[#This Row],[Erorr 2]]^2</f>
        <v>1.1844621888999671</v>
      </c>
      <c r="P973" s="69">
        <f>ABS(Table8[[#This Row],[Erorr 2]])</f>
        <v>1.0883299999999849</v>
      </c>
      <c r="Q973" s="6">
        <f>Table8[[#This Row],[Abs Erorr 4]]/Table8[[#This Row],[Adj Close]]</f>
        <v>1.1936400906364789E-2</v>
      </c>
    </row>
    <row r="974" spans="6:17" x14ac:dyDescent="0.3">
      <c r="F974" s="79">
        <v>44874</v>
      </c>
      <c r="G974" s="80">
        <v>89.572599999999994</v>
      </c>
      <c r="H974" s="69">
        <f t="shared" si="30"/>
        <v>91.682150000000007</v>
      </c>
      <c r="I974" s="69">
        <f>(Table8[[#This Row],[Adj Close]]-Table8[[#This Row],[Forecast 3 Period]])</f>
        <v>-2.1095500000000129</v>
      </c>
      <c r="J974" s="69">
        <f>Table8[[#This Row],[Erorr ]]^2</f>
        <v>4.4502012025000548</v>
      </c>
      <c r="K974" s="69">
        <f>ABS(Table8[[#This Row],[Erorr ]])</f>
        <v>2.1095500000000129</v>
      </c>
      <c r="L974" s="6">
        <f>Table8[[#This Row],[Abs Erorr ]]/Table8[[#This Row],[Adj Close]]</f>
        <v>2.3551286889071134E-2</v>
      </c>
      <c r="M974" s="75">
        <f t="shared" si="31"/>
        <v>90.528680000000008</v>
      </c>
      <c r="N974" s="69">
        <f>(Table8[[#This Row],[Adj Close]]-Table8[[#This Row],[Forecast 6 Period ]])</f>
        <v>-0.95608000000001425</v>
      </c>
      <c r="O974" s="69">
        <f>Table8[[#This Row],[Erorr 2]]^2</f>
        <v>0.91408896640002724</v>
      </c>
      <c r="P974" s="69">
        <f>ABS(Table8[[#This Row],[Erorr 2]])</f>
        <v>0.95608000000001425</v>
      </c>
      <c r="Q974" s="6">
        <f>Table8[[#This Row],[Abs Erorr 4]]/Table8[[#This Row],[Adj Close]]</f>
        <v>1.0673799800385545E-2</v>
      </c>
    </row>
    <row r="975" spans="6:17" x14ac:dyDescent="0.3">
      <c r="F975" s="79">
        <v>44875</v>
      </c>
      <c r="G975" s="80">
        <v>96.759799999999998</v>
      </c>
      <c r="H975" s="69">
        <f t="shared" si="30"/>
        <v>90.445030000000003</v>
      </c>
      <c r="I975" s="69">
        <f>(Table8[[#This Row],[Adj Close]]-Table8[[#This Row],[Forecast 3 Period]])</f>
        <v>6.3147699999999958</v>
      </c>
      <c r="J975" s="69">
        <f>Table8[[#This Row],[Erorr ]]^2</f>
        <v>39.876320152899943</v>
      </c>
      <c r="K975" s="69">
        <f>ABS(Table8[[#This Row],[Erorr ]])</f>
        <v>6.3147699999999958</v>
      </c>
      <c r="L975" s="6">
        <f>Table8[[#This Row],[Abs Erorr ]]/Table8[[#This Row],[Adj Close]]</f>
        <v>6.5262330017217846E-2</v>
      </c>
      <c r="M975" s="75">
        <f t="shared" si="31"/>
        <v>90.531590000000008</v>
      </c>
      <c r="N975" s="69">
        <f>(Table8[[#This Row],[Adj Close]]-Table8[[#This Row],[Forecast 6 Period ]])</f>
        <v>6.22820999999999</v>
      </c>
      <c r="O975" s="69">
        <f>Table8[[#This Row],[Erorr 2]]^2</f>
        <v>38.790599804099877</v>
      </c>
      <c r="P975" s="69">
        <f>ABS(Table8[[#This Row],[Erorr 2]])</f>
        <v>6.22820999999999</v>
      </c>
      <c r="Q975" s="6">
        <f>Table8[[#This Row],[Abs Erorr 4]]/Table8[[#This Row],[Adj Close]]</f>
        <v>6.4367743629068996E-2</v>
      </c>
    </row>
    <row r="976" spans="6:17" x14ac:dyDescent="0.3">
      <c r="F976" s="79">
        <v>44876</v>
      </c>
      <c r="G976" s="80">
        <v>103.17870000000001</v>
      </c>
      <c r="H976" s="69">
        <f t="shared" si="30"/>
        <v>92.928920000000005</v>
      </c>
      <c r="I976" s="69">
        <f>(Table8[[#This Row],[Adj Close]]-Table8[[#This Row],[Forecast 3 Period]])</f>
        <v>10.249780000000001</v>
      </c>
      <c r="J976" s="69">
        <f>Table8[[#This Row],[Erorr ]]^2</f>
        <v>105.05799004840003</v>
      </c>
      <c r="K976" s="69">
        <f>ABS(Table8[[#This Row],[Erorr ]])</f>
        <v>10.249780000000001</v>
      </c>
      <c r="L976" s="6">
        <f>Table8[[#This Row],[Abs Erorr ]]/Table8[[#This Row],[Adj Close]]</f>
        <v>9.9340076973251271E-2</v>
      </c>
      <c r="M976" s="75">
        <f t="shared" si="31"/>
        <v>91.785210000000006</v>
      </c>
      <c r="N976" s="69">
        <f>(Table8[[#This Row],[Adj Close]]-Table8[[#This Row],[Forecast 6 Period ]])</f>
        <v>11.39349</v>
      </c>
      <c r="O976" s="69">
        <f>Table8[[#This Row],[Erorr 2]]^2</f>
        <v>129.8116143801</v>
      </c>
      <c r="P976" s="69">
        <f>ABS(Table8[[#This Row],[Erorr 2]])</f>
        <v>11.39349</v>
      </c>
      <c r="Q976" s="6">
        <f>Table8[[#This Row],[Abs Erorr 4]]/Table8[[#This Row],[Adj Close]]</f>
        <v>0.11042482605421466</v>
      </c>
    </row>
    <row r="977" spans="6:17" x14ac:dyDescent="0.3">
      <c r="F977" s="79">
        <v>44879</v>
      </c>
      <c r="G977" s="80">
        <v>101.5254</v>
      </c>
      <c r="H977" s="69">
        <f t="shared" si="30"/>
        <v>97.171199999999999</v>
      </c>
      <c r="I977" s="69">
        <f>(Table8[[#This Row],[Adj Close]]-Table8[[#This Row],[Forecast 3 Period]])</f>
        <v>4.3542000000000058</v>
      </c>
      <c r="J977" s="69">
        <f>Table8[[#This Row],[Erorr ]]^2</f>
        <v>18.959057640000051</v>
      </c>
      <c r="K977" s="69">
        <f>ABS(Table8[[#This Row],[Erorr ]])</f>
        <v>4.3542000000000058</v>
      </c>
      <c r="L977" s="6">
        <f>Table8[[#This Row],[Abs Erorr ]]/Table8[[#This Row],[Adj Close]]</f>
        <v>4.2887789656578607E-2</v>
      </c>
      <c r="M977" s="75">
        <f t="shared" si="31"/>
        <v>94.541430000000005</v>
      </c>
      <c r="N977" s="69">
        <f>(Table8[[#This Row],[Adj Close]]-Table8[[#This Row],[Forecast 6 Period ]])</f>
        <v>6.9839699999999993</v>
      </c>
      <c r="O977" s="69">
        <f>Table8[[#This Row],[Erorr 2]]^2</f>
        <v>48.775836960899994</v>
      </c>
      <c r="P977" s="69">
        <f>ABS(Table8[[#This Row],[Erorr 2]])</f>
        <v>6.9839699999999993</v>
      </c>
      <c r="Q977" s="6">
        <f>Table8[[#This Row],[Abs Erorr 4]]/Table8[[#This Row],[Adj Close]]</f>
        <v>6.8790371670537614E-2</v>
      </c>
    </row>
    <row r="978" spans="6:17" x14ac:dyDescent="0.3">
      <c r="F978" s="79">
        <v>44880</v>
      </c>
      <c r="G978" s="80">
        <v>103.7817</v>
      </c>
      <c r="H978" s="69">
        <f t="shared" si="30"/>
        <v>100.59171000000001</v>
      </c>
      <c r="I978" s="69">
        <f>(Table8[[#This Row],[Adj Close]]-Table8[[#This Row],[Forecast 3 Period]])</f>
        <v>3.1899899999999946</v>
      </c>
      <c r="J978" s="69">
        <f>Table8[[#This Row],[Erorr ]]^2</f>
        <v>10.176036200099965</v>
      </c>
      <c r="K978" s="69">
        <f>ABS(Table8[[#This Row],[Erorr ]])</f>
        <v>3.1899899999999946</v>
      </c>
      <c r="L978" s="6">
        <f>Table8[[#This Row],[Abs Erorr ]]/Table8[[#This Row],[Adj Close]]</f>
        <v>3.0737499963866408E-2</v>
      </c>
      <c r="M978" s="75">
        <f t="shared" si="31"/>
        <v>96.412630000000007</v>
      </c>
      <c r="N978" s="69">
        <f>(Table8[[#This Row],[Adj Close]]-Table8[[#This Row],[Forecast 6 Period ]])</f>
        <v>7.3690699999999936</v>
      </c>
      <c r="O978" s="69">
        <f>Table8[[#This Row],[Erorr 2]]^2</f>
        <v>54.303192664899903</v>
      </c>
      <c r="P978" s="69">
        <f>ABS(Table8[[#This Row],[Erorr 2]])</f>
        <v>7.3690699999999936</v>
      </c>
      <c r="Q978" s="6">
        <f>Table8[[#This Row],[Abs Erorr 4]]/Table8[[#This Row],[Adj Close]]</f>
        <v>7.1005485552847886E-2</v>
      </c>
    </row>
    <row r="979" spans="6:17" x14ac:dyDescent="0.3">
      <c r="F979" s="79">
        <v>44881</v>
      </c>
      <c r="G979" s="80">
        <v>102.34229999999999</v>
      </c>
      <c r="H979" s="69">
        <f t="shared" si="30"/>
        <v>102.92391000000001</v>
      </c>
      <c r="I979" s="69">
        <f>(Table8[[#This Row],[Adj Close]]-Table8[[#This Row],[Forecast 3 Period]])</f>
        <v>-0.58161000000001195</v>
      </c>
      <c r="J979" s="69">
        <f>Table8[[#This Row],[Erorr ]]^2</f>
        <v>0.33827019210001391</v>
      </c>
      <c r="K979" s="69">
        <f>ABS(Table8[[#This Row],[Erorr ]])</f>
        <v>0.58161000000001195</v>
      </c>
      <c r="L979" s="6">
        <f>Table8[[#This Row],[Abs Erorr ]]/Table8[[#This Row],[Adj Close]]</f>
        <v>5.6829873864473633E-3</v>
      </c>
      <c r="M979" s="75">
        <f t="shared" si="31"/>
        <v>99.124120000000019</v>
      </c>
      <c r="N979" s="69">
        <f>(Table8[[#This Row],[Adj Close]]-Table8[[#This Row],[Forecast 6 Period ]])</f>
        <v>3.2181799999999754</v>
      </c>
      <c r="O979" s="69">
        <f>Table8[[#This Row],[Erorr 2]]^2</f>
        <v>10.356682512399841</v>
      </c>
      <c r="P979" s="69">
        <f>ABS(Table8[[#This Row],[Erorr 2]])</f>
        <v>3.2181799999999754</v>
      </c>
      <c r="Q979" s="6">
        <f>Table8[[#This Row],[Abs Erorr 4]]/Table8[[#This Row],[Adj Close]]</f>
        <v>3.1445257728231389E-2</v>
      </c>
    </row>
    <row r="980" spans="6:17" x14ac:dyDescent="0.3">
      <c r="F980" s="79">
        <v>44882</v>
      </c>
      <c r="G980" s="80">
        <v>102.4688</v>
      </c>
      <c r="H980" s="69">
        <f t="shared" si="30"/>
        <v>102.52904999999998</v>
      </c>
      <c r="I980" s="69">
        <f>(Table8[[#This Row],[Adj Close]]-Table8[[#This Row],[Forecast 3 Period]])</f>
        <v>-6.0249999999982151E-2</v>
      </c>
      <c r="J980" s="69">
        <f>Table8[[#This Row],[Erorr ]]^2</f>
        <v>3.6300624999978494E-3</v>
      </c>
      <c r="K980" s="69">
        <f>ABS(Table8[[#This Row],[Erorr ]])</f>
        <v>6.0249999999982151E-2</v>
      </c>
      <c r="L980" s="6">
        <f>Table8[[#This Row],[Abs Erorr ]]/Table8[[#This Row],[Adj Close]]</f>
        <v>5.8798385459751801E-4</v>
      </c>
      <c r="M980" s="75">
        <f t="shared" si="31"/>
        <v>100.79886</v>
      </c>
      <c r="N980" s="69">
        <f>(Table8[[#This Row],[Adj Close]]-Table8[[#This Row],[Forecast 6 Period ]])</f>
        <v>1.6699399999999969</v>
      </c>
      <c r="O980" s="69">
        <f>Table8[[#This Row],[Erorr 2]]^2</f>
        <v>2.7886996035999894</v>
      </c>
      <c r="P980" s="69">
        <f>ABS(Table8[[#This Row],[Erorr 2]])</f>
        <v>1.6699399999999969</v>
      </c>
      <c r="Q980" s="6">
        <f>Table8[[#This Row],[Abs Erorr 4]]/Table8[[#This Row],[Adj Close]]</f>
        <v>1.6297058226504037E-2</v>
      </c>
    </row>
    <row r="981" spans="6:17" x14ac:dyDescent="0.3">
      <c r="F981" s="79">
        <v>44883</v>
      </c>
      <c r="G981" s="80">
        <v>102.5271</v>
      </c>
      <c r="H981" s="69">
        <f t="shared" si="30"/>
        <v>102.82472000000001</v>
      </c>
      <c r="I981" s="69">
        <f>(Table8[[#This Row],[Adj Close]]-Table8[[#This Row],[Forecast 3 Period]])</f>
        <v>-0.2976200000000091</v>
      </c>
      <c r="J981" s="69">
        <f>Table8[[#This Row],[Erorr ]]^2</f>
        <v>8.8577664400005418E-2</v>
      </c>
      <c r="K981" s="69">
        <f>ABS(Table8[[#This Row],[Erorr ]])</f>
        <v>0.2976200000000091</v>
      </c>
      <c r="L981" s="6">
        <f>Table8[[#This Row],[Abs Erorr ]]/Table8[[#This Row],[Adj Close]]</f>
        <v>2.9028422729211016E-3</v>
      </c>
      <c r="M981" s="75">
        <f t="shared" si="31"/>
        <v>102.01749</v>
      </c>
      <c r="N981" s="69">
        <f>(Table8[[#This Row],[Adj Close]]-Table8[[#This Row],[Forecast 6 Period ]])</f>
        <v>0.50961000000000922</v>
      </c>
      <c r="O981" s="69">
        <f>Table8[[#This Row],[Erorr 2]]^2</f>
        <v>0.25970235210000941</v>
      </c>
      <c r="P981" s="69">
        <f>ABS(Table8[[#This Row],[Erorr 2]])</f>
        <v>0.50961000000000922</v>
      </c>
      <c r="Q981" s="6">
        <f>Table8[[#This Row],[Abs Erorr 4]]/Table8[[#This Row],[Adj Close]]</f>
        <v>4.9704907287927702E-3</v>
      </c>
    </row>
    <row r="982" spans="6:17" x14ac:dyDescent="0.3">
      <c r="F982" s="79">
        <v>44886</v>
      </c>
      <c r="G982" s="80">
        <v>100.9808</v>
      </c>
      <c r="H982" s="69">
        <f t="shared" si="30"/>
        <v>102.45417</v>
      </c>
      <c r="I982" s="69">
        <f>(Table8[[#This Row],[Adj Close]]-Table8[[#This Row],[Forecast 3 Period]])</f>
        <v>-1.4733700000000027</v>
      </c>
      <c r="J982" s="69">
        <f>Table8[[#This Row],[Erorr ]]^2</f>
        <v>2.1708191569000079</v>
      </c>
      <c r="K982" s="69">
        <f>ABS(Table8[[#This Row],[Erorr ]])</f>
        <v>1.4733700000000027</v>
      </c>
      <c r="L982" s="6">
        <f>Table8[[#This Row],[Abs Erorr ]]/Table8[[#This Row],[Adj Close]]</f>
        <v>1.459059543992524E-2</v>
      </c>
      <c r="M982" s="75">
        <f t="shared" si="31"/>
        <v>102.69439000000001</v>
      </c>
      <c r="N982" s="69">
        <f>(Table8[[#This Row],[Adj Close]]-Table8[[#This Row],[Forecast 6 Period ]])</f>
        <v>-1.7135900000000106</v>
      </c>
      <c r="O982" s="69">
        <f>Table8[[#This Row],[Erorr 2]]^2</f>
        <v>2.9363906881000363</v>
      </c>
      <c r="P982" s="69">
        <f>ABS(Table8[[#This Row],[Erorr 2]])</f>
        <v>1.7135900000000106</v>
      </c>
      <c r="Q982" s="6">
        <f>Table8[[#This Row],[Abs Erorr 4]]/Table8[[#This Row],[Adj Close]]</f>
        <v>1.6969463501972756E-2</v>
      </c>
    </row>
    <row r="983" spans="6:17" x14ac:dyDescent="0.3">
      <c r="F983" s="79">
        <v>44887</v>
      </c>
      <c r="G983" s="80">
        <v>103.062</v>
      </c>
      <c r="H983" s="69">
        <f t="shared" si="30"/>
        <v>101.89109000000001</v>
      </c>
      <c r="I983" s="69">
        <f>(Table8[[#This Row],[Adj Close]]-Table8[[#This Row],[Forecast 3 Period]])</f>
        <v>1.1709099999999921</v>
      </c>
      <c r="J983" s="69">
        <f>Table8[[#This Row],[Erorr ]]^2</f>
        <v>1.3710302280999815</v>
      </c>
      <c r="K983" s="69">
        <f>ABS(Table8[[#This Row],[Erorr ]])</f>
        <v>1.1709099999999921</v>
      </c>
      <c r="L983" s="6">
        <f>Table8[[#This Row],[Abs Erorr ]]/Table8[[#This Row],[Adj Close]]</f>
        <v>1.1361219460130719E-2</v>
      </c>
      <c r="M983" s="75">
        <f t="shared" si="31"/>
        <v>102.19451000000001</v>
      </c>
      <c r="N983" s="69">
        <f>(Table8[[#This Row],[Adj Close]]-Table8[[#This Row],[Forecast 6 Period ]])</f>
        <v>0.86748999999998944</v>
      </c>
      <c r="O983" s="69">
        <f>Table8[[#This Row],[Erorr 2]]^2</f>
        <v>0.7525389000999817</v>
      </c>
      <c r="P983" s="69">
        <f>ABS(Table8[[#This Row],[Erorr 2]])</f>
        <v>0.86748999999998944</v>
      </c>
      <c r="Q983" s="6">
        <f>Table8[[#This Row],[Abs Erorr 4]]/Table8[[#This Row],[Adj Close]]</f>
        <v>8.4171663658767493E-3</v>
      </c>
    </row>
    <row r="984" spans="6:17" x14ac:dyDescent="0.3">
      <c r="F984" s="79">
        <v>44888</v>
      </c>
      <c r="G984" s="80">
        <v>103.7234</v>
      </c>
      <c r="H984" s="69">
        <f t="shared" si="30"/>
        <v>102.27717000000001</v>
      </c>
      <c r="I984" s="69">
        <f>(Table8[[#This Row],[Adj Close]]-Table8[[#This Row],[Forecast 3 Period]])</f>
        <v>1.4462299999999857</v>
      </c>
      <c r="J984" s="69">
        <f>Table8[[#This Row],[Erorr ]]^2</f>
        <v>2.0915812128999587</v>
      </c>
      <c r="K984" s="69">
        <f>ABS(Table8[[#This Row],[Erorr ]])</f>
        <v>1.4462299999999857</v>
      </c>
      <c r="L984" s="6">
        <f>Table8[[#This Row],[Abs Erorr ]]/Table8[[#This Row],[Adj Close]]</f>
        <v>1.3943141084846676E-2</v>
      </c>
      <c r="M984" s="75">
        <f t="shared" si="31"/>
        <v>102.42013999999999</v>
      </c>
      <c r="N984" s="69">
        <f>(Table8[[#This Row],[Adj Close]]-Table8[[#This Row],[Forecast 6 Period ]])</f>
        <v>1.3032600000000087</v>
      </c>
      <c r="O984" s="69">
        <f>Table8[[#This Row],[Erorr 2]]^2</f>
        <v>1.6984866276000228</v>
      </c>
      <c r="P984" s="69">
        <f>ABS(Table8[[#This Row],[Erorr 2]])</f>
        <v>1.3032600000000087</v>
      </c>
      <c r="Q984" s="6">
        <f>Table8[[#This Row],[Abs Erorr 4]]/Table8[[#This Row],[Adj Close]]</f>
        <v>1.2564763592400642E-2</v>
      </c>
    </row>
    <row r="985" spans="6:17" x14ac:dyDescent="0.3">
      <c r="F985" s="79">
        <v>44890</v>
      </c>
      <c r="G985" s="80">
        <v>103.0523</v>
      </c>
      <c r="H985" s="69">
        <f t="shared" si="30"/>
        <v>102.7022</v>
      </c>
      <c r="I985" s="69">
        <f>(Table8[[#This Row],[Adj Close]]-Table8[[#This Row],[Forecast 3 Period]])</f>
        <v>0.35009999999999764</v>
      </c>
      <c r="J985" s="69">
        <f>Table8[[#This Row],[Erorr ]]^2</f>
        <v>0.12257000999999834</v>
      </c>
      <c r="K985" s="69">
        <f>ABS(Table8[[#This Row],[Erorr ]])</f>
        <v>0.35009999999999764</v>
      </c>
      <c r="L985" s="6">
        <f>Table8[[#This Row],[Abs Erorr ]]/Table8[[#This Row],[Adj Close]]</f>
        <v>3.3973040873420354E-3</v>
      </c>
      <c r="M985" s="75">
        <f t="shared" si="31"/>
        <v>102.53977</v>
      </c>
      <c r="N985" s="69">
        <f>(Table8[[#This Row],[Adj Close]]-Table8[[#This Row],[Forecast 6 Period ]])</f>
        <v>0.51252999999999815</v>
      </c>
      <c r="O985" s="69">
        <f>Table8[[#This Row],[Erorr 2]]^2</f>
        <v>0.26268700089999808</v>
      </c>
      <c r="P985" s="69">
        <f>ABS(Table8[[#This Row],[Erorr 2]])</f>
        <v>0.51252999999999815</v>
      </c>
      <c r="Q985" s="6">
        <f>Table8[[#This Row],[Abs Erorr 4]]/Table8[[#This Row],[Adj Close]]</f>
        <v>4.9734940413750893E-3</v>
      </c>
    </row>
    <row r="986" spans="6:17" x14ac:dyDescent="0.3">
      <c r="F986" s="79">
        <v>44893</v>
      </c>
      <c r="G986" s="80">
        <v>102.0797</v>
      </c>
      <c r="H986" s="69">
        <f t="shared" si="30"/>
        <v>103.25654</v>
      </c>
      <c r="I986" s="69">
        <f>(Table8[[#This Row],[Adj Close]]-Table8[[#This Row],[Forecast 3 Period]])</f>
        <v>-1.1768399999999986</v>
      </c>
      <c r="J986" s="69">
        <f>Table8[[#This Row],[Erorr ]]^2</f>
        <v>1.3849523855999966</v>
      </c>
      <c r="K986" s="69">
        <f>ABS(Table8[[#This Row],[Erorr ]])</f>
        <v>1.1768399999999986</v>
      </c>
      <c r="L986" s="6">
        <f>Table8[[#This Row],[Abs Erorr ]]/Table8[[#This Row],[Adj Close]]</f>
        <v>1.1528638896861947E-2</v>
      </c>
      <c r="M986" s="75">
        <f t="shared" si="31"/>
        <v>102.66329000000002</v>
      </c>
      <c r="N986" s="69">
        <f>(Table8[[#This Row],[Adj Close]]-Table8[[#This Row],[Forecast 6 Period ]])</f>
        <v>-0.58359000000001515</v>
      </c>
      <c r="O986" s="69">
        <f>Table8[[#This Row],[Erorr 2]]^2</f>
        <v>0.34057728810001769</v>
      </c>
      <c r="P986" s="69">
        <f>ABS(Table8[[#This Row],[Erorr 2]])</f>
        <v>0.58359000000001515</v>
      </c>
      <c r="Q986" s="6">
        <f>Table8[[#This Row],[Abs Erorr 4]]/Table8[[#This Row],[Adj Close]]</f>
        <v>5.7170034786545726E-3</v>
      </c>
    </row>
    <row r="987" spans="6:17" x14ac:dyDescent="0.3">
      <c r="F987" s="79">
        <v>44894</v>
      </c>
      <c r="G987" s="80">
        <v>103.3343</v>
      </c>
      <c r="H987" s="69">
        <f t="shared" si="30"/>
        <v>102.86458999999999</v>
      </c>
      <c r="I987" s="69">
        <f>(Table8[[#This Row],[Adj Close]]-Table8[[#This Row],[Forecast 3 Period]])</f>
        <v>0.46971000000000629</v>
      </c>
      <c r="J987" s="69">
        <f>Table8[[#This Row],[Erorr ]]^2</f>
        <v>0.22062748410000591</v>
      </c>
      <c r="K987" s="69">
        <f>ABS(Table8[[#This Row],[Erorr ]])</f>
        <v>0.46971000000000629</v>
      </c>
      <c r="L987" s="6">
        <f>Table8[[#This Row],[Abs Erorr ]]/Table8[[#This Row],[Adj Close]]</f>
        <v>4.5455381223853675E-3</v>
      </c>
      <c r="M987" s="75">
        <f t="shared" si="31"/>
        <v>102.73427000000001</v>
      </c>
      <c r="N987" s="69">
        <f>(Table8[[#This Row],[Adj Close]]-Table8[[#This Row],[Forecast 6 Period ]])</f>
        <v>0.60002999999998963</v>
      </c>
      <c r="O987" s="69">
        <f>Table8[[#This Row],[Erorr 2]]^2</f>
        <v>0.36003600089998755</v>
      </c>
      <c r="P987" s="69">
        <f>ABS(Table8[[#This Row],[Erorr 2]])</f>
        <v>0.60002999999998963</v>
      </c>
      <c r="Q987" s="6">
        <f>Table8[[#This Row],[Abs Erorr 4]]/Table8[[#This Row],[Adj Close]]</f>
        <v>5.8066876148576965E-3</v>
      </c>
    </row>
    <row r="988" spans="6:17" x14ac:dyDescent="0.3">
      <c r="F988" s="79">
        <v>44895</v>
      </c>
      <c r="G988" s="80">
        <v>106.6799</v>
      </c>
      <c r="H988" s="69">
        <f t="shared" si="30"/>
        <v>102.87331999999999</v>
      </c>
      <c r="I988" s="69">
        <f>(Table8[[#This Row],[Adj Close]]-Table8[[#This Row],[Forecast 3 Period]])</f>
        <v>3.806580000000011</v>
      </c>
      <c r="J988" s="69">
        <f>Table8[[#This Row],[Erorr ]]^2</f>
        <v>14.490051296400084</v>
      </c>
      <c r="K988" s="69">
        <f>ABS(Table8[[#This Row],[Erorr ]])</f>
        <v>3.806580000000011</v>
      </c>
      <c r="L988" s="6">
        <f>Table8[[#This Row],[Abs Erorr ]]/Table8[[#This Row],[Adj Close]]</f>
        <v>3.5682260669535788E-2</v>
      </c>
      <c r="M988" s="75">
        <f t="shared" si="31"/>
        <v>102.84222000000001</v>
      </c>
      <c r="N988" s="69">
        <f>(Table8[[#This Row],[Adj Close]]-Table8[[#This Row],[Forecast 6 Period ]])</f>
        <v>3.8376799999999918</v>
      </c>
      <c r="O988" s="69">
        <f>Table8[[#This Row],[Erorr 2]]^2</f>
        <v>14.727787782399936</v>
      </c>
      <c r="P988" s="69">
        <f>ABS(Table8[[#This Row],[Erorr 2]])</f>
        <v>3.8376799999999918</v>
      </c>
      <c r="Q988" s="6">
        <f>Table8[[#This Row],[Abs Erorr 4]]/Table8[[#This Row],[Adj Close]]</f>
        <v>3.5973787002049978E-2</v>
      </c>
    </row>
    <row r="989" spans="6:17" x14ac:dyDescent="0.3">
      <c r="F989" s="79">
        <v>44896</v>
      </c>
      <c r="G989" s="80">
        <v>108.06100000000001</v>
      </c>
      <c r="H989" s="69">
        <f t="shared" si="30"/>
        <v>104.29616</v>
      </c>
      <c r="I989" s="69">
        <f>(Table8[[#This Row],[Adj Close]]-Table8[[#This Row],[Forecast 3 Period]])</f>
        <v>3.7648400000000066</v>
      </c>
      <c r="J989" s="69">
        <f>Table8[[#This Row],[Erorr ]]^2</f>
        <v>14.174020225600049</v>
      </c>
      <c r="K989" s="69">
        <f>ABS(Table8[[#This Row],[Erorr ]])</f>
        <v>3.7648400000000066</v>
      </c>
      <c r="L989" s="6">
        <f>Table8[[#This Row],[Abs Erorr ]]/Table8[[#This Row],[Adj Close]]</f>
        <v>3.4839951508870051E-2</v>
      </c>
      <c r="M989" s="75">
        <f t="shared" si="31"/>
        <v>103.70778000000003</v>
      </c>
      <c r="N989" s="69">
        <f>(Table8[[#This Row],[Adj Close]]-Table8[[#This Row],[Forecast 6 Period ]])</f>
        <v>4.353219999999979</v>
      </c>
      <c r="O989" s="69">
        <f>Table8[[#This Row],[Erorr 2]]^2</f>
        <v>18.950524368399819</v>
      </c>
      <c r="P989" s="69">
        <f>ABS(Table8[[#This Row],[Erorr 2]])</f>
        <v>4.353219999999979</v>
      </c>
      <c r="Q989" s="6">
        <f>Table8[[#This Row],[Abs Erorr 4]]/Table8[[#This Row],[Adj Close]]</f>
        <v>4.0284839118645756E-2</v>
      </c>
    </row>
    <row r="990" spans="6:17" x14ac:dyDescent="0.3">
      <c r="F990" s="79">
        <v>44897</v>
      </c>
      <c r="G990" s="80">
        <v>109.456</v>
      </c>
      <c r="H990" s="69">
        <f t="shared" si="30"/>
        <v>106.22866000000002</v>
      </c>
      <c r="I990" s="69">
        <f>(Table8[[#This Row],[Adj Close]]-Table8[[#This Row],[Forecast 3 Period]])</f>
        <v>3.2273399999999839</v>
      </c>
      <c r="J990" s="69">
        <f>Table8[[#This Row],[Erorr ]]^2</f>
        <v>10.415723475599895</v>
      </c>
      <c r="K990" s="69">
        <f>ABS(Table8[[#This Row],[Erorr ]])</f>
        <v>3.2273399999999839</v>
      </c>
      <c r="L990" s="6">
        <f>Table8[[#This Row],[Abs Erorr ]]/Table8[[#This Row],[Adj Close]]</f>
        <v>2.9485272620961699E-2</v>
      </c>
      <c r="M990" s="75">
        <f t="shared" si="31"/>
        <v>104.70855000000003</v>
      </c>
      <c r="N990" s="69">
        <f>(Table8[[#This Row],[Adj Close]]-Table8[[#This Row],[Forecast 6 Period ]])</f>
        <v>4.7474499999999722</v>
      </c>
      <c r="O990" s="69">
        <f>Table8[[#This Row],[Erorr 2]]^2</f>
        <v>22.538281502499736</v>
      </c>
      <c r="P990" s="69">
        <f>ABS(Table8[[#This Row],[Erorr 2]])</f>
        <v>4.7474499999999722</v>
      </c>
      <c r="Q990" s="6">
        <f>Table8[[#This Row],[Abs Erorr 4]]/Table8[[#This Row],[Adj Close]]</f>
        <v>4.3373136237391939E-2</v>
      </c>
    </row>
    <row r="991" spans="6:17" x14ac:dyDescent="0.3">
      <c r="F991" s="79">
        <v>44900</v>
      </c>
      <c r="G991" s="80">
        <v>106.9391</v>
      </c>
      <c r="H991" s="69">
        <f t="shared" si="30"/>
        <v>108.20467000000002</v>
      </c>
      <c r="I991" s="69">
        <f>(Table8[[#This Row],[Adj Close]]-Table8[[#This Row],[Forecast 3 Period]])</f>
        <v>-1.2655700000000252</v>
      </c>
      <c r="J991" s="69">
        <f>Table8[[#This Row],[Erorr ]]^2</f>
        <v>1.6016674249000638</v>
      </c>
      <c r="K991" s="69">
        <f>ABS(Table8[[#This Row],[Erorr ]])</f>
        <v>1.2655700000000252</v>
      </c>
      <c r="L991" s="6">
        <f>Table8[[#This Row],[Abs Erorr ]]/Table8[[#This Row],[Adj Close]]</f>
        <v>1.1834492715947911E-2</v>
      </c>
      <c r="M991" s="75">
        <f t="shared" si="31"/>
        <v>106.01944</v>
      </c>
      <c r="N991" s="69">
        <f>(Table8[[#This Row],[Adj Close]]-Table8[[#This Row],[Forecast 6 Period ]])</f>
        <v>0.91965999999999326</v>
      </c>
      <c r="O991" s="69">
        <f>Table8[[#This Row],[Erorr 2]]^2</f>
        <v>0.84577451559998762</v>
      </c>
      <c r="P991" s="69">
        <f>ABS(Table8[[#This Row],[Erorr 2]])</f>
        <v>0.91965999999999326</v>
      </c>
      <c r="Q991" s="6">
        <f>Table8[[#This Row],[Abs Erorr 4]]/Table8[[#This Row],[Adj Close]]</f>
        <v>8.5998479508429867E-3</v>
      </c>
    </row>
    <row r="992" spans="6:17" x14ac:dyDescent="0.3">
      <c r="F992" s="79">
        <v>44901</v>
      </c>
      <c r="G992" s="80">
        <v>105.29040000000001</v>
      </c>
      <c r="H992" s="69">
        <f t="shared" si="30"/>
        <v>108.03073999999999</v>
      </c>
      <c r="I992" s="69">
        <f>(Table8[[#This Row],[Adj Close]]-Table8[[#This Row],[Forecast 3 Period]])</f>
        <v>-2.7403399999999891</v>
      </c>
      <c r="J992" s="69">
        <f>Table8[[#This Row],[Erorr ]]^2</f>
        <v>7.5094633155999402</v>
      </c>
      <c r="K992" s="69">
        <f>ABS(Table8[[#This Row],[Erorr ]])</f>
        <v>2.7403399999999891</v>
      </c>
      <c r="L992" s="6">
        <f>Table8[[#This Row],[Abs Erorr ]]/Table8[[#This Row],[Adj Close]]</f>
        <v>2.6026494343263859E-2</v>
      </c>
      <c r="M992" s="75">
        <f t="shared" si="31"/>
        <v>106.76860000000001</v>
      </c>
      <c r="N992" s="69">
        <f>(Table8[[#This Row],[Adj Close]]-Table8[[#This Row],[Forecast 6 Period ]])</f>
        <v>-1.4782000000000011</v>
      </c>
      <c r="O992" s="69">
        <f>Table8[[#This Row],[Erorr 2]]^2</f>
        <v>2.1850752400000033</v>
      </c>
      <c r="P992" s="69">
        <f>ABS(Table8[[#This Row],[Erorr 2]])</f>
        <v>1.4782000000000011</v>
      </c>
      <c r="Q992" s="6">
        <f>Table8[[#This Row],[Abs Erorr 4]]/Table8[[#This Row],[Adj Close]]</f>
        <v>1.4039266637794149E-2</v>
      </c>
    </row>
    <row r="993" spans="6:17" x14ac:dyDescent="0.3">
      <c r="F993" s="79">
        <v>44902</v>
      </c>
      <c r="G993" s="80">
        <v>105.6806</v>
      </c>
      <c r="H993" s="69">
        <f t="shared" si="30"/>
        <v>107.03469</v>
      </c>
      <c r="I993" s="69">
        <f>(Table8[[#This Row],[Adj Close]]-Table8[[#This Row],[Forecast 3 Period]])</f>
        <v>-1.3540899999999993</v>
      </c>
      <c r="J993" s="69">
        <f>Table8[[#This Row],[Erorr ]]^2</f>
        <v>1.8335597280999982</v>
      </c>
      <c r="K993" s="69">
        <f>ABS(Table8[[#This Row],[Erorr ]])</f>
        <v>1.3540899999999993</v>
      </c>
      <c r="L993" s="6">
        <f>Table8[[#This Row],[Abs Erorr ]]/Table8[[#This Row],[Adj Close]]</f>
        <v>1.2813042318079188E-2</v>
      </c>
      <c r="M993" s="75">
        <f t="shared" si="31"/>
        <v>106.95072000000002</v>
      </c>
      <c r="N993" s="69">
        <f>(Table8[[#This Row],[Adj Close]]-Table8[[#This Row],[Forecast 6 Period ]])</f>
        <v>-1.2701200000000199</v>
      </c>
      <c r="O993" s="69">
        <f>Table8[[#This Row],[Erorr 2]]^2</f>
        <v>1.6132048144000506</v>
      </c>
      <c r="P993" s="69">
        <f>ABS(Table8[[#This Row],[Erorr 2]])</f>
        <v>1.2701200000000199</v>
      </c>
      <c r="Q993" s="6">
        <f>Table8[[#This Row],[Abs Erorr 4]]/Table8[[#This Row],[Adj Close]]</f>
        <v>1.2018478320524485E-2</v>
      </c>
    </row>
    <row r="994" spans="6:17" x14ac:dyDescent="0.3">
      <c r="F994" s="79">
        <v>44903</v>
      </c>
      <c r="G994" s="80">
        <v>108.6366</v>
      </c>
      <c r="H994" s="69">
        <f t="shared" si="30"/>
        <v>105.94109</v>
      </c>
      <c r="I994" s="69">
        <f>(Table8[[#This Row],[Adj Close]]-Table8[[#This Row],[Forecast 3 Period]])</f>
        <v>2.6955099999999987</v>
      </c>
      <c r="J994" s="69">
        <f>Table8[[#This Row],[Erorr ]]^2</f>
        <v>7.2657741600999932</v>
      </c>
      <c r="K994" s="69">
        <f>ABS(Table8[[#This Row],[Erorr ]])</f>
        <v>2.6955099999999987</v>
      </c>
      <c r="L994" s="6">
        <f>Table8[[#This Row],[Abs Erorr ]]/Table8[[#This Row],[Adj Close]]</f>
        <v>2.481217195678067E-2</v>
      </c>
      <c r="M994" s="75">
        <f t="shared" si="31"/>
        <v>106.94731000000002</v>
      </c>
      <c r="N994" s="69">
        <f>(Table8[[#This Row],[Adj Close]]-Table8[[#This Row],[Forecast 6 Period ]])</f>
        <v>1.6892899999999855</v>
      </c>
      <c r="O994" s="69">
        <f>Table8[[#This Row],[Erorr 2]]^2</f>
        <v>2.8537007040999511</v>
      </c>
      <c r="P994" s="69">
        <f>ABS(Table8[[#This Row],[Erorr 2]])</f>
        <v>1.6892899999999855</v>
      </c>
      <c r="Q994" s="6">
        <f>Table8[[#This Row],[Abs Erorr 4]]/Table8[[#This Row],[Adj Close]]</f>
        <v>1.5549915958341714E-2</v>
      </c>
    </row>
    <row r="995" spans="6:17" x14ac:dyDescent="0.3">
      <c r="F995" s="79">
        <v>44904</v>
      </c>
      <c r="G995" s="80">
        <v>106.744</v>
      </c>
      <c r="H995" s="69">
        <f t="shared" si="30"/>
        <v>106.74594</v>
      </c>
      <c r="I995" s="69">
        <f>(Table8[[#This Row],[Adj Close]]-Table8[[#This Row],[Forecast 3 Period]])</f>
        <v>-1.9400000000047157E-3</v>
      </c>
      <c r="J995" s="69">
        <f>Table8[[#This Row],[Erorr ]]^2</f>
        <v>3.763600000018297E-6</v>
      </c>
      <c r="K995" s="69">
        <f>ABS(Table8[[#This Row],[Erorr ]])</f>
        <v>1.9400000000047157E-3</v>
      </c>
      <c r="L995" s="6">
        <f>Table8[[#This Row],[Abs Erorr ]]/Table8[[#This Row],[Adj Close]]</f>
        <v>1.8174323615423029E-5</v>
      </c>
      <c r="M995" s="75">
        <f t="shared" si="31"/>
        <v>107.06104000000001</v>
      </c>
      <c r="N995" s="69">
        <f>(Table8[[#This Row],[Adj Close]]-Table8[[#This Row],[Forecast 6 Period ]])</f>
        <v>-0.31704000000000576</v>
      </c>
      <c r="O995" s="69">
        <f>Table8[[#This Row],[Erorr 2]]^2</f>
        <v>0.10051436160000365</v>
      </c>
      <c r="P995" s="69">
        <f>ABS(Table8[[#This Row],[Erorr 2]])</f>
        <v>0.31704000000000576</v>
      </c>
      <c r="Q995" s="6">
        <f>Table8[[#This Row],[Abs Erorr 4]]/Table8[[#This Row],[Adj Close]]</f>
        <v>2.9700966799071212E-3</v>
      </c>
    </row>
    <row r="996" spans="6:17" x14ac:dyDescent="0.3">
      <c r="F996" s="79">
        <v>44907</v>
      </c>
      <c r="G996" s="80">
        <v>109.3292</v>
      </c>
      <c r="H996" s="69">
        <f t="shared" si="30"/>
        <v>106.99275999999999</v>
      </c>
      <c r="I996" s="69">
        <f>(Table8[[#This Row],[Adj Close]]-Table8[[#This Row],[Forecast 3 Period]])</f>
        <v>2.3364400000000103</v>
      </c>
      <c r="J996" s="69">
        <f>Table8[[#This Row],[Erorr ]]^2</f>
        <v>5.4589518736000482</v>
      </c>
      <c r="K996" s="69">
        <f>ABS(Table8[[#This Row],[Erorr ]])</f>
        <v>2.3364400000000103</v>
      </c>
      <c r="L996" s="6">
        <f>Table8[[#This Row],[Abs Erorr ]]/Table8[[#This Row],[Adj Close]]</f>
        <v>2.1370685964957305E-2</v>
      </c>
      <c r="M996" s="75">
        <f t="shared" si="31"/>
        <v>106.90983000000001</v>
      </c>
      <c r="N996" s="69">
        <f>(Table8[[#This Row],[Adj Close]]-Table8[[#This Row],[Forecast 6 Period ]])</f>
        <v>2.4193699999999865</v>
      </c>
      <c r="O996" s="69">
        <f>Table8[[#This Row],[Erorr 2]]^2</f>
        <v>5.8533511968999345</v>
      </c>
      <c r="P996" s="69">
        <f>ABS(Table8[[#This Row],[Erorr 2]])</f>
        <v>2.4193699999999865</v>
      </c>
      <c r="Q996" s="6">
        <f>Table8[[#This Row],[Abs Erorr 4]]/Table8[[#This Row],[Adj Close]]</f>
        <v>2.2129220738832688E-2</v>
      </c>
    </row>
    <row r="997" spans="6:17" x14ac:dyDescent="0.3">
      <c r="F997" s="79">
        <v>44908</v>
      </c>
      <c r="G997" s="80">
        <v>110.09010000000001</v>
      </c>
      <c r="H997" s="69">
        <f t="shared" si="30"/>
        <v>108.34586</v>
      </c>
      <c r="I997" s="69">
        <f>(Table8[[#This Row],[Adj Close]]-Table8[[#This Row],[Forecast 3 Period]])</f>
        <v>1.7442400000000049</v>
      </c>
      <c r="J997" s="69">
        <f>Table8[[#This Row],[Erorr ]]^2</f>
        <v>3.0423731776000169</v>
      </c>
      <c r="K997" s="69">
        <f>ABS(Table8[[#This Row],[Erorr ]])</f>
        <v>1.7442400000000049</v>
      </c>
      <c r="L997" s="6">
        <f>Table8[[#This Row],[Abs Erorr ]]/Table8[[#This Row],[Adj Close]]</f>
        <v>1.584374980129916E-2</v>
      </c>
      <c r="M997" s="75">
        <f t="shared" si="31"/>
        <v>107.30103000000001</v>
      </c>
      <c r="N997" s="69">
        <f>(Table8[[#This Row],[Adj Close]]-Table8[[#This Row],[Forecast 6 Period ]])</f>
        <v>2.7890699999999953</v>
      </c>
      <c r="O997" s="69">
        <f>Table8[[#This Row],[Erorr 2]]^2</f>
        <v>7.7789114648999735</v>
      </c>
      <c r="P997" s="69">
        <f>ABS(Table8[[#This Row],[Erorr 2]])</f>
        <v>2.7890699999999953</v>
      </c>
      <c r="Q997" s="6">
        <f>Table8[[#This Row],[Abs Erorr 4]]/Table8[[#This Row],[Adj Close]]</f>
        <v>2.5334430616376906E-2</v>
      </c>
    </row>
    <row r="998" spans="6:17" x14ac:dyDescent="0.3">
      <c r="F998" s="79">
        <v>44909</v>
      </c>
      <c r="G998" s="80">
        <v>108.7243</v>
      </c>
      <c r="H998" s="69">
        <f t="shared" si="30"/>
        <v>108.858</v>
      </c>
      <c r="I998" s="69">
        <f>(Table8[[#This Row],[Adj Close]]-Table8[[#This Row],[Forecast 3 Period]])</f>
        <v>-0.13370000000000459</v>
      </c>
      <c r="J998" s="69">
        <f>Table8[[#This Row],[Erorr ]]^2</f>
        <v>1.7875690000001228E-2</v>
      </c>
      <c r="K998" s="69">
        <f>ABS(Table8[[#This Row],[Erorr ]])</f>
        <v>0.13370000000000459</v>
      </c>
      <c r="L998" s="6">
        <f>Table8[[#This Row],[Abs Erorr ]]/Table8[[#This Row],[Adj Close]]</f>
        <v>1.2297158960784718E-3</v>
      </c>
      <c r="M998" s="75">
        <f t="shared" si="31"/>
        <v>108.05708000000001</v>
      </c>
      <c r="N998" s="69">
        <f>(Table8[[#This Row],[Adj Close]]-Table8[[#This Row],[Forecast 6 Period ]])</f>
        <v>0.66721999999998616</v>
      </c>
      <c r="O998" s="69">
        <f>Table8[[#This Row],[Erorr 2]]^2</f>
        <v>0.44518252839998151</v>
      </c>
      <c r="P998" s="69">
        <f>ABS(Table8[[#This Row],[Erorr 2]])</f>
        <v>0.66721999999998616</v>
      </c>
      <c r="Q998" s="6">
        <f>Table8[[#This Row],[Abs Erorr 4]]/Table8[[#This Row],[Adj Close]]</f>
        <v>6.1368065832567899E-3</v>
      </c>
    </row>
    <row r="999" spans="6:17" x14ac:dyDescent="0.3">
      <c r="F999" s="79">
        <v>44910</v>
      </c>
      <c r="G999" s="80">
        <v>105.8562</v>
      </c>
      <c r="H999" s="69">
        <f t="shared" si="30"/>
        <v>109.31551</v>
      </c>
      <c r="I999" s="69">
        <f>(Table8[[#This Row],[Adj Close]]-Table8[[#This Row],[Forecast 3 Period]])</f>
        <v>-3.4593100000000021</v>
      </c>
      <c r="J999" s="69">
        <f>Table8[[#This Row],[Erorr ]]^2</f>
        <v>11.966825676100015</v>
      </c>
      <c r="K999" s="69">
        <f>ABS(Table8[[#This Row],[Erorr ]])</f>
        <v>3.4593100000000021</v>
      </c>
      <c r="L999" s="6">
        <f>Table8[[#This Row],[Abs Erorr ]]/Table8[[#This Row],[Adj Close]]</f>
        <v>3.2679332906338995E-2</v>
      </c>
      <c r="M999" s="75">
        <f t="shared" si="31"/>
        <v>108.40924000000001</v>
      </c>
      <c r="N999" s="69">
        <f>(Table8[[#This Row],[Adj Close]]-Table8[[#This Row],[Forecast 6 Period ]])</f>
        <v>-2.55304000000001</v>
      </c>
      <c r="O999" s="69">
        <f>Table8[[#This Row],[Erorr 2]]^2</f>
        <v>6.5180132416000509</v>
      </c>
      <c r="P999" s="69">
        <f>ABS(Table8[[#This Row],[Erorr 2]])</f>
        <v>2.55304000000001</v>
      </c>
      <c r="Q999" s="6">
        <f>Table8[[#This Row],[Abs Erorr 4]]/Table8[[#This Row],[Adj Close]]</f>
        <v>2.4118001590837476E-2</v>
      </c>
    </row>
    <row r="1000" spans="6:17" x14ac:dyDescent="0.3">
      <c r="F1000" s="79">
        <v>44911</v>
      </c>
      <c r="G1000" s="80">
        <v>103.3588</v>
      </c>
      <c r="H1000" s="69">
        <f t="shared" si="30"/>
        <v>107.98679999999999</v>
      </c>
      <c r="I1000" s="69">
        <f>(Table8[[#This Row],[Adj Close]]-Table8[[#This Row],[Forecast 3 Period]])</f>
        <v>-4.6279999999999859</v>
      </c>
      <c r="J1000" s="69">
        <f>Table8[[#This Row],[Erorr ]]^2</f>
        <v>21.418383999999868</v>
      </c>
      <c r="K1000" s="69">
        <f>ABS(Table8[[#This Row],[Erorr ]])</f>
        <v>4.6279999999999859</v>
      </c>
      <c r="L1000" s="6">
        <f>Table8[[#This Row],[Abs Erorr ]]/Table8[[#This Row],[Adj Close]]</f>
        <v>4.477606164158239E-2</v>
      </c>
      <c r="M1000" s="75">
        <f t="shared" si="31"/>
        <v>108.33802000000001</v>
      </c>
      <c r="N1000" s="69">
        <f>(Table8[[#This Row],[Adj Close]]-Table8[[#This Row],[Forecast 6 Period ]])</f>
        <v>-4.9792200000000122</v>
      </c>
      <c r="O1000" s="69">
        <f>Table8[[#This Row],[Erorr 2]]^2</f>
        <v>24.79263180840012</v>
      </c>
      <c r="P1000" s="69">
        <f>ABS(Table8[[#This Row],[Erorr 2]])</f>
        <v>4.9792200000000122</v>
      </c>
      <c r="Q1000" s="6">
        <f>Table8[[#This Row],[Abs Erorr 4]]/Table8[[#This Row],[Adj Close]]</f>
        <v>4.8174127408600061E-2</v>
      </c>
    </row>
    <row r="1001" spans="6:17" x14ac:dyDescent="0.3">
      <c r="F1001" s="79">
        <v>44914</v>
      </c>
      <c r="G1001" s="80">
        <v>100.52979999999999</v>
      </c>
      <c r="H1001" s="69">
        <f t="shared" si="30"/>
        <v>105.71767</v>
      </c>
      <c r="I1001" s="69">
        <f>(Table8[[#This Row],[Adj Close]]-Table8[[#This Row],[Forecast 3 Period]])</f>
        <v>-5.1878700000000038</v>
      </c>
      <c r="J1001" s="69">
        <f>Table8[[#This Row],[Erorr ]]^2</f>
        <v>26.913995136900038</v>
      </c>
      <c r="K1001" s="69">
        <f>ABS(Table8[[#This Row],[Erorr ]])</f>
        <v>5.1878700000000038</v>
      </c>
      <c r="L1001" s="6">
        <f>Table8[[#This Row],[Abs Erorr ]]/Table8[[#This Row],[Adj Close]]</f>
        <v>5.1605295146314865E-2</v>
      </c>
      <c r="M1001" s="75">
        <f t="shared" si="31"/>
        <v>107.21320000000001</v>
      </c>
      <c r="N1001" s="69">
        <f>(Table8[[#This Row],[Adj Close]]-Table8[[#This Row],[Forecast 6 Period ]])</f>
        <v>-6.6834000000000202</v>
      </c>
      <c r="O1001" s="69">
        <f>Table8[[#This Row],[Erorr 2]]^2</f>
        <v>44.66783556000027</v>
      </c>
      <c r="P1001" s="69">
        <f>ABS(Table8[[#This Row],[Erorr 2]])</f>
        <v>6.6834000000000202</v>
      </c>
      <c r="Q1001" s="6">
        <f>Table8[[#This Row],[Abs Erorr 4]]/Table8[[#This Row],[Adj Close]]</f>
        <v>6.6481779532039459E-2</v>
      </c>
    </row>
    <row r="1002" spans="6:17" x14ac:dyDescent="0.3">
      <c r="F1002" s="79">
        <v>44915</v>
      </c>
      <c r="G1002" s="80">
        <v>100.6859</v>
      </c>
      <c r="H1002" s="69">
        <f t="shared" si="30"/>
        <v>102.97642</v>
      </c>
      <c r="I1002" s="69">
        <f>(Table8[[#This Row],[Adj Close]]-Table8[[#This Row],[Forecast 3 Period]])</f>
        <v>-2.2905200000000008</v>
      </c>
      <c r="J1002" s="69">
        <f>Table8[[#This Row],[Erorr ]]^2</f>
        <v>5.2464818704000038</v>
      </c>
      <c r="K1002" s="69">
        <f>ABS(Table8[[#This Row],[Erorr ]])</f>
        <v>2.2905200000000008</v>
      </c>
      <c r="L1002" s="6">
        <f>Table8[[#This Row],[Abs Erorr ]]/Table8[[#This Row],[Adj Close]]</f>
        <v>2.2749163487638297E-2</v>
      </c>
      <c r="M1002" s="75">
        <f t="shared" si="31"/>
        <v>105.63575</v>
      </c>
      <c r="N1002" s="69">
        <f>(Table8[[#This Row],[Adj Close]]-Table8[[#This Row],[Forecast 6 Period ]])</f>
        <v>-4.9498499999999979</v>
      </c>
      <c r="O1002" s="69">
        <f>Table8[[#This Row],[Erorr 2]]^2</f>
        <v>24.501015022499978</v>
      </c>
      <c r="P1002" s="69">
        <f>ABS(Table8[[#This Row],[Erorr 2]])</f>
        <v>4.9498499999999979</v>
      </c>
      <c r="Q1002" s="6">
        <f>Table8[[#This Row],[Abs Erorr 4]]/Table8[[#This Row],[Adj Close]]</f>
        <v>4.9161302625293092E-2</v>
      </c>
    </row>
    <row r="1003" spans="6:17" x14ac:dyDescent="0.3">
      <c r="F1003" s="79">
        <v>44916</v>
      </c>
      <c r="G1003" s="80">
        <v>112.94840000000001</v>
      </c>
      <c r="H1003" s="69">
        <f t="shared" si="30"/>
        <v>101.44094</v>
      </c>
      <c r="I1003" s="69">
        <f>(Table8[[#This Row],[Adj Close]]-Table8[[#This Row],[Forecast 3 Period]])</f>
        <v>11.507460000000009</v>
      </c>
      <c r="J1003" s="69">
        <f>Table8[[#This Row],[Erorr ]]^2</f>
        <v>132.42163565160021</v>
      </c>
      <c r="K1003" s="69">
        <f>ABS(Table8[[#This Row],[Erorr ]])</f>
        <v>11.507460000000009</v>
      </c>
      <c r="L1003" s="6">
        <f>Table8[[#This Row],[Abs Erorr ]]/Table8[[#This Row],[Adj Close]]</f>
        <v>0.1018824525181411</v>
      </c>
      <c r="M1003" s="75">
        <f t="shared" si="31"/>
        <v>103.96758000000001</v>
      </c>
      <c r="N1003" s="69">
        <f>(Table8[[#This Row],[Adj Close]]-Table8[[#This Row],[Forecast 6 Period ]])</f>
        <v>8.9808199999999943</v>
      </c>
      <c r="O1003" s="69">
        <f>Table8[[#This Row],[Erorr 2]]^2</f>
        <v>80.655127872399902</v>
      </c>
      <c r="P1003" s="69">
        <f>ABS(Table8[[#This Row],[Erorr 2]])</f>
        <v>8.9808199999999943</v>
      </c>
      <c r="Q1003" s="6">
        <f>Table8[[#This Row],[Abs Erorr 4]]/Table8[[#This Row],[Adj Close]]</f>
        <v>7.9512591590496132E-2</v>
      </c>
    </row>
    <row r="1004" spans="6:17" x14ac:dyDescent="0.3">
      <c r="F1004" s="79">
        <v>44917</v>
      </c>
      <c r="G1004" s="80">
        <v>113.8557</v>
      </c>
      <c r="H1004" s="69">
        <f t="shared" si="30"/>
        <v>105.54407</v>
      </c>
      <c r="I1004" s="69">
        <f>(Table8[[#This Row],[Adj Close]]-Table8[[#This Row],[Forecast 3 Period]])</f>
        <v>8.3116299999999939</v>
      </c>
      <c r="J1004" s="69">
        <f>Table8[[#This Row],[Erorr ]]^2</f>
        <v>69.083193256899904</v>
      </c>
      <c r="K1004" s="69">
        <f>ABS(Table8[[#This Row],[Erorr ]])</f>
        <v>8.3116299999999939</v>
      </c>
      <c r="L1004" s="6">
        <f>Table8[[#This Row],[Abs Erorr ]]/Table8[[#This Row],[Adj Close]]</f>
        <v>7.3001439541454619E-2</v>
      </c>
      <c r="M1004" s="75">
        <f t="shared" si="31"/>
        <v>104.96263000000002</v>
      </c>
      <c r="N1004" s="69">
        <f>(Table8[[#This Row],[Adj Close]]-Table8[[#This Row],[Forecast 6 Period ]])</f>
        <v>8.8930699999999803</v>
      </c>
      <c r="O1004" s="69">
        <f>Table8[[#This Row],[Erorr 2]]^2</f>
        <v>79.086694024899643</v>
      </c>
      <c r="P1004" s="69">
        <f>ABS(Table8[[#This Row],[Erorr 2]])</f>
        <v>8.8930699999999803</v>
      </c>
      <c r="Q1004" s="6">
        <f>Table8[[#This Row],[Abs Erorr 4]]/Table8[[#This Row],[Adj Close]]</f>
        <v>7.8108254571356381E-2</v>
      </c>
    </row>
    <row r="1005" spans="6:17" x14ac:dyDescent="0.3">
      <c r="F1005" s="79">
        <v>44918</v>
      </c>
      <c r="G1005" s="80">
        <v>113.407</v>
      </c>
      <c r="H1005" s="69">
        <f t="shared" si="30"/>
        <v>109.63257000000002</v>
      </c>
      <c r="I1005" s="69">
        <f>(Table8[[#This Row],[Adj Close]]-Table8[[#This Row],[Forecast 3 Period]])</f>
        <v>3.7744299999999811</v>
      </c>
      <c r="J1005" s="69">
        <f>Table8[[#This Row],[Erorr ]]^2</f>
        <v>14.246321824899857</v>
      </c>
      <c r="K1005" s="69">
        <f>ABS(Table8[[#This Row],[Erorr ]])</f>
        <v>3.7744299999999811</v>
      </c>
      <c r="L1005" s="6">
        <f>Table8[[#This Row],[Abs Erorr ]]/Table8[[#This Row],[Adj Close]]</f>
        <v>3.3282160713183323E-2</v>
      </c>
      <c r="M1005" s="75">
        <f t="shared" si="31"/>
        <v>106.52546000000001</v>
      </c>
      <c r="N1005" s="69">
        <f>(Table8[[#This Row],[Adj Close]]-Table8[[#This Row],[Forecast 6 Period ]])</f>
        <v>6.8815399999999869</v>
      </c>
      <c r="O1005" s="69">
        <f>Table8[[#This Row],[Erorr 2]]^2</f>
        <v>47.355592771599817</v>
      </c>
      <c r="P1005" s="69">
        <f>ABS(Table8[[#This Row],[Erorr 2]])</f>
        <v>6.8815399999999869</v>
      </c>
      <c r="Q1005" s="6">
        <f>Table8[[#This Row],[Abs Erorr 4]]/Table8[[#This Row],[Adj Close]]</f>
        <v>6.0680028569664896E-2</v>
      </c>
    </row>
    <row r="1006" spans="6:17" x14ac:dyDescent="0.3">
      <c r="F1006" s="79">
        <v>44922</v>
      </c>
      <c r="G1006" s="80">
        <v>114.6849</v>
      </c>
      <c r="H1006" s="69">
        <f t="shared" si="30"/>
        <v>113.40403000000001</v>
      </c>
      <c r="I1006" s="69">
        <f>(Table8[[#This Row],[Adj Close]]-Table8[[#This Row],[Forecast 3 Period]])</f>
        <v>1.2808699999999931</v>
      </c>
      <c r="J1006" s="69">
        <f>Table8[[#This Row],[Erorr ]]^2</f>
        <v>1.6406279568999822</v>
      </c>
      <c r="K1006" s="69">
        <f>ABS(Table8[[#This Row],[Erorr ]])</f>
        <v>1.2808699999999931</v>
      </c>
      <c r="L1006" s="6">
        <f>Table8[[#This Row],[Abs Erorr ]]/Table8[[#This Row],[Adj Close]]</f>
        <v>1.1168601969396084E-2</v>
      </c>
      <c r="M1006" s="75">
        <f t="shared" si="31"/>
        <v>108.56826000000001</v>
      </c>
      <c r="N1006" s="69">
        <f>(Table8[[#This Row],[Adj Close]]-Table8[[#This Row],[Forecast 6 Period ]])</f>
        <v>6.1166399999999896</v>
      </c>
      <c r="O1006" s="69">
        <f>Table8[[#This Row],[Erorr 2]]^2</f>
        <v>37.413284889599872</v>
      </c>
      <c r="P1006" s="69">
        <f>ABS(Table8[[#This Row],[Erorr 2]])</f>
        <v>6.1166399999999896</v>
      </c>
      <c r="Q1006" s="6">
        <f>Table8[[#This Row],[Abs Erorr 4]]/Table8[[#This Row],[Adj Close]]</f>
        <v>5.3334309922230302E-2</v>
      </c>
    </row>
    <row r="1007" spans="6:17" x14ac:dyDescent="0.3">
      <c r="F1007" s="79">
        <v>44923</v>
      </c>
      <c r="G1007" s="80">
        <v>112.16800000000001</v>
      </c>
      <c r="H1007" s="69">
        <f t="shared" si="30"/>
        <v>114.05277000000001</v>
      </c>
      <c r="I1007" s="69">
        <f>(Table8[[#This Row],[Adj Close]]-Table8[[#This Row],[Forecast 3 Period]])</f>
        <v>-1.8847700000000032</v>
      </c>
      <c r="J1007" s="69">
        <f>Table8[[#This Row],[Erorr ]]^2</f>
        <v>3.552357952900012</v>
      </c>
      <c r="K1007" s="69">
        <f>ABS(Table8[[#This Row],[Erorr ]])</f>
        <v>1.8847700000000032</v>
      </c>
      <c r="L1007" s="6">
        <f>Table8[[#This Row],[Abs Erorr ]]/Table8[[#This Row],[Adj Close]]</f>
        <v>1.6803098923044033E-2</v>
      </c>
      <c r="M1007" s="75">
        <f t="shared" si="31"/>
        <v>111.10077000000001</v>
      </c>
      <c r="N1007" s="69">
        <f>(Table8[[#This Row],[Adj Close]]-Table8[[#This Row],[Forecast 6 Period ]])</f>
        <v>1.067229999999995</v>
      </c>
      <c r="O1007" s="69">
        <f>Table8[[#This Row],[Erorr 2]]^2</f>
        <v>1.1389798728999894</v>
      </c>
      <c r="P1007" s="69">
        <f>ABS(Table8[[#This Row],[Erorr 2]])</f>
        <v>1.067229999999995</v>
      </c>
      <c r="Q1007" s="6">
        <f>Table8[[#This Row],[Abs Erorr 4]]/Table8[[#This Row],[Adj Close]]</f>
        <v>9.5145674345623963E-3</v>
      </c>
    </row>
    <row r="1008" spans="6:17" x14ac:dyDescent="0.3">
      <c r="F1008" s="79">
        <v>44924</v>
      </c>
      <c r="G1008" s="80">
        <v>114.48</v>
      </c>
      <c r="H1008" s="69">
        <f t="shared" si="30"/>
        <v>113.29477</v>
      </c>
      <c r="I1008" s="69">
        <f>(Table8[[#This Row],[Adj Close]]-Table8[[#This Row],[Forecast 3 Period]])</f>
        <v>1.1852300000000042</v>
      </c>
      <c r="J1008" s="69">
        <f>Table8[[#This Row],[Erorr ]]^2</f>
        <v>1.4047701529000101</v>
      </c>
      <c r="K1008" s="69">
        <f>ABS(Table8[[#This Row],[Erorr ]])</f>
        <v>1.1852300000000042</v>
      </c>
      <c r="L1008" s="6">
        <f>Table8[[#This Row],[Abs Erorr ]]/Table8[[#This Row],[Adj Close]]</f>
        <v>1.0353162124388577E-2</v>
      </c>
      <c r="M1008" s="75">
        <f t="shared" si="31"/>
        <v>112.18655000000001</v>
      </c>
      <c r="N1008" s="69">
        <f>(Table8[[#This Row],[Adj Close]]-Table8[[#This Row],[Forecast 6 Period ]])</f>
        <v>2.2934499999999929</v>
      </c>
      <c r="O1008" s="69">
        <f>Table8[[#This Row],[Erorr 2]]^2</f>
        <v>5.2599129024999671</v>
      </c>
      <c r="P1008" s="69">
        <f>ABS(Table8[[#This Row],[Erorr 2]])</f>
        <v>2.2934499999999929</v>
      </c>
      <c r="Q1008" s="6">
        <f>Table8[[#This Row],[Abs Erorr 4]]/Table8[[#This Row],[Adj Close]]</f>
        <v>2.0033630328441587E-2</v>
      </c>
    </row>
    <row r="1009" spans="6:17" x14ac:dyDescent="0.3">
      <c r="F1009" s="79">
        <v>44925</v>
      </c>
      <c r="G1009" s="80">
        <v>114.1484</v>
      </c>
      <c r="H1009" s="69">
        <f t="shared" si="30"/>
        <v>113.84787</v>
      </c>
      <c r="I1009" s="69">
        <f>(Table8[[#This Row],[Adj Close]]-Table8[[#This Row],[Forecast 3 Period]])</f>
        <v>0.30052999999999486</v>
      </c>
      <c r="J1009" s="69">
        <f>Table8[[#This Row],[Erorr ]]^2</f>
        <v>9.0318280899996911E-2</v>
      </c>
      <c r="K1009" s="69">
        <f>ABS(Table8[[#This Row],[Erorr ]])</f>
        <v>0.30052999999999486</v>
      </c>
      <c r="L1009" s="6">
        <f>Table8[[#This Row],[Abs Erorr ]]/Table8[[#This Row],[Adj Close]]</f>
        <v>2.6328008101733783E-3</v>
      </c>
      <c r="M1009" s="75">
        <f t="shared" si="31"/>
        <v>113.62839</v>
      </c>
      <c r="N1009" s="69">
        <f>(Table8[[#This Row],[Adj Close]]-Table8[[#This Row],[Forecast 6 Period ]])</f>
        <v>0.5200099999999992</v>
      </c>
      <c r="O1009" s="69">
        <f>Table8[[#This Row],[Erorr 2]]^2</f>
        <v>0.27041040009999917</v>
      </c>
      <c r="P1009" s="69">
        <f>ABS(Table8[[#This Row],[Erorr 2]])</f>
        <v>0.5200099999999992</v>
      </c>
      <c r="Q1009" s="6">
        <f>Table8[[#This Row],[Abs Erorr 4]]/Table8[[#This Row],[Adj Close]]</f>
        <v>4.5555610065493623E-3</v>
      </c>
    </row>
    <row r="1010" spans="6:17" x14ac:dyDescent="0.3">
      <c r="F1010" s="79">
        <v>44929</v>
      </c>
      <c r="G1010" s="80">
        <v>115.8458</v>
      </c>
      <c r="H1010" s="69">
        <f t="shared" si="30"/>
        <v>113.65376000000001</v>
      </c>
      <c r="I1010" s="69">
        <f>(Table8[[#This Row],[Adj Close]]-Table8[[#This Row],[Forecast 3 Period]])</f>
        <v>2.1920399999999916</v>
      </c>
      <c r="J1010" s="69">
        <f>Table8[[#This Row],[Erorr ]]^2</f>
        <v>4.8050393615999631</v>
      </c>
      <c r="K1010" s="69">
        <f>ABS(Table8[[#This Row],[Erorr ]])</f>
        <v>2.1920399999999916</v>
      </c>
      <c r="L1010" s="6">
        <f>Table8[[#This Row],[Abs Erorr ]]/Table8[[#This Row],[Adj Close]]</f>
        <v>1.8922049828306177E-2</v>
      </c>
      <c r="M1010" s="75">
        <f t="shared" si="31"/>
        <v>113.82253</v>
      </c>
      <c r="N1010" s="69">
        <f>(Table8[[#This Row],[Adj Close]]-Table8[[#This Row],[Forecast 6 Period ]])</f>
        <v>2.0232699999999966</v>
      </c>
      <c r="O1010" s="69">
        <f>Table8[[#This Row],[Erorr 2]]^2</f>
        <v>4.0936214928999863</v>
      </c>
      <c r="P1010" s="69">
        <f>ABS(Table8[[#This Row],[Erorr 2]])</f>
        <v>2.0232699999999966</v>
      </c>
      <c r="Q1010" s="6">
        <f>Table8[[#This Row],[Abs Erorr 4]]/Table8[[#This Row],[Adj Close]]</f>
        <v>1.7465199428895968E-2</v>
      </c>
    </row>
    <row r="1011" spans="6:17" x14ac:dyDescent="0.3">
      <c r="F1011" s="79">
        <v>44930</v>
      </c>
      <c r="G1011" s="80">
        <v>118.2456</v>
      </c>
      <c r="H1011" s="69">
        <f t="shared" si="30"/>
        <v>114.92684</v>
      </c>
      <c r="I1011" s="69">
        <f>(Table8[[#This Row],[Adj Close]]-Table8[[#This Row],[Forecast 3 Period]])</f>
        <v>3.3187599999999975</v>
      </c>
      <c r="J1011" s="69">
        <f>Table8[[#This Row],[Erorr ]]^2</f>
        <v>11.014167937599984</v>
      </c>
      <c r="K1011" s="69">
        <f>ABS(Table8[[#This Row],[Erorr ]])</f>
        <v>3.3187599999999975</v>
      </c>
      <c r="L1011" s="6">
        <f>Table8[[#This Row],[Abs Erorr ]]/Table8[[#This Row],[Adj Close]]</f>
        <v>2.8066668019782533E-2</v>
      </c>
      <c r="M1011" s="75">
        <f t="shared" si="31"/>
        <v>114.13763</v>
      </c>
      <c r="N1011" s="69">
        <f>(Table8[[#This Row],[Adj Close]]-Table8[[#This Row],[Forecast 6 Period ]])</f>
        <v>4.1079699999999946</v>
      </c>
      <c r="O1011" s="69">
        <f>Table8[[#This Row],[Erorr 2]]^2</f>
        <v>16.875417520899955</v>
      </c>
      <c r="P1011" s="69">
        <f>ABS(Table8[[#This Row],[Erorr 2]])</f>
        <v>4.1079699999999946</v>
      </c>
      <c r="Q1011" s="6">
        <f>Table8[[#This Row],[Abs Erorr 4]]/Table8[[#This Row],[Adj Close]]</f>
        <v>3.4740996705162772E-2</v>
      </c>
    </row>
    <row r="1012" spans="6:17" x14ac:dyDescent="0.3">
      <c r="F1012" s="79">
        <v>44931</v>
      </c>
      <c r="G1012" s="80">
        <v>117.67010000000001</v>
      </c>
      <c r="H1012" s="69">
        <f t="shared" si="30"/>
        <v>116.29649999999999</v>
      </c>
      <c r="I1012" s="69">
        <f>(Table8[[#This Row],[Adj Close]]-Table8[[#This Row],[Forecast 3 Period]])</f>
        <v>1.3736000000000104</v>
      </c>
      <c r="J1012" s="69">
        <f>Table8[[#This Row],[Erorr ]]^2</f>
        <v>1.8867769600000286</v>
      </c>
      <c r="K1012" s="69">
        <f>ABS(Table8[[#This Row],[Erorr ]])</f>
        <v>1.3736000000000104</v>
      </c>
      <c r="L1012" s="6">
        <f>Table8[[#This Row],[Abs Erorr ]]/Table8[[#This Row],[Adj Close]]</f>
        <v>1.1673313781495982E-2</v>
      </c>
      <c r="M1012" s="75">
        <f t="shared" si="31"/>
        <v>115.22925000000001</v>
      </c>
      <c r="N1012" s="69">
        <f>(Table8[[#This Row],[Adj Close]]-Table8[[#This Row],[Forecast 6 Period ]])</f>
        <v>2.4408499999999975</v>
      </c>
      <c r="O1012" s="69">
        <f>Table8[[#This Row],[Erorr 2]]^2</f>
        <v>5.9577487224999883</v>
      </c>
      <c r="P1012" s="69">
        <f>ABS(Table8[[#This Row],[Erorr 2]])</f>
        <v>2.4408499999999975</v>
      </c>
      <c r="Q1012" s="6">
        <f>Table8[[#This Row],[Abs Erorr 4]]/Table8[[#This Row],[Adj Close]]</f>
        <v>2.0743162451633827E-2</v>
      </c>
    </row>
    <row r="1013" spans="6:17" x14ac:dyDescent="0.3">
      <c r="F1013" s="79">
        <v>44932</v>
      </c>
      <c r="G1013" s="80">
        <v>121.4845</v>
      </c>
      <c r="H1013" s="69">
        <f t="shared" si="30"/>
        <v>117.29545999999999</v>
      </c>
      <c r="I1013" s="69">
        <f>(Table8[[#This Row],[Adj Close]]-Table8[[#This Row],[Forecast 3 Period]])</f>
        <v>4.1890400000000056</v>
      </c>
      <c r="J1013" s="69">
        <f>Table8[[#This Row],[Erorr ]]^2</f>
        <v>17.548056121600048</v>
      </c>
      <c r="K1013" s="69">
        <f>ABS(Table8[[#This Row],[Erorr ]])</f>
        <v>4.1890400000000056</v>
      </c>
      <c r="L1013" s="6">
        <f>Table8[[#This Row],[Abs Erorr ]]/Table8[[#This Row],[Adj Close]]</f>
        <v>3.4482094423568484E-2</v>
      </c>
      <c r="M1013" s="75">
        <f t="shared" si="31"/>
        <v>115.84678</v>
      </c>
      <c r="N1013" s="69">
        <f>(Table8[[#This Row],[Adj Close]]-Table8[[#This Row],[Forecast 6 Period ]])</f>
        <v>5.6377200000000016</v>
      </c>
      <c r="O1013" s="69">
        <f>Table8[[#This Row],[Erorr 2]]^2</f>
        <v>31.783886798400019</v>
      </c>
      <c r="P1013" s="69">
        <f>ABS(Table8[[#This Row],[Erorr 2]])</f>
        <v>5.6377200000000016</v>
      </c>
      <c r="Q1013" s="6">
        <f>Table8[[#This Row],[Abs Erorr 4]]/Table8[[#This Row],[Adj Close]]</f>
        <v>4.6406907877136604E-2</v>
      </c>
    </row>
    <row r="1014" spans="6:17" x14ac:dyDescent="0.3">
      <c r="F1014" s="79">
        <v>44935</v>
      </c>
      <c r="G1014" s="80">
        <v>121.7966</v>
      </c>
      <c r="H1014" s="69">
        <f t="shared" si="30"/>
        <v>119.36850999999999</v>
      </c>
      <c r="I1014" s="69">
        <f>(Table8[[#This Row],[Adj Close]]-Table8[[#This Row],[Forecast 3 Period]])</f>
        <v>2.4280900000000116</v>
      </c>
      <c r="J1014" s="69">
        <f>Table8[[#This Row],[Erorr ]]^2</f>
        <v>5.8956210481000566</v>
      </c>
      <c r="K1014" s="69">
        <f>ABS(Table8[[#This Row],[Erorr ]])</f>
        <v>2.4280900000000116</v>
      </c>
      <c r="L1014" s="6">
        <f>Table8[[#This Row],[Abs Erorr ]]/Table8[[#This Row],[Adj Close]]</f>
        <v>1.9935613966235607E-2</v>
      </c>
      <c r="M1014" s="75">
        <f t="shared" si="31"/>
        <v>117.51204000000001</v>
      </c>
      <c r="N1014" s="69">
        <f>(Table8[[#This Row],[Adj Close]]-Table8[[#This Row],[Forecast 6 Period ]])</f>
        <v>4.2845599999999848</v>
      </c>
      <c r="O1014" s="69">
        <f>Table8[[#This Row],[Erorr 2]]^2</f>
        <v>18.35745439359987</v>
      </c>
      <c r="P1014" s="69">
        <f>ABS(Table8[[#This Row],[Erorr 2]])</f>
        <v>4.2845599999999848</v>
      </c>
      <c r="Q1014" s="6">
        <f>Table8[[#This Row],[Abs Erorr 4]]/Table8[[#This Row],[Adj Close]]</f>
        <v>3.5177993474366155E-2</v>
      </c>
    </row>
    <row r="1015" spans="6:17" x14ac:dyDescent="0.3">
      <c r="F1015" s="79">
        <v>44936</v>
      </c>
      <c r="G1015" s="80">
        <v>122.7624</v>
      </c>
      <c r="H1015" s="69">
        <f t="shared" si="30"/>
        <v>120.46502</v>
      </c>
      <c r="I1015" s="69">
        <f>(Table8[[#This Row],[Adj Close]]-Table8[[#This Row],[Forecast 3 Period]])</f>
        <v>2.297380000000004</v>
      </c>
      <c r="J1015" s="69">
        <f>Table8[[#This Row],[Erorr ]]^2</f>
        <v>5.2779548644000185</v>
      </c>
      <c r="K1015" s="69">
        <f>ABS(Table8[[#This Row],[Erorr ]])</f>
        <v>2.297380000000004</v>
      </c>
      <c r="L1015" s="6">
        <f>Table8[[#This Row],[Abs Erorr ]]/Table8[[#This Row],[Adj Close]]</f>
        <v>1.8714036219559117E-2</v>
      </c>
      <c r="M1015" s="75">
        <f t="shared" si="31"/>
        <v>118.83878</v>
      </c>
      <c r="N1015" s="69">
        <f>(Table8[[#This Row],[Adj Close]]-Table8[[#This Row],[Forecast 6 Period ]])</f>
        <v>3.9236199999999997</v>
      </c>
      <c r="O1015" s="69">
        <f>Table8[[#This Row],[Erorr 2]]^2</f>
        <v>15.394793904399997</v>
      </c>
      <c r="P1015" s="69">
        <f>ABS(Table8[[#This Row],[Erorr 2]])</f>
        <v>3.9236199999999997</v>
      </c>
      <c r="Q1015" s="6">
        <f>Table8[[#This Row],[Abs Erorr 4]]/Table8[[#This Row],[Adj Close]]</f>
        <v>3.1961089063100752E-2</v>
      </c>
    </row>
    <row r="1016" spans="6:17" x14ac:dyDescent="0.3">
      <c r="F1016" s="79">
        <v>44937</v>
      </c>
      <c r="G1016" s="80">
        <v>124.8111</v>
      </c>
      <c r="H1016" s="69">
        <f t="shared" si="30"/>
        <v>122.08929000000001</v>
      </c>
      <c r="I1016" s="69">
        <f>(Table8[[#This Row],[Adj Close]]-Table8[[#This Row],[Forecast 3 Period]])</f>
        <v>2.7218099999999907</v>
      </c>
      <c r="J1016" s="69">
        <f>Table8[[#This Row],[Erorr ]]^2</f>
        <v>7.4082496760999499</v>
      </c>
      <c r="K1016" s="69">
        <f>ABS(Table8[[#This Row],[Erorr ]])</f>
        <v>2.7218099999999907</v>
      </c>
      <c r="L1016" s="6">
        <f>Table8[[#This Row],[Abs Erorr ]]/Table8[[#This Row],[Adj Close]]</f>
        <v>2.1807435396370922E-2</v>
      </c>
      <c r="M1016" s="75">
        <f t="shared" si="31"/>
        <v>120.15186</v>
      </c>
      <c r="N1016" s="69">
        <f>(Table8[[#This Row],[Adj Close]]-Table8[[#This Row],[Forecast 6 Period ]])</f>
        <v>4.6592399999999969</v>
      </c>
      <c r="O1016" s="69">
        <f>Table8[[#This Row],[Erorr 2]]^2</f>
        <v>21.708517377599971</v>
      </c>
      <c r="P1016" s="69">
        <f>ABS(Table8[[#This Row],[Erorr 2]])</f>
        <v>4.6592399999999969</v>
      </c>
      <c r="Q1016" s="6">
        <f>Table8[[#This Row],[Abs Erorr 4]]/Table8[[#This Row],[Adj Close]]</f>
        <v>3.7330333600136503E-2</v>
      </c>
    </row>
    <row r="1017" spans="6:17" x14ac:dyDescent="0.3">
      <c r="F1017" s="79">
        <v>44938</v>
      </c>
      <c r="G1017" s="80">
        <v>124.7623</v>
      </c>
      <c r="H1017" s="69">
        <f t="shared" si="30"/>
        <v>123.29214</v>
      </c>
      <c r="I1017" s="69">
        <f>(Table8[[#This Row],[Adj Close]]-Table8[[#This Row],[Forecast 3 Period]])</f>
        <v>1.4701599999999928</v>
      </c>
      <c r="J1017" s="69">
        <f>Table8[[#This Row],[Erorr ]]^2</f>
        <v>2.1613704255999791</v>
      </c>
      <c r="K1017" s="69">
        <f>ABS(Table8[[#This Row],[Erorr ]])</f>
        <v>1.4701599999999928</v>
      </c>
      <c r="L1017" s="6">
        <f>Table8[[#This Row],[Abs Erorr ]]/Table8[[#This Row],[Adj Close]]</f>
        <v>1.1783687860836108E-2</v>
      </c>
      <c r="M1017" s="75">
        <f t="shared" si="31"/>
        <v>121.76249</v>
      </c>
      <c r="N1017" s="69">
        <f>(Table8[[#This Row],[Adj Close]]-Table8[[#This Row],[Forecast 6 Period ]])</f>
        <v>2.9998099999999965</v>
      </c>
      <c r="O1017" s="69">
        <f>Table8[[#This Row],[Erorr 2]]^2</f>
        <v>8.9988600360999786</v>
      </c>
      <c r="P1017" s="69">
        <f>ABS(Table8[[#This Row],[Erorr 2]])</f>
        <v>2.9998099999999965</v>
      </c>
      <c r="Q1017" s="6">
        <f>Table8[[#This Row],[Abs Erorr 4]]/Table8[[#This Row],[Adj Close]]</f>
        <v>2.404420245538914E-2</v>
      </c>
    </row>
    <row r="1018" spans="6:17" x14ac:dyDescent="0.3">
      <c r="F1018" s="79">
        <v>44939</v>
      </c>
      <c r="G1018" s="80">
        <v>125.69880000000001</v>
      </c>
      <c r="H1018" s="69">
        <f t="shared" si="30"/>
        <v>124.17697000000001</v>
      </c>
      <c r="I1018" s="69">
        <f>(Table8[[#This Row],[Adj Close]]-Table8[[#This Row],[Forecast 3 Period]])</f>
        <v>1.5218299999999942</v>
      </c>
      <c r="J1018" s="69">
        <f>Table8[[#This Row],[Erorr ]]^2</f>
        <v>2.3159665488999823</v>
      </c>
      <c r="K1018" s="69">
        <f>ABS(Table8[[#This Row],[Erorr ]])</f>
        <v>1.5218299999999942</v>
      </c>
      <c r="L1018" s="6">
        <f>Table8[[#This Row],[Abs Erorr ]]/Table8[[#This Row],[Adj Close]]</f>
        <v>1.210695726609955E-2</v>
      </c>
      <c r="M1018" s="75">
        <f t="shared" si="31"/>
        <v>122.74194</v>
      </c>
      <c r="N1018" s="69">
        <f>(Table8[[#This Row],[Adj Close]]-Table8[[#This Row],[Forecast 6 Period ]])</f>
        <v>2.956860000000006</v>
      </c>
      <c r="O1018" s="69">
        <f>Table8[[#This Row],[Erorr 2]]^2</f>
        <v>8.7430210596000357</v>
      </c>
      <c r="P1018" s="69">
        <f>ABS(Table8[[#This Row],[Erorr 2]])</f>
        <v>2.956860000000006</v>
      </c>
      <c r="Q1018" s="6">
        <f>Table8[[#This Row],[Abs Erorr 4]]/Table8[[#This Row],[Adj Close]]</f>
        <v>2.3523374924820331E-2</v>
      </c>
    </row>
    <row r="1019" spans="6:17" x14ac:dyDescent="0.3">
      <c r="F1019" s="79">
        <v>44943</v>
      </c>
      <c r="G1019" s="80">
        <v>125.00620000000001</v>
      </c>
      <c r="H1019" s="69">
        <f t="shared" si="30"/>
        <v>125.15154000000001</v>
      </c>
      <c r="I1019" s="69">
        <f>(Table8[[#This Row],[Adj Close]]-Table8[[#This Row],[Forecast 3 Period]])</f>
        <v>-0.14534000000000447</v>
      </c>
      <c r="J1019" s="69">
        <f>Table8[[#This Row],[Erorr ]]^2</f>
        <v>2.1123715600001296E-2</v>
      </c>
      <c r="K1019" s="69">
        <f>ABS(Table8[[#This Row],[Erorr ]])</f>
        <v>0.14534000000000447</v>
      </c>
      <c r="L1019" s="6">
        <f>Table8[[#This Row],[Abs Erorr ]]/Table8[[#This Row],[Adj Close]]</f>
        <v>1.162662331948371E-3</v>
      </c>
      <c r="M1019" s="75">
        <f t="shared" si="31"/>
        <v>123.93503</v>
      </c>
      <c r="N1019" s="69">
        <f>(Table8[[#This Row],[Adj Close]]-Table8[[#This Row],[Forecast 6 Period ]])</f>
        <v>1.0711700000000093</v>
      </c>
      <c r="O1019" s="69">
        <f>Table8[[#This Row],[Erorr 2]]^2</f>
        <v>1.14740516890002</v>
      </c>
      <c r="P1019" s="69">
        <f>ABS(Table8[[#This Row],[Erorr 2]])</f>
        <v>1.0711700000000093</v>
      </c>
      <c r="Q1019" s="6">
        <f>Table8[[#This Row],[Abs Erorr 4]]/Table8[[#This Row],[Adj Close]]</f>
        <v>8.5689349808250256E-3</v>
      </c>
    </row>
    <row r="1020" spans="6:17" x14ac:dyDescent="0.3">
      <c r="F1020" s="79">
        <v>44944</v>
      </c>
      <c r="G1020" s="80">
        <v>123.33799999999999</v>
      </c>
      <c r="H1020" s="69">
        <f t="shared" si="30"/>
        <v>125.14080999999999</v>
      </c>
      <c r="I1020" s="69">
        <f>(Table8[[#This Row],[Adj Close]]-Table8[[#This Row],[Forecast 3 Period]])</f>
        <v>-1.8028099999999938</v>
      </c>
      <c r="J1020" s="69">
        <f>Table8[[#This Row],[Erorr ]]^2</f>
        <v>3.2501238960999776</v>
      </c>
      <c r="K1020" s="69">
        <f>ABS(Table8[[#This Row],[Erorr ]])</f>
        <v>1.8028099999999938</v>
      </c>
      <c r="L1020" s="6">
        <f>Table8[[#This Row],[Abs Erorr ]]/Table8[[#This Row],[Adj Close]]</f>
        <v>1.461682530931257E-2</v>
      </c>
      <c r="M1020" s="75">
        <f t="shared" si="31"/>
        <v>124.51158000000001</v>
      </c>
      <c r="N1020" s="69">
        <f>(Table8[[#This Row],[Adj Close]]-Table8[[#This Row],[Forecast 6 Period ]])</f>
        <v>-1.1735800000000154</v>
      </c>
      <c r="O1020" s="69">
        <f>Table8[[#This Row],[Erorr 2]]^2</f>
        <v>1.3772900164000361</v>
      </c>
      <c r="P1020" s="69">
        <f>ABS(Table8[[#This Row],[Erorr 2]])</f>
        <v>1.1735800000000154</v>
      </c>
      <c r="Q1020" s="6">
        <f>Table8[[#This Row],[Abs Erorr 4]]/Table8[[#This Row],[Adj Close]]</f>
        <v>9.5151534806792344E-3</v>
      </c>
    </row>
    <row r="1021" spans="6:17" x14ac:dyDescent="0.3">
      <c r="F1021" s="79">
        <v>44945</v>
      </c>
      <c r="G1021" s="80">
        <v>121.4845</v>
      </c>
      <c r="H1021" s="69">
        <f t="shared" si="30"/>
        <v>124.54670000000002</v>
      </c>
      <c r="I1021" s="69">
        <f>(Table8[[#This Row],[Adj Close]]-Table8[[#This Row],[Forecast 3 Period]])</f>
        <v>-3.0622000000000185</v>
      </c>
      <c r="J1021" s="69">
        <f>Table8[[#This Row],[Erorr ]]^2</f>
        <v>9.3770688400001134</v>
      </c>
      <c r="K1021" s="69">
        <f>ABS(Table8[[#This Row],[Erorr ]])</f>
        <v>3.0622000000000185</v>
      </c>
      <c r="L1021" s="6">
        <f>Table8[[#This Row],[Abs Erorr ]]/Table8[[#This Row],[Adj Close]]</f>
        <v>2.5206507826101426E-2</v>
      </c>
      <c r="M1021" s="75">
        <f t="shared" si="31"/>
        <v>124.51841000000002</v>
      </c>
      <c r="N1021" s="69">
        <f>(Table8[[#This Row],[Adj Close]]-Table8[[#This Row],[Forecast 6 Period ]])</f>
        <v>-3.0339100000000201</v>
      </c>
      <c r="O1021" s="69">
        <f>Table8[[#This Row],[Erorr 2]]^2</f>
        <v>9.204609888100121</v>
      </c>
      <c r="P1021" s="69">
        <f>ABS(Table8[[#This Row],[Erorr 2]])</f>
        <v>3.0339100000000201</v>
      </c>
      <c r="Q1021" s="6">
        <f>Table8[[#This Row],[Abs Erorr 4]]/Table8[[#This Row],[Adj Close]]</f>
        <v>2.4973638612333426E-2</v>
      </c>
    </row>
    <row r="1022" spans="6:17" x14ac:dyDescent="0.3">
      <c r="F1022" s="79">
        <v>44946</v>
      </c>
      <c r="G1022" s="80">
        <v>123.52330000000001</v>
      </c>
      <c r="H1022" s="69">
        <f t="shared" si="30"/>
        <v>123.09706</v>
      </c>
      <c r="I1022" s="69">
        <f>(Table8[[#This Row],[Adj Close]]-Table8[[#This Row],[Forecast 3 Period]])</f>
        <v>0.42624000000000706</v>
      </c>
      <c r="J1022" s="69">
        <f>Table8[[#This Row],[Erorr ]]^2</f>
        <v>0.18168053760000602</v>
      </c>
      <c r="K1022" s="69">
        <f>ABS(Table8[[#This Row],[Erorr ]])</f>
        <v>0.42624000000000706</v>
      </c>
      <c r="L1022" s="6">
        <f>Table8[[#This Row],[Abs Erorr ]]/Table8[[#This Row],[Adj Close]]</f>
        <v>3.4506850124632928E-3</v>
      </c>
      <c r="M1022" s="75">
        <f t="shared" si="31"/>
        <v>124.06284000000001</v>
      </c>
      <c r="N1022" s="69">
        <f>(Table8[[#This Row],[Adj Close]]-Table8[[#This Row],[Forecast 6 Period ]])</f>
        <v>-0.53954000000000235</v>
      </c>
      <c r="O1022" s="69">
        <f>Table8[[#This Row],[Erorr 2]]^2</f>
        <v>0.29110341160000253</v>
      </c>
      <c r="P1022" s="69">
        <f>ABS(Table8[[#This Row],[Erorr 2]])</f>
        <v>0.53954000000000235</v>
      </c>
      <c r="Q1022" s="6">
        <f>Table8[[#This Row],[Abs Erorr 4]]/Table8[[#This Row],[Adj Close]]</f>
        <v>4.3679208699897295E-3</v>
      </c>
    </row>
    <row r="1023" spans="6:17" x14ac:dyDescent="0.3">
      <c r="F1023" s="79">
        <v>44949</v>
      </c>
      <c r="G1023" s="80">
        <v>125.1525</v>
      </c>
      <c r="H1023" s="69">
        <f t="shared" si="30"/>
        <v>122.85606999999999</v>
      </c>
      <c r="I1023" s="69">
        <f>(Table8[[#This Row],[Adj Close]]-Table8[[#This Row],[Forecast 3 Period]])</f>
        <v>2.2964300000000151</v>
      </c>
      <c r="J1023" s="69">
        <f>Table8[[#This Row],[Erorr ]]^2</f>
        <v>5.2735907449000692</v>
      </c>
      <c r="K1023" s="69">
        <f>ABS(Table8[[#This Row],[Erorr ]])</f>
        <v>2.2964300000000151</v>
      </c>
      <c r="L1023" s="6">
        <f>Table8[[#This Row],[Abs Erorr ]]/Table8[[#This Row],[Adj Close]]</f>
        <v>1.8349054153932322E-2</v>
      </c>
      <c r="M1023" s="75">
        <f t="shared" si="31"/>
        <v>123.71651</v>
      </c>
      <c r="N1023" s="69">
        <f>(Table8[[#This Row],[Adj Close]]-Table8[[#This Row],[Forecast 6 Period ]])</f>
        <v>1.4359900000000039</v>
      </c>
      <c r="O1023" s="69">
        <f>Table8[[#This Row],[Erorr 2]]^2</f>
        <v>2.0620672801000111</v>
      </c>
      <c r="P1023" s="69">
        <f>ABS(Table8[[#This Row],[Erorr 2]])</f>
        <v>1.4359900000000039</v>
      </c>
      <c r="Q1023" s="6">
        <f>Table8[[#This Row],[Abs Erorr 4]]/Table8[[#This Row],[Adj Close]]</f>
        <v>1.1473921815385261E-2</v>
      </c>
    </row>
    <row r="1024" spans="6:17" x14ac:dyDescent="0.3">
      <c r="F1024" s="79">
        <v>44950</v>
      </c>
      <c r="G1024" s="80">
        <v>123.7282</v>
      </c>
      <c r="H1024" s="69">
        <f t="shared" si="30"/>
        <v>123.56334000000001</v>
      </c>
      <c r="I1024" s="69">
        <f>(Table8[[#This Row],[Adj Close]]-Table8[[#This Row],[Forecast 3 Period]])</f>
        <v>0.16485999999999024</v>
      </c>
      <c r="J1024" s="69">
        <f>Table8[[#This Row],[Erorr ]]^2</f>
        <v>2.7178819599996781E-2</v>
      </c>
      <c r="K1024" s="69">
        <f>ABS(Table8[[#This Row],[Erorr ]])</f>
        <v>0.16485999999999024</v>
      </c>
      <c r="L1024" s="6">
        <f>Table8[[#This Row],[Abs Erorr ]]/Table8[[#This Row],[Adj Close]]</f>
        <v>1.3324367444122701E-3</v>
      </c>
      <c r="M1024" s="75">
        <f t="shared" si="31"/>
        <v>123.77015999999999</v>
      </c>
      <c r="N1024" s="69">
        <f>(Table8[[#This Row],[Adj Close]]-Table8[[#This Row],[Forecast 6 Period ]])</f>
        <v>-4.1959999999988895E-2</v>
      </c>
      <c r="O1024" s="69">
        <f>Table8[[#This Row],[Erorr 2]]^2</f>
        <v>1.7606415999990681E-3</v>
      </c>
      <c r="P1024" s="69">
        <f>ABS(Table8[[#This Row],[Erorr 2]])</f>
        <v>4.1959999999988895E-2</v>
      </c>
      <c r="Q1024" s="6">
        <f>Table8[[#This Row],[Abs Erorr 4]]/Table8[[#This Row],[Adj Close]]</f>
        <v>3.3913044883857437E-4</v>
      </c>
    </row>
    <row r="1025" spans="6:17" x14ac:dyDescent="0.3">
      <c r="F1025" s="79">
        <v>44951</v>
      </c>
      <c r="G1025" s="80">
        <v>123.7184</v>
      </c>
      <c r="H1025" s="69">
        <f t="shared" si="30"/>
        <v>124.09402</v>
      </c>
      <c r="I1025" s="69">
        <f>(Table8[[#This Row],[Adj Close]]-Table8[[#This Row],[Forecast 3 Period]])</f>
        <v>-0.37561999999999784</v>
      </c>
      <c r="J1025" s="69">
        <f>Table8[[#This Row],[Erorr ]]^2</f>
        <v>0.14109038439999838</v>
      </c>
      <c r="K1025" s="69">
        <f>ABS(Table8[[#This Row],[Erorr ]])</f>
        <v>0.37561999999999784</v>
      </c>
      <c r="L1025" s="6">
        <f>Table8[[#This Row],[Abs Erorr ]]/Table8[[#This Row],[Adj Close]]</f>
        <v>3.0360884072215435E-3</v>
      </c>
      <c r="M1025" s="75">
        <f t="shared" si="31"/>
        <v>123.61212</v>
      </c>
      <c r="N1025" s="69">
        <f>(Table8[[#This Row],[Adj Close]]-Table8[[#This Row],[Forecast 6 Period ]])</f>
        <v>0.10627999999999815</v>
      </c>
      <c r="O1025" s="69">
        <f>Table8[[#This Row],[Erorr 2]]^2</f>
        <v>1.1295438399999608E-2</v>
      </c>
      <c r="P1025" s="69">
        <f>ABS(Table8[[#This Row],[Erorr 2]])</f>
        <v>0.10627999999999815</v>
      </c>
      <c r="Q1025" s="6">
        <f>Table8[[#This Row],[Abs Erorr 4]]/Table8[[#This Row],[Adj Close]]</f>
        <v>8.5904764368111898E-4</v>
      </c>
    </row>
    <row r="1026" spans="6:17" x14ac:dyDescent="0.3">
      <c r="F1026" s="79">
        <v>44952</v>
      </c>
      <c r="G1026" s="80">
        <v>124.4111</v>
      </c>
      <c r="H1026" s="69">
        <f t="shared" si="30"/>
        <v>124.15156999999999</v>
      </c>
      <c r="I1026" s="69">
        <f>(Table8[[#This Row],[Adj Close]]-Table8[[#This Row],[Forecast 3 Period]])</f>
        <v>0.25953000000001225</v>
      </c>
      <c r="J1026" s="69">
        <f>Table8[[#This Row],[Erorr ]]^2</f>
        <v>6.7355820900006358E-2</v>
      </c>
      <c r="K1026" s="69">
        <f>ABS(Table8[[#This Row],[Erorr ]])</f>
        <v>0.25953000000001225</v>
      </c>
      <c r="L1026" s="6">
        <f>Table8[[#This Row],[Abs Erorr ]]/Table8[[#This Row],[Adj Close]]</f>
        <v>2.0860678830105371E-3</v>
      </c>
      <c r="M1026" s="75">
        <f t="shared" si="31"/>
        <v>123.70673000000001</v>
      </c>
      <c r="N1026" s="69">
        <f>(Table8[[#This Row],[Adj Close]]-Table8[[#This Row],[Forecast 6 Period ]])</f>
        <v>0.70436999999999728</v>
      </c>
      <c r="O1026" s="69">
        <f>Table8[[#This Row],[Erorr 2]]^2</f>
        <v>0.49613709689999619</v>
      </c>
      <c r="P1026" s="69">
        <f>ABS(Table8[[#This Row],[Erorr 2]])</f>
        <v>0.70436999999999728</v>
      </c>
      <c r="Q1026" s="6">
        <f>Table8[[#This Row],[Abs Erorr 4]]/Table8[[#This Row],[Adj Close]]</f>
        <v>5.6616330857937698E-3</v>
      </c>
    </row>
    <row r="1027" spans="6:17" x14ac:dyDescent="0.3">
      <c r="F1027" s="79">
        <v>44953</v>
      </c>
      <c r="G1027" s="80">
        <v>124.4111</v>
      </c>
      <c r="H1027" s="69">
        <f t="shared" si="30"/>
        <v>123.99842000000001</v>
      </c>
      <c r="I1027" s="69">
        <f>(Table8[[#This Row],[Adj Close]]-Table8[[#This Row],[Forecast 3 Period]])</f>
        <v>0.41267999999999461</v>
      </c>
      <c r="J1027" s="69">
        <f>Table8[[#This Row],[Erorr ]]^2</f>
        <v>0.17030478239999555</v>
      </c>
      <c r="K1027" s="69">
        <f>ABS(Table8[[#This Row],[Erorr ]])</f>
        <v>0.41267999999999461</v>
      </c>
      <c r="L1027" s="6">
        <f>Table8[[#This Row],[Abs Erorr ]]/Table8[[#This Row],[Adj Close]]</f>
        <v>3.3170673677830561E-3</v>
      </c>
      <c r="M1027" s="75">
        <f t="shared" si="31"/>
        <v>123.90282000000002</v>
      </c>
      <c r="N1027" s="69">
        <f>(Table8[[#This Row],[Adj Close]]-Table8[[#This Row],[Forecast 6 Period ]])</f>
        <v>0.50827999999998497</v>
      </c>
      <c r="O1027" s="69">
        <f>Table8[[#This Row],[Erorr 2]]^2</f>
        <v>0.25834855839998472</v>
      </c>
      <c r="P1027" s="69">
        <f>ABS(Table8[[#This Row],[Erorr 2]])</f>
        <v>0.50827999999998497</v>
      </c>
      <c r="Q1027" s="6">
        <f>Table8[[#This Row],[Abs Erorr 4]]/Table8[[#This Row],[Adj Close]]</f>
        <v>4.0854875489404474E-3</v>
      </c>
    </row>
    <row r="1028" spans="6:17" x14ac:dyDescent="0.3">
      <c r="F1028" s="79">
        <v>44956</v>
      </c>
      <c r="G1028" s="80">
        <v>123.2794</v>
      </c>
      <c r="H1028" s="69">
        <f t="shared" si="30"/>
        <v>124.20329000000001</v>
      </c>
      <c r="I1028" s="69">
        <f>(Table8[[#This Row],[Adj Close]]-Table8[[#This Row],[Forecast 3 Period]])</f>
        <v>-0.92389000000001431</v>
      </c>
      <c r="J1028" s="69">
        <f>Table8[[#This Row],[Erorr ]]^2</f>
        <v>0.85357273210002649</v>
      </c>
      <c r="K1028" s="69">
        <f>ABS(Table8[[#This Row],[Erorr ]])</f>
        <v>0.92389000000001431</v>
      </c>
      <c r="L1028" s="6">
        <f>Table8[[#This Row],[Abs Erorr ]]/Table8[[#This Row],[Adj Close]]</f>
        <v>7.4942772271767572E-3</v>
      </c>
      <c r="M1028" s="75">
        <f t="shared" si="31"/>
        <v>124.12134</v>
      </c>
      <c r="N1028" s="69">
        <f>(Table8[[#This Row],[Adj Close]]-Table8[[#This Row],[Forecast 6 Period ]])</f>
        <v>-0.84194000000000813</v>
      </c>
      <c r="O1028" s="69">
        <f>Table8[[#This Row],[Erorr 2]]^2</f>
        <v>0.70886296360001366</v>
      </c>
      <c r="P1028" s="69">
        <f>ABS(Table8[[#This Row],[Erorr 2]])</f>
        <v>0.84194000000000813</v>
      </c>
      <c r="Q1028" s="6">
        <f>Table8[[#This Row],[Abs Erorr 4]]/Table8[[#This Row],[Adj Close]]</f>
        <v>6.8295270742720045E-3</v>
      </c>
    </row>
    <row r="1029" spans="6:17" x14ac:dyDescent="0.3">
      <c r="F1029" s="79">
        <v>44957</v>
      </c>
      <c r="G1029" s="80">
        <v>124.21599999999999</v>
      </c>
      <c r="H1029" s="69">
        <f t="shared" si="30"/>
        <v>123.95841999999999</v>
      </c>
      <c r="I1029" s="69">
        <f>(Table8[[#This Row],[Adj Close]]-Table8[[#This Row],[Forecast 3 Period]])</f>
        <v>0.25758000000000436</v>
      </c>
      <c r="J1029" s="69">
        <f>Table8[[#This Row],[Erorr ]]^2</f>
        <v>6.6347456400002253E-2</v>
      </c>
      <c r="K1029" s="69">
        <f>ABS(Table8[[#This Row],[Erorr ]])</f>
        <v>0.25758000000000436</v>
      </c>
      <c r="L1029" s="6">
        <f>Table8[[#This Row],[Abs Erorr ]]/Table8[[#This Row],[Adj Close]]</f>
        <v>2.0736459071295514E-3</v>
      </c>
      <c r="M1029" s="75">
        <f t="shared" si="31"/>
        <v>124.05207000000001</v>
      </c>
      <c r="N1029" s="69">
        <f>(Table8[[#This Row],[Adj Close]]-Table8[[#This Row],[Forecast 6 Period ]])</f>
        <v>0.16392999999997926</v>
      </c>
      <c r="O1029" s="69">
        <f>Table8[[#This Row],[Erorr 2]]^2</f>
        <v>2.68730448999932E-2</v>
      </c>
      <c r="P1029" s="69">
        <f>ABS(Table8[[#This Row],[Erorr 2]])</f>
        <v>0.16392999999997926</v>
      </c>
      <c r="Q1029" s="6">
        <f>Table8[[#This Row],[Abs Erorr 4]]/Table8[[#This Row],[Adj Close]]</f>
        <v>1.319717266696555E-3</v>
      </c>
    </row>
    <row r="1030" spans="6:17" x14ac:dyDescent="0.3">
      <c r="F1030" s="79">
        <v>44958</v>
      </c>
      <c r="G1030" s="80">
        <v>126.3329</v>
      </c>
      <c r="H1030" s="69">
        <f t="shared" ref="H1030:H1093" si="32">$A$10*G1029+$A$11*G1028+$A$12*G1027</f>
        <v>123.99355</v>
      </c>
      <c r="I1030" s="69">
        <f>(Table8[[#This Row],[Adj Close]]-Table8[[#This Row],[Forecast 3 Period]])</f>
        <v>2.339349999999996</v>
      </c>
      <c r="J1030" s="69">
        <f>Table8[[#This Row],[Erorr ]]^2</f>
        <v>5.4725584224999819</v>
      </c>
      <c r="K1030" s="69">
        <f>ABS(Table8[[#This Row],[Erorr ]])</f>
        <v>2.339349999999996</v>
      </c>
      <c r="L1030" s="6">
        <f>Table8[[#This Row],[Abs Erorr ]]/Table8[[#This Row],[Adj Close]]</f>
        <v>1.8517345837861684E-2</v>
      </c>
      <c r="M1030" s="75">
        <f t="shared" si="31"/>
        <v>124.00818000000002</v>
      </c>
      <c r="N1030" s="69">
        <f>(Table8[[#This Row],[Adj Close]]-Table8[[#This Row],[Forecast 6 Period ]])</f>
        <v>2.3247199999999708</v>
      </c>
      <c r="O1030" s="69">
        <f>Table8[[#This Row],[Erorr 2]]^2</f>
        <v>5.4043230783998641</v>
      </c>
      <c r="P1030" s="69">
        <f>ABS(Table8[[#This Row],[Erorr 2]])</f>
        <v>2.3247199999999708</v>
      </c>
      <c r="Q1030" s="6">
        <f>Table8[[#This Row],[Abs Erorr 4]]/Table8[[#This Row],[Adj Close]]</f>
        <v>1.8401540691300292E-2</v>
      </c>
    </row>
    <row r="1031" spans="6:17" x14ac:dyDescent="0.3">
      <c r="F1031" s="79">
        <v>44959</v>
      </c>
      <c r="G1031" s="80">
        <v>125.9036</v>
      </c>
      <c r="H1031" s="69">
        <f t="shared" si="32"/>
        <v>124.78177999999998</v>
      </c>
      <c r="I1031" s="69">
        <f>(Table8[[#This Row],[Adj Close]]-Table8[[#This Row],[Forecast 3 Period]])</f>
        <v>1.1218200000000138</v>
      </c>
      <c r="J1031" s="69">
        <f>Table8[[#This Row],[Erorr ]]^2</f>
        <v>1.2584801124000309</v>
      </c>
      <c r="K1031" s="69">
        <f>ABS(Table8[[#This Row],[Erorr ]])</f>
        <v>1.1218200000000138</v>
      </c>
      <c r="L1031" s="6">
        <f>Table8[[#This Row],[Abs Erorr ]]/Table8[[#This Row],[Adj Close]]</f>
        <v>8.9101503054719155E-3</v>
      </c>
      <c r="M1031" s="75">
        <f t="shared" si="31"/>
        <v>124.46083</v>
      </c>
      <c r="N1031" s="69">
        <f>(Table8[[#This Row],[Adj Close]]-Table8[[#This Row],[Forecast 6 Period ]])</f>
        <v>1.4427699999999959</v>
      </c>
      <c r="O1031" s="69">
        <f>Table8[[#This Row],[Erorr 2]]^2</f>
        <v>2.081585272899988</v>
      </c>
      <c r="P1031" s="69">
        <f>ABS(Table8[[#This Row],[Erorr 2]])</f>
        <v>1.4427699999999959</v>
      </c>
      <c r="Q1031" s="6">
        <f>Table8[[#This Row],[Abs Erorr 4]]/Table8[[#This Row],[Adj Close]]</f>
        <v>1.1459322847003548E-2</v>
      </c>
    </row>
    <row r="1032" spans="6:17" x14ac:dyDescent="0.3">
      <c r="F1032" s="79">
        <v>44960</v>
      </c>
      <c r="G1032" s="80">
        <v>124.48909999999999</v>
      </c>
      <c r="H1032" s="69">
        <f t="shared" si="32"/>
        <v>125.52611</v>
      </c>
      <c r="I1032" s="69">
        <f>(Table8[[#This Row],[Adj Close]]-Table8[[#This Row],[Forecast 3 Period]])</f>
        <v>-1.0370100000000093</v>
      </c>
      <c r="J1032" s="69">
        <f>Table8[[#This Row],[Erorr ]]^2</f>
        <v>1.0753897401000194</v>
      </c>
      <c r="K1032" s="69">
        <f>ABS(Table8[[#This Row],[Erorr ]])</f>
        <v>1.0370100000000093</v>
      </c>
      <c r="L1032" s="6">
        <f>Table8[[#This Row],[Abs Erorr ]]/Table8[[#This Row],[Adj Close]]</f>
        <v>8.3301268946438627E-3</v>
      </c>
      <c r="M1032" s="75">
        <f t="shared" si="31"/>
        <v>124.82859999999999</v>
      </c>
      <c r="N1032" s="69">
        <f>(Table8[[#This Row],[Adj Close]]-Table8[[#This Row],[Forecast 6 Period ]])</f>
        <v>-0.33950000000000102</v>
      </c>
      <c r="O1032" s="69">
        <f>Table8[[#This Row],[Erorr 2]]^2</f>
        <v>0.11526025000000069</v>
      </c>
      <c r="P1032" s="69">
        <f>ABS(Table8[[#This Row],[Erorr 2]])</f>
        <v>0.33950000000000102</v>
      </c>
      <c r="Q1032" s="6">
        <f>Table8[[#This Row],[Abs Erorr 4]]/Table8[[#This Row],[Adj Close]]</f>
        <v>2.7271463927364004E-3</v>
      </c>
    </row>
    <row r="1033" spans="6:17" x14ac:dyDescent="0.3">
      <c r="F1033" s="79">
        <v>44963</v>
      </c>
      <c r="G1033" s="80">
        <v>122.6551</v>
      </c>
      <c r="H1033" s="69">
        <f t="shared" si="32"/>
        <v>125.46659</v>
      </c>
      <c r="I1033" s="69">
        <f>(Table8[[#This Row],[Adj Close]]-Table8[[#This Row],[Forecast 3 Period]])</f>
        <v>-2.8114899999999921</v>
      </c>
      <c r="J1033" s="69">
        <f>Table8[[#This Row],[Erorr ]]^2</f>
        <v>7.9044760200999553</v>
      </c>
      <c r="K1033" s="69">
        <f>ABS(Table8[[#This Row],[Erorr ]])</f>
        <v>2.8114899999999921</v>
      </c>
      <c r="L1033" s="6">
        <f>Table8[[#This Row],[Abs Erorr ]]/Table8[[#This Row],[Adj Close]]</f>
        <v>2.29219168220481E-2</v>
      </c>
      <c r="M1033" s="75">
        <f t="shared" ref="M1033:M1096" si="33">$B$10*G1032+$B$11*G1031+$B$12*G1030+$B$13*G1029+$B$14*G1028+$B$15*G1027</f>
        <v>124.95737</v>
      </c>
      <c r="N1033" s="69">
        <f>(Table8[[#This Row],[Adj Close]]-Table8[[#This Row],[Forecast 6 Period ]])</f>
        <v>-2.3022699999999929</v>
      </c>
      <c r="O1033" s="69">
        <f>Table8[[#This Row],[Erorr 2]]^2</f>
        <v>5.3004471528999675</v>
      </c>
      <c r="P1033" s="69">
        <f>ABS(Table8[[#This Row],[Erorr 2]])</f>
        <v>2.3022699999999929</v>
      </c>
      <c r="Q1033" s="6">
        <f>Table8[[#This Row],[Abs Erorr 4]]/Table8[[#This Row],[Adj Close]]</f>
        <v>1.8770275349333152E-2</v>
      </c>
    </row>
    <row r="1034" spans="6:17" x14ac:dyDescent="0.3">
      <c r="F1034" s="79">
        <v>44964</v>
      </c>
      <c r="G1034" s="80">
        <v>122.2649</v>
      </c>
      <c r="H1034" s="69">
        <f t="shared" si="32"/>
        <v>124.17985</v>
      </c>
      <c r="I1034" s="69">
        <f>(Table8[[#This Row],[Adj Close]]-Table8[[#This Row],[Forecast 3 Period]])</f>
        <v>-1.9149500000000046</v>
      </c>
      <c r="J1034" s="69">
        <f>Table8[[#This Row],[Erorr ]]^2</f>
        <v>3.6670335025000176</v>
      </c>
      <c r="K1034" s="69">
        <f>ABS(Table8[[#This Row],[Erorr ]])</f>
        <v>1.9149500000000046</v>
      </c>
      <c r="L1034" s="6">
        <f>Table8[[#This Row],[Abs Erorr ]]/Table8[[#This Row],[Adj Close]]</f>
        <v>1.5662303735577459E-2</v>
      </c>
      <c r="M1034" s="75">
        <f t="shared" si="33"/>
        <v>124.62568</v>
      </c>
      <c r="N1034" s="69">
        <f>(Table8[[#This Row],[Adj Close]]-Table8[[#This Row],[Forecast 6 Period ]])</f>
        <v>-2.3607800000000054</v>
      </c>
      <c r="O1034" s="69">
        <f>Table8[[#This Row],[Erorr 2]]^2</f>
        <v>5.573282208400026</v>
      </c>
      <c r="P1034" s="69">
        <f>ABS(Table8[[#This Row],[Erorr 2]])</f>
        <v>2.3607800000000054</v>
      </c>
      <c r="Q1034" s="6">
        <f>Table8[[#This Row],[Abs Erorr 4]]/Table8[[#This Row],[Adj Close]]</f>
        <v>1.9308730469660595E-2</v>
      </c>
    </row>
    <row r="1035" spans="6:17" x14ac:dyDescent="0.3">
      <c r="F1035" s="79">
        <v>44965</v>
      </c>
      <c r="G1035" s="80">
        <v>119.9041</v>
      </c>
      <c r="H1035" s="69">
        <f t="shared" si="32"/>
        <v>123.04921999999999</v>
      </c>
      <c r="I1035" s="69">
        <f>(Table8[[#This Row],[Adj Close]]-Table8[[#This Row],[Forecast 3 Period]])</f>
        <v>-3.1451199999999915</v>
      </c>
      <c r="J1035" s="69">
        <f>Table8[[#This Row],[Erorr ]]^2</f>
        <v>9.8917798143999462</v>
      </c>
      <c r="K1035" s="69">
        <f>ABS(Table8[[#This Row],[Erorr ]])</f>
        <v>3.1451199999999915</v>
      </c>
      <c r="L1035" s="6">
        <f>Table8[[#This Row],[Abs Erorr ]]/Table8[[#This Row],[Adj Close]]</f>
        <v>2.6230295711322561E-2</v>
      </c>
      <c r="M1035" s="75">
        <f t="shared" si="33"/>
        <v>124.11743000000001</v>
      </c>
      <c r="N1035" s="69">
        <f>(Table8[[#This Row],[Adj Close]]-Table8[[#This Row],[Forecast 6 Period ]])</f>
        <v>-4.2133300000000133</v>
      </c>
      <c r="O1035" s="69">
        <f>Table8[[#This Row],[Erorr 2]]^2</f>
        <v>17.752149688900111</v>
      </c>
      <c r="P1035" s="69">
        <f>ABS(Table8[[#This Row],[Erorr 2]])</f>
        <v>4.2133300000000133</v>
      </c>
      <c r="Q1035" s="6">
        <f>Table8[[#This Row],[Abs Erorr 4]]/Table8[[#This Row],[Adj Close]]</f>
        <v>3.5139165383002026E-2</v>
      </c>
    </row>
    <row r="1036" spans="6:17" x14ac:dyDescent="0.3">
      <c r="F1036" s="79">
        <v>44966</v>
      </c>
      <c r="G1036" s="80">
        <v>119.1919</v>
      </c>
      <c r="H1036" s="69">
        <f t="shared" si="32"/>
        <v>121.43763999999999</v>
      </c>
      <c r="I1036" s="69">
        <f>(Table8[[#This Row],[Adj Close]]-Table8[[#This Row],[Forecast 3 Period]])</f>
        <v>-2.2457399999999836</v>
      </c>
      <c r="J1036" s="69">
        <f>Table8[[#This Row],[Erorr ]]^2</f>
        <v>5.0433481475999269</v>
      </c>
      <c r="K1036" s="69">
        <f>ABS(Table8[[#This Row],[Erorr ]])</f>
        <v>2.2457399999999836</v>
      </c>
      <c r="L1036" s="6">
        <f>Table8[[#This Row],[Abs Erorr ]]/Table8[[#This Row],[Adj Close]]</f>
        <v>1.8841380999883243E-2</v>
      </c>
      <c r="M1036" s="75">
        <f t="shared" si="33"/>
        <v>123.08629000000001</v>
      </c>
      <c r="N1036" s="69">
        <f>(Table8[[#This Row],[Adj Close]]-Table8[[#This Row],[Forecast 6 Period ]])</f>
        <v>-3.8943900000000014</v>
      </c>
      <c r="O1036" s="69">
        <f>Table8[[#This Row],[Erorr 2]]^2</f>
        <v>15.166273472100011</v>
      </c>
      <c r="P1036" s="69">
        <f>ABS(Table8[[#This Row],[Erorr 2]])</f>
        <v>3.8943900000000014</v>
      </c>
      <c r="Q1036" s="6">
        <f>Table8[[#This Row],[Abs Erorr 4]]/Table8[[#This Row],[Adj Close]]</f>
        <v>3.2673277294849742E-2</v>
      </c>
    </row>
    <row r="1037" spans="6:17" x14ac:dyDescent="0.3">
      <c r="F1037" s="79">
        <v>44967</v>
      </c>
      <c r="G1037" s="80">
        <v>119.2407</v>
      </c>
      <c r="H1037" s="69">
        <f t="shared" si="32"/>
        <v>120.32745999999999</v>
      </c>
      <c r="I1037" s="69">
        <f>(Table8[[#This Row],[Adj Close]]-Table8[[#This Row],[Forecast 3 Period]])</f>
        <v>-1.086759999999984</v>
      </c>
      <c r="J1037" s="69">
        <f>Table8[[#This Row],[Erorr ]]^2</f>
        <v>1.1810472975999651</v>
      </c>
      <c r="K1037" s="69">
        <f>ABS(Table8[[#This Row],[Erorr ]])</f>
        <v>1.086759999999984</v>
      </c>
      <c r="L1037" s="6">
        <f>Table8[[#This Row],[Abs Erorr ]]/Table8[[#This Row],[Adj Close]]</f>
        <v>9.1140021821406944E-3</v>
      </c>
      <c r="M1037" s="75">
        <f t="shared" si="33"/>
        <v>121.84247000000001</v>
      </c>
      <c r="N1037" s="69">
        <f>(Table8[[#This Row],[Adj Close]]-Table8[[#This Row],[Forecast 6 Period ]])</f>
        <v>-2.6017700000000019</v>
      </c>
      <c r="O1037" s="69">
        <f>Table8[[#This Row],[Erorr 2]]^2</f>
        <v>6.7692071329000099</v>
      </c>
      <c r="P1037" s="69">
        <f>ABS(Table8[[#This Row],[Erorr 2]])</f>
        <v>2.6017700000000019</v>
      </c>
      <c r="Q1037" s="6">
        <f>Table8[[#This Row],[Abs Erorr 4]]/Table8[[#This Row],[Adj Close]]</f>
        <v>2.1819479422713905E-2</v>
      </c>
    </row>
    <row r="1038" spans="6:17" x14ac:dyDescent="0.3">
      <c r="F1038" s="79">
        <v>44970</v>
      </c>
      <c r="G1038" s="80">
        <v>122.08929999999999</v>
      </c>
      <c r="H1038" s="69">
        <f t="shared" si="32"/>
        <v>119.42508000000001</v>
      </c>
      <c r="I1038" s="69">
        <f>(Table8[[#This Row],[Adj Close]]-Table8[[#This Row],[Forecast 3 Period]])</f>
        <v>2.664219999999986</v>
      </c>
      <c r="J1038" s="69">
        <f>Table8[[#This Row],[Erorr ]]^2</f>
        <v>7.0980682083999254</v>
      </c>
      <c r="K1038" s="69">
        <f>ABS(Table8[[#This Row],[Erorr ]])</f>
        <v>2.664219999999986</v>
      </c>
      <c r="L1038" s="6">
        <f>Table8[[#This Row],[Abs Erorr ]]/Table8[[#This Row],[Adj Close]]</f>
        <v>2.1821895940102747E-2</v>
      </c>
      <c r="M1038" s="75">
        <f t="shared" si="33"/>
        <v>120.83474</v>
      </c>
      <c r="N1038" s="69">
        <f>(Table8[[#This Row],[Adj Close]]-Table8[[#This Row],[Forecast 6 Period ]])</f>
        <v>1.2545599999999979</v>
      </c>
      <c r="O1038" s="69">
        <f>Table8[[#This Row],[Erorr 2]]^2</f>
        <v>1.5739207935999948</v>
      </c>
      <c r="P1038" s="69">
        <f>ABS(Table8[[#This Row],[Erorr 2]])</f>
        <v>1.2545599999999979</v>
      </c>
      <c r="Q1038" s="6">
        <f>Table8[[#This Row],[Abs Erorr 4]]/Table8[[#This Row],[Adj Close]]</f>
        <v>1.0275757171185337E-2</v>
      </c>
    </row>
    <row r="1039" spans="6:17" x14ac:dyDescent="0.3">
      <c r="F1039" s="79">
        <v>44971</v>
      </c>
      <c r="G1039" s="80">
        <v>123.11360000000001</v>
      </c>
      <c r="H1039" s="69">
        <f t="shared" si="32"/>
        <v>120.36550000000001</v>
      </c>
      <c r="I1039" s="69">
        <f>(Table8[[#This Row],[Adj Close]]-Table8[[#This Row],[Forecast 3 Period]])</f>
        <v>2.7480999999999938</v>
      </c>
      <c r="J1039" s="69">
        <f>Table8[[#This Row],[Erorr ]]^2</f>
        <v>7.552053609999966</v>
      </c>
      <c r="K1039" s="69">
        <f>ABS(Table8[[#This Row],[Erorr ]])</f>
        <v>2.7480999999999938</v>
      </c>
      <c r="L1039" s="6">
        <f>Table8[[#This Row],[Abs Erorr ]]/Table8[[#This Row],[Adj Close]]</f>
        <v>2.2321660645127701E-2</v>
      </c>
      <c r="M1039" s="75">
        <f t="shared" si="33"/>
        <v>120.57720000000002</v>
      </c>
      <c r="N1039" s="69">
        <f>(Table8[[#This Row],[Adj Close]]-Table8[[#This Row],[Forecast 6 Period ]])</f>
        <v>2.5363999999999862</v>
      </c>
      <c r="O1039" s="69">
        <f>Table8[[#This Row],[Erorr 2]]^2</f>
        <v>6.43332495999993</v>
      </c>
      <c r="P1039" s="69">
        <f>ABS(Table8[[#This Row],[Erorr 2]])</f>
        <v>2.5363999999999862</v>
      </c>
      <c r="Q1039" s="6">
        <f>Table8[[#This Row],[Abs Erorr 4]]/Table8[[#This Row],[Adj Close]]</f>
        <v>2.0602110571049714E-2</v>
      </c>
    </row>
    <row r="1040" spans="6:17" x14ac:dyDescent="0.3">
      <c r="F1040" s="79">
        <v>44972</v>
      </c>
      <c r="G1040" s="80">
        <v>124.3623</v>
      </c>
      <c r="H1040" s="69">
        <f t="shared" si="32"/>
        <v>121.64444</v>
      </c>
      <c r="I1040" s="69">
        <f>(Table8[[#This Row],[Adj Close]]-Table8[[#This Row],[Forecast 3 Period]])</f>
        <v>2.7178600000000017</v>
      </c>
      <c r="J1040" s="69">
        <f>Table8[[#This Row],[Erorr ]]^2</f>
        <v>7.3867629796000092</v>
      </c>
      <c r="K1040" s="69">
        <f>ABS(Table8[[#This Row],[Erorr ]])</f>
        <v>2.7178600000000017</v>
      </c>
      <c r="L1040" s="6">
        <f>Table8[[#This Row],[Abs Erorr ]]/Table8[[#This Row],[Adj Close]]</f>
        <v>2.1854372265549944E-2</v>
      </c>
      <c r="M1040" s="75">
        <f t="shared" si="33"/>
        <v>120.944</v>
      </c>
      <c r="N1040" s="69">
        <f>(Table8[[#This Row],[Adj Close]]-Table8[[#This Row],[Forecast 6 Period ]])</f>
        <v>3.4183000000000021</v>
      </c>
      <c r="O1040" s="69">
        <f>Table8[[#This Row],[Erorr 2]]^2</f>
        <v>11.684774890000014</v>
      </c>
      <c r="P1040" s="69">
        <f>ABS(Table8[[#This Row],[Erorr 2]])</f>
        <v>3.4183000000000021</v>
      </c>
      <c r="Q1040" s="6">
        <f>Table8[[#This Row],[Abs Erorr 4]]/Table8[[#This Row],[Adj Close]]</f>
        <v>2.7486625770028392E-2</v>
      </c>
    </row>
    <row r="1041" spans="6:17" x14ac:dyDescent="0.3">
      <c r="F1041" s="79">
        <v>44973</v>
      </c>
      <c r="G1041" s="80">
        <v>121.3381</v>
      </c>
      <c r="H1041" s="69">
        <f t="shared" si="32"/>
        <v>123.30579</v>
      </c>
      <c r="I1041" s="69">
        <f>(Table8[[#This Row],[Adj Close]]-Table8[[#This Row],[Forecast 3 Period]])</f>
        <v>-1.9676900000000046</v>
      </c>
      <c r="J1041" s="69">
        <f>Table8[[#This Row],[Erorr ]]^2</f>
        <v>3.8718039361000183</v>
      </c>
      <c r="K1041" s="69">
        <f>ABS(Table8[[#This Row],[Erorr ]])</f>
        <v>1.9676900000000046</v>
      </c>
      <c r="L1041" s="6">
        <f>Table8[[#This Row],[Abs Erorr ]]/Table8[[#This Row],[Adj Close]]</f>
        <v>1.6216588194474815E-2</v>
      </c>
      <c r="M1041" s="75">
        <f t="shared" si="33"/>
        <v>121.67078000000001</v>
      </c>
      <c r="N1041" s="69">
        <f>(Table8[[#This Row],[Adj Close]]-Table8[[#This Row],[Forecast 6 Period ]])</f>
        <v>-0.33268000000001052</v>
      </c>
      <c r="O1041" s="69">
        <f>Table8[[#This Row],[Erorr 2]]^2</f>
        <v>0.11067598240000701</v>
      </c>
      <c r="P1041" s="69">
        <f>ABS(Table8[[#This Row],[Erorr 2]])</f>
        <v>0.33268000000001052</v>
      </c>
      <c r="Q1041" s="6">
        <f>Table8[[#This Row],[Abs Erorr 4]]/Table8[[#This Row],[Adj Close]]</f>
        <v>2.7417604198517243E-3</v>
      </c>
    </row>
    <row r="1042" spans="6:17" x14ac:dyDescent="0.3">
      <c r="F1042" s="79">
        <v>44974</v>
      </c>
      <c r="G1042" s="80">
        <v>121.7869</v>
      </c>
      <c r="H1042" s="69">
        <f t="shared" si="32"/>
        <v>122.77800999999999</v>
      </c>
      <c r="I1042" s="69">
        <f>(Table8[[#This Row],[Adj Close]]-Table8[[#This Row],[Forecast 3 Period]])</f>
        <v>-0.99110999999999194</v>
      </c>
      <c r="J1042" s="69">
        <f>Table8[[#This Row],[Erorr ]]^2</f>
        <v>0.98229903209998404</v>
      </c>
      <c r="K1042" s="69">
        <f>ABS(Table8[[#This Row],[Erorr ]])</f>
        <v>0.99110999999999194</v>
      </c>
      <c r="L1042" s="6">
        <f>Table8[[#This Row],[Abs Erorr ]]/Table8[[#This Row],[Adj Close]]</f>
        <v>8.1380673947689941E-3</v>
      </c>
      <c r="M1042" s="75">
        <f t="shared" si="33"/>
        <v>122.02392</v>
      </c>
      <c r="N1042" s="69">
        <f>(Table8[[#This Row],[Adj Close]]-Table8[[#This Row],[Forecast 6 Period ]])</f>
        <v>-0.23702000000000112</v>
      </c>
      <c r="O1042" s="69">
        <f>Table8[[#This Row],[Erorr 2]]^2</f>
        <v>5.6178480400000529E-2</v>
      </c>
      <c r="P1042" s="69">
        <f>ABS(Table8[[#This Row],[Erorr 2]])</f>
        <v>0.23702000000000112</v>
      </c>
      <c r="Q1042" s="6">
        <f>Table8[[#This Row],[Abs Erorr 4]]/Table8[[#This Row],[Adj Close]]</f>
        <v>1.946186330385297E-3</v>
      </c>
    </row>
    <row r="1043" spans="6:17" x14ac:dyDescent="0.3">
      <c r="F1043" s="79">
        <v>44978</v>
      </c>
      <c r="G1043" s="80">
        <v>118.1383</v>
      </c>
      <c r="H1043" s="69">
        <f t="shared" si="32"/>
        <v>122.42488</v>
      </c>
      <c r="I1043" s="69">
        <f>(Table8[[#This Row],[Adj Close]]-Table8[[#This Row],[Forecast 3 Period]])</f>
        <v>-4.2865800000000007</v>
      </c>
      <c r="J1043" s="69">
        <f>Table8[[#This Row],[Erorr ]]^2</f>
        <v>18.374768096400008</v>
      </c>
      <c r="K1043" s="69">
        <f>ABS(Table8[[#This Row],[Erorr ]])</f>
        <v>4.2865800000000007</v>
      </c>
      <c r="L1043" s="6">
        <f>Table8[[#This Row],[Abs Erorr ]]/Table8[[#This Row],[Adj Close]]</f>
        <v>3.6284422579299015E-2</v>
      </c>
      <c r="M1043" s="75">
        <f t="shared" si="33"/>
        <v>122.25318</v>
      </c>
      <c r="N1043" s="69">
        <f>(Table8[[#This Row],[Adj Close]]-Table8[[#This Row],[Forecast 6 Period ]])</f>
        <v>-4.1148799999999994</v>
      </c>
      <c r="O1043" s="69">
        <f>Table8[[#This Row],[Erorr 2]]^2</f>
        <v>16.932237414399996</v>
      </c>
      <c r="P1043" s="69">
        <f>ABS(Table8[[#This Row],[Erorr 2]])</f>
        <v>4.1148799999999994</v>
      </c>
      <c r="Q1043" s="6">
        <f>Table8[[#This Row],[Abs Erorr 4]]/Table8[[#This Row],[Adj Close]]</f>
        <v>3.4831041245726405E-2</v>
      </c>
    </row>
    <row r="1044" spans="6:17" x14ac:dyDescent="0.3">
      <c r="F1044" s="79">
        <v>44979</v>
      </c>
      <c r="G1044" s="80">
        <v>116.96769999999999</v>
      </c>
      <c r="H1044" s="69">
        <f t="shared" si="32"/>
        <v>120.19282000000001</v>
      </c>
      <c r="I1044" s="69">
        <f>(Table8[[#This Row],[Adj Close]]-Table8[[#This Row],[Forecast 3 Period]])</f>
        <v>-3.2251200000000182</v>
      </c>
      <c r="J1044" s="69">
        <f>Table8[[#This Row],[Erorr ]]^2</f>
        <v>10.401399014400118</v>
      </c>
      <c r="K1044" s="69">
        <f>ABS(Table8[[#This Row],[Erorr ]])</f>
        <v>3.2251200000000182</v>
      </c>
      <c r="L1044" s="6">
        <f>Table8[[#This Row],[Abs Erorr ]]/Table8[[#This Row],[Adj Close]]</f>
        <v>2.7572740166729948E-2</v>
      </c>
      <c r="M1044" s="75">
        <f t="shared" si="33"/>
        <v>121.64541000000001</v>
      </c>
      <c r="N1044" s="69">
        <f>(Table8[[#This Row],[Adj Close]]-Table8[[#This Row],[Forecast 6 Period ]])</f>
        <v>-4.6777100000000189</v>
      </c>
      <c r="O1044" s="69">
        <f>Table8[[#This Row],[Erorr 2]]^2</f>
        <v>21.880970844100176</v>
      </c>
      <c r="P1044" s="69">
        <f>ABS(Table8[[#This Row],[Erorr 2]])</f>
        <v>4.6777100000000189</v>
      </c>
      <c r="Q1044" s="6">
        <f>Table8[[#This Row],[Abs Erorr 4]]/Table8[[#This Row],[Adj Close]]</f>
        <v>3.9991467729980322E-2</v>
      </c>
    </row>
    <row r="1045" spans="6:17" x14ac:dyDescent="0.3">
      <c r="F1045" s="79">
        <v>44980</v>
      </c>
      <c r="G1045" s="80">
        <v>117.0262</v>
      </c>
      <c r="H1045" s="69">
        <f t="shared" si="32"/>
        <v>118.76464000000001</v>
      </c>
      <c r="I1045" s="69">
        <f>(Table8[[#This Row],[Adj Close]]-Table8[[#This Row],[Forecast 3 Period]])</f>
        <v>-1.7384400000000113</v>
      </c>
      <c r="J1045" s="69">
        <f>Table8[[#This Row],[Erorr ]]^2</f>
        <v>3.0221736336000395</v>
      </c>
      <c r="K1045" s="69">
        <f>ABS(Table8[[#This Row],[Erorr ]])</f>
        <v>1.7384400000000113</v>
      </c>
      <c r="L1045" s="6">
        <f>Table8[[#This Row],[Abs Erorr ]]/Table8[[#This Row],[Adj Close]]</f>
        <v>1.4855135003956476E-2</v>
      </c>
      <c r="M1045" s="75">
        <f t="shared" si="33"/>
        <v>120.39379000000002</v>
      </c>
      <c r="N1045" s="69">
        <f>(Table8[[#This Row],[Adj Close]]-Table8[[#This Row],[Forecast 6 Period ]])</f>
        <v>-3.3675900000000212</v>
      </c>
      <c r="O1045" s="69">
        <f>Table8[[#This Row],[Erorr 2]]^2</f>
        <v>11.340662408100142</v>
      </c>
      <c r="P1045" s="69">
        <f>ABS(Table8[[#This Row],[Erorr 2]])</f>
        <v>3.3675900000000212</v>
      </c>
      <c r="Q1045" s="6">
        <f>Table8[[#This Row],[Abs Erorr 4]]/Table8[[#This Row],[Adj Close]]</f>
        <v>2.8776376572084039E-2</v>
      </c>
    </row>
    <row r="1046" spans="6:17" x14ac:dyDescent="0.3">
      <c r="F1046" s="79">
        <v>44981</v>
      </c>
      <c r="G1046" s="80">
        <v>115.1532</v>
      </c>
      <c r="H1046" s="69">
        <f t="shared" si="32"/>
        <v>117.34228</v>
      </c>
      <c r="I1046" s="69">
        <f>(Table8[[#This Row],[Adj Close]]-Table8[[#This Row],[Forecast 3 Period]])</f>
        <v>-2.1890800000000041</v>
      </c>
      <c r="J1046" s="69">
        <f>Table8[[#This Row],[Erorr ]]^2</f>
        <v>4.7920712464000177</v>
      </c>
      <c r="K1046" s="69">
        <f>ABS(Table8[[#This Row],[Erorr ]])</f>
        <v>2.1890800000000041</v>
      </c>
      <c r="L1046" s="6">
        <f>Table8[[#This Row],[Abs Erorr ]]/Table8[[#This Row],[Adj Close]]</f>
        <v>1.9010153430386686E-2</v>
      </c>
      <c r="M1046" s="75">
        <f t="shared" si="33"/>
        <v>119.35386000000003</v>
      </c>
      <c r="N1046" s="69">
        <f>(Table8[[#This Row],[Adj Close]]-Table8[[#This Row],[Forecast 6 Period ]])</f>
        <v>-4.2006600000000276</v>
      </c>
      <c r="O1046" s="69">
        <f>Table8[[#This Row],[Erorr 2]]^2</f>
        <v>17.645544435600232</v>
      </c>
      <c r="P1046" s="69">
        <f>ABS(Table8[[#This Row],[Erorr 2]])</f>
        <v>4.2006600000000276</v>
      </c>
      <c r="Q1046" s="6">
        <f>Table8[[#This Row],[Abs Erorr 4]]/Table8[[#This Row],[Adj Close]]</f>
        <v>3.6478882045831357E-2</v>
      </c>
    </row>
    <row r="1047" spans="6:17" x14ac:dyDescent="0.3">
      <c r="F1047" s="79">
        <v>44984</v>
      </c>
      <c r="G1047" s="80">
        <v>115.63120000000001</v>
      </c>
      <c r="H1047" s="69">
        <f t="shared" si="32"/>
        <v>116.25944999999999</v>
      </c>
      <c r="I1047" s="69">
        <f>(Table8[[#This Row],[Adj Close]]-Table8[[#This Row],[Forecast 3 Period]])</f>
        <v>-0.62824999999997999</v>
      </c>
      <c r="J1047" s="69">
        <f>Table8[[#This Row],[Erorr ]]^2</f>
        <v>0.39469806249997486</v>
      </c>
      <c r="K1047" s="69">
        <f>ABS(Table8[[#This Row],[Erorr ]])</f>
        <v>0.62824999999997999</v>
      </c>
      <c r="L1047" s="6">
        <f>Table8[[#This Row],[Abs Erorr ]]/Table8[[#This Row],[Adj Close]]</f>
        <v>5.433222175329668E-3</v>
      </c>
      <c r="M1047" s="75">
        <f t="shared" si="33"/>
        <v>117.76958</v>
      </c>
      <c r="N1047" s="69">
        <f>(Table8[[#This Row],[Adj Close]]-Table8[[#This Row],[Forecast 6 Period ]])</f>
        <v>-2.1383799999999979</v>
      </c>
      <c r="O1047" s="69">
        <f>Table8[[#This Row],[Erorr 2]]^2</f>
        <v>4.5726690243999908</v>
      </c>
      <c r="P1047" s="69">
        <f>ABS(Table8[[#This Row],[Erorr 2]])</f>
        <v>2.1383799999999979</v>
      </c>
      <c r="Q1047" s="6">
        <f>Table8[[#This Row],[Abs Erorr 4]]/Table8[[#This Row],[Adj Close]]</f>
        <v>1.8493105666982593E-2</v>
      </c>
    </row>
    <row r="1048" spans="6:17" x14ac:dyDescent="0.3">
      <c r="F1048" s="79">
        <v>44985</v>
      </c>
      <c r="G1048" s="80">
        <v>115.8848</v>
      </c>
      <c r="H1048" s="69">
        <f t="shared" si="32"/>
        <v>115.9063</v>
      </c>
      <c r="I1048" s="69">
        <f>(Table8[[#This Row],[Adj Close]]-Table8[[#This Row],[Forecast 3 Period]])</f>
        <v>-2.1500000000003183E-2</v>
      </c>
      <c r="J1048" s="69">
        <f>Table8[[#This Row],[Erorr ]]^2</f>
        <v>4.6225000000013687E-4</v>
      </c>
      <c r="K1048" s="69">
        <f>ABS(Table8[[#This Row],[Erorr ]])</f>
        <v>2.1500000000003183E-2</v>
      </c>
      <c r="L1048" s="6">
        <f>Table8[[#This Row],[Abs Erorr ]]/Table8[[#This Row],[Adj Close]]</f>
        <v>1.8552907715250994E-4</v>
      </c>
      <c r="M1048" s="75">
        <f t="shared" si="33"/>
        <v>116.94818000000001</v>
      </c>
      <c r="N1048" s="69">
        <f>(Table8[[#This Row],[Adj Close]]-Table8[[#This Row],[Forecast 6 Period ]])</f>
        <v>-1.0633800000000093</v>
      </c>
      <c r="O1048" s="69">
        <f>Table8[[#This Row],[Erorr 2]]^2</f>
        <v>1.1307770244000199</v>
      </c>
      <c r="P1048" s="69">
        <f>ABS(Table8[[#This Row],[Erorr 2]])</f>
        <v>1.0633800000000093</v>
      </c>
      <c r="Q1048" s="6">
        <f>Table8[[#This Row],[Abs Erorr 4]]/Table8[[#This Row],[Adj Close]]</f>
        <v>9.1761818633678393E-3</v>
      </c>
    </row>
    <row r="1049" spans="6:17" x14ac:dyDescent="0.3">
      <c r="F1049" s="79">
        <v>44986</v>
      </c>
      <c r="G1049" s="80">
        <v>115.68</v>
      </c>
      <c r="H1049" s="69">
        <f t="shared" si="32"/>
        <v>115.58924000000002</v>
      </c>
      <c r="I1049" s="69">
        <f>(Table8[[#This Row],[Adj Close]]-Table8[[#This Row],[Forecast 3 Period]])</f>
        <v>9.075999999998885E-2</v>
      </c>
      <c r="J1049" s="69">
        <f>Table8[[#This Row],[Erorr ]]^2</f>
        <v>8.2373775999979755E-3</v>
      </c>
      <c r="K1049" s="69">
        <f>ABS(Table8[[#This Row],[Erorr ]])</f>
        <v>9.075999999998885E-2</v>
      </c>
      <c r="L1049" s="6">
        <f>Table8[[#This Row],[Abs Erorr ]]/Table8[[#This Row],[Adj Close]]</f>
        <v>7.8457814661124525E-4</v>
      </c>
      <c r="M1049" s="75">
        <f t="shared" si="33"/>
        <v>116.24968000000001</v>
      </c>
      <c r="N1049" s="69">
        <f>(Table8[[#This Row],[Adj Close]]-Table8[[#This Row],[Forecast 6 Period ]])</f>
        <v>-0.56968000000000529</v>
      </c>
      <c r="O1049" s="69">
        <f>Table8[[#This Row],[Erorr 2]]^2</f>
        <v>0.32453530240000605</v>
      </c>
      <c r="P1049" s="69">
        <f>ABS(Table8[[#This Row],[Erorr 2]])</f>
        <v>0.56968000000000529</v>
      </c>
      <c r="Q1049" s="6">
        <f>Table8[[#This Row],[Abs Erorr 4]]/Table8[[#This Row],[Adj Close]]</f>
        <v>4.9246196403873203E-3</v>
      </c>
    </row>
    <row r="1050" spans="6:17" x14ac:dyDescent="0.3">
      <c r="F1050" s="79">
        <v>44987</v>
      </c>
      <c r="G1050" s="80">
        <v>116.6555</v>
      </c>
      <c r="H1050" s="69">
        <f t="shared" si="32"/>
        <v>115.7268</v>
      </c>
      <c r="I1050" s="69">
        <f>(Table8[[#This Row],[Adj Close]]-Table8[[#This Row],[Forecast 3 Period]])</f>
        <v>0.9287000000000063</v>
      </c>
      <c r="J1050" s="69">
        <f>Table8[[#This Row],[Erorr ]]^2</f>
        <v>0.86248369000001168</v>
      </c>
      <c r="K1050" s="69">
        <f>ABS(Table8[[#This Row],[Erorr ]])</f>
        <v>0.9287000000000063</v>
      </c>
      <c r="L1050" s="6">
        <f>Table8[[#This Row],[Abs Erorr ]]/Table8[[#This Row],[Adj Close]]</f>
        <v>7.9610477002799371E-3</v>
      </c>
      <c r="M1050" s="75">
        <f t="shared" si="33"/>
        <v>115.86923</v>
      </c>
      <c r="N1050" s="69">
        <f>(Table8[[#This Row],[Adj Close]]-Table8[[#This Row],[Forecast 6 Period ]])</f>
        <v>0.7862700000000018</v>
      </c>
      <c r="O1050" s="69">
        <f>Table8[[#This Row],[Erorr 2]]^2</f>
        <v>0.61822051290000279</v>
      </c>
      <c r="P1050" s="69">
        <f>ABS(Table8[[#This Row],[Erorr 2]])</f>
        <v>0.7862700000000018</v>
      </c>
      <c r="Q1050" s="6">
        <f>Table8[[#This Row],[Abs Erorr 4]]/Table8[[#This Row],[Adj Close]]</f>
        <v>6.7401022669312787E-3</v>
      </c>
    </row>
    <row r="1051" spans="6:17" x14ac:dyDescent="0.3">
      <c r="F1051" s="79">
        <v>44988</v>
      </c>
      <c r="G1051" s="80">
        <v>118.31870000000001</v>
      </c>
      <c r="H1051" s="69">
        <f t="shared" si="32"/>
        <v>116.13164</v>
      </c>
      <c r="I1051" s="69">
        <f>(Table8[[#This Row],[Adj Close]]-Table8[[#This Row],[Forecast 3 Period]])</f>
        <v>2.1870600000000024</v>
      </c>
      <c r="J1051" s="69">
        <f>Table8[[#This Row],[Erorr ]]^2</f>
        <v>4.7832314436000107</v>
      </c>
      <c r="K1051" s="69">
        <f>ABS(Table8[[#This Row],[Erorr ]])</f>
        <v>2.1870600000000024</v>
      </c>
      <c r="L1051" s="6">
        <f>Table8[[#This Row],[Abs Erorr ]]/Table8[[#This Row],[Adj Close]]</f>
        <v>1.8484483010715994E-2</v>
      </c>
      <c r="M1051" s="75">
        <f t="shared" si="33"/>
        <v>115.98823999999999</v>
      </c>
      <c r="N1051" s="69">
        <f>(Table8[[#This Row],[Adj Close]]-Table8[[#This Row],[Forecast 6 Period ]])</f>
        <v>2.3304600000000164</v>
      </c>
      <c r="O1051" s="69">
        <f>Table8[[#This Row],[Erorr 2]]^2</f>
        <v>5.4310438116000768</v>
      </c>
      <c r="P1051" s="69">
        <f>ABS(Table8[[#This Row],[Erorr 2]])</f>
        <v>2.3304600000000164</v>
      </c>
      <c r="Q1051" s="6">
        <f>Table8[[#This Row],[Abs Erorr 4]]/Table8[[#This Row],[Adj Close]]</f>
        <v>1.9696463872574801E-2</v>
      </c>
    </row>
    <row r="1052" spans="6:17" x14ac:dyDescent="0.3">
      <c r="F1052" s="79">
        <v>44991</v>
      </c>
      <c r="G1052" s="80">
        <v>117.5654</v>
      </c>
      <c r="H1052" s="69">
        <f t="shared" si="32"/>
        <v>117.02813</v>
      </c>
      <c r="I1052" s="69">
        <f>(Table8[[#This Row],[Adj Close]]-Table8[[#This Row],[Forecast 3 Period]])</f>
        <v>0.53726999999999236</v>
      </c>
      <c r="J1052" s="69">
        <f>Table8[[#This Row],[Erorr ]]^2</f>
        <v>0.28865905289999177</v>
      </c>
      <c r="K1052" s="69">
        <f>ABS(Table8[[#This Row],[Erorr ]])</f>
        <v>0.53726999999999236</v>
      </c>
      <c r="L1052" s="6">
        <f>Table8[[#This Row],[Abs Erorr ]]/Table8[[#This Row],[Adj Close]]</f>
        <v>4.5699670141044254E-3</v>
      </c>
      <c r="M1052" s="75">
        <f t="shared" si="33"/>
        <v>116.38624000000002</v>
      </c>
      <c r="N1052" s="69">
        <f>(Table8[[#This Row],[Adj Close]]-Table8[[#This Row],[Forecast 6 Period ]])</f>
        <v>1.1791599999999818</v>
      </c>
      <c r="O1052" s="69">
        <f>Table8[[#This Row],[Erorr 2]]^2</f>
        <v>1.390418305599957</v>
      </c>
      <c r="P1052" s="69">
        <f>ABS(Table8[[#This Row],[Erorr 2]])</f>
        <v>1.1791599999999818</v>
      </c>
      <c r="Q1052" s="6">
        <f>Table8[[#This Row],[Abs Erorr 4]]/Table8[[#This Row],[Adj Close]]</f>
        <v>1.0029821699241289E-2</v>
      </c>
    </row>
    <row r="1053" spans="6:17" x14ac:dyDescent="0.3">
      <c r="F1053" s="79">
        <v>44992</v>
      </c>
      <c r="G1053" s="80">
        <v>116.9979</v>
      </c>
      <c r="H1053" s="69">
        <f t="shared" si="32"/>
        <v>117.51842000000001</v>
      </c>
      <c r="I1053" s="69">
        <f>(Table8[[#This Row],[Adj Close]]-Table8[[#This Row],[Forecast 3 Period]])</f>
        <v>-0.52052000000000476</v>
      </c>
      <c r="J1053" s="69">
        <f>Table8[[#This Row],[Erorr ]]^2</f>
        <v>0.27094107040000492</v>
      </c>
      <c r="K1053" s="69">
        <f>ABS(Table8[[#This Row],[Erorr ]])</f>
        <v>0.52052000000000476</v>
      </c>
      <c r="L1053" s="6">
        <f>Table8[[#This Row],[Abs Erorr ]]/Table8[[#This Row],[Adj Close]]</f>
        <v>4.4489687421740455E-3</v>
      </c>
      <c r="M1053" s="75">
        <f t="shared" si="33"/>
        <v>116.79552000000001</v>
      </c>
      <c r="N1053" s="69">
        <f>(Table8[[#This Row],[Adj Close]]-Table8[[#This Row],[Forecast 6 Period ]])</f>
        <v>0.2023799999999909</v>
      </c>
      <c r="O1053" s="69">
        <f>Table8[[#This Row],[Erorr 2]]^2</f>
        <v>4.0957664399996319E-2</v>
      </c>
      <c r="P1053" s="69">
        <f>ABS(Table8[[#This Row],[Erorr 2]])</f>
        <v>0.2023799999999909</v>
      </c>
      <c r="Q1053" s="6">
        <f>Table8[[#This Row],[Abs Erorr 4]]/Table8[[#This Row],[Adj Close]]</f>
        <v>1.729774636980586E-3</v>
      </c>
    </row>
    <row r="1054" spans="6:17" x14ac:dyDescent="0.3">
      <c r="F1054" s="79">
        <v>44993</v>
      </c>
      <c r="G1054" s="80">
        <v>117.2621</v>
      </c>
      <c r="H1054" s="69">
        <f t="shared" si="32"/>
        <v>117.56439</v>
      </c>
      <c r="I1054" s="69">
        <f>(Table8[[#This Row],[Adj Close]]-Table8[[#This Row],[Forecast 3 Period]])</f>
        <v>-0.30228999999999928</v>
      </c>
      <c r="J1054" s="69">
        <f>Table8[[#This Row],[Erorr ]]^2</f>
        <v>9.1379244099999563E-2</v>
      </c>
      <c r="K1054" s="69">
        <f>ABS(Table8[[#This Row],[Erorr ]])</f>
        <v>0.30228999999999928</v>
      </c>
      <c r="L1054" s="6">
        <f>Table8[[#This Row],[Abs Erorr ]]/Table8[[#This Row],[Adj Close]]</f>
        <v>2.5779002763893812E-3</v>
      </c>
      <c r="M1054" s="75">
        <f t="shared" si="33"/>
        <v>117.06398000000002</v>
      </c>
      <c r="N1054" s="69">
        <f>(Table8[[#This Row],[Adj Close]]-Table8[[#This Row],[Forecast 6 Period ]])</f>
        <v>0.19811999999998875</v>
      </c>
      <c r="O1054" s="69">
        <f>Table8[[#This Row],[Erorr 2]]^2</f>
        <v>3.9251534399995541E-2</v>
      </c>
      <c r="P1054" s="69">
        <f>ABS(Table8[[#This Row],[Erorr 2]])</f>
        <v>0.19811999999998875</v>
      </c>
      <c r="Q1054" s="6">
        <f>Table8[[#This Row],[Abs Erorr 4]]/Table8[[#This Row],[Adj Close]]</f>
        <v>1.6895484559801396E-3</v>
      </c>
    </row>
    <row r="1055" spans="6:17" x14ac:dyDescent="0.3">
      <c r="F1055" s="79">
        <v>44994</v>
      </c>
      <c r="G1055" s="80">
        <v>115.3152</v>
      </c>
      <c r="H1055" s="69">
        <f t="shared" si="32"/>
        <v>117.27383</v>
      </c>
      <c r="I1055" s="69">
        <f>(Table8[[#This Row],[Adj Close]]-Table8[[#This Row],[Forecast 3 Period]])</f>
        <v>-1.9586299999999994</v>
      </c>
      <c r="J1055" s="69">
        <f>Table8[[#This Row],[Erorr ]]^2</f>
        <v>3.8362314768999979</v>
      </c>
      <c r="K1055" s="69">
        <f>ABS(Table8[[#This Row],[Erorr ]])</f>
        <v>1.9586299999999994</v>
      </c>
      <c r="L1055" s="6">
        <f>Table8[[#This Row],[Abs Erorr ]]/Table8[[#This Row],[Adj Close]]</f>
        <v>1.698501151626151E-2</v>
      </c>
      <c r="M1055" s="75">
        <f t="shared" si="33"/>
        <v>117.26237</v>
      </c>
      <c r="N1055" s="69">
        <f>(Table8[[#This Row],[Adj Close]]-Table8[[#This Row],[Forecast 6 Period ]])</f>
        <v>-1.9471699999999998</v>
      </c>
      <c r="O1055" s="69">
        <f>Table8[[#This Row],[Erorr 2]]^2</f>
        <v>3.7914710088999994</v>
      </c>
      <c r="P1055" s="69">
        <f>ABS(Table8[[#This Row],[Erorr 2]])</f>
        <v>1.9471699999999998</v>
      </c>
      <c r="Q1055" s="6">
        <f>Table8[[#This Row],[Abs Erorr 4]]/Table8[[#This Row],[Adj Close]]</f>
        <v>1.6885631729381727E-2</v>
      </c>
    </row>
    <row r="1056" spans="6:17" x14ac:dyDescent="0.3">
      <c r="F1056" s="79">
        <v>44995</v>
      </c>
      <c r="G1056" s="80">
        <v>114.9434</v>
      </c>
      <c r="H1056" s="69">
        <f t="shared" si="32"/>
        <v>116.40407999999999</v>
      </c>
      <c r="I1056" s="69">
        <f>(Table8[[#This Row],[Adj Close]]-Table8[[#This Row],[Forecast 3 Period]])</f>
        <v>-1.4606799999999964</v>
      </c>
      <c r="J1056" s="69">
        <f>Table8[[#This Row],[Erorr ]]^2</f>
        <v>2.1335860623999894</v>
      </c>
      <c r="K1056" s="69">
        <f>ABS(Table8[[#This Row],[Erorr ]])</f>
        <v>1.4606799999999964</v>
      </c>
      <c r="L1056" s="6">
        <f>Table8[[#This Row],[Abs Erorr ]]/Table8[[#This Row],[Adj Close]]</f>
        <v>1.2707819674726836E-2</v>
      </c>
      <c r="M1056" s="75">
        <f t="shared" si="33"/>
        <v>116.92554000000001</v>
      </c>
      <c r="N1056" s="69">
        <f>(Table8[[#This Row],[Adj Close]]-Table8[[#This Row],[Forecast 6 Period ]])</f>
        <v>-1.9821400000000153</v>
      </c>
      <c r="O1056" s="69">
        <f>Table8[[#This Row],[Erorr 2]]^2</f>
        <v>3.9288789796000607</v>
      </c>
      <c r="P1056" s="69">
        <f>ABS(Table8[[#This Row],[Erorr 2]])</f>
        <v>1.9821400000000153</v>
      </c>
      <c r="Q1056" s="6">
        <f>Table8[[#This Row],[Abs Erorr 4]]/Table8[[#This Row],[Adj Close]]</f>
        <v>1.72444872867865E-2</v>
      </c>
    </row>
    <row r="1057" spans="6:17" x14ac:dyDescent="0.3">
      <c r="F1057" s="79">
        <v>44998</v>
      </c>
      <c r="G1057" s="80">
        <v>114.3271</v>
      </c>
      <c r="H1057" s="69">
        <f t="shared" si="32"/>
        <v>115.75055</v>
      </c>
      <c r="I1057" s="69">
        <f>(Table8[[#This Row],[Adj Close]]-Table8[[#This Row],[Forecast 3 Period]])</f>
        <v>-1.4234500000000025</v>
      </c>
      <c r="J1057" s="69">
        <f>Table8[[#This Row],[Erorr ]]^2</f>
        <v>2.0262099025000073</v>
      </c>
      <c r="K1057" s="69">
        <f>ABS(Table8[[#This Row],[Erorr ]])</f>
        <v>1.4234500000000025</v>
      </c>
      <c r="L1057" s="6">
        <f>Table8[[#This Row],[Abs Erorr ]]/Table8[[#This Row],[Adj Close]]</f>
        <v>1.2450678797940318E-2</v>
      </c>
      <c r="M1057" s="75">
        <f t="shared" si="33"/>
        <v>116.49213</v>
      </c>
      <c r="N1057" s="69">
        <f>(Table8[[#This Row],[Adj Close]]-Table8[[#This Row],[Forecast 6 Period ]])</f>
        <v>-2.1650300000000016</v>
      </c>
      <c r="O1057" s="69">
        <f>Table8[[#This Row],[Erorr 2]]^2</f>
        <v>4.6873549009000071</v>
      </c>
      <c r="P1057" s="69">
        <f>ABS(Table8[[#This Row],[Erorr 2]])</f>
        <v>2.1650300000000016</v>
      </c>
      <c r="Q1057" s="6">
        <f>Table8[[#This Row],[Abs Erorr 4]]/Table8[[#This Row],[Adj Close]]</f>
        <v>1.8937154882788083E-2</v>
      </c>
    </row>
    <row r="1058" spans="6:17" x14ac:dyDescent="0.3">
      <c r="F1058" s="79">
        <v>44999</v>
      </c>
      <c r="G1058" s="80">
        <v>116.4207</v>
      </c>
      <c r="H1058" s="69">
        <f t="shared" si="32"/>
        <v>114.80842</v>
      </c>
      <c r="I1058" s="69">
        <f>(Table8[[#This Row],[Adj Close]]-Table8[[#This Row],[Forecast 3 Period]])</f>
        <v>1.6122799999999984</v>
      </c>
      <c r="J1058" s="69">
        <f>Table8[[#This Row],[Erorr ]]^2</f>
        <v>2.5994467983999949</v>
      </c>
      <c r="K1058" s="69">
        <f>ABS(Table8[[#This Row],[Erorr ]])</f>
        <v>1.6122799999999984</v>
      </c>
      <c r="L1058" s="6">
        <f>Table8[[#This Row],[Abs Erorr ]]/Table8[[#This Row],[Adj Close]]</f>
        <v>1.384873995775664E-2</v>
      </c>
      <c r="M1058" s="75">
        <f t="shared" si="33"/>
        <v>115.82589000000002</v>
      </c>
      <c r="N1058" s="69">
        <f>(Table8[[#This Row],[Adj Close]]-Table8[[#This Row],[Forecast 6 Period ]])</f>
        <v>0.59480999999998119</v>
      </c>
      <c r="O1058" s="69">
        <f>Table8[[#This Row],[Erorr 2]]^2</f>
        <v>0.35379893609997765</v>
      </c>
      <c r="P1058" s="69">
        <f>ABS(Table8[[#This Row],[Erorr 2]])</f>
        <v>0.59480999999998119</v>
      </c>
      <c r="Q1058" s="6">
        <f>Table8[[#This Row],[Abs Erorr 4]]/Table8[[#This Row],[Adj Close]]</f>
        <v>5.1091429616896408E-3</v>
      </c>
    </row>
    <row r="1059" spans="6:17" x14ac:dyDescent="0.3">
      <c r="F1059" s="79">
        <v>45000</v>
      </c>
      <c r="G1059" s="80">
        <v>115.6087</v>
      </c>
      <c r="H1059" s="69">
        <f t="shared" si="32"/>
        <v>115.34943</v>
      </c>
      <c r="I1059" s="69">
        <f>(Table8[[#This Row],[Adj Close]]-Table8[[#This Row],[Forecast 3 Period]])</f>
        <v>0.25927000000000078</v>
      </c>
      <c r="J1059" s="69">
        <f>Table8[[#This Row],[Erorr ]]^2</f>
        <v>6.7220932900000405E-2</v>
      </c>
      <c r="K1059" s="69">
        <f>ABS(Table8[[#This Row],[Erorr ]])</f>
        <v>0.25927000000000078</v>
      </c>
      <c r="L1059" s="6">
        <f>Table8[[#This Row],[Abs Erorr ]]/Table8[[#This Row],[Adj Close]]</f>
        <v>2.2426512883546028E-3</v>
      </c>
      <c r="M1059" s="75">
        <f t="shared" si="33"/>
        <v>115.62728000000001</v>
      </c>
      <c r="N1059" s="69">
        <f>(Table8[[#This Row],[Adj Close]]-Table8[[#This Row],[Forecast 6 Period ]])</f>
        <v>-1.8580000000014252E-2</v>
      </c>
      <c r="O1059" s="69">
        <f>Table8[[#This Row],[Erorr 2]]^2</f>
        <v>3.4521640000052958E-4</v>
      </c>
      <c r="P1059" s="69">
        <f>ABS(Table8[[#This Row],[Erorr 2]])</f>
        <v>1.8580000000014252E-2</v>
      </c>
      <c r="Q1059" s="6">
        <f>Table8[[#This Row],[Abs Erorr 4]]/Table8[[#This Row],[Adj Close]]</f>
        <v>1.6071454829968897E-4</v>
      </c>
    </row>
    <row r="1060" spans="6:17" x14ac:dyDescent="0.3">
      <c r="F1060" s="79">
        <v>45001</v>
      </c>
      <c r="G1060" s="80">
        <v>118.03489999999999</v>
      </c>
      <c r="H1060" s="69">
        <f t="shared" si="32"/>
        <v>115.46782</v>
      </c>
      <c r="I1060" s="69">
        <f>(Table8[[#This Row],[Adj Close]]-Table8[[#This Row],[Forecast 3 Period]])</f>
        <v>2.56707999999999</v>
      </c>
      <c r="J1060" s="69">
        <f>Table8[[#This Row],[Erorr ]]^2</f>
        <v>6.589899726399949</v>
      </c>
      <c r="K1060" s="69">
        <f>ABS(Table8[[#This Row],[Erorr ]])</f>
        <v>2.56707999999999</v>
      </c>
      <c r="L1060" s="6">
        <f>Table8[[#This Row],[Abs Erorr ]]/Table8[[#This Row],[Adj Close]]</f>
        <v>2.1748482863966422E-2</v>
      </c>
      <c r="M1060" s="75">
        <f t="shared" si="33"/>
        <v>115.51770999999999</v>
      </c>
      <c r="N1060" s="69">
        <f>(Table8[[#This Row],[Adj Close]]-Table8[[#This Row],[Forecast 6 Period ]])</f>
        <v>2.5171899999999994</v>
      </c>
      <c r="O1060" s="69">
        <f>Table8[[#This Row],[Erorr 2]]^2</f>
        <v>6.3362454960999965</v>
      </c>
      <c r="P1060" s="69">
        <f>ABS(Table8[[#This Row],[Erorr 2]])</f>
        <v>2.5171899999999994</v>
      </c>
      <c r="Q1060" s="6">
        <f>Table8[[#This Row],[Abs Erorr 4]]/Table8[[#This Row],[Adj Close]]</f>
        <v>2.1325811264295554E-2</v>
      </c>
    </row>
    <row r="1061" spans="6:17" x14ac:dyDescent="0.3">
      <c r="F1061" s="79">
        <v>45002</v>
      </c>
      <c r="G1061" s="80">
        <v>117.78060000000001</v>
      </c>
      <c r="H1061" s="69">
        <f t="shared" si="32"/>
        <v>116.82277999999999</v>
      </c>
      <c r="I1061" s="69">
        <f>(Table8[[#This Row],[Adj Close]]-Table8[[#This Row],[Forecast 3 Period]])</f>
        <v>0.95782000000001233</v>
      </c>
      <c r="J1061" s="69">
        <f>Table8[[#This Row],[Erorr ]]^2</f>
        <v>0.91741915240002359</v>
      </c>
      <c r="K1061" s="69">
        <f>ABS(Table8[[#This Row],[Erorr ]])</f>
        <v>0.95782000000001233</v>
      </c>
      <c r="L1061" s="6">
        <f>Table8[[#This Row],[Abs Erorr ]]/Table8[[#This Row],[Adj Close]]</f>
        <v>8.1322390954029124E-3</v>
      </c>
      <c r="M1061" s="75">
        <f t="shared" si="33"/>
        <v>115.90414000000001</v>
      </c>
      <c r="N1061" s="69">
        <f>(Table8[[#This Row],[Adj Close]]-Table8[[#This Row],[Forecast 6 Period ]])</f>
        <v>1.8764599999999945</v>
      </c>
      <c r="O1061" s="69">
        <f>Table8[[#This Row],[Erorr 2]]^2</f>
        <v>3.5211021315999793</v>
      </c>
      <c r="P1061" s="69">
        <f>ABS(Table8[[#This Row],[Erorr 2]])</f>
        <v>1.8764599999999945</v>
      </c>
      <c r="Q1061" s="6">
        <f>Table8[[#This Row],[Abs Erorr 4]]/Table8[[#This Row],[Adj Close]]</f>
        <v>1.5931825784551906E-2</v>
      </c>
    </row>
    <row r="1062" spans="6:17" x14ac:dyDescent="0.3">
      <c r="F1062" s="79">
        <v>45005</v>
      </c>
      <c r="G1062" s="80">
        <v>118.57299999999999</v>
      </c>
      <c r="H1062" s="69">
        <f t="shared" si="32"/>
        <v>117.20532</v>
      </c>
      <c r="I1062" s="69">
        <f>(Table8[[#This Row],[Adj Close]]-Table8[[#This Row],[Forecast 3 Period]])</f>
        <v>1.3676799999999929</v>
      </c>
      <c r="J1062" s="69">
        <f>Table8[[#This Row],[Erorr ]]^2</f>
        <v>1.8705485823999806</v>
      </c>
      <c r="K1062" s="69">
        <f>ABS(Table8[[#This Row],[Erorr ]])</f>
        <v>1.3676799999999929</v>
      </c>
      <c r="L1062" s="6">
        <f>Table8[[#This Row],[Abs Erorr ]]/Table8[[#This Row],[Adj Close]]</f>
        <v>1.153449773557212E-2</v>
      </c>
      <c r="M1062" s="75">
        <f t="shared" si="33"/>
        <v>116.49603000000002</v>
      </c>
      <c r="N1062" s="69">
        <f>(Table8[[#This Row],[Adj Close]]-Table8[[#This Row],[Forecast 6 Period ]])</f>
        <v>2.0769699999999744</v>
      </c>
      <c r="O1062" s="69">
        <f>Table8[[#This Row],[Erorr 2]]^2</f>
        <v>4.313804380899894</v>
      </c>
      <c r="P1062" s="69">
        <f>ABS(Table8[[#This Row],[Erorr 2]])</f>
        <v>2.0769699999999744</v>
      </c>
      <c r="Q1062" s="6">
        <f>Table8[[#This Row],[Abs Erorr 4]]/Table8[[#This Row],[Adj Close]]</f>
        <v>1.7516382313005275E-2</v>
      </c>
    </row>
    <row r="1063" spans="6:17" x14ac:dyDescent="0.3">
      <c r="F1063" s="79">
        <v>45006</v>
      </c>
      <c r="G1063" s="80">
        <v>122.8874</v>
      </c>
      <c r="H1063" s="69">
        <f t="shared" si="32"/>
        <v>118.17385000000002</v>
      </c>
      <c r="I1063" s="69">
        <f>(Table8[[#This Row],[Adj Close]]-Table8[[#This Row],[Forecast 3 Period]])</f>
        <v>4.7135499999999837</v>
      </c>
      <c r="J1063" s="69">
        <f>Table8[[#This Row],[Erorr ]]^2</f>
        <v>22.217553602499848</v>
      </c>
      <c r="K1063" s="69">
        <f>ABS(Table8[[#This Row],[Erorr ]])</f>
        <v>4.7135499999999837</v>
      </c>
      <c r="L1063" s="6">
        <f>Table8[[#This Row],[Abs Erorr ]]/Table8[[#This Row],[Adj Close]]</f>
        <v>3.8356658209059542E-2</v>
      </c>
      <c r="M1063" s="75">
        <f t="shared" si="33"/>
        <v>117.07422000000001</v>
      </c>
      <c r="N1063" s="69">
        <f>(Table8[[#This Row],[Adj Close]]-Table8[[#This Row],[Forecast 6 Period ]])</f>
        <v>5.8131799999999885</v>
      </c>
      <c r="O1063" s="69">
        <f>Table8[[#This Row],[Erorr 2]]^2</f>
        <v>33.793061712399869</v>
      </c>
      <c r="P1063" s="69">
        <f>ABS(Table8[[#This Row],[Erorr 2]])</f>
        <v>5.8131799999999885</v>
      </c>
      <c r="Q1063" s="6">
        <f>Table8[[#This Row],[Abs Erorr 4]]/Table8[[#This Row],[Adj Close]]</f>
        <v>4.73049311809021E-2</v>
      </c>
    </row>
    <row r="1064" spans="6:17" x14ac:dyDescent="0.3">
      <c r="F1064" s="79">
        <v>45007</v>
      </c>
      <c r="G1064" s="80">
        <v>116.90989999999999</v>
      </c>
      <c r="H1064" s="69">
        <f t="shared" si="32"/>
        <v>120.06104000000001</v>
      </c>
      <c r="I1064" s="69">
        <f>(Table8[[#This Row],[Adj Close]]-Table8[[#This Row],[Forecast 3 Period]])</f>
        <v>-3.1511400000000123</v>
      </c>
      <c r="J1064" s="69">
        <f>Table8[[#This Row],[Erorr ]]^2</f>
        <v>9.929683299600077</v>
      </c>
      <c r="K1064" s="69">
        <f>ABS(Table8[[#This Row],[Erorr ]])</f>
        <v>3.1511400000000123</v>
      </c>
      <c r="L1064" s="6">
        <f>Table8[[#This Row],[Abs Erorr ]]/Table8[[#This Row],[Adj Close]]</f>
        <v>2.6953577070889741E-2</v>
      </c>
      <c r="M1064" s="75">
        <f t="shared" si="33"/>
        <v>118.65812000000001</v>
      </c>
      <c r="N1064" s="69">
        <f>(Table8[[#This Row],[Adj Close]]-Table8[[#This Row],[Forecast 6 Period ]])</f>
        <v>-1.7482200000000176</v>
      </c>
      <c r="O1064" s="69">
        <f>Table8[[#This Row],[Erorr 2]]^2</f>
        <v>3.0562731684000619</v>
      </c>
      <c r="P1064" s="69">
        <f>ABS(Table8[[#This Row],[Erorr 2]])</f>
        <v>1.7482200000000176</v>
      </c>
      <c r="Q1064" s="6">
        <f>Table8[[#This Row],[Abs Erorr 4]]/Table8[[#This Row],[Adj Close]]</f>
        <v>1.4953566806575129E-2</v>
      </c>
    </row>
    <row r="1065" spans="6:17" x14ac:dyDescent="0.3">
      <c r="F1065" s="79">
        <v>45008</v>
      </c>
      <c r="G1065" s="80">
        <v>118.348</v>
      </c>
      <c r="H1065" s="69">
        <f t="shared" si="32"/>
        <v>119.20208</v>
      </c>
      <c r="I1065" s="69">
        <f>(Table8[[#This Row],[Adj Close]]-Table8[[#This Row],[Forecast 3 Period]])</f>
        <v>-0.85407999999999618</v>
      </c>
      <c r="J1065" s="69">
        <f>Table8[[#This Row],[Erorr ]]^2</f>
        <v>0.72945264639999352</v>
      </c>
      <c r="K1065" s="69">
        <f>ABS(Table8[[#This Row],[Erorr ]])</f>
        <v>0.85407999999999618</v>
      </c>
      <c r="L1065" s="6">
        <f>Table8[[#This Row],[Abs Erorr ]]/Table8[[#This Row],[Adj Close]]</f>
        <v>7.2166830026700593E-3</v>
      </c>
      <c r="M1065" s="75">
        <f t="shared" si="33"/>
        <v>118.59453999999999</v>
      </c>
      <c r="N1065" s="69">
        <f>(Table8[[#This Row],[Adj Close]]-Table8[[#This Row],[Forecast 6 Period ]])</f>
        <v>-0.24653999999999598</v>
      </c>
      <c r="O1065" s="69">
        <f>Table8[[#This Row],[Erorr 2]]^2</f>
        <v>6.0781971599998021E-2</v>
      </c>
      <c r="P1065" s="69">
        <f>ABS(Table8[[#This Row],[Erorr 2]])</f>
        <v>0.24653999999999598</v>
      </c>
      <c r="Q1065" s="6">
        <f>Table8[[#This Row],[Abs Erorr 4]]/Table8[[#This Row],[Adj Close]]</f>
        <v>2.0831784229559942E-3</v>
      </c>
    </row>
    <row r="1066" spans="6:17" x14ac:dyDescent="0.3">
      <c r="F1066" s="79">
        <v>45009</v>
      </c>
      <c r="G1066" s="80">
        <v>118.0936</v>
      </c>
      <c r="H1066" s="69">
        <f t="shared" si="32"/>
        <v>119.27839</v>
      </c>
      <c r="I1066" s="69">
        <f>(Table8[[#This Row],[Adj Close]]-Table8[[#This Row],[Forecast 3 Period]])</f>
        <v>-1.1847900000000067</v>
      </c>
      <c r="J1066" s="69">
        <f>Table8[[#This Row],[Erorr ]]^2</f>
        <v>1.4037273441000158</v>
      </c>
      <c r="K1066" s="69">
        <f>ABS(Table8[[#This Row],[Erorr ]])</f>
        <v>1.1847900000000067</v>
      </c>
      <c r="L1066" s="6">
        <f>Table8[[#This Row],[Abs Erorr ]]/Table8[[#This Row],[Adj Close]]</f>
        <v>1.0032635130100248E-2</v>
      </c>
      <c r="M1066" s="75">
        <f t="shared" si="33"/>
        <v>118.92521000000001</v>
      </c>
      <c r="N1066" s="69">
        <f>(Table8[[#This Row],[Adj Close]]-Table8[[#This Row],[Forecast 6 Period ]])</f>
        <v>-0.83161000000001195</v>
      </c>
      <c r="O1066" s="69">
        <f>Table8[[#This Row],[Erorr 2]]^2</f>
        <v>0.69157519210001983</v>
      </c>
      <c r="P1066" s="69">
        <f>ABS(Table8[[#This Row],[Erorr 2]])</f>
        <v>0.83161000000001195</v>
      </c>
      <c r="Q1066" s="6">
        <f>Table8[[#This Row],[Abs Erorr 4]]/Table8[[#This Row],[Adj Close]]</f>
        <v>7.0419565497199851E-3</v>
      </c>
    </row>
    <row r="1067" spans="6:17" x14ac:dyDescent="0.3">
      <c r="F1067" s="79">
        <v>45012</v>
      </c>
      <c r="G1067" s="80">
        <v>115.2565</v>
      </c>
      <c r="H1067" s="69">
        <f t="shared" si="32"/>
        <v>117.81480999999999</v>
      </c>
      <c r="I1067" s="69">
        <f>(Table8[[#This Row],[Adj Close]]-Table8[[#This Row],[Forecast 3 Period]])</f>
        <v>-2.5583099999999916</v>
      </c>
      <c r="J1067" s="69">
        <f>Table8[[#This Row],[Erorr ]]^2</f>
        <v>6.5449500560999576</v>
      </c>
      <c r="K1067" s="69">
        <f>ABS(Table8[[#This Row],[Erorr ]])</f>
        <v>2.5583099999999916</v>
      </c>
      <c r="L1067" s="6">
        <f>Table8[[#This Row],[Abs Erorr ]]/Table8[[#This Row],[Adj Close]]</f>
        <v>2.2196665697813065E-2</v>
      </c>
      <c r="M1067" s="75">
        <f t="shared" si="33"/>
        <v>118.88314</v>
      </c>
      <c r="N1067" s="69">
        <f>(Table8[[#This Row],[Adj Close]]-Table8[[#This Row],[Forecast 6 Period ]])</f>
        <v>-3.6266399999999948</v>
      </c>
      <c r="O1067" s="69">
        <f>Table8[[#This Row],[Erorr 2]]^2</f>
        <v>13.152517689599962</v>
      </c>
      <c r="P1067" s="69">
        <f>ABS(Table8[[#This Row],[Erorr 2]])</f>
        <v>3.6266399999999948</v>
      </c>
      <c r="Q1067" s="6">
        <f>Table8[[#This Row],[Abs Erorr 4]]/Table8[[#This Row],[Adj Close]]</f>
        <v>3.1465817546081951E-2</v>
      </c>
    </row>
    <row r="1068" spans="6:17" x14ac:dyDescent="0.3">
      <c r="F1068" s="79">
        <v>45013</v>
      </c>
      <c r="G1068" s="80">
        <v>115.3152</v>
      </c>
      <c r="H1068" s="69">
        <f t="shared" si="32"/>
        <v>117.03507999999999</v>
      </c>
      <c r="I1068" s="69">
        <f>(Table8[[#This Row],[Adj Close]]-Table8[[#This Row],[Forecast 3 Period]])</f>
        <v>-1.7198799999999892</v>
      </c>
      <c r="J1068" s="69">
        <f>Table8[[#This Row],[Erorr ]]^2</f>
        <v>2.9579872143999628</v>
      </c>
      <c r="K1068" s="69">
        <f>ABS(Table8[[#This Row],[Erorr ]])</f>
        <v>1.7198799999999892</v>
      </c>
      <c r="L1068" s="6">
        <f>Table8[[#This Row],[Abs Erorr ]]/Table8[[#This Row],[Adj Close]]</f>
        <v>1.4914599289599196E-2</v>
      </c>
      <c r="M1068" s="75">
        <f t="shared" si="33"/>
        <v>117.86763999999999</v>
      </c>
      <c r="N1068" s="69">
        <f>(Table8[[#This Row],[Adj Close]]-Table8[[#This Row],[Forecast 6 Period ]])</f>
        <v>-2.5524399999999901</v>
      </c>
      <c r="O1068" s="69">
        <f>Table8[[#This Row],[Erorr 2]]^2</f>
        <v>6.5149499535999489</v>
      </c>
      <c r="P1068" s="69">
        <f>ABS(Table8[[#This Row],[Erorr 2]])</f>
        <v>2.5524399999999901</v>
      </c>
      <c r="Q1068" s="6">
        <f>Table8[[#This Row],[Abs Erorr 4]]/Table8[[#This Row],[Adj Close]]</f>
        <v>2.2134462759462674E-2</v>
      </c>
    </row>
    <row r="1069" spans="6:17" x14ac:dyDescent="0.3">
      <c r="F1069" s="79">
        <v>45014</v>
      </c>
      <c r="G1069" s="80">
        <v>117.8784</v>
      </c>
      <c r="H1069" s="69">
        <f t="shared" si="32"/>
        <v>116.13110999999999</v>
      </c>
      <c r="I1069" s="69">
        <f>(Table8[[#This Row],[Adj Close]]-Table8[[#This Row],[Forecast 3 Period]])</f>
        <v>1.7472900000000067</v>
      </c>
      <c r="J1069" s="69">
        <f>Table8[[#This Row],[Erorr ]]^2</f>
        <v>3.0530223441000235</v>
      </c>
      <c r="K1069" s="69">
        <f>ABS(Table8[[#This Row],[Erorr ]])</f>
        <v>1.7472900000000067</v>
      </c>
      <c r="L1069" s="6">
        <f>Table8[[#This Row],[Abs Erorr ]]/Table8[[#This Row],[Adj Close]]</f>
        <v>1.4822817411841412E-2</v>
      </c>
      <c r="M1069" s="75">
        <f t="shared" si="33"/>
        <v>117.38239</v>
      </c>
      <c r="N1069" s="69">
        <f>(Table8[[#This Row],[Adj Close]]-Table8[[#This Row],[Forecast 6 Period ]])</f>
        <v>0.49600999999999829</v>
      </c>
      <c r="O1069" s="69">
        <f>Table8[[#This Row],[Erorr 2]]^2</f>
        <v>0.2460259200999983</v>
      </c>
      <c r="P1069" s="69">
        <f>ABS(Table8[[#This Row],[Erorr 2]])</f>
        <v>0.49600999999999829</v>
      </c>
      <c r="Q1069" s="6">
        <f>Table8[[#This Row],[Abs Erorr 4]]/Table8[[#This Row],[Adj Close]]</f>
        <v>4.2078107609197129E-3</v>
      </c>
    </row>
    <row r="1070" spans="6:17" x14ac:dyDescent="0.3">
      <c r="F1070" s="79">
        <v>45015</v>
      </c>
      <c r="G1070" s="80">
        <v>117.4969</v>
      </c>
      <c r="H1070" s="69">
        <f t="shared" si="32"/>
        <v>116.32287000000001</v>
      </c>
      <c r="I1070" s="69">
        <f>(Table8[[#This Row],[Adj Close]]-Table8[[#This Row],[Forecast 3 Period]])</f>
        <v>1.1740299999999877</v>
      </c>
      <c r="J1070" s="69">
        <f>Table8[[#This Row],[Erorr ]]^2</f>
        <v>1.378346440899971</v>
      </c>
      <c r="K1070" s="69">
        <f>ABS(Table8[[#This Row],[Erorr ]])</f>
        <v>1.1740299999999877</v>
      </c>
      <c r="L1070" s="6">
        <f>Table8[[#This Row],[Abs Erorr ]]/Table8[[#This Row],[Adj Close]]</f>
        <v>9.9920082997933361E-3</v>
      </c>
      <c r="M1070" s="75">
        <f t="shared" si="33"/>
        <v>116.83453</v>
      </c>
      <c r="N1070" s="69">
        <f>(Table8[[#This Row],[Adj Close]]-Table8[[#This Row],[Forecast 6 Period ]])</f>
        <v>0.66236999999999568</v>
      </c>
      <c r="O1070" s="69">
        <f>Table8[[#This Row],[Erorr 2]]^2</f>
        <v>0.43873401689999431</v>
      </c>
      <c r="P1070" s="69">
        <f>ABS(Table8[[#This Row],[Erorr 2]])</f>
        <v>0.66236999999999568</v>
      </c>
      <c r="Q1070" s="6">
        <f>Table8[[#This Row],[Abs Erorr 4]]/Table8[[#This Row],[Adj Close]]</f>
        <v>5.6373402191887247E-3</v>
      </c>
    </row>
    <row r="1071" spans="6:17" x14ac:dyDescent="0.3">
      <c r="F1071" s="79">
        <v>45016</v>
      </c>
      <c r="G1071" s="80">
        <v>119.98180000000001</v>
      </c>
      <c r="H1071" s="69">
        <f t="shared" si="32"/>
        <v>116.95684</v>
      </c>
      <c r="I1071" s="69">
        <f>(Table8[[#This Row],[Adj Close]]-Table8[[#This Row],[Forecast 3 Period]])</f>
        <v>3.0249600000000072</v>
      </c>
      <c r="J1071" s="69">
        <f>Table8[[#This Row],[Erorr ]]^2</f>
        <v>9.1503830016000443</v>
      </c>
      <c r="K1071" s="69">
        <f>ABS(Table8[[#This Row],[Erorr ]])</f>
        <v>3.0249600000000072</v>
      </c>
      <c r="L1071" s="6">
        <f>Table8[[#This Row],[Abs Erorr ]]/Table8[[#This Row],[Adj Close]]</f>
        <v>2.521182379327537E-2</v>
      </c>
      <c r="M1071" s="75">
        <f t="shared" si="33"/>
        <v>116.83356000000001</v>
      </c>
      <c r="N1071" s="69">
        <f>(Table8[[#This Row],[Adj Close]]-Table8[[#This Row],[Forecast 6 Period ]])</f>
        <v>3.1482400000000013</v>
      </c>
      <c r="O1071" s="69">
        <f>Table8[[#This Row],[Erorr 2]]^2</f>
        <v>9.9114150976000079</v>
      </c>
      <c r="P1071" s="69">
        <f>ABS(Table8[[#This Row],[Erorr 2]])</f>
        <v>3.1482400000000013</v>
      </c>
      <c r="Q1071" s="6">
        <f>Table8[[#This Row],[Abs Erorr 4]]/Table8[[#This Row],[Adj Close]]</f>
        <v>2.6239312962465983E-2</v>
      </c>
    </row>
    <row r="1072" spans="6:17" x14ac:dyDescent="0.3">
      <c r="F1072" s="79">
        <v>45019</v>
      </c>
      <c r="G1072" s="80">
        <v>119.03279999999999</v>
      </c>
      <c r="H1072" s="69">
        <f t="shared" si="32"/>
        <v>118.60531</v>
      </c>
      <c r="I1072" s="69">
        <f>(Table8[[#This Row],[Adj Close]]-Table8[[#This Row],[Forecast 3 Period]])</f>
        <v>0.42748999999999171</v>
      </c>
      <c r="J1072" s="69">
        <f>Table8[[#This Row],[Erorr ]]^2</f>
        <v>0.18274770009999292</v>
      </c>
      <c r="K1072" s="69">
        <f>ABS(Table8[[#This Row],[Erorr ]])</f>
        <v>0.42748999999999171</v>
      </c>
      <c r="L1072" s="6">
        <f>Table8[[#This Row],[Abs Erorr ]]/Table8[[#This Row],[Adj Close]]</f>
        <v>3.5913630528727519E-3</v>
      </c>
      <c r="M1072" s="75">
        <f t="shared" si="33"/>
        <v>117.46947</v>
      </c>
      <c r="N1072" s="69">
        <f>(Table8[[#This Row],[Adj Close]]-Table8[[#This Row],[Forecast 6 Period ]])</f>
        <v>1.5633299999999934</v>
      </c>
      <c r="O1072" s="69">
        <f>Table8[[#This Row],[Erorr 2]]^2</f>
        <v>2.4440006888999797</v>
      </c>
      <c r="P1072" s="69">
        <f>ABS(Table8[[#This Row],[Erorr 2]])</f>
        <v>1.5633299999999934</v>
      </c>
      <c r="Q1072" s="6">
        <f>Table8[[#This Row],[Abs Erorr 4]]/Table8[[#This Row],[Adj Close]]</f>
        <v>1.3133606871383296E-2</v>
      </c>
    </row>
    <row r="1073" spans="6:17" x14ac:dyDescent="0.3">
      <c r="F1073" s="79">
        <v>45020</v>
      </c>
      <c r="G1073" s="80">
        <v>121.009</v>
      </c>
      <c r="H1073" s="69">
        <f t="shared" si="32"/>
        <v>118.85673</v>
      </c>
      <c r="I1073" s="69">
        <f>(Table8[[#This Row],[Adj Close]]-Table8[[#This Row],[Forecast 3 Period]])</f>
        <v>2.1522700000000015</v>
      </c>
      <c r="J1073" s="69">
        <f>Table8[[#This Row],[Erorr ]]^2</f>
        <v>4.632266152900006</v>
      </c>
      <c r="K1073" s="69">
        <f>ABS(Table8[[#This Row],[Erorr ]])</f>
        <v>2.1522700000000015</v>
      </c>
      <c r="L1073" s="6">
        <f>Table8[[#This Row],[Abs Erorr ]]/Table8[[#This Row],[Adj Close]]</f>
        <v>1.7786032443867825E-2</v>
      </c>
      <c r="M1073" s="75">
        <f t="shared" si="33"/>
        <v>117.93515000000001</v>
      </c>
      <c r="N1073" s="69">
        <f>(Table8[[#This Row],[Adj Close]]-Table8[[#This Row],[Forecast 6 Period ]])</f>
        <v>3.0738499999999931</v>
      </c>
      <c r="O1073" s="69">
        <f>Table8[[#This Row],[Erorr 2]]^2</f>
        <v>9.4485538224999583</v>
      </c>
      <c r="P1073" s="69">
        <f>ABS(Table8[[#This Row],[Erorr 2]])</f>
        <v>3.0738499999999931</v>
      </c>
      <c r="Q1073" s="6">
        <f>Table8[[#This Row],[Abs Erorr 4]]/Table8[[#This Row],[Adj Close]]</f>
        <v>2.5401829615978918E-2</v>
      </c>
    </row>
    <row r="1074" spans="6:17" x14ac:dyDescent="0.3">
      <c r="F1074" s="79">
        <v>45021</v>
      </c>
      <c r="G1074" s="80">
        <v>118.2795</v>
      </c>
      <c r="H1074" s="69">
        <f t="shared" si="32"/>
        <v>120.10798</v>
      </c>
      <c r="I1074" s="69">
        <f>(Table8[[#This Row],[Adj Close]]-Table8[[#This Row],[Forecast 3 Period]])</f>
        <v>-1.828479999999999</v>
      </c>
      <c r="J1074" s="69">
        <f>Table8[[#This Row],[Erorr ]]^2</f>
        <v>3.3433391103999965</v>
      </c>
      <c r="K1074" s="69">
        <f>ABS(Table8[[#This Row],[Erorr ]])</f>
        <v>1.828479999999999</v>
      </c>
      <c r="L1074" s="6">
        <f>Table8[[#This Row],[Abs Erorr ]]/Table8[[#This Row],[Adj Close]]</f>
        <v>1.5458976407576959E-2</v>
      </c>
      <c r="M1074" s="75">
        <f t="shared" si="33"/>
        <v>118.82346000000001</v>
      </c>
      <c r="N1074" s="69">
        <f>(Table8[[#This Row],[Adj Close]]-Table8[[#This Row],[Forecast 6 Period ]])</f>
        <v>-0.54396000000001266</v>
      </c>
      <c r="O1074" s="69">
        <f>Table8[[#This Row],[Erorr 2]]^2</f>
        <v>0.29589248160001375</v>
      </c>
      <c r="P1074" s="69">
        <f>ABS(Table8[[#This Row],[Erorr 2]])</f>
        <v>0.54396000000001266</v>
      </c>
      <c r="Q1074" s="6">
        <f>Table8[[#This Row],[Abs Erorr 4]]/Table8[[#This Row],[Adj Close]]</f>
        <v>4.59893726300849E-3</v>
      </c>
    </row>
    <row r="1075" spans="6:17" x14ac:dyDescent="0.3">
      <c r="F1075" s="79">
        <v>45022</v>
      </c>
      <c r="G1075" s="80">
        <v>117.6143</v>
      </c>
      <c r="H1075" s="69">
        <f t="shared" si="32"/>
        <v>119.32434000000001</v>
      </c>
      <c r="I1075" s="69">
        <f>(Table8[[#This Row],[Adj Close]]-Table8[[#This Row],[Forecast 3 Period]])</f>
        <v>-1.7100400000000064</v>
      </c>
      <c r="J1075" s="69">
        <f>Table8[[#This Row],[Erorr ]]^2</f>
        <v>2.924236801600022</v>
      </c>
      <c r="K1075" s="69">
        <f>ABS(Table8[[#This Row],[Erorr ]])</f>
        <v>1.7100400000000064</v>
      </c>
      <c r="L1075" s="6">
        <f>Table8[[#This Row],[Abs Erorr ]]/Table8[[#This Row],[Adj Close]]</f>
        <v>1.4539388492725853E-2</v>
      </c>
      <c r="M1075" s="75">
        <f t="shared" si="33"/>
        <v>119.19815000000003</v>
      </c>
      <c r="N1075" s="69">
        <f>(Table8[[#This Row],[Adj Close]]-Table8[[#This Row],[Forecast 6 Period ]])</f>
        <v>-1.5838500000000266</v>
      </c>
      <c r="O1075" s="69">
        <f>Table8[[#This Row],[Erorr 2]]^2</f>
        <v>2.5085808225000843</v>
      </c>
      <c r="P1075" s="69">
        <f>ABS(Table8[[#This Row],[Erorr 2]])</f>
        <v>1.5838500000000266</v>
      </c>
      <c r="Q1075" s="6">
        <f>Table8[[#This Row],[Abs Erorr 4]]/Table8[[#This Row],[Adj Close]]</f>
        <v>1.346647473989155E-2</v>
      </c>
    </row>
    <row r="1076" spans="6:17" x14ac:dyDescent="0.3">
      <c r="F1076" s="79">
        <v>45026</v>
      </c>
      <c r="G1076" s="80">
        <v>119.2676</v>
      </c>
      <c r="H1076" s="69">
        <f t="shared" si="32"/>
        <v>118.83227000000001</v>
      </c>
      <c r="I1076" s="69">
        <f>(Table8[[#This Row],[Adj Close]]-Table8[[#This Row],[Forecast 3 Period]])</f>
        <v>0.43532999999999333</v>
      </c>
      <c r="J1076" s="69">
        <f>Table8[[#This Row],[Erorr ]]^2</f>
        <v>0.18951220889999421</v>
      </c>
      <c r="K1076" s="69">
        <f>ABS(Table8[[#This Row],[Erorr ]])</f>
        <v>0.43532999999999333</v>
      </c>
      <c r="L1076" s="6">
        <f>Table8[[#This Row],[Abs Erorr ]]/Table8[[#This Row],[Adj Close]]</f>
        <v>3.6500273334920241E-3</v>
      </c>
      <c r="M1076" s="75">
        <f t="shared" si="33"/>
        <v>118.93499000000001</v>
      </c>
      <c r="N1076" s="69">
        <f>(Table8[[#This Row],[Adj Close]]-Table8[[#This Row],[Forecast 6 Period ]])</f>
        <v>0.3326099999999883</v>
      </c>
      <c r="O1076" s="69">
        <f>Table8[[#This Row],[Erorr 2]]^2</f>
        <v>0.11062941209999222</v>
      </c>
      <c r="P1076" s="69">
        <f>ABS(Table8[[#This Row],[Erorr 2]])</f>
        <v>0.3326099999999883</v>
      </c>
      <c r="Q1076" s="6">
        <f>Table8[[#This Row],[Abs Erorr 4]]/Table8[[#This Row],[Adj Close]]</f>
        <v>2.7887707977689523E-3</v>
      </c>
    </row>
    <row r="1077" spans="6:17" x14ac:dyDescent="0.3">
      <c r="F1077" s="79">
        <v>45027</v>
      </c>
      <c r="G1077" s="80">
        <v>120.6275</v>
      </c>
      <c r="H1077" s="69">
        <f t="shared" si="32"/>
        <v>118.47517999999999</v>
      </c>
      <c r="I1077" s="69">
        <f>(Table8[[#This Row],[Adj Close]]-Table8[[#This Row],[Forecast 3 Period]])</f>
        <v>2.1523200000000031</v>
      </c>
      <c r="J1077" s="69">
        <f>Table8[[#This Row],[Erorr ]]^2</f>
        <v>4.6324813824000133</v>
      </c>
      <c r="K1077" s="69">
        <f>ABS(Table8[[#This Row],[Erorr ]])</f>
        <v>2.1523200000000031</v>
      </c>
      <c r="L1077" s="6">
        <f>Table8[[#This Row],[Abs Erorr ]]/Table8[[#This Row],[Adj Close]]</f>
        <v>1.7842697560672343E-2</v>
      </c>
      <c r="M1077" s="75">
        <f t="shared" si="33"/>
        <v>119.13554000000002</v>
      </c>
      <c r="N1077" s="69">
        <f>(Table8[[#This Row],[Adj Close]]-Table8[[#This Row],[Forecast 6 Period ]])</f>
        <v>1.4919599999999775</v>
      </c>
      <c r="O1077" s="69">
        <f>Table8[[#This Row],[Erorr 2]]^2</f>
        <v>2.2259446415999329</v>
      </c>
      <c r="P1077" s="69">
        <f>ABS(Table8[[#This Row],[Erorr 2]])</f>
        <v>1.4919599999999775</v>
      </c>
      <c r="Q1077" s="6">
        <f>Table8[[#This Row],[Abs Erorr 4]]/Table8[[#This Row],[Adj Close]]</f>
        <v>1.2368323972559969E-2</v>
      </c>
    </row>
    <row r="1078" spans="6:17" x14ac:dyDescent="0.3">
      <c r="F1078" s="79">
        <v>45028</v>
      </c>
      <c r="G1078" s="80">
        <v>120.97969999999999</v>
      </c>
      <c r="H1078" s="69">
        <f t="shared" si="32"/>
        <v>119.31557000000001</v>
      </c>
      <c r="I1078" s="69">
        <f>(Table8[[#This Row],[Adj Close]]-Table8[[#This Row],[Forecast 3 Period]])</f>
        <v>1.6641299999999859</v>
      </c>
      <c r="J1078" s="69">
        <f>Table8[[#This Row],[Erorr ]]^2</f>
        <v>2.7693286568999529</v>
      </c>
      <c r="K1078" s="69">
        <f>ABS(Table8[[#This Row],[Erorr ]])</f>
        <v>1.6641299999999859</v>
      </c>
      <c r="L1078" s="6">
        <f>Table8[[#This Row],[Abs Erorr ]]/Table8[[#This Row],[Adj Close]]</f>
        <v>1.3755448228091043E-2</v>
      </c>
      <c r="M1078" s="75">
        <f t="shared" si="33"/>
        <v>119.16195999999999</v>
      </c>
      <c r="N1078" s="69">
        <f>(Table8[[#This Row],[Adj Close]]-Table8[[#This Row],[Forecast 6 Period ]])</f>
        <v>1.8177400000000006</v>
      </c>
      <c r="O1078" s="69">
        <f>Table8[[#This Row],[Erorr 2]]^2</f>
        <v>3.304178707600002</v>
      </c>
      <c r="P1078" s="69">
        <f>ABS(Table8[[#This Row],[Erorr 2]])</f>
        <v>1.8177400000000006</v>
      </c>
      <c r="Q1078" s="6">
        <f>Table8[[#This Row],[Abs Erorr 4]]/Table8[[#This Row],[Adj Close]]</f>
        <v>1.5025165378985074E-2</v>
      </c>
    </row>
    <row r="1079" spans="6:17" x14ac:dyDescent="0.3">
      <c r="F1079" s="79">
        <v>45029</v>
      </c>
      <c r="G1079" s="80">
        <v>123.6897</v>
      </c>
      <c r="H1079" s="69">
        <f t="shared" si="32"/>
        <v>120.36041</v>
      </c>
      <c r="I1079" s="69">
        <f>(Table8[[#This Row],[Adj Close]]-Table8[[#This Row],[Forecast 3 Period]])</f>
        <v>3.3292900000000003</v>
      </c>
      <c r="J1079" s="69">
        <f>Table8[[#This Row],[Erorr ]]^2</f>
        <v>11.084171904100002</v>
      </c>
      <c r="K1079" s="69">
        <f>ABS(Table8[[#This Row],[Erorr ]])</f>
        <v>3.3292900000000003</v>
      </c>
      <c r="L1079" s="6">
        <f>Table8[[#This Row],[Abs Erorr ]]/Table8[[#This Row],[Adj Close]]</f>
        <v>2.6916469196707569E-2</v>
      </c>
      <c r="M1079" s="75">
        <f t="shared" si="33"/>
        <v>119.62667</v>
      </c>
      <c r="N1079" s="69">
        <f>(Table8[[#This Row],[Adj Close]]-Table8[[#This Row],[Forecast 6 Period ]])</f>
        <v>4.0630299999999977</v>
      </c>
      <c r="O1079" s="69">
        <f>Table8[[#This Row],[Erorr 2]]^2</f>
        <v>16.508212780899981</v>
      </c>
      <c r="P1079" s="69">
        <f>ABS(Table8[[#This Row],[Erorr 2]])</f>
        <v>4.0630299999999977</v>
      </c>
      <c r="Q1079" s="6">
        <f>Table8[[#This Row],[Abs Erorr 4]]/Table8[[#This Row],[Adj Close]]</f>
        <v>3.2848571869767633E-2</v>
      </c>
    </row>
    <row r="1080" spans="6:17" x14ac:dyDescent="0.3">
      <c r="F1080" s="79">
        <v>45030</v>
      </c>
      <c r="G1080" s="80">
        <v>123.2201</v>
      </c>
      <c r="H1080" s="69">
        <f t="shared" si="32"/>
        <v>121.95804</v>
      </c>
      <c r="I1080" s="69">
        <f>(Table8[[#This Row],[Adj Close]]-Table8[[#This Row],[Forecast 3 Period]])</f>
        <v>1.2620600000000053</v>
      </c>
      <c r="J1080" s="69">
        <f>Table8[[#This Row],[Erorr ]]^2</f>
        <v>1.5927954436000133</v>
      </c>
      <c r="K1080" s="69">
        <f>ABS(Table8[[#This Row],[Erorr ]])</f>
        <v>1.2620600000000053</v>
      </c>
      <c r="L1080" s="6">
        <f>Table8[[#This Row],[Abs Erorr ]]/Table8[[#This Row],[Adj Close]]</f>
        <v>1.0242322478232084E-2</v>
      </c>
      <c r="M1080" s="75">
        <f t="shared" si="33"/>
        <v>120.50228000000001</v>
      </c>
      <c r="N1080" s="69">
        <f>(Table8[[#This Row],[Adj Close]]-Table8[[#This Row],[Forecast 6 Period ]])</f>
        <v>2.717819999999989</v>
      </c>
      <c r="O1080" s="69">
        <f>Table8[[#This Row],[Erorr 2]]^2</f>
        <v>7.3865455523999399</v>
      </c>
      <c r="P1080" s="69">
        <f>ABS(Table8[[#This Row],[Erorr 2]])</f>
        <v>2.717819999999989</v>
      </c>
      <c r="Q1080" s="6">
        <f>Table8[[#This Row],[Abs Erorr 4]]/Table8[[#This Row],[Adj Close]]</f>
        <v>2.2056628748069421E-2</v>
      </c>
    </row>
    <row r="1081" spans="6:17" x14ac:dyDescent="0.3">
      <c r="F1081" s="79">
        <v>45033</v>
      </c>
      <c r="G1081" s="80">
        <v>123.45489999999999</v>
      </c>
      <c r="H1081" s="69">
        <f t="shared" si="32"/>
        <v>122.68885999999999</v>
      </c>
      <c r="I1081" s="69">
        <f>(Table8[[#This Row],[Adj Close]]-Table8[[#This Row],[Forecast 3 Period]])</f>
        <v>0.76604000000000383</v>
      </c>
      <c r="J1081" s="69">
        <f>Table8[[#This Row],[Erorr ]]^2</f>
        <v>0.5868172816000059</v>
      </c>
      <c r="K1081" s="69">
        <f>ABS(Table8[[#This Row],[Erorr ]])</f>
        <v>0.76604000000000383</v>
      </c>
      <c r="L1081" s="6">
        <f>Table8[[#This Row],[Abs Erorr ]]/Table8[[#This Row],[Adj Close]]</f>
        <v>6.2050189988409037E-3</v>
      </c>
      <c r="M1081" s="75">
        <f t="shared" si="33"/>
        <v>121.39159000000001</v>
      </c>
      <c r="N1081" s="69">
        <f>(Table8[[#This Row],[Adj Close]]-Table8[[#This Row],[Forecast 6 Period ]])</f>
        <v>2.0633099999999871</v>
      </c>
      <c r="O1081" s="69">
        <f>Table8[[#This Row],[Erorr 2]]^2</f>
        <v>4.2572481560999469</v>
      </c>
      <c r="P1081" s="69">
        <f>ABS(Table8[[#This Row],[Erorr 2]])</f>
        <v>2.0633099999999871</v>
      </c>
      <c r="Q1081" s="6">
        <f>Table8[[#This Row],[Abs Erorr 4]]/Table8[[#This Row],[Adj Close]]</f>
        <v>1.6713066877053782E-2</v>
      </c>
    </row>
    <row r="1082" spans="6:17" x14ac:dyDescent="0.3">
      <c r="F1082" s="79">
        <v>45034</v>
      </c>
      <c r="G1082" s="80">
        <v>123.4744</v>
      </c>
      <c r="H1082" s="69">
        <f t="shared" si="32"/>
        <v>123.45489999999999</v>
      </c>
      <c r="I1082" s="69">
        <f>(Table8[[#This Row],[Adj Close]]-Table8[[#This Row],[Forecast 3 Period]])</f>
        <v>1.9500000000007844E-2</v>
      </c>
      <c r="J1082" s="69">
        <f>Table8[[#This Row],[Erorr ]]^2</f>
        <v>3.8025000000030591E-4</v>
      </c>
      <c r="K1082" s="69">
        <f>ABS(Table8[[#This Row],[Erorr ]])</f>
        <v>1.9500000000007844E-2</v>
      </c>
      <c r="L1082" s="6">
        <f>Table8[[#This Row],[Abs Erorr ]]/Table8[[#This Row],[Adj Close]]</f>
        <v>1.5792747322528267E-4</v>
      </c>
      <c r="M1082" s="75">
        <f t="shared" si="33"/>
        <v>122.25838999999999</v>
      </c>
      <c r="N1082" s="69">
        <f>(Table8[[#This Row],[Adj Close]]-Table8[[#This Row],[Forecast 6 Period ]])</f>
        <v>1.2160100000000114</v>
      </c>
      <c r="O1082" s="69">
        <f>Table8[[#This Row],[Erorr 2]]^2</f>
        <v>1.4786803201000276</v>
      </c>
      <c r="P1082" s="69">
        <f>ABS(Table8[[#This Row],[Erorr 2]])</f>
        <v>1.2160100000000114</v>
      </c>
      <c r="Q1082" s="6">
        <f>Table8[[#This Row],[Abs Erorr 4]]/Table8[[#This Row],[Adj Close]]</f>
        <v>9.8482762418769503E-3</v>
      </c>
    </row>
    <row r="1083" spans="6:17" x14ac:dyDescent="0.3">
      <c r="F1083" s="79">
        <v>45035</v>
      </c>
      <c r="G1083" s="80">
        <v>122.9461</v>
      </c>
      <c r="H1083" s="69">
        <f t="shared" si="32"/>
        <v>123.39225999999999</v>
      </c>
      <c r="I1083" s="69">
        <f>(Table8[[#This Row],[Adj Close]]-Table8[[#This Row],[Forecast 3 Period]])</f>
        <v>-0.4461599999999919</v>
      </c>
      <c r="J1083" s="69">
        <f>Table8[[#This Row],[Erorr ]]^2</f>
        <v>0.19905874559999276</v>
      </c>
      <c r="K1083" s="69">
        <f>ABS(Table8[[#This Row],[Erorr ]])</f>
        <v>0.4461599999999919</v>
      </c>
      <c r="L1083" s="6">
        <f>Table8[[#This Row],[Abs Erorr ]]/Table8[[#This Row],[Adj Close]]</f>
        <v>3.6289073016548871E-3</v>
      </c>
      <c r="M1083" s="75">
        <f t="shared" si="33"/>
        <v>122.92854</v>
      </c>
      <c r="N1083" s="69">
        <f>(Table8[[#This Row],[Adj Close]]-Table8[[#This Row],[Forecast 6 Period ]])</f>
        <v>1.7560000000003129E-2</v>
      </c>
      <c r="O1083" s="69">
        <f>Table8[[#This Row],[Erorr 2]]^2</f>
        <v>3.0835360000010985E-4</v>
      </c>
      <c r="P1083" s="69">
        <f>ABS(Table8[[#This Row],[Erorr 2]])</f>
        <v>1.7560000000003129E-2</v>
      </c>
      <c r="Q1083" s="6">
        <f>Table8[[#This Row],[Abs Erorr 4]]/Table8[[#This Row],[Adj Close]]</f>
        <v>1.4282681597873481E-4</v>
      </c>
    </row>
    <row r="1084" spans="6:17" x14ac:dyDescent="0.3">
      <c r="F1084" s="79">
        <v>45036</v>
      </c>
      <c r="G1084" s="80">
        <v>121.7526</v>
      </c>
      <c r="H1084" s="69">
        <f t="shared" si="32"/>
        <v>123.25722999999999</v>
      </c>
      <c r="I1084" s="69">
        <f>(Table8[[#This Row],[Adj Close]]-Table8[[#This Row],[Forecast 3 Period]])</f>
        <v>-1.5046299999999917</v>
      </c>
      <c r="J1084" s="69">
        <f>Table8[[#This Row],[Erorr ]]^2</f>
        <v>2.2639114368999751</v>
      </c>
      <c r="K1084" s="69">
        <f>ABS(Table8[[#This Row],[Erorr ]])</f>
        <v>1.5046299999999917</v>
      </c>
      <c r="L1084" s="6">
        <f>Table8[[#This Row],[Abs Erorr ]]/Table8[[#This Row],[Adj Close]]</f>
        <v>1.2358093379525297E-2</v>
      </c>
      <c r="M1084" s="75">
        <f t="shared" si="33"/>
        <v>123.08604000000001</v>
      </c>
      <c r="N1084" s="69">
        <f>(Table8[[#This Row],[Adj Close]]-Table8[[#This Row],[Forecast 6 Period ]])</f>
        <v>-1.3334400000000102</v>
      </c>
      <c r="O1084" s="69">
        <f>Table8[[#This Row],[Erorr 2]]^2</f>
        <v>1.7780622336000271</v>
      </c>
      <c r="P1084" s="69">
        <f>ABS(Table8[[#This Row],[Erorr 2]])</f>
        <v>1.3334400000000102</v>
      </c>
      <c r="Q1084" s="6">
        <f>Table8[[#This Row],[Abs Erorr 4]]/Table8[[#This Row],[Adj Close]]</f>
        <v>1.0952045377265128E-2</v>
      </c>
    </row>
    <row r="1085" spans="6:17" x14ac:dyDescent="0.3">
      <c r="F1085" s="79">
        <v>45037</v>
      </c>
      <c r="G1085" s="80">
        <v>122.8092</v>
      </c>
      <c r="H1085" s="69">
        <f t="shared" si="32"/>
        <v>122.62718999999998</v>
      </c>
      <c r="I1085" s="69">
        <f>(Table8[[#This Row],[Adj Close]]-Table8[[#This Row],[Forecast 3 Period]])</f>
        <v>0.18201000000001955</v>
      </c>
      <c r="J1085" s="69">
        <f>Table8[[#This Row],[Erorr ]]^2</f>
        <v>3.3127640100007114E-2</v>
      </c>
      <c r="K1085" s="69">
        <f>ABS(Table8[[#This Row],[Erorr ]])</f>
        <v>0.18201000000001955</v>
      </c>
      <c r="L1085" s="6">
        <f>Table8[[#This Row],[Abs Erorr ]]/Table8[[#This Row],[Adj Close]]</f>
        <v>1.4820550903354109E-3</v>
      </c>
      <c r="M1085" s="75">
        <f t="shared" si="33"/>
        <v>123.01658</v>
      </c>
      <c r="N1085" s="69">
        <f>(Table8[[#This Row],[Adj Close]]-Table8[[#This Row],[Forecast 6 Period ]])</f>
        <v>-0.20738000000000056</v>
      </c>
      <c r="O1085" s="69">
        <f>Table8[[#This Row],[Erorr 2]]^2</f>
        <v>4.3006464400000236E-2</v>
      </c>
      <c r="P1085" s="69">
        <f>ABS(Table8[[#This Row],[Erorr 2]])</f>
        <v>0.20738000000000056</v>
      </c>
      <c r="Q1085" s="6">
        <f>Table8[[#This Row],[Abs Erorr 4]]/Table8[[#This Row],[Adj Close]]</f>
        <v>1.6886357048169075E-3</v>
      </c>
    </row>
    <row r="1086" spans="6:17" x14ac:dyDescent="0.3">
      <c r="F1086" s="79">
        <v>45040</v>
      </c>
      <c r="G1086" s="80">
        <v>124.33540000000001</v>
      </c>
      <c r="H1086" s="69">
        <f t="shared" si="32"/>
        <v>122.53328999999999</v>
      </c>
      <c r="I1086" s="69">
        <f>(Table8[[#This Row],[Adj Close]]-Table8[[#This Row],[Forecast 3 Period]])</f>
        <v>1.8021100000000132</v>
      </c>
      <c r="J1086" s="69">
        <f>Table8[[#This Row],[Erorr ]]^2</f>
        <v>3.2476004521000474</v>
      </c>
      <c r="K1086" s="69">
        <f>ABS(Table8[[#This Row],[Erorr ]])</f>
        <v>1.8021100000000132</v>
      </c>
      <c r="L1086" s="6">
        <f>Table8[[#This Row],[Abs Erorr ]]/Table8[[#This Row],[Adj Close]]</f>
        <v>1.4493941387569535E-2</v>
      </c>
      <c r="M1086" s="75">
        <f t="shared" si="33"/>
        <v>122.86396000000001</v>
      </c>
      <c r="N1086" s="69">
        <f>(Table8[[#This Row],[Adj Close]]-Table8[[#This Row],[Forecast 6 Period ]])</f>
        <v>1.4714400000000012</v>
      </c>
      <c r="O1086" s="69">
        <f>Table8[[#This Row],[Erorr 2]]^2</f>
        <v>2.1651356736000036</v>
      </c>
      <c r="P1086" s="69">
        <f>ABS(Table8[[#This Row],[Erorr 2]])</f>
        <v>1.4714400000000012</v>
      </c>
      <c r="Q1086" s="6">
        <f>Table8[[#This Row],[Abs Erorr 4]]/Table8[[#This Row],[Adj Close]]</f>
        <v>1.1834441357811219E-2</v>
      </c>
    </row>
    <row r="1087" spans="6:17" x14ac:dyDescent="0.3">
      <c r="F1087" s="79">
        <v>45041</v>
      </c>
      <c r="G1087" s="80">
        <v>121.958</v>
      </c>
      <c r="H1087" s="69">
        <f t="shared" si="32"/>
        <v>123.1027</v>
      </c>
      <c r="I1087" s="69">
        <f>(Table8[[#This Row],[Adj Close]]-Table8[[#This Row],[Forecast 3 Period]])</f>
        <v>-1.1447000000000003</v>
      </c>
      <c r="J1087" s="69">
        <f>Table8[[#This Row],[Erorr ]]^2</f>
        <v>1.3103380900000006</v>
      </c>
      <c r="K1087" s="69">
        <f>ABS(Table8[[#This Row],[Erorr ]])</f>
        <v>1.1447000000000003</v>
      </c>
      <c r="L1087" s="6">
        <f>Table8[[#This Row],[Abs Erorr ]]/Table8[[#This Row],[Adj Close]]</f>
        <v>9.3860181373915628E-3</v>
      </c>
      <c r="M1087" s="75">
        <f t="shared" si="33"/>
        <v>123.06159000000001</v>
      </c>
      <c r="N1087" s="69">
        <f>(Table8[[#This Row],[Adj Close]]-Table8[[#This Row],[Forecast 6 Period ]])</f>
        <v>-1.1035900000000112</v>
      </c>
      <c r="O1087" s="69">
        <f>Table8[[#This Row],[Erorr 2]]^2</f>
        <v>1.2179108881000247</v>
      </c>
      <c r="P1087" s="69">
        <f>ABS(Table8[[#This Row],[Erorr 2]])</f>
        <v>1.1035900000000112</v>
      </c>
      <c r="Q1087" s="6">
        <f>Table8[[#This Row],[Abs Erorr 4]]/Table8[[#This Row],[Adj Close]]</f>
        <v>9.0489348792208071E-3</v>
      </c>
    </row>
    <row r="1088" spans="6:17" x14ac:dyDescent="0.3">
      <c r="F1088" s="79">
        <v>45042</v>
      </c>
      <c r="G1088" s="80">
        <v>121.1558</v>
      </c>
      <c r="H1088" s="69">
        <f t="shared" si="32"/>
        <v>122.92658</v>
      </c>
      <c r="I1088" s="69">
        <f>(Table8[[#This Row],[Adj Close]]-Table8[[#This Row],[Forecast 3 Period]])</f>
        <v>-1.770780000000002</v>
      </c>
      <c r="J1088" s="69">
        <f>Table8[[#This Row],[Erorr ]]^2</f>
        <v>3.1356618084000072</v>
      </c>
      <c r="K1088" s="69">
        <f>ABS(Table8[[#This Row],[Erorr ]])</f>
        <v>1.770780000000002</v>
      </c>
      <c r="L1088" s="6">
        <f>Table8[[#This Row],[Abs Erorr ]]/Table8[[#This Row],[Adj Close]]</f>
        <v>1.4615726197177535E-2</v>
      </c>
      <c r="M1088" s="75">
        <f t="shared" si="33"/>
        <v>122.81309000000002</v>
      </c>
      <c r="N1088" s="69">
        <f>(Table8[[#This Row],[Adj Close]]-Table8[[#This Row],[Forecast 6 Period ]])</f>
        <v>-1.6572900000000175</v>
      </c>
      <c r="O1088" s="69">
        <f>Table8[[#This Row],[Erorr 2]]^2</f>
        <v>2.7466101441000581</v>
      </c>
      <c r="P1088" s="69">
        <f>ABS(Table8[[#This Row],[Erorr 2]])</f>
        <v>1.6572900000000175</v>
      </c>
      <c r="Q1088" s="6">
        <f>Table8[[#This Row],[Abs Erorr 4]]/Table8[[#This Row],[Adj Close]]</f>
        <v>1.3678998446628371E-2</v>
      </c>
    </row>
    <row r="1089" spans="6:17" x14ac:dyDescent="0.3">
      <c r="F1089" s="79">
        <v>45043</v>
      </c>
      <c r="G1089" s="80">
        <v>122.9755</v>
      </c>
      <c r="H1089" s="69">
        <f t="shared" si="32"/>
        <v>122.35034000000002</v>
      </c>
      <c r="I1089" s="69">
        <f>(Table8[[#This Row],[Adj Close]]-Table8[[#This Row],[Forecast 3 Period]])</f>
        <v>0.62515999999997973</v>
      </c>
      <c r="J1089" s="69">
        <f>Table8[[#This Row],[Erorr ]]^2</f>
        <v>0.39082502559997467</v>
      </c>
      <c r="K1089" s="69">
        <f>ABS(Table8[[#This Row],[Erorr ]])</f>
        <v>0.62515999999997973</v>
      </c>
      <c r="L1089" s="6">
        <f>Table8[[#This Row],[Abs Erorr ]]/Table8[[#This Row],[Adj Close]]</f>
        <v>5.0836142158395756E-3</v>
      </c>
      <c r="M1089" s="75">
        <f t="shared" si="33"/>
        <v>122.52155000000002</v>
      </c>
      <c r="N1089" s="69">
        <f>(Table8[[#This Row],[Adj Close]]-Table8[[#This Row],[Forecast 6 Period ]])</f>
        <v>0.45394999999997765</v>
      </c>
      <c r="O1089" s="69">
        <f>Table8[[#This Row],[Erorr 2]]^2</f>
        <v>0.20607060249997972</v>
      </c>
      <c r="P1089" s="69">
        <f>ABS(Table8[[#This Row],[Erorr 2]])</f>
        <v>0.45394999999997765</v>
      </c>
      <c r="Q1089" s="6">
        <f>Table8[[#This Row],[Abs Erorr 4]]/Table8[[#This Row],[Adj Close]]</f>
        <v>3.6913856825138151E-3</v>
      </c>
    </row>
    <row r="1090" spans="6:17" x14ac:dyDescent="0.3">
      <c r="F1090" s="79">
        <v>45044</v>
      </c>
      <c r="G1090" s="80">
        <v>123.9734</v>
      </c>
      <c r="H1090" s="69">
        <f t="shared" si="32"/>
        <v>122.12433999999999</v>
      </c>
      <c r="I1090" s="69">
        <f>(Table8[[#This Row],[Adj Close]]-Table8[[#This Row],[Forecast 3 Period]])</f>
        <v>1.8490600000000086</v>
      </c>
      <c r="J1090" s="69">
        <f>Table8[[#This Row],[Erorr ]]^2</f>
        <v>3.4190228836000318</v>
      </c>
      <c r="K1090" s="69">
        <f>ABS(Table8[[#This Row],[Erorr ]])</f>
        <v>1.8490600000000086</v>
      </c>
      <c r="L1090" s="6">
        <f>Table8[[#This Row],[Abs Erorr ]]/Table8[[#This Row],[Adj Close]]</f>
        <v>1.4914973695970333E-2</v>
      </c>
      <c r="M1090" s="75">
        <f t="shared" si="33"/>
        <v>122.54112000000001</v>
      </c>
      <c r="N1090" s="69">
        <f>(Table8[[#This Row],[Adj Close]]-Table8[[#This Row],[Forecast 6 Period ]])</f>
        <v>1.4322799999999916</v>
      </c>
      <c r="O1090" s="69">
        <f>Table8[[#This Row],[Erorr 2]]^2</f>
        <v>2.0514259983999756</v>
      </c>
      <c r="P1090" s="69">
        <f>ABS(Table8[[#This Row],[Erorr 2]])</f>
        <v>1.4322799999999916</v>
      </c>
      <c r="Q1090" s="6">
        <f>Table8[[#This Row],[Abs Erorr 4]]/Table8[[#This Row],[Adj Close]]</f>
        <v>1.1553123492620124E-2</v>
      </c>
    </row>
    <row r="1091" spans="6:17" x14ac:dyDescent="0.3">
      <c r="F1091" s="79">
        <v>45047</v>
      </c>
      <c r="G1091" s="80">
        <v>125.1474</v>
      </c>
      <c r="H1091" s="69">
        <f t="shared" si="32"/>
        <v>122.82875</v>
      </c>
      <c r="I1091" s="69">
        <f>(Table8[[#This Row],[Adj Close]]-Table8[[#This Row],[Forecast 3 Period]])</f>
        <v>2.3186500000000052</v>
      </c>
      <c r="J1091" s="69">
        <f>Table8[[#This Row],[Erorr ]]^2</f>
        <v>5.3761378225000245</v>
      </c>
      <c r="K1091" s="69">
        <f>ABS(Table8[[#This Row],[Erorr ]])</f>
        <v>2.3186500000000052</v>
      </c>
      <c r="L1091" s="6">
        <f>Table8[[#This Row],[Abs Erorr ]]/Table8[[#This Row],[Adj Close]]</f>
        <v>1.852735254587794E-2</v>
      </c>
      <c r="M1091" s="75">
        <f t="shared" si="33"/>
        <v>122.727</v>
      </c>
      <c r="N1091" s="69">
        <f>(Table8[[#This Row],[Adj Close]]-Table8[[#This Row],[Forecast 6 Period ]])</f>
        <v>2.4204000000000008</v>
      </c>
      <c r="O1091" s="69">
        <f>Table8[[#This Row],[Erorr 2]]^2</f>
        <v>5.8583361600000039</v>
      </c>
      <c r="P1091" s="69">
        <f>ABS(Table8[[#This Row],[Erorr 2]])</f>
        <v>2.4204000000000008</v>
      </c>
      <c r="Q1091" s="6">
        <f>Table8[[#This Row],[Abs Erorr 4]]/Table8[[#This Row],[Adj Close]]</f>
        <v>1.9340393807622057E-2</v>
      </c>
    </row>
    <row r="1092" spans="6:17" x14ac:dyDescent="0.3">
      <c r="F1092" s="79">
        <v>45048</v>
      </c>
      <c r="G1092" s="80">
        <v>124.5017</v>
      </c>
      <c r="H1092" s="69">
        <f t="shared" si="32"/>
        <v>124.14363</v>
      </c>
      <c r="I1092" s="69">
        <f>(Table8[[#This Row],[Adj Close]]-Table8[[#This Row],[Forecast 3 Period]])</f>
        <v>0.35806999999999789</v>
      </c>
      <c r="J1092" s="69">
        <f>Table8[[#This Row],[Erorr ]]^2</f>
        <v>0.12821412489999848</v>
      </c>
      <c r="K1092" s="69">
        <f>ABS(Table8[[#This Row],[Erorr ]])</f>
        <v>0.35806999999999789</v>
      </c>
      <c r="L1092" s="6">
        <f>Table8[[#This Row],[Abs Erorr ]]/Table8[[#This Row],[Adj Close]]</f>
        <v>2.8760249860041902E-3</v>
      </c>
      <c r="M1092" s="75">
        <f t="shared" si="33"/>
        <v>123.27976000000001</v>
      </c>
      <c r="N1092" s="69">
        <f>(Table8[[#This Row],[Adj Close]]-Table8[[#This Row],[Forecast 6 Period ]])</f>
        <v>1.2219399999999894</v>
      </c>
      <c r="O1092" s="69">
        <f>Table8[[#This Row],[Erorr 2]]^2</f>
        <v>1.4931373635999741</v>
      </c>
      <c r="P1092" s="69">
        <f>ABS(Table8[[#This Row],[Erorr 2]])</f>
        <v>1.2219399999999894</v>
      </c>
      <c r="Q1092" s="6">
        <f>Table8[[#This Row],[Abs Erorr 4]]/Table8[[#This Row],[Adj Close]]</f>
        <v>9.8146451012314645E-3</v>
      </c>
    </row>
    <row r="1093" spans="6:17" x14ac:dyDescent="0.3">
      <c r="F1093" s="79">
        <v>45049</v>
      </c>
      <c r="G1093" s="80">
        <v>123.99290000000001</v>
      </c>
      <c r="H1093" s="69">
        <f t="shared" si="32"/>
        <v>124.53691999999999</v>
      </c>
      <c r="I1093" s="69">
        <f>(Table8[[#This Row],[Adj Close]]-Table8[[#This Row],[Forecast 3 Period]])</f>
        <v>-0.54401999999998907</v>
      </c>
      <c r="J1093" s="69">
        <f>Table8[[#This Row],[Erorr ]]^2</f>
        <v>0.29595776039998811</v>
      </c>
      <c r="K1093" s="69">
        <f>ABS(Table8[[#This Row],[Erorr ]])</f>
        <v>0.54401999999998907</v>
      </c>
      <c r="L1093" s="6">
        <f>Table8[[#This Row],[Abs Erorr ]]/Table8[[#This Row],[Adj Close]]</f>
        <v>4.3875092848057349E-3</v>
      </c>
      <c r="M1093" s="75">
        <f t="shared" si="33"/>
        <v>123.63098000000001</v>
      </c>
      <c r="N1093" s="69">
        <f>(Table8[[#This Row],[Adj Close]]-Table8[[#This Row],[Forecast 6 Period ]])</f>
        <v>0.3619199999999978</v>
      </c>
      <c r="O1093" s="69">
        <f>Table8[[#This Row],[Erorr 2]]^2</f>
        <v>0.1309860863999984</v>
      </c>
      <c r="P1093" s="69">
        <f>ABS(Table8[[#This Row],[Erorr 2]])</f>
        <v>0.3619199999999978</v>
      </c>
      <c r="Q1093" s="6">
        <f>Table8[[#This Row],[Abs Erorr 4]]/Table8[[#This Row],[Adj Close]]</f>
        <v>2.9188768066558471E-3</v>
      </c>
    </row>
    <row r="1094" spans="6:17" x14ac:dyDescent="0.3">
      <c r="F1094" s="79">
        <v>45050</v>
      </c>
      <c r="G1094" s="80">
        <v>120.98950000000001</v>
      </c>
      <c r="H1094" s="69">
        <f t="shared" ref="H1094:H1157" si="34">$A$10*G1093+$A$11*G1092+$A$12*G1091</f>
        <v>124.49189000000001</v>
      </c>
      <c r="I1094" s="69">
        <f>(Table8[[#This Row],[Adj Close]]-Table8[[#This Row],[Forecast 3 Period]])</f>
        <v>-3.5023900000000054</v>
      </c>
      <c r="J1094" s="69">
        <f>Table8[[#This Row],[Erorr ]]^2</f>
        <v>12.266735712100038</v>
      </c>
      <c r="K1094" s="69">
        <f>ABS(Table8[[#This Row],[Erorr ]])</f>
        <v>3.5023900000000054</v>
      </c>
      <c r="L1094" s="6">
        <f>Table8[[#This Row],[Abs Erorr ]]/Table8[[#This Row],[Adj Close]]</f>
        <v>2.8947883907281254E-2</v>
      </c>
      <c r="M1094" s="75">
        <f t="shared" si="33"/>
        <v>123.93621000000002</v>
      </c>
      <c r="N1094" s="69">
        <f>(Table8[[#This Row],[Adj Close]]-Table8[[#This Row],[Forecast 6 Period ]])</f>
        <v>-2.9467100000000102</v>
      </c>
      <c r="O1094" s="69">
        <f>Table8[[#This Row],[Erorr 2]]^2</f>
        <v>8.6830998241000596</v>
      </c>
      <c r="P1094" s="69">
        <f>ABS(Table8[[#This Row],[Erorr 2]])</f>
        <v>2.9467100000000102</v>
      </c>
      <c r="Q1094" s="6">
        <f>Table8[[#This Row],[Abs Erorr 4]]/Table8[[#This Row],[Adj Close]]</f>
        <v>2.4355088664718923E-2</v>
      </c>
    </row>
    <row r="1095" spans="6:17" x14ac:dyDescent="0.3">
      <c r="F1095" s="79">
        <v>45051</v>
      </c>
      <c r="G1095" s="80">
        <v>123.8462</v>
      </c>
      <c r="H1095" s="69">
        <f t="shared" si="34"/>
        <v>122.94418</v>
      </c>
      <c r="I1095" s="69">
        <f>(Table8[[#This Row],[Adj Close]]-Table8[[#This Row],[Forecast 3 Period]])</f>
        <v>0.90201999999999316</v>
      </c>
      <c r="J1095" s="69">
        <f>Table8[[#This Row],[Erorr ]]^2</f>
        <v>0.8136400803999877</v>
      </c>
      <c r="K1095" s="69">
        <f>ABS(Table8[[#This Row],[Erorr ]])</f>
        <v>0.90201999999999316</v>
      </c>
      <c r="L1095" s="6">
        <f>Table8[[#This Row],[Abs Erorr ]]/Table8[[#This Row],[Adj Close]]</f>
        <v>7.2833885900414645E-3</v>
      </c>
      <c r="M1095" s="75">
        <f t="shared" si="33"/>
        <v>123.62119000000001</v>
      </c>
      <c r="N1095" s="69">
        <f>(Table8[[#This Row],[Adj Close]]-Table8[[#This Row],[Forecast 6 Period ]])</f>
        <v>0.22500999999998328</v>
      </c>
      <c r="O1095" s="69">
        <f>Table8[[#This Row],[Erorr 2]]^2</f>
        <v>5.0629500099992474E-2</v>
      </c>
      <c r="P1095" s="69">
        <f>ABS(Table8[[#This Row],[Erorr 2]])</f>
        <v>0.22500999999998328</v>
      </c>
      <c r="Q1095" s="6">
        <f>Table8[[#This Row],[Abs Erorr 4]]/Table8[[#This Row],[Adj Close]]</f>
        <v>1.8168502545898324E-3</v>
      </c>
    </row>
    <row r="1096" spans="6:17" x14ac:dyDescent="0.3">
      <c r="F1096" s="79">
        <v>45054</v>
      </c>
      <c r="G1096" s="80">
        <v>124.12990000000001</v>
      </c>
      <c r="H1096" s="69">
        <f t="shared" si="34"/>
        <v>123.03319999999999</v>
      </c>
      <c r="I1096" s="69">
        <f>(Table8[[#This Row],[Adj Close]]-Table8[[#This Row],[Forecast 3 Period]])</f>
        <v>1.0967000000000127</v>
      </c>
      <c r="J1096" s="69">
        <f>Table8[[#This Row],[Erorr ]]^2</f>
        <v>1.2027508900000279</v>
      </c>
      <c r="K1096" s="69">
        <f>ABS(Table8[[#This Row],[Erorr ]])</f>
        <v>1.0967000000000127</v>
      </c>
      <c r="L1096" s="6">
        <f>Table8[[#This Row],[Abs Erorr ]]/Table8[[#This Row],[Adj Close]]</f>
        <v>8.8350993596225617E-3</v>
      </c>
      <c r="M1096" s="75">
        <f t="shared" si="33"/>
        <v>123.57814</v>
      </c>
      <c r="N1096" s="69">
        <f>(Table8[[#This Row],[Adj Close]]-Table8[[#This Row],[Forecast 6 Period ]])</f>
        <v>0.55176000000000158</v>
      </c>
      <c r="O1096" s="69">
        <f>Table8[[#This Row],[Erorr 2]]^2</f>
        <v>0.30443909760000176</v>
      </c>
      <c r="P1096" s="69">
        <f>ABS(Table8[[#This Row],[Erorr 2]])</f>
        <v>0.55176000000000158</v>
      </c>
      <c r="Q1096" s="6">
        <f>Table8[[#This Row],[Abs Erorr 4]]/Table8[[#This Row],[Adj Close]]</f>
        <v>4.4450209014911118E-3</v>
      </c>
    </row>
    <row r="1097" spans="6:17" x14ac:dyDescent="0.3">
      <c r="F1097" s="79">
        <v>45055</v>
      </c>
      <c r="G1097" s="80">
        <v>122.38849999999999</v>
      </c>
      <c r="H1097" s="69">
        <f t="shared" si="34"/>
        <v>123.10266999999999</v>
      </c>
      <c r="I1097" s="69">
        <f>(Table8[[#This Row],[Adj Close]]-Table8[[#This Row],[Forecast 3 Period]])</f>
        <v>-0.71416999999999575</v>
      </c>
      <c r="J1097" s="69">
        <f>Table8[[#This Row],[Erorr ]]^2</f>
        <v>0.51003878889999388</v>
      </c>
      <c r="K1097" s="69">
        <f>ABS(Table8[[#This Row],[Erorr ]])</f>
        <v>0.71416999999999575</v>
      </c>
      <c r="L1097" s="6">
        <f>Table8[[#This Row],[Abs Erorr ]]/Table8[[#This Row],[Adj Close]]</f>
        <v>5.8352704706732721E-3</v>
      </c>
      <c r="M1097" s="75">
        <f t="shared" ref="M1097:M1160" si="35">$B$10*G1096+$B$11*G1095+$B$12*G1094+$B$13*G1093+$B$14*G1092+$B$15*G1091</f>
        <v>123.55661000000001</v>
      </c>
      <c r="N1097" s="69">
        <f>(Table8[[#This Row],[Adj Close]]-Table8[[#This Row],[Forecast 6 Period ]])</f>
        <v>-1.1681100000000129</v>
      </c>
      <c r="O1097" s="69">
        <f>Table8[[#This Row],[Erorr 2]]^2</f>
        <v>1.3644809721000299</v>
      </c>
      <c r="P1097" s="69">
        <f>ABS(Table8[[#This Row],[Erorr 2]])</f>
        <v>1.1681100000000129</v>
      </c>
      <c r="Q1097" s="6">
        <f>Table8[[#This Row],[Abs Erorr 4]]/Table8[[#This Row],[Adj Close]]</f>
        <v>9.5442790785082981E-3</v>
      </c>
    </row>
    <row r="1098" spans="6:17" x14ac:dyDescent="0.3">
      <c r="F1098" s="79">
        <v>45056</v>
      </c>
      <c r="G1098" s="80">
        <v>120.833</v>
      </c>
      <c r="H1098" s="69">
        <f t="shared" si="34"/>
        <v>123.34822999999999</v>
      </c>
      <c r="I1098" s="69">
        <f>(Table8[[#This Row],[Adj Close]]-Table8[[#This Row],[Forecast 3 Period]])</f>
        <v>-2.5152299999999883</v>
      </c>
      <c r="J1098" s="69">
        <f>Table8[[#This Row],[Erorr ]]^2</f>
        <v>6.3263819528999408</v>
      </c>
      <c r="K1098" s="69">
        <f>ABS(Table8[[#This Row],[Erorr ]])</f>
        <v>2.5152299999999883</v>
      </c>
      <c r="L1098" s="6">
        <f>Table8[[#This Row],[Abs Erorr ]]/Table8[[#This Row],[Adj Close]]</f>
        <v>2.0815753974493627E-2</v>
      </c>
      <c r="M1098" s="75">
        <f t="shared" si="35"/>
        <v>123.12027999999999</v>
      </c>
      <c r="N1098" s="69">
        <f>(Table8[[#This Row],[Adj Close]]-Table8[[#This Row],[Forecast 6 Period ]])</f>
        <v>-2.2872799999999955</v>
      </c>
      <c r="O1098" s="69">
        <f>Table8[[#This Row],[Erorr 2]]^2</f>
        <v>5.2316497983999799</v>
      </c>
      <c r="P1098" s="69">
        <f>ABS(Table8[[#This Row],[Erorr 2]])</f>
        <v>2.2872799999999955</v>
      </c>
      <c r="Q1098" s="6">
        <f>Table8[[#This Row],[Abs Erorr 4]]/Table8[[#This Row],[Adj Close]]</f>
        <v>1.8929266011768271E-2</v>
      </c>
    </row>
    <row r="1099" spans="6:17" x14ac:dyDescent="0.3">
      <c r="F1099" s="79">
        <v>45057</v>
      </c>
      <c r="G1099" s="80">
        <v>119.57089999999999</v>
      </c>
      <c r="H1099" s="69">
        <f t="shared" si="34"/>
        <v>122.28872000000001</v>
      </c>
      <c r="I1099" s="69">
        <f>(Table8[[#This Row],[Adj Close]]-Table8[[#This Row],[Forecast 3 Period]])</f>
        <v>-2.7178200000000174</v>
      </c>
      <c r="J1099" s="69">
        <f>Table8[[#This Row],[Erorr ]]^2</f>
        <v>7.3865455524000945</v>
      </c>
      <c r="K1099" s="69">
        <f>ABS(Table8[[#This Row],[Erorr ]])</f>
        <v>2.7178200000000174</v>
      </c>
      <c r="L1099" s="6">
        <f>Table8[[#This Row],[Abs Erorr ]]/Table8[[#This Row],[Adj Close]]</f>
        <v>2.2729777897465164E-2</v>
      </c>
      <c r="M1099" s="75">
        <f t="shared" si="35"/>
        <v>122.73776000000001</v>
      </c>
      <c r="N1099" s="69">
        <f>(Table8[[#This Row],[Adj Close]]-Table8[[#This Row],[Forecast 6 Period ]])</f>
        <v>-3.166860000000014</v>
      </c>
      <c r="O1099" s="69">
        <f>Table8[[#This Row],[Erorr 2]]^2</f>
        <v>10.029002259600089</v>
      </c>
      <c r="P1099" s="69">
        <f>ABS(Table8[[#This Row],[Erorr 2]])</f>
        <v>3.166860000000014</v>
      </c>
      <c r="Q1099" s="6">
        <f>Table8[[#This Row],[Abs Erorr 4]]/Table8[[#This Row],[Adj Close]]</f>
        <v>2.6485206684904221E-2</v>
      </c>
    </row>
    <row r="1100" spans="6:17" x14ac:dyDescent="0.3">
      <c r="F1100" s="79">
        <v>45058</v>
      </c>
      <c r="G1100" s="80">
        <v>117.6045</v>
      </c>
      <c r="H1100" s="69">
        <f t="shared" si="34"/>
        <v>120.79481</v>
      </c>
      <c r="I1100" s="69">
        <f>(Table8[[#This Row],[Adj Close]]-Table8[[#This Row],[Forecast 3 Period]])</f>
        <v>-3.1903099999999966</v>
      </c>
      <c r="J1100" s="69">
        <f>Table8[[#This Row],[Erorr ]]^2</f>
        <v>10.178077896099978</v>
      </c>
      <c r="K1100" s="69">
        <f>ABS(Table8[[#This Row],[Erorr ]])</f>
        <v>3.1903099999999966</v>
      </c>
      <c r="L1100" s="6">
        <f>Table8[[#This Row],[Abs Erorr ]]/Table8[[#This Row],[Adj Close]]</f>
        <v>2.7127448354442189E-2</v>
      </c>
      <c r="M1100" s="75">
        <f t="shared" si="35"/>
        <v>121.86803</v>
      </c>
      <c r="N1100" s="69">
        <f>(Table8[[#This Row],[Adj Close]]-Table8[[#This Row],[Forecast 6 Period ]])</f>
        <v>-4.2635300000000029</v>
      </c>
      <c r="O1100" s="69">
        <f>Table8[[#This Row],[Erorr 2]]^2</f>
        <v>18.177688060900024</v>
      </c>
      <c r="P1100" s="69">
        <f>ABS(Table8[[#This Row],[Erorr 2]])</f>
        <v>4.2635300000000029</v>
      </c>
      <c r="Q1100" s="6">
        <f>Table8[[#This Row],[Abs Erorr 4]]/Table8[[#This Row],[Adj Close]]</f>
        <v>3.6253119566003023E-2</v>
      </c>
    </row>
    <row r="1101" spans="6:17" x14ac:dyDescent="0.3">
      <c r="F1101" s="79">
        <v>45061</v>
      </c>
      <c r="G1101" s="80">
        <v>117.23269999999999</v>
      </c>
      <c r="H1101" s="69">
        <f t="shared" si="34"/>
        <v>119.16297</v>
      </c>
      <c r="I1101" s="69">
        <f>(Table8[[#This Row],[Adj Close]]-Table8[[#This Row],[Forecast 3 Period]])</f>
        <v>-1.9302700000000073</v>
      </c>
      <c r="J1101" s="69">
        <f>Table8[[#This Row],[Erorr ]]^2</f>
        <v>3.7259422729000282</v>
      </c>
      <c r="K1101" s="69">
        <f>ABS(Table8[[#This Row],[Erorr ]])</f>
        <v>1.9302700000000073</v>
      </c>
      <c r="L1101" s="6">
        <f>Table8[[#This Row],[Abs Erorr ]]/Table8[[#This Row],[Adj Close]]</f>
        <v>1.6465286562537648E-2</v>
      </c>
      <c r="M1101" s="75">
        <f t="shared" si="35"/>
        <v>120.87698999999999</v>
      </c>
      <c r="N1101" s="69">
        <f>(Table8[[#This Row],[Adj Close]]-Table8[[#This Row],[Forecast 6 Period ]])</f>
        <v>-3.644289999999998</v>
      </c>
      <c r="O1101" s="69">
        <f>Table8[[#This Row],[Erorr 2]]^2</f>
        <v>13.280849604099986</v>
      </c>
      <c r="P1101" s="69">
        <f>ABS(Table8[[#This Row],[Erorr 2]])</f>
        <v>3.644289999999998</v>
      </c>
      <c r="Q1101" s="6">
        <f>Table8[[#This Row],[Abs Erorr 4]]/Table8[[#This Row],[Adj Close]]</f>
        <v>3.1085951274686996E-2</v>
      </c>
    </row>
    <row r="1102" spans="6:17" x14ac:dyDescent="0.3">
      <c r="F1102" s="79">
        <v>45062</v>
      </c>
      <c r="G1102" s="80">
        <v>113.95529999999999</v>
      </c>
      <c r="H1102" s="69">
        <f t="shared" si="34"/>
        <v>118.0457</v>
      </c>
      <c r="I1102" s="69">
        <f>(Table8[[#This Row],[Adj Close]]-Table8[[#This Row],[Forecast 3 Period]])</f>
        <v>-4.0904000000000025</v>
      </c>
      <c r="J1102" s="69">
        <f>Table8[[#This Row],[Erorr ]]^2</f>
        <v>16.731372160000021</v>
      </c>
      <c r="K1102" s="69">
        <f>ABS(Table8[[#This Row],[Erorr ]])</f>
        <v>4.0904000000000025</v>
      </c>
      <c r="L1102" s="6">
        <f>Table8[[#This Row],[Abs Erorr ]]/Table8[[#This Row],[Adj Close]]</f>
        <v>3.5894776285087249E-2</v>
      </c>
      <c r="M1102" s="75">
        <f t="shared" si="35"/>
        <v>119.70006000000001</v>
      </c>
      <c r="N1102" s="69">
        <f>(Table8[[#This Row],[Adj Close]]-Table8[[#This Row],[Forecast 6 Period ]])</f>
        <v>-5.7447600000000136</v>
      </c>
      <c r="O1102" s="69">
        <f>Table8[[#This Row],[Erorr 2]]^2</f>
        <v>33.002267457600155</v>
      </c>
      <c r="P1102" s="69">
        <f>ABS(Table8[[#This Row],[Erorr 2]])</f>
        <v>5.7447600000000136</v>
      </c>
      <c r="Q1102" s="6">
        <f>Table8[[#This Row],[Abs Erorr 4]]/Table8[[#This Row],[Adj Close]]</f>
        <v>5.0412398545745689E-2</v>
      </c>
    </row>
    <row r="1103" spans="6:17" x14ac:dyDescent="0.3">
      <c r="F1103" s="79">
        <v>45063</v>
      </c>
      <c r="G1103" s="80">
        <v>114.44450000000001</v>
      </c>
      <c r="H1103" s="69">
        <f t="shared" si="34"/>
        <v>116.03327999999999</v>
      </c>
      <c r="I1103" s="69">
        <f>(Table8[[#This Row],[Adj Close]]-Table8[[#This Row],[Forecast 3 Period]])</f>
        <v>-1.5887799999999856</v>
      </c>
      <c r="J1103" s="69">
        <f>Table8[[#This Row],[Erorr ]]^2</f>
        <v>2.5242218883999543</v>
      </c>
      <c r="K1103" s="69">
        <f>ABS(Table8[[#This Row],[Erorr ]])</f>
        <v>1.5887799999999856</v>
      </c>
      <c r="L1103" s="6">
        <f>Table8[[#This Row],[Abs Erorr ]]/Table8[[#This Row],[Adj Close]]</f>
        <v>1.3882536950224655E-2</v>
      </c>
      <c r="M1103" s="75">
        <f t="shared" si="35"/>
        <v>117.99482999999999</v>
      </c>
      <c r="N1103" s="69">
        <f>(Table8[[#This Row],[Adj Close]]-Table8[[#This Row],[Forecast 6 Period ]])</f>
        <v>-3.5503299999999882</v>
      </c>
      <c r="O1103" s="69">
        <f>Table8[[#This Row],[Erorr 2]]^2</f>
        <v>12.604843108899916</v>
      </c>
      <c r="P1103" s="69">
        <f>ABS(Table8[[#This Row],[Erorr 2]])</f>
        <v>3.5503299999999882</v>
      </c>
      <c r="Q1103" s="6">
        <f>Table8[[#This Row],[Abs Erorr 4]]/Table8[[#This Row],[Adj Close]]</f>
        <v>3.1022285911511589E-2</v>
      </c>
    </row>
    <row r="1104" spans="6:17" x14ac:dyDescent="0.3">
      <c r="F1104" s="79">
        <v>45064</v>
      </c>
      <c r="G1104" s="80">
        <v>116.29349999999999</v>
      </c>
      <c r="H1104" s="69">
        <f t="shared" si="34"/>
        <v>115.13420000000001</v>
      </c>
      <c r="I1104" s="69">
        <f>(Table8[[#This Row],[Adj Close]]-Table8[[#This Row],[Forecast 3 Period]])</f>
        <v>1.1592999999999876</v>
      </c>
      <c r="J1104" s="69">
        <f>Table8[[#This Row],[Erorr ]]^2</f>
        <v>1.3439764899999711</v>
      </c>
      <c r="K1104" s="69">
        <f>ABS(Table8[[#This Row],[Erorr ]])</f>
        <v>1.1592999999999876</v>
      </c>
      <c r="L1104" s="6">
        <f>Table8[[#This Row],[Abs Erorr ]]/Table8[[#This Row],[Adj Close]]</f>
        <v>9.9687428790086081E-3</v>
      </c>
      <c r="M1104" s="75">
        <f t="shared" si="35"/>
        <v>116.68779000000001</v>
      </c>
      <c r="N1104" s="69">
        <f>(Table8[[#This Row],[Adj Close]]-Table8[[#This Row],[Forecast 6 Period ]])</f>
        <v>-0.39429000000001224</v>
      </c>
      <c r="O1104" s="69">
        <f>Table8[[#This Row],[Erorr 2]]^2</f>
        <v>0.15546460410000965</v>
      </c>
      <c r="P1104" s="69">
        <f>ABS(Table8[[#This Row],[Erorr 2]])</f>
        <v>0.39429000000001224</v>
      </c>
      <c r="Q1104" s="6">
        <f>Table8[[#This Row],[Abs Erorr 4]]/Table8[[#This Row],[Adj Close]]</f>
        <v>3.3904732422707397E-3</v>
      </c>
    </row>
    <row r="1105" spans="6:17" x14ac:dyDescent="0.3">
      <c r="F1105" s="79">
        <v>45065</v>
      </c>
      <c r="G1105" s="80">
        <v>112.2726</v>
      </c>
      <c r="H1105" s="69">
        <f t="shared" si="34"/>
        <v>115.03734</v>
      </c>
      <c r="I1105" s="69">
        <f>(Table8[[#This Row],[Adj Close]]-Table8[[#This Row],[Forecast 3 Period]])</f>
        <v>-2.7647400000000033</v>
      </c>
      <c r="J1105" s="69">
        <f>Table8[[#This Row],[Erorr ]]^2</f>
        <v>7.6437872676000183</v>
      </c>
      <c r="K1105" s="69">
        <f>ABS(Table8[[#This Row],[Erorr ]])</f>
        <v>2.7647400000000033</v>
      </c>
      <c r="L1105" s="6">
        <f>Table8[[#This Row],[Abs Erorr ]]/Table8[[#This Row],[Adj Close]]</f>
        <v>2.4625242490153462E-2</v>
      </c>
      <c r="M1105" s="75">
        <f t="shared" si="35"/>
        <v>116.10274000000001</v>
      </c>
      <c r="N1105" s="69">
        <f>(Table8[[#This Row],[Adj Close]]-Table8[[#This Row],[Forecast 6 Period ]])</f>
        <v>-3.8301400000000143</v>
      </c>
      <c r="O1105" s="69">
        <f>Table8[[#This Row],[Erorr 2]]^2</f>
        <v>14.669972419600109</v>
      </c>
      <c r="P1105" s="69">
        <f>ABS(Table8[[#This Row],[Erorr 2]])</f>
        <v>3.8301400000000143</v>
      </c>
      <c r="Q1105" s="6">
        <f>Table8[[#This Row],[Abs Erorr 4]]/Table8[[#This Row],[Adj Close]]</f>
        <v>3.4114645959922675E-2</v>
      </c>
    </row>
    <row r="1106" spans="6:17" x14ac:dyDescent="0.3">
      <c r="F1106" s="79">
        <v>45068</v>
      </c>
      <c r="G1106" s="80">
        <v>107.7919</v>
      </c>
      <c r="H1106" s="69">
        <f t="shared" si="34"/>
        <v>114.13043999999999</v>
      </c>
      <c r="I1106" s="69">
        <f>(Table8[[#This Row],[Adj Close]]-Table8[[#This Row],[Forecast 3 Period]])</f>
        <v>-6.3385399999999947</v>
      </c>
      <c r="J1106" s="69">
        <f>Table8[[#This Row],[Erorr ]]^2</f>
        <v>40.17708933159993</v>
      </c>
      <c r="K1106" s="69">
        <f>ABS(Table8[[#This Row],[Erorr ]])</f>
        <v>6.3385399999999947</v>
      </c>
      <c r="L1106" s="6">
        <f>Table8[[#This Row],[Abs Erorr ]]/Table8[[#This Row],[Adj Close]]</f>
        <v>5.8803490800329102E-2</v>
      </c>
      <c r="M1106" s="75">
        <f t="shared" si="35"/>
        <v>114.87690000000002</v>
      </c>
      <c r="N1106" s="69">
        <f>(Table8[[#This Row],[Adj Close]]-Table8[[#This Row],[Forecast 6 Period ]])</f>
        <v>-7.0850000000000222</v>
      </c>
      <c r="O1106" s="69">
        <f>Table8[[#This Row],[Erorr 2]]^2</f>
        <v>50.197225000000316</v>
      </c>
      <c r="P1106" s="69">
        <f>ABS(Table8[[#This Row],[Erorr 2]])</f>
        <v>7.0850000000000222</v>
      </c>
      <c r="Q1106" s="6">
        <f>Table8[[#This Row],[Abs Erorr 4]]/Table8[[#This Row],[Adj Close]]</f>
        <v>6.572850093559926E-2</v>
      </c>
    </row>
    <row r="1107" spans="6:17" x14ac:dyDescent="0.3">
      <c r="F1107" s="79">
        <v>45069</v>
      </c>
      <c r="G1107" s="80">
        <v>106.4222</v>
      </c>
      <c r="H1107" s="69">
        <f t="shared" si="34"/>
        <v>111.68659</v>
      </c>
      <c r="I1107" s="69">
        <f>(Table8[[#This Row],[Adj Close]]-Table8[[#This Row],[Forecast 3 Period]])</f>
        <v>-5.2643899999999917</v>
      </c>
      <c r="J1107" s="69">
        <f>Table8[[#This Row],[Erorr ]]^2</f>
        <v>27.713802072099913</v>
      </c>
      <c r="K1107" s="69">
        <f>ABS(Table8[[#This Row],[Erorr ]])</f>
        <v>5.2643899999999917</v>
      </c>
      <c r="L1107" s="6">
        <f>Table8[[#This Row],[Abs Erorr ]]/Table8[[#This Row],[Adj Close]]</f>
        <v>4.946702849593404E-2</v>
      </c>
      <c r="M1107" s="75">
        <f t="shared" si="35"/>
        <v>113.27930000000002</v>
      </c>
      <c r="N1107" s="69">
        <f>(Table8[[#This Row],[Adj Close]]-Table8[[#This Row],[Forecast 6 Period ]])</f>
        <v>-6.8571000000000168</v>
      </c>
      <c r="O1107" s="69">
        <f>Table8[[#This Row],[Erorr 2]]^2</f>
        <v>47.019820410000229</v>
      </c>
      <c r="P1107" s="69">
        <f>ABS(Table8[[#This Row],[Erorr 2]])</f>
        <v>6.8571000000000168</v>
      </c>
      <c r="Q1107" s="6">
        <f>Table8[[#This Row],[Abs Erorr 4]]/Table8[[#This Row],[Adj Close]]</f>
        <v>6.4432984847146713E-2</v>
      </c>
    </row>
    <row r="1108" spans="6:17" x14ac:dyDescent="0.3">
      <c r="F1108" s="79">
        <v>45070</v>
      </c>
      <c r="G1108" s="80">
        <v>105.94280000000001</v>
      </c>
      <c r="H1108" s="69">
        <f t="shared" si="34"/>
        <v>108.58823000000001</v>
      </c>
      <c r="I1108" s="69">
        <f>(Table8[[#This Row],[Adj Close]]-Table8[[#This Row],[Forecast 3 Period]])</f>
        <v>-2.6454300000000046</v>
      </c>
      <c r="J1108" s="69">
        <f>Table8[[#This Row],[Erorr ]]^2</f>
        <v>6.9982998849000246</v>
      </c>
      <c r="K1108" s="69">
        <f>ABS(Table8[[#This Row],[Erorr ]])</f>
        <v>2.6454300000000046</v>
      </c>
      <c r="L1108" s="6">
        <f>Table8[[#This Row],[Abs Erorr ]]/Table8[[#This Row],[Adj Close]]</f>
        <v>2.4970361364811997E-2</v>
      </c>
      <c r="M1108" s="75">
        <f t="shared" si="35"/>
        <v>111.39602000000002</v>
      </c>
      <c r="N1108" s="69">
        <f>(Table8[[#This Row],[Adj Close]]-Table8[[#This Row],[Forecast 6 Period ]])</f>
        <v>-5.4532200000000159</v>
      </c>
      <c r="O1108" s="69">
        <f>Table8[[#This Row],[Erorr 2]]^2</f>
        <v>29.737608368400174</v>
      </c>
      <c r="P1108" s="69">
        <f>ABS(Table8[[#This Row],[Erorr 2]])</f>
        <v>5.4532200000000159</v>
      </c>
      <c r="Q1108" s="6">
        <f>Table8[[#This Row],[Abs Erorr 4]]/Table8[[#This Row],[Adj Close]]</f>
        <v>5.1473247828073408E-2</v>
      </c>
    </row>
    <row r="1109" spans="6:17" x14ac:dyDescent="0.3">
      <c r="F1109" s="79">
        <v>45071</v>
      </c>
      <c r="G1109" s="80">
        <v>105.1504</v>
      </c>
      <c r="H1109" s="69">
        <f t="shared" si="34"/>
        <v>106.64135</v>
      </c>
      <c r="I1109" s="69">
        <f>(Table8[[#This Row],[Adj Close]]-Table8[[#This Row],[Forecast 3 Period]])</f>
        <v>-1.490949999999998</v>
      </c>
      <c r="J1109" s="69">
        <f>Table8[[#This Row],[Erorr ]]^2</f>
        <v>2.2229319024999938</v>
      </c>
      <c r="K1109" s="69">
        <f>ABS(Table8[[#This Row],[Erorr ]])</f>
        <v>1.490949999999998</v>
      </c>
      <c r="L1109" s="6">
        <f>Table8[[#This Row],[Abs Erorr ]]/Table8[[#This Row],[Adj Close]]</f>
        <v>1.4179213773794469E-2</v>
      </c>
      <c r="M1109" s="75">
        <f t="shared" si="35"/>
        <v>109.55970000000002</v>
      </c>
      <c r="N1109" s="69">
        <f>(Table8[[#This Row],[Adj Close]]-Table8[[#This Row],[Forecast 6 Period ]])</f>
        <v>-4.409300000000016</v>
      </c>
      <c r="O1109" s="69">
        <f>Table8[[#This Row],[Erorr 2]]^2</f>
        <v>19.441926490000142</v>
      </c>
      <c r="P1109" s="69">
        <f>ABS(Table8[[#This Row],[Erorr 2]])</f>
        <v>4.409300000000016</v>
      </c>
      <c r="Q1109" s="6">
        <f>Table8[[#This Row],[Abs Erorr 4]]/Table8[[#This Row],[Adj Close]]</f>
        <v>4.1933268917664752E-2</v>
      </c>
    </row>
    <row r="1110" spans="6:17" x14ac:dyDescent="0.3">
      <c r="F1110" s="79">
        <v>45072</v>
      </c>
      <c r="G1110" s="80">
        <v>105.1798</v>
      </c>
      <c r="H1110" s="69">
        <f t="shared" si="34"/>
        <v>105.76966</v>
      </c>
      <c r="I1110" s="69">
        <f>(Table8[[#This Row],[Adj Close]]-Table8[[#This Row],[Forecast 3 Period]])</f>
        <v>-0.58986000000000161</v>
      </c>
      <c r="J1110" s="69">
        <f>Table8[[#This Row],[Erorr ]]^2</f>
        <v>0.34793481960000189</v>
      </c>
      <c r="K1110" s="69">
        <f>ABS(Table8[[#This Row],[Erorr ]])</f>
        <v>0.58986000000000161</v>
      </c>
      <c r="L1110" s="6">
        <f>Table8[[#This Row],[Abs Erorr ]]/Table8[[#This Row],[Adj Close]]</f>
        <v>5.6081110631509244E-3</v>
      </c>
      <c r="M1110" s="75">
        <f t="shared" si="35"/>
        <v>107.91807000000001</v>
      </c>
      <c r="N1110" s="69">
        <f>(Table8[[#This Row],[Adj Close]]-Table8[[#This Row],[Forecast 6 Period ]])</f>
        <v>-2.7382700000000142</v>
      </c>
      <c r="O1110" s="69">
        <f>Table8[[#This Row],[Erorr 2]]^2</f>
        <v>7.4981225929000779</v>
      </c>
      <c r="P1110" s="69">
        <f>ABS(Table8[[#This Row],[Erorr 2]])</f>
        <v>2.7382700000000142</v>
      </c>
      <c r="Q1110" s="6">
        <f>Table8[[#This Row],[Abs Erorr 4]]/Table8[[#This Row],[Adj Close]]</f>
        <v>2.6034181468304884E-2</v>
      </c>
    </row>
    <row r="1111" spans="6:17" x14ac:dyDescent="0.3">
      <c r="F1111" s="79">
        <v>45076</v>
      </c>
      <c r="G1111" s="80">
        <v>104.21120000000001</v>
      </c>
      <c r="H1111" s="69">
        <f t="shared" si="34"/>
        <v>105.39988</v>
      </c>
      <c r="I1111" s="69">
        <f>(Table8[[#This Row],[Adj Close]]-Table8[[#This Row],[Forecast 3 Period]])</f>
        <v>-1.1886799999999909</v>
      </c>
      <c r="J1111" s="69">
        <f>Table8[[#This Row],[Erorr ]]^2</f>
        <v>1.4129601423999782</v>
      </c>
      <c r="K1111" s="69">
        <f>ABS(Table8[[#This Row],[Erorr ]])</f>
        <v>1.1886799999999909</v>
      </c>
      <c r="L1111" s="6">
        <f>Table8[[#This Row],[Abs Erorr ]]/Table8[[#This Row],[Adj Close]]</f>
        <v>1.1406451513848712E-2</v>
      </c>
      <c r="M1111" s="75">
        <f t="shared" si="35"/>
        <v>106.54549</v>
      </c>
      <c r="N1111" s="69">
        <f>(Table8[[#This Row],[Adj Close]]-Table8[[#This Row],[Forecast 6 Period ]])</f>
        <v>-2.3342899999999958</v>
      </c>
      <c r="O1111" s="69">
        <f>Table8[[#This Row],[Erorr 2]]^2</f>
        <v>5.4489098040999799</v>
      </c>
      <c r="P1111" s="69">
        <f>ABS(Table8[[#This Row],[Erorr 2]])</f>
        <v>2.3342899999999958</v>
      </c>
      <c r="Q1111" s="6">
        <f>Table8[[#This Row],[Abs Erorr 4]]/Table8[[#This Row],[Adj Close]]</f>
        <v>2.2399607719707629E-2</v>
      </c>
    </row>
    <row r="1112" spans="6:17" x14ac:dyDescent="0.3">
      <c r="F1112" s="79">
        <v>45077</v>
      </c>
      <c r="G1112" s="80">
        <v>102.9785</v>
      </c>
      <c r="H1112" s="69">
        <f t="shared" si="34"/>
        <v>104.78354</v>
      </c>
      <c r="I1112" s="69">
        <f>(Table8[[#This Row],[Adj Close]]-Table8[[#This Row],[Forecast 3 Period]])</f>
        <v>-1.8050400000000053</v>
      </c>
      <c r="J1112" s="69">
        <f>Table8[[#This Row],[Erorr ]]^2</f>
        <v>3.2581694016000191</v>
      </c>
      <c r="K1112" s="69">
        <f>ABS(Table8[[#This Row],[Erorr ]])</f>
        <v>1.8050400000000053</v>
      </c>
      <c r="L1112" s="6">
        <f>Table8[[#This Row],[Abs Erorr ]]/Table8[[#This Row],[Adj Close]]</f>
        <v>1.7528319018047508E-2</v>
      </c>
      <c r="M1112" s="75">
        <f t="shared" si="35"/>
        <v>105.51825000000002</v>
      </c>
      <c r="N1112" s="69">
        <f>(Table8[[#This Row],[Adj Close]]-Table8[[#This Row],[Forecast 6 Period ]])</f>
        <v>-2.5397500000000264</v>
      </c>
      <c r="O1112" s="69">
        <f>Table8[[#This Row],[Erorr 2]]^2</f>
        <v>6.4503300625001341</v>
      </c>
      <c r="P1112" s="69">
        <f>ABS(Table8[[#This Row],[Erorr 2]])</f>
        <v>2.5397500000000264</v>
      </c>
      <c r="Q1112" s="6">
        <f>Table8[[#This Row],[Abs Erorr 4]]/Table8[[#This Row],[Adj Close]]</f>
        <v>2.46629150745061E-2</v>
      </c>
    </row>
    <row r="1113" spans="6:17" x14ac:dyDescent="0.3">
      <c r="F1113" s="79">
        <v>45078</v>
      </c>
      <c r="G1113" s="80">
        <v>101.3839</v>
      </c>
      <c r="H1113" s="69">
        <f t="shared" si="34"/>
        <v>104.00869999999999</v>
      </c>
      <c r="I1113" s="69">
        <f>(Table8[[#This Row],[Adj Close]]-Table8[[#This Row],[Forecast 3 Period]])</f>
        <v>-2.6247999999999934</v>
      </c>
      <c r="J1113" s="69">
        <f>Table8[[#This Row],[Erorr ]]^2</f>
        <v>6.8895750399999649</v>
      </c>
      <c r="K1113" s="69">
        <f>ABS(Table8[[#This Row],[Erorr ]])</f>
        <v>2.6247999999999934</v>
      </c>
      <c r="L1113" s="6">
        <f>Table8[[#This Row],[Abs Erorr ]]/Table8[[#This Row],[Adj Close]]</f>
        <v>2.5889712271869533E-2</v>
      </c>
      <c r="M1113" s="75">
        <f t="shared" si="35"/>
        <v>104.74048000000002</v>
      </c>
      <c r="N1113" s="69">
        <f>(Table8[[#This Row],[Adj Close]]-Table8[[#This Row],[Forecast 6 Period ]])</f>
        <v>-3.3565800000000223</v>
      </c>
      <c r="O1113" s="69">
        <f>Table8[[#This Row],[Erorr 2]]^2</f>
        <v>11.266629296400151</v>
      </c>
      <c r="P1113" s="69">
        <f>ABS(Table8[[#This Row],[Erorr 2]])</f>
        <v>3.3565800000000223</v>
      </c>
      <c r="Q1113" s="6">
        <f>Table8[[#This Row],[Abs Erorr 4]]/Table8[[#This Row],[Adj Close]]</f>
        <v>3.3107623597040774E-2</v>
      </c>
    </row>
    <row r="1114" spans="6:17" x14ac:dyDescent="0.3">
      <c r="F1114" s="79">
        <v>45079</v>
      </c>
      <c r="G1114" s="80">
        <v>105.791</v>
      </c>
      <c r="H1114" s="69">
        <f t="shared" si="34"/>
        <v>102.71047000000002</v>
      </c>
      <c r="I1114" s="69">
        <f>(Table8[[#This Row],[Adj Close]]-Table8[[#This Row],[Forecast 3 Period]])</f>
        <v>3.0805299999999818</v>
      </c>
      <c r="J1114" s="69">
        <f>Table8[[#This Row],[Erorr ]]^2</f>
        <v>9.4896650808998881</v>
      </c>
      <c r="K1114" s="69">
        <f>ABS(Table8[[#This Row],[Erorr ]])</f>
        <v>3.0805299999999818</v>
      </c>
      <c r="L1114" s="6">
        <f>Table8[[#This Row],[Abs Erorr ]]/Table8[[#This Row],[Adj Close]]</f>
        <v>2.9119017685814312E-2</v>
      </c>
      <c r="M1114" s="75">
        <f t="shared" si="35"/>
        <v>103.86000000000001</v>
      </c>
      <c r="N1114" s="69">
        <f>(Table8[[#This Row],[Adj Close]]-Table8[[#This Row],[Forecast 6 Period ]])</f>
        <v>1.9309999999999832</v>
      </c>
      <c r="O1114" s="69">
        <f>Table8[[#This Row],[Erorr 2]]^2</f>
        <v>3.7287609999999352</v>
      </c>
      <c r="P1114" s="69">
        <f>ABS(Table8[[#This Row],[Erorr 2]])</f>
        <v>1.9309999999999832</v>
      </c>
      <c r="Q1114" s="6">
        <f>Table8[[#This Row],[Abs Erorr 4]]/Table8[[#This Row],[Adj Close]]</f>
        <v>1.8252970479530235E-2</v>
      </c>
    </row>
    <row r="1115" spans="6:17" x14ac:dyDescent="0.3">
      <c r="F1115" s="79">
        <v>45082</v>
      </c>
      <c r="G1115" s="80">
        <v>103.2586</v>
      </c>
      <c r="H1115" s="69">
        <f t="shared" si="34"/>
        <v>103.62512000000001</v>
      </c>
      <c r="I1115" s="69">
        <f>(Table8[[#This Row],[Adj Close]]-Table8[[#This Row],[Forecast 3 Period]])</f>
        <v>-0.36652000000000839</v>
      </c>
      <c r="J1115" s="69">
        <f>Table8[[#This Row],[Erorr ]]^2</f>
        <v>0.13433691040000614</v>
      </c>
      <c r="K1115" s="69">
        <f>ABS(Table8[[#This Row],[Erorr ]])</f>
        <v>0.36652000000000839</v>
      </c>
      <c r="L1115" s="6">
        <f>Table8[[#This Row],[Abs Erorr ]]/Table8[[#This Row],[Adj Close]]</f>
        <v>3.5495348571451522E-3</v>
      </c>
      <c r="M1115" s="75">
        <f t="shared" si="35"/>
        <v>103.90594000000002</v>
      </c>
      <c r="N1115" s="69">
        <f>(Table8[[#This Row],[Adj Close]]-Table8[[#This Row],[Forecast 6 Period ]])</f>
        <v>-0.64734000000001402</v>
      </c>
      <c r="O1115" s="69">
        <f>Table8[[#This Row],[Erorr 2]]^2</f>
        <v>0.41904907560001814</v>
      </c>
      <c r="P1115" s="69">
        <f>ABS(Table8[[#This Row],[Erorr 2]])</f>
        <v>0.64734000000001402</v>
      </c>
      <c r="Q1115" s="6">
        <f>Table8[[#This Row],[Abs Erorr 4]]/Table8[[#This Row],[Adj Close]]</f>
        <v>6.2691146306459123E-3</v>
      </c>
    </row>
    <row r="1116" spans="6:17" x14ac:dyDescent="0.3">
      <c r="F1116" s="79">
        <v>45083</v>
      </c>
      <c r="G1116" s="80">
        <v>104.2303</v>
      </c>
      <c r="H1116" s="69">
        <f t="shared" si="34"/>
        <v>103.45590999999999</v>
      </c>
      <c r="I1116" s="69">
        <f>(Table8[[#This Row],[Adj Close]]-Table8[[#This Row],[Forecast 3 Period]])</f>
        <v>0.77439000000001101</v>
      </c>
      <c r="J1116" s="69">
        <f>Table8[[#This Row],[Erorr ]]^2</f>
        <v>0.59967987210001705</v>
      </c>
      <c r="K1116" s="69">
        <f>ABS(Table8[[#This Row],[Erorr ]])</f>
        <v>0.77439000000001101</v>
      </c>
      <c r="L1116" s="6">
        <f>Table8[[#This Row],[Abs Erorr ]]/Table8[[#This Row],[Adj Close]]</f>
        <v>7.4296054026517337E-3</v>
      </c>
      <c r="M1116" s="75">
        <f t="shared" si="35"/>
        <v>103.6215</v>
      </c>
      <c r="N1116" s="69">
        <f>(Table8[[#This Row],[Adj Close]]-Table8[[#This Row],[Forecast 6 Period ]])</f>
        <v>0.60880000000000223</v>
      </c>
      <c r="O1116" s="69">
        <f>Table8[[#This Row],[Erorr 2]]^2</f>
        <v>0.3706374400000027</v>
      </c>
      <c r="P1116" s="69">
        <f>ABS(Table8[[#This Row],[Erorr 2]])</f>
        <v>0.60880000000000223</v>
      </c>
      <c r="Q1116" s="6">
        <f>Table8[[#This Row],[Abs Erorr 4]]/Table8[[#This Row],[Adj Close]]</f>
        <v>5.8409119037362671E-3</v>
      </c>
    </row>
    <row r="1117" spans="6:17" x14ac:dyDescent="0.3">
      <c r="F1117" s="79">
        <v>45084</v>
      </c>
      <c r="G1117" s="80">
        <v>105.11369999999999</v>
      </c>
      <c r="H1117" s="69">
        <f t="shared" si="34"/>
        <v>104.40700000000001</v>
      </c>
      <c r="I1117" s="69">
        <f>(Table8[[#This Row],[Adj Close]]-Table8[[#This Row],[Forecast 3 Period]])</f>
        <v>0.70669999999998367</v>
      </c>
      <c r="J1117" s="69">
        <f>Table8[[#This Row],[Erorr ]]^2</f>
        <v>0.49942488999997692</v>
      </c>
      <c r="K1117" s="69">
        <f>ABS(Table8[[#This Row],[Erorr ]])</f>
        <v>0.70669999999998367</v>
      </c>
      <c r="L1117" s="6">
        <f>Table8[[#This Row],[Abs Erorr ]]/Table8[[#This Row],[Adj Close]]</f>
        <v>6.7231959297406876E-3</v>
      </c>
      <c r="M1117" s="75">
        <f t="shared" si="35"/>
        <v>103.65173</v>
      </c>
      <c r="N1117" s="69">
        <f>(Table8[[#This Row],[Adj Close]]-Table8[[#This Row],[Forecast 6 Period ]])</f>
        <v>1.4619699999999938</v>
      </c>
      <c r="O1117" s="69">
        <f>Table8[[#This Row],[Erorr 2]]^2</f>
        <v>2.137356280899982</v>
      </c>
      <c r="P1117" s="69">
        <f>ABS(Table8[[#This Row],[Erorr 2]])</f>
        <v>1.4619699999999938</v>
      </c>
      <c r="Q1117" s="6">
        <f>Table8[[#This Row],[Abs Erorr 4]]/Table8[[#This Row],[Adj Close]]</f>
        <v>1.3908462931092654E-2</v>
      </c>
    </row>
    <row r="1118" spans="6:17" x14ac:dyDescent="0.3">
      <c r="F1118" s="79">
        <v>45085</v>
      </c>
      <c r="G1118" s="80">
        <v>104.2402</v>
      </c>
      <c r="H1118" s="69">
        <f t="shared" si="34"/>
        <v>104.29215000000001</v>
      </c>
      <c r="I1118" s="69">
        <f>(Table8[[#This Row],[Adj Close]]-Table8[[#This Row],[Forecast 3 Period]])</f>
        <v>-5.1950000000005048E-2</v>
      </c>
      <c r="J1118" s="69">
        <f>Table8[[#This Row],[Erorr ]]^2</f>
        <v>2.6988025000005246E-3</v>
      </c>
      <c r="K1118" s="69">
        <f>ABS(Table8[[#This Row],[Erorr ]])</f>
        <v>5.1950000000005048E-2</v>
      </c>
      <c r="L1118" s="6">
        <f>Table8[[#This Row],[Abs Erorr ]]/Table8[[#This Row],[Adj Close]]</f>
        <v>4.9836819192600407E-4</v>
      </c>
      <c r="M1118" s="75">
        <f t="shared" si="35"/>
        <v>104.11496</v>
      </c>
      <c r="N1118" s="69">
        <f>(Table8[[#This Row],[Adj Close]]-Table8[[#This Row],[Forecast 6 Period ]])</f>
        <v>0.12524000000000513</v>
      </c>
      <c r="O1118" s="69">
        <f>Table8[[#This Row],[Erorr 2]]^2</f>
        <v>1.5685057600001284E-2</v>
      </c>
      <c r="P1118" s="69">
        <f>ABS(Table8[[#This Row],[Erorr 2]])</f>
        <v>0.12524000000000513</v>
      </c>
      <c r="Q1118" s="6">
        <f>Table8[[#This Row],[Abs Erorr 4]]/Table8[[#This Row],[Adj Close]]</f>
        <v>1.2014558682735175E-3</v>
      </c>
    </row>
    <row r="1119" spans="6:17" x14ac:dyDescent="0.3">
      <c r="F1119" s="79">
        <v>45086</v>
      </c>
      <c r="G1119" s="80">
        <v>103.9064</v>
      </c>
      <c r="H1119" s="69">
        <f t="shared" si="34"/>
        <v>104.49928</v>
      </c>
      <c r="I1119" s="69">
        <f>(Table8[[#This Row],[Adj Close]]-Table8[[#This Row],[Forecast 3 Period]])</f>
        <v>-0.59287999999999386</v>
      </c>
      <c r="J1119" s="69">
        <f>Table8[[#This Row],[Erorr ]]^2</f>
        <v>0.35150669439999271</v>
      </c>
      <c r="K1119" s="69">
        <f>ABS(Table8[[#This Row],[Erorr ]])</f>
        <v>0.59287999999999386</v>
      </c>
      <c r="L1119" s="6">
        <f>Table8[[#This Row],[Abs Erorr ]]/Table8[[#This Row],[Adj Close]]</f>
        <v>5.705904544859545E-3</v>
      </c>
      <c r="M1119" s="75">
        <f t="shared" si="35"/>
        <v>104.08605</v>
      </c>
      <c r="N1119" s="69">
        <f>(Table8[[#This Row],[Adj Close]]-Table8[[#This Row],[Forecast 6 Period ]])</f>
        <v>-0.1796499999999952</v>
      </c>
      <c r="O1119" s="69">
        <f>Table8[[#This Row],[Erorr 2]]^2</f>
        <v>3.2274122499998274E-2</v>
      </c>
      <c r="P1119" s="69">
        <f>ABS(Table8[[#This Row],[Erorr 2]])</f>
        <v>0.1796499999999952</v>
      </c>
      <c r="Q1119" s="6">
        <f>Table8[[#This Row],[Abs Erorr 4]]/Table8[[#This Row],[Adj Close]]</f>
        <v>1.7289599100728656E-3</v>
      </c>
    </row>
    <row r="1120" spans="6:17" x14ac:dyDescent="0.3">
      <c r="F1120" s="79">
        <v>45089</v>
      </c>
      <c r="G1120" s="80">
        <v>104.85850000000001</v>
      </c>
      <c r="H1120" s="69">
        <f t="shared" si="34"/>
        <v>104.36873</v>
      </c>
      <c r="I1120" s="69">
        <f>(Table8[[#This Row],[Adj Close]]-Table8[[#This Row],[Forecast 3 Period]])</f>
        <v>0.48977000000000714</v>
      </c>
      <c r="J1120" s="69">
        <f>Table8[[#This Row],[Erorr ]]^2</f>
        <v>0.23987465290000701</v>
      </c>
      <c r="K1120" s="69">
        <f>ABS(Table8[[#This Row],[Erorr ]])</f>
        <v>0.48977000000000714</v>
      </c>
      <c r="L1120" s="6">
        <f>Table8[[#This Row],[Abs Erorr ]]/Table8[[#This Row],[Adj Close]]</f>
        <v>4.670770609917242E-3</v>
      </c>
      <c r="M1120" s="75">
        <f t="shared" si="35"/>
        <v>104.40308</v>
      </c>
      <c r="N1120" s="69">
        <f>(Table8[[#This Row],[Adj Close]]-Table8[[#This Row],[Forecast 6 Period ]])</f>
        <v>0.45542000000000371</v>
      </c>
      <c r="O1120" s="69">
        <f>Table8[[#This Row],[Erorr 2]]^2</f>
        <v>0.20740737640000337</v>
      </c>
      <c r="P1120" s="69">
        <f>ABS(Table8[[#This Row],[Erorr 2]])</f>
        <v>0.45542000000000371</v>
      </c>
      <c r="Q1120" s="6">
        <f>Table8[[#This Row],[Abs Erorr 4]]/Table8[[#This Row],[Adj Close]]</f>
        <v>4.3431862939104001E-3</v>
      </c>
    </row>
    <row r="1121" spans="6:17" x14ac:dyDescent="0.3">
      <c r="F1121" s="79">
        <v>45090</v>
      </c>
      <c r="G1121" s="80">
        <v>104.8094</v>
      </c>
      <c r="H1121" s="69">
        <f t="shared" si="34"/>
        <v>104.38737999999999</v>
      </c>
      <c r="I1121" s="69">
        <f>(Table8[[#This Row],[Adj Close]]-Table8[[#This Row],[Forecast 3 Period]])</f>
        <v>0.42202000000000339</v>
      </c>
      <c r="J1121" s="69">
        <f>Table8[[#This Row],[Erorr ]]^2</f>
        <v>0.17810088040000285</v>
      </c>
      <c r="K1121" s="69">
        <f>ABS(Table8[[#This Row],[Erorr ]])</f>
        <v>0.42202000000000339</v>
      </c>
      <c r="L1121" s="6">
        <f>Table8[[#This Row],[Abs Erorr ]]/Table8[[#This Row],[Adj Close]]</f>
        <v>4.0265472371753238E-3</v>
      </c>
      <c r="M1121" s="75">
        <f t="shared" si="35"/>
        <v>104.37265000000001</v>
      </c>
      <c r="N1121" s="69">
        <f>(Table8[[#This Row],[Adj Close]]-Table8[[#This Row],[Forecast 6 Period ]])</f>
        <v>0.43674999999998931</v>
      </c>
      <c r="O1121" s="69">
        <f>Table8[[#This Row],[Erorr 2]]^2</f>
        <v>0.19075056249999067</v>
      </c>
      <c r="P1121" s="69">
        <f>ABS(Table8[[#This Row],[Erorr 2]])</f>
        <v>0.43674999999998931</v>
      </c>
      <c r="Q1121" s="6">
        <f>Table8[[#This Row],[Abs Erorr 4]]/Table8[[#This Row],[Adj Close]]</f>
        <v>4.1670880665282822E-3</v>
      </c>
    </row>
    <row r="1122" spans="6:17" x14ac:dyDescent="0.3">
      <c r="F1122" s="79">
        <v>45091</v>
      </c>
      <c r="G1122" s="80">
        <v>110.77719999999999</v>
      </c>
      <c r="H1122" s="69">
        <f t="shared" si="34"/>
        <v>104.55323</v>
      </c>
      <c r="I1122" s="69">
        <f>(Table8[[#This Row],[Adj Close]]-Table8[[#This Row],[Forecast 3 Period]])</f>
        <v>6.2239699999999942</v>
      </c>
      <c r="J1122" s="69">
        <f>Table8[[#This Row],[Erorr ]]^2</f>
        <v>38.737802560899929</v>
      </c>
      <c r="K1122" s="69">
        <f>ABS(Table8[[#This Row],[Erorr ]])</f>
        <v>6.2239699999999942</v>
      </c>
      <c r="L1122" s="6">
        <f>Table8[[#This Row],[Abs Erorr ]]/Table8[[#This Row],[Adj Close]]</f>
        <v>5.6184575887456935E-2</v>
      </c>
      <c r="M1122" s="75">
        <f t="shared" si="35"/>
        <v>104.49730000000001</v>
      </c>
      <c r="N1122" s="69">
        <f>(Table8[[#This Row],[Adj Close]]-Table8[[#This Row],[Forecast 6 Period ]])</f>
        <v>6.2798999999999836</v>
      </c>
      <c r="O1122" s="69">
        <f>Table8[[#This Row],[Erorr 2]]^2</f>
        <v>39.437144009999791</v>
      </c>
      <c r="P1122" s="69">
        <f>ABS(Table8[[#This Row],[Erorr 2]])</f>
        <v>6.2798999999999836</v>
      </c>
      <c r="Q1122" s="6">
        <f>Table8[[#This Row],[Abs Erorr 4]]/Table8[[#This Row],[Adj Close]]</f>
        <v>5.6689463174732564E-2</v>
      </c>
    </row>
    <row r="1123" spans="6:17" x14ac:dyDescent="0.3">
      <c r="F1123" s="79">
        <v>45092</v>
      </c>
      <c r="G1123" s="80">
        <v>110.3355</v>
      </c>
      <c r="H1123" s="69">
        <f t="shared" si="34"/>
        <v>107.21124999999999</v>
      </c>
      <c r="I1123" s="69">
        <f>(Table8[[#This Row],[Adj Close]]-Table8[[#This Row],[Forecast 3 Period]])</f>
        <v>3.1242500000000035</v>
      </c>
      <c r="J1123" s="69">
        <f>Table8[[#This Row],[Erorr ]]^2</f>
        <v>9.7609380625000224</v>
      </c>
      <c r="K1123" s="69">
        <f>ABS(Table8[[#This Row],[Erorr ]])</f>
        <v>3.1242500000000035</v>
      </c>
      <c r="L1123" s="6">
        <f>Table8[[#This Row],[Abs Erorr ]]/Table8[[#This Row],[Adj Close]]</f>
        <v>2.8315909204199949E-2</v>
      </c>
      <c r="M1123" s="75">
        <f t="shared" si="35"/>
        <v>105.80569000000001</v>
      </c>
      <c r="N1123" s="69">
        <f>(Table8[[#This Row],[Adj Close]]-Table8[[#This Row],[Forecast 6 Period ]])</f>
        <v>4.5298099999999835</v>
      </c>
      <c r="O1123" s="69">
        <f>Table8[[#This Row],[Erorr 2]]^2</f>
        <v>20.519178636099848</v>
      </c>
      <c r="P1123" s="69">
        <f>ABS(Table8[[#This Row],[Erorr 2]])</f>
        <v>4.5298099999999835</v>
      </c>
      <c r="Q1123" s="6">
        <f>Table8[[#This Row],[Abs Erorr 4]]/Table8[[#This Row],[Adj Close]]</f>
        <v>4.1054873544779186E-2</v>
      </c>
    </row>
    <row r="1124" spans="6:17" x14ac:dyDescent="0.3">
      <c r="F1124" s="79">
        <v>45093</v>
      </c>
      <c r="G1124" s="80">
        <v>111.49379999999999</v>
      </c>
      <c r="H1124" s="69">
        <f t="shared" si="34"/>
        <v>108.81017999999999</v>
      </c>
      <c r="I1124" s="69">
        <f>(Table8[[#This Row],[Adj Close]]-Table8[[#This Row],[Forecast 3 Period]])</f>
        <v>2.6836200000000048</v>
      </c>
      <c r="J1124" s="69">
        <f>Table8[[#This Row],[Erorr ]]^2</f>
        <v>7.2018163044000261</v>
      </c>
      <c r="K1124" s="69">
        <f>ABS(Table8[[#This Row],[Erorr ]])</f>
        <v>2.6836200000000048</v>
      </c>
      <c r="L1124" s="6">
        <f>Table8[[#This Row],[Abs Erorr ]]/Table8[[#This Row],[Adj Close]]</f>
        <v>2.4069679210861995E-2</v>
      </c>
      <c r="M1124" s="75">
        <f t="shared" si="35"/>
        <v>106.97077999999999</v>
      </c>
      <c r="N1124" s="69">
        <f>(Table8[[#This Row],[Adj Close]]-Table8[[#This Row],[Forecast 6 Period ]])</f>
        <v>4.5230200000000025</v>
      </c>
      <c r="O1124" s="69">
        <f>Table8[[#This Row],[Erorr 2]]^2</f>
        <v>20.457709920400024</v>
      </c>
      <c r="P1124" s="69">
        <f>ABS(Table8[[#This Row],[Erorr 2]])</f>
        <v>4.5230200000000025</v>
      </c>
      <c r="Q1124" s="6">
        <f>Table8[[#This Row],[Abs Erorr 4]]/Table8[[#This Row],[Adj Close]]</f>
        <v>4.0567457562662702E-2</v>
      </c>
    </row>
    <row r="1125" spans="6:17" x14ac:dyDescent="0.3">
      <c r="F1125" s="79">
        <v>45097</v>
      </c>
      <c r="G1125" s="80">
        <v>107.5185</v>
      </c>
      <c r="H1125" s="69">
        <f t="shared" si="34"/>
        <v>110.93133</v>
      </c>
      <c r="I1125" s="69">
        <f>(Table8[[#This Row],[Adj Close]]-Table8[[#This Row],[Forecast 3 Period]])</f>
        <v>-3.4128299999999996</v>
      </c>
      <c r="J1125" s="69">
        <f>Table8[[#This Row],[Erorr ]]^2</f>
        <v>11.647408608899998</v>
      </c>
      <c r="K1125" s="69">
        <f>ABS(Table8[[#This Row],[Erorr ]])</f>
        <v>3.4128299999999996</v>
      </c>
      <c r="L1125" s="6">
        <f>Table8[[#This Row],[Abs Erorr ]]/Table8[[#This Row],[Adj Close]]</f>
        <v>3.1741793272785611E-2</v>
      </c>
      <c r="M1125" s="75">
        <f t="shared" si="35"/>
        <v>108.35967000000001</v>
      </c>
      <c r="N1125" s="69">
        <f>(Table8[[#This Row],[Adj Close]]-Table8[[#This Row],[Forecast 6 Period ]])</f>
        <v>-0.8411700000000053</v>
      </c>
      <c r="O1125" s="69">
        <f>Table8[[#This Row],[Erorr 2]]^2</f>
        <v>0.70756696890000892</v>
      </c>
      <c r="P1125" s="69">
        <f>ABS(Table8[[#This Row],[Erorr 2]])</f>
        <v>0.8411700000000053</v>
      </c>
      <c r="Q1125" s="6">
        <f>Table8[[#This Row],[Abs Erorr 4]]/Table8[[#This Row],[Adj Close]]</f>
        <v>7.8234908411111137E-3</v>
      </c>
    </row>
    <row r="1126" spans="6:17" x14ac:dyDescent="0.3">
      <c r="F1126" s="79">
        <v>45098</v>
      </c>
      <c r="G1126" s="80">
        <v>107.9504</v>
      </c>
      <c r="H1126" s="69">
        <f t="shared" si="34"/>
        <v>109.55618999999999</v>
      </c>
      <c r="I1126" s="69">
        <f>(Table8[[#This Row],[Adj Close]]-Table8[[#This Row],[Forecast 3 Period]])</f>
        <v>-1.6057899999999847</v>
      </c>
      <c r="J1126" s="69">
        <f>Table8[[#This Row],[Erorr ]]^2</f>
        <v>2.5785615240999511</v>
      </c>
      <c r="K1126" s="69">
        <f>ABS(Table8[[#This Row],[Erorr ]])</f>
        <v>1.6057899999999847</v>
      </c>
      <c r="L1126" s="6">
        <f>Table8[[#This Row],[Abs Erorr ]]/Table8[[#This Row],[Adj Close]]</f>
        <v>1.4875257525678318E-2</v>
      </c>
      <c r="M1126" s="75">
        <f t="shared" si="35"/>
        <v>108.99179000000001</v>
      </c>
      <c r="N1126" s="69">
        <f>(Table8[[#This Row],[Adj Close]]-Table8[[#This Row],[Forecast 6 Period ]])</f>
        <v>-1.0413900000000069</v>
      </c>
      <c r="O1126" s="69">
        <f>Table8[[#This Row],[Erorr 2]]^2</f>
        <v>1.0844931321000144</v>
      </c>
      <c r="P1126" s="69">
        <f>ABS(Table8[[#This Row],[Erorr 2]])</f>
        <v>1.0413900000000069</v>
      </c>
      <c r="Q1126" s="6">
        <f>Table8[[#This Row],[Abs Erorr 4]]/Table8[[#This Row],[Adj Close]]</f>
        <v>9.6469304421290415E-3</v>
      </c>
    </row>
    <row r="1127" spans="6:17" x14ac:dyDescent="0.3">
      <c r="F1127" s="79">
        <v>45099</v>
      </c>
      <c r="G1127" s="80">
        <v>108.42149999999999</v>
      </c>
      <c r="H1127" s="69">
        <f t="shared" si="34"/>
        <v>108.88385</v>
      </c>
      <c r="I1127" s="69">
        <f>(Table8[[#This Row],[Adj Close]]-Table8[[#This Row],[Forecast 3 Period]])</f>
        <v>-0.4623500000000007</v>
      </c>
      <c r="J1127" s="69">
        <f>Table8[[#This Row],[Erorr ]]^2</f>
        <v>0.21376752250000064</v>
      </c>
      <c r="K1127" s="69">
        <f>ABS(Table8[[#This Row],[Erorr ]])</f>
        <v>0.4623500000000007</v>
      </c>
      <c r="L1127" s="6">
        <f>Table8[[#This Row],[Abs Erorr ]]/Table8[[#This Row],[Adj Close]]</f>
        <v>4.2643756081589051E-3</v>
      </c>
      <c r="M1127" s="75">
        <f t="shared" si="35"/>
        <v>109.0183</v>
      </c>
      <c r="N1127" s="69">
        <f>(Table8[[#This Row],[Adj Close]]-Table8[[#This Row],[Forecast 6 Period ]])</f>
        <v>-0.59680000000000177</v>
      </c>
      <c r="O1127" s="69">
        <f>Table8[[#This Row],[Erorr 2]]^2</f>
        <v>0.35617024000000214</v>
      </c>
      <c r="P1127" s="69">
        <f>ABS(Table8[[#This Row],[Erorr 2]])</f>
        <v>0.59680000000000177</v>
      </c>
      <c r="Q1127" s="6">
        <f>Table8[[#This Row],[Abs Erorr 4]]/Table8[[#This Row],[Adj Close]]</f>
        <v>5.5044433069087019E-3</v>
      </c>
    </row>
    <row r="1128" spans="6:17" x14ac:dyDescent="0.3">
      <c r="F1128" s="79">
        <v>45100</v>
      </c>
      <c r="G1128" s="80">
        <v>107.49890000000001</v>
      </c>
      <c r="H1128" s="69">
        <f t="shared" si="34"/>
        <v>108.00927</v>
      </c>
      <c r="I1128" s="69">
        <f>(Table8[[#This Row],[Adj Close]]-Table8[[#This Row],[Forecast 3 Period]])</f>
        <v>-0.51036999999999466</v>
      </c>
      <c r="J1128" s="69">
        <f>Table8[[#This Row],[Erorr ]]^2</f>
        <v>0.26047753689999453</v>
      </c>
      <c r="K1128" s="69">
        <f>ABS(Table8[[#This Row],[Erorr ]])</f>
        <v>0.51036999999999466</v>
      </c>
      <c r="L1128" s="6">
        <f>Table8[[#This Row],[Abs Erorr ]]/Table8[[#This Row],[Adj Close]]</f>
        <v>4.7476764878523836E-3</v>
      </c>
      <c r="M1128" s="75">
        <f t="shared" si="35"/>
        <v>109.18811000000001</v>
      </c>
      <c r="N1128" s="69">
        <f>(Table8[[#This Row],[Adj Close]]-Table8[[#This Row],[Forecast 6 Period ]])</f>
        <v>-1.6892100000000028</v>
      </c>
      <c r="O1128" s="69">
        <f>Table8[[#This Row],[Erorr 2]]^2</f>
        <v>2.8534304241000092</v>
      </c>
      <c r="P1128" s="69">
        <f>ABS(Table8[[#This Row],[Erorr 2]])</f>
        <v>1.6892100000000028</v>
      </c>
      <c r="Q1128" s="6">
        <f>Table8[[#This Row],[Abs Erorr 4]]/Table8[[#This Row],[Adj Close]]</f>
        <v>1.5713742187129381E-2</v>
      </c>
    </row>
    <row r="1129" spans="6:17" x14ac:dyDescent="0.3">
      <c r="F1129" s="79">
        <v>45103</v>
      </c>
      <c r="G1129" s="80">
        <v>109.67789999999999</v>
      </c>
      <c r="H1129" s="69">
        <f t="shared" si="34"/>
        <v>107.91113</v>
      </c>
      <c r="I1129" s="69">
        <f>(Table8[[#This Row],[Adj Close]]-Table8[[#This Row],[Forecast 3 Period]])</f>
        <v>1.766769999999994</v>
      </c>
      <c r="J1129" s="69">
        <f>Table8[[#This Row],[Erorr ]]^2</f>
        <v>3.1214762328999788</v>
      </c>
      <c r="K1129" s="69">
        <f>ABS(Table8[[#This Row],[Erorr ]])</f>
        <v>1.766769999999994</v>
      </c>
      <c r="L1129" s="6">
        <f>Table8[[#This Row],[Abs Erorr ]]/Table8[[#This Row],[Adj Close]]</f>
        <v>1.6108714700044349E-2</v>
      </c>
      <c r="M1129" s="75">
        <f t="shared" si="35"/>
        <v>108.46079000000002</v>
      </c>
      <c r="N1129" s="69">
        <f>(Table8[[#This Row],[Adj Close]]-Table8[[#This Row],[Forecast 6 Period ]])</f>
        <v>1.2171099999999768</v>
      </c>
      <c r="O1129" s="69">
        <f>Table8[[#This Row],[Erorr 2]]^2</f>
        <v>1.4813567520999436</v>
      </c>
      <c r="P1129" s="69">
        <f>ABS(Table8[[#This Row],[Erorr 2]])</f>
        <v>1.2171099999999768</v>
      </c>
      <c r="Q1129" s="6">
        <f>Table8[[#This Row],[Abs Erorr 4]]/Table8[[#This Row],[Adj Close]]</f>
        <v>1.1097130780220782E-2</v>
      </c>
    </row>
    <row r="1130" spans="6:17" x14ac:dyDescent="0.3">
      <c r="F1130" s="79">
        <v>45104</v>
      </c>
      <c r="G1130" s="80">
        <v>111.5134</v>
      </c>
      <c r="H1130" s="69">
        <f t="shared" si="34"/>
        <v>108.64728000000001</v>
      </c>
      <c r="I1130" s="69">
        <f>(Table8[[#This Row],[Adj Close]]-Table8[[#This Row],[Forecast 3 Period]])</f>
        <v>2.8661199999999951</v>
      </c>
      <c r="J1130" s="69">
        <f>Table8[[#This Row],[Erorr ]]^2</f>
        <v>8.2146438543999718</v>
      </c>
      <c r="K1130" s="69">
        <f>ABS(Table8[[#This Row],[Erorr ]])</f>
        <v>2.8661199999999951</v>
      </c>
      <c r="L1130" s="6">
        <f>Table8[[#This Row],[Abs Erorr ]]/Table8[[#This Row],[Adj Close]]</f>
        <v>2.5702023254604335E-2</v>
      </c>
      <c r="M1130" s="75">
        <f t="shared" si="35"/>
        <v>108.61097000000001</v>
      </c>
      <c r="N1130" s="69">
        <f>(Table8[[#This Row],[Adj Close]]-Table8[[#This Row],[Forecast 6 Period ]])</f>
        <v>2.9024299999999954</v>
      </c>
      <c r="O1130" s="69">
        <f>Table8[[#This Row],[Erorr 2]]^2</f>
        <v>8.4240999048999736</v>
      </c>
      <c r="P1130" s="69">
        <f>ABS(Table8[[#This Row],[Erorr 2]])</f>
        <v>2.9024299999999954</v>
      </c>
      <c r="Q1130" s="6">
        <f>Table8[[#This Row],[Abs Erorr 4]]/Table8[[#This Row],[Adj Close]]</f>
        <v>2.6027634347082908E-2</v>
      </c>
    </row>
    <row r="1131" spans="6:17" x14ac:dyDescent="0.3">
      <c r="F1131" s="79">
        <v>45105</v>
      </c>
      <c r="G1131" s="80">
        <v>110.94410000000001</v>
      </c>
      <c r="H1131" s="69">
        <f t="shared" si="34"/>
        <v>109.75839999999999</v>
      </c>
      <c r="I1131" s="69">
        <f>(Table8[[#This Row],[Adj Close]]-Table8[[#This Row],[Forecast 3 Period]])</f>
        <v>1.1857000000000113</v>
      </c>
      <c r="J1131" s="69">
        <f>Table8[[#This Row],[Erorr ]]^2</f>
        <v>1.4058844900000267</v>
      </c>
      <c r="K1131" s="69">
        <f>ABS(Table8[[#This Row],[Erorr ]])</f>
        <v>1.1857000000000113</v>
      </c>
      <c r="L1131" s="6">
        <f>Table8[[#This Row],[Abs Erorr ]]/Table8[[#This Row],[Adj Close]]</f>
        <v>1.0687364177094693E-2</v>
      </c>
      <c r="M1131" s="75">
        <f t="shared" si="35"/>
        <v>108.96923000000002</v>
      </c>
      <c r="N1131" s="69">
        <f>(Table8[[#This Row],[Adj Close]]-Table8[[#This Row],[Forecast 6 Period ]])</f>
        <v>1.9748699999999815</v>
      </c>
      <c r="O1131" s="69">
        <f>Table8[[#This Row],[Erorr 2]]^2</f>
        <v>3.9001115168999267</v>
      </c>
      <c r="P1131" s="69">
        <f>ABS(Table8[[#This Row],[Erorr 2]])</f>
        <v>1.9748699999999815</v>
      </c>
      <c r="Q1131" s="6">
        <f>Table8[[#This Row],[Abs Erorr 4]]/Table8[[#This Row],[Adj Close]]</f>
        <v>1.7800586060907984E-2</v>
      </c>
    </row>
    <row r="1132" spans="6:17" x14ac:dyDescent="0.3">
      <c r="F1132" s="79">
        <v>45106</v>
      </c>
      <c r="G1132" s="80">
        <v>111.2778</v>
      </c>
      <c r="H1132" s="69">
        <f t="shared" si="34"/>
        <v>110.73502999999999</v>
      </c>
      <c r="I1132" s="69">
        <f>(Table8[[#This Row],[Adj Close]]-Table8[[#This Row],[Forecast 3 Period]])</f>
        <v>0.54277000000000442</v>
      </c>
      <c r="J1132" s="69">
        <f>Table8[[#This Row],[Erorr ]]^2</f>
        <v>0.29459927290000482</v>
      </c>
      <c r="K1132" s="69">
        <f>ABS(Table8[[#This Row],[Erorr ]])</f>
        <v>0.54277000000000442</v>
      </c>
      <c r="L1132" s="6">
        <f>Table8[[#This Row],[Abs Erorr ]]/Table8[[#This Row],[Adj Close]]</f>
        <v>4.877612605569165E-3</v>
      </c>
      <c r="M1132" s="75">
        <f t="shared" si="35"/>
        <v>109.56405000000001</v>
      </c>
      <c r="N1132" s="69">
        <f>(Table8[[#This Row],[Adj Close]]-Table8[[#This Row],[Forecast 6 Period ]])</f>
        <v>1.7137499999999903</v>
      </c>
      <c r="O1132" s="69">
        <f>Table8[[#This Row],[Erorr 2]]^2</f>
        <v>2.9369390624999667</v>
      </c>
      <c r="P1132" s="69">
        <f>ABS(Table8[[#This Row],[Erorr 2]])</f>
        <v>1.7137499999999903</v>
      </c>
      <c r="Q1132" s="6">
        <f>Table8[[#This Row],[Abs Erorr 4]]/Table8[[#This Row],[Adj Close]]</f>
        <v>1.5400645950944307E-2</v>
      </c>
    </row>
    <row r="1133" spans="6:17" x14ac:dyDescent="0.3">
      <c r="F1133" s="79">
        <v>45107</v>
      </c>
      <c r="G1133" s="80">
        <v>108.33320000000001</v>
      </c>
      <c r="H1133" s="69">
        <f t="shared" si="34"/>
        <v>111.24837000000001</v>
      </c>
      <c r="I1133" s="69">
        <f>(Table8[[#This Row],[Adj Close]]-Table8[[#This Row],[Forecast 3 Period]])</f>
        <v>-2.9151700000000034</v>
      </c>
      <c r="J1133" s="69">
        <f>Table8[[#This Row],[Erorr ]]^2</f>
        <v>8.4982161289000189</v>
      </c>
      <c r="K1133" s="69">
        <f>ABS(Table8[[#This Row],[Erorr ]])</f>
        <v>2.9151700000000034</v>
      </c>
      <c r="L1133" s="6">
        <f>Table8[[#This Row],[Abs Erorr ]]/Table8[[#This Row],[Adj Close]]</f>
        <v>2.6909294657593456E-2</v>
      </c>
      <c r="M1133" s="75">
        <f t="shared" si="35"/>
        <v>110.27468000000002</v>
      </c>
      <c r="N1133" s="69">
        <f>(Table8[[#This Row],[Adj Close]]-Table8[[#This Row],[Forecast 6 Period ]])</f>
        <v>-1.9414800000000128</v>
      </c>
      <c r="O1133" s="69">
        <f>Table8[[#This Row],[Erorr 2]]^2</f>
        <v>3.7693445904000495</v>
      </c>
      <c r="P1133" s="69">
        <f>ABS(Table8[[#This Row],[Erorr 2]])</f>
        <v>1.9414800000000128</v>
      </c>
      <c r="Q1133" s="6">
        <f>Table8[[#This Row],[Abs Erorr 4]]/Table8[[#This Row],[Adj Close]]</f>
        <v>1.7921375903231999E-2</v>
      </c>
    </row>
    <row r="1134" spans="6:17" x14ac:dyDescent="0.3">
      <c r="F1134" s="79">
        <v>45110</v>
      </c>
      <c r="G1134" s="80">
        <v>107.0964</v>
      </c>
      <c r="H1134" s="69">
        <f t="shared" si="34"/>
        <v>109.99985000000001</v>
      </c>
      <c r="I1134" s="69">
        <f>(Table8[[#This Row],[Adj Close]]-Table8[[#This Row],[Forecast 3 Period]])</f>
        <v>-2.9034500000000065</v>
      </c>
      <c r="J1134" s="69">
        <f>Table8[[#This Row],[Erorr ]]^2</f>
        <v>8.4300219025000374</v>
      </c>
      <c r="K1134" s="69">
        <f>ABS(Table8[[#This Row],[Erorr ]])</f>
        <v>2.9034500000000065</v>
      </c>
      <c r="L1134" s="6">
        <f>Table8[[#This Row],[Abs Erorr ]]/Table8[[#This Row],[Adj Close]]</f>
        <v>2.7110621832293208E-2</v>
      </c>
      <c r="M1134" s="75">
        <f t="shared" si="35"/>
        <v>110.13138000000001</v>
      </c>
      <c r="N1134" s="69">
        <f>(Table8[[#This Row],[Adj Close]]-Table8[[#This Row],[Forecast 6 Period ]])</f>
        <v>-3.0349800000000045</v>
      </c>
      <c r="O1134" s="69">
        <f>Table8[[#This Row],[Erorr 2]]^2</f>
        <v>9.2111036004000262</v>
      </c>
      <c r="P1134" s="69">
        <f>ABS(Table8[[#This Row],[Erorr 2]])</f>
        <v>3.0349800000000045</v>
      </c>
      <c r="Q1134" s="6">
        <f>Table8[[#This Row],[Abs Erorr 4]]/Table8[[#This Row],[Adj Close]]</f>
        <v>2.8338767689670284E-2</v>
      </c>
    </row>
    <row r="1135" spans="6:17" x14ac:dyDescent="0.3">
      <c r="F1135" s="79">
        <v>45112</v>
      </c>
      <c r="G1135" s="80">
        <v>105.12350000000001</v>
      </c>
      <c r="H1135" s="69">
        <f t="shared" si="34"/>
        <v>108.72185999999999</v>
      </c>
      <c r="I1135" s="69">
        <f>(Table8[[#This Row],[Adj Close]]-Table8[[#This Row],[Forecast 3 Period]])</f>
        <v>-3.5983599999999853</v>
      </c>
      <c r="J1135" s="69">
        <f>Table8[[#This Row],[Erorr ]]^2</f>
        <v>12.948194689599895</v>
      </c>
      <c r="K1135" s="69">
        <f>ABS(Table8[[#This Row],[Erorr ]])</f>
        <v>3.5983599999999853</v>
      </c>
      <c r="L1135" s="6">
        <f>Table8[[#This Row],[Abs Erorr ]]/Table8[[#This Row],[Adj Close]]</f>
        <v>3.4229834432833624E-2</v>
      </c>
      <c r="M1135" s="75">
        <f t="shared" si="35"/>
        <v>109.64943000000002</v>
      </c>
      <c r="N1135" s="69">
        <f>(Table8[[#This Row],[Adj Close]]-Table8[[#This Row],[Forecast 6 Period ]])</f>
        <v>-4.5259300000000167</v>
      </c>
      <c r="O1135" s="69">
        <f>Table8[[#This Row],[Erorr 2]]^2</f>
        <v>20.484042364900152</v>
      </c>
      <c r="P1135" s="69">
        <f>ABS(Table8[[#This Row],[Erorr 2]])</f>
        <v>4.5259300000000167</v>
      </c>
      <c r="Q1135" s="6">
        <f>Table8[[#This Row],[Abs Erorr 4]]/Table8[[#This Row],[Adj Close]]</f>
        <v>4.3053456172977657E-2</v>
      </c>
    </row>
    <row r="1136" spans="6:17" x14ac:dyDescent="0.3">
      <c r="F1136" s="79">
        <v>45113</v>
      </c>
      <c r="G1136" s="80">
        <v>103.1604</v>
      </c>
      <c r="H1136" s="69">
        <f t="shared" si="34"/>
        <v>106.67828000000002</v>
      </c>
      <c r="I1136" s="69">
        <f>(Table8[[#This Row],[Adj Close]]-Table8[[#This Row],[Forecast 3 Period]])</f>
        <v>-3.5178800000000194</v>
      </c>
      <c r="J1136" s="69">
        <f>Table8[[#This Row],[Erorr ]]^2</f>
        <v>12.375479694400136</v>
      </c>
      <c r="K1136" s="69">
        <f>ABS(Table8[[#This Row],[Erorr ]])</f>
        <v>3.5178800000000194</v>
      </c>
      <c r="L1136" s="6">
        <f>Table8[[#This Row],[Abs Erorr ]]/Table8[[#This Row],[Adj Close]]</f>
        <v>3.4101069790346099E-2</v>
      </c>
      <c r="M1136" s="75">
        <f t="shared" si="35"/>
        <v>108.61193000000002</v>
      </c>
      <c r="N1136" s="69">
        <f>(Table8[[#This Row],[Adj Close]]-Table8[[#This Row],[Forecast 6 Period ]])</f>
        <v>-5.4515300000000195</v>
      </c>
      <c r="O1136" s="69">
        <f>Table8[[#This Row],[Erorr 2]]^2</f>
        <v>29.719179340900212</v>
      </c>
      <c r="P1136" s="69">
        <f>ABS(Table8[[#This Row],[Erorr 2]])</f>
        <v>5.4515300000000195</v>
      </c>
      <c r="Q1136" s="6">
        <f>Table8[[#This Row],[Abs Erorr 4]]/Table8[[#This Row],[Adj Close]]</f>
        <v>5.2845180902749693E-2</v>
      </c>
    </row>
    <row r="1137" spans="6:17" x14ac:dyDescent="0.3">
      <c r="F1137" s="79">
        <v>45114</v>
      </c>
      <c r="G1137" s="80">
        <v>102.5322</v>
      </c>
      <c r="H1137" s="69">
        <f t="shared" si="34"/>
        <v>104.93012999999999</v>
      </c>
      <c r="I1137" s="69">
        <f>(Table8[[#This Row],[Adj Close]]-Table8[[#This Row],[Forecast 3 Period]])</f>
        <v>-2.3979299999999881</v>
      </c>
      <c r="J1137" s="69">
        <f>Table8[[#This Row],[Erorr ]]^2</f>
        <v>5.7500682848999434</v>
      </c>
      <c r="K1137" s="69">
        <f>ABS(Table8[[#This Row],[Erorr ]])</f>
        <v>2.3979299999999881</v>
      </c>
      <c r="L1137" s="6">
        <f>Table8[[#This Row],[Abs Erorr ]]/Table8[[#This Row],[Adj Close]]</f>
        <v>2.3387092054983585E-2</v>
      </c>
      <c r="M1137" s="75">
        <f t="shared" si="35"/>
        <v>106.96489000000001</v>
      </c>
      <c r="N1137" s="69">
        <f>(Table8[[#This Row],[Adj Close]]-Table8[[#This Row],[Forecast 6 Period ]])</f>
        <v>-4.432690000000008</v>
      </c>
      <c r="O1137" s="69">
        <f>Table8[[#This Row],[Erorr 2]]^2</f>
        <v>19.648740636100072</v>
      </c>
      <c r="P1137" s="69">
        <f>ABS(Table8[[#This Row],[Erorr 2]])</f>
        <v>4.432690000000008</v>
      </c>
      <c r="Q1137" s="6">
        <f>Table8[[#This Row],[Abs Erorr 4]]/Table8[[#This Row],[Adj Close]]</f>
        <v>4.3232174867992766E-2</v>
      </c>
    </row>
    <row r="1138" spans="6:17" x14ac:dyDescent="0.3">
      <c r="F1138" s="79">
        <v>45117</v>
      </c>
      <c r="G1138" s="80">
        <v>103.8279</v>
      </c>
      <c r="H1138" s="69">
        <f t="shared" si="34"/>
        <v>103.49805000000001</v>
      </c>
      <c r="I1138" s="69">
        <f>(Table8[[#This Row],[Adj Close]]-Table8[[#This Row],[Forecast 3 Period]])</f>
        <v>0.32984999999999332</v>
      </c>
      <c r="J1138" s="69">
        <f>Table8[[#This Row],[Erorr ]]^2</f>
        <v>0.10880102249999558</v>
      </c>
      <c r="K1138" s="69">
        <f>ABS(Table8[[#This Row],[Erorr ]])</f>
        <v>0.32984999999999332</v>
      </c>
      <c r="L1138" s="6">
        <f>Table8[[#This Row],[Abs Erorr ]]/Table8[[#This Row],[Adj Close]]</f>
        <v>3.1768917603071361E-3</v>
      </c>
      <c r="M1138" s="75">
        <f t="shared" si="35"/>
        <v>105.54360000000001</v>
      </c>
      <c r="N1138" s="69">
        <f>(Table8[[#This Row],[Adj Close]]-Table8[[#This Row],[Forecast 6 Period ]])</f>
        <v>-1.7157000000000124</v>
      </c>
      <c r="O1138" s="69">
        <f>Table8[[#This Row],[Erorr 2]]^2</f>
        <v>2.9436264900000428</v>
      </c>
      <c r="P1138" s="69">
        <f>ABS(Table8[[#This Row],[Erorr 2]])</f>
        <v>1.7157000000000124</v>
      </c>
      <c r="Q1138" s="6">
        <f>Table8[[#This Row],[Abs Erorr 4]]/Table8[[#This Row],[Adj Close]]</f>
        <v>1.6524460188446579E-2</v>
      </c>
    </row>
    <row r="1139" spans="6:17" x14ac:dyDescent="0.3">
      <c r="F1139" s="79">
        <v>45118</v>
      </c>
      <c r="G1139" s="80">
        <v>105.40819999999999</v>
      </c>
      <c r="H1139" s="69">
        <f t="shared" si="34"/>
        <v>103.23893999999999</v>
      </c>
      <c r="I1139" s="69">
        <f>(Table8[[#This Row],[Adj Close]]-Table8[[#This Row],[Forecast 3 Period]])</f>
        <v>2.1692600000000084</v>
      </c>
      <c r="J1139" s="69">
        <f>Table8[[#This Row],[Erorr ]]^2</f>
        <v>4.7056889476000361</v>
      </c>
      <c r="K1139" s="69">
        <f>ABS(Table8[[#This Row],[Erorr ]])</f>
        <v>2.1692600000000084</v>
      </c>
      <c r="L1139" s="6">
        <f>Table8[[#This Row],[Abs Erorr ]]/Table8[[#This Row],[Adj Close]]</f>
        <v>2.0579613350764064E-2</v>
      </c>
      <c r="M1139" s="75">
        <f t="shared" si="35"/>
        <v>104.47176</v>
      </c>
      <c r="N1139" s="69">
        <f>(Table8[[#This Row],[Adj Close]]-Table8[[#This Row],[Forecast 6 Period ]])</f>
        <v>0.93643999999999039</v>
      </c>
      <c r="O1139" s="69">
        <f>Table8[[#This Row],[Erorr 2]]^2</f>
        <v>0.87691987359998202</v>
      </c>
      <c r="P1139" s="69">
        <f>ABS(Table8[[#This Row],[Erorr 2]])</f>
        <v>0.93643999999999039</v>
      </c>
      <c r="Q1139" s="6">
        <f>Table8[[#This Row],[Abs Erorr 4]]/Table8[[#This Row],[Adj Close]]</f>
        <v>8.8839388206988675E-3</v>
      </c>
    </row>
    <row r="1140" spans="6:17" x14ac:dyDescent="0.3">
      <c r="F1140" s="79">
        <v>45119</v>
      </c>
      <c r="G1140" s="80">
        <v>105.7714</v>
      </c>
      <c r="H1140" s="69">
        <f t="shared" si="34"/>
        <v>104.07131</v>
      </c>
      <c r="I1140" s="69">
        <f>(Table8[[#This Row],[Adj Close]]-Table8[[#This Row],[Forecast 3 Period]])</f>
        <v>1.700090000000003</v>
      </c>
      <c r="J1140" s="69">
        <f>Table8[[#This Row],[Erorr ]]^2</f>
        <v>2.8903060081000103</v>
      </c>
      <c r="K1140" s="69">
        <f>ABS(Table8[[#This Row],[Erorr ]])</f>
        <v>1.700090000000003</v>
      </c>
      <c r="L1140" s="6">
        <f>Table8[[#This Row],[Abs Erorr ]]/Table8[[#This Row],[Adj Close]]</f>
        <v>1.6073248534102819E-2</v>
      </c>
      <c r="M1140" s="75">
        <f t="shared" si="35"/>
        <v>104.20773</v>
      </c>
      <c r="N1140" s="69">
        <f>(Table8[[#This Row],[Adj Close]]-Table8[[#This Row],[Forecast 6 Period ]])</f>
        <v>1.5636700000000019</v>
      </c>
      <c r="O1140" s="69">
        <f>Table8[[#This Row],[Erorr 2]]^2</f>
        <v>2.4450638689000059</v>
      </c>
      <c r="P1140" s="69">
        <f>ABS(Table8[[#This Row],[Erorr 2]])</f>
        <v>1.5636700000000019</v>
      </c>
      <c r="Q1140" s="6">
        <f>Table8[[#This Row],[Abs Erorr 4]]/Table8[[#This Row],[Adj Close]]</f>
        <v>1.4783485895052934E-2</v>
      </c>
    </row>
    <row r="1141" spans="6:17" x14ac:dyDescent="0.3">
      <c r="F1141" s="79">
        <v>45120</v>
      </c>
      <c r="G1141" s="80">
        <v>105.84990000000001</v>
      </c>
      <c r="H1141" s="69">
        <f t="shared" si="34"/>
        <v>105.07938999999999</v>
      </c>
      <c r="I1141" s="69">
        <f>(Table8[[#This Row],[Adj Close]]-Table8[[#This Row],[Forecast 3 Period]])</f>
        <v>0.77051000000001579</v>
      </c>
      <c r="J1141" s="69">
        <f>Table8[[#This Row],[Erorr ]]^2</f>
        <v>0.59368566010002433</v>
      </c>
      <c r="K1141" s="69">
        <f>ABS(Table8[[#This Row],[Erorr ]])</f>
        <v>0.77051000000001579</v>
      </c>
      <c r="L1141" s="6">
        <f>Table8[[#This Row],[Abs Erorr ]]/Table8[[#This Row],[Adj Close]]</f>
        <v>7.2792699851394827E-3</v>
      </c>
      <c r="M1141" s="75">
        <f t="shared" si="35"/>
        <v>104.33633</v>
      </c>
      <c r="N1141" s="69">
        <f>(Table8[[#This Row],[Adj Close]]-Table8[[#This Row],[Forecast 6 Period ]])</f>
        <v>1.5135700000000014</v>
      </c>
      <c r="O1141" s="69">
        <f>Table8[[#This Row],[Erorr 2]]^2</f>
        <v>2.2908941449000042</v>
      </c>
      <c r="P1141" s="69">
        <f>ABS(Table8[[#This Row],[Erorr 2]])</f>
        <v>1.5135700000000014</v>
      </c>
      <c r="Q1141" s="6">
        <f>Table8[[#This Row],[Abs Erorr 4]]/Table8[[#This Row],[Adj Close]]</f>
        <v>1.4299210485791686E-2</v>
      </c>
    </row>
    <row r="1142" spans="6:17" x14ac:dyDescent="0.3">
      <c r="F1142" s="79">
        <v>45121</v>
      </c>
      <c r="G1142" s="80">
        <v>105.9579</v>
      </c>
      <c r="H1142" s="69">
        <f t="shared" si="34"/>
        <v>105.69383999999999</v>
      </c>
      <c r="I1142" s="69">
        <f>(Table8[[#This Row],[Adj Close]]-Table8[[#This Row],[Forecast 3 Period]])</f>
        <v>0.26406000000000063</v>
      </c>
      <c r="J1142" s="69">
        <f>Table8[[#This Row],[Erorr ]]^2</f>
        <v>6.9727683600000326E-2</v>
      </c>
      <c r="K1142" s="69">
        <f>ABS(Table8[[#This Row],[Erorr ]])</f>
        <v>0.26406000000000063</v>
      </c>
      <c r="L1142" s="6">
        <f>Table8[[#This Row],[Abs Erorr ]]/Table8[[#This Row],[Adj Close]]</f>
        <v>2.4921218710450155E-3</v>
      </c>
      <c r="M1142" s="75">
        <f t="shared" si="35"/>
        <v>104.74074</v>
      </c>
      <c r="N1142" s="69">
        <f>(Table8[[#This Row],[Adj Close]]-Table8[[#This Row],[Forecast 6 Period ]])</f>
        <v>1.2171599999999927</v>
      </c>
      <c r="O1142" s="69">
        <f>Table8[[#This Row],[Erorr 2]]^2</f>
        <v>1.4814784655999822</v>
      </c>
      <c r="P1142" s="69">
        <f>ABS(Table8[[#This Row],[Erorr 2]])</f>
        <v>1.2171599999999927</v>
      </c>
      <c r="Q1142" s="6">
        <f>Table8[[#This Row],[Abs Erorr 4]]/Table8[[#This Row],[Adj Close]]</f>
        <v>1.1487203880031528E-2</v>
      </c>
    </row>
    <row r="1143" spans="6:17" x14ac:dyDescent="0.3">
      <c r="F1143" s="79">
        <v>45124</v>
      </c>
      <c r="G1143" s="80">
        <v>106.7038</v>
      </c>
      <c r="H1143" s="69">
        <f t="shared" si="34"/>
        <v>105.86955</v>
      </c>
      <c r="I1143" s="69">
        <f>(Table8[[#This Row],[Adj Close]]-Table8[[#This Row],[Forecast 3 Period]])</f>
        <v>0.83424999999999727</v>
      </c>
      <c r="J1143" s="69">
        <f>Table8[[#This Row],[Erorr ]]^2</f>
        <v>0.69597306249999547</v>
      </c>
      <c r="K1143" s="69">
        <f>ABS(Table8[[#This Row],[Erorr ]])</f>
        <v>0.83424999999999727</v>
      </c>
      <c r="L1143" s="6">
        <f>Table8[[#This Row],[Abs Erorr ]]/Table8[[#This Row],[Adj Close]]</f>
        <v>7.8183719792546957E-3</v>
      </c>
      <c r="M1143" s="75">
        <f t="shared" si="35"/>
        <v>105.23349</v>
      </c>
      <c r="N1143" s="69">
        <f>(Table8[[#This Row],[Adj Close]]-Table8[[#This Row],[Forecast 6 Period ]])</f>
        <v>1.4703099999999978</v>
      </c>
      <c r="O1143" s="69">
        <f>Table8[[#This Row],[Erorr 2]]^2</f>
        <v>2.1618114960999937</v>
      </c>
      <c r="P1143" s="69">
        <f>ABS(Table8[[#This Row],[Erorr 2]])</f>
        <v>1.4703099999999978</v>
      </c>
      <c r="Q1143" s="6">
        <f>Table8[[#This Row],[Abs Erorr 4]]/Table8[[#This Row],[Adj Close]]</f>
        <v>1.3779359310539998E-2</v>
      </c>
    </row>
    <row r="1144" spans="6:17" x14ac:dyDescent="0.3">
      <c r="F1144" s="79">
        <v>45125</v>
      </c>
      <c r="G1144" s="80">
        <v>107.6952</v>
      </c>
      <c r="H1144" s="69">
        <f t="shared" si="34"/>
        <v>106.22386</v>
      </c>
      <c r="I1144" s="69">
        <f>(Table8[[#This Row],[Adj Close]]-Table8[[#This Row],[Forecast 3 Period]])</f>
        <v>1.4713399999999979</v>
      </c>
      <c r="J1144" s="69">
        <f>Table8[[#This Row],[Erorr ]]^2</f>
        <v>2.1648413955999937</v>
      </c>
      <c r="K1144" s="69">
        <f>ABS(Table8[[#This Row],[Erorr ]])</f>
        <v>1.4713399999999979</v>
      </c>
      <c r="L1144" s="6">
        <f>Table8[[#This Row],[Abs Erorr ]]/Table8[[#This Row],[Adj Close]]</f>
        <v>1.3662075932817784E-2</v>
      </c>
      <c r="M1144" s="75">
        <f t="shared" si="35"/>
        <v>105.78021000000001</v>
      </c>
      <c r="N1144" s="69">
        <f>(Table8[[#This Row],[Adj Close]]-Table8[[#This Row],[Forecast 6 Period ]])</f>
        <v>1.9149899999999889</v>
      </c>
      <c r="O1144" s="69">
        <f>Table8[[#This Row],[Erorr 2]]^2</f>
        <v>3.6671867000999572</v>
      </c>
      <c r="P1144" s="69">
        <f>ABS(Table8[[#This Row],[Erorr 2]])</f>
        <v>1.9149899999999889</v>
      </c>
      <c r="Q1144" s="6">
        <f>Table8[[#This Row],[Abs Erorr 4]]/Table8[[#This Row],[Adj Close]]</f>
        <v>1.7781572437768713E-2</v>
      </c>
    </row>
    <row r="1145" spans="6:17" x14ac:dyDescent="0.3">
      <c r="F1145" s="79">
        <v>45126</v>
      </c>
      <c r="G1145" s="80">
        <v>107.8522</v>
      </c>
      <c r="H1145" s="69">
        <f t="shared" si="34"/>
        <v>106.87658999999999</v>
      </c>
      <c r="I1145" s="69">
        <f>(Table8[[#This Row],[Adj Close]]-Table8[[#This Row],[Forecast 3 Period]])</f>
        <v>0.9756100000000032</v>
      </c>
      <c r="J1145" s="69">
        <f>Table8[[#This Row],[Erorr ]]^2</f>
        <v>0.95181487210000626</v>
      </c>
      <c r="K1145" s="69">
        <f>ABS(Table8[[#This Row],[Erorr ]])</f>
        <v>0.9756100000000032</v>
      </c>
      <c r="L1145" s="6">
        <f>Table8[[#This Row],[Abs Erorr ]]/Table8[[#This Row],[Adj Close]]</f>
        <v>9.0458052779637619E-3</v>
      </c>
      <c r="M1145" s="75">
        <f t="shared" si="35"/>
        <v>106.35932000000001</v>
      </c>
      <c r="N1145" s="69">
        <f>(Table8[[#This Row],[Adj Close]]-Table8[[#This Row],[Forecast 6 Period ]])</f>
        <v>1.4928799999999853</v>
      </c>
      <c r="O1145" s="69">
        <f>Table8[[#This Row],[Erorr 2]]^2</f>
        <v>2.228690694399956</v>
      </c>
      <c r="P1145" s="69">
        <f>ABS(Table8[[#This Row],[Erorr 2]])</f>
        <v>1.4928799999999853</v>
      </c>
      <c r="Q1145" s="6">
        <f>Table8[[#This Row],[Abs Erorr 4]]/Table8[[#This Row],[Adj Close]]</f>
        <v>1.3841905867474056E-2</v>
      </c>
    </row>
    <row r="1146" spans="6:17" x14ac:dyDescent="0.3">
      <c r="F1146" s="79">
        <v>45127</v>
      </c>
      <c r="G1146" s="80">
        <v>105.54559999999999</v>
      </c>
      <c r="H1146" s="69">
        <f t="shared" si="34"/>
        <v>107.46058000000001</v>
      </c>
      <c r="I1146" s="69">
        <f>(Table8[[#This Row],[Adj Close]]-Table8[[#This Row],[Forecast 3 Period]])</f>
        <v>-1.9149800000000141</v>
      </c>
      <c r="J1146" s="69">
        <f>Table8[[#This Row],[Erorr ]]^2</f>
        <v>3.6671484004000541</v>
      </c>
      <c r="K1146" s="69">
        <f>ABS(Table8[[#This Row],[Erorr ]])</f>
        <v>1.9149800000000141</v>
      </c>
      <c r="L1146" s="6">
        <f>Table8[[#This Row],[Abs Erorr ]]/Table8[[#This Row],[Adj Close]]</f>
        <v>1.8143627019980124E-2</v>
      </c>
      <c r="M1146" s="75">
        <f t="shared" si="35"/>
        <v>106.80395000000001</v>
      </c>
      <c r="N1146" s="69">
        <f>(Table8[[#This Row],[Adj Close]]-Table8[[#This Row],[Forecast 6 Period ]])</f>
        <v>-1.2583500000000214</v>
      </c>
      <c r="O1146" s="69">
        <f>Table8[[#This Row],[Erorr 2]]^2</f>
        <v>1.5834447225000539</v>
      </c>
      <c r="P1146" s="69">
        <f>ABS(Table8[[#This Row],[Erorr 2]])</f>
        <v>1.2583500000000214</v>
      </c>
      <c r="Q1146" s="6">
        <f>Table8[[#This Row],[Abs Erorr 4]]/Table8[[#This Row],[Adj Close]]</f>
        <v>1.1922334990753016E-2</v>
      </c>
    </row>
    <row r="1147" spans="6:17" x14ac:dyDescent="0.3">
      <c r="F1147" s="79">
        <v>45128</v>
      </c>
      <c r="G1147" s="80">
        <v>107.0474</v>
      </c>
      <c r="H1147" s="69">
        <f t="shared" si="34"/>
        <v>106.88246000000001</v>
      </c>
      <c r="I1147" s="69">
        <f>(Table8[[#This Row],[Adj Close]]-Table8[[#This Row],[Forecast 3 Period]])</f>
        <v>0.16493999999998721</v>
      </c>
      <c r="J1147" s="69">
        <f>Table8[[#This Row],[Erorr ]]^2</f>
        <v>2.7205203599995779E-2</v>
      </c>
      <c r="K1147" s="69">
        <f>ABS(Table8[[#This Row],[Erorr ]])</f>
        <v>0.16493999999998721</v>
      </c>
      <c r="L1147" s="6">
        <f>Table8[[#This Row],[Abs Erorr ]]/Table8[[#This Row],[Adj Close]]</f>
        <v>1.5408127614494813E-3</v>
      </c>
      <c r="M1147" s="75">
        <f t="shared" si="35"/>
        <v>106.74014000000003</v>
      </c>
      <c r="N1147" s="69">
        <f>(Table8[[#This Row],[Adj Close]]-Table8[[#This Row],[Forecast 6 Period ]])</f>
        <v>0.307259999999971</v>
      </c>
      <c r="O1147" s="69">
        <f>Table8[[#This Row],[Erorr 2]]^2</f>
        <v>9.4408707599982183E-2</v>
      </c>
      <c r="P1147" s="69">
        <f>ABS(Table8[[#This Row],[Erorr 2]])</f>
        <v>0.307259999999971</v>
      </c>
      <c r="Q1147" s="6">
        <f>Table8[[#This Row],[Abs Erorr 4]]/Table8[[#This Row],[Adj Close]]</f>
        <v>2.870317261325086E-3</v>
      </c>
    </row>
    <row r="1148" spans="6:17" x14ac:dyDescent="0.3">
      <c r="F1148" s="79">
        <v>45131</v>
      </c>
      <c r="G1148" s="80">
        <v>106.7627</v>
      </c>
      <c r="H1148" s="69">
        <f t="shared" si="34"/>
        <v>106.8383</v>
      </c>
      <c r="I1148" s="69">
        <f>(Table8[[#This Row],[Adj Close]]-Table8[[#This Row],[Forecast 3 Period]])</f>
        <v>-7.5600000000008549E-2</v>
      </c>
      <c r="J1148" s="69">
        <f>Table8[[#This Row],[Erorr ]]^2</f>
        <v>5.7153600000012924E-3</v>
      </c>
      <c r="K1148" s="69">
        <f>ABS(Table8[[#This Row],[Erorr ]])</f>
        <v>7.5600000000008549E-2</v>
      </c>
      <c r="L1148" s="6">
        <f>Table8[[#This Row],[Abs Erorr ]]/Table8[[#This Row],[Adj Close]]</f>
        <v>7.0811247748519429E-4</v>
      </c>
      <c r="M1148" s="75">
        <f t="shared" si="35"/>
        <v>106.89425</v>
      </c>
      <c r="N1148" s="69">
        <f>(Table8[[#This Row],[Adj Close]]-Table8[[#This Row],[Forecast 6 Period ]])</f>
        <v>-0.13155000000000427</v>
      </c>
      <c r="O1148" s="69">
        <f>Table8[[#This Row],[Erorr 2]]^2</f>
        <v>1.7305402500001125E-2</v>
      </c>
      <c r="P1148" s="69">
        <f>ABS(Table8[[#This Row],[Erorr 2]])</f>
        <v>0.13155000000000427</v>
      </c>
      <c r="Q1148" s="6">
        <f>Table8[[#This Row],[Abs Erorr 4]]/Table8[[#This Row],[Adj Close]]</f>
        <v>1.2321719102271137E-3</v>
      </c>
    </row>
    <row r="1149" spans="6:17" x14ac:dyDescent="0.3">
      <c r="F1149" s="79">
        <v>45132</v>
      </c>
      <c r="G1149" s="80">
        <v>106.3014</v>
      </c>
      <c r="H1149" s="69">
        <f t="shared" si="34"/>
        <v>106.48298</v>
      </c>
      <c r="I1149" s="69">
        <f>(Table8[[#This Row],[Adj Close]]-Table8[[#This Row],[Forecast 3 Period]])</f>
        <v>-0.18157999999999674</v>
      </c>
      <c r="J1149" s="69">
        <f>Table8[[#This Row],[Erorr ]]^2</f>
        <v>3.2971296399998816E-2</v>
      </c>
      <c r="K1149" s="69">
        <f>ABS(Table8[[#This Row],[Erorr ]])</f>
        <v>0.18157999999999674</v>
      </c>
      <c r="L1149" s="6">
        <f>Table8[[#This Row],[Abs Erorr ]]/Table8[[#This Row],[Adj Close]]</f>
        <v>1.7081618868612901E-3</v>
      </c>
      <c r="M1149" s="75">
        <f t="shared" si="35"/>
        <v>106.88148000000001</v>
      </c>
      <c r="N1149" s="69">
        <f>(Table8[[#This Row],[Adj Close]]-Table8[[#This Row],[Forecast 6 Period ]])</f>
        <v>-0.58008000000000948</v>
      </c>
      <c r="O1149" s="69">
        <f>Table8[[#This Row],[Erorr 2]]^2</f>
        <v>0.336492806400011</v>
      </c>
      <c r="P1149" s="69">
        <f>ABS(Table8[[#This Row],[Erorr 2]])</f>
        <v>0.58008000000000948</v>
      </c>
      <c r="Q1149" s="6">
        <f>Table8[[#This Row],[Abs Erorr 4]]/Table8[[#This Row],[Adj Close]]</f>
        <v>5.4569365972603322E-3</v>
      </c>
    </row>
    <row r="1150" spans="6:17" x14ac:dyDescent="0.3">
      <c r="F1150" s="79">
        <v>45133</v>
      </c>
      <c r="G1150" s="80">
        <v>107.2829</v>
      </c>
      <c r="H1150" s="69">
        <f t="shared" si="34"/>
        <v>106.66359</v>
      </c>
      <c r="I1150" s="69">
        <f>(Table8[[#This Row],[Adj Close]]-Table8[[#This Row],[Forecast 3 Period]])</f>
        <v>0.61930999999999869</v>
      </c>
      <c r="J1150" s="69">
        <f>Table8[[#This Row],[Erorr ]]^2</f>
        <v>0.38354487609999838</v>
      </c>
      <c r="K1150" s="69">
        <f>ABS(Table8[[#This Row],[Erorr ]])</f>
        <v>0.61930999999999869</v>
      </c>
      <c r="L1150" s="6">
        <f>Table8[[#This Row],[Abs Erorr ]]/Table8[[#This Row],[Adj Close]]</f>
        <v>5.7726813872480956E-3</v>
      </c>
      <c r="M1150" s="75">
        <f t="shared" si="35"/>
        <v>106.68616</v>
      </c>
      <c r="N1150" s="69">
        <f>(Table8[[#This Row],[Adj Close]]-Table8[[#This Row],[Forecast 6 Period ]])</f>
        <v>0.59673999999999694</v>
      </c>
      <c r="O1150" s="69">
        <f>Table8[[#This Row],[Erorr 2]]^2</f>
        <v>0.35609862759999633</v>
      </c>
      <c r="P1150" s="69">
        <f>ABS(Table8[[#This Row],[Erorr 2]])</f>
        <v>0.59673999999999694</v>
      </c>
      <c r="Q1150" s="6">
        <f>Table8[[#This Row],[Abs Erorr 4]]/Table8[[#This Row],[Adj Close]]</f>
        <v>5.5623030324496907E-3</v>
      </c>
    </row>
    <row r="1151" spans="6:17" x14ac:dyDescent="0.3">
      <c r="F1151" s="79">
        <v>45134</v>
      </c>
      <c r="G1151" s="80">
        <v>105.68300000000001</v>
      </c>
      <c r="H1151" s="69">
        <f t="shared" si="34"/>
        <v>106.83239</v>
      </c>
      <c r="I1151" s="69">
        <f>(Table8[[#This Row],[Adj Close]]-Table8[[#This Row],[Forecast 3 Period]])</f>
        <v>-1.1493899999999968</v>
      </c>
      <c r="J1151" s="69">
        <f>Table8[[#This Row],[Erorr ]]^2</f>
        <v>1.3210973720999926</v>
      </c>
      <c r="K1151" s="69">
        <f>ABS(Table8[[#This Row],[Erorr ]])</f>
        <v>1.1493899999999968</v>
      </c>
      <c r="L1151" s="6">
        <f>Table8[[#This Row],[Abs Erorr ]]/Table8[[#This Row],[Adj Close]]</f>
        <v>1.0875826764947975E-2</v>
      </c>
      <c r="M1151" s="75">
        <f t="shared" si="35"/>
        <v>106.81865999999999</v>
      </c>
      <c r="N1151" s="69">
        <f>(Table8[[#This Row],[Adj Close]]-Table8[[#This Row],[Forecast 6 Period ]])</f>
        <v>-1.1356599999999872</v>
      </c>
      <c r="O1151" s="69">
        <f>Table8[[#This Row],[Erorr 2]]^2</f>
        <v>1.2897236355999711</v>
      </c>
      <c r="P1151" s="69">
        <f>ABS(Table8[[#This Row],[Erorr 2]])</f>
        <v>1.1356599999999872</v>
      </c>
      <c r="Q1151" s="6">
        <f>Table8[[#This Row],[Abs Erorr 4]]/Table8[[#This Row],[Adj Close]]</f>
        <v>1.0745909938211323E-2</v>
      </c>
    </row>
    <row r="1152" spans="6:17" x14ac:dyDescent="0.3">
      <c r="F1152" s="79">
        <v>45135</v>
      </c>
      <c r="G1152" s="80">
        <v>106.6155</v>
      </c>
      <c r="H1152" s="69">
        <f t="shared" si="34"/>
        <v>106.34849</v>
      </c>
      <c r="I1152" s="69">
        <f>(Table8[[#This Row],[Adj Close]]-Table8[[#This Row],[Forecast 3 Period]])</f>
        <v>0.26700999999999908</v>
      </c>
      <c r="J1152" s="69">
        <f>Table8[[#This Row],[Erorr ]]^2</f>
        <v>7.1294340099999506E-2</v>
      </c>
      <c r="K1152" s="69">
        <f>ABS(Table8[[#This Row],[Erorr ]])</f>
        <v>0.26700999999999908</v>
      </c>
      <c r="L1152" s="6">
        <f>Table8[[#This Row],[Abs Erorr ]]/Table8[[#This Row],[Adj Close]]</f>
        <v>2.5044200890114391E-3</v>
      </c>
      <c r="M1152" s="75">
        <f t="shared" si="35"/>
        <v>106.4653</v>
      </c>
      <c r="N1152" s="69">
        <f>(Table8[[#This Row],[Adj Close]]-Table8[[#This Row],[Forecast 6 Period ]])</f>
        <v>0.15019999999999811</v>
      </c>
      <c r="O1152" s="69">
        <f>Table8[[#This Row],[Erorr 2]]^2</f>
        <v>2.2560039999999434E-2</v>
      </c>
      <c r="P1152" s="69">
        <f>ABS(Table8[[#This Row],[Erorr 2]])</f>
        <v>0.15019999999999811</v>
      </c>
      <c r="Q1152" s="6">
        <f>Table8[[#This Row],[Abs Erorr 4]]/Table8[[#This Row],[Adj Close]]</f>
        <v>1.4088007841261178E-3</v>
      </c>
    </row>
    <row r="1153" spans="6:17" x14ac:dyDescent="0.3">
      <c r="F1153" s="79">
        <v>45138</v>
      </c>
      <c r="G1153" s="80">
        <v>108.3528</v>
      </c>
      <c r="H1153" s="69">
        <f t="shared" si="34"/>
        <v>106.53596999999999</v>
      </c>
      <c r="I1153" s="69">
        <f>(Table8[[#This Row],[Adj Close]]-Table8[[#This Row],[Forecast 3 Period]])</f>
        <v>1.8168300000000102</v>
      </c>
      <c r="J1153" s="69">
        <f>Table8[[#This Row],[Erorr ]]^2</f>
        <v>3.3008712489000369</v>
      </c>
      <c r="K1153" s="69">
        <f>ABS(Table8[[#This Row],[Erorr ]])</f>
        <v>1.8168300000000102</v>
      </c>
      <c r="L1153" s="6">
        <f>Table8[[#This Row],[Abs Erorr ]]/Table8[[#This Row],[Adj Close]]</f>
        <v>1.6767725430261241E-2</v>
      </c>
      <c r="M1153" s="75">
        <f t="shared" si="35"/>
        <v>106.55757</v>
      </c>
      <c r="N1153" s="69">
        <f>(Table8[[#This Row],[Adj Close]]-Table8[[#This Row],[Forecast 6 Period ]])</f>
        <v>1.7952300000000037</v>
      </c>
      <c r="O1153" s="69">
        <f>Table8[[#This Row],[Erorr 2]]^2</f>
        <v>3.2228507529000132</v>
      </c>
      <c r="P1153" s="69">
        <f>ABS(Table8[[#This Row],[Erorr 2]])</f>
        <v>1.7952300000000037</v>
      </c>
      <c r="Q1153" s="6">
        <f>Table8[[#This Row],[Abs Erorr 4]]/Table8[[#This Row],[Adj Close]]</f>
        <v>1.6568376636321384E-2</v>
      </c>
    </row>
    <row r="1154" spans="6:17" x14ac:dyDescent="0.3">
      <c r="F1154" s="79">
        <v>45139</v>
      </c>
      <c r="G1154" s="80">
        <v>107.3811</v>
      </c>
      <c r="H1154" s="69">
        <f t="shared" si="34"/>
        <v>107.03067000000001</v>
      </c>
      <c r="I1154" s="69">
        <f>(Table8[[#This Row],[Adj Close]]-Table8[[#This Row],[Forecast 3 Period]])</f>
        <v>0.35042999999998869</v>
      </c>
      <c r="J1154" s="69">
        <f>Table8[[#This Row],[Erorr ]]^2</f>
        <v>0.12280118489999207</v>
      </c>
      <c r="K1154" s="69">
        <f>ABS(Table8[[#This Row],[Erorr ]])</f>
        <v>0.35042999999998869</v>
      </c>
      <c r="L1154" s="6">
        <f>Table8[[#This Row],[Abs Erorr ]]/Table8[[#This Row],[Adj Close]]</f>
        <v>3.2634234516128878E-3</v>
      </c>
      <c r="M1154" s="75">
        <f t="shared" si="35"/>
        <v>106.89325000000001</v>
      </c>
      <c r="N1154" s="69">
        <f>(Table8[[#This Row],[Adj Close]]-Table8[[#This Row],[Forecast 6 Period ]])</f>
        <v>0.48784999999999457</v>
      </c>
      <c r="O1154" s="69">
        <f>Table8[[#This Row],[Erorr 2]]^2</f>
        <v>0.2379976224999947</v>
      </c>
      <c r="P1154" s="69">
        <f>ABS(Table8[[#This Row],[Erorr 2]])</f>
        <v>0.48784999999999457</v>
      </c>
      <c r="Q1154" s="6">
        <f>Table8[[#This Row],[Abs Erorr 4]]/Table8[[#This Row],[Adj Close]]</f>
        <v>4.5431644861152901E-3</v>
      </c>
    </row>
    <row r="1155" spans="6:17" x14ac:dyDescent="0.3">
      <c r="F1155" s="79">
        <v>45140</v>
      </c>
      <c r="G1155" s="80">
        <v>105.526</v>
      </c>
      <c r="H1155" s="69">
        <f t="shared" si="34"/>
        <v>107.44293</v>
      </c>
      <c r="I1155" s="69">
        <f>(Table8[[#This Row],[Adj Close]]-Table8[[#This Row],[Forecast 3 Period]])</f>
        <v>-1.9169300000000078</v>
      </c>
      <c r="J1155" s="69">
        <f>Table8[[#This Row],[Erorr ]]^2</f>
        <v>3.6746206249000299</v>
      </c>
      <c r="K1155" s="69">
        <f>ABS(Table8[[#This Row],[Erorr ]])</f>
        <v>1.9169300000000078</v>
      </c>
      <c r="L1155" s="6">
        <f>Table8[[#This Row],[Abs Erorr ]]/Table8[[#This Row],[Adj Close]]</f>
        <v>1.816547580691022E-2</v>
      </c>
      <c r="M1155" s="75">
        <f t="shared" si="35"/>
        <v>106.96491</v>
      </c>
      <c r="N1155" s="69">
        <f>(Table8[[#This Row],[Adj Close]]-Table8[[#This Row],[Forecast 6 Period ]])</f>
        <v>-1.438910000000007</v>
      </c>
      <c r="O1155" s="69">
        <f>Table8[[#This Row],[Erorr 2]]^2</f>
        <v>2.0704619881000204</v>
      </c>
      <c r="P1155" s="69">
        <f>ABS(Table8[[#This Row],[Erorr 2]])</f>
        <v>1.438910000000007</v>
      </c>
      <c r="Q1155" s="6">
        <f>Table8[[#This Row],[Abs Erorr 4]]/Table8[[#This Row],[Adj Close]]</f>
        <v>1.363559691450455E-2</v>
      </c>
    </row>
    <row r="1156" spans="6:17" x14ac:dyDescent="0.3">
      <c r="F1156" s="79">
        <v>45141</v>
      </c>
      <c r="G1156" s="80">
        <v>106.63509999999999</v>
      </c>
      <c r="H1156" s="69">
        <f t="shared" si="34"/>
        <v>106.93056999999999</v>
      </c>
      <c r="I1156" s="69">
        <f>(Table8[[#This Row],[Adj Close]]-Table8[[#This Row],[Forecast 3 Period]])</f>
        <v>-0.29546999999999457</v>
      </c>
      <c r="J1156" s="69">
        <f>Table8[[#This Row],[Erorr ]]^2</f>
        <v>8.7302520899996794E-2</v>
      </c>
      <c r="K1156" s="69">
        <f>ABS(Table8[[#This Row],[Erorr ]])</f>
        <v>0.29546999999999457</v>
      </c>
      <c r="L1156" s="6">
        <f>Table8[[#This Row],[Abs Erorr ]]/Table8[[#This Row],[Adj Close]]</f>
        <v>2.7708512487913885E-3</v>
      </c>
      <c r="M1156" s="75">
        <f t="shared" si="35"/>
        <v>106.87167000000001</v>
      </c>
      <c r="N1156" s="69">
        <f>(Table8[[#This Row],[Adj Close]]-Table8[[#This Row],[Forecast 6 Period ]])</f>
        <v>-0.2365700000000146</v>
      </c>
      <c r="O1156" s="69">
        <f>Table8[[#This Row],[Erorr 2]]^2</f>
        <v>5.5965364900006906E-2</v>
      </c>
      <c r="P1156" s="69">
        <f>ABS(Table8[[#This Row],[Erorr 2]])</f>
        <v>0.2365700000000146</v>
      </c>
      <c r="Q1156" s="6">
        <f>Table8[[#This Row],[Abs Erorr 4]]/Table8[[#This Row],[Adj Close]]</f>
        <v>2.2185002874289478E-3</v>
      </c>
    </row>
    <row r="1157" spans="6:17" x14ac:dyDescent="0.3">
      <c r="F1157" s="79">
        <v>45142</v>
      </c>
      <c r="G1157" s="80">
        <v>106.80200000000001</v>
      </c>
      <c r="H1157" s="69">
        <f t="shared" si="34"/>
        <v>106.52617000000001</v>
      </c>
      <c r="I1157" s="69">
        <f>(Table8[[#This Row],[Adj Close]]-Table8[[#This Row],[Forecast 3 Period]])</f>
        <v>0.27582999999999913</v>
      </c>
      <c r="J1157" s="69">
        <f>Table8[[#This Row],[Erorr ]]^2</f>
        <v>7.6082188899999514E-2</v>
      </c>
      <c r="K1157" s="69">
        <f>ABS(Table8[[#This Row],[Erorr ]])</f>
        <v>0.27582999999999913</v>
      </c>
      <c r="L1157" s="6">
        <f>Table8[[#This Row],[Abs Erorr ]]/Table8[[#This Row],[Adj Close]]</f>
        <v>2.582629538772674E-3</v>
      </c>
      <c r="M1157" s="75">
        <f t="shared" si="35"/>
        <v>106.80885000000001</v>
      </c>
      <c r="N1157" s="69">
        <f>(Table8[[#This Row],[Adj Close]]-Table8[[#This Row],[Forecast 6 Period ]])</f>
        <v>-6.8500000000000227E-3</v>
      </c>
      <c r="O1157" s="69">
        <f>Table8[[#This Row],[Erorr 2]]^2</f>
        <v>4.6922500000000308E-5</v>
      </c>
      <c r="P1157" s="69">
        <f>ABS(Table8[[#This Row],[Erorr 2]])</f>
        <v>6.8500000000000227E-3</v>
      </c>
      <c r="Q1157" s="6">
        <f>Table8[[#This Row],[Abs Erorr 4]]/Table8[[#This Row],[Adj Close]]</f>
        <v>6.4137375704575035E-5</v>
      </c>
    </row>
    <row r="1158" spans="6:17" x14ac:dyDescent="0.3">
      <c r="F1158" s="79">
        <v>45145</v>
      </c>
      <c r="G1158" s="80">
        <v>108.44119999999999</v>
      </c>
      <c r="H1158" s="69">
        <f t="shared" ref="H1158:H1221" si="36">$A$10*G1157+$A$11*G1156+$A$12*G1155</f>
        <v>106.36913</v>
      </c>
      <c r="I1158" s="69">
        <f>(Table8[[#This Row],[Adj Close]]-Table8[[#This Row],[Forecast 3 Period]])</f>
        <v>2.0720699999999965</v>
      </c>
      <c r="J1158" s="69">
        <f>Table8[[#This Row],[Erorr ]]^2</f>
        <v>4.2934740848999855</v>
      </c>
      <c r="K1158" s="69">
        <f>ABS(Table8[[#This Row],[Erorr ]])</f>
        <v>2.0720699999999965</v>
      </c>
      <c r="L1158" s="6">
        <f>Table8[[#This Row],[Abs Erorr ]]/Table8[[#This Row],[Adj Close]]</f>
        <v>1.9107774535877475E-2</v>
      </c>
      <c r="M1158" s="75">
        <f t="shared" si="35"/>
        <v>106.76567</v>
      </c>
      <c r="N1158" s="69">
        <f>(Table8[[#This Row],[Adj Close]]-Table8[[#This Row],[Forecast 6 Period ]])</f>
        <v>1.6755299999999949</v>
      </c>
      <c r="O1158" s="69">
        <f>Table8[[#This Row],[Erorr 2]]^2</f>
        <v>2.8074007808999828</v>
      </c>
      <c r="P1158" s="69">
        <f>ABS(Table8[[#This Row],[Erorr 2]])</f>
        <v>1.6755299999999949</v>
      </c>
      <c r="Q1158" s="6">
        <f>Table8[[#This Row],[Abs Erorr 4]]/Table8[[#This Row],[Adj Close]]</f>
        <v>1.5451046281302632E-2</v>
      </c>
    </row>
    <row r="1159" spans="6:17" x14ac:dyDescent="0.3">
      <c r="F1159" s="79">
        <v>45146</v>
      </c>
      <c r="G1159" s="80">
        <v>107.6657</v>
      </c>
      <c r="H1159" s="69">
        <f t="shared" si="36"/>
        <v>107.40760999999999</v>
      </c>
      <c r="I1159" s="69">
        <f>(Table8[[#This Row],[Adj Close]]-Table8[[#This Row],[Forecast 3 Period]])</f>
        <v>0.25809000000000992</v>
      </c>
      <c r="J1159" s="69">
        <f>Table8[[#This Row],[Erorr ]]^2</f>
        <v>6.6610448100005118E-2</v>
      </c>
      <c r="K1159" s="69">
        <f>ABS(Table8[[#This Row],[Erorr ]])</f>
        <v>0.25809000000000992</v>
      </c>
      <c r="L1159" s="6">
        <f>Table8[[#This Row],[Abs Erorr ]]/Table8[[#This Row],[Adj Close]]</f>
        <v>2.3971422653640845E-3</v>
      </c>
      <c r="M1159" s="75">
        <f t="shared" si="35"/>
        <v>107.05425000000001</v>
      </c>
      <c r="N1159" s="69">
        <f>(Table8[[#This Row],[Adj Close]]-Table8[[#This Row],[Forecast 6 Period ]])</f>
        <v>0.61144999999999072</v>
      </c>
      <c r="O1159" s="69">
        <f>Table8[[#This Row],[Erorr 2]]^2</f>
        <v>0.37387110249998867</v>
      </c>
      <c r="P1159" s="69">
        <f>ABS(Table8[[#This Row],[Erorr 2]])</f>
        <v>0.61144999999999072</v>
      </c>
      <c r="Q1159" s="6">
        <f>Table8[[#This Row],[Abs Erorr 4]]/Table8[[#This Row],[Adj Close]]</f>
        <v>5.679153156483362E-3</v>
      </c>
    </row>
    <row r="1160" spans="6:17" x14ac:dyDescent="0.3">
      <c r="F1160" s="79">
        <v>45147</v>
      </c>
      <c r="G1160" s="80">
        <v>107.6657</v>
      </c>
      <c r="H1160" s="69">
        <f t="shared" si="36"/>
        <v>107.63924</v>
      </c>
      <c r="I1160" s="69">
        <f>(Table8[[#This Row],[Adj Close]]-Table8[[#This Row],[Forecast 3 Period]])</f>
        <v>2.646000000000015E-2</v>
      </c>
      <c r="J1160" s="69">
        <f>Table8[[#This Row],[Erorr ]]^2</f>
        <v>7.001316000000079E-4</v>
      </c>
      <c r="K1160" s="69">
        <f>ABS(Table8[[#This Row],[Erorr ]])</f>
        <v>2.646000000000015E-2</v>
      </c>
      <c r="L1160" s="6">
        <f>Table8[[#This Row],[Abs Erorr ]]/Table8[[#This Row],[Adj Close]]</f>
        <v>2.4576072045229031E-4</v>
      </c>
      <c r="M1160" s="75">
        <f t="shared" si="35"/>
        <v>107.19951000000002</v>
      </c>
      <c r="N1160" s="69">
        <f>(Table8[[#This Row],[Adj Close]]-Table8[[#This Row],[Forecast 6 Period ]])</f>
        <v>0.46618999999998323</v>
      </c>
      <c r="O1160" s="69">
        <f>Table8[[#This Row],[Erorr 2]]^2</f>
        <v>0.21733311609998437</v>
      </c>
      <c r="P1160" s="69">
        <f>ABS(Table8[[#This Row],[Erorr 2]])</f>
        <v>0.46618999999998323</v>
      </c>
      <c r="Q1160" s="6">
        <f>Table8[[#This Row],[Abs Erorr 4]]/Table8[[#This Row],[Adj Close]]</f>
        <v>4.3299769564492984E-3</v>
      </c>
    </row>
    <row r="1161" spans="6:17" x14ac:dyDescent="0.3">
      <c r="F1161" s="79">
        <v>45148</v>
      </c>
      <c r="G1161" s="80">
        <v>107.0179</v>
      </c>
      <c r="H1161" s="69">
        <f t="shared" si="36"/>
        <v>107.89835000000001</v>
      </c>
      <c r="I1161" s="69">
        <f>(Table8[[#This Row],[Adj Close]]-Table8[[#This Row],[Forecast 3 Period]])</f>
        <v>-0.88045000000001039</v>
      </c>
      <c r="J1161" s="69">
        <f>Table8[[#This Row],[Erorr ]]^2</f>
        <v>0.7751922025000183</v>
      </c>
      <c r="K1161" s="69">
        <f>ABS(Table8[[#This Row],[Erorr ]])</f>
        <v>0.88045000000001039</v>
      </c>
      <c r="L1161" s="6">
        <f>Table8[[#This Row],[Abs Erorr ]]/Table8[[#This Row],[Adj Close]]</f>
        <v>8.2271283589008051E-3</v>
      </c>
      <c r="M1161" s="75">
        <f t="shared" ref="M1161:M1224" si="37">$B$10*G1160+$B$11*G1159+$B$12*G1158+$B$13*G1157+$B$14*G1156+$B$15*G1155</f>
        <v>107.33103000000001</v>
      </c>
      <c r="N1161" s="69">
        <f>(Table8[[#This Row],[Adj Close]]-Table8[[#This Row],[Forecast 6 Period ]])</f>
        <v>-0.31313000000001523</v>
      </c>
      <c r="O1161" s="69">
        <f>Table8[[#This Row],[Erorr 2]]^2</f>
        <v>9.8050396900009537E-2</v>
      </c>
      <c r="P1161" s="69">
        <f>ABS(Table8[[#This Row],[Erorr 2]])</f>
        <v>0.31313000000001523</v>
      </c>
      <c r="Q1161" s="6">
        <f>Table8[[#This Row],[Abs Erorr 4]]/Table8[[#This Row],[Adj Close]]</f>
        <v>2.9259591152509556E-3</v>
      </c>
    </row>
    <row r="1162" spans="6:17" x14ac:dyDescent="0.3">
      <c r="F1162" s="79">
        <v>45149</v>
      </c>
      <c r="G1162" s="80">
        <v>106.09529999999999</v>
      </c>
      <c r="H1162" s="69">
        <f t="shared" si="36"/>
        <v>107.40657999999999</v>
      </c>
      <c r="I1162" s="69">
        <f>(Table8[[#This Row],[Adj Close]]-Table8[[#This Row],[Forecast 3 Period]])</f>
        <v>-1.3112799999999964</v>
      </c>
      <c r="J1162" s="69">
        <f>Table8[[#This Row],[Erorr ]]^2</f>
        <v>1.7194552383999906</v>
      </c>
      <c r="K1162" s="69">
        <f>ABS(Table8[[#This Row],[Erorr ]])</f>
        <v>1.3112799999999964</v>
      </c>
      <c r="L1162" s="6">
        <f>Table8[[#This Row],[Abs Erorr ]]/Table8[[#This Row],[Adj Close]]</f>
        <v>1.2359454188828313E-2</v>
      </c>
      <c r="M1162" s="75">
        <f t="shared" si="37"/>
        <v>107.50181000000002</v>
      </c>
      <c r="N1162" s="69">
        <f>(Table8[[#This Row],[Adj Close]]-Table8[[#This Row],[Forecast 6 Period ]])</f>
        <v>-1.4065100000000257</v>
      </c>
      <c r="O1162" s="69">
        <f>Table8[[#This Row],[Erorr 2]]^2</f>
        <v>1.9782703801000723</v>
      </c>
      <c r="P1162" s="69">
        <f>ABS(Table8[[#This Row],[Erorr 2]])</f>
        <v>1.4065100000000257</v>
      </c>
      <c r="Q1162" s="6">
        <f>Table8[[#This Row],[Abs Erorr 4]]/Table8[[#This Row],[Adj Close]]</f>
        <v>1.3257043431707397E-2</v>
      </c>
    </row>
    <row r="1163" spans="6:17" x14ac:dyDescent="0.3">
      <c r="F1163" s="79">
        <v>45152</v>
      </c>
      <c r="G1163" s="80">
        <v>105.6536</v>
      </c>
      <c r="H1163" s="69">
        <f t="shared" si="36"/>
        <v>106.8432</v>
      </c>
      <c r="I1163" s="69">
        <f>(Table8[[#This Row],[Adj Close]]-Table8[[#This Row],[Forecast 3 Period]])</f>
        <v>-1.1895999999999987</v>
      </c>
      <c r="J1163" s="69">
        <f>Table8[[#This Row],[Erorr ]]^2</f>
        <v>1.4151481599999969</v>
      </c>
      <c r="K1163" s="69">
        <f>ABS(Table8[[#This Row],[Erorr ]])</f>
        <v>1.1895999999999987</v>
      </c>
      <c r="L1163" s="6">
        <f>Table8[[#This Row],[Abs Erorr ]]/Table8[[#This Row],[Adj Close]]</f>
        <v>1.1259436498141083E-2</v>
      </c>
      <c r="M1163" s="75">
        <f t="shared" si="37"/>
        <v>107.21324000000001</v>
      </c>
      <c r="N1163" s="69">
        <f>(Table8[[#This Row],[Adj Close]]-Table8[[#This Row],[Forecast 6 Period ]])</f>
        <v>-1.5596400000000159</v>
      </c>
      <c r="O1163" s="69">
        <f>Table8[[#This Row],[Erorr 2]]^2</f>
        <v>2.4324769296000497</v>
      </c>
      <c r="P1163" s="69">
        <f>ABS(Table8[[#This Row],[Erorr 2]])</f>
        <v>1.5596400000000159</v>
      </c>
      <c r="Q1163" s="6">
        <f>Table8[[#This Row],[Abs Erorr 4]]/Table8[[#This Row],[Adj Close]]</f>
        <v>1.4761825437088901E-2</v>
      </c>
    </row>
    <row r="1164" spans="6:17" x14ac:dyDescent="0.3">
      <c r="F1164" s="79">
        <v>45153</v>
      </c>
      <c r="G1164" s="80">
        <v>104.58369999999999</v>
      </c>
      <c r="H1164" s="69">
        <f t="shared" si="36"/>
        <v>106.19540000000001</v>
      </c>
      <c r="I1164" s="69">
        <f>(Table8[[#This Row],[Adj Close]]-Table8[[#This Row],[Forecast 3 Period]])</f>
        <v>-1.6117000000000132</v>
      </c>
      <c r="J1164" s="69">
        <f>Table8[[#This Row],[Erorr ]]^2</f>
        <v>2.5975768900000427</v>
      </c>
      <c r="K1164" s="69">
        <f>ABS(Table8[[#This Row],[Erorr ]])</f>
        <v>1.6117000000000132</v>
      </c>
      <c r="L1164" s="6">
        <f>Table8[[#This Row],[Abs Erorr ]]/Table8[[#This Row],[Adj Close]]</f>
        <v>1.5410623261560008E-2</v>
      </c>
      <c r="M1164" s="75">
        <f t="shared" si="37"/>
        <v>106.89719000000001</v>
      </c>
      <c r="N1164" s="69">
        <f>(Table8[[#This Row],[Adj Close]]-Table8[[#This Row],[Forecast 6 Period ]])</f>
        <v>-2.3134900000000158</v>
      </c>
      <c r="O1164" s="69">
        <f>Table8[[#This Row],[Erorr 2]]^2</f>
        <v>5.3522359801000734</v>
      </c>
      <c r="P1164" s="69">
        <f>ABS(Table8[[#This Row],[Erorr 2]])</f>
        <v>2.3134900000000158</v>
      </c>
      <c r="Q1164" s="6">
        <f>Table8[[#This Row],[Abs Erorr 4]]/Table8[[#This Row],[Adj Close]]</f>
        <v>2.2120942364823735E-2</v>
      </c>
    </row>
    <row r="1165" spans="6:17" x14ac:dyDescent="0.3">
      <c r="F1165" s="79">
        <v>45154</v>
      </c>
      <c r="G1165" s="80">
        <v>104.5641</v>
      </c>
      <c r="H1165" s="69">
        <f t="shared" si="36"/>
        <v>105.35814999999999</v>
      </c>
      <c r="I1165" s="69">
        <f>(Table8[[#This Row],[Adj Close]]-Table8[[#This Row],[Forecast 3 Period]])</f>
        <v>-0.79404999999999859</v>
      </c>
      <c r="J1165" s="69">
        <f>Table8[[#This Row],[Erorr ]]^2</f>
        <v>0.63051540249999771</v>
      </c>
      <c r="K1165" s="69">
        <f>ABS(Table8[[#This Row],[Erorr ]])</f>
        <v>0.79404999999999859</v>
      </c>
      <c r="L1165" s="6">
        <f>Table8[[#This Row],[Abs Erorr ]]/Table8[[#This Row],[Adj Close]]</f>
        <v>7.5939065128471303E-3</v>
      </c>
      <c r="M1165" s="75">
        <f t="shared" si="37"/>
        <v>106.20324000000001</v>
      </c>
      <c r="N1165" s="69">
        <f>(Table8[[#This Row],[Adj Close]]-Table8[[#This Row],[Forecast 6 Period ]])</f>
        <v>-1.6391400000000118</v>
      </c>
      <c r="O1165" s="69">
        <f>Table8[[#This Row],[Erorr 2]]^2</f>
        <v>2.6867799396000387</v>
      </c>
      <c r="P1165" s="69">
        <f>ABS(Table8[[#This Row],[Erorr 2]])</f>
        <v>1.6391400000000118</v>
      </c>
      <c r="Q1165" s="6">
        <f>Table8[[#This Row],[Abs Erorr 4]]/Table8[[#This Row],[Adj Close]]</f>
        <v>1.5675934665913174E-2</v>
      </c>
    </row>
    <row r="1166" spans="6:17" x14ac:dyDescent="0.3">
      <c r="F1166" s="79">
        <v>45155</v>
      </c>
      <c r="G1166" s="80">
        <v>103.1114</v>
      </c>
      <c r="H1166" s="69">
        <f t="shared" si="36"/>
        <v>104.89682999999999</v>
      </c>
      <c r="I1166" s="69">
        <f>(Table8[[#This Row],[Adj Close]]-Table8[[#This Row],[Forecast 3 Period]])</f>
        <v>-1.785429999999991</v>
      </c>
      <c r="J1166" s="69">
        <f>Table8[[#This Row],[Erorr ]]^2</f>
        <v>3.1877602848999675</v>
      </c>
      <c r="K1166" s="69">
        <f>ABS(Table8[[#This Row],[Erorr ]])</f>
        <v>1.785429999999991</v>
      </c>
      <c r="L1166" s="6">
        <f>Table8[[#This Row],[Abs Erorr ]]/Table8[[#This Row],[Adj Close]]</f>
        <v>1.7315544159035672E-2</v>
      </c>
      <c r="M1166" s="75">
        <f t="shared" si="37"/>
        <v>105.6477</v>
      </c>
      <c r="N1166" s="69">
        <f>(Table8[[#This Row],[Adj Close]]-Table8[[#This Row],[Forecast 6 Period ]])</f>
        <v>-2.5362999999999971</v>
      </c>
      <c r="O1166" s="69">
        <f>Table8[[#This Row],[Erorr 2]]^2</f>
        <v>6.4328176899999852</v>
      </c>
      <c r="P1166" s="69">
        <f>ABS(Table8[[#This Row],[Erorr 2]])</f>
        <v>2.5362999999999971</v>
      </c>
      <c r="Q1166" s="6">
        <f>Table8[[#This Row],[Abs Erorr 4]]/Table8[[#This Row],[Adj Close]]</f>
        <v>2.4597668153084888E-2</v>
      </c>
    </row>
    <row r="1167" spans="6:17" x14ac:dyDescent="0.3">
      <c r="F1167" s="79">
        <v>45156</v>
      </c>
      <c r="G1167" s="80">
        <v>102.8758</v>
      </c>
      <c r="H1167" s="69">
        <f t="shared" si="36"/>
        <v>103.9889</v>
      </c>
      <c r="I1167" s="69">
        <f>(Table8[[#This Row],[Adj Close]]-Table8[[#This Row],[Forecast 3 Period]])</f>
        <v>-1.1131000000000029</v>
      </c>
      <c r="J1167" s="69">
        <f>Table8[[#This Row],[Erorr ]]^2</f>
        <v>1.2389916100000065</v>
      </c>
      <c r="K1167" s="69">
        <f>ABS(Table8[[#This Row],[Erorr ]])</f>
        <v>1.1131000000000029</v>
      </c>
      <c r="L1167" s="6">
        <f>Table8[[#This Row],[Abs Erorr ]]/Table8[[#This Row],[Adj Close]]</f>
        <v>1.0819842956263795E-2</v>
      </c>
      <c r="M1167" s="75">
        <f t="shared" si="37"/>
        <v>104.89388000000001</v>
      </c>
      <c r="N1167" s="69">
        <f>(Table8[[#This Row],[Adj Close]]-Table8[[#This Row],[Forecast 6 Period ]])</f>
        <v>-2.0180800000000119</v>
      </c>
      <c r="O1167" s="69">
        <f>Table8[[#This Row],[Erorr 2]]^2</f>
        <v>4.0726468864000482</v>
      </c>
      <c r="P1167" s="69">
        <f>ABS(Table8[[#This Row],[Erorr 2]])</f>
        <v>2.0180800000000119</v>
      </c>
      <c r="Q1167" s="6">
        <f>Table8[[#This Row],[Abs Erorr 4]]/Table8[[#This Row],[Adj Close]]</f>
        <v>1.9616663977339781E-2</v>
      </c>
    </row>
    <row r="1168" spans="6:17" x14ac:dyDescent="0.3">
      <c r="F1168" s="79">
        <v>45159</v>
      </c>
      <c r="G1168" s="80">
        <v>100.9618</v>
      </c>
      <c r="H1168" s="69">
        <f t="shared" si="36"/>
        <v>103.45297000000001</v>
      </c>
      <c r="I1168" s="69">
        <f>(Table8[[#This Row],[Adj Close]]-Table8[[#This Row],[Forecast 3 Period]])</f>
        <v>-2.491170000000011</v>
      </c>
      <c r="J1168" s="69">
        <f>Table8[[#This Row],[Erorr ]]^2</f>
        <v>6.2059279689000544</v>
      </c>
      <c r="K1168" s="69">
        <f>ABS(Table8[[#This Row],[Erorr ]])</f>
        <v>2.491170000000011</v>
      </c>
      <c r="L1168" s="6">
        <f>Table8[[#This Row],[Abs Erorr ]]/Table8[[#This Row],[Adj Close]]</f>
        <v>2.4674381795887268E-2</v>
      </c>
      <c r="M1168" s="75">
        <f t="shared" si="37"/>
        <v>104.20188999999999</v>
      </c>
      <c r="N1168" s="69">
        <f>(Table8[[#This Row],[Adj Close]]-Table8[[#This Row],[Forecast 6 Period ]])</f>
        <v>-3.240089999999995</v>
      </c>
      <c r="O1168" s="69">
        <f>Table8[[#This Row],[Erorr 2]]^2</f>
        <v>10.498183208099968</v>
      </c>
      <c r="P1168" s="69">
        <f>ABS(Table8[[#This Row],[Erorr 2]])</f>
        <v>3.240089999999995</v>
      </c>
      <c r="Q1168" s="6">
        <f>Table8[[#This Row],[Abs Erorr 4]]/Table8[[#This Row],[Adj Close]]</f>
        <v>3.209223686582445E-2</v>
      </c>
    </row>
    <row r="1169" spans="6:17" x14ac:dyDescent="0.3">
      <c r="F1169" s="79">
        <v>45160</v>
      </c>
      <c r="G1169" s="80">
        <v>99.587599999999995</v>
      </c>
      <c r="H1169" s="69">
        <f t="shared" si="36"/>
        <v>102.18088</v>
      </c>
      <c r="I1169" s="69">
        <f>(Table8[[#This Row],[Adj Close]]-Table8[[#This Row],[Forecast 3 Period]])</f>
        <v>-2.5932800000000071</v>
      </c>
      <c r="J1169" s="69">
        <f>Table8[[#This Row],[Erorr ]]^2</f>
        <v>6.7251011584000366</v>
      </c>
      <c r="K1169" s="69">
        <f>ABS(Table8[[#This Row],[Erorr ]])</f>
        <v>2.5932800000000071</v>
      </c>
      <c r="L1169" s="6">
        <f>Table8[[#This Row],[Abs Erorr ]]/Table8[[#This Row],[Adj Close]]</f>
        <v>2.6040189742498134E-2</v>
      </c>
      <c r="M1169" s="75">
        <f t="shared" si="37"/>
        <v>103.32635000000001</v>
      </c>
      <c r="N1169" s="69">
        <f>(Table8[[#This Row],[Adj Close]]-Table8[[#This Row],[Forecast 6 Period ]])</f>
        <v>-3.7387500000000102</v>
      </c>
      <c r="O1169" s="69">
        <f>Table8[[#This Row],[Erorr 2]]^2</f>
        <v>13.978251562500077</v>
      </c>
      <c r="P1169" s="69">
        <f>ABS(Table8[[#This Row],[Erorr 2]])</f>
        <v>3.7387500000000102</v>
      </c>
      <c r="Q1169" s="6">
        <f>Table8[[#This Row],[Abs Erorr 4]]/Table8[[#This Row],[Adj Close]]</f>
        <v>3.7542324546429577E-2</v>
      </c>
    </row>
    <row r="1170" spans="6:17" x14ac:dyDescent="0.3">
      <c r="F1170" s="79">
        <v>45161</v>
      </c>
      <c r="G1170" s="80">
        <v>96.927599999999998</v>
      </c>
      <c r="H1170" s="69">
        <f t="shared" si="36"/>
        <v>100.98632000000001</v>
      </c>
      <c r="I1170" s="69">
        <f>(Table8[[#This Row],[Adj Close]]-Table8[[#This Row],[Forecast 3 Period]])</f>
        <v>-4.0587200000000081</v>
      </c>
      <c r="J1170" s="69">
        <f>Table8[[#This Row],[Erorr ]]^2</f>
        <v>16.473208038400067</v>
      </c>
      <c r="K1170" s="69">
        <f>ABS(Table8[[#This Row],[Erorr ]])</f>
        <v>4.0587200000000081</v>
      </c>
      <c r="L1170" s="6">
        <f>Table8[[#This Row],[Abs Erorr ]]/Table8[[#This Row],[Adj Close]]</f>
        <v>4.1873728432355782E-2</v>
      </c>
      <c r="M1170" s="75">
        <f t="shared" si="37"/>
        <v>102.22210000000001</v>
      </c>
      <c r="N1170" s="69">
        <f>(Table8[[#This Row],[Adj Close]]-Table8[[#This Row],[Forecast 6 Period ]])</f>
        <v>-5.2945000000000135</v>
      </c>
      <c r="O1170" s="69">
        <f>Table8[[#This Row],[Erorr 2]]^2</f>
        <v>28.031730250000145</v>
      </c>
      <c r="P1170" s="69">
        <f>ABS(Table8[[#This Row],[Erorr 2]])</f>
        <v>5.2945000000000135</v>
      </c>
      <c r="Q1170" s="6">
        <f>Table8[[#This Row],[Abs Erorr 4]]/Table8[[#This Row],[Adj Close]]</f>
        <v>5.4623244566047377E-2</v>
      </c>
    </row>
    <row r="1171" spans="6:17" x14ac:dyDescent="0.3">
      <c r="F1171" s="79">
        <v>45162</v>
      </c>
      <c r="G1171" s="80">
        <v>95.828299999999999</v>
      </c>
      <c r="H1171" s="69">
        <f t="shared" si="36"/>
        <v>98.935859999999991</v>
      </c>
      <c r="I1171" s="69">
        <f>(Table8[[#This Row],[Adj Close]]-Table8[[#This Row],[Forecast 3 Period]])</f>
        <v>-3.1075599999999923</v>
      </c>
      <c r="J1171" s="69">
        <f>Table8[[#This Row],[Erorr ]]^2</f>
        <v>9.6569291535999522</v>
      </c>
      <c r="K1171" s="69">
        <f>ABS(Table8[[#This Row],[Erorr ]])</f>
        <v>3.1075599999999923</v>
      </c>
      <c r="L1171" s="6">
        <f>Table8[[#This Row],[Abs Erorr ]]/Table8[[#This Row],[Adj Close]]</f>
        <v>3.2428416240296368E-2</v>
      </c>
      <c r="M1171" s="75">
        <f t="shared" si="37"/>
        <v>100.83811</v>
      </c>
      <c r="N1171" s="69">
        <f>(Table8[[#This Row],[Adj Close]]-Table8[[#This Row],[Forecast 6 Period ]])</f>
        <v>-5.0098100000000017</v>
      </c>
      <c r="O1171" s="69">
        <f>Table8[[#This Row],[Erorr 2]]^2</f>
        <v>25.098196236100016</v>
      </c>
      <c r="P1171" s="69">
        <f>ABS(Table8[[#This Row],[Erorr 2]])</f>
        <v>5.0098100000000017</v>
      </c>
      <c r="Q1171" s="6">
        <f>Table8[[#This Row],[Abs Erorr 4]]/Table8[[#This Row],[Adj Close]]</f>
        <v>5.2279024046132529E-2</v>
      </c>
    </row>
    <row r="1172" spans="6:17" x14ac:dyDescent="0.3">
      <c r="F1172" s="79">
        <v>45163</v>
      </c>
      <c r="G1172" s="80">
        <v>97.016000000000005</v>
      </c>
      <c r="H1172" s="69">
        <f t="shared" si="36"/>
        <v>97.285879999999992</v>
      </c>
      <c r="I1172" s="69">
        <f>(Table8[[#This Row],[Adj Close]]-Table8[[#This Row],[Forecast 3 Period]])</f>
        <v>-0.26987999999998635</v>
      </c>
      <c r="J1172" s="69">
        <f>Table8[[#This Row],[Erorr ]]^2</f>
        <v>7.2835214399992632E-2</v>
      </c>
      <c r="K1172" s="69">
        <f>ABS(Table8[[#This Row],[Erorr ]])</f>
        <v>0.26987999999998635</v>
      </c>
      <c r="L1172" s="6">
        <f>Table8[[#This Row],[Abs Erorr ]]/Table8[[#This Row],[Adj Close]]</f>
        <v>2.7818091861134897E-3</v>
      </c>
      <c r="M1172" s="75">
        <f t="shared" si="37"/>
        <v>99.259780000000006</v>
      </c>
      <c r="N1172" s="69">
        <f>(Table8[[#This Row],[Adj Close]]-Table8[[#This Row],[Forecast 6 Period ]])</f>
        <v>-2.243780000000001</v>
      </c>
      <c r="O1172" s="69">
        <f>Table8[[#This Row],[Erorr 2]]^2</f>
        <v>5.0345486884000046</v>
      </c>
      <c r="P1172" s="69">
        <f>ABS(Table8[[#This Row],[Erorr 2]])</f>
        <v>2.243780000000001</v>
      </c>
      <c r="Q1172" s="6">
        <f>Table8[[#This Row],[Abs Erorr 4]]/Table8[[#This Row],[Adj Close]]</f>
        <v>2.3127937659767471E-2</v>
      </c>
    </row>
    <row r="1173" spans="6:17" x14ac:dyDescent="0.3">
      <c r="F1173" s="79">
        <v>45166</v>
      </c>
      <c r="G1173" s="80">
        <v>97.791399999999996</v>
      </c>
      <c r="H1173" s="69">
        <f t="shared" si="36"/>
        <v>96.633170000000007</v>
      </c>
      <c r="I1173" s="69">
        <f>(Table8[[#This Row],[Adj Close]]-Table8[[#This Row],[Forecast 3 Period]])</f>
        <v>1.158229999999989</v>
      </c>
      <c r="J1173" s="69">
        <f>Table8[[#This Row],[Erorr ]]^2</f>
        <v>1.3414967328999745</v>
      </c>
      <c r="K1173" s="69">
        <f>ABS(Table8[[#This Row],[Erorr ]])</f>
        <v>1.158229999999989</v>
      </c>
      <c r="L1173" s="6">
        <f>Table8[[#This Row],[Abs Erorr ]]/Table8[[#This Row],[Adj Close]]</f>
        <v>1.1843884022521296E-2</v>
      </c>
      <c r="M1173" s="75">
        <f t="shared" si="37"/>
        <v>98.255660000000006</v>
      </c>
      <c r="N1173" s="69">
        <f>(Table8[[#This Row],[Adj Close]]-Table8[[#This Row],[Forecast 6 Period ]])</f>
        <v>-0.46426000000001011</v>
      </c>
      <c r="O1173" s="69">
        <f>Table8[[#This Row],[Erorr 2]]^2</f>
        <v>0.21553734760000939</v>
      </c>
      <c r="P1173" s="69">
        <f>ABS(Table8[[#This Row],[Erorr 2]])</f>
        <v>0.46426000000001011</v>
      </c>
      <c r="Q1173" s="6">
        <f>Table8[[#This Row],[Abs Erorr 4]]/Table8[[#This Row],[Adj Close]]</f>
        <v>4.7474522299507946E-3</v>
      </c>
    </row>
    <row r="1174" spans="6:17" x14ac:dyDescent="0.3">
      <c r="F1174" s="79">
        <v>45167</v>
      </c>
      <c r="G1174" s="80">
        <v>99.891900000000007</v>
      </c>
      <c r="H1174" s="69">
        <f t="shared" si="36"/>
        <v>96.969850000000008</v>
      </c>
      <c r="I1174" s="69">
        <f>(Table8[[#This Row],[Adj Close]]-Table8[[#This Row],[Forecast 3 Period]])</f>
        <v>2.9220499999999987</v>
      </c>
      <c r="J1174" s="69">
        <f>Table8[[#This Row],[Erorr ]]^2</f>
        <v>8.5383762024999932</v>
      </c>
      <c r="K1174" s="69">
        <f>ABS(Table8[[#This Row],[Erorr ]])</f>
        <v>2.9220499999999987</v>
      </c>
      <c r="L1174" s="6">
        <f>Table8[[#This Row],[Abs Erorr ]]/Table8[[#This Row],[Adj Close]]</f>
        <v>2.9252121543388389E-2</v>
      </c>
      <c r="M1174" s="75">
        <f t="shared" si="37"/>
        <v>97.567599999999999</v>
      </c>
      <c r="N1174" s="69">
        <f>(Table8[[#This Row],[Adj Close]]-Table8[[#This Row],[Forecast 6 Period ]])</f>
        <v>2.324300000000008</v>
      </c>
      <c r="O1174" s="69">
        <f>Table8[[#This Row],[Erorr 2]]^2</f>
        <v>5.4023704900000373</v>
      </c>
      <c r="P1174" s="69">
        <f>ABS(Table8[[#This Row],[Erorr 2]])</f>
        <v>2.324300000000008</v>
      </c>
      <c r="Q1174" s="6">
        <f>Table8[[#This Row],[Abs Erorr 4]]/Table8[[#This Row],[Adj Close]]</f>
        <v>2.3268152873256068E-2</v>
      </c>
    </row>
    <row r="1175" spans="6:17" x14ac:dyDescent="0.3">
      <c r="F1175" s="79">
        <v>45168</v>
      </c>
      <c r="G1175" s="80">
        <v>100.2158</v>
      </c>
      <c r="H1175" s="69">
        <f t="shared" si="36"/>
        <v>98.398979999999995</v>
      </c>
      <c r="I1175" s="69">
        <f>(Table8[[#This Row],[Adj Close]]-Table8[[#This Row],[Forecast 3 Period]])</f>
        <v>1.816820000000007</v>
      </c>
      <c r="J1175" s="69">
        <f>Table8[[#This Row],[Erorr ]]^2</f>
        <v>3.3008349124000254</v>
      </c>
      <c r="K1175" s="69">
        <f>ABS(Table8[[#This Row],[Erorr ]])</f>
        <v>1.816820000000007</v>
      </c>
      <c r="L1175" s="6">
        <f>Table8[[#This Row],[Abs Erorr ]]/Table8[[#This Row],[Adj Close]]</f>
        <v>1.8129077450861113E-2</v>
      </c>
      <c r="M1175" s="75">
        <f t="shared" si="37"/>
        <v>97.757040000000003</v>
      </c>
      <c r="N1175" s="69">
        <f>(Table8[[#This Row],[Adj Close]]-Table8[[#This Row],[Forecast 6 Period ]])</f>
        <v>2.4587599999999981</v>
      </c>
      <c r="O1175" s="69">
        <f>Table8[[#This Row],[Erorr 2]]^2</f>
        <v>6.0455007375999905</v>
      </c>
      <c r="P1175" s="69">
        <f>ABS(Table8[[#This Row],[Erorr 2]])</f>
        <v>2.4587599999999981</v>
      </c>
      <c r="Q1175" s="6">
        <f>Table8[[#This Row],[Abs Erorr 4]]/Table8[[#This Row],[Adj Close]]</f>
        <v>2.4534654216201417E-2</v>
      </c>
    </row>
    <row r="1176" spans="6:17" x14ac:dyDescent="0.3">
      <c r="F1176" s="79">
        <v>45169</v>
      </c>
      <c r="G1176" s="80">
        <v>99.832999999999998</v>
      </c>
      <c r="H1176" s="69">
        <f t="shared" si="36"/>
        <v>99.39130999999999</v>
      </c>
      <c r="I1176" s="69">
        <f>(Table8[[#This Row],[Adj Close]]-Table8[[#This Row],[Forecast 3 Period]])</f>
        <v>0.44169000000000835</v>
      </c>
      <c r="J1176" s="69">
        <f>Table8[[#This Row],[Erorr ]]^2</f>
        <v>0.19509005610000738</v>
      </c>
      <c r="K1176" s="69">
        <f>ABS(Table8[[#This Row],[Erorr ]])</f>
        <v>0.44169000000000835</v>
      </c>
      <c r="L1176" s="6">
        <f>Table8[[#This Row],[Abs Erorr ]]/Table8[[#This Row],[Adj Close]]</f>
        <v>4.4242885618984542E-3</v>
      </c>
      <c r="M1176" s="75">
        <f t="shared" si="37"/>
        <v>98.258610000000004</v>
      </c>
      <c r="N1176" s="69">
        <f>(Table8[[#This Row],[Adj Close]]-Table8[[#This Row],[Forecast 6 Period ]])</f>
        <v>1.574389999999994</v>
      </c>
      <c r="O1176" s="69">
        <f>Table8[[#This Row],[Erorr 2]]^2</f>
        <v>2.478703872099981</v>
      </c>
      <c r="P1176" s="69">
        <f>ABS(Table8[[#This Row],[Erorr 2]])</f>
        <v>1.574389999999994</v>
      </c>
      <c r="Q1176" s="6">
        <f>Table8[[#This Row],[Abs Erorr 4]]/Table8[[#This Row],[Adj Close]]</f>
        <v>1.5770236294611942E-2</v>
      </c>
    </row>
    <row r="1177" spans="6:17" x14ac:dyDescent="0.3">
      <c r="F1177" s="79">
        <v>45170</v>
      </c>
      <c r="G1177" s="80">
        <v>100.80800000000001</v>
      </c>
      <c r="H1177" s="69">
        <f t="shared" si="36"/>
        <v>99.965509999999995</v>
      </c>
      <c r="I1177" s="69">
        <f>(Table8[[#This Row],[Adj Close]]-Table8[[#This Row],[Forecast 3 Period]])</f>
        <v>0.84249000000001217</v>
      </c>
      <c r="J1177" s="69">
        <f>Table8[[#This Row],[Erorr ]]^2</f>
        <v>0.70978940010002056</v>
      </c>
      <c r="K1177" s="69">
        <f>ABS(Table8[[#This Row],[Erorr ]])</f>
        <v>0.84249000000001217</v>
      </c>
      <c r="L1177" s="6">
        <f>Table8[[#This Row],[Abs Erorr ]]/Table8[[#This Row],[Adj Close]]</f>
        <v>8.3573724307595843E-3</v>
      </c>
      <c r="M1177" s="75">
        <f t="shared" si="37"/>
        <v>98.830849999999998</v>
      </c>
      <c r="N1177" s="69">
        <f>(Table8[[#This Row],[Adj Close]]-Table8[[#This Row],[Forecast 6 Period ]])</f>
        <v>1.9771500000000088</v>
      </c>
      <c r="O1177" s="69">
        <f>Table8[[#This Row],[Erorr 2]]^2</f>
        <v>3.909122122500035</v>
      </c>
      <c r="P1177" s="69">
        <f>ABS(Table8[[#This Row],[Erorr 2]])</f>
        <v>1.9771500000000088</v>
      </c>
      <c r="Q1177" s="6">
        <f>Table8[[#This Row],[Abs Erorr 4]]/Table8[[#This Row],[Adj Close]]</f>
        <v>1.9613026743909301E-2</v>
      </c>
    </row>
    <row r="1178" spans="6:17" x14ac:dyDescent="0.3">
      <c r="F1178" s="79">
        <v>45174</v>
      </c>
      <c r="G1178" s="80">
        <v>98.798900000000003</v>
      </c>
      <c r="H1178" s="69">
        <f t="shared" si="36"/>
        <v>100.33784</v>
      </c>
      <c r="I1178" s="69">
        <f>(Table8[[#This Row],[Adj Close]]-Table8[[#This Row],[Forecast 3 Period]])</f>
        <v>-1.5389399999999966</v>
      </c>
      <c r="J1178" s="69">
        <f>Table8[[#This Row],[Erorr ]]^2</f>
        <v>2.3683363235999897</v>
      </c>
      <c r="K1178" s="69">
        <f>ABS(Table8[[#This Row],[Erorr ]])</f>
        <v>1.5389399999999966</v>
      </c>
      <c r="L1178" s="6">
        <f>Table8[[#This Row],[Abs Erorr ]]/Table8[[#This Row],[Adj Close]]</f>
        <v>1.557648921192439E-2</v>
      </c>
      <c r="M1178" s="75">
        <f t="shared" si="37"/>
        <v>99.630480000000006</v>
      </c>
      <c r="N1178" s="69">
        <f>(Table8[[#This Row],[Adj Close]]-Table8[[#This Row],[Forecast 6 Period ]])</f>
        <v>-0.83158000000000243</v>
      </c>
      <c r="O1178" s="69">
        <f>Table8[[#This Row],[Erorr 2]]^2</f>
        <v>0.69152529640000404</v>
      </c>
      <c r="P1178" s="69">
        <f>ABS(Table8[[#This Row],[Erorr 2]])</f>
        <v>0.83158000000000243</v>
      </c>
      <c r="Q1178" s="6">
        <f>Table8[[#This Row],[Abs Erorr 4]]/Table8[[#This Row],[Adj Close]]</f>
        <v>8.416895329806327E-3</v>
      </c>
    </row>
    <row r="1179" spans="6:17" x14ac:dyDescent="0.3">
      <c r="F1179" s="79">
        <v>45175</v>
      </c>
      <c r="G1179" s="80">
        <v>98.661000000000001</v>
      </c>
      <c r="H1179" s="69">
        <f t="shared" si="36"/>
        <v>99.711860000000001</v>
      </c>
      <c r="I1179" s="69">
        <f>(Table8[[#This Row],[Adj Close]]-Table8[[#This Row],[Forecast 3 Period]])</f>
        <v>-1.0508600000000001</v>
      </c>
      <c r="J1179" s="69">
        <f>Table8[[#This Row],[Erorr ]]^2</f>
        <v>1.1043067396000004</v>
      </c>
      <c r="K1179" s="69">
        <f>ABS(Table8[[#This Row],[Erorr ]])</f>
        <v>1.0508600000000001</v>
      </c>
      <c r="L1179" s="6">
        <f>Table8[[#This Row],[Abs Erorr ]]/Table8[[#This Row],[Adj Close]]</f>
        <v>1.0651219833571524E-2</v>
      </c>
      <c r="M1179" s="75">
        <f t="shared" si="37"/>
        <v>99.699470000000005</v>
      </c>
      <c r="N1179" s="69">
        <f>(Table8[[#This Row],[Adj Close]]-Table8[[#This Row],[Forecast 6 Period ]])</f>
        <v>-1.0384700000000038</v>
      </c>
      <c r="O1179" s="69">
        <f>Table8[[#This Row],[Erorr 2]]^2</f>
        <v>1.0784199409000079</v>
      </c>
      <c r="P1179" s="69">
        <f>ABS(Table8[[#This Row],[Erorr 2]])</f>
        <v>1.0384700000000038</v>
      </c>
      <c r="Q1179" s="6">
        <f>Table8[[#This Row],[Abs Erorr 4]]/Table8[[#This Row],[Adj Close]]</f>
        <v>1.052563829679411E-2</v>
      </c>
    </row>
    <row r="1180" spans="6:17" x14ac:dyDescent="0.3">
      <c r="F1180" s="79">
        <v>45176</v>
      </c>
      <c r="G1180" s="80">
        <v>96.4452</v>
      </c>
      <c r="H1180" s="69">
        <f t="shared" si="36"/>
        <v>99.346470000000011</v>
      </c>
      <c r="I1180" s="69">
        <f>(Table8[[#This Row],[Adj Close]]-Table8[[#This Row],[Forecast 3 Period]])</f>
        <v>-2.9012700000000109</v>
      </c>
      <c r="J1180" s="69">
        <f>Table8[[#This Row],[Erorr ]]^2</f>
        <v>8.4173676129000636</v>
      </c>
      <c r="K1180" s="69">
        <f>ABS(Table8[[#This Row],[Erorr ]])</f>
        <v>2.9012700000000109</v>
      </c>
      <c r="L1180" s="6">
        <f>Table8[[#This Row],[Abs Erorr ]]/Table8[[#This Row],[Adj Close]]</f>
        <v>3.0082056960844199E-2</v>
      </c>
      <c r="M1180" s="75">
        <f t="shared" si="37"/>
        <v>99.630950000000013</v>
      </c>
      <c r="N1180" s="69">
        <f>(Table8[[#This Row],[Adj Close]]-Table8[[#This Row],[Forecast 6 Period ]])</f>
        <v>-3.185750000000013</v>
      </c>
      <c r="O1180" s="69">
        <f>Table8[[#This Row],[Erorr 2]]^2</f>
        <v>10.149003062500082</v>
      </c>
      <c r="P1180" s="69">
        <f>ABS(Table8[[#This Row],[Erorr 2]])</f>
        <v>3.185750000000013</v>
      </c>
      <c r="Q1180" s="6">
        <f>Table8[[#This Row],[Abs Erorr 4]]/Table8[[#This Row],[Adj Close]]</f>
        <v>3.303171127230814E-2</v>
      </c>
    </row>
    <row r="1181" spans="6:17" x14ac:dyDescent="0.3">
      <c r="F1181" s="79">
        <v>45177</v>
      </c>
      <c r="G1181" s="80">
        <v>96.189099999999996</v>
      </c>
      <c r="H1181" s="69">
        <f t="shared" si="36"/>
        <v>97.81604999999999</v>
      </c>
      <c r="I1181" s="69">
        <f>(Table8[[#This Row],[Adj Close]]-Table8[[#This Row],[Forecast 3 Period]])</f>
        <v>-1.6269499999999937</v>
      </c>
      <c r="J1181" s="69">
        <f>Table8[[#This Row],[Erorr ]]^2</f>
        <v>2.6469663024999792</v>
      </c>
      <c r="K1181" s="69">
        <f>ABS(Table8[[#This Row],[Erorr ]])</f>
        <v>1.6269499999999937</v>
      </c>
      <c r="L1181" s="6">
        <f>Table8[[#This Row],[Abs Erorr ]]/Table8[[#This Row],[Adj Close]]</f>
        <v>1.6914078622213887E-2</v>
      </c>
      <c r="M1181" s="75">
        <f t="shared" si="37"/>
        <v>98.947500000000019</v>
      </c>
      <c r="N1181" s="69">
        <f>(Table8[[#This Row],[Adj Close]]-Table8[[#This Row],[Forecast 6 Period ]])</f>
        <v>-2.7584000000000231</v>
      </c>
      <c r="O1181" s="69">
        <f>Table8[[#This Row],[Erorr 2]]^2</f>
        <v>7.608770560000127</v>
      </c>
      <c r="P1181" s="69">
        <f>ABS(Table8[[#This Row],[Erorr 2]])</f>
        <v>2.7584000000000231</v>
      </c>
      <c r="Q1181" s="6">
        <f>Table8[[#This Row],[Abs Erorr 4]]/Table8[[#This Row],[Adj Close]]</f>
        <v>2.8676845921211686E-2</v>
      </c>
    </row>
    <row r="1182" spans="6:17" x14ac:dyDescent="0.3">
      <c r="F1182" s="79">
        <v>45180</v>
      </c>
      <c r="G1182" s="80">
        <v>95.322500000000005</v>
      </c>
      <c r="H1182" s="69">
        <f t="shared" si="36"/>
        <v>97.007499999999993</v>
      </c>
      <c r="I1182" s="69">
        <f>(Table8[[#This Row],[Adj Close]]-Table8[[#This Row],[Forecast 3 Period]])</f>
        <v>-1.6849999999999881</v>
      </c>
      <c r="J1182" s="69">
        <f>Table8[[#This Row],[Erorr ]]^2</f>
        <v>2.8392249999999599</v>
      </c>
      <c r="K1182" s="69">
        <f>ABS(Table8[[#This Row],[Erorr ]])</f>
        <v>1.6849999999999881</v>
      </c>
      <c r="L1182" s="6">
        <f>Table8[[#This Row],[Abs Erorr ]]/Table8[[#This Row],[Adj Close]]</f>
        <v>1.7676833905950724E-2</v>
      </c>
      <c r="M1182" s="75">
        <f t="shared" si="37"/>
        <v>98.082940000000008</v>
      </c>
      <c r="N1182" s="69">
        <f>(Table8[[#This Row],[Adj Close]]-Table8[[#This Row],[Forecast 6 Period ]])</f>
        <v>-2.7604400000000027</v>
      </c>
      <c r="O1182" s="69">
        <f>Table8[[#This Row],[Erorr 2]]^2</f>
        <v>7.6200289936000152</v>
      </c>
      <c r="P1182" s="69">
        <f>ABS(Table8[[#This Row],[Erorr 2]])</f>
        <v>2.7604400000000027</v>
      </c>
      <c r="Q1182" s="6">
        <f>Table8[[#This Row],[Abs Erorr 4]]/Table8[[#This Row],[Adj Close]]</f>
        <v>2.8958955126019592E-2</v>
      </c>
    </row>
    <row r="1183" spans="6:17" x14ac:dyDescent="0.3">
      <c r="F1183" s="79">
        <v>45181</v>
      </c>
      <c r="G1183" s="80">
        <v>94.8399</v>
      </c>
      <c r="H1183" s="69">
        <f t="shared" si="36"/>
        <v>95.919290000000004</v>
      </c>
      <c r="I1183" s="69">
        <f>(Table8[[#This Row],[Adj Close]]-Table8[[#This Row],[Forecast 3 Period]])</f>
        <v>-1.0793900000000036</v>
      </c>
      <c r="J1183" s="69">
        <f>Table8[[#This Row],[Erorr ]]^2</f>
        <v>1.1650827721000079</v>
      </c>
      <c r="K1183" s="69">
        <f>ABS(Table8[[#This Row],[Erorr ]])</f>
        <v>1.0793900000000036</v>
      </c>
      <c r="L1183" s="6">
        <f>Table8[[#This Row],[Abs Erorr ]]/Table8[[#This Row],[Adj Close]]</f>
        <v>1.1381180283825728E-2</v>
      </c>
      <c r="M1183" s="75">
        <f t="shared" si="37"/>
        <v>97.28425</v>
      </c>
      <c r="N1183" s="69">
        <f>(Table8[[#This Row],[Adj Close]]-Table8[[#This Row],[Forecast 6 Period ]])</f>
        <v>-2.44435</v>
      </c>
      <c r="O1183" s="69">
        <f>Table8[[#This Row],[Erorr 2]]^2</f>
        <v>5.9748469225000003</v>
      </c>
      <c r="P1183" s="69">
        <f>ABS(Table8[[#This Row],[Erorr 2]])</f>
        <v>2.44435</v>
      </c>
      <c r="Q1183" s="6">
        <f>Table8[[#This Row],[Abs Erorr 4]]/Table8[[#This Row],[Adj Close]]</f>
        <v>2.5773435020492431E-2</v>
      </c>
    </row>
    <row r="1184" spans="6:17" x14ac:dyDescent="0.3">
      <c r="F1184" s="79">
        <v>45182</v>
      </c>
      <c r="G1184" s="80">
        <v>94.672499999999999</v>
      </c>
      <c r="H1184" s="69">
        <f t="shared" si="36"/>
        <v>95.389440000000008</v>
      </c>
      <c r="I1184" s="69">
        <f>(Table8[[#This Row],[Adj Close]]-Table8[[#This Row],[Forecast 3 Period]])</f>
        <v>-0.71694000000000813</v>
      </c>
      <c r="J1184" s="69">
        <f>Table8[[#This Row],[Erorr ]]^2</f>
        <v>0.51400296360001163</v>
      </c>
      <c r="K1184" s="69">
        <f>ABS(Table8[[#This Row],[Erorr ]])</f>
        <v>0.71694000000000813</v>
      </c>
      <c r="L1184" s="6">
        <f>Table8[[#This Row],[Abs Erorr ]]/Table8[[#This Row],[Adj Close]]</f>
        <v>7.5728432226888284E-3</v>
      </c>
      <c r="M1184" s="75">
        <f t="shared" si="37"/>
        <v>96.305330000000012</v>
      </c>
      <c r="N1184" s="69">
        <f>(Table8[[#This Row],[Adj Close]]-Table8[[#This Row],[Forecast 6 Period ]])</f>
        <v>-1.6328300000000127</v>
      </c>
      <c r="O1184" s="69">
        <f>Table8[[#This Row],[Erorr 2]]^2</f>
        <v>2.6661338089000415</v>
      </c>
      <c r="P1184" s="69">
        <f>ABS(Table8[[#This Row],[Erorr 2]])</f>
        <v>1.6328300000000127</v>
      </c>
      <c r="Q1184" s="6">
        <f>Table8[[#This Row],[Abs Erorr 4]]/Table8[[#This Row],[Adj Close]]</f>
        <v>1.7247141461353747E-2</v>
      </c>
    </row>
    <row r="1185" spans="6:17" x14ac:dyDescent="0.3">
      <c r="F1185" s="79">
        <v>45183</v>
      </c>
      <c r="G1185" s="80">
        <v>95.716399999999993</v>
      </c>
      <c r="H1185" s="69">
        <f t="shared" si="36"/>
        <v>94.917720000000003</v>
      </c>
      <c r="I1185" s="69">
        <f>(Table8[[#This Row],[Adj Close]]-Table8[[#This Row],[Forecast 3 Period]])</f>
        <v>0.79867999999999029</v>
      </c>
      <c r="J1185" s="69">
        <f>Table8[[#This Row],[Erorr ]]^2</f>
        <v>0.63788974239998453</v>
      </c>
      <c r="K1185" s="69">
        <f>ABS(Table8[[#This Row],[Erorr ]])</f>
        <v>0.79867999999999029</v>
      </c>
      <c r="L1185" s="6">
        <f>Table8[[#This Row],[Abs Erorr ]]/Table8[[#This Row],[Adj Close]]</f>
        <v>8.3442335900638792E-3</v>
      </c>
      <c r="M1185" s="75">
        <f t="shared" si="37"/>
        <v>95.715420000000009</v>
      </c>
      <c r="N1185" s="69">
        <f>(Table8[[#This Row],[Adj Close]]-Table8[[#This Row],[Forecast 6 Period ]])</f>
        <v>9.7999999998421572E-4</v>
      </c>
      <c r="O1185" s="69">
        <f>Table8[[#This Row],[Erorr 2]]^2</f>
        <v>9.6039999996906291E-7</v>
      </c>
      <c r="P1185" s="69">
        <f>ABS(Table8[[#This Row],[Erorr 2]])</f>
        <v>9.7999999998421572E-4</v>
      </c>
      <c r="Q1185" s="6">
        <f>Table8[[#This Row],[Abs Erorr 4]]/Table8[[#This Row],[Adj Close]]</f>
        <v>1.0238579804340904E-5</v>
      </c>
    </row>
    <row r="1186" spans="6:17" x14ac:dyDescent="0.3">
      <c r="F1186" s="79">
        <v>45184</v>
      </c>
      <c r="G1186" s="80">
        <v>94.8005</v>
      </c>
      <c r="H1186" s="69">
        <f t="shared" si="36"/>
        <v>95.140280000000004</v>
      </c>
      <c r="I1186" s="69">
        <f>(Table8[[#This Row],[Adj Close]]-Table8[[#This Row],[Forecast 3 Period]])</f>
        <v>-0.33978000000000463</v>
      </c>
      <c r="J1186" s="69">
        <f>Table8[[#This Row],[Erorr ]]^2</f>
        <v>0.11545044840000315</v>
      </c>
      <c r="K1186" s="69">
        <f>ABS(Table8[[#This Row],[Erorr ]])</f>
        <v>0.33978000000000463</v>
      </c>
      <c r="L1186" s="6">
        <f>Table8[[#This Row],[Abs Erorr ]]/Table8[[#This Row],[Adj Close]]</f>
        <v>3.58415831140136E-3</v>
      </c>
      <c r="M1186" s="75">
        <f t="shared" si="37"/>
        <v>95.373690000000011</v>
      </c>
      <c r="N1186" s="69">
        <f>(Table8[[#This Row],[Adj Close]]-Table8[[#This Row],[Forecast 6 Period ]])</f>
        <v>-0.57319000000001097</v>
      </c>
      <c r="O1186" s="69">
        <f>Table8[[#This Row],[Erorr 2]]^2</f>
        <v>0.32854677610001259</v>
      </c>
      <c r="P1186" s="69">
        <f>ABS(Table8[[#This Row],[Erorr 2]])</f>
        <v>0.57319000000001097</v>
      </c>
      <c r="Q1186" s="6">
        <f>Table8[[#This Row],[Abs Erorr 4]]/Table8[[#This Row],[Adj Close]]</f>
        <v>6.0462761272357312E-3</v>
      </c>
    </row>
    <row r="1187" spans="6:17" x14ac:dyDescent="0.3">
      <c r="F1187" s="79">
        <v>45187</v>
      </c>
      <c r="G1187" s="80">
        <v>94.061899999999994</v>
      </c>
      <c r="H1187" s="69">
        <f t="shared" si="36"/>
        <v>95.036869999999993</v>
      </c>
      <c r="I1187" s="69">
        <f>(Table8[[#This Row],[Adj Close]]-Table8[[#This Row],[Forecast 3 Period]])</f>
        <v>-0.974969999999999</v>
      </c>
      <c r="J1187" s="69">
        <f>Table8[[#This Row],[Erorr ]]^2</f>
        <v>0.95056650089999806</v>
      </c>
      <c r="K1187" s="69">
        <f>ABS(Table8[[#This Row],[Erorr ]])</f>
        <v>0.974969999999999</v>
      </c>
      <c r="L1187" s="6">
        <f>Table8[[#This Row],[Abs Erorr ]]/Table8[[#This Row],[Adj Close]]</f>
        <v>1.0365195684969143E-2</v>
      </c>
      <c r="M1187" s="75">
        <f t="shared" si="37"/>
        <v>95.157020000000003</v>
      </c>
      <c r="N1187" s="69">
        <f>(Table8[[#This Row],[Adj Close]]-Table8[[#This Row],[Forecast 6 Period ]])</f>
        <v>-1.0951200000000085</v>
      </c>
      <c r="O1187" s="69">
        <f>Table8[[#This Row],[Erorr 2]]^2</f>
        <v>1.1992878144000187</v>
      </c>
      <c r="P1187" s="69">
        <f>ABS(Table8[[#This Row],[Erorr 2]])</f>
        <v>1.0951200000000085</v>
      </c>
      <c r="Q1187" s="6">
        <f>Table8[[#This Row],[Abs Erorr 4]]/Table8[[#This Row],[Adj Close]]</f>
        <v>1.1642546025542846E-2</v>
      </c>
    </row>
    <row r="1188" spans="6:17" x14ac:dyDescent="0.3">
      <c r="F1188" s="79">
        <v>45188</v>
      </c>
      <c r="G1188" s="80">
        <v>93.185299999999998</v>
      </c>
      <c r="H1188" s="69">
        <f t="shared" si="36"/>
        <v>94.77982999999999</v>
      </c>
      <c r="I1188" s="69">
        <f>(Table8[[#This Row],[Adj Close]]-Table8[[#This Row],[Forecast 3 Period]])</f>
        <v>-1.5945299999999918</v>
      </c>
      <c r="J1188" s="69">
        <f>Table8[[#This Row],[Erorr ]]^2</f>
        <v>2.542525920899974</v>
      </c>
      <c r="K1188" s="69">
        <f>ABS(Table8[[#This Row],[Erorr ]])</f>
        <v>1.5945299999999918</v>
      </c>
      <c r="L1188" s="6">
        <f>Table8[[#This Row],[Abs Erorr ]]/Table8[[#This Row],[Adj Close]]</f>
        <v>1.7111389886602199E-2</v>
      </c>
      <c r="M1188" s="75">
        <f t="shared" si="37"/>
        <v>94.866500000000016</v>
      </c>
      <c r="N1188" s="69">
        <f>(Table8[[#This Row],[Adj Close]]-Table8[[#This Row],[Forecast 6 Period ]])</f>
        <v>-1.6812000000000182</v>
      </c>
      <c r="O1188" s="69">
        <f>Table8[[#This Row],[Erorr 2]]^2</f>
        <v>2.8264334400000615</v>
      </c>
      <c r="P1188" s="69">
        <f>ABS(Table8[[#This Row],[Erorr 2]])</f>
        <v>1.6812000000000182</v>
      </c>
      <c r="Q1188" s="6">
        <f>Table8[[#This Row],[Abs Erorr 4]]/Table8[[#This Row],[Adj Close]]</f>
        <v>1.8041472206453361E-2</v>
      </c>
    </row>
    <row r="1189" spans="6:17" x14ac:dyDescent="0.3">
      <c r="F1189" s="79">
        <v>45189</v>
      </c>
      <c r="G1189" s="80">
        <v>92.614199999999997</v>
      </c>
      <c r="H1189" s="69">
        <f t="shared" si="36"/>
        <v>93.932839999999999</v>
      </c>
      <c r="I1189" s="69">
        <f>(Table8[[#This Row],[Adj Close]]-Table8[[#This Row],[Forecast 3 Period]])</f>
        <v>-1.318640000000002</v>
      </c>
      <c r="J1189" s="69">
        <f>Table8[[#This Row],[Erorr ]]^2</f>
        <v>1.7388114496000053</v>
      </c>
      <c r="K1189" s="69">
        <f>ABS(Table8[[#This Row],[Erorr ]])</f>
        <v>1.318640000000002</v>
      </c>
      <c r="L1189" s="6">
        <f>Table8[[#This Row],[Abs Erorr ]]/Table8[[#This Row],[Adj Close]]</f>
        <v>1.4237989422788321E-2</v>
      </c>
      <c r="M1189" s="75">
        <f t="shared" si="37"/>
        <v>94.50406000000001</v>
      </c>
      <c r="N1189" s="69">
        <f>(Table8[[#This Row],[Adj Close]]-Table8[[#This Row],[Forecast 6 Period ]])</f>
        <v>-1.889860000000013</v>
      </c>
      <c r="O1189" s="69">
        <f>Table8[[#This Row],[Erorr 2]]^2</f>
        <v>3.5715708196000491</v>
      </c>
      <c r="P1189" s="69">
        <f>ABS(Table8[[#This Row],[Erorr 2]])</f>
        <v>1.889860000000013</v>
      </c>
      <c r="Q1189" s="6">
        <f>Table8[[#This Row],[Abs Erorr 4]]/Table8[[#This Row],[Adj Close]]</f>
        <v>2.0405726119752835E-2</v>
      </c>
    </row>
    <row r="1190" spans="6:17" x14ac:dyDescent="0.3">
      <c r="F1190" s="79">
        <v>45190</v>
      </c>
      <c r="G1190" s="80">
        <v>90.201300000000003</v>
      </c>
      <c r="H1190" s="69">
        <f t="shared" si="36"/>
        <v>93.219839999999991</v>
      </c>
      <c r="I1190" s="69">
        <f>(Table8[[#This Row],[Adj Close]]-Table8[[#This Row],[Forecast 3 Period]])</f>
        <v>-3.0185399999999873</v>
      </c>
      <c r="J1190" s="69">
        <f>Table8[[#This Row],[Erorr ]]^2</f>
        <v>9.1115837315999233</v>
      </c>
      <c r="K1190" s="69">
        <f>ABS(Table8[[#This Row],[Erorr ]])</f>
        <v>3.0185399999999873</v>
      </c>
      <c r="L1190" s="6">
        <f>Table8[[#This Row],[Abs Erorr ]]/Table8[[#This Row],[Adj Close]]</f>
        <v>3.3464484436476941E-2</v>
      </c>
      <c r="M1190" s="75">
        <f t="shared" si="37"/>
        <v>93.971270000000004</v>
      </c>
      <c r="N1190" s="69">
        <f>(Table8[[#This Row],[Adj Close]]-Table8[[#This Row],[Forecast 6 Period ]])</f>
        <v>-3.7699700000000007</v>
      </c>
      <c r="O1190" s="69">
        <f>Table8[[#This Row],[Erorr 2]]^2</f>
        <v>14.212673800900005</v>
      </c>
      <c r="P1190" s="69">
        <f>ABS(Table8[[#This Row],[Erorr 2]])</f>
        <v>3.7699700000000007</v>
      </c>
      <c r="Q1190" s="6">
        <f>Table8[[#This Row],[Abs Erorr 4]]/Table8[[#This Row],[Adj Close]]</f>
        <v>4.1795073906917092E-2</v>
      </c>
    </row>
    <row r="1191" spans="6:17" x14ac:dyDescent="0.3">
      <c r="F1191" s="79">
        <v>45191</v>
      </c>
      <c r="G1191" s="80">
        <v>89.472499999999997</v>
      </c>
      <c r="H1191" s="69">
        <f t="shared" si="36"/>
        <v>91.820369999999997</v>
      </c>
      <c r="I1191" s="69">
        <f>(Table8[[#This Row],[Adj Close]]-Table8[[#This Row],[Forecast 3 Period]])</f>
        <v>-2.3478700000000003</v>
      </c>
      <c r="J1191" s="69">
        <f>Table8[[#This Row],[Erorr ]]^2</f>
        <v>5.5124935369000019</v>
      </c>
      <c r="K1191" s="69">
        <f>ABS(Table8[[#This Row],[Erorr ]])</f>
        <v>2.3478700000000003</v>
      </c>
      <c r="L1191" s="6">
        <f>Table8[[#This Row],[Abs Erorr ]]/Table8[[#This Row],[Adj Close]]</f>
        <v>2.6241247310626176E-2</v>
      </c>
      <c r="M1191" s="75">
        <f t="shared" si="37"/>
        <v>93.064230000000009</v>
      </c>
      <c r="N1191" s="69">
        <f>(Table8[[#This Row],[Adj Close]]-Table8[[#This Row],[Forecast 6 Period ]])</f>
        <v>-3.5917300000000125</v>
      </c>
      <c r="O1191" s="69">
        <f>Table8[[#This Row],[Erorr 2]]^2</f>
        <v>12.90052439290009</v>
      </c>
      <c r="P1191" s="69">
        <f>ABS(Table8[[#This Row],[Erorr 2]])</f>
        <v>3.5917300000000125</v>
      </c>
      <c r="Q1191" s="6">
        <f>Table8[[#This Row],[Abs Erorr 4]]/Table8[[#This Row],[Adj Close]]</f>
        <v>4.014339601553564E-2</v>
      </c>
    </row>
    <row r="1192" spans="6:17" x14ac:dyDescent="0.3">
      <c r="F1192" s="79">
        <v>45194</v>
      </c>
      <c r="G1192" s="80">
        <v>89.226299999999995</v>
      </c>
      <c r="H1192" s="69">
        <f t="shared" si="36"/>
        <v>90.633650000000003</v>
      </c>
      <c r="I1192" s="69">
        <f>(Table8[[#This Row],[Adj Close]]-Table8[[#This Row],[Forecast 3 Period]])</f>
        <v>-1.4073500000000081</v>
      </c>
      <c r="J1192" s="69">
        <f>Table8[[#This Row],[Erorr ]]^2</f>
        <v>1.9806340225000227</v>
      </c>
      <c r="K1192" s="69">
        <f>ABS(Table8[[#This Row],[Erorr ]])</f>
        <v>1.4073500000000081</v>
      </c>
      <c r="L1192" s="6">
        <f>Table8[[#This Row],[Abs Erorr ]]/Table8[[#This Row],[Adj Close]]</f>
        <v>1.5772815862587691E-2</v>
      </c>
      <c r="M1192" s="75">
        <f t="shared" si="37"/>
        <v>91.980900000000005</v>
      </c>
      <c r="N1192" s="69">
        <f>(Table8[[#This Row],[Adj Close]]-Table8[[#This Row],[Forecast 6 Period ]])</f>
        <v>-2.7546000000000106</v>
      </c>
      <c r="O1192" s="69">
        <f>Table8[[#This Row],[Erorr 2]]^2</f>
        <v>7.5878211600000585</v>
      </c>
      <c r="P1192" s="69">
        <f>ABS(Table8[[#This Row],[Erorr 2]])</f>
        <v>2.7546000000000106</v>
      </c>
      <c r="Q1192" s="6">
        <f>Table8[[#This Row],[Abs Erorr 4]]/Table8[[#This Row],[Adj Close]]</f>
        <v>3.0872063505939514E-2</v>
      </c>
    </row>
    <row r="1193" spans="6:17" x14ac:dyDescent="0.3">
      <c r="F1193" s="79">
        <v>45195</v>
      </c>
      <c r="G1193" s="80">
        <v>88.802800000000005</v>
      </c>
      <c r="H1193" s="69">
        <f t="shared" si="36"/>
        <v>89.592659999999995</v>
      </c>
      <c r="I1193" s="69">
        <f>(Table8[[#This Row],[Adj Close]]-Table8[[#This Row],[Forecast 3 Period]])</f>
        <v>-0.78985999999999024</v>
      </c>
      <c r="J1193" s="69">
        <f>Table8[[#This Row],[Erorr ]]^2</f>
        <v>0.62387881959998459</v>
      </c>
      <c r="K1193" s="69">
        <f>ABS(Table8[[#This Row],[Erorr ]])</f>
        <v>0.78985999999999024</v>
      </c>
      <c r="L1193" s="6">
        <f>Table8[[#This Row],[Abs Erorr ]]/Table8[[#This Row],[Adj Close]]</f>
        <v>8.8945393613713772E-3</v>
      </c>
      <c r="M1193" s="75">
        <f t="shared" si="37"/>
        <v>91.02758</v>
      </c>
      <c r="N1193" s="69">
        <f>(Table8[[#This Row],[Adj Close]]-Table8[[#This Row],[Forecast 6 Period ]])</f>
        <v>-2.2247799999999955</v>
      </c>
      <c r="O1193" s="69">
        <f>Table8[[#This Row],[Erorr 2]]^2</f>
        <v>4.9496460483999805</v>
      </c>
      <c r="P1193" s="69">
        <f>ABS(Table8[[#This Row],[Erorr 2]])</f>
        <v>2.2247799999999955</v>
      </c>
      <c r="Q1193" s="6">
        <f>Table8[[#This Row],[Abs Erorr 4]]/Table8[[#This Row],[Adj Close]]</f>
        <v>2.5053038868143744E-2</v>
      </c>
    </row>
    <row r="1194" spans="6:17" x14ac:dyDescent="0.3">
      <c r="F1194" s="79">
        <v>45196</v>
      </c>
      <c r="G1194" s="80">
        <v>88.0642</v>
      </c>
      <c r="H1194" s="69">
        <f t="shared" si="36"/>
        <v>89.130760000000009</v>
      </c>
      <c r="I1194" s="69">
        <f>(Table8[[#This Row],[Adj Close]]-Table8[[#This Row],[Forecast 3 Period]])</f>
        <v>-1.0665600000000097</v>
      </c>
      <c r="J1194" s="69">
        <f>Table8[[#This Row],[Erorr ]]^2</f>
        <v>1.1375502336000207</v>
      </c>
      <c r="K1194" s="69">
        <f>ABS(Table8[[#This Row],[Erorr ]])</f>
        <v>1.0665600000000097</v>
      </c>
      <c r="L1194" s="6">
        <f>Table8[[#This Row],[Abs Erorr ]]/Table8[[#This Row],[Adj Close]]</f>
        <v>1.2111164355095598E-2</v>
      </c>
      <c r="M1194" s="75">
        <f t="shared" si="37"/>
        <v>90.120530000000002</v>
      </c>
      <c r="N1194" s="69">
        <f>(Table8[[#This Row],[Adj Close]]-Table8[[#This Row],[Forecast 6 Period ]])</f>
        <v>-2.0563300000000027</v>
      </c>
      <c r="O1194" s="69">
        <f>Table8[[#This Row],[Erorr 2]]^2</f>
        <v>4.2284930689000113</v>
      </c>
      <c r="P1194" s="69">
        <f>ABS(Table8[[#This Row],[Erorr 2]])</f>
        <v>2.0563300000000027</v>
      </c>
      <c r="Q1194" s="6">
        <f>Table8[[#This Row],[Abs Erorr 4]]/Table8[[#This Row],[Adj Close]]</f>
        <v>2.3350351221041045E-2</v>
      </c>
    </row>
    <row r="1195" spans="6:17" x14ac:dyDescent="0.3">
      <c r="F1195" s="79">
        <v>45197</v>
      </c>
      <c r="G1195" s="80">
        <v>88.271000000000001</v>
      </c>
      <c r="H1195" s="69">
        <f t="shared" si="36"/>
        <v>88.634410000000003</v>
      </c>
      <c r="I1195" s="69">
        <f>(Table8[[#This Row],[Adj Close]]-Table8[[#This Row],[Forecast 3 Period]])</f>
        <v>-0.36341000000000179</v>
      </c>
      <c r="J1195" s="69">
        <f>Table8[[#This Row],[Erorr ]]^2</f>
        <v>0.13206682810000131</v>
      </c>
      <c r="K1195" s="69">
        <f>ABS(Table8[[#This Row],[Erorr ]])</f>
        <v>0.36341000000000179</v>
      </c>
      <c r="L1195" s="6">
        <f>Table8[[#This Row],[Abs Erorr ]]/Table8[[#This Row],[Adj Close]]</f>
        <v>4.1169806618255346E-3</v>
      </c>
      <c r="M1195" s="75">
        <f t="shared" si="37"/>
        <v>89.394709999999989</v>
      </c>
      <c r="N1195" s="69">
        <f>(Table8[[#This Row],[Adj Close]]-Table8[[#This Row],[Forecast 6 Period ]])</f>
        <v>-1.1237099999999884</v>
      </c>
      <c r="O1195" s="69">
        <f>Table8[[#This Row],[Erorr 2]]^2</f>
        <v>1.262724164099974</v>
      </c>
      <c r="P1195" s="69">
        <f>ABS(Table8[[#This Row],[Erorr 2]])</f>
        <v>1.1237099999999884</v>
      </c>
      <c r="Q1195" s="6">
        <f>Table8[[#This Row],[Abs Erorr 4]]/Table8[[#This Row],[Adj Close]]</f>
        <v>1.2730228500866518E-2</v>
      </c>
    </row>
    <row r="1196" spans="6:17" x14ac:dyDescent="0.3">
      <c r="F1196" s="79">
        <v>45198</v>
      </c>
      <c r="G1196" s="80">
        <v>94.170199999999994</v>
      </c>
      <c r="H1196" s="69">
        <f t="shared" si="36"/>
        <v>88.368499999999997</v>
      </c>
      <c r="I1196" s="69">
        <f>(Table8[[#This Row],[Adj Close]]-Table8[[#This Row],[Forecast 3 Period]])</f>
        <v>5.8016999999999967</v>
      </c>
      <c r="J1196" s="69">
        <f>Table8[[#This Row],[Erorr ]]^2</f>
        <v>33.659722889999962</v>
      </c>
      <c r="K1196" s="69">
        <f>ABS(Table8[[#This Row],[Erorr ]])</f>
        <v>5.8016999999999967</v>
      </c>
      <c r="L1196" s="6">
        <f>Table8[[#This Row],[Abs Erorr ]]/Table8[[#This Row],[Adj Close]]</f>
        <v>6.1608661763487782E-2</v>
      </c>
      <c r="M1196" s="75">
        <f t="shared" si="37"/>
        <v>88.840239999999994</v>
      </c>
      <c r="N1196" s="69">
        <f>(Table8[[#This Row],[Adj Close]]-Table8[[#This Row],[Forecast 6 Period ]])</f>
        <v>5.3299599999999998</v>
      </c>
      <c r="O1196" s="69">
        <f>Table8[[#This Row],[Erorr 2]]^2</f>
        <v>28.408473601599997</v>
      </c>
      <c r="P1196" s="69">
        <f>ABS(Table8[[#This Row],[Erorr 2]])</f>
        <v>5.3299599999999998</v>
      </c>
      <c r="Q1196" s="6">
        <f>Table8[[#This Row],[Abs Erorr 4]]/Table8[[#This Row],[Adj Close]]</f>
        <v>5.6599221409745333E-2</v>
      </c>
    </row>
    <row r="1197" spans="6:17" x14ac:dyDescent="0.3">
      <c r="F1197" s="79">
        <v>45201</v>
      </c>
      <c r="G1197" s="80">
        <v>93.126300000000001</v>
      </c>
      <c r="H1197" s="69">
        <f t="shared" si="36"/>
        <v>90.568639999999988</v>
      </c>
      <c r="I1197" s="69">
        <f>(Table8[[#This Row],[Adj Close]]-Table8[[#This Row],[Forecast 3 Period]])</f>
        <v>2.5576600000000127</v>
      </c>
      <c r="J1197" s="69">
        <f>Table8[[#This Row],[Erorr ]]^2</f>
        <v>6.5416246756000653</v>
      </c>
      <c r="K1197" s="69">
        <f>ABS(Table8[[#This Row],[Erorr ]])</f>
        <v>2.5576600000000127</v>
      </c>
      <c r="L1197" s="6">
        <f>Table8[[#This Row],[Abs Erorr ]]/Table8[[#This Row],[Adj Close]]</f>
        <v>2.7464421973169905E-2</v>
      </c>
      <c r="M1197" s="75">
        <f t="shared" si="37"/>
        <v>89.731519999999989</v>
      </c>
      <c r="N1197" s="69">
        <f>(Table8[[#This Row],[Adj Close]]-Table8[[#This Row],[Forecast 6 Period ]])</f>
        <v>3.3947800000000115</v>
      </c>
      <c r="O1197" s="69">
        <f>Table8[[#This Row],[Erorr 2]]^2</f>
        <v>11.524531248400077</v>
      </c>
      <c r="P1197" s="69">
        <f>ABS(Table8[[#This Row],[Erorr 2]])</f>
        <v>3.3947800000000115</v>
      </c>
      <c r="Q1197" s="6">
        <f>Table8[[#This Row],[Abs Erorr 4]]/Table8[[#This Row],[Adj Close]]</f>
        <v>3.645350454168169E-2</v>
      </c>
    </row>
    <row r="1198" spans="6:17" x14ac:dyDescent="0.3">
      <c r="F1198" s="79">
        <v>45202</v>
      </c>
      <c r="G1198" s="80">
        <v>93.648200000000003</v>
      </c>
      <c r="H1198" s="69">
        <f t="shared" si="36"/>
        <v>91.982880000000009</v>
      </c>
      <c r="I1198" s="69">
        <f>(Table8[[#This Row],[Adj Close]]-Table8[[#This Row],[Forecast 3 Period]])</f>
        <v>1.6653199999999941</v>
      </c>
      <c r="J1198" s="69">
        <f>Table8[[#This Row],[Erorr ]]^2</f>
        <v>2.7732907023999807</v>
      </c>
      <c r="K1198" s="69">
        <f>ABS(Table8[[#This Row],[Erorr ]])</f>
        <v>1.6653199999999941</v>
      </c>
      <c r="L1198" s="6">
        <f>Table8[[#This Row],[Abs Erorr ]]/Table8[[#This Row],[Adj Close]]</f>
        <v>1.7782722999480974E-2</v>
      </c>
      <c r="M1198" s="75">
        <f t="shared" si="37"/>
        <v>90.529250000000005</v>
      </c>
      <c r="N1198" s="69">
        <f>(Table8[[#This Row],[Adj Close]]-Table8[[#This Row],[Forecast 6 Period ]])</f>
        <v>3.1189499999999981</v>
      </c>
      <c r="O1198" s="69">
        <f>Table8[[#This Row],[Erorr 2]]^2</f>
        <v>9.727849102499988</v>
      </c>
      <c r="P1198" s="69">
        <f>ABS(Table8[[#This Row],[Erorr 2]])</f>
        <v>3.1189499999999981</v>
      </c>
      <c r="Q1198" s="6">
        <f>Table8[[#This Row],[Abs Erorr 4]]/Table8[[#This Row],[Adj Close]]</f>
        <v>3.330496475105766E-2</v>
      </c>
    </row>
    <row r="1199" spans="6:17" x14ac:dyDescent="0.3">
      <c r="F1199" s="79">
        <v>45203</v>
      </c>
      <c r="G1199" s="80">
        <v>94.436099999999996</v>
      </c>
      <c r="H1199" s="69">
        <f t="shared" si="36"/>
        <v>93.648229999999998</v>
      </c>
      <c r="I1199" s="69">
        <f>(Table8[[#This Row],[Adj Close]]-Table8[[#This Row],[Forecast 3 Period]])</f>
        <v>0.78786999999999807</v>
      </c>
      <c r="J1199" s="69">
        <f>Table8[[#This Row],[Erorr ]]^2</f>
        <v>0.62073913689999693</v>
      </c>
      <c r="K1199" s="69">
        <f>ABS(Table8[[#This Row],[Erorr ]])</f>
        <v>0.78786999999999807</v>
      </c>
      <c r="L1199" s="6">
        <f>Table8[[#This Row],[Abs Erorr ]]/Table8[[#This Row],[Adj Close]]</f>
        <v>8.3428900600511675E-3</v>
      </c>
      <c r="M1199" s="75">
        <f t="shared" si="37"/>
        <v>91.529840000000007</v>
      </c>
      <c r="N1199" s="69">
        <f>(Table8[[#This Row],[Adj Close]]-Table8[[#This Row],[Forecast 6 Period ]])</f>
        <v>2.906259999999989</v>
      </c>
      <c r="O1199" s="69">
        <f>Table8[[#This Row],[Erorr 2]]^2</f>
        <v>8.446347187599935</v>
      </c>
      <c r="P1199" s="69">
        <f>ABS(Table8[[#This Row],[Erorr 2]])</f>
        <v>2.906259999999989</v>
      </c>
      <c r="Q1199" s="6">
        <f>Table8[[#This Row],[Abs Erorr 4]]/Table8[[#This Row],[Adj Close]]</f>
        <v>3.0774883757376567E-2</v>
      </c>
    </row>
    <row r="1200" spans="6:17" x14ac:dyDescent="0.3">
      <c r="F1200" s="79">
        <v>45204</v>
      </c>
      <c r="G1200" s="80">
        <v>94.337599999999995</v>
      </c>
      <c r="H1200" s="69">
        <f t="shared" si="36"/>
        <v>93.806789999999992</v>
      </c>
      <c r="I1200" s="69">
        <f>(Table8[[#This Row],[Adj Close]]-Table8[[#This Row],[Forecast 3 Period]])</f>
        <v>0.53081000000000245</v>
      </c>
      <c r="J1200" s="69">
        <f>Table8[[#This Row],[Erorr ]]^2</f>
        <v>0.28175925610000258</v>
      </c>
      <c r="K1200" s="69">
        <f>ABS(Table8[[#This Row],[Erorr ]])</f>
        <v>0.53081000000000245</v>
      </c>
      <c r="L1200" s="6">
        <f>Table8[[#This Row],[Abs Erorr ]]/Table8[[#This Row],[Adj Close]]</f>
        <v>5.6267066365903147E-3</v>
      </c>
      <c r="M1200" s="75">
        <f t="shared" si="37"/>
        <v>92.709680000000006</v>
      </c>
      <c r="N1200" s="69">
        <f>(Table8[[#This Row],[Adj Close]]-Table8[[#This Row],[Forecast 6 Period ]])</f>
        <v>1.6279199999999889</v>
      </c>
      <c r="O1200" s="69">
        <f>Table8[[#This Row],[Erorr 2]]^2</f>
        <v>2.6501235263999638</v>
      </c>
      <c r="P1200" s="69">
        <f>ABS(Table8[[#This Row],[Erorr 2]])</f>
        <v>1.6279199999999889</v>
      </c>
      <c r="Q1200" s="6">
        <f>Table8[[#This Row],[Abs Erorr 4]]/Table8[[#This Row],[Adj Close]]</f>
        <v>1.725632197554304E-2</v>
      </c>
    </row>
    <row r="1201" spans="6:17" x14ac:dyDescent="0.3">
      <c r="F1201" s="79">
        <v>45205</v>
      </c>
      <c r="G1201" s="80">
        <v>95.637600000000006</v>
      </c>
      <c r="H1201" s="69">
        <f t="shared" si="36"/>
        <v>94.160329999999988</v>
      </c>
      <c r="I1201" s="69">
        <f>(Table8[[#This Row],[Adj Close]]-Table8[[#This Row],[Forecast 3 Period]])</f>
        <v>1.4772700000000185</v>
      </c>
      <c r="J1201" s="69">
        <f>Table8[[#This Row],[Erorr ]]^2</f>
        <v>2.1823266529000547</v>
      </c>
      <c r="K1201" s="69">
        <f>ABS(Table8[[#This Row],[Erorr ]])</f>
        <v>1.4772700000000185</v>
      </c>
      <c r="L1201" s="6">
        <f>Table8[[#This Row],[Abs Erorr ]]/Table8[[#This Row],[Adj Close]]</f>
        <v>1.5446539854618042E-2</v>
      </c>
      <c r="M1201" s="75">
        <f t="shared" si="37"/>
        <v>93.353759999999994</v>
      </c>
      <c r="N1201" s="69">
        <f>(Table8[[#This Row],[Adj Close]]-Table8[[#This Row],[Forecast 6 Period ]])</f>
        <v>2.2838400000000121</v>
      </c>
      <c r="O1201" s="69">
        <f>Table8[[#This Row],[Erorr 2]]^2</f>
        <v>5.215925145600055</v>
      </c>
      <c r="P1201" s="69">
        <f>ABS(Table8[[#This Row],[Erorr 2]])</f>
        <v>2.2838400000000121</v>
      </c>
      <c r="Q1201" s="6">
        <f>Table8[[#This Row],[Abs Erorr 4]]/Table8[[#This Row],[Adj Close]]</f>
        <v>2.3880147557027904E-2</v>
      </c>
    </row>
    <row r="1202" spans="6:17" x14ac:dyDescent="0.3">
      <c r="F1202" s="79">
        <v>45208</v>
      </c>
      <c r="G1202" s="80">
        <v>95.411100000000005</v>
      </c>
      <c r="H1202" s="69">
        <f t="shared" si="36"/>
        <v>94.887149999999991</v>
      </c>
      <c r="I1202" s="69">
        <f>(Table8[[#This Row],[Adj Close]]-Table8[[#This Row],[Forecast 3 Period]])</f>
        <v>0.52395000000001346</v>
      </c>
      <c r="J1202" s="69">
        <f>Table8[[#This Row],[Erorr ]]^2</f>
        <v>0.27452360250001412</v>
      </c>
      <c r="K1202" s="69">
        <f>ABS(Table8[[#This Row],[Erorr ]])</f>
        <v>0.52395000000001346</v>
      </c>
      <c r="L1202" s="6">
        <f>Table8[[#This Row],[Abs Erorr ]]/Table8[[#This Row],[Adj Close]]</f>
        <v>5.4914994167346715E-3</v>
      </c>
      <c r="M1202" s="75">
        <f t="shared" si="37"/>
        <v>94.341549999999998</v>
      </c>
      <c r="N1202" s="69">
        <f>(Table8[[#This Row],[Adj Close]]-Table8[[#This Row],[Forecast 6 Period ]])</f>
        <v>1.0695500000000067</v>
      </c>
      <c r="O1202" s="69">
        <f>Table8[[#This Row],[Erorr 2]]^2</f>
        <v>1.1439372025000143</v>
      </c>
      <c r="P1202" s="69">
        <f>ABS(Table8[[#This Row],[Erorr 2]])</f>
        <v>1.0695500000000067</v>
      </c>
      <c r="Q1202" s="6">
        <f>Table8[[#This Row],[Abs Erorr 4]]/Table8[[#This Row],[Adj Close]]</f>
        <v>1.1209911635019474E-2</v>
      </c>
    </row>
    <row r="1203" spans="6:17" x14ac:dyDescent="0.3">
      <c r="F1203" s="79">
        <v>45209</v>
      </c>
      <c r="G1203" s="80">
        <v>96.139899999999997</v>
      </c>
      <c r="H1203" s="69">
        <f t="shared" si="36"/>
        <v>95.157000000000011</v>
      </c>
      <c r="I1203" s="69">
        <f>(Table8[[#This Row],[Adj Close]]-Table8[[#This Row],[Forecast 3 Period]])</f>
        <v>0.98289999999998656</v>
      </c>
      <c r="J1203" s="69">
        <f>Table8[[#This Row],[Erorr ]]^2</f>
        <v>0.96609240999997359</v>
      </c>
      <c r="K1203" s="69">
        <f>ABS(Table8[[#This Row],[Erorr ]])</f>
        <v>0.98289999999998656</v>
      </c>
      <c r="L1203" s="6">
        <f>Table8[[#This Row],[Abs Erorr ]]/Table8[[#This Row],[Adj Close]]</f>
        <v>1.0223642837156962E-2</v>
      </c>
      <c r="M1203" s="75">
        <f t="shared" si="37"/>
        <v>94.641930000000002</v>
      </c>
      <c r="N1203" s="69">
        <f>(Table8[[#This Row],[Adj Close]]-Table8[[#This Row],[Forecast 6 Period ]])</f>
        <v>1.4979699999999951</v>
      </c>
      <c r="O1203" s="69">
        <f>Table8[[#This Row],[Erorr 2]]^2</f>
        <v>2.2439141208999853</v>
      </c>
      <c r="P1203" s="69">
        <f>ABS(Table8[[#This Row],[Erorr 2]])</f>
        <v>1.4979699999999951</v>
      </c>
      <c r="Q1203" s="6">
        <f>Table8[[#This Row],[Abs Erorr 4]]/Table8[[#This Row],[Adj Close]]</f>
        <v>1.558114788968987E-2</v>
      </c>
    </row>
    <row r="1204" spans="6:17" x14ac:dyDescent="0.3">
      <c r="F1204" s="79">
        <v>45210</v>
      </c>
      <c r="G1204" s="80">
        <v>97.154300000000006</v>
      </c>
      <c r="H1204" s="69">
        <f t="shared" si="36"/>
        <v>95.770570000000006</v>
      </c>
      <c r="I1204" s="69">
        <f>(Table8[[#This Row],[Adj Close]]-Table8[[#This Row],[Forecast 3 Period]])</f>
        <v>1.3837299999999999</v>
      </c>
      <c r="J1204" s="69">
        <f>Table8[[#This Row],[Erorr ]]^2</f>
        <v>1.9147087128999998</v>
      </c>
      <c r="K1204" s="69">
        <f>ABS(Table8[[#This Row],[Erorr ]])</f>
        <v>1.3837299999999999</v>
      </c>
      <c r="L1204" s="6">
        <f>Table8[[#This Row],[Abs Erorr ]]/Table8[[#This Row],[Adj Close]]</f>
        <v>1.4242601717062445E-2</v>
      </c>
      <c r="M1204" s="75">
        <f t="shared" si="37"/>
        <v>95.113669999999999</v>
      </c>
      <c r="N1204" s="69">
        <f>(Table8[[#This Row],[Adj Close]]-Table8[[#This Row],[Forecast 6 Period ]])</f>
        <v>2.0406300000000073</v>
      </c>
      <c r="O1204" s="69">
        <f>Table8[[#This Row],[Erorr 2]]^2</f>
        <v>4.1641707969000299</v>
      </c>
      <c r="P1204" s="69">
        <f>ABS(Table8[[#This Row],[Erorr 2]])</f>
        <v>2.0406300000000073</v>
      </c>
      <c r="Q1204" s="6">
        <f>Table8[[#This Row],[Abs Erorr 4]]/Table8[[#This Row],[Adj Close]]</f>
        <v>2.1004011145157826E-2</v>
      </c>
    </row>
    <row r="1205" spans="6:17" x14ac:dyDescent="0.3">
      <c r="F1205" s="79">
        <v>45211</v>
      </c>
      <c r="G1205" s="80">
        <v>97.745099999999994</v>
      </c>
      <c r="H1205" s="69">
        <f t="shared" si="36"/>
        <v>96.32701999999999</v>
      </c>
      <c r="I1205" s="69">
        <f>(Table8[[#This Row],[Adj Close]]-Table8[[#This Row],[Forecast 3 Period]])</f>
        <v>1.4180800000000033</v>
      </c>
      <c r="J1205" s="69">
        <f>Table8[[#This Row],[Erorr ]]^2</f>
        <v>2.0109508864000096</v>
      </c>
      <c r="K1205" s="69">
        <f>ABS(Table8[[#This Row],[Erorr ]])</f>
        <v>1.4180800000000033</v>
      </c>
      <c r="L1205" s="6">
        <f>Table8[[#This Row],[Abs Erorr ]]/Table8[[#This Row],[Adj Close]]</f>
        <v>1.4507939528426524E-2</v>
      </c>
      <c r="M1205" s="75">
        <f t="shared" si="37"/>
        <v>95.745950000000022</v>
      </c>
      <c r="N1205" s="69">
        <f>(Table8[[#This Row],[Adj Close]]-Table8[[#This Row],[Forecast 6 Period ]])</f>
        <v>1.9991499999999718</v>
      </c>
      <c r="O1205" s="69">
        <f>Table8[[#This Row],[Erorr 2]]^2</f>
        <v>3.996600722499887</v>
      </c>
      <c r="P1205" s="69">
        <f>ABS(Table8[[#This Row],[Erorr 2]])</f>
        <v>1.9991499999999718</v>
      </c>
      <c r="Q1205" s="6">
        <f>Table8[[#This Row],[Abs Erorr 4]]/Table8[[#This Row],[Adj Close]]</f>
        <v>2.0452687653907682E-2</v>
      </c>
    </row>
    <row r="1206" spans="6:17" x14ac:dyDescent="0.3">
      <c r="F1206" s="79">
        <v>45212</v>
      </c>
      <c r="G1206" s="80">
        <v>98.395099999999999</v>
      </c>
      <c r="H1206" s="69">
        <f t="shared" si="36"/>
        <v>97.086299999999994</v>
      </c>
      <c r="I1206" s="69">
        <f>(Table8[[#This Row],[Adj Close]]-Table8[[#This Row],[Forecast 3 Period]])</f>
        <v>1.3088000000000051</v>
      </c>
      <c r="J1206" s="69">
        <f>Table8[[#This Row],[Erorr ]]^2</f>
        <v>1.7129574400000134</v>
      </c>
      <c r="K1206" s="69">
        <f>ABS(Table8[[#This Row],[Erorr ]])</f>
        <v>1.3088000000000051</v>
      </c>
      <c r="L1206" s="6">
        <f>Table8[[#This Row],[Abs Erorr ]]/Table8[[#This Row],[Adj Close]]</f>
        <v>1.3301475378347144E-2</v>
      </c>
      <c r="M1206" s="75">
        <f t="shared" si="37"/>
        <v>96.287599999999998</v>
      </c>
      <c r="N1206" s="69">
        <f>(Table8[[#This Row],[Adj Close]]-Table8[[#This Row],[Forecast 6 Period ]])</f>
        <v>2.1075000000000017</v>
      </c>
      <c r="O1206" s="69">
        <f>Table8[[#This Row],[Erorr 2]]^2</f>
        <v>4.4415562500000068</v>
      </c>
      <c r="P1206" s="69">
        <f>ABS(Table8[[#This Row],[Erorr 2]])</f>
        <v>2.1075000000000017</v>
      </c>
      <c r="Q1206" s="6">
        <f>Table8[[#This Row],[Abs Erorr 4]]/Table8[[#This Row],[Adj Close]]</f>
        <v>2.1418749510900458E-2</v>
      </c>
    </row>
    <row r="1207" spans="6:17" x14ac:dyDescent="0.3">
      <c r="F1207" s="79">
        <v>45215</v>
      </c>
      <c r="G1207" s="80">
        <v>100.49290000000001</v>
      </c>
      <c r="H1207" s="69">
        <f t="shared" si="36"/>
        <v>97.827859999999987</v>
      </c>
      <c r="I1207" s="69">
        <f>(Table8[[#This Row],[Adj Close]]-Table8[[#This Row],[Forecast 3 Period]])</f>
        <v>2.6650400000000189</v>
      </c>
      <c r="J1207" s="69">
        <f>Table8[[#This Row],[Erorr ]]^2</f>
        <v>7.1024382016001013</v>
      </c>
      <c r="K1207" s="69">
        <f>ABS(Table8[[#This Row],[Erorr ]])</f>
        <v>2.6650400000000189</v>
      </c>
      <c r="L1207" s="6">
        <f>Table8[[#This Row],[Abs Erorr ]]/Table8[[#This Row],[Adj Close]]</f>
        <v>2.6519684475221818E-2</v>
      </c>
      <c r="M1207" s="75">
        <f t="shared" si="37"/>
        <v>96.99175000000001</v>
      </c>
      <c r="N1207" s="69">
        <f>(Table8[[#This Row],[Adj Close]]-Table8[[#This Row],[Forecast 6 Period ]])</f>
        <v>3.5011499999999955</v>
      </c>
      <c r="O1207" s="69">
        <f>Table8[[#This Row],[Erorr 2]]^2</f>
        <v>12.258051322499968</v>
      </c>
      <c r="P1207" s="69">
        <f>ABS(Table8[[#This Row],[Erorr 2]])</f>
        <v>3.5011499999999955</v>
      </c>
      <c r="Q1207" s="6">
        <f>Table8[[#This Row],[Abs Erorr 4]]/Table8[[#This Row],[Adj Close]]</f>
        <v>3.4839774750255945E-2</v>
      </c>
    </row>
    <row r="1208" spans="6:17" x14ac:dyDescent="0.3">
      <c r="F1208" s="79">
        <v>45216</v>
      </c>
      <c r="G1208" s="80">
        <v>101.4481</v>
      </c>
      <c r="H1208" s="69">
        <f t="shared" si="36"/>
        <v>99.03922</v>
      </c>
      <c r="I1208" s="69">
        <f>(Table8[[#This Row],[Adj Close]]-Table8[[#This Row],[Forecast 3 Period]])</f>
        <v>2.4088799999999964</v>
      </c>
      <c r="J1208" s="69">
        <f>Table8[[#This Row],[Erorr ]]^2</f>
        <v>5.8027028543999828</v>
      </c>
      <c r="K1208" s="69">
        <f>ABS(Table8[[#This Row],[Erorr ]])</f>
        <v>2.4088799999999964</v>
      </c>
      <c r="L1208" s="6">
        <f>Table8[[#This Row],[Abs Erorr ]]/Table8[[#This Row],[Adj Close]]</f>
        <v>2.3744949387913588E-2</v>
      </c>
      <c r="M1208" s="75">
        <f t="shared" si="37"/>
        <v>97.91258000000002</v>
      </c>
      <c r="N1208" s="69">
        <f>(Table8[[#This Row],[Adj Close]]-Table8[[#This Row],[Forecast 6 Period ]])</f>
        <v>3.5355199999999769</v>
      </c>
      <c r="O1208" s="69">
        <f>Table8[[#This Row],[Erorr 2]]^2</f>
        <v>12.499901670399836</v>
      </c>
      <c r="P1208" s="69">
        <f>ABS(Table8[[#This Row],[Erorr 2]])</f>
        <v>3.5355199999999769</v>
      </c>
      <c r="Q1208" s="6">
        <f>Table8[[#This Row],[Abs Erorr 4]]/Table8[[#This Row],[Adj Close]]</f>
        <v>3.485052948256278E-2</v>
      </c>
    </row>
    <row r="1209" spans="6:17" x14ac:dyDescent="0.3">
      <c r="F1209" s="79">
        <v>45217</v>
      </c>
      <c r="G1209" s="80">
        <v>102.1966</v>
      </c>
      <c r="H1209" s="69">
        <f t="shared" si="36"/>
        <v>100.24563999999999</v>
      </c>
      <c r="I1209" s="69">
        <f>(Table8[[#This Row],[Adj Close]]-Table8[[#This Row],[Forecast 3 Period]])</f>
        <v>1.9509600000000091</v>
      </c>
      <c r="J1209" s="69">
        <f>Table8[[#This Row],[Erorr ]]^2</f>
        <v>3.8062449216000358</v>
      </c>
      <c r="K1209" s="69">
        <f>ABS(Table8[[#This Row],[Erorr ]])</f>
        <v>1.9509600000000091</v>
      </c>
      <c r="L1209" s="6">
        <f>Table8[[#This Row],[Abs Erorr ]]/Table8[[#This Row],[Adj Close]]</f>
        <v>1.9090263276860572E-2</v>
      </c>
      <c r="M1209" s="75">
        <f t="shared" si="37"/>
        <v>98.945660000000004</v>
      </c>
      <c r="N1209" s="69">
        <f>(Table8[[#This Row],[Adj Close]]-Table8[[#This Row],[Forecast 6 Period ]])</f>
        <v>3.2509399999999999</v>
      </c>
      <c r="O1209" s="69">
        <f>Table8[[#This Row],[Erorr 2]]^2</f>
        <v>10.5686108836</v>
      </c>
      <c r="P1209" s="69">
        <f>ABS(Table8[[#This Row],[Erorr 2]])</f>
        <v>3.2509399999999999</v>
      </c>
      <c r="Q1209" s="6">
        <f>Table8[[#This Row],[Abs Erorr 4]]/Table8[[#This Row],[Adj Close]]</f>
        <v>3.181064732094805E-2</v>
      </c>
    </row>
    <row r="1210" spans="6:17" x14ac:dyDescent="0.3">
      <c r="F1210" s="79">
        <v>45218</v>
      </c>
      <c r="G1210" s="80">
        <v>101.4875</v>
      </c>
      <c r="H1210" s="69">
        <f t="shared" si="36"/>
        <v>101.46094000000001</v>
      </c>
      <c r="I1210" s="69">
        <f>(Table8[[#This Row],[Adj Close]]-Table8[[#This Row],[Forecast 3 Period]])</f>
        <v>2.6559999999989259E-2</v>
      </c>
      <c r="J1210" s="69">
        <f>Table8[[#This Row],[Erorr ]]^2</f>
        <v>7.0543359999942947E-4</v>
      </c>
      <c r="K1210" s="69">
        <f>ABS(Table8[[#This Row],[Erorr ]])</f>
        <v>2.6559999999989259E-2</v>
      </c>
      <c r="L1210" s="6">
        <f>Table8[[#This Row],[Abs Erorr ]]/Table8[[#This Row],[Adj Close]]</f>
        <v>2.6170710678644424E-4</v>
      </c>
      <c r="M1210" s="75">
        <f t="shared" si="37"/>
        <v>99.996479999999991</v>
      </c>
      <c r="N1210" s="69">
        <f>(Table8[[#This Row],[Adj Close]]-Table8[[#This Row],[Forecast 6 Period ]])</f>
        <v>1.491020000000006</v>
      </c>
      <c r="O1210" s="69">
        <f>Table8[[#This Row],[Erorr 2]]^2</f>
        <v>2.2231406404000178</v>
      </c>
      <c r="P1210" s="69">
        <f>ABS(Table8[[#This Row],[Erorr 2]])</f>
        <v>1.491020000000006</v>
      </c>
      <c r="Q1210" s="6">
        <f>Table8[[#This Row],[Abs Erorr 4]]/Table8[[#This Row],[Adj Close]]</f>
        <v>1.4691661534671817E-2</v>
      </c>
    </row>
    <row r="1211" spans="6:17" x14ac:dyDescent="0.3">
      <c r="F1211" s="79">
        <v>45219</v>
      </c>
      <c r="G1211" s="80">
        <v>101.1133</v>
      </c>
      <c r="H1211" s="69">
        <f t="shared" si="36"/>
        <v>101.68841</v>
      </c>
      <c r="I1211" s="69">
        <f>(Table8[[#This Row],[Adj Close]]-Table8[[#This Row],[Forecast 3 Period]])</f>
        <v>-0.57511000000000934</v>
      </c>
      <c r="J1211" s="69">
        <f>Table8[[#This Row],[Erorr ]]^2</f>
        <v>0.33075151210001075</v>
      </c>
      <c r="K1211" s="69">
        <f>ABS(Table8[[#This Row],[Erorr ]])</f>
        <v>0.57511000000000934</v>
      </c>
      <c r="L1211" s="6">
        <f>Table8[[#This Row],[Abs Erorr ]]/Table8[[#This Row],[Adj Close]]</f>
        <v>5.6877779678836454E-3</v>
      </c>
      <c r="M1211" s="75">
        <f t="shared" si="37"/>
        <v>100.73904000000002</v>
      </c>
      <c r="N1211" s="69">
        <f>(Table8[[#This Row],[Adj Close]]-Table8[[#This Row],[Forecast 6 Period ]])</f>
        <v>0.37425999999997828</v>
      </c>
      <c r="O1211" s="69">
        <f>Table8[[#This Row],[Erorr 2]]^2</f>
        <v>0.14007054759998375</v>
      </c>
      <c r="P1211" s="69">
        <f>ABS(Table8[[#This Row],[Erorr 2]])</f>
        <v>0.37425999999997828</v>
      </c>
      <c r="Q1211" s="6">
        <f>Table8[[#This Row],[Abs Erorr 4]]/Table8[[#This Row],[Adj Close]]</f>
        <v>3.701392398428083E-3</v>
      </c>
    </row>
    <row r="1212" spans="6:17" x14ac:dyDescent="0.3">
      <c r="F1212" s="79">
        <v>45222</v>
      </c>
      <c r="G1212" s="80">
        <v>101.2512</v>
      </c>
      <c r="H1212" s="69">
        <f t="shared" si="36"/>
        <v>101.55055</v>
      </c>
      <c r="I1212" s="69">
        <f>(Table8[[#This Row],[Adj Close]]-Table8[[#This Row],[Forecast 3 Period]])</f>
        <v>-0.299350000000004</v>
      </c>
      <c r="J1212" s="69">
        <f>Table8[[#This Row],[Erorr ]]^2</f>
        <v>8.9610422500002396E-2</v>
      </c>
      <c r="K1212" s="69">
        <f>ABS(Table8[[#This Row],[Erorr ]])</f>
        <v>0.299350000000004</v>
      </c>
      <c r="L1212" s="6">
        <f>Table8[[#This Row],[Abs Erorr ]]/Table8[[#This Row],[Adj Close]]</f>
        <v>2.9565081697797558E-3</v>
      </c>
      <c r="M1212" s="75">
        <f t="shared" si="37"/>
        <v>101.1379</v>
      </c>
      <c r="N1212" s="69">
        <f>(Table8[[#This Row],[Adj Close]]-Table8[[#This Row],[Forecast 6 Period ]])</f>
        <v>0.11329999999999529</v>
      </c>
      <c r="O1212" s="69">
        <f>Table8[[#This Row],[Erorr 2]]^2</f>
        <v>1.2836889999998933E-2</v>
      </c>
      <c r="P1212" s="69">
        <f>ABS(Table8[[#This Row],[Erorr 2]])</f>
        <v>0.11329999999999529</v>
      </c>
      <c r="Q1212" s="6">
        <f>Table8[[#This Row],[Abs Erorr 4]]/Table8[[#This Row],[Adj Close]]</f>
        <v>1.1189990834676062E-3</v>
      </c>
    </row>
    <row r="1213" spans="6:17" x14ac:dyDescent="0.3">
      <c r="F1213" s="79">
        <v>45223</v>
      </c>
      <c r="G1213" s="80">
        <v>103.5852</v>
      </c>
      <c r="H1213" s="69">
        <f t="shared" si="36"/>
        <v>101.28072</v>
      </c>
      <c r="I1213" s="69">
        <f>(Table8[[#This Row],[Adj Close]]-Table8[[#This Row],[Forecast 3 Period]])</f>
        <v>2.3044799999999981</v>
      </c>
      <c r="J1213" s="69">
        <f>Table8[[#This Row],[Erorr ]]^2</f>
        <v>5.3106280703999911</v>
      </c>
      <c r="K1213" s="69">
        <f>ABS(Table8[[#This Row],[Erorr ]])</f>
        <v>2.3044799999999981</v>
      </c>
      <c r="L1213" s="6">
        <f>Table8[[#This Row],[Abs Erorr ]]/Table8[[#This Row],[Adj Close]]</f>
        <v>2.2247193614531788E-2</v>
      </c>
      <c r="M1213" s="75">
        <f t="shared" si="37"/>
        <v>101.40382000000001</v>
      </c>
      <c r="N1213" s="69">
        <f>(Table8[[#This Row],[Adj Close]]-Table8[[#This Row],[Forecast 6 Period ]])</f>
        <v>2.1813799999999901</v>
      </c>
      <c r="O1213" s="69">
        <f>Table8[[#This Row],[Erorr 2]]^2</f>
        <v>4.7584187043999568</v>
      </c>
      <c r="P1213" s="69">
        <f>ABS(Table8[[#This Row],[Erorr 2]])</f>
        <v>2.1813799999999901</v>
      </c>
      <c r="Q1213" s="6">
        <f>Table8[[#This Row],[Abs Erorr 4]]/Table8[[#This Row],[Adj Close]]</f>
        <v>2.1058799905777949E-2</v>
      </c>
    </row>
    <row r="1214" spans="6:17" x14ac:dyDescent="0.3">
      <c r="F1214" s="79">
        <v>45224</v>
      </c>
      <c r="G1214" s="80">
        <v>101.9701</v>
      </c>
      <c r="H1214" s="69">
        <f t="shared" si="36"/>
        <v>102.14343</v>
      </c>
      <c r="I1214" s="69">
        <f>(Table8[[#This Row],[Adj Close]]-Table8[[#This Row],[Forecast 3 Period]])</f>
        <v>-0.17332999999999288</v>
      </c>
      <c r="J1214" s="69">
        <f>Table8[[#This Row],[Erorr ]]^2</f>
        <v>3.0043288899997533E-2</v>
      </c>
      <c r="K1214" s="69">
        <f>ABS(Table8[[#This Row],[Erorr ]])</f>
        <v>0.17332999999999288</v>
      </c>
      <c r="L1214" s="6">
        <f>Table8[[#This Row],[Abs Erorr ]]/Table8[[#This Row],[Adj Close]]</f>
        <v>1.6998120037147446E-3</v>
      </c>
      <c r="M1214" s="75">
        <f t="shared" si="37"/>
        <v>101.85191</v>
      </c>
      <c r="N1214" s="69">
        <f>(Table8[[#This Row],[Adj Close]]-Table8[[#This Row],[Forecast 6 Period ]])</f>
        <v>0.11818999999999846</v>
      </c>
      <c r="O1214" s="69">
        <f>Table8[[#This Row],[Erorr 2]]^2</f>
        <v>1.3968876099999637E-2</v>
      </c>
      <c r="P1214" s="69">
        <f>ABS(Table8[[#This Row],[Erorr 2]])</f>
        <v>0.11818999999999846</v>
      </c>
      <c r="Q1214" s="6">
        <f>Table8[[#This Row],[Abs Erorr 4]]/Table8[[#This Row],[Adj Close]]</f>
        <v>1.1590652554032846E-3</v>
      </c>
    </row>
    <row r="1215" spans="6:17" x14ac:dyDescent="0.3">
      <c r="F1215" s="79">
        <v>45225</v>
      </c>
      <c r="G1215" s="80">
        <v>98.503500000000003</v>
      </c>
      <c r="H1215" s="69">
        <f t="shared" si="36"/>
        <v>102.23896000000001</v>
      </c>
      <c r="I1215" s="69">
        <f>(Table8[[#This Row],[Adj Close]]-Table8[[#This Row],[Forecast 3 Period]])</f>
        <v>-3.7354600000000033</v>
      </c>
      <c r="J1215" s="69">
        <f>Table8[[#This Row],[Erorr ]]^2</f>
        <v>13.953661411600025</v>
      </c>
      <c r="K1215" s="69">
        <f>ABS(Table8[[#This Row],[Erorr ]])</f>
        <v>3.7354600000000033</v>
      </c>
      <c r="L1215" s="6">
        <f>Table8[[#This Row],[Abs Erorr ]]/Table8[[#This Row],[Adj Close]]</f>
        <v>3.7922104290710516E-2</v>
      </c>
      <c r="M1215" s="75">
        <f t="shared" si="37"/>
        <v>101.95237</v>
      </c>
      <c r="N1215" s="69">
        <f>(Table8[[#This Row],[Adj Close]]-Table8[[#This Row],[Forecast 6 Period ]])</f>
        <v>-3.4488699999999994</v>
      </c>
      <c r="O1215" s="69">
        <f>Table8[[#This Row],[Erorr 2]]^2</f>
        <v>11.894704276899995</v>
      </c>
      <c r="P1215" s="69">
        <f>ABS(Table8[[#This Row],[Erorr 2]])</f>
        <v>3.4488699999999994</v>
      </c>
      <c r="Q1215" s="6">
        <f>Table8[[#This Row],[Abs Erorr 4]]/Table8[[#This Row],[Adj Close]]</f>
        <v>3.5012664524610791E-2</v>
      </c>
    </row>
    <row r="1216" spans="6:17" x14ac:dyDescent="0.3">
      <c r="F1216" s="79">
        <v>45226</v>
      </c>
      <c r="G1216" s="80">
        <v>96.494399999999999</v>
      </c>
      <c r="H1216" s="69">
        <f t="shared" si="36"/>
        <v>101.06798999999999</v>
      </c>
      <c r="I1216" s="69">
        <f>(Table8[[#This Row],[Adj Close]]-Table8[[#This Row],[Forecast 3 Period]])</f>
        <v>-4.5735899999999958</v>
      </c>
      <c r="J1216" s="69">
        <f>Table8[[#This Row],[Erorr ]]^2</f>
        <v>20.917725488099961</v>
      </c>
      <c r="K1216" s="69">
        <f>ABS(Table8[[#This Row],[Erorr ]])</f>
        <v>4.5735899999999958</v>
      </c>
      <c r="L1216" s="6">
        <f>Table8[[#This Row],[Abs Erorr ]]/Table8[[#This Row],[Adj Close]]</f>
        <v>4.7397465552405073E-2</v>
      </c>
      <c r="M1216" s="75">
        <f t="shared" si="37"/>
        <v>101.32208</v>
      </c>
      <c r="N1216" s="69">
        <f>(Table8[[#This Row],[Adj Close]]-Table8[[#This Row],[Forecast 6 Period ]])</f>
        <v>-4.8276800000000009</v>
      </c>
      <c r="O1216" s="69">
        <f>Table8[[#This Row],[Erorr 2]]^2</f>
        <v>23.306494182400009</v>
      </c>
      <c r="P1216" s="69">
        <f>ABS(Table8[[#This Row],[Erorr 2]])</f>
        <v>4.8276800000000009</v>
      </c>
      <c r="Q1216" s="6">
        <f>Table8[[#This Row],[Abs Erorr 4]]/Table8[[#This Row],[Adj Close]]</f>
        <v>5.0030675355253788E-2</v>
      </c>
    </row>
    <row r="1217" spans="6:17" x14ac:dyDescent="0.3">
      <c r="F1217" s="79">
        <v>45229</v>
      </c>
      <c r="G1217" s="80">
        <v>100.2565</v>
      </c>
      <c r="H1217" s="69">
        <f t="shared" si="36"/>
        <v>98.739840000000001</v>
      </c>
      <c r="I1217" s="69">
        <f>(Table8[[#This Row],[Adj Close]]-Table8[[#This Row],[Forecast 3 Period]])</f>
        <v>1.5166600000000017</v>
      </c>
      <c r="J1217" s="69">
        <f>Table8[[#This Row],[Erorr ]]^2</f>
        <v>2.3002575556000049</v>
      </c>
      <c r="K1217" s="69">
        <f>ABS(Table8[[#This Row],[Erorr ]])</f>
        <v>1.5166600000000017</v>
      </c>
      <c r="L1217" s="6">
        <f>Table8[[#This Row],[Abs Erorr ]]/Table8[[#This Row],[Adj Close]]</f>
        <v>1.512779720018155E-2</v>
      </c>
      <c r="M1217" s="75">
        <f t="shared" si="37"/>
        <v>100.34708999999999</v>
      </c>
      <c r="N1217" s="69">
        <f>(Table8[[#This Row],[Adj Close]]-Table8[[#This Row],[Forecast 6 Period ]])</f>
        <v>-9.0589999999991733E-2</v>
      </c>
      <c r="O1217" s="69">
        <f>Table8[[#This Row],[Erorr 2]]^2</f>
        <v>8.2065480999985018E-3</v>
      </c>
      <c r="P1217" s="69">
        <f>ABS(Table8[[#This Row],[Erorr 2]])</f>
        <v>9.0589999999991733E-2</v>
      </c>
      <c r="Q1217" s="6">
        <f>Table8[[#This Row],[Abs Erorr 4]]/Table8[[#This Row],[Adj Close]]</f>
        <v>9.0358231137125007E-4</v>
      </c>
    </row>
    <row r="1218" spans="6:17" x14ac:dyDescent="0.3">
      <c r="F1218" s="79">
        <v>45230</v>
      </c>
      <c r="G1218" s="80">
        <v>101.2118</v>
      </c>
      <c r="H1218" s="69">
        <f t="shared" si="36"/>
        <v>98.601970000000009</v>
      </c>
      <c r="I1218" s="69">
        <f>(Table8[[#This Row],[Adj Close]]-Table8[[#This Row],[Forecast 3 Period]])</f>
        <v>2.6098299999999881</v>
      </c>
      <c r="J1218" s="69">
        <f>Table8[[#This Row],[Erorr ]]^2</f>
        <v>6.8112126288999377</v>
      </c>
      <c r="K1218" s="69">
        <f>ABS(Table8[[#This Row],[Erorr ]])</f>
        <v>2.6098299999999881</v>
      </c>
      <c r="L1218" s="6">
        <f>Table8[[#This Row],[Abs Erorr ]]/Table8[[#This Row],[Adj Close]]</f>
        <v>2.5785827344242354E-2</v>
      </c>
      <c r="M1218" s="75">
        <f t="shared" si="37"/>
        <v>99.928539999999998</v>
      </c>
      <c r="N1218" s="69">
        <f>(Table8[[#This Row],[Adj Close]]-Table8[[#This Row],[Forecast 6 Period ]])</f>
        <v>1.2832599999999985</v>
      </c>
      <c r="O1218" s="69">
        <f>Table8[[#This Row],[Erorr 2]]^2</f>
        <v>1.6467562275999963</v>
      </c>
      <c r="P1218" s="69">
        <f>ABS(Table8[[#This Row],[Erorr 2]])</f>
        <v>1.2832599999999985</v>
      </c>
      <c r="Q1218" s="6">
        <f>Table8[[#This Row],[Abs Erorr 4]]/Table8[[#This Row],[Adj Close]]</f>
        <v>1.2678956406268821E-2</v>
      </c>
    </row>
    <row r="1219" spans="6:17" x14ac:dyDescent="0.3">
      <c r="F1219" s="79">
        <v>45231</v>
      </c>
      <c r="G1219" s="80">
        <v>99.350399999999993</v>
      </c>
      <c r="H1219" s="69">
        <f t="shared" si="36"/>
        <v>99.509990000000002</v>
      </c>
      <c r="I1219" s="69">
        <f>(Table8[[#This Row],[Adj Close]]-Table8[[#This Row],[Forecast 3 Period]])</f>
        <v>-0.15959000000000856</v>
      </c>
      <c r="J1219" s="69">
        <f>Table8[[#This Row],[Erorr ]]^2</f>
        <v>2.5468968100002733E-2</v>
      </c>
      <c r="K1219" s="69">
        <f>ABS(Table8[[#This Row],[Erorr ]])</f>
        <v>0.15959000000000856</v>
      </c>
      <c r="L1219" s="6">
        <f>Table8[[#This Row],[Abs Erorr ]]/Table8[[#This Row],[Adj Close]]</f>
        <v>1.6063347505395908E-3</v>
      </c>
      <c r="M1219" s="75">
        <f t="shared" si="37"/>
        <v>99.848770000000002</v>
      </c>
      <c r="N1219" s="69">
        <f>(Table8[[#This Row],[Adj Close]]-Table8[[#This Row],[Forecast 6 Period ]])</f>
        <v>-0.49837000000000842</v>
      </c>
      <c r="O1219" s="69">
        <f>Table8[[#This Row],[Erorr 2]]^2</f>
        <v>0.2483726569000084</v>
      </c>
      <c r="P1219" s="69">
        <f>ABS(Table8[[#This Row],[Erorr 2]])</f>
        <v>0.49837000000000842</v>
      </c>
      <c r="Q1219" s="6">
        <f>Table8[[#This Row],[Abs Erorr 4]]/Table8[[#This Row],[Adj Close]]</f>
        <v>5.0162857925082176E-3</v>
      </c>
    </row>
    <row r="1220" spans="6:17" x14ac:dyDescent="0.3">
      <c r="F1220" s="79">
        <v>45232</v>
      </c>
      <c r="G1220" s="80">
        <v>103.4868</v>
      </c>
      <c r="H1220" s="69">
        <f t="shared" si="36"/>
        <v>100.18065</v>
      </c>
      <c r="I1220" s="69">
        <f>(Table8[[#This Row],[Adj Close]]-Table8[[#This Row],[Forecast 3 Period]])</f>
        <v>3.3061500000000024</v>
      </c>
      <c r="J1220" s="69">
        <f>Table8[[#This Row],[Erorr ]]^2</f>
        <v>10.930627822500016</v>
      </c>
      <c r="K1220" s="69">
        <f>ABS(Table8[[#This Row],[Erorr ]])</f>
        <v>3.3061500000000024</v>
      </c>
      <c r="L1220" s="6">
        <f>Table8[[#This Row],[Abs Erorr ]]/Table8[[#This Row],[Adj Close]]</f>
        <v>3.1947552731362863E-2</v>
      </c>
      <c r="M1220" s="75">
        <f t="shared" si="37"/>
        <v>99.509980000000013</v>
      </c>
      <c r="N1220" s="69">
        <f>(Table8[[#This Row],[Adj Close]]-Table8[[#This Row],[Forecast 6 Period ]])</f>
        <v>3.9768199999999894</v>
      </c>
      <c r="O1220" s="69">
        <f>Table8[[#This Row],[Erorr 2]]^2</f>
        <v>15.815097312399915</v>
      </c>
      <c r="P1220" s="69">
        <f>ABS(Table8[[#This Row],[Erorr 2]])</f>
        <v>3.9768199999999894</v>
      </c>
      <c r="Q1220" s="6">
        <f>Table8[[#This Row],[Abs Erorr 4]]/Table8[[#This Row],[Adj Close]]</f>
        <v>3.8428282640877769E-2</v>
      </c>
    </row>
    <row r="1221" spans="6:17" x14ac:dyDescent="0.3">
      <c r="F1221" s="79">
        <v>45233</v>
      </c>
      <c r="G1221" s="80">
        <v>105.4367</v>
      </c>
      <c r="H1221" s="69">
        <f t="shared" si="36"/>
        <v>101.56338</v>
      </c>
      <c r="I1221" s="69">
        <f>(Table8[[#This Row],[Adj Close]]-Table8[[#This Row],[Forecast 3 Period]])</f>
        <v>3.8733200000000068</v>
      </c>
      <c r="J1221" s="69">
        <f>Table8[[#This Row],[Erorr ]]^2</f>
        <v>15.002607822400053</v>
      </c>
      <c r="K1221" s="69">
        <f>ABS(Table8[[#This Row],[Erorr ]])</f>
        <v>3.8733200000000068</v>
      </c>
      <c r="L1221" s="6">
        <f>Table8[[#This Row],[Abs Erorr ]]/Table8[[#This Row],[Adj Close]]</f>
        <v>3.673597523442982E-2</v>
      </c>
      <c r="M1221" s="75">
        <f t="shared" si="37"/>
        <v>100.36089000000001</v>
      </c>
      <c r="N1221" s="69">
        <f>(Table8[[#This Row],[Adj Close]]-Table8[[#This Row],[Forecast 6 Period ]])</f>
        <v>5.0758099999999899</v>
      </c>
      <c r="O1221" s="69">
        <f>Table8[[#This Row],[Erorr 2]]^2</f>
        <v>25.763847156099899</v>
      </c>
      <c r="P1221" s="69">
        <f>ABS(Table8[[#This Row],[Erorr 2]])</f>
        <v>5.0758099999999899</v>
      </c>
      <c r="Q1221" s="6">
        <f>Table8[[#This Row],[Abs Erorr 4]]/Table8[[#This Row],[Adj Close]]</f>
        <v>4.8140827624536711E-2</v>
      </c>
    </row>
    <row r="1222" spans="6:17" x14ac:dyDescent="0.3">
      <c r="F1222" s="79">
        <v>45236</v>
      </c>
      <c r="G1222" s="80">
        <v>105.62390000000001</v>
      </c>
      <c r="H1222" s="69">
        <f t="shared" ref="H1222:H1285" si="38">$A$10*G1221+$A$11*G1220+$A$12*G1219</f>
        <v>103.02583999999999</v>
      </c>
      <c r="I1222" s="69">
        <f>(Table8[[#This Row],[Adj Close]]-Table8[[#This Row],[Forecast 3 Period]])</f>
        <v>2.598060000000018</v>
      </c>
      <c r="J1222" s="69">
        <f>Table8[[#This Row],[Erorr ]]^2</f>
        <v>6.7499157636000939</v>
      </c>
      <c r="K1222" s="69">
        <f>ABS(Table8[[#This Row],[Erorr ]])</f>
        <v>2.598060000000018</v>
      </c>
      <c r="L1222" s="6">
        <f>Table8[[#This Row],[Abs Erorr ]]/Table8[[#This Row],[Adj Close]]</f>
        <v>2.4597273912438548E-2</v>
      </c>
      <c r="M1222" s="75">
        <f t="shared" si="37"/>
        <v>101.57223</v>
      </c>
      <c r="N1222" s="69">
        <f>(Table8[[#This Row],[Adj Close]]-Table8[[#This Row],[Forecast 6 Period ]])</f>
        <v>4.0516700000000014</v>
      </c>
      <c r="O1222" s="69">
        <f>Table8[[#This Row],[Erorr 2]]^2</f>
        <v>16.416029788900012</v>
      </c>
      <c r="P1222" s="69">
        <f>ABS(Table8[[#This Row],[Erorr 2]])</f>
        <v>4.0516700000000014</v>
      </c>
      <c r="Q1222" s="6">
        <f>Table8[[#This Row],[Abs Erorr 4]]/Table8[[#This Row],[Adj Close]]</f>
        <v>3.8359405399724884E-2</v>
      </c>
    </row>
    <row r="1223" spans="6:17" x14ac:dyDescent="0.3">
      <c r="F1223" s="79">
        <v>45237</v>
      </c>
      <c r="G1223" s="80">
        <v>107.70189999999999</v>
      </c>
      <c r="H1223" s="69">
        <f t="shared" si="38"/>
        <v>104.92661000000001</v>
      </c>
      <c r="I1223" s="69">
        <f>(Table8[[#This Row],[Adj Close]]-Table8[[#This Row],[Forecast 3 Period]])</f>
        <v>2.775289999999984</v>
      </c>
      <c r="J1223" s="69">
        <f>Table8[[#This Row],[Erorr ]]^2</f>
        <v>7.7022345840999114</v>
      </c>
      <c r="K1223" s="69">
        <f>ABS(Table8[[#This Row],[Erorr ]])</f>
        <v>2.775289999999984</v>
      </c>
      <c r="L1223" s="6">
        <f>Table8[[#This Row],[Abs Erorr ]]/Table8[[#This Row],[Adj Close]]</f>
        <v>2.5768254784734386E-2</v>
      </c>
      <c r="M1223" s="75">
        <f t="shared" si="37"/>
        <v>102.92639</v>
      </c>
      <c r="N1223" s="69">
        <f>(Table8[[#This Row],[Adj Close]]-Table8[[#This Row],[Forecast 6 Period ]])</f>
        <v>4.775509999999997</v>
      </c>
      <c r="O1223" s="69">
        <f>Table8[[#This Row],[Erorr 2]]^2</f>
        <v>22.805495760099973</v>
      </c>
      <c r="P1223" s="69">
        <f>ABS(Table8[[#This Row],[Erorr 2]])</f>
        <v>4.775509999999997</v>
      </c>
      <c r="Q1223" s="6">
        <f>Table8[[#This Row],[Abs Erorr 4]]/Table8[[#This Row],[Adj Close]]</f>
        <v>4.4340071995015849E-2</v>
      </c>
    </row>
    <row r="1224" spans="6:17" x14ac:dyDescent="0.3">
      <c r="F1224" s="79">
        <v>45238</v>
      </c>
      <c r="G1224" s="80">
        <v>107.73139999999999</v>
      </c>
      <c r="H1224" s="69">
        <f t="shared" si="38"/>
        <v>106.39894000000001</v>
      </c>
      <c r="I1224" s="69">
        <f>(Table8[[#This Row],[Adj Close]]-Table8[[#This Row],[Forecast 3 Period]])</f>
        <v>1.3324599999999833</v>
      </c>
      <c r="J1224" s="69">
        <f>Table8[[#This Row],[Erorr ]]^2</f>
        <v>1.7754496515999556</v>
      </c>
      <c r="K1224" s="69">
        <f>ABS(Table8[[#This Row],[Erorr ]])</f>
        <v>1.3324599999999833</v>
      </c>
      <c r="L1224" s="6">
        <f>Table8[[#This Row],[Abs Erorr ]]/Table8[[#This Row],[Adj Close]]</f>
        <v>1.2368353144951086E-2</v>
      </c>
      <c r="M1224" s="75">
        <f t="shared" si="37"/>
        <v>104.50608</v>
      </c>
      <c r="N1224" s="69">
        <f>(Table8[[#This Row],[Adj Close]]-Table8[[#This Row],[Forecast 6 Period ]])</f>
        <v>3.2253199999999964</v>
      </c>
      <c r="O1224" s="69">
        <f>Table8[[#This Row],[Erorr 2]]^2</f>
        <v>10.402689102399977</v>
      </c>
      <c r="P1224" s="69">
        <f>ABS(Table8[[#This Row],[Erorr 2]])</f>
        <v>3.2253199999999964</v>
      </c>
      <c r="Q1224" s="6">
        <f>Table8[[#This Row],[Abs Erorr 4]]/Table8[[#This Row],[Adj Close]]</f>
        <v>2.9938532312770431E-2</v>
      </c>
    </row>
    <row r="1225" spans="6:17" x14ac:dyDescent="0.3">
      <c r="F1225" s="79">
        <v>45239</v>
      </c>
      <c r="G1225" s="80">
        <v>105.3776</v>
      </c>
      <c r="H1225" s="69">
        <f t="shared" si="38"/>
        <v>107.09030000000001</v>
      </c>
      <c r="I1225" s="69">
        <f>(Table8[[#This Row],[Adj Close]]-Table8[[#This Row],[Forecast 3 Period]])</f>
        <v>-1.7127000000000123</v>
      </c>
      <c r="J1225" s="69">
        <f>Table8[[#This Row],[Erorr ]]^2</f>
        <v>2.9333412900000422</v>
      </c>
      <c r="K1225" s="69">
        <f>ABS(Table8[[#This Row],[Erorr ]])</f>
        <v>1.7127000000000123</v>
      </c>
      <c r="L1225" s="6">
        <f>Table8[[#This Row],[Abs Erorr ]]/Table8[[#This Row],[Adj Close]]</f>
        <v>1.6252979760404605E-2</v>
      </c>
      <c r="M1225" s="75">
        <f t="shared" ref="M1225:M1288" si="39">$B$10*G1224+$B$11*G1223+$B$12*G1222+$B$13*G1221+$B$14*G1220+$B$15*G1219</f>
        <v>105.5825</v>
      </c>
      <c r="N1225" s="69">
        <f>(Table8[[#This Row],[Adj Close]]-Table8[[#This Row],[Forecast 6 Period ]])</f>
        <v>-0.20489999999999498</v>
      </c>
      <c r="O1225" s="69">
        <f>Table8[[#This Row],[Erorr 2]]^2</f>
        <v>4.1984009999997941E-2</v>
      </c>
      <c r="P1225" s="69">
        <f>ABS(Table8[[#This Row],[Erorr 2]])</f>
        <v>0.20489999999999498</v>
      </c>
      <c r="Q1225" s="6">
        <f>Table8[[#This Row],[Abs Erorr 4]]/Table8[[#This Row],[Adj Close]]</f>
        <v>1.9444360091707817E-3</v>
      </c>
    </row>
    <row r="1226" spans="6:17" x14ac:dyDescent="0.3">
      <c r="F1226" s="79">
        <v>45240</v>
      </c>
      <c r="G1226" s="80">
        <v>104.50109999999999</v>
      </c>
      <c r="H1226" s="69">
        <f t="shared" si="38"/>
        <v>106.78103</v>
      </c>
      <c r="I1226" s="69">
        <f>(Table8[[#This Row],[Adj Close]]-Table8[[#This Row],[Forecast 3 Period]])</f>
        <v>-2.2799300000000073</v>
      </c>
      <c r="J1226" s="69">
        <f>Table8[[#This Row],[Erorr ]]^2</f>
        <v>5.1980808049000338</v>
      </c>
      <c r="K1226" s="69">
        <f>ABS(Table8[[#This Row],[Erorr ]])</f>
        <v>2.2799300000000073</v>
      </c>
      <c r="L1226" s="6">
        <f>Table8[[#This Row],[Abs Erorr ]]/Table8[[#This Row],[Adj Close]]</f>
        <v>2.1817282306119339E-2</v>
      </c>
      <c r="M1226" s="75">
        <f t="shared" si="39"/>
        <v>106.17931000000002</v>
      </c>
      <c r="N1226" s="69">
        <f>(Table8[[#This Row],[Adj Close]]-Table8[[#This Row],[Forecast 6 Period ]])</f>
        <v>-1.6782100000000213</v>
      </c>
      <c r="O1226" s="69">
        <f>Table8[[#This Row],[Erorr 2]]^2</f>
        <v>2.8163888041000713</v>
      </c>
      <c r="P1226" s="69">
        <f>ABS(Table8[[#This Row],[Erorr 2]])</f>
        <v>1.6782100000000213</v>
      </c>
      <c r="Q1226" s="6">
        <f>Table8[[#This Row],[Abs Erorr 4]]/Table8[[#This Row],[Adj Close]]</f>
        <v>1.6059256792512435E-2</v>
      </c>
    </row>
    <row r="1227" spans="6:17" x14ac:dyDescent="0.3">
      <c r="F1227" s="79">
        <v>45243</v>
      </c>
      <c r="G1227" s="80">
        <v>102.62009999999999</v>
      </c>
      <c r="H1227" s="69">
        <f t="shared" si="38"/>
        <v>105.73313999999999</v>
      </c>
      <c r="I1227" s="69">
        <f>(Table8[[#This Row],[Adj Close]]-Table8[[#This Row],[Forecast 3 Period]])</f>
        <v>-3.113039999999998</v>
      </c>
      <c r="J1227" s="69">
        <f>Table8[[#This Row],[Erorr ]]^2</f>
        <v>9.6910180415999871</v>
      </c>
      <c r="K1227" s="69">
        <f>ABS(Table8[[#This Row],[Erorr ]])</f>
        <v>3.113039999999998</v>
      </c>
      <c r="L1227" s="6">
        <f>Table8[[#This Row],[Abs Erorr ]]/Table8[[#This Row],[Adj Close]]</f>
        <v>3.0335577533056372E-2</v>
      </c>
      <c r="M1227" s="75">
        <f t="shared" si="39"/>
        <v>106.16846</v>
      </c>
      <c r="N1227" s="69">
        <f>(Table8[[#This Row],[Adj Close]]-Table8[[#This Row],[Forecast 6 Period ]])</f>
        <v>-3.5483600000000024</v>
      </c>
      <c r="O1227" s="69">
        <f>Table8[[#This Row],[Erorr 2]]^2</f>
        <v>12.590858689600017</v>
      </c>
      <c r="P1227" s="69">
        <f>ABS(Table8[[#This Row],[Erorr 2]])</f>
        <v>3.5483600000000024</v>
      </c>
      <c r="Q1227" s="6">
        <f>Table8[[#This Row],[Abs Erorr 4]]/Table8[[#This Row],[Adj Close]]</f>
        <v>3.4577631477654011E-2</v>
      </c>
    </row>
    <row r="1228" spans="6:17" x14ac:dyDescent="0.3">
      <c r="F1228" s="79">
        <v>45244</v>
      </c>
      <c r="G1228" s="80">
        <v>104.14660000000001</v>
      </c>
      <c r="H1228" s="69">
        <f t="shared" si="38"/>
        <v>104.01165</v>
      </c>
      <c r="I1228" s="69">
        <f>(Table8[[#This Row],[Adj Close]]-Table8[[#This Row],[Forecast 3 Period]])</f>
        <v>0.13495000000000346</v>
      </c>
      <c r="J1228" s="69">
        <f>Table8[[#This Row],[Erorr ]]^2</f>
        <v>1.8211502500000934E-2</v>
      </c>
      <c r="K1228" s="69">
        <f>ABS(Table8[[#This Row],[Erorr ]])</f>
        <v>0.13495000000000346</v>
      </c>
      <c r="L1228" s="6">
        <f>Table8[[#This Row],[Abs Erorr ]]/Table8[[#This Row],[Adj Close]]</f>
        <v>1.2957696170590634E-3</v>
      </c>
      <c r="M1228" s="75">
        <f t="shared" si="39"/>
        <v>105.37861999999998</v>
      </c>
      <c r="N1228" s="69">
        <f>(Table8[[#This Row],[Adj Close]]-Table8[[#This Row],[Forecast 6 Period ]])</f>
        <v>-1.2320199999999772</v>
      </c>
      <c r="O1228" s="69">
        <f>Table8[[#This Row],[Erorr 2]]^2</f>
        <v>1.517873280399944</v>
      </c>
      <c r="P1228" s="69">
        <f>ABS(Table8[[#This Row],[Erorr 2]])</f>
        <v>1.2320199999999772</v>
      </c>
      <c r="Q1228" s="6">
        <f>Table8[[#This Row],[Abs Erorr 4]]/Table8[[#This Row],[Adj Close]]</f>
        <v>1.1829670867795752E-2</v>
      </c>
    </row>
    <row r="1229" spans="6:17" x14ac:dyDescent="0.3">
      <c r="F1229" s="79">
        <v>45245</v>
      </c>
      <c r="G1229" s="80">
        <v>106.18519999999999</v>
      </c>
      <c r="H1229" s="69">
        <f t="shared" si="38"/>
        <v>103.795</v>
      </c>
      <c r="I1229" s="69">
        <f>(Table8[[#This Row],[Adj Close]]-Table8[[#This Row],[Forecast 3 Period]])</f>
        <v>2.390199999999993</v>
      </c>
      <c r="J1229" s="69">
        <f>Table8[[#This Row],[Erorr ]]^2</f>
        <v>5.7130560399999668</v>
      </c>
      <c r="K1229" s="69">
        <f>ABS(Table8[[#This Row],[Erorr ]])</f>
        <v>2.390199999999993</v>
      </c>
      <c r="L1229" s="6">
        <f>Table8[[#This Row],[Abs Erorr ]]/Table8[[#This Row],[Adj Close]]</f>
        <v>2.2509728286051099E-2</v>
      </c>
      <c r="M1229" s="75">
        <f t="shared" si="39"/>
        <v>104.87241</v>
      </c>
      <c r="N1229" s="69">
        <f>(Table8[[#This Row],[Adj Close]]-Table8[[#This Row],[Forecast 6 Period ]])</f>
        <v>1.3127899999999926</v>
      </c>
      <c r="O1229" s="69">
        <f>Table8[[#This Row],[Erorr 2]]^2</f>
        <v>1.7234175840999806</v>
      </c>
      <c r="P1229" s="69">
        <f>ABS(Table8[[#This Row],[Erorr 2]])</f>
        <v>1.3127899999999926</v>
      </c>
      <c r="Q1229" s="6">
        <f>Table8[[#This Row],[Abs Erorr 4]]/Table8[[#This Row],[Adj Close]]</f>
        <v>1.2363210692262129E-2</v>
      </c>
    </row>
    <row r="1230" spans="6:17" x14ac:dyDescent="0.3">
      <c r="F1230" s="79">
        <v>45246</v>
      </c>
      <c r="G1230" s="80">
        <v>105.97839999999999</v>
      </c>
      <c r="H1230" s="69">
        <f t="shared" si="38"/>
        <v>104.50409000000001</v>
      </c>
      <c r="I1230" s="69">
        <f>(Table8[[#This Row],[Adj Close]]-Table8[[#This Row],[Forecast 3 Period]])</f>
        <v>1.4743099999999885</v>
      </c>
      <c r="J1230" s="69">
        <f>Table8[[#This Row],[Erorr ]]^2</f>
        <v>2.173589976099966</v>
      </c>
      <c r="K1230" s="69">
        <f>ABS(Table8[[#This Row],[Erorr ]])</f>
        <v>1.4743099999999885</v>
      </c>
      <c r="L1230" s="6">
        <f>Table8[[#This Row],[Abs Erorr ]]/Table8[[#This Row],[Adj Close]]</f>
        <v>1.3911419685520714E-2</v>
      </c>
      <c r="M1230" s="75">
        <f t="shared" si="39"/>
        <v>104.8015</v>
      </c>
      <c r="N1230" s="69">
        <f>(Table8[[#This Row],[Adj Close]]-Table8[[#This Row],[Forecast 6 Period ]])</f>
        <v>1.1768999999999892</v>
      </c>
      <c r="O1230" s="69">
        <f>Table8[[#This Row],[Erorr 2]]^2</f>
        <v>1.3850936099999744</v>
      </c>
      <c r="P1230" s="69">
        <f>ABS(Table8[[#This Row],[Erorr 2]])</f>
        <v>1.1768999999999892</v>
      </c>
      <c r="Q1230" s="6">
        <f>Table8[[#This Row],[Abs Erorr 4]]/Table8[[#This Row],[Adj Close]]</f>
        <v>1.1105093113313555E-2</v>
      </c>
    </row>
    <row r="1231" spans="6:17" x14ac:dyDescent="0.3">
      <c r="F1231" s="79">
        <v>45247</v>
      </c>
      <c r="G1231" s="80">
        <v>104.35339999999999</v>
      </c>
      <c r="H1231" s="69">
        <f t="shared" si="38"/>
        <v>105.49089999999998</v>
      </c>
      <c r="I1231" s="69">
        <f>(Table8[[#This Row],[Adj Close]]-Table8[[#This Row],[Forecast 3 Period]])</f>
        <v>-1.1374999999999886</v>
      </c>
      <c r="J1231" s="69">
        <f>Table8[[#This Row],[Erorr ]]^2</f>
        <v>1.2939062499999741</v>
      </c>
      <c r="K1231" s="69">
        <f>ABS(Table8[[#This Row],[Erorr ]])</f>
        <v>1.1374999999999886</v>
      </c>
      <c r="L1231" s="6">
        <f>Table8[[#This Row],[Abs Erorr ]]/Table8[[#This Row],[Adj Close]]</f>
        <v>1.0900459400460251E-2</v>
      </c>
      <c r="M1231" s="75">
        <f t="shared" si="39"/>
        <v>104.77393000000001</v>
      </c>
      <c r="N1231" s="69">
        <f>(Table8[[#This Row],[Adj Close]]-Table8[[#This Row],[Forecast 6 Period ]])</f>
        <v>-0.42053000000001362</v>
      </c>
      <c r="O1231" s="69">
        <f>Table8[[#This Row],[Erorr 2]]^2</f>
        <v>0.17684548090001145</v>
      </c>
      <c r="P1231" s="69">
        <f>ABS(Table8[[#This Row],[Erorr 2]])</f>
        <v>0.42053000000001362</v>
      </c>
      <c r="Q1231" s="6">
        <f>Table8[[#This Row],[Abs Erorr 4]]/Table8[[#This Row],[Adj Close]]</f>
        <v>4.0298639047698839E-3</v>
      </c>
    </row>
    <row r="1232" spans="6:17" x14ac:dyDescent="0.3">
      <c r="F1232" s="79">
        <v>45250</v>
      </c>
      <c r="G1232" s="80">
        <v>104.708</v>
      </c>
      <c r="H1232" s="69">
        <f t="shared" si="38"/>
        <v>105.39044</v>
      </c>
      <c r="I1232" s="69">
        <f>(Table8[[#This Row],[Adj Close]]-Table8[[#This Row],[Forecast 3 Period]])</f>
        <v>-0.68243999999999971</v>
      </c>
      <c r="J1232" s="69">
        <f>Table8[[#This Row],[Erorr ]]^2</f>
        <v>0.46572435359999959</v>
      </c>
      <c r="K1232" s="69">
        <f>ABS(Table8[[#This Row],[Erorr ]])</f>
        <v>0.68243999999999971</v>
      </c>
      <c r="L1232" s="6">
        <f>Table8[[#This Row],[Abs Erorr ]]/Table8[[#This Row],[Adj Close]]</f>
        <v>6.5175535775680912E-3</v>
      </c>
      <c r="M1232" s="75">
        <f t="shared" si="39"/>
        <v>104.84484</v>
      </c>
      <c r="N1232" s="69">
        <f>(Table8[[#This Row],[Adj Close]]-Table8[[#This Row],[Forecast 6 Period ]])</f>
        <v>-0.13684000000000651</v>
      </c>
      <c r="O1232" s="69">
        <f>Table8[[#This Row],[Erorr 2]]^2</f>
        <v>1.8725185600001783E-2</v>
      </c>
      <c r="P1232" s="69">
        <f>ABS(Table8[[#This Row],[Erorr 2]])</f>
        <v>0.13684000000000651</v>
      </c>
      <c r="Q1232" s="6">
        <f>Table8[[#This Row],[Abs Erorr 4]]/Table8[[#This Row],[Adj Close]]</f>
        <v>1.30687244527645E-3</v>
      </c>
    </row>
    <row r="1233" spans="6:17" x14ac:dyDescent="0.3">
      <c r="F1233" s="79">
        <v>45251</v>
      </c>
      <c r="G1233" s="80">
        <v>104.9345</v>
      </c>
      <c r="H1233" s="69">
        <f t="shared" si="38"/>
        <v>104.98274000000001</v>
      </c>
      <c r="I1233" s="69">
        <f>(Table8[[#This Row],[Adj Close]]-Table8[[#This Row],[Forecast 3 Period]])</f>
        <v>-4.8240000000006944E-2</v>
      </c>
      <c r="J1233" s="69">
        <f>Table8[[#This Row],[Erorr ]]^2</f>
        <v>2.32709760000067E-3</v>
      </c>
      <c r="K1233" s="69">
        <f>ABS(Table8[[#This Row],[Erorr ]])</f>
        <v>4.8240000000006944E-2</v>
      </c>
      <c r="L1233" s="6">
        <f>Table8[[#This Row],[Abs Erorr ]]/Table8[[#This Row],[Adj Close]]</f>
        <v>4.5971534623986336E-4</v>
      </c>
      <c r="M1233" s="75">
        <f t="shared" si="39"/>
        <v>104.92167000000001</v>
      </c>
      <c r="N1233" s="69">
        <f>(Table8[[#This Row],[Adj Close]]-Table8[[#This Row],[Forecast 6 Period ]])</f>
        <v>1.2829999999993902E-2</v>
      </c>
      <c r="O1233" s="69">
        <f>Table8[[#This Row],[Erorr 2]]^2</f>
        <v>1.6460889999984351E-4</v>
      </c>
      <c r="P1233" s="69">
        <f>ABS(Table8[[#This Row],[Erorr 2]])</f>
        <v>1.2829999999993902E-2</v>
      </c>
      <c r="Q1233" s="6">
        <f>Table8[[#This Row],[Abs Erorr 4]]/Table8[[#This Row],[Adj Close]]</f>
        <v>1.2226674735186141E-4</v>
      </c>
    </row>
    <row r="1234" spans="6:17" x14ac:dyDescent="0.3">
      <c r="F1234" s="79">
        <v>45252</v>
      </c>
      <c r="G1234" s="80">
        <v>106.2837</v>
      </c>
      <c r="H1234" s="69">
        <f t="shared" si="38"/>
        <v>104.69221999999999</v>
      </c>
      <c r="I1234" s="69">
        <f>(Table8[[#This Row],[Adj Close]]-Table8[[#This Row],[Forecast 3 Period]])</f>
        <v>1.5914800000000042</v>
      </c>
      <c r="J1234" s="69">
        <f>Table8[[#This Row],[Erorr ]]^2</f>
        <v>2.5328085904000135</v>
      </c>
      <c r="K1234" s="69">
        <f>ABS(Table8[[#This Row],[Erorr ]])</f>
        <v>1.5914800000000042</v>
      </c>
      <c r="L1234" s="6">
        <f>Table8[[#This Row],[Abs Erorr ]]/Table8[[#This Row],[Adj Close]]</f>
        <v>1.4973885929827475E-2</v>
      </c>
      <c r="M1234" s="75">
        <f t="shared" si="39"/>
        <v>105.02804</v>
      </c>
      <c r="N1234" s="69">
        <f>(Table8[[#This Row],[Adj Close]]-Table8[[#This Row],[Forecast 6 Period ]])</f>
        <v>1.2556599999999918</v>
      </c>
      <c r="O1234" s="69">
        <f>Table8[[#This Row],[Erorr 2]]^2</f>
        <v>1.5766820355999793</v>
      </c>
      <c r="P1234" s="69">
        <f>ABS(Table8[[#This Row],[Erorr 2]])</f>
        <v>1.2556599999999918</v>
      </c>
      <c r="Q1234" s="6">
        <f>Table8[[#This Row],[Abs Erorr 4]]/Table8[[#This Row],[Adj Close]]</f>
        <v>1.181422927504398E-2</v>
      </c>
    </row>
    <row r="1235" spans="6:17" x14ac:dyDescent="0.3">
      <c r="F1235" s="79">
        <v>45254</v>
      </c>
      <c r="G1235" s="80">
        <v>106.00790000000001</v>
      </c>
      <c r="H1235" s="69">
        <f t="shared" si="38"/>
        <v>105.40622999999999</v>
      </c>
      <c r="I1235" s="69">
        <f>(Table8[[#This Row],[Adj Close]]-Table8[[#This Row],[Forecast 3 Period]])</f>
        <v>0.60167000000001281</v>
      </c>
      <c r="J1235" s="69">
        <f>Table8[[#This Row],[Erorr ]]^2</f>
        <v>0.36200678890001542</v>
      </c>
      <c r="K1235" s="69">
        <f>ABS(Table8[[#This Row],[Erorr ]])</f>
        <v>0.60167000000001281</v>
      </c>
      <c r="L1235" s="6">
        <f>Table8[[#This Row],[Abs Erorr ]]/Table8[[#This Row],[Adj Close]]</f>
        <v>5.6757090745124918E-3</v>
      </c>
      <c r="M1235" s="75">
        <f t="shared" si="39"/>
        <v>105.27228000000001</v>
      </c>
      <c r="N1235" s="69">
        <f>(Table8[[#This Row],[Adj Close]]-Table8[[#This Row],[Forecast 6 Period ]])</f>
        <v>0.73561999999999728</v>
      </c>
      <c r="O1235" s="69">
        <f>Table8[[#This Row],[Erorr 2]]^2</f>
        <v>0.54113678439999602</v>
      </c>
      <c r="P1235" s="69">
        <f>ABS(Table8[[#This Row],[Erorr 2]])</f>
        <v>0.73561999999999728</v>
      </c>
      <c r="Q1235" s="6">
        <f>Table8[[#This Row],[Abs Erorr 4]]/Table8[[#This Row],[Adj Close]]</f>
        <v>6.9392941469456262E-3</v>
      </c>
    </row>
    <row r="1236" spans="6:17" x14ac:dyDescent="0.3">
      <c r="F1236" s="79">
        <v>45257</v>
      </c>
      <c r="G1236" s="80">
        <v>106.3231</v>
      </c>
      <c r="H1236" s="69">
        <f t="shared" si="38"/>
        <v>105.76862000000001</v>
      </c>
      <c r="I1236" s="69">
        <f>(Table8[[#This Row],[Adj Close]]-Table8[[#This Row],[Forecast 3 Period]])</f>
        <v>0.55447999999998387</v>
      </c>
      <c r="J1236" s="69">
        <f>Table8[[#This Row],[Erorr ]]^2</f>
        <v>0.30744807039998212</v>
      </c>
      <c r="K1236" s="69">
        <f>ABS(Table8[[#This Row],[Erorr ]])</f>
        <v>0.55447999999998387</v>
      </c>
      <c r="L1236" s="6">
        <f>Table8[[#This Row],[Abs Erorr ]]/Table8[[#This Row],[Adj Close]]</f>
        <v>5.2150473415465111E-3</v>
      </c>
      <c r="M1236" s="75">
        <f t="shared" si="39"/>
        <v>105.42</v>
      </c>
      <c r="N1236" s="69">
        <f>(Table8[[#This Row],[Adj Close]]-Table8[[#This Row],[Forecast 6 Period ]])</f>
        <v>0.90309999999999491</v>
      </c>
      <c r="O1236" s="69">
        <f>Table8[[#This Row],[Erorr 2]]^2</f>
        <v>0.81558960999999075</v>
      </c>
      <c r="P1236" s="69">
        <f>ABS(Table8[[#This Row],[Erorr 2]])</f>
        <v>0.90309999999999491</v>
      </c>
      <c r="Q1236" s="6">
        <f>Table8[[#This Row],[Abs Erorr 4]]/Table8[[#This Row],[Adj Close]]</f>
        <v>8.4939208883111472E-3</v>
      </c>
    </row>
    <row r="1237" spans="6:17" x14ac:dyDescent="0.3">
      <c r="F1237" s="79">
        <v>45258</v>
      </c>
      <c r="G1237" s="80">
        <v>107.1011</v>
      </c>
      <c r="H1237" s="69">
        <f t="shared" si="38"/>
        <v>106.21672</v>
      </c>
      <c r="I1237" s="69">
        <f>(Table8[[#This Row],[Adj Close]]-Table8[[#This Row],[Forecast 3 Period]])</f>
        <v>0.88438000000000727</v>
      </c>
      <c r="J1237" s="69">
        <f>Table8[[#This Row],[Erorr ]]^2</f>
        <v>0.78212798440001285</v>
      </c>
      <c r="K1237" s="69">
        <f>ABS(Table8[[#This Row],[Erorr ]])</f>
        <v>0.88438000000000727</v>
      </c>
      <c r="L1237" s="6">
        <f>Table8[[#This Row],[Abs Erorr ]]/Table8[[#This Row],[Adj Close]]</f>
        <v>8.257431529648222E-3</v>
      </c>
      <c r="M1237" s="75">
        <f t="shared" si="39"/>
        <v>105.61597999999999</v>
      </c>
      <c r="N1237" s="69">
        <f>(Table8[[#This Row],[Adj Close]]-Table8[[#This Row],[Forecast 6 Period ]])</f>
        <v>1.4851200000000091</v>
      </c>
      <c r="O1237" s="69">
        <f>Table8[[#This Row],[Erorr 2]]^2</f>
        <v>2.2055814144000272</v>
      </c>
      <c r="P1237" s="69">
        <f>ABS(Table8[[#This Row],[Erorr 2]])</f>
        <v>1.4851200000000091</v>
      </c>
      <c r="Q1237" s="6">
        <f>Table8[[#This Row],[Abs Erorr 4]]/Table8[[#This Row],[Adj Close]]</f>
        <v>1.3866524246716505E-2</v>
      </c>
    </row>
    <row r="1238" spans="6:17" x14ac:dyDescent="0.3">
      <c r="F1238" s="79">
        <v>45259</v>
      </c>
      <c r="G1238" s="80">
        <v>108.6965</v>
      </c>
      <c r="H1238" s="69">
        <f t="shared" si="38"/>
        <v>106.53973999999999</v>
      </c>
      <c r="I1238" s="69">
        <f>(Table8[[#This Row],[Adj Close]]-Table8[[#This Row],[Forecast 3 Period]])</f>
        <v>2.1567600000000056</v>
      </c>
      <c r="J1238" s="69">
        <f>Table8[[#This Row],[Erorr ]]^2</f>
        <v>4.6516136976000242</v>
      </c>
      <c r="K1238" s="69">
        <f>ABS(Table8[[#This Row],[Erorr ]])</f>
        <v>2.1567600000000056</v>
      </c>
      <c r="L1238" s="6">
        <f>Table8[[#This Row],[Abs Erorr ]]/Table8[[#This Row],[Adj Close]]</f>
        <v>1.984203723210964E-2</v>
      </c>
      <c r="M1238" s="75">
        <f t="shared" si="39"/>
        <v>106.10740999999999</v>
      </c>
      <c r="N1238" s="69">
        <f>(Table8[[#This Row],[Adj Close]]-Table8[[#This Row],[Forecast 6 Period ]])</f>
        <v>2.589090000000013</v>
      </c>
      <c r="O1238" s="69">
        <f>Table8[[#This Row],[Erorr 2]]^2</f>
        <v>6.7033870281000674</v>
      </c>
      <c r="P1238" s="69">
        <f>ABS(Table8[[#This Row],[Erorr 2]])</f>
        <v>2.589090000000013</v>
      </c>
      <c r="Q1238" s="6">
        <f>Table8[[#This Row],[Abs Erorr 4]]/Table8[[#This Row],[Adj Close]]</f>
        <v>2.3819442208350895E-2</v>
      </c>
    </row>
    <row r="1239" spans="6:17" x14ac:dyDescent="0.3">
      <c r="F1239" s="79">
        <v>45260</v>
      </c>
      <c r="G1239" s="80">
        <v>108.5981</v>
      </c>
      <c r="H1239" s="69">
        <f t="shared" si="38"/>
        <v>107.50586</v>
      </c>
      <c r="I1239" s="69">
        <f>(Table8[[#This Row],[Adj Close]]-Table8[[#This Row],[Forecast 3 Period]])</f>
        <v>1.0922400000000039</v>
      </c>
      <c r="J1239" s="69">
        <f>Table8[[#This Row],[Erorr ]]^2</f>
        <v>1.1929882176000084</v>
      </c>
      <c r="K1239" s="69">
        <f>ABS(Table8[[#This Row],[Erorr ]])</f>
        <v>1.0922400000000039</v>
      </c>
      <c r="L1239" s="6">
        <f>Table8[[#This Row],[Abs Erorr ]]/Table8[[#This Row],[Adj Close]]</f>
        <v>1.0057634525834282E-2</v>
      </c>
      <c r="M1239" s="75">
        <f t="shared" si="39"/>
        <v>106.74754</v>
      </c>
      <c r="N1239" s="69">
        <f>(Table8[[#This Row],[Adj Close]]-Table8[[#This Row],[Forecast 6 Period ]])</f>
        <v>1.8505600000000015</v>
      </c>
      <c r="O1239" s="69">
        <f>Table8[[#This Row],[Erorr 2]]^2</f>
        <v>3.4245723136000055</v>
      </c>
      <c r="P1239" s="69">
        <f>ABS(Table8[[#This Row],[Erorr 2]])</f>
        <v>1.8505600000000015</v>
      </c>
      <c r="Q1239" s="6">
        <f>Table8[[#This Row],[Abs Erorr 4]]/Table8[[#This Row],[Adj Close]]</f>
        <v>1.7040445458990548E-2</v>
      </c>
    </row>
    <row r="1240" spans="6:17" x14ac:dyDescent="0.3">
      <c r="F1240" s="79">
        <v>45261</v>
      </c>
      <c r="G1240" s="80">
        <v>112.1357</v>
      </c>
      <c r="H1240" s="69">
        <f t="shared" si="38"/>
        <v>108.17852000000001</v>
      </c>
      <c r="I1240" s="69">
        <f>(Table8[[#This Row],[Adj Close]]-Table8[[#This Row],[Forecast 3 Period]])</f>
        <v>3.9571799999999939</v>
      </c>
      <c r="J1240" s="69">
        <f>Table8[[#This Row],[Erorr ]]^2</f>
        <v>15.659273552399952</v>
      </c>
      <c r="K1240" s="69">
        <f>ABS(Table8[[#This Row],[Erorr ]])</f>
        <v>3.9571799999999939</v>
      </c>
      <c r="L1240" s="6">
        <f>Table8[[#This Row],[Abs Erorr ]]/Table8[[#This Row],[Adj Close]]</f>
        <v>3.5289207629684335E-2</v>
      </c>
      <c r="M1240" s="75">
        <f t="shared" si="39"/>
        <v>107.37292000000002</v>
      </c>
      <c r="N1240" s="69">
        <f>(Table8[[#This Row],[Adj Close]]-Table8[[#This Row],[Forecast 6 Period ]])</f>
        <v>4.762779999999978</v>
      </c>
      <c r="O1240" s="69">
        <f>Table8[[#This Row],[Erorr 2]]^2</f>
        <v>22.684073328399791</v>
      </c>
      <c r="P1240" s="69">
        <f>ABS(Table8[[#This Row],[Erorr 2]])</f>
        <v>4.762779999999978</v>
      </c>
      <c r="Q1240" s="6">
        <f>Table8[[#This Row],[Abs Erorr 4]]/Table8[[#This Row],[Adj Close]]</f>
        <v>4.2473360401727354E-2</v>
      </c>
    </row>
    <row r="1241" spans="6:17" x14ac:dyDescent="0.3">
      <c r="F1241" s="79">
        <v>45264</v>
      </c>
      <c r="G1241" s="80">
        <v>113.7859</v>
      </c>
      <c r="H1241" s="69">
        <f t="shared" si="38"/>
        <v>110.04266000000001</v>
      </c>
      <c r="I1241" s="69">
        <f>(Table8[[#This Row],[Adj Close]]-Table8[[#This Row],[Forecast 3 Period]])</f>
        <v>3.7432399999999859</v>
      </c>
      <c r="J1241" s="69">
        <f>Table8[[#This Row],[Erorr ]]^2</f>
        <v>14.011845697599895</v>
      </c>
      <c r="K1241" s="69">
        <f>ABS(Table8[[#This Row],[Erorr ]])</f>
        <v>3.7432399999999859</v>
      </c>
      <c r="L1241" s="6">
        <f>Table8[[#This Row],[Abs Erorr ]]/Table8[[#This Row],[Adj Close]]</f>
        <v>3.2897221887773317E-2</v>
      </c>
      <c r="M1241" s="75">
        <f t="shared" si="39"/>
        <v>108.53938000000001</v>
      </c>
      <c r="N1241" s="69">
        <f>(Table8[[#This Row],[Adj Close]]-Table8[[#This Row],[Forecast 6 Period ]])</f>
        <v>5.2465199999999896</v>
      </c>
      <c r="O1241" s="69">
        <f>Table8[[#This Row],[Erorr 2]]^2</f>
        <v>27.525972110399891</v>
      </c>
      <c r="P1241" s="69">
        <f>ABS(Table8[[#This Row],[Erorr 2]])</f>
        <v>5.2465199999999896</v>
      </c>
      <c r="Q1241" s="6">
        <f>Table8[[#This Row],[Abs Erorr 4]]/Table8[[#This Row],[Adj Close]]</f>
        <v>4.6108700638655492E-2</v>
      </c>
    </row>
    <row r="1242" spans="6:17" x14ac:dyDescent="0.3">
      <c r="F1242" s="79">
        <v>45265</v>
      </c>
      <c r="G1242" s="80">
        <v>114.0428</v>
      </c>
      <c r="H1242" s="69">
        <f t="shared" si="38"/>
        <v>111.7345</v>
      </c>
      <c r="I1242" s="69">
        <f>(Table8[[#This Row],[Adj Close]]-Table8[[#This Row],[Forecast 3 Period]])</f>
        <v>2.3083000000000027</v>
      </c>
      <c r="J1242" s="69">
        <f>Table8[[#This Row],[Erorr ]]^2</f>
        <v>5.3282488900000127</v>
      </c>
      <c r="K1242" s="69">
        <f>ABS(Table8[[#This Row],[Erorr ]])</f>
        <v>2.3083000000000027</v>
      </c>
      <c r="L1242" s="6">
        <f>Table8[[#This Row],[Abs Erorr ]]/Table8[[#This Row],[Adj Close]]</f>
        <v>2.0240646494123282E-2</v>
      </c>
      <c r="M1242" s="75">
        <f t="shared" si="39"/>
        <v>109.98566000000001</v>
      </c>
      <c r="N1242" s="69">
        <f>(Table8[[#This Row],[Adj Close]]-Table8[[#This Row],[Forecast 6 Period ]])</f>
        <v>4.0571399999999898</v>
      </c>
      <c r="O1242" s="69">
        <f>Table8[[#This Row],[Erorr 2]]^2</f>
        <v>16.460384979599915</v>
      </c>
      <c r="P1242" s="69">
        <f>ABS(Table8[[#This Row],[Erorr 2]])</f>
        <v>4.0571399999999898</v>
      </c>
      <c r="Q1242" s="6">
        <f>Table8[[#This Row],[Abs Erorr 4]]/Table8[[#This Row],[Adj Close]]</f>
        <v>3.5575590918497178E-2</v>
      </c>
    </row>
    <row r="1243" spans="6:17" x14ac:dyDescent="0.3">
      <c r="F1243" s="79">
        <v>45266</v>
      </c>
      <c r="G1243" s="80">
        <v>114.7345</v>
      </c>
      <c r="H1243" s="69">
        <f t="shared" si="38"/>
        <v>113.39360000000001</v>
      </c>
      <c r="I1243" s="69">
        <f>(Table8[[#This Row],[Adj Close]]-Table8[[#This Row],[Forecast 3 Period]])</f>
        <v>1.3408999999999907</v>
      </c>
      <c r="J1243" s="69">
        <f>Table8[[#This Row],[Erorr ]]^2</f>
        <v>1.798012809999975</v>
      </c>
      <c r="K1243" s="69">
        <f>ABS(Table8[[#This Row],[Erorr ]])</f>
        <v>1.3408999999999907</v>
      </c>
      <c r="L1243" s="6">
        <f>Table8[[#This Row],[Abs Erorr ]]/Table8[[#This Row],[Adj Close]]</f>
        <v>1.1686981683800345E-2</v>
      </c>
      <c r="M1243" s="75">
        <f t="shared" si="39"/>
        <v>111.29226000000001</v>
      </c>
      <c r="N1243" s="69">
        <f>(Table8[[#This Row],[Adj Close]]-Table8[[#This Row],[Forecast 6 Period ]])</f>
        <v>3.442239999999984</v>
      </c>
      <c r="O1243" s="69">
        <f>Table8[[#This Row],[Erorr 2]]^2</f>
        <v>11.849016217599889</v>
      </c>
      <c r="P1243" s="69">
        <f>ABS(Table8[[#This Row],[Erorr 2]])</f>
        <v>3.442239999999984</v>
      </c>
      <c r="Q1243" s="6">
        <f>Table8[[#This Row],[Abs Erorr 4]]/Table8[[#This Row],[Adj Close]]</f>
        <v>3.0001786733719886E-2</v>
      </c>
    </row>
    <row r="1244" spans="6:17" x14ac:dyDescent="0.3">
      <c r="F1244" s="79">
        <v>45267</v>
      </c>
      <c r="G1244" s="80">
        <v>113.4499</v>
      </c>
      <c r="H1244" s="69">
        <f t="shared" si="38"/>
        <v>114.24241000000001</v>
      </c>
      <c r="I1244" s="69">
        <f>(Table8[[#This Row],[Adj Close]]-Table8[[#This Row],[Forecast 3 Period]])</f>
        <v>-0.79251000000000715</v>
      </c>
      <c r="J1244" s="69">
        <f>Table8[[#This Row],[Erorr ]]^2</f>
        <v>0.62807210010001135</v>
      </c>
      <c r="K1244" s="69">
        <f>ABS(Table8[[#This Row],[Erorr ]])</f>
        <v>0.79251000000000715</v>
      </c>
      <c r="L1244" s="6">
        <f>Table8[[#This Row],[Abs Erorr ]]/Table8[[#This Row],[Adj Close]]</f>
        <v>6.9855504500224959E-3</v>
      </c>
      <c r="M1244" s="75">
        <f t="shared" si="39"/>
        <v>112.66924</v>
      </c>
      <c r="N1244" s="69">
        <f>(Table8[[#This Row],[Adj Close]]-Table8[[#This Row],[Forecast 6 Period ]])</f>
        <v>0.78065999999999747</v>
      </c>
      <c r="O1244" s="69">
        <f>Table8[[#This Row],[Erorr 2]]^2</f>
        <v>0.60943003559999609</v>
      </c>
      <c r="P1244" s="69">
        <f>ABS(Table8[[#This Row],[Erorr 2]])</f>
        <v>0.78065999999999747</v>
      </c>
      <c r="Q1244" s="6">
        <f>Table8[[#This Row],[Abs Erorr 4]]/Table8[[#This Row],[Adj Close]]</f>
        <v>6.8810990578219763E-3</v>
      </c>
    </row>
    <row r="1245" spans="6:17" x14ac:dyDescent="0.3">
      <c r="F1245" s="79">
        <v>45268</v>
      </c>
      <c r="G1245" s="80">
        <v>114.5369</v>
      </c>
      <c r="H1245" s="69">
        <f t="shared" si="38"/>
        <v>114.01315</v>
      </c>
      <c r="I1245" s="69">
        <f>(Table8[[#This Row],[Adj Close]]-Table8[[#This Row],[Forecast 3 Period]])</f>
        <v>0.52375000000000682</v>
      </c>
      <c r="J1245" s="69">
        <f>Table8[[#This Row],[Erorr ]]^2</f>
        <v>0.27431406250000717</v>
      </c>
      <c r="K1245" s="69">
        <f>ABS(Table8[[#This Row],[Erorr ]])</f>
        <v>0.52375000000000682</v>
      </c>
      <c r="L1245" s="6">
        <f>Table8[[#This Row],[Abs Erorr ]]/Table8[[#This Row],[Adj Close]]</f>
        <v>4.5727621404107041E-3</v>
      </c>
      <c r="M1245" s="75">
        <f t="shared" si="39"/>
        <v>113.27600000000001</v>
      </c>
      <c r="N1245" s="69">
        <f>(Table8[[#This Row],[Adj Close]]-Table8[[#This Row],[Forecast 6 Period ]])</f>
        <v>1.2608999999999924</v>
      </c>
      <c r="O1245" s="69">
        <f>Table8[[#This Row],[Erorr 2]]^2</f>
        <v>1.5898688099999807</v>
      </c>
      <c r="P1245" s="69">
        <f>ABS(Table8[[#This Row],[Erorr 2]])</f>
        <v>1.2608999999999924</v>
      </c>
      <c r="Q1245" s="6">
        <f>Table8[[#This Row],[Abs Erorr 4]]/Table8[[#This Row],[Adj Close]]</f>
        <v>1.1008679298985675E-2</v>
      </c>
    </row>
    <row r="1246" spans="6:17" x14ac:dyDescent="0.3">
      <c r="F1246" s="79">
        <v>45271</v>
      </c>
      <c r="G1246" s="80">
        <v>117.20489999999999</v>
      </c>
      <c r="H1246" s="69">
        <f t="shared" si="38"/>
        <v>114.27008000000001</v>
      </c>
      <c r="I1246" s="69">
        <f>(Table8[[#This Row],[Adj Close]]-Table8[[#This Row],[Forecast 3 Period]])</f>
        <v>2.9348199999999878</v>
      </c>
      <c r="J1246" s="69">
        <f>Table8[[#This Row],[Erorr ]]^2</f>
        <v>8.6131684323999274</v>
      </c>
      <c r="K1246" s="69">
        <f>ABS(Table8[[#This Row],[Erorr ]])</f>
        <v>2.9348199999999878</v>
      </c>
      <c r="L1246" s="6">
        <f>Table8[[#This Row],[Abs Erorr ]]/Table8[[#This Row],[Adj Close]]</f>
        <v>2.504007938234654E-2</v>
      </c>
      <c r="M1246" s="75">
        <f t="shared" si="39"/>
        <v>113.94498000000002</v>
      </c>
      <c r="N1246" s="69">
        <f>(Table8[[#This Row],[Adj Close]]-Table8[[#This Row],[Forecast 6 Period ]])</f>
        <v>3.2599199999999797</v>
      </c>
      <c r="O1246" s="69">
        <f>Table8[[#This Row],[Erorr 2]]^2</f>
        <v>10.627078406399868</v>
      </c>
      <c r="P1246" s="69">
        <f>ABS(Table8[[#This Row],[Erorr 2]])</f>
        <v>3.2599199999999797</v>
      </c>
      <c r="Q1246" s="6">
        <f>Table8[[#This Row],[Abs Erorr 4]]/Table8[[#This Row],[Adj Close]]</f>
        <v>2.7813854198928373E-2</v>
      </c>
    </row>
    <row r="1247" spans="6:17" x14ac:dyDescent="0.3">
      <c r="F1247" s="79">
        <v>45272</v>
      </c>
      <c r="G1247" s="80">
        <v>118.2227</v>
      </c>
      <c r="H1247" s="69">
        <f t="shared" si="38"/>
        <v>115.27800000000001</v>
      </c>
      <c r="I1247" s="69">
        <f>(Table8[[#This Row],[Adj Close]]-Table8[[#This Row],[Forecast 3 Period]])</f>
        <v>2.9446999999999974</v>
      </c>
      <c r="J1247" s="69">
        <f>Table8[[#This Row],[Erorr ]]^2</f>
        <v>8.6712580899999843</v>
      </c>
      <c r="K1247" s="69">
        <f>ABS(Table8[[#This Row],[Erorr ]])</f>
        <v>2.9446999999999974</v>
      </c>
      <c r="L1247" s="6">
        <f>Table8[[#This Row],[Abs Erorr ]]/Table8[[#This Row],[Adj Close]]</f>
        <v>2.4908076029391966E-2</v>
      </c>
      <c r="M1247" s="75">
        <f t="shared" si="39"/>
        <v>114.76811000000001</v>
      </c>
      <c r="N1247" s="69">
        <f>(Table8[[#This Row],[Adj Close]]-Table8[[#This Row],[Forecast 6 Period ]])</f>
        <v>3.4545899999999961</v>
      </c>
      <c r="O1247" s="69">
        <f>Table8[[#This Row],[Erorr 2]]^2</f>
        <v>11.934192068099973</v>
      </c>
      <c r="P1247" s="69">
        <f>ABS(Table8[[#This Row],[Erorr 2]])</f>
        <v>3.4545899999999961</v>
      </c>
      <c r="Q1247" s="6">
        <f>Table8[[#This Row],[Abs Erorr 4]]/Table8[[#This Row],[Adj Close]]</f>
        <v>2.9221037922497084E-2</v>
      </c>
    </row>
    <row r="1248" spans="6:17" x14ac:dyDescent="0.3">
      <c r="F1248" s="79">
        <v>45273</v>
      </c>
      <c r="G1248" s="80">
        <v>119.7346</v>
      </c>
      <c r="H1248" s="69">
        <f t="shared" si="38"/>
        <v>116.81161999999999</v>
      </c>
      <c r="I1248" s="69">
        <f>(Table8[[#This Row],[Adj Close]]-Table8[[#This Row],[Forecast 3 Period]])</f>
        <v>2.9229800000000097</v>
      </c>
      <c r="J1248" s="69">
        <f>Table8[[#This Row],[Erorr ]]^2</f>
        <v>8.5438120804000572</v>
      </c>
      <c r="K1248" s="69">
        <f>ABS(Table8[[#This Row],[Erorr ]])</f>
        <v>2.9229800000000097</v>
      </c>
      <c r="L1248" s="6">
        <f>Table8[[#This Row],[Abs Erorr ]]/Table8[[#This Row],[Adj Close]]</f>
        <v>2.4412158223270548E-2</v>
      </c>
      <c r="M1248" s="75">
        <f t="shared" si="39"/>
        <v>115.56061000000001</v>
      </c>
      <c r="N1248" s="69">
        <f>(Table8[[#This Row],[Adj Close]]-Table8[[#This Row],[Forecast 6 Period ]])</f>
        <v>4.1739899999999892</v>
      </c>
      <c r="O1248" s="69">
        <f>Table8[[#This Row],[Erorr 2]]^2</f>
        <v>17.422192520099909</v>
      </c>
      <c r="P1248" s="69">
        <f>ABS(Table8[[#This Row],[Erorr 2]])</f>
        <v>4.1739899999999892</v>
      </c>
      <c r="Q1248" s="6">
        <f>Table8[[#This Row],[Abs Erorr 4]]/Table8[[#This Row],[Adj Close]]</f>
        <v>3.486034947291751E-2</v>
      </c>
    </row>
    <row r="1249" spans="6:17" x14ac:dyDescent="0.3">
      <c r="F1249" s="79">
        <v>45274</v>
      </c>
      <c r="G1249" s="80">
        <v>119.58629999999999</v>
      </c>
      <c r="H1249" s="69">
        <f t="shared" si="38"/>
        <v>118.52212</v>
      </c>
      <c r="I1249" s="69">
        <f>(Table8[[#This Row],[Adj Close]]-Table8[[#This Row],[Forecast 3 Period]])</f>
        <v>1.0641799999999932</v>
      </c>
      <c r="J1249" s="69">
        <f>Table8[[#This Row],[Erorr ]]^2</f>
        <v>1.1324790723999856</v>
      </c>
      <c r="K1249" s="69">
        <f>ABS(Table8[[#This Row],[Erorr ]])</f>
        <v>1.0641799999999932</v>
      </c>
      <c r="L1249" s="6">
        <f>Table8[[#This Row],[Abs Erorr ]]/Table8[[#This Row],[Adj Close]]</f>
        <v>8.8988454363082836E-3</v>
      </c>
      <c r="M1249" s="75">
        <f t="shared" si="39"/>
        <v>116.75826000000001</v>
      </c>
      <c r="N1249" s="69">
        <f>(Table8[[#This Row],[Adj Close]]-Table8[[#This Row],[Forecast 6 Period ]])</f>
        <v>2.8280399999999872</v>
      </c>
      <c r="O1249" s="69">
        <f>Table8[[#This Row],[Erorr 2]]^2</f>
        <v>7.9978102415999279</v>
      </c>
      <c r="P1249" s="69">
        <f>ABS(Table8[[#This Row],[Erorr 2]])</f>
        <v>2.8280399999999872</v>
      </c>
      <c r="Q1249" s="6">
        <f>Table8[[#This Row],[Abs Erorr 4]]/Table8[[#This Row],[Adj Close]]</f>
        <v>2.3648528301318691E-2</v>
      </c>
    </row>
    <row r="1250" spans="6:17" x14ac:dyDescent="0.3">
      <c r="F1250" s="79">
        <v>45275</v>
      </c>
      <c r="G1250" s="80">
        <v>120.1101</v>
      </c>
      <c r="H1250" s="69">
        <f t="shared" si="38"/>
        <v>119.22171</v>
      </c>
      <c r="I1250" s="69">
        <f>(Table8[[#This Row],[Adj Close]]-Table8[[#This Row],[Forecast 3 Period]])</f>
        <v>0.88839000000000112</v>
      </c>
      <c r="J1250" s="69">
        <f>Table8[[#This Row],[Erorr ]]^2</f>
        <v>0.78923679210000197</v>
      </c>
      <c r="K1250" s="69">
        <f>ABS(Table8[[#This Row],[Erorr ]])</f>
        <v>0.88839000000000112</v>
      </c>
      <c r="L1250" s="6">
        <f>Table8[[#This Row],[Abs Erorr ]]/Table8[[#This Row],[Adj Close]]</f>
        <v>7.396463744514417E-3</v>
      </c>
      <c r="M1250" s="75">
        <f t="shared" si="39"/>
        <v>117.74838</v>
      </c>
      <c r="N1250" s="69">
        <f>(Table8[[#This Row],[Adj Close]]-Table8[[#This Row],[Forecast 6 Period ]])</f>
        <v>2.3617200000000054</v>
      </c>
      <c r="O1250" s="69">
        <f>Table8[[#This Row],[Erorr 2]]^2</f>
        <v>5.5777213584000256</v>
      </c>
      <c r="P1250" s="69">
        <f>ABS(Table8[[#This Row],[Erorr 2]])</f>
        <v>2.3617200000000054</v>
      </c>
      <c r="Q1250" s="6">
        <f>Table8[[#This Row],[Abs Erorr 4]]/Table8[[#This Row],[Adj Close]]</f>
        <v>1.9662959234902022E-2</v>
      </c>
    </row>
    <row r="1251" spans="6:17" x14ac:dyDescent="0.3">
      <c r="F1251" s="79">
        <v>45278</v>
      </c>
      <c r="G1251" s="80">
        <v>119.70489999999999</v>
      </c>
      <c r="H1251" s="69">
        <f t="shared" si="38"/>
        <v>119.84030999999999</v>
      </c>
      <c r="I1251" s="69">
        <f>(Table8[[#This Row],[Adj Close]]-Table8[[#This Row],[Forecast 3 Period]])</f>
        <v>-0.13540999999999315</v>
      </c>
      <c r="J1251" s="69">
        <f>Table8[[#This Row],[Erorr ]]^2</f>
        <v>1.8335868099998143E-2</v>
      </c>
      <c r="K1251" s="69">
        <f>ABS(Table8[[#This Row],[Erorr ]])</f>
        <v>0.13540999999999315</v>
      </c>
      <c r="L1251" s="6">
        <f>Table8[[#This Row],[Abs Erorr ]]/Table8[[#This Row],[Adj Close]]</f>
        <v>1.1311984722429337E-3</v>
      </c>
      <c r="M1251" s="75">
        <f t="shared" si="39"/>
        <v>118.70492000000002</v>
      </c>
      <c r="N1251" s="69">
        <f>(Table8[[#This Row],[Adj Close]]-Table8[[#This Row],[Forecast 6 Period ]])</f>
        <v>0.99997999999997944</v>
      </c>
      <c r="O1251" s="69">
        <f>Table8[[#This Row],[Erorr 2]]^2</f>
        <v>0.99996000039995891</v>
      </c>
      <c r="P1251" s="69">
        <f>ABS(Table8[[#This Row],[Erorr 2]])</f>
        <v>0.99997999999997944</v>
      </c>
      <c r="Q1251" s="6">
        <f>Table8[[#This Row],[Abs Erorr 4]]/Table8[[#This Row],[Adj Close]]</f>
        <v>8.3537098314269472E-3</v>
      </c>
    </row>
    <row r="1252" spans="6:17" x14ac:dyDescent="0.3">
      <c r="F1252" s="79">
        <v>45279</v>
      </c>
      <c r="G1252" s="80">
        <v>121.1871</v>
      </c>
      <c r="H1252" s="69">
        <f t="shared" si="38"/>
        <v>119.79087999999999</v>
      </c>
      <c r="I1252" s="69">
        <f>(Table8[[#This Row],[Adj Close]]-Table8[[#This Row],[Forecast 3 Period]])</f>
        <v>1.3962200000000138</v>
      </c>
      <c r="J1252" s="69">
        <f>Table8[[#This Row],[Erorr ]]^2</f>
        <v>1.9494302884000385</v>
      </c>
      <c r="K1252" s="69">
        <f>ABS(Table8[[#This Row],[Erorr ]])</f>
        <v>1.3962200000000138</v>
      </c>
      <c r="L1252" s="6">
        <f>Table8[[#This Row],[Abs Erorr ]]/Table8[[#This Row],[Adj Close]]</f>
        <v>1.1521193262319289E-2</v>
      </c>
      <c r="M1252" s="75">
        <f t="shared" si="39"/>
        <v>119.36994</v>
      </c>
      <c r="N1252" s="69">
        <f>(Table8[[#This Row],[Adj Close]]-Table8[[#This Row],[Forecast 6 Period ]])</f>
        <v>1.8171600000000012</v>
      </c>
      <c r="O1252" s="69">
        <f>Table8[[#This Row],[Erorr 2]]^2</f>
        <v>3.3020704656000044</v>
      </c>
      <c r="P1252" s="69">
        <f>ABS(Table8[[#This Row],[Erorr 2]])</f>
        <v>1.8171600000000012</v>
      </c>
      <c r="Q1252" s="6">
        <f>Table8[[#This Row],[Abs Erorr 4]]/Table8[[#This Row],[Adj Close]]</f>
        <v>1.4994665273779149E-2</v>
      </c>
    </row>
    <row r="1253" spans="6:17" x14ac:dyDescent="0.3">
      <c r="F1253" s="79">
        <v>45280</v>
      </c>
      <c r="G1253" s="80">
        <v>119.9915</v>
      </c>
      <c r="H1253" s="69">
        <f t="shared" si="38"/>
        <v>120.41933999999999</v>
      </c>
      <c r="I1253" s="69">
        <f>(Table8[[#This Row],[Adj Close]]-Table8[[#This Row],[Forecast 3 Period]])</f>
        <v>-0.42783999999998912</v>
      </c>
      <c r="J1253" s="69">
        <f>Table8[[#This Row],[Erorr ]]^2</f>
        <v>0.18304706559999068</v>
      </c>
      <c r="K1253" s="69">
        <f>ABS(Table8[[#This Row],[Erorr ]])</f>
        <v>0.42783999999998912</v>
      </c>
      <c r="L1253" s="6">
        <f>Table8[[#This Row],[Abs Erorr ]]/Table8[[#This Row],[Adj Close]]</f>
        <v>3.5655858956675189E-3</v>
      </c>
      <c r="M1253" s="75">
        <f t="shared" si="39"/>
        <v>119.91341</v>
      </c>
      <c r="N1253" s="69">
        <f>(Table8[[#This Row],[Adj Close]]-Table8[[#This Row],[Forecast 6 Period ]])</f>
        <v>7.8090000000003101E-2</v>
      </c>
      <c r="O1253" s="69">
        <f>Table8[[#This Row],[Erorr 2]]^2</f>
        <v>6.0980481000004845E-3</v>
      </c>
      <c r="P1253" s="69">
        <f>ABS(Table8[[#This Row],[Erorr 2]])</f>
        <v>7.8090000000003101E-2</v>
      </c>
      <c r="Q1253" s="6">
        <f>Table8[[#This Row],[Abs Erorr 4]]/Table8[[#This Row],[Adj Close]]</f>
        <v>6.5079609805697154E-4</v>
      </c>
    </row>
    <row r="1254" spans="6:17" x14ac:dyDescent="0.3">
      <c r="F1254" s="79">
        <v>45281</v>
      </c>
      <c r="G1254" s="80">
        <v>121.0784</v>
      </c>
      <c r="H1254" s="69">
        <f t="shared" si="38"/>
        <v>120.2642</v>
      </c>
      <c r="I1254" s="69">
        <f>(Table8[[#This Row],[Adj Close]]-Table8[[#This Row],[Forecast 3 Period]])</f>
        <v>0.81419999999999959</v>
      </c>
      <c r="J1254" s="69">
        <f>Table8[[#This Row],[Erorr ]]^2</f>
        <v>0.66292163999999931</v>
      </c>
      <c r="K1254" s="69">
        <f>ABS(Table8[[#This Row],[Erorr ]])</f>
        <v>0.81419999999999959</v>
      </c>
      <c r="L1254" s="6">
        <f>Table8[[#This Row],[Abs Erorr ]]/Table8[[#This Row],[Adj Close]]</f>
        <v>6.7245685440177573E-3</v>
      </c>
      <c r="M1254" s="75">
        <f t="shared" si="39"/>
        <v>120.13081</v>
      </c>
      <c r="N1254" s="69">
        <f>(Table8[[#This Row],[Adj Close]]-Table8[[#This Row],[Forecast 6 Period ]])</f>
        <v>0.94759000000000526</v>
      </c>
      <c r="O1254" s="69">
        <f>Table8[[#This Row],[Erorr 2]]^2</f>
        <v>0.89792680810001002</v>
      </c>
      <c r="P1254" s="69">
        <f>ABS(Table8[[#This Row],[Erorr 2]])</f>
        <v>0.94759000000000526</v>
      </c>
      <c r="Q1254" s="6">
        <f>Table8[[#This Row],[Abs Erorr 4]]/Table8[[#This Row],[Adj Close]]</f>
        <v>7.8262514205672123E-3</v>
      </c>
    </row>
    <row r="1255" spans="6:17" x14ac:dyDescent="0.3">
      <c r="F1255" s="79">
        <v>45282</v>
      </c>
      <c r="G1255" s="80">
        <v>106.76009999999999</v>
      </c>
      <c r="H1255" s="69">
        <f t="shared" si="38"/>
        <v>120.78494000000001</v>
      </c>
      <c r="I1255" s="69">
        <f>(Table8[[#This Row],[Adj Close]]-Table8[[#This Row],[Forecast 3 Period]])</f>
        <v>-14.024840000000012</v>
      </c>
      <c r="J1255" s="69">
        <f>Table8[[#This Row],[Erorr ]]^2</f>
        <v>196.69613702560034</v>
      </c>
      <c r="K1255" s="69">
        <f>ABS(Table8[[#This Row],[Erorr ]])</f>
        <v>14.024840000000012</v>
      </c>
      <c r="L1255" s="6">
        <f>Table8[[#This Row],[Abs Erorr ]]/Table8[[#This Row],[Adj Close]]</f>
        <v>0.13136780501329628</v>
      </c>
      <c r="M1255" s="75">
        <f t="shared" si="39"/>
        <v>120.36202</v>
      </c>
      <c r="N1255" s="69">
        <f>(Table8[[#This Row],[Adj Close]]-Table8[[#This Row],[Forecast 6 Period ]])</f>
        <v>-13.601920000000007</v>
      </c>
      <c r="O1255" s="69">
        <f>Table8[[#This Row],[Erorr 2]]^2</f>
        <v>185.01222768640019</v>
      </c>
      <c r="P1255" s="69">
        <f>ABS(Table8[[#This Row],[Erorr 2]])</f>
        <v>13.601920000000007</v>
      </c>
      <c r="Q1255" s="6">
        <f>Table8[[#This Row],[Abs Erorr 4]]/Table8[[#This Row],[Adj Close]]</f>
        <v>0.12740639995653813</v>
      </c>
    </row>
    <row r="1256" spans="6:17" x14ac:dyDescent="0.3">
      <c r="F1256" s="79">
        <v>45286</v>
      </c>
      <c r="G1256" s="80">
        <v>106.7403</v>
      </c>
      <c r="H1256" s="69">
        <f t="shared" si="38"/>
        <v>115.02500999999999</v>
      </c>
      <c r="I1256" s="69">
        <f>(Table8[[#This Row],[Adj Close]]-Table8[[#This Row],[Forecast 3 Period]])</f>
        <v>-8.2847099999999898</v>
      </c>
      <c r="J1256" s="69">
        <f>Table8[[#This Row],[Erorr ]]^2</f>
        <v>68.636419784099829</v>
      </c>
      <c r="K1256" s="69">
        <f>ABS(Table8[[#This Row],[Erorr ]])</f>
        <v>8.2847099999999898</v>
      </c>
      <c r="L1256" s="6">
        <f>Table8[[#This Row],[Abs Erorr ]]/Table8[[#This Row],[Adj Close]]</f>
        <v>7.7615577246831699E-2</v>
      </c>
      <c r="M1256" s="75">
        <f t="shared" si="39"/>
        <v>117.78492</v>
      </c>
      <c r="N1256" s="69">
        <f>(Table8[[#This Row],[Adj Close]]-Table8[[#This Row],[Forecast 6 Period ]])</f>
        <v>-11.044619999999995</v>
      </c>
      <c r="O1256" s="69">
        <f>Table8[[#This Row],[Erorr 2]]^2</f>
        <v>121.98363094439989</v>
      </c>
      <c r="P1256" s="69">
        <f>ABS(Table8[[#This Row],[Erorr 2]])</f>
        <v>11.044619999999995</v>
      </c>
      <c r="Q1256" s="6">
        <f>Table8[[#This Row],[Abs Erorr 4]]/Table8[[#This Row],[Adj Close]]</f>
        <v>0.10347188456468638</v>
      </c>
    </row>
    <row r="1257" spans="6:17" x14ac:dyDescent="0.3">
      <c r="F1257" s="79">
        <v>45287</v>
      </c>
      <c r="G1257" s="80">
        <v>105.8609</v>
      </c>
      <c r="H1257" s="69">
        <f t="shared" si="38"/>
        <v>111.04767000000001</v>
      </c>
      <c r="I1257" s="69">
        <f>(Table8[[#This Row],[Adj Close]]-Table8[[#This Row],[Forecast 3 Period]])</f>
        <v>-5.1867700000000099</v>
      </c>
      <c r="J1257" s="69">
        <f>Table8[[#This Row],[Erorr ]]^2</f>
        <v>26.902583032900104</v>
      </c>
      <c r="K1257" s="69">
        <f>ABS(Table8[[#This Row],[Erorr ]])</f>
        <v>5.1867700000000099</v>
      </c>
      <c r="L1257" s="6">
        <f>Table8[[#This Row],[Abs Erorr ]]/Table8[[#This Row],[Adj Close]]</f>
        <v>4.8996088262994265E-2</v>
      </c>
      <c r="M1257" s="75">
        <f t="shared" si="39"/>
        <v>115.00326</v>
      </c>
      <c r="N1257" s="69">
        <f>(Table8[[#This Row],[Adj Close]]-Table8[[#This Row],[Forecast 6 Period ]])</f>
        <v>-9.1423599999999965</v>
      </c>
      <c r="O1257" s="69">
        <f>Table8[[#This Row],[Erorr 2]]^2</f>
        <v>83.582746369599931</v>
      </c>
      <c r="P1257" s="69">
        <f>ABS(Table8[[#This Row],[Erorr 2]])</f>
        <v>9.1423599999999965</v>
      </c>
      <c r="Q1257" s="6">
        <f>Table8[[#This Row],[Abs Erorr 4]]/Table8[[#This Row],[Adj Close]]</f>
        <v>8.636200901371513E-2</v>
      </c>
    </row>
    <row r="1258" spans="6:17" x14ac:dyDescent="0.3">
      <c r="F1258" s="79">
        <v>45288</v>
      </c>
      <c r="G1258" s="80">
        <v>107.5309</v>
      </c>
      <c r="H1258" s="69">
        <f t="shared" si="38"/>
        <v>106.39447999999999</v>
      </c>
      <c r="I1258" s="69">
        <f>(Table8[[#This Row],[Adj Close]]-Table8[[#This Row],[Forecast 3 Period]])</f>
        <v>1.1364200000000153</v>
      </c>
      <c r="J1258" s="69">
        <f>Table8[[#This Row],[Erorr ]]^2</f>
        <v>1.2914504164000349</v>
      </c>
      <c r="K1258" s="69">
        <f>ABS(Table8[[#This Row],[Erorr ]])</f>
        <v>1.1364200000000153</v>
      </c>
      <c r="L1258" s="6">
        <f>Table8[[#This Row],[Abs Erorr ]]/Table8[[#This Row],[Adj Close]]</f>
        <v>1.0568311062215747E-2</v>
      </c>
      <c r="M1258" s="75">
        <f t="shared" si="39"/>
        <v>112.20580000000001</v>
      </c>
      <c r="N1258" s="69">
        <f>(Table8[[#This Row],[Adj Close]]-Table8[[#This Row],[Forecast 6 Period ]])</f>
        <v>-4.674900000000008</v>
      </c>
      <c r="O1258" s="69">
        <f>Table8[[#This Row],[Erorr 2]]^2</f>
        <v>21.854690010000077</v>
      </c>
      <c r="P1258" s="69">
        <f>ABS(Table8[[#This Row],[Erorr 2]])</f>
        <v>4.674900000000008</v>
      </c>
      <c r="Q1258" s="6">
        <f>Table8[[#This Row],[Abs Erorr 4]]/Table8[[#This Row],[Adj Close]]</f>
        <v>4.3474945341292669E-2</v>
      </c>
    </row>
    <row r="1259" spans="6:17" x14ac:dyDescent="0.3">
      <c r="F1259" s="79">
        <v>45289</v>
      </c>
      <c r="G1259" s="80">
        <v>107.2838</v>
      </c>
      <c r="H1259" s="69">
        <f t="shared" si="38"/>
        <v>106.79272</v>
      </c>
      <c r="I1259" s="69">
        <f>(Table8[[#This Row],[Adj Close]]-Table8[[#This Row],[Forecast 3 Period]])</f>
        <v>0.49107999999999663</v>
      </c>
      <c r="J1259" s="69">
        <f>Table8[[#This Row],[Erorr ]]^2</f>
        <v>0.24115956639999669</v>
      </c>
      <c r="K1259" s="69">
        <f>ABS(Table8[[#This Row],[Erorr ]])</f>
        <v>0.49107999999999663</v>
      </c>
      <c r="L1259" s="6">
        <f>Table8[[#This Row],[Abs Erorr ]]/Table8[[#This Row],[Adj Close]]</f>
        <v>4.5773919268332838E-3</v>
      </c>
      <c r="M1259" s="75">
        <f t="shared" si="39"/>
        <v>109.48542999999999</v>
      </c>
      <c r="N1259" s="69">
        <f>(Table8[[#This Row],[Adj Close]]-Table8[[#This Row],[Forecast 6 Period ]])</f>
        <v>-2.2016299999999944</v>
      </c>
      <c r="O1259" s="69">
        <f>Table8[[#This Row],[Erorr 2]]^2</f>
        <v>4.8471746568999752</v>
      </c>
      <c r="P1259" s="69">
        <f>ABS(Table8[[#This Row],[Erorr 2]])</f>
        <v>2.2016299999999944</v>
      </c>
      <c r="Q1259" s="6">
        <f>Table8[[#This Row],[Abs Erorr 4]]/Table8[[#This Row],[Adj Close]]</f>
        <v>2.0521551250048883E-2</v>
      </c>
    </row>
    <row r="1260" spans="6:17" x14ac:dyDescent="0.3">
      <c r="F1260" s="79">
        <v>45293</v>
      </c>
      <c r="G1260" s="80">
        <v>105.2878</v>
      </c>
      <c r="H1260" s="69">
        <f t="shared" si="38"/>
        <v>106.93106</v>
      </c>
      <c r="I1260" s="69">
        <f>(Table8[[#This Row],[Adj Close]]-Table8[[#This Row],[Forecast 3 Period]])</f>
        <v>-1.6432599999999979</v>
      </c>
      <c r="J1260" s="69">
        <f>Table8[[#This Row],[Erorr ]]^2</f>
        <v>2.7003034275999931</v>
      </c>
      <c r="K1260" s="69">
        <f>ABS(Table8[[#This Row],[Erorr ]])</f>
        <v>1.6432599999999979</v>
      </c>
      <c r="L1260" s="6">
        <f>Table8[[#This Row],[Abs Erorr ]]/Table8[[#This Row],[Adj Close]]</f>
        <v>1.5607316327247772E-2</v>
      </c>
      <c r="M1260" s="75">
        <f t="shared" si="39"/>
        <v>108.26703000000001</v>
      </c>
      <c r="N1260" s="69">
        <f>(Table8[[#This Row],[Adj Close]]-Table8[[#This Row],[Forecast 6 Period ]])</f>
        <v>-2.9792300000000012</v>
      </c>
      <c r="O1260" s="69">
        <f>Table8[[#This Row],[Erorr 2]]^2</f>
        <v>8.8758113929000064</v>
      </c>
      <c r="P1260" s="69">
        <f>ABS(Table8[[#This Row],[Erorr 2]])</f>
        <v>2.9792300000000012</v>
      </c>
      <c r="Q1260" s="6">
        <f>Table8[[#This Row],[Abs Erorr 4]]/Table8[[#This Row],[Adj Close]]</f>
        <v>2.8296060892145158E-2</v>
      </c>
    </row>
    <row r="1261" spans="6:17" x14ac:dyDescent="0.3">
      <c r="F1261" s="79">
        <v>45294</v>
      </c>
      <c r="G1261" s="80">
        <v>102.8075</v>
      </c>
      <c r="H1261" s="69">
        <f t="shared" si="38"/>
        <v>106.55953000000001</v>
      </c>
      <c r="I1261" s="69">
        <f>(Table8[[#This Row],[Adj Close]]-Table8[[#This Row],[Forecast 3 Period]])</f>
        <v>-3.7520300000000049</v>
      </c>
      <c r="J1261" s="69">
        <f>Table8[[#This Row],[Erorr ]]^2</f>
        <v>14.077729120900036</v>
      </c>
      <c r="K1261" s="69">
        <f>ABS(Table8[[#This Row],[Erorr ]])</f>
        <v>3.7520300000000049</v>
      </c>
      <c r="L1261" s="6">
        <f>Table8[[#This Row],[Abs Erorr ]]/Table8[[#This Row],[Adj Close]]</f>
        <v>3.6495683680665365E-2</v>
      </c>
      <c r="M1261" s="75">
        <f t="shared" si="39"/>
        <v>106.54272</v>
      </c>
      <c r="N1261" s="69">
        <f>(Table8[[#This Row],[Adj Close]]-Table8[[#This Row],[Forecast 6 Period ]])</f>
        <v>-3.7352199999999982</v>
      </c>
      <c r="O1261" s="69">
        <f>Table8[[#This Row],[Erorr 2]]^2</f>
        <v>13.951868448399987</v>
      </c>
      <c r="P1261" s="69">
        <f>ABS(Table8[[#This Row],[Erorr 2]])</f>
        <v>3.7352199999999982</v>
      </c>
      <c r="Q1261" s="6">
        <f>Table8[[#This Row],[Abs Erorr 4]]/Table8[[#This Row],[Adj Close]]</f>
        <v>3.6332174209080061E-2</v>
      </c>
    </row>
    <row r="1262" spans="6:17" x14ac:dyDescent="0.3">
      <c r="F1262" s="79">
        <v>45295</v>
      </c>
      <c r="G1262" s="80">
        <v>101.0881</v>
      </c>
      <c r="H1262" s="69">
        <f t="shared" si="38"/>
        <v>104.89447999999999</v>
      </c>
      <c r="I1262" s="69">
        <f>(Table8[[#This Row],[Adj Close]]-Table8[[#This Row],[Forecast 3 Period]])</f>
        <v>-3.8063799999999901</v>
      </c>
      <c r="J1262" s="69">
        <f>Table8[[#This Row],[Erorr ]]^2</f>
        <v>14.488528704399924</v>
      </c>
      <c r="K1262" s="69">
        <f>ABS(Table8[[#This Row],[Erorr ]])</f>
        <v>3.8063799999999901</v>
      </c>
      <c r="L1262" s="6">
        <f>Table8[[#This Row],[Abs Erorr ]]/Table8[[#This Row],[Adj Close]]</f>
        <v>3.7654085891415411E-2</v>
      </c>
      <c r="M1262" s="75">
        <f t="shared" si="39"/>
        <v>105.84212000000001</v>
      </c>
      <c r="N1262" s="69">
        <f>(Table8[[#This Row],[Adj Close]]-Table8[[#This Row],[Forecast 6 Period ]])</f>
        <v>-4.7540200000000112</v>
      </c>
      <c r="O1262" s="69">
        <f>Table8[[#This Row],[Erorr 2]]^2</f>
        <v>22.600706160400108</v>
      </c>
      <c r="P1262" s="69">
        <f>ABS(Table8[[#This Row],[Erorr 2]])</f>
        <v>4.7540200000000112</v>
      </c>
      <c r="Q1262" s="6">
        <f>Table8[[#This Row],[Abs Erorr 4]]/Table8[[#This Row],[Adj Close]]</f>
        <v>4.7028483075653923E-2</v>
      </c>
    </row>
    <row r="1263" spans="6:17" x14ac:dyDescent="0.3">
      <c r="F1263" s="79">
        <v>45296</v>
      </c>
      <c r="G1263" s="80">
        <v>100.8707</v>
      </c>
      <c r="H1263" s="69">
        <f t="shared" si="38"/>
        <v>102.86383000000001</v>
      </c>
      <c r="I1263" s="69">
        <f>(Table8[[#This Row],[Adj Close]]-Table8[[#This Row],[Forecast 3 Period]])</f>
        <v>-1.9931300000000078</v>
      </c>
      <c r="J1263" s="69">
        <f>Table8[[#This Row],[Erorr ]]^2</f>
        <v>3.9725671969000311</v>
      </c>
      <c r="K1263" s="69">
        <f>ABS(Table8[[#This Row],[Erorr ]])</f>
        <v>1.9931300000000078</v>
      </c>
      <c r="L1263" s="6">
        <f>Table8[[#This Row],[Abs Erorr ]]/Table8[[#This Row],[Adj Close]]</f>
        <v>1.9759256156644176E-2</v>
      </c>
      <c r="M1263" s="75">
        <f t="shared" si="39"/>
        <v>104.63262</v>
      </c>
      <c r="N1263" s="69">
        <f>(Table8[[#This Row],[Adj Close]]-Table8[[#This Row],[Forecast 6 Period ]])</f>
        <v>-3.7619200000000035</v>
      </c>
      <c r="O1263" s="69">
        <f>Table8[[#This Row],[Erorr 2]]^2</f>
        <v>14.152042086400026</v>
      </c>
      <c r="P1263" s="69">
        <f>ABS(Table8[[#This Row],[Erorr 2]])</f>
        <v>3.7619200000000035</v>
      </c>
      <c r="Q1263" s="6">
        <f>Table8[[#This Row],[Abs Erorr 4]]/Table8[[#This Row],[Adj Close]]</f>
        <v>3.7294476988858051E-2</v>
      </c>
    </row>
    <row r="1264" spans="6:17" x14ac:dyDescent="0.3">
      <c r="F1264" s="79">
        <v>45299</v>
      </c>
      <c r="G1264" s="80">
        <v>102.3925</v>
      </c>
      <c r="H1264" s="69">
        <f t="shared" si="38"/>
        <v>101.51696000000001</v>
      </c>
      <c r="I1264" s="69">
        <f>(Table8[[#This Row],[Adj Close]]-Table8[[#This Row],[Forecast 3 Period]])</f>
        <v>0.87553999999998666</v>
      </c>
      <c r="J1264" s="69">
        <f>Table8[[#This Row],[Erorr ]]^2</f>
        <v>0.76657029159997669</v>
      </c>
      <c r="K1264" s="69">
        <f>ABS(Table8[[#This Row],[Erorr ]])</f>
        <v>0.87553999999998666</v>
      </c>
      <c r="L1264" s="6">
        <f>Table8[[#This Row],[Abs Erorr ]]/Table8[[#This Row],[Adj Close]]</f>
        <v>8.5508215933782911E-3</v>
      </c>
      <c r="M1264" s="75">
        <f t="shared" si="39"/>
        <v>103.49229000000001</v>
      </c>
      <c r="N1264" s="69">
        <f>(Table8[[#This Row],[Adj Close]]-Table8[[#This Row],[Forecast 6 Period ]])</f>
        <v>-1.0997900000000129</v>
      </c>
      <c r="O1264" s="69">
        <f>Table8[[#This Row],[Erorr 2]]^2</f>
        <v>1.2095380441000285</v>
      </c>
      <c r="P1264" s="69">
        <f>ABS(Table8[[#This Row],[Erorr 2]])</f>
        <v>1.0997900000000129</v>
      </c>
      <c r="Q1264" s="6">
        <f>Table8[[#This Row],[Abs Erorr 4]]/Table8[[#This Row],[Adj Close]]</f>
        <v>1.0740923407476261E-2</v>
      </c>
    </row>
    <row r="1265" spans="6:17" x14ac:dyDescent="0.3">
      <c r="F1265" s="79">
        <v>45300</v>
      </c>
      <c r="G1265" s="80">
        <v>101.52290000000001</v>
      </c>
      <c r="H1265" s="69">
        <f t="shared" si="38"/>
        <v>101.54464</v>
      </c>
      <c r="I1265" s="69">
        <f>(Table8[[#This Row],[Adj Close]]-Table8[[#This Row],[Forecast 3 Period]])</f>
        <v>-2.1739999999994097E-2</v>
      </c>
      <c r="J1265" s="69">
        <f>Table8[[#This Row],[Erorr ]]^2</f>
        <v>4.7262759999974334E-4</v>
      </c>
      <c r="K1265" s="69">
        <f>ABS(Table8[[#This Row],[Erorr ]])</f>
        <v>2.1739999999994097E-2</v>
      </c>
      <c r="L1265" s="6">
        <f>Table8[[#This Row],[Abs Erorr ]]/Table8[[#This Row],[Adj Close]]</f>
        <v>2.1413887901147521E-4</v>
      </c>
      <c r="M1265" s="75">
        <f t="shared" si="39"/>
        <v>102.68892</v>
      </c>
      <c r="N1265" s="69">
        <f>(Table8[[#This Row],[Adj Close]]-Table8[[#This Row],[Forecast 6 Period ]])</f>
        <v>-1.166019999999989</v>
      </c>
      <c r="O1265" s="69">
        <f>Table8[[#This Row],[Erorr 2]]^2</f>
        <v>1.3596026403999741</v>
      </c>
      <c r="P1265" s="69">
        <f>ABS(Table8[[#This Row],[Erorr 2]])</f>
        <v>1.166019999999989</v>
      </c>
      <c r="Q1265" s="6">
        <f>Table8[[#This Row],[Abs Erorr 4]]/Table8[[#This Row],[Adj Close]]</f>
        <v>1.1485290510810752E-2</v>
      </c>
    </row>
    <row r="1266" spans="6:17" x14ac:dyDescent="0.3">
      <c r="F1266" s="79">
        <v>45301</v>
      </c>
      <c r="G1266" s="80">
        <v>102.5407</v>
      </c>
      <c r="H1266" s="69">
        <f t="shared" si="38"/>
        <v>101.58812</v>
      </c>
      <c r="I1266" s="69">
        <f>(Table8[[#This Row],[Adj Close]]-Table8[[#This Row],[Forecast 3 Period]])</f>
        <v>0.95257999999999754</v>
      </c>
      <c r="J1266" s="69">
        <f>Table8[[#This Row],[Erorr ]]^2</f>
        <v>0.90740865639999535</v>
      </c>
      <c r="K1266" s="69">
        <f>ABS(Table8[[#This Row],[Erorr ]])</f>
        <v>0.95257999999999754</v>
      </c>
      <c r="L1266" s="6">
        <f>Table8[[#This Row],[Abs Erorr ]]/Table8[[#This Row],[Adj Close]]</f>
        <v>9.2897746943408563E-3</v>
      </c>
      <c r="M1266" s="75">
        <f t="shared" si="39"/>
        <v>101.98437</v>
      </c>
      <c r="N1266" s="69">
        <f>(Table8[[#This Row],[Adj Close]]-Table8[[#This Row],[Forecast 6 Period ]])</f>
        <v>0.55633000000000266</v>
      </c>
      <c r="O1266" s="69">
        <f>Table8[[#This Row],[Erorr 2]]^2</f>
        <v>0.30950306890000295</v>
      </c>
      <c r="P1266" s="69">
        <f>ABS(Table8[[#This Row],[Erorr 2]])</f>
        <v>0.55633000000000266</v>
      </c>
      <c r="Q1266" s="6">
        <f>Table8[[#This Row],[Abs Erorr 4]]/Table8[[#This Row],[Adj Close]]</f>
        <v>5.4254554532980823E-3</v>
      </c>
    </row>
    <row r="1267" spans="6:17" x14ac:dyDescent="0.3">
      <c r="F1267" s="79">
        <v>45302</v>
      </c>
      <c r="G1267" s="80">
        <v>104.6454</v>
      </c>
      <c r="H1267" s="69">
        <f t="shared" si="38"/>
        <v>102.1909</v>
      </c>
      <c r="I1267" s="69">
        <f>(Table8[[#This Row],[Adj Close]]-Table8[[#This Row],[Forecast 3 Period]])</f>
        <v>2.4544999999999959</v>
      </c>
      <c r="J1267" s="69">
        <f>Table8[[#This Row],[Erorr ]]^2</f>
        <v>6.0245702499999796</v>
      </c>
      <c r="K1267" s="69">
        <f>ABS(Table8[[#This Row],[Erorr ]])</f>
        <v>2.4544999999999959</v>
      </c>
      <c r="L1267" s="6">
        <f>Table8[[#This Row],[Abs Erorr ]]/Table8[[#This Row],[Adj Close]]</f>
        <v>2.3455402721954295E-2</v>
      </c>
      <c r="M1267" s="75">
        <f t="shared" si="39"/>
        <v>101.85492000000001</v>
      </c>
      <c r="N1267" s="69">
        <f>(Table8[[#This Row],[Adj Close]]-Table8[[#This Row],[Forecast 6 Period ]])</f>
        <v>2.7904799999999881</v>
      </c>
      <c r="O1267" s="69">
        <f>Table8[[#This Row],[Erorr 2]]^2</f>
        <v>7.7867786303999331</v>
      </c>
      <c r="P1267" s="69">
        <f>ABS(Table8[[#This Row],[Erorr 2]])</f>
        <v>2.7904799999999881</v>
      </c>
      <c r="Q1267" s="6">
        <f>Table8[[#This Row],[Abs Erorr 4]]/Table8[[#This Row],[Adj Close]]</f>
        <v>2.6666055077432818E-2</v>
      </c>
    </row>
    <row r="1268" spans="6:17" x14ac:dyDescent="0.3">
      <c r="F1268" s="79">
        <v>45303</v>
      </c>
      <c r="G1268" s="80">
        <v>103.8154</v>
      </c>
      <c r="H1268" s="69">
        <f t="shared" si="38"/>
        <v>103.07723999999999</v>
      </c>
      <c r="I1268" s="69">
        <f>(Table8[[#This Row],[Adj Close]]-Table8[[#This Row],[Forecast 3 Period]])</f>
        <v>0.7381600000000077</v>
      </c>
      <c r="J1268" s="69">
        <f>Table8[[#This Row],[Erorr ]]^2</f>
        <v>0.54488018560001139</v>
      </c>
      <c r="K1268" s="69">
        <f>ABS(Table8[[#This Row],[Erorr ]])</f>
        <v>0.7381600000000077</v>
      </c>
      <c r="L1268" s="6">
        <f>Table8[[#This Row],[Abs Erorr ]]/Table8[[#This Row],[Adj Close]]</f>
        <v>7.1103131134687891E-3</v>
      </c>
      <c r="M1268" s="75">
        <f t="shared" si="39"/>
        <v>102.41618</v>
      </c>
      <c r="N1268" s="69">
        <f>(Table8[[#This Row],[Adj Close]]-Table8[[#This Row],[Forecast 6 Period ]])</f>
        <v>1.3992199999999997</v>
      </c>
      <c r="O1268" s="69">
        <f>Table8[[#This Row],[Erorr 2]]^2</f>
        <v>1.957816608399999</v>
      </c>
      <c r="P1268" s="69">
        <f>ABS(Table8[[#This Row],[Erorr 2]])</f>
        <v>1.3992199999999997</v>
      </c>
      <c r="Q1268" s="6">
        <f>Table8[[#This Row],[Abs Erorr 4]]/Table8[[#This Row],[Adj Close]]</f>
        <v>1.3477961843811224E-2</v>
      </c>
    </row>
    <row r="1269" spans="6:17" x14ac:dyDescent="0.3">
      <c r="F1269" s="79">
        <v>45307</v>
      </c>
      <c r="G1269" s="80">
        <v>100.515</v>
      </c>
      <c r="H1269" s="69">
        <f t="shared" si="38"/>
        <v>103.68199</v>
      </c>
      <c r="I1269" s="69">
        <f>(Table8[[#This Row],[Adj Close]]-Table8[[#This Row],[Forecast 3 Period]])</f>
        <v>-3.1669899999999984</v>
      </c>
      <c r="J1269" s="69">
        <f>Table8[[#This Row],[Erorr ]]^2</f>
        <v>10.02982566009999</v>
      </c>
      <c r="K1269" s="69">
        <f>ABS(Table8[[#This Row],[Erorr ]])</f>
        <v>3.1669899999999984</v>
      </c>
      <c r="L1269" s="6">
        <f>Table8[[#This Row],[Abs Erorr ]]/Table8[[#This Row],[Adj Close]]</f>
        <v>3.1507635676267208E-2</v>
      </c>
      <c r="M1269" s="75">
        <f t="shared" si="39"/>
        <v>102.8312</v>
      </c>
      <c r="N1269" s="69">
        <f>(Table8[[#This Row],[Adj Close]]-Table8[[#This Row],[Forecast 6 Period ]])</f>
        <v>-2.3161999999999949</v>
      </c>
      <c r="O1269" s="69">
        <f>Table8[[#This Row],[Erorr 2]]^2</f>
        <v>5.3647824399999768</v>
      </c>
      <c r="P1269" s="69">
        <f>ABS(Table8[[#This Row],[Erorr 2]])</f>
        <v>2.3161999999999949</v>
      </c>
      <c r="Q1269" s="6">
        <f>Table8[[#This Row],[Abs Erorr 4]]/Table8[[#This Row],[Adj Close]]</f>
        <v>2.3043326866636769E-2</v>
      </c>
    </row>
    <row r="1270" spans="6:17" x14ac:dyDescent="0.3">
      <c r="F1270" s="79">
        <v>45308</v>
      </c>
      <c r="G1270" s="80">
        <v>99.625600000000006</v>
      </c>
      <c r="H1270" s="69">
        <f t="shared" si="38"/>
        <v>102.74423999999999</v>
      </c>
      <c r="I1270" s="69">
        <f>(Table8[[#This Row],[Adj Close]]-Table8[[#This Row],[Forecast 3 Period]])</f>
        <v>-3.118639999999985</v>
      </c>
      <c r="J1270" s="69">
        <f>Table8[[#This Row],[Erorr ]]^2</f>
        <v>9.7259154495999063</v>
      </c>
      <c r="K1270" s="69">
        <f>ABS(Table8[[#This Row],[Erorr ]])</f>
        <v>3.118639999999985</v>
      </c>
      <c r="L1270" s="6">
        <f>Table8[[#This Row],[Abs Erorr ]]/Table8[[#This Row],[Adj Close]]</f>
        <v>3.1303600680949326E-2</v>
      </c>
      <c r="M1270" s="75">
        <f t="shared" si="39"/>
        <v>102.69484</v>
      </c>
      <c r="N1270" s="69">
        <f>(Table8[[#This Row],[Adj Close]]-Table8[[#This Row],[Forecast 6 Period ]])</f>
        <v>-3.0692399999999935</v>
      </c>
      <c r="O1270" s="69">
        <f>Table8[[#This Row],[Erorr 2]]^2</f>
        <v>9.4202341775999603</v>
      </c>
      <c r="P1270" s="69">
        <f>ABS(Table8[[#This Row],[Erorr 2]])</f>
        <v>3.0692399999999935</v>
      </c>
      <c r="Q1270" s="6">
        <f>Table8[[#This Row],[Abs Erorr 4]]/Table8[[#This Row],[Adj Close]]</f>
        <v>3.0807744194263256E-2</v>
      </c>
    </row>
    <row r="1271" spans="6:17" x14ac:dyDescent="0.3">
      <c r="F1271" s="79">
        <v>45309</v>
      </c>
      <c r="G1271" s="80">
        <v>99.744200000000006</v>
      </c>
      <c r="H1271" s="69">
        <f t="shared" si="38"/>
        <v>101.14936</v>
      </c>
      <c r="I1271" s="69">
        <f>(Table8[[#This Row],[Adj Close]]-Table8[[#This Row],[Forecast 3 Period]])</f>
        <v>-1.4051599999999951</v>
      </c>
      <c r="J1271" s="69">
        <f>Table8[[#This Row],[Erorr ]]^2</f>
        <v>1.9744746255999861</v>
      </c>
      <c r="K1271" s="69">
        <f>ABS(Table8[[#This Row],[Erorr ]])</f>
        <v>1.4051599999999951</v>
      </c>
      <c r="L1271" s="6">
        <f>Table8[[#This Row],[Abs Erorr ]]/Table8[[#This Row],[Adj Close]]</f>
        <v>1.4087636173331331E-2</v>
      </c>
      <c r="M1271" s="75">
        <f t="shared" si="39"/>
        <v>102.12664000000001</v>
      </c>
      <c r="N1271" s="69">
        <f>(Table8[[#This Row],[Adj Close]]-Table8[[#This Row],[Forecast 6 Period ]])</f>
        <v>-2.3824400000000026</v>
      </c>
      <c r="O1271" s="69">
        <f>Table8[[#This Row],[Erorr 2]]^2</f>
        <v>5.6760203536000118</v>
      </c>
      <c r="P1271" s="69">
        <f>ABS(Table8[[#This Row],[Erorr 2]])</f>
        <v>2.3824400000000026</v>
      </c>
      <c r="Q1271" s="6">
        <f>Table8[[#This Row],[Abs Erorr 4]]/Table8[[#This Row],[Adj Close]]</f>
        <v>2.3885499106715002E-2</v>
      </c>
    </row>
    <row r="1272" spans="6:17" x14ac:dyDescent="0.3">
      <c r="F1272" s="79">
        <v>45310</v>
      </c>
      <c r="G1272" s="80">
        <v>100.57429999999999</v>
      </c>
      <c r="H1272" s="69">
        <f t="shared" si="38"/>
        <v>99.93986000000001</v>
      </c>
      <c r="I1272" s="69">
        <f>(Table8[[#This Row],[Adj Close]]-Table8[[#This Row],[Forecast 3 Period]])</f>
        <v>0.63443999999998368</v>
      </c>
      <c r="J1272" s="69">
        <f>Table8[[#This Row],[Erorr ]]^2</f>
        <v>0.4025141135999793</v>
      </c>
      <c r="K1272" s="69">
        <f>ABS(Table8[[#This Row],[Erorr ]])</f>
        <v>0.63443999999998368</v>
      </c>
      <c r="L1272" s="6">
        <f>Table8[[#This Row],[Abs Erorr ]]/Table8[[#This Row],[Adj Close]]</f>
        <v>6.3081721672433588E-3</v>
      </c>
      <c r="M1272" s="75">
        <f t="shared" si="39"/>
        <v>101.45865000000002</v>
      </c>
      <c r="N1272" s="69">
        <f>(Table8[[#This Row],[Adj Close]]-Table8[[#This Row],[Forecast 6 Period ]])</f>
        <v>-0.88435000000002617</v>
      </c>
      <c r="O1272" s="69">
        <f>Table8[[#This Row],[Erorr 2]]^2</f>
        <v>0.78207492250004629</v>
      </c>
      <c r="P1272" s="69">
        <f>ABS(Table8[[#This Row],[Erorr 2]])</f>
        <v>0.88435000000002617</v>
      </c>
      <c r="Q1272" s="6">
        <f>Table8[[#This Row],[Abs Erorr 4]]/Table8[[#This Row],[Adj Close]]</f>
        <v>8.79300179071618E-3</v>
      </c>
    </row>
    <row r="1273" spans="6:17" x14ac:dyDescent="0.3">
      <c r="F1273" s="79">
        <v>45313</v>
      </c>
      <c r="G1273" s="80">
        <v>99.368700000000004</v>
      </c>
      <c r="H1273" s="69">
        <f t="shared" si="38"/>
        <v>100.04066</v>
      </c>
      <c r="I1273" s="69">
        <f>(Table8[[#This Row],[Adj Close]]-Table8[[#This Row],[Forecast 3 Period]])</f>
        <v>-0.67195999999999856</v>
      </c>
      <c r="J1273" s="69">
        <f>Table8[[#This Row],[Erorr ]]^2</f>
        <v>0.45153024159999805</v>
      </c>
      <c r="K1273" s="69">
        <f>ABS(Table8[[#This Row],[Erorr ]])</f>
        <v>0.67195999999999856</v>
      </c>
      <c r="L1273" s="6">
        <f>Table8[[#This Row],[Abs Erorr ]]/Table8[[#This Row],[Adj Close]]</f>
        <v>6.7622903389095209E-3</v>
      </c>
      <c r="M1273" s="75">
        <f t="shared" si="39"/>
        <v>100.93790000000001</v>
      </c>
      <c r="N1273" s="69">
        <f>(Table8[[#This Row],[Adj Close]]-Table8[[#This Row],[Forecast 6 Period ]])</f>
        <v>-1.5692000000000093</v>
      </c>
      <c r="O1273" s="69">
        <f>Table8[[#This Row],[Erorr 2]]^2</f>
        <v>2.4623886400000292</v>
      </c>
      <c r="P1273" s="69">
        <f>ABS(Table8[[#This Row],[Erorr 2]])</f>
        <v>1.5692000000000093</v>
      </c>
      <c r="Q1273" s="6">
        <f>Table8[[#This Row],[Abs Erorr 4]]/Table8[[#This Row],[Adj Close]]</f>
        <v>1.5791692957641684E-2</v>
      </c>
    </row>
    <row r="1274" spans="6:17" x14ac:dyDescent="0.3">
      <c r="F1274" s="79">
        <v>45314</v>
      </c>
      <c r="G1274" s="80">
        <v>100.69280000000001</v>
      </c>
      <c r="H1274" s="69">
        <f t="shared" si="38"/>
        <v>99.843029999999999</v>
      </c>
      <c r="I1274" s="69">
        <f>(Table8[[#This Row],[Adj Close]]-Table8[[#This Row],[Forecast 3 Period]])</f>
        <v>0.84977000000000658</v>
      </c>
      <c r="J1274" s="69">
        <f>Table8[[#This Row],[Erorr ]]^2</f>
        <v>0.72210905290001115</v>
      </c>
      <c r="K1274" s="69">
        <f>ABS(Table8[[#This Row],[Erorr ]])</f>
        <v>0.84977000000000658</v>
      </c>
      <c r="L1274" s="6">
        <f>Table8[[#This Row],[Abs Erorr ]]/Table8[[#This Row],[Adj Close]]</f>
        <v>8.4392329938188879E-3</v>
      </c>
      <c r="M1274" s="75">
        <f t="shared" si="39"/>
        <v>100.29560000000002</v>
      </c>
      <c r="N1274" s="69">
        <f>(Table8[[#This Row],[Adj Close]]-Table8[[#This Row],[Forecast 6 Period ]])</f>
        <v>0.39719999999998379</v>
      </c>
      <c r="O1274" s="69">
        <f>Table8[[#This Row],[Erorr 2]]^2</f>
        <v>0.15776783999998711</v>
      </c>
      <c r="P1274" s="69">
        <f>ABS(Table8[[#This Row],[Erorr 2]])</f>
        <v>0.39719999999998379</v>
      </c>
      <c r="Q1274" s="6">
        <f>Table8[[#This Row],[Abs Erorr 4]]/Table8[[#This Row],[Adj Close]]</f>
        <v>3.9446713171148659E-3</v>
      </c>
    </row>
    <row r="1275" spans="6:17" x14ac:dyDescent="0.3">
      <c r="F1275" s="79">
        <v>45315</v>
      </c>
      <c r="G1275" s="80">
        <v>99.566299999999998</v>
      </c>
      <c r="H1275" s="69">
        <f t="shared" si="38"/>
        <v>100.26002</v>
      </c>
      <c r="I1275" s="69">
        <f>(Table8[[#This Row],[Adj Close]]-Table8[[#This Row],[Forecast 3 Period]])</f>
        <v>-0.693719999999999</v>
      </c>
      <c r="J1275" s="69">
        <f>Table8[[#This Row],[Erorr ]]^2</f>
        <v>0.48124743839999862</v>
      </c>
      <c r="K1275" s="69">
        <f>ABS(Table8[[#This Row],[Erorr ]])</f>
        <v>0.693719999999999</v>
      </c>
      <c r="L1275" s="6">
        <f>Table8[[#This Row],[Abs Erorr ]]/Table8[[#This Row],[Adj Close]]</f>
        <v>6.9674176905237918E-3</v>
      </c>
      <c r="M1275" s="75">
        <f t="shared" si="39"/>
        <v>100.09006000000001</v>
      </c>
      <c r="N1275" s="69">
        <f>(Table8[[#This Row],[Adj Close]]-Table8[[#This Row],[Forecast 6 Period ]])</f>
        <v>-0.52376000000001</v>
      </c>
      <c r="O1275" s="69">
        <f>Table8[[#This Row],[Erorr 2]]^2</f>
        <v>0.27432453760001047</v>
      </c>
      <c r="P1275" s="69">
        <f>ABS(Table8[[#This Row],[Erorr 2]])</f>
        <v>0.52376000000001</v>
      </c>
      <c r="Q1275" s="6">
        <f>Table8[[#This Row],[Abs Erorr 4]]/Table8[[#This Row],[Adj Close]]</f>
        <v>5.260414417328052E-3</v>
      </c>
    </row>
    <row r="1276" spans="6:17" x14ac:dyDescent="0.3">
      <c r="F1276" s="79">
        <v>45316</v>
      </c>
      <c r="G1276" s="80">
        <v>99.5762</v>
      </c>
      <c r="H1276" s="69">
        <f t="shared" si="38"/>
        <v>99.844970000000004</v>
      </c>
      <c r="I1276" s="69">
        <f>(Table8[[#This Row],[Adj Close]]-Table8[[#This Row],[Forecast 3 Period]])</f>
        <v>-0.26877000000000351</v>
      </c>
      <c r="J1276" s="69">
        <f>Table8[[#This Row],[Erorr ]]^2</f>
        <v>7.223731290000189E-2</v>
      </c>
      <c r="K1276" s="69">
        <f>ABS(Table8[[#This Row],[Erorr ]])</f>
        <v>0.26877000000000351</v>
      </c>
      <c r="L1276" s="6">
        <f>Table8[[#This Row],[Abs Erorr ]]/Table8[[#This Row],[Adj Close]]</f>
        <v>2.6991389508738382E-3</v>
      </c>
      <c r="M1276" s="75">
        <f t="shared" si="39"/>
        <v>99.977400000000017</v>
      </c>
      <c r="N1276" s="69">
        <f>(Table8[[#This Row],[Adj Close]]-Table8[[#This Row],[Forecast 6 Period ]])</f>
        <v>-0.4012000000000171</v>
      </c>
      <c r="O1276" s="69">
        <f>Table8[[#This Row],[Erorr 2]]^2</f>
        <v>0.16096144000001372</v>
      </c>
      <c r="P1276" s="69">
        <f>ABS(Table8[[#This Row],[Erorr 2]])</f>
        <v>0.4012000000000171</v>
      </c>
      <c r="Q1276" s="6">
        <f>Table8[[#This Row],[Abs Erorr 4]]/Table8[[#This Row],[Adj Close]]</f>
        <v>4.0290752207858618E-3</v>
      </c>
    </row>
    <row r="1277" spans="6:17" x14ac:dyDescent="0.3">
      <c r="F1277" s="79">
        <v>45317</v>
      </c>
      <c r="G1277" s="80">
        <v>101.53279999999999</v>
      </c>
      <c r="H1277" s="69">
        <f t="shared" si="38"/>
        <v>99.908209999999997</v>
      </c>
      <c r="I1277" s="69">
        <f>(Table8[[#This Row],[Adj Close]]-Table8[[#This Row],[Forecast 3 Period]])</f>
        <v>1.6245899999999978</v>
      </c>
      <c r="J1277" s="69">
        <f>Table8[[#This Row],[Erorr ]]^2</f>
        <v>2.6392926680999929</v>
      </c>
      <c r="K1277" s="69">
        <f>ABS(Table8[[#This Row],[Erorr ]])</f>
        <v>1.6245899999999978</v>
      </c>
      <c r="L1277" s="6">
        <f>Table8[[#This Row],[Abs Erorr ]]/Table8[[#This Row],[Adj Close]]</f>
        <v>1.6000642157017218E-2</v>
      </c>
      <c r="M1277" s="75">
        <f t="shared" si="39"/>
        <v>99.872649999999993</v>
      </c>
      <c r="N1277" s="69">
        <f>(Table8[[#This Row],[Adj Close]]-Table8[[#This Row],[Forecast 6 Period ]])</f>
        <v>1.6601500000000016</v>
      </c>
      <c r="O1277" s="69">
        <f>Table8[[#This Row],[Erorr 2]]^2</f>
        <v>2.7560980225000051</v>
      </c>
      <c r="P1277" s="69">
        <f>ABS(Table8[[#This Row],[Erorr 2]])</f>
        <v>1.6601500000000016</v>
      </c>
      <c r="Q1277" s="6">
        <f>Table8[[#This Row],[Abs Erorr 4]]/Table8[[#This Row],[Adj Close]]</f>
        <v>1.6350873806297093E-2</v>
      </c>
    </row>
    <row r="1278" spans="6:17" x14ac:dyDescent="0.3">
      <c r="F1278" s="79">
        <v>45320</v>
      </c>
      <c r="G1278" s="80">
        <v>102.6494</v>
      </c>
      <c r="H1278" s="69">
        <f t="shared" si="38"/>
        <v>100.35587</v>
      </c>
      <c r="I1278" s="69">
        <f>(Table8[[#This Row],[Adj Close]]-Table8[[#This Row],[Forecast 3 Period]])</f>
        <v>2.2935300000000041</v>
      </c>
      <c r="J1278" s="69">
        <f>Table8[[#This Row],[Erorr ]]^2</f>
        <v>5.2602798609000185</v>
      </c>
      <c r="K1278" s="69">
        <f>ABS(Table8[[#This Row],[Erorr ]])</f>
        <v>2.2935300000000041</v>
      </c>
      <c r="L1278" s="6">
        <f>Table8[[#This Row],[Abs Erorr ]]/Table8[[#This Row],[Adj Close]]</f>
        <v>2.2343335664894329E-2</v>
      </c>
      <c r="M1278" s="75">
        <f t="shared" si="39"/>
        <v>100.26792</v>
      </c>
      <c r="N1278" s="69">
        <f>(Table8[[#This Row],[Adj Close]]-Table8[[#This Row],[Forecast 6 Period ]])</f>
        <v>2.3814799999999963</v>
      </c>
      <c r="O1278" s="69">
        <f>Table8[[#This Row],[Erorr 2]]^2</f>
        <v>5.671446990399982</v>
      </c>
      <c r="P1278" s="69">
        <f>ABS(Table8[[#This Row],[Erorr 2]])</f>
        <v>2.3814799999999963</v>
      </c>
      <c r="Q1278" s="6">
        <f>Table8[[#This Row],[Abs Erorr 4]]/Table8[[#This Row],[Adj Close]]</f>
        <v>2.3200135607222217E-2</v>
      </c>
    </row>
    <row r="1279" spans="6:17" x14ac:dyDescent="0.3">
      <c r="F1279" s="79">
        <v>45321</v>
      </c>
      <c r="G1279" s="80">
        <v>102.94580000000001</v>
      </c>
      <c r="H1279" s="69">
        <f t="shared" si="38"/>
        <v>101.39246</v>
      </c>
      <c r="I1279" s="69">
        <f>(Table8[[#This Row],[Adj Close]]-Table8[[#This Row],[Forecast 3 Period]])</f>
        <v>1.5533400000000057</v>
      </c>
      <c r="J1279" s="69">
        <f>Table8[[#This Row],[Erorr ]]^2</f>
        <v>2.4128651556000178</v>
      </c>
      <c r="K1279" s="69">
        <f>ABS(Table8[[#This Row],[Erorr ]])</f>
        <v>1.5533400000000057</v>
      </c>
      <c r="L1279" s="6">
        <f>Table8[[#This Row],[Abs Erorr ]]/Table8[[#This Row],[Adj Close]]</f>
        <v>1.5088910863774974E-2</v>
      </c>
      <c r="M1279" s="75">
        <f t="shared" si="39"/>
        <v>100.67109000000001</v>
      </c>
      <c r="N1279" s="69">
        <f>(Table8[[#This Row],[Adj Close]]-Table8[[#This Row],[Forecast 6 Period ]])</f>
        <v>2.2747099999999989</v>
      </c>
      <c r="O1279" s="69">
        <f>Table8[[#This Row],[Erorr 2]]^2</f>
        <v>5.1743055840999954</v>
      </c>
      <c r="P1279" s="69">
        <f>ABS(Table8[[#This Row],[Erorr 2]])</f>
        <v>2.2747099999999989</v>
      </c>
      <c r="Q1279" s="6">
        <f>Table8[[#This Row],[Abs Erorr 4]]/Table8[[#This Row],[Adj Close]]</f>
        <v>2.209619042253301E-2</v>
      </c>
    </row>
    <row r="1280" spans="6:17" x14ac:dyDescent="0.3">
      <c r="F1280" s="79">
        <v>45322</v>
      </c>
      <c r="G1280" s="80">
        <v>100.3272</v>
      </c>
      <c r="H1280" s="69">
        <f t="shared" si="38"/>
        <v>102.43298</v>
      </c>
      <c r="I1280" s="69">
        <f>(Table8[[#This Row],[Adj Close]]-Table8[[#This Row],[Forecast 3 Period]])</f>
        <v>-2.1057799999999958</v>
      </c>
      <c r="J1280" s="69">
        <f>Table8[[#This Row],[Erorr ]]^2</f>
        <v>4.4343094083999821</v>
      </c>
      <c r="K1280" s="69">
        <f>ABS(Table8[[#This Row],[Erorr ]])</f>
        <v>2.1057799999999958</v>
      </c>
      <c r="L1280" s="6">
        <f>Table8[[#This Row],[Abs Erorr ]]/Table8[[#This Row],[Adj Close]]</f>
        <v>2.0989123587621259E-2</v>
      </c>
      <c r="M1280" s="75">
        <f t="shared" si="39"/>
        <v>101.36675000000001</v>
      </c>
      <c r="N1280" s="69">
        <f>(Table8[[#This Row],[Adj Close]]-Table8[[#This Row],[Forecast 6 Period ]])</f>
        <v>-1.0395500000000055</v>
      </c>
      <c r="O1280" s="69">
        <f>Table8[[#This Row],[Erorr 2]]^2</f>
        <v>1.0806642025000115</v>
      </c>
      <c r="P1280" s="69">
        <f>ABS(Table8[[#This Row],[Erorr 2]])</f>
        <v>1.0395500000000055</v>
      </c>
      <c r="Q1280" s="6">
        <f>Table8[[#This Row],[Abs Erorr 4]]/Table8[[#This Row],[Adj Close]]</f>
        <v>1.0361596855090199E-2</v>
      </c>
    </row>
    <row r="1281" spans="6:17" x14ac:dyDescent="0.3">
      <c r="F1281" s="79">
        <v>45323</v>
      </c>
      <c r="G1281" s="80">
        <v>100.5545</v>
      </c>
      <c r="H1281" s="69">
        <f t="shared" si="38"/>
        <v>101.80944000000001</v>
      </c>
      <c r="I1281" s="69">
        <f>(Table8[[#This Row],[Adj Close]]-Table8[[#This Row],[Forecast 3 Period]])</f>
        <v>-1.2549400000000048</v>
      </c>
      <c r="J1281" s="69">
        <f>Table8[[#This Row],[Erorr ]]^2</f>
        <v>1.5748744036000122</v>
      </c>
      <c r="K1281" s="69">
        <f>ABS(Table8[[#This Row],[Erorr ]])</f>
        <v>1.2549400000000048</v>
      </c>
      <c r="L1281" s="6">
        <f>Table8[[#This Row],[Abs Erorr ]]/Table8[[#This Row],[Adj Close]]</f>
        <v>1.2480197305938618E-2</v>
      </c>
      <c r="M1281" s="75">
        <f t="shared" si="39"/>
        <v>101.40529000000002</v>
      </c>
      <c r="N1281" s="69">
        <f>(Table8[[#This Row],[Adj Close]]-Table8[[#This Row],[Forecast 6 Period ]])</f>
        <v>-0.8507900000000177</v>
      </c>
      <c r="O1281" s="69">
        <f>Table8[[#This Row],[Erorr 2]]^2</f>
        <v>0.72384362410003011</v>
      </c>
      <c r="P1281" s="69">
        <f>ABS(Table8[[#This Row],[Erorr 2]])</f>
        <v>0.8507900000000177</v>
      </c>
      <c r="Q1281" s="6">
        <f>Table8[[#This Row],[Abs Erorr 4]]/Table8[[#This Row],[Adj Close]]</f>
        <v>8.4609838445819704E-3</v>
      </c>
    </row>
    <row r="1282" spans="6:17" x14ac:dyDescent="0.3">
      <c r="F1282" s="79">
        <v>45324</v>
      </c>
      <c r="G1282" s="80">
        <v>99.516900000000007</v>
      </c>
      <c r="H1282" s="69">
        <f t="shared" si="38"/>
        <v>101.20370000000001</v>
      </c>
      <c r="I1282" s="69">
        <f>(Table8[[#This Row],[Adj Close]]-Table8[[#This Row],[Forecast 3 Period]])</f>
        <v>-1.6868000000000052</v>
      </c>
      <c r="J1282" s="69">
        <f>Table8[[#This Row],[Erorr ]]^2</f>
        <v>2.8452942400000176</v>
      </c>
      <c r="K1282" s="69">
        <f>ABS(Table8[[#This Row],[Erorr ]])</f>
        <v>1.6868000000000052</v>
      </c>
      <c r="L1282" s="6">
        <f>Table8[[#This Row],[Abs Erorr ]]/Table8[[#This Row],[Adj Close]]</f>
        <v>1.6949884893922591E-2</v>
      </c>
      <c r="M1282" s="75">
        <f t="shared" si="39"/>
        <v>101.40628000000001</v>
      </c>
      <c r="N1282" s="69">
        <f>(Table8[[#This Row],[Adj Close]]-Table8[[#This Row],[Forecast 6 Period ]])</f>
        <v>-1.8893800000000027</v>
      </c>
      <c r="O1282" s="69">
        <f>Table8[[#This Row],[Erorr 2]]^2</f>
        <v>3.5697567844000102</v>
      </c>
      <c r="P1282" s="69">
        <f>ABS(Table8[[#This Row],[Erorr 2]])</f>
        <v>1.8893800000000027</v>
      </c>
      <c r="Q1282" s="6">
        <f>Table8[[#This Row],[Abs Erorr 4]]/Table8[[#This Row],[Adj Close]]</f>
        <v>1.8985519042494316E-2</v>
      </c>
    </row>
    <row r="1283" spans="6:17" x14ac:dyDescent="0.3">
      <c r="F1283" s="79">
        <v>45327</v>
      </c>
      <c r="G1283" s="80">
        <v>98.499099999999999</v>
      </c>
      <c r="H1283" s="69">
        <f t="shared" si="38"/>
        <v>100.07127</v>
      </c>
      <c r="I1283" s="69">
        <f>(Table8[[#This Row],[Adj Close]]-Table8[[#This Row],[Forecast 3 Period]])</f>
        <v>-1.5721699999999998</v>
      </c>
      <c r="J1283" s="69">
        <f>Table8[[#This Row],[Erorr ]]^2</f>
        <v>2.4717185088999996</v>
      </c>
      <c r="K1283" s="69">
        <f>ABS(Table8[[#This Row],[Erorr ]])</f>
        <v>1.5721699999999998</v>
      </c>
      <c r="L1283" s="6">
        <f>Table8[[#This Row],[Abs Erorr ]]/Table8[[#This Row],[Adj Close]]</f>
        <v>1.596126259021656E-2</v>
      </c>
      <c r="M1283" s="75">
        <f t="shared" si="39"/>
        <v>101.08709999999999</v>
      </c>
      <c r="N1283" s="69">
        <f>(Table8[[#This Row],[Adj Close]]-Table8[[#This Row],[Forecast 6 Period ]])</f>
        <v>-2.5879999999999939</v>
      </c>
      <c r="O1283" s="69">
        <f>Table8[[#This Row],[Erorr 2]]^2</f>
        <v>6.6977439999999682</v>
      </c>
      <c r="P1283" s="69">
        <f>ABS(Table8[[#This Row],[Erorr 2]])</f>
        <v>2.5879999999999939</v>
      </c>
      <c r="Q1283" s="6">
        <f>Table8[[#This Row],[Abs Erorr 4]]/Table8[[#This Row],[Adj Close]]</f>
        <v>2.6274351745345835E-2</v>
      </c>
    </row>
    <row r="1284" spans="6:17" x14ac:dyDescent="0.3">
      <c r="F1284" s="79">
        <v>45328</v>
      </c>
      <c r="G1284" s="80">
        <v>101.3944</v>
      </c>
      <c r="H1284" s="69">
        <f t="shared" si="38"/>
        <v>99.421060000000011</v>
      </c>
      <c r="I1284" s="69">
        <f>(Table8[[#This Row],[Adj Close]]-Table8[[#This Row],[Forecast 3 Period]])</f>
        <v>1.9733399999999932</v>
      </c>
      <c r="J1284" s="69">
        <f>Table8[[#This Row],[Erorr ]]^2</f>
        <v>3.8940707555999734</v>
      </c>
      <c r="K1284" s="69">
        <f>ABS(Table8[[#This Row],[Erorr ]])</f>
        <v>1.9733399999999932</v>
      </c>
      <c r="L1284" s="6">
        <f>Table8[[#This Row],[Abs Erorr ]]/Table8[[#This Row],[Adj Close]]</f>
        <v>1.9462021571210967E-2</v>
      </c>
      <c r="M1284" s="75">
        <f t="shared" si="39"/>
        <v>100.33905999999999</v>
      </c>
      <c r="N1284" s="69">
        <f>(Table8[[#This Row],[Adj Close]]-Table8[[#This Row],[Forecast 6 Period ]])</f>
        <v>1.0553400000000153</v>
      </c>
      <c r="O1284" s="69">
        <f>Table8[[#This Row],[Erorr 2]]^2</f>
        <v>1.1137425156000322</v>
      </c>
      <c r="P1284" s="69">
        <f>ABS(Table8[[#This Row],[Erorr 2]])</f>
        <v>1.0553400000000153</v>
      </c>
      <c r="Q1284" s="6">
        <f>Table8[[#This Row],[Abs Erorr 4]]/Table8[[#This Row],[Adj Close]]</f>
        <v>1.040826712323378E-2</v>
      </c>
    </row>
    <row r="1285" spans="6:17" x14ac:dyDescent="0.3">
      <c r="F1285" s="79">
        <v>45329</v>
      </c>
      <c r="G1285" s="80">
        <v>102.5604</v>
      </c>
      <c r="H1285" s="69">
        <f t="shared" si="38"/>
        <v>99.962559999999996</v>
      </c>
      <c r="I1285" s="69">
        <f>(Table8[[#This Row],[Adj Close]]-Table8[[#This Row],[Forecast 3 Period]])</f>
        <v>2.597840000000005</v>
      </c>
      <c r="J1285" s="69">
        <f>Table8[[#This Row],[Erorr ]]^2</f>
        <v>6.7487726656000264</v>
      </c>
      <c r="K1285" s="69">
        <f>ABS(Table8[[#This Row],[Erorr ]])</f>
        <v>2.597840000000005</v>
      </c>
      <c r="L1285" s="6">
        <f>Table8[[#This Row],[Abs Erorr ]]/Table8[[#This Row],[Adj Close]]</f>
        <v>2.5329854407744167E-2</v>
      </c>
      <c r="M1285" s="75">
        <f t="shared" si="39"/>
        <v>100.32028</v>
      </c>
      <c r="N1285" s="69">
        <f>(Table8[[#This Row],[Adj Close]]-Table8[[#This Row],[Forecast 6 Period ]])</f>
        <v>2.2401200000000046</v>
      </c>
      <c r="O1285" s="69">
        <f>Table8[[#This Row],[Erorr 2]]^2</f>
        <v>5.01813761440002</v>
      </c>
      <c r="P1285" s="69">
        <f>ABS(Table8[[#This Row],[Erorr 2]])</f>
        <v>2.2401200000000046</v>
      </c>
      <c r="Q1285" s="6">
        <f>Table8[[#This Row],[Abs Erorr 4]]/Table8[[#This Row],[Adj Close]]</f>
        <v>2.1841958494701701E-2</v>
      </c>
    </row>
    <row r="1286" spans="6:17" x14ac:dyDescent="0.3">
      <c r="F1286" s="79">
        <v>45330</v>
      </c>
      <c r="G1286" s="80">
        <v>102.5407</v>
      </c>
      <c r="H1286" s="69">
        <f t="shared" ref="H1286:H1349" si="40">$A$10*G1285+$A$11*G1284+$A$12*G1283</f>
        <v>100.99221</v>
      </c>
      <c r="I1286" s="69">
        <f>(Table8[[#This Row],[Adj Close]]-Table8[[#This Row],[Forecast 3 Period]])</f>
        <v>1.548490000000001</v>
      </c>
      <c r="J1286" s="69">
        <f>Table8[[#This Row],[Erorr ]]^2</f>
        <v>2.3978212801000032</v>
      </c>
      <c r="K1286" s="69">
        <f>ABS(Table8[[#This Row],[Erorr ]])</f>
        <v>1.548490000000001</v>
      </c>
      <c r="L1286" s="6">
        <f>Table8[[#This Row],[Abs Erorr ]]/Table8[[#This Row],[Adj Close]]</f>
        <v>1.51012232216086E-2</v>
      </c>
      <c r="M1286" s="75">
        <f t="shared" si="39"/>
        <v>100.48233</v>
      </c>
      <c r="N1286" s="69">
        <f>(Table8[[#This Row],[Adj Close]]-Table8[[#This Row],[Forecast 6 Period ]])</f>
        <v>2.0583699999999965</v>
      </c>
      <c r="O1286" s="69">
        <f>Table8[[#This Row],[Erorr 2]]^2</f>
        <v>4.2368870568999855</v>
      </c>
      <c r="P1286" s="69">
        <f>ABS(Table8[[#This Row],[Erorr 2]])</f>
        <v>2.0583699999999965</v>
      </c>
      <c r="Q1286" s="6">
        <f>Table8[[#This Row],[Abs Erorr 4]]/Table8[[#This Row],[Adj Close]]</f>
        <v>2.0073687813716861E-2</v>
      </c>
    </row>
    <row r="1287" spans="6:17" x14ac:dyDescent="0.3">
      <c r="F1287" s="79">
        <v>45331</v>
      </c>
      <c r="G1287" s="80">
        <v>103.262</v>
      </c>
      <c r="H1287" s="69">
        <f t="shared" si="40"/>
        <v>102.20272</v>
      </c>
      <c r="I1287" s="69">
        <f>(Table8[[#This Row],[Adj Close]]-Table8[[#This Row],[Forecast 3 Period]])</f>
        <v>1.0592800000000011</v>
      </c>
      <c r="J1287" s="69">
        <f>Table8[[#This Row],[Erorr ]]^2</f>
        <v>1.1220741184000023</v>
      </c>
      <c r="K1287" s="69">
        <f>ABS(Table8[[#This Row],[Erorr ]])</f>
        <v>1.0592800000000011</v>
      </c>
      <c r="L1287" s="6">
        <f>Table8[[#This Row],[Abs Erorr ]]/Table8[[#This Row],[Adj Close]]</f>
        <v>1.0258178226259429E-2</v>
      </c>
      <c r="M1287" s="75">
        <f t="shared" si="39"/>
        <v>101.00605999999999</v>
      </c>
      <c r="N1287" s="69">
        <f>(Table8[[#This Row],[Adj Close]]-Table8[[#This Row],[Forecast 6 Period ]])</f>
        <v>2.2559400000000096</v>
      </c>
      <c r="O1287" s="69">
        <f>Table8[[#This Row],[Erorr 2]]^2</f>
        <v>5.0892652836000432</v>
      </c>
      <c r="P1287" s="69">
        <f>ABS(Table8[[#This Row],[Erorr 2]])</f>
        <v>2.2559400000000096</v>
      </c>
      <c r="Q1287" s="6">
        <f>Table8[[#This Row],[Abs Erorr 4]]/Table8[[#This Row],[Adj Close]]</f>
        <v>2.1846758730220309E-2</v>
      </c>
    </row>
    <row r="1288" spans="6:17" x14ac:dyDescent="0.3">
      <c r="F1288" s="79">
        <v>45334</v>
      </c>
      <c r="G1288" s="80">
        <v>105.91030000000001</v>
      </c>
      <c r="H1288" s="69">
        <f t="shared" si="40"/>
        <v>102.83512999999999</v>
      </c>
      <c r="I1288" s="69">
        <f>(Table8[[#This Row],[Adj Close]]-Table8[[#This Row],[Forecast 3 Period]])</f>
        <v>3.0751700000000142</v>
      </c>
      <c r="J1288" s="69">
        <f>Table8[[#This Row],[Erorr ]]^2</f>
        <v>9.4566705289000872</v>
      </c>
      <c r="K1288" s="69">
        <f>ABS(Table8[[#This Row],[Erorr ]])</f>
        <v>3.0751700000000142</v>
      </c>
      <c r="L1288" s="6">
        <f>Table8[[#This Row],[Abs Erorr ]]/Table8[[#This Row],[Adj Close]]</f>
        <v>2.9035608434684956E-2</v>
      </c>
      <c r="M1288" s="75">
        <f t="shared" si="39"/>
        <v>101.7531</v>
      </c>
      <c r="N1288" s="69">
        <f>(Table8[[#This Row],[Adj Close]]-Table8[[#This Row],[Forecast 6 Period ]])</f>
        <v>4.1572000000000031</v>
      </c>
      <c r="O1288" s="69">
        <f>Table8[[#This Row],[Erorr 2]]^2</f>
        <v>17.282311840000027</v>
      </c>
      <c r="P1288" s="69">
        <f>ABS(Table8[[#This Row],[Erorr 2]])</f>
        <v>4.1572000000000031</v>
      </c>
      <c r="Q1288" s="6">
        <f>Table8[[#This Row],[Abs Erorr 4]]/Table8[[#This Row],[Adj Close]]</f>
        <v>3.9252084074920028E-2</v>
      </c>
    </row>
    <row r="1289" spans="6:17" x14ac:dyDescent="0.3">
      <c r="F1289" s="79">
        <v>45335</v>
      </c>
      <c r="G1289" s="80">
        <v>103.7561</v>
      </c>
      <c r="H1289" s="69">
        <f t="shared" si="40"/>
        <v>104.10493000000001</v>
      </c>
      <c r="I1289" s="69">
        <f>(Table8[[#This Row],[Adj Close]]-Table8[[#This Row],[Forecast 3 Period]])</f>
        <v>-0.34883000000000663</v>
      </c>
      <c r="J1289" s="69">
        <f>Table8[[#This Row],[Erorr ]]^2</f>
        <v>0.12168236890000463</v>
      </c>
      <c r="K1289" s="69">
        <f>ABS(Table8[[#This Row],[Erorr ]])</f>
        <v>0.34883000000000663</v>
      </c>
      <c r="L1289" s="6">
        <f>Table8[[#This Row],[Abs Erorr ]]/Table8[[#This Row],[Adj Close]]</f>
        <v>3.3620191969436653E-3</v>
      </c>
      <c r="M1289" s="75">
        <f t="shared" ref="M1289:M1352" si="41">$B$10*G1288+$B$11*G1287+$B$12*G1286+$B$13*G1285+$B$14*G1284+$B$15*G1283</f>
        <v>102.84403</v>
      </c>
      <c r="N1289" s="69">
        <f>(Table8[[#This Row],[Adj Close]]-Table8[[#This Row],[Forecast 6 Period ]])</f>
        <v>0.91206999999999994</v>
      </c>
      <c r="O1289" s="69">
        <f>Table8[[#This Row],[Erorr 2]]^2</f>
        <v>0.83187168489999985</v>
      </c>
      <c r="P1289" s="69">
        <f>ABS(Table8[[#This Row],[Erorr 2]])</f>
        <v>0.91206999999999994</v>
      </c>
      <c r="Q1289" s="6">
        <f>Table8[[#This Row],[Abs Erorr 4]]/Table8[[#This Row],[Adj Close]]</f>
        <v>8.790519304407161E-3</v>
      </c>
    </row>
    <row r="1290" spans="6:17" x14ac:dyDescent="0.3">
      <c r="F1290" s="79">
        <v>45336</v>
      </c>
      <c r="G1290" s="80">
        <v>105.07040000000001</v>
      </c>
      <c r="H1290" s="69">
        <f t="shared" si="40"/>
        <v>104.25413</v>
      </c>
      <c r="I1290" s="69">
        <f>(Table8[[#This Row],[Adj Close]]-Table8[[#This Row],[Forecast 3 Period]])</f>
        <v>0.81627000000000294</v>
      </c>
      <c r="J1290" s="69">
        <f>Table8[[#This Row],[Erorr ]]^2</f>
        <v>0.66629671290000481</v>
      </c>
      <c r="K1290" s="69">
        <f>ABS(Table8[[#This Row],[Erorr ]])</f>
        <v>0.81627000000000294</v>
      </c>
      <c r="L1290" s="6">
        <f>Table8[[#This Row],[Abs Erorr ]]/Table8[[#This Row],[Adj Close]]</f>
        <v>7.7687912104646307E-3</v>
      </c>
      <c r="M1290" s="75">
        <f t="shared" si="41"/>
        <v>103.48930000000001</v>
      </c>
      <c r="N1290" s="69">
        <f>(Table8[[#This Row],[Adj Close]]-Table8[[#This Row],[Forecast 6 Period ]])</f>
        <v>1.5810999999999922</v>
      </c>
      <c r="O1290" s="69">
        <f>Table8[[#This Row],[Erorr 2]]^2</f>
        <v>2.4998772099999753</v>
      </c>
      <c r="P1290" s="69">
        <f>ABS(Table8[[#This Row],[Erorr 2]])</f>
        <v>1.5810999999999922</v>
      </c>
      <c r="Q1290" s="6">
        <f>Table8[[#This Row],[Abs Erorr 4]]/Table8[[#This Row],[Adj Close]]</f>
        <v>1.5048005908419423E-2</v>
      </c>
    </row>
    <row r="1291" spans="6:17" x14ac:dyDescent="0.3">
      <c r="F1291" s="79">
        <v>45337</v>
      </c>
      <c r="G1291" s="80">
        <v>104.7937</v>
      </c>
      <c r="H1291" s="69">
        <f t="shared" si="40"/>
        <v>104.92807999999999</v>
      </c>
      <c r="I1291" s="69">
        <f>(Table8[[#This Row],[Adj Close]]-Table8[[#This Row],[Forecast 3 Period]])</f>
        <v>-0.13437999999999306</v>
      </c>
      <c r="J1291" s="69">
        <f>Table8[[#This Row],[Erorr ]]^2</f>
        <v>1.8057984399998134E-2</v>
      </c>
      <c r="K1291" s="69">
        <f>ABS(Table8[[#This Row],[Erorr ]])</f>
        <v>0.13437999999999306</v>
      </c>
      <c r="L1291" s="6">
        <f>Table8[[#This Row],[Abs Erorr ]]/Table8[[#This Row],[Adj Close]]</f>
        <v>1.2823289949681427E-3</v>
      </c>
      <c r="M1291" s="75">
        <f t="shared" si="41"/>
        <v>104.10987000000002</v>
      </c>
      <c r="N1291" s="69">
        <f>(Table8[[#This Row],[Adj Close]]-Table8[[#This Row],[Forecast 6 Period ]])</f>
        <v>0.68382999999998617</v>
      </c>
      <c r="O1291" s="69">
        <f>Table8[[#This Row],[Erorr 2]]^2</f>
        <v>0.46762346889998108</v>
      </c>
      <c r="P1291" s="69">
        <f>ABS(Table8[[#This Row],[Erorr 2]])</f>
        <v>0.68382999999998617</v>
      </c>
      <c r="Q1291" s="6">
        <f>Table8[[#This Row],[Abs Erorr 4]]/Table8[[#This Row],[Adj Close]]</f>
        <v>6.5254876963022224E-3</v>
      </c>
    </row>
    <row r="1292" spans="6:17" x14ac:dyDescent="0.3">
      <c r="F1292" s="79">
        <v>45338</v>
      </c>
      <c r="G1292" s="80">
        <v>102.2838</v>
      </c>
      <c r="H1292" s="69">
        <f t="shared" si="40"/>
        <v>104.56543000000001</v>
      </c>
      <c r="I1292" s="69">
        <f>(Table8[[#This Row],[Adj Close]]-Table8[[#This Row],[Forecast 3 Period]])</f>
        <v>-2.2816300000000069</v>
      </c>
      <c r="J1292" s="69">
        <f>Table8[[#This Row],[Erorr ]]^2</f>
        <v>5.205835456900032</v>
      </c>
      <c r="K1292" s="69">
        <f>ABS(Table8[[#This Row],[Erorr ]])</f>
        <v>2.2816300000000069</v>
      </c>
      <c r="L1292" s="6">
        <f>Table8[[#This Row],[Abs Erorr ]]/Table8[[#This Row],[Adj Close]]</f>
        <v>2.2306856022165845E-2</v>
      </c>
      <c r="M1292" s="75">
        <f t="shared" si="41"/>
        <v>104.48637000000001</v>
      </c>
      <c r="N1292" s="69">
        <f>(Table8[[#This Row],[Adj Close]]-Table8[[#This Row],[Forecast 6 Period ]])</f>
        <v>-2.2025700000000086</v>
      </c>
      <c r="O1292" s="69">
        <f>Table8[[#This Row],[Erorr 2]]^2</f>
        <v>4.851314604900038</v>
      </c>
      <c r="P1292" s="69">
        <f>ABS(Table8[[#This Row],[Erorr 2]])</f>
        <v>2.2025700000000086</v>
      </c>
      <c r="Q1292" s="6">
        <f>Table8[[#This Row],[Abs Erorr 4]]/Table8[[#This Row],[Adj Close]]</f>
        <v>2.1533908595496146E-2</v>
      </c>
    </row>
    <row r="1293" spans="6:17" x14ac:dyDescent="0.3">
      <c r="F1293" s="79">
        <v>45342</v>
      </c>
      <c r="G1293" s="80">
        <v>102.0763</v>
      </c>
      <c r="H1293" s="69">
        <f t="shared" si="40"/>
        <v>103.87275</v>
      </c>
      <c r="I1293" s="69">
        <f>(Table8[[#This Row],[Adj Close]]-Table8[[#This Row],[Forecast 3 Period]])</f>
        <v>-1.796449999999993</v>
      </c>
      <c r="J1293" s="69">
        <f>Table8[[#This Row],[Erorr ]]^2</f>
        <v>3.2272326024999747</v>
      </c>
      <c r="K1293" s="69">
        <f>ABS(Table8[[#This Row],[Erorr ]])</f>
        <v>1.796449999999993</v>
      </c>
      <c r="L1293" s="6">
        <f>Table8[[#This Row],[Abs Erorr ]]/Table8[[#This Row],[Adj Close]]</f>
        <v>1.7599090092411195E-2</v>
      </c>
      <c r="M1293" s="75">
        <f t="shared" si="41"/>
        <v>104.09803000000002</v>
      </c>
      <c r="N1293" s="69">
        <f>(Table8[[#This Row],[Adj Close]]-Table8[[#This Row],[Forecast 6 Period ]])</f>
        <v>-2.0217300000000193</v>
      </c>
      <c r="O1293" s="69">
        <f>Table8[[#This Row],[Erorr 2]]^2</f>
        <v>4.0873921929000785</v>
      </c>
      <c r="P1293" s="69">
        <f>ABS(Table8[[#This Row],[Erorr 2]])</f>
        <v>2.0217300000000193</v>
      </c>
      <c r="Q1293" s="6">
        <f>Table8[[#This Row],[Abs Erorr 4]]/Table8[[#This Row],[Adj Close]]</f>
        <v>1.9806066638387358E-2</v>
      </c>
    </row>
    <row r="1294" spans="6:17" x14ac:dyDescent="0.3">
      <c r="F1294" s="79">
        <v>45343</v>
      </c>
      <c r="G1294" s="80">
        <v>104.02290000000001</v>
      </c>
      <c r="H1294" s="69">
        <f t="shared" si="40"/>
        <v>102.95376999999999</v>
      </c>
      <c r="I1294" s="69">
        <f>(Table8[[#This Row],[Adj Close]]-Table8[[#This Row],[Forecast 3 Period]])</f>
        <v>1.0691300000000155</v>
      </c>
      <c r="J1294" s="69">
        <f>Table8[[#This Row],[Erorr ]]^2</f>
        <v>1.143038956900033</v>
      </c>
      <c r="K1294" s="69">
        <f>ABS(Table8[[#This Row],[Erorr ]])</f>
        <v>1.0691300000000155</v>
      </c>
      <c r="L1294" s="6">
        <f>Table8[[#This Row],[Abs Erorr ]]/Table8[[#This Row],[Adj Close]]</f>
        <v>1.027783305406805E-2</v>
      </c>
      <c r="M1294" s="75">
        <f t="shared" si="41"/>
        <v>103.81148000000003</v>
      </c>
      <c r="N1294" s="69">
        <f>(Table8[[#This Row],[Adj Close]]-Table8[[#This Row],[Forecast 6 Period ]])</f>
        <v>0.21141999999997552</v>
      </c>
      <c r="O1294" s="69">
        <f>Table8[[#This Row],[Erorr 2]]^2</f>
        <v>4.469841639998965E-2</v>
      </c>
      <c r="P1294" s="69">
        <f>ABS(Table8[[#This Row],[Erorr 2]])</f>
        <v>0.21141999999997552</v>
      </c>
      <c r="Q1294" s="6">
        <f>Table8[[#This Row],[Abs Erorr 4]]/Table8[[#This Row],[Adj Close]]</f>
        <v>2.0324370883716518E-3</v>
      </c>
    </row>
    <row r="1295" spans="6:17" x14ac:dyDescent="0.3">
      <c r="F1295" s="79">
        <v>45344</v>
      </c>
      <c r="G1295" s="80">
        <v>103.8352</v>
      </c>
      <c r="H1295" s="69">
        <f t="shared" si="40"/>
        <v>102.91719000000001</v>
      </c>
      <c r="I1295" s="69">
        <f>(Table8[[#This Row],[Adj Close]]-Table8[[#This Row],[Forecast 3 Period]])</f>
        <v>0.91800999999999533</v>
      </c>
      <c r="J1295" s="69">
        <f>Table8[[#This Row],[Erorr ]]^2</f>
        <v>0.84274236009999137</v>
      </c>
      <c r="K1295" s="69">
        <f>ABS(Table8[[#This Row],[Erorr ]])</f>
        <v>0.91800999999999533</v>
      </c>
      <c r="L1295" s="6">
        <f>Table8[[#This Row],[Abs Erorr ]]/Table8[[#This Row],[Adj Close]]</f>
        <v>8.8410288611183423E-3</v>
      </c>
      <c r="M1295" s="75">
        <f t="shared" si="41"/>
        <v>103.51799000000003</v>
      </c>
      <c r="N1295" s="69">
        <f>(Table8[[#This Row],[Adj Close]]-Table8[[#This Row],[Forecast 6 Period ]])</f>
        <v>0.31720999999997446</v>
      </c>
      <c r="O1295" s="69">
        <f>Table8[[#This Row],[Erorr 2]]^2</f>
        <v>0.10062218409998379</v>
      </c>
      <c r="P1295" s="69">
        <f>ABS(Table8[[#This Row],[Erorr 2]])</f>
        <v>0.31720999999997446</v>
      </c>
      <c r="Q1295" s="6">
        <f>Table8[[#This Row],[Abs Erorr 4]]/Table8[[#This Row],[Adj Close]]</f>
        <v>3.0549370541008681E-3</v>
      </c>
    </row>
    <row r="1296" spans="6:17" x14ac:dyDescent="0.3">
      <c r="F1296" s="79">
        <v>45345</v>
      </c>
      <c r="G1296" s="80">
        <v>104.37860000000001</v>
      </c>
      <c r="H1296" s="69">
        <f t="shared" si="40"/>
        <v>103.36384</v>
      </c>
      <c r="I1296" s="69">
        <f>(Table8[[#This Row],[Adj Close]]-Table8[[#This Row],[Forecast 3 Period]])</f>
        <v>1.0147600000000097</v>
      </c>
      <c r="J1296" s="69">
        <f>Table8[[#This Row],[Erorr ]]^2</f>
        <v>1.0297378576000196</v>
      </c>
      <c r="K1296" s="69">
        <f>ABS(Table8[[#This Row],[Erorr ]])</f>
        <v>1.0147600000000097</v>
      </c>
      <c r="L1296" s="6">
        <f>Table8[[#This Row],[Abs Erorr ]]/Table8[[#This Row],[Adj Close]]</f>
        <v>9.7219161782205309E-3</v>
      </c>
      <c r="M1296" s="75">
        <f t="shared" si="41"/>
        <v>103.43005000000002</v>
      </c>
      <c r="N1296" s="69">
        <f>(Table8[[#This Row],[Adj Close]]-Table8[[#This Row],[Forecast 6 Period ]])</f>
        <v>0.94854999999998313</v>
      </c>
      <c r="O1296" s="69">
        <f>Table8[[#This Row],[Erorr 2]]^2</f>
        <v>0.89974710249996803</v>
      </c>
      <c r="P1296" s="69">
        <f>ABS(Table8[[#This Row],[Erorr 2]])</f>
        <v>0.94854999999998313</v>
      </c>
      <c r="Q1296" s="6">
        <f>Table8[[#This Row],[Abs Erorr 4]]/Table8[[#This Row],[Adj Close]]</f>
        <v>9.0875907513607492E-3</v>
      </c>
    </row>
    <row r="1297" spans="6:17" x14ac:dyDescent="0.3">
      <c r="F1297" s="79">
        <v>45348</v>
      </c>
      <c r="G1297" s="80">
        <v>103.30159999999999</v>
      </c>
      <c r="H1297" s="69">
        <f t="shared" si="40"/>
        <v>104.10887</v>
      </c>
      <c r="I1297" s="69">
        <f>(Table8[[#This Row],[Adj Close]]-Table8[[#This Row],[Forecast 3 Period]])</f>
        <v>-0.8072700000000026</v>
      </c>
      <c r="J1297" s="69">
        <f>Table8[[#This Row],[Erorr ]]^2</f>
        <v>0.65168485290000422</v>
      </c>
      <c r="K1297" s="69">
        <f>ABS(Table8[[#This Row],[Erorr ]])</f>
        <v>0.8072700000000026</v>
      </c>
      <c r="L1297" s="6">
        <f>Table8[[#This Row],[Abs Erorr ]]/Table8[[#This Row],[Adj Close]]</f>
        <v>7.8146901887289517E-3</v>
      </c>
      <c r="M1297" s="75">
        <f t="shared" si="41"/>
        <v>103.57035000000002</v>
      </c>
      <c r="N1297" s="69">
        <f>(Table8[[#This Row],[Adj Close]]-Table8[[#This Row],[Forecast 6 Period ]])</f>
        <v>-0.26875000000002558</v>
      </c>
      <c r="O1297" s="69">
        <f>Table8[[#This Row],[Erorr 2]]^2</f>
        <v>7.2226562500013747E-2</v>
      </c>
      <c r="P1297" s="69">
        <f>ABS(Table8[[#This Row],[Erorr 2]])</f>
        <v>0.26875000000002558</v>
      </c>
      <c r="Q1297" s="6">
        <f>Table8[[#This Row],[Abs Erorr 4]]/Table8[[#This Row],[Adj Close]]</f>
        <v>2.60160539623806E-3</v>
      </c>
    </row>
    <row r="1298" spans="6:17" x14ac:dyDescent="0.3">
      <c r="F1298" s="79">
        <v>45349</v>
      </c>
      <c r="G1298" s="80">
        <v>103.90430000000001</v>
      </c>
      <c r="H1298" s="69">
        <f t="shared" si="40"/>
        <v>103.78478</v>
      </c>
      <c r="I1298" s="69">
        <f>(Table8[[#This Row],[Adj Close]]-Table8[[#This Row],[Forecast 3 Period]])</f>
        <v>0.11952000000000851</v>
      </c>
      <c r="J1298" s="69">
        <f>Table8[[#This Row],[Erorr ]]^2</f>
        <v>1.4285030400002034E-2</v>
      </c>
      <c r="K1298" s="69">
        <f>ABS(Table8[[#This Row],[Erorr ]])</f>
        <v>0.11952000000000851</v>
      </c>
      <c r="L1298" s="6">
        <f>Table8[[#This Row],[Abs Erorr ]]/Table8[[#This Row],[Adj Close]]</f>
        <v>1.1502892565563552E-3</v>
      </c>
      <c r="M1298" s="75">
        <f t="shared" si="41"/>
        <v>103.54367000000001</v>
      </c>
      <c r="N1298" s="69">
        <f>(Table8[[#This Row],[Adj Close]]-Table8[[#This Row],[Forecast 6 Period ]])</f>
        <v>0.36063000000000045</v>
      </c>
      <c r="O1298" s="69">
        <f>Table8[[#This Row],[Erorr 2]]^2</f>
        <v>0.13005399690000033</v>
      </c>
      <c r="P1298" s="69">
        <f>ABS(Table8[[#This Row],[Erorr 2]])</f>
        <v>0.36063000000000045</v>
      </c>
      <c r="Q1298" s="6">
        <f>Table8[[#This Row],[Abs Erorr 4]]/Table8[[#This Row],[Adj Close]]</f>
        <v>3.4707899480579769E-3</v>
      </c>
    </row>
    <row r="1299" spans="6:17" x14ac:dyDescent="0.3">
      <c r="F1299" s="79">
        <v>45350</v>
      </c>
      <c r="G1299" s="80">
        <v>103.1138</v>
      </c>
      <c r="H1299" s="69">
        <f t="shared" si="40"/>
        <v>103.86578</v>
      </c>
      <c r="I1299" s="69">
        <f>(Table8[[#This Row],[Adj Close]]-Table8[[#This Row],[Forecast 3 Period]])</f>
        <v>-0.7519800000000032</v>
      </c>
      <c r="J1299" s="69">
        <f>Table8[[#This Row],[Erorr ]]^2</f>
        <v>0.56547392040000477</v>
      </c>
      <c r="K1299" s="69">
        <f>ABS(Table8[[#This Row],[Erorr ]])</f>
        <v>0.7519800000000032</v>
      </c>
      <c r="L1299" s="6">
        <f>Table8[[#This Row],[Abs Erorr ]]/Table8[[#This Row],[Adj Close]]</f>
        <v>7.2927193062422603E-3</v>
      </c>
      <c r="M1299" s="75">
        <f t="shared" si="41"/>
        <v>103.69386</v>
      </c>
      <c r="N1299" s="69">
        <f>(Table8[[#This Row],[Adj Close]]-Table8[[#This Row],[Forecast 6 Period ]])</f>
        <v>-0.58006000000000313</v>
      </c>
      <c r="O1299" s="69">
        <f>Table8[[#This Row],[Erorr 2]]^2</f>
        <v>0.33646960360000361</v>
      </c>
      <c r="P1299" s="69">
        <f>ABS(Table8[[#This Row],[Erorr 2]])</f>
        <v>0.58006000000000313</v>
      </c>
      <c r="Q1299" s="6">
        <f>Table8[[#This Row],[Abs Erorr 4]]/Table8[[#This Row],[Adj Close]]</f>
        <v>5.6254351987804069E-3</v>
      </c>
    </row>
    <row r="1300" spans="6:17" x14ac:dyDescent="0.3">
      <c r="F1300" s="79">
        <v>45351</v>
      </c>
      <c r="G1300" s="80">
        <v>102.69880000000001</v>
      </c>
      <c r="H1300" s="69">
        <f t="shared" si="40"/>
        <v>103.40728999999999</v>
      </c>
      <c r="I1300" s="69">
        <f>(Table8[[#This Row],[Adj Close]]-Table8[[#This Row],[Forecast 3 Period]])</f>
        <v>-0.70848999999998341</v>
      </c>
      <c r="J1300" s="69">
        <f>Table8[[#This Row],[Erorr ]]^2</f>
        <v>0.50195808009997644</v>
      </c>
      <c r="K1300" s="69">
        <f>ABS(Table8[[#This Row],[Erorr ]])</f>
        <v>0.70848999999998341</v>
      </c>
      <c r="L1300" s="6">
        <f>Table8[[#This Row],[Abs Erorr ]]/Table8[[#This Row],[Adj Close]]</f>
        <v>6.8987174144194809E-3</v>
      </c>
      <c r="M1300" s="75">
        <f t="shared" si="41"/>
        <v>103.72547</v>
      </c>
      <c r="N1300" s="69">
        <f>(Table8[[#This Row],[Adj Close]]-Table8[[#This Row],[Forecast 6 Period ]])</f>
        <v>-1.0266699999999958</v>
      </c>
      <c r="O1300" s="69">
        <f>Table8[[#This Row],[Erorr 2]]^2</f>
        <v>1.0540512888999913</v>
      </c>
      <c r="P1300" s="69">
        <f>ABS(Table8[[#This Row],[Erorr 2]])</f>
        <v>1.0266699999999958</v>
      </c>
      <c r="Q1300" s="6">
        <f>Table8[[#This Row],[Abs Erorr 4]]/Table8[[#This Row],[Adj Close]]</f>
        <v>9.9969035665460129E-3</v>
      </c>
    </row>
    <row r="1301" spans="6:17" x14ac:dyDescent="0.3">
      <c r="F1301" s="79">
        <v>45352</v>
      </c>
      <c r="G1301" s="80">
        <v>101.03279999999999</v>
      </c>
      <c r="H1301" s="69">
        <f t="shared" si="40"/>
        <v>103.18495</v>
      </c>
      <c r="I1301" s="69">
        <f>(Table8[[#This Row],[Adj Close]]-Table8[[#This Row],[Forecast 3 Period]])</f>
        <v>-2.152150000000006</v>
      </c>
      <c r="J1301" s="69">
        <f>Table8[[#This Row],[Erorr ]]^2</f>
        <v>4.6317496225000259</v>
      </c>
      <c r="K1301" s="69">
        <f>ABS(Table8[[#This Row],[Erorr ]])</f>
        <v>2.152150000000006</v>
      </c>
      <c r="L1301" s="6">
        <f>Table8[[#This Row],[Abs Erorr ]]/Table8[[#This Row],[Adj Close]]</f>
        <v>2.1301498127340883E-2</v>
      </c>
      <c r="M1301" s="75">
        <f t="shared" si="41"/>
        <v>103.42508000000001</v>
      </c>
      <c r="N1301" s="69">
        <f>(Table8[[#This Row],[Adj Close]]-Table8[[#This Row],[Forecast 6 Period ]])</f>
        <v>-2.3922800000000137</v>
      </c>
      <c r="O1301" s="69">
        <f>Table8[[#This Row],[Erorr 2]]^2</f>
        <v>5.7230035984000658</v>
      </c>
      <c r="P1301" s="69">
        <f>ABS(Table8[[#This Row],[Erorr 2]])</f>
        <v>2.3922800000000137</v>
      </c>
      <c r="Q1301" s="6">
        <f>Table8[[#This Row],[Abs Erorr 4]]/Table8[[#This Row],[Adj Close]]</f>
        <v>2.3678251023430151E-2</v>
      </c>
    </row>
    <row r="1302" spans="6:17" x14ac:dyDescent="0.3">
      <c r="F1302" s="79">
        <v>45355</v>
      </c>
      <c r="G1302" s="80">
        <v>98.712199999999996</v>
      </c>
      <c r="H1302" s="69">
        <f t="shared" si="40"/>
        <v>102.15689999999999</v>
      </c>
      <c r="I1302" s="69">
        <f>(Table8[[#This Row],[Adj Close]]-Table8[[#This Row],[Forecast 3 Period]])</f>
        <v>-3.4446999999999974</v>
      </c>
      <c r="J1302" s="69">
        <f>Table8[[#This Row],[Erorr ]]^2</f>
        <v>11.865958089999982</v>
      </c>
      <c r="K1302" s="69">
        <f>ABS(Table8[[#This Row],[Erorr ]])</f>
        <v>3.4446999999999974</v>
      </c>
      <c r="L1302" s="6">
        <f>Table8[[#This Row],[Abs Erorr ]]/Table8[[#This Row],[Adj Close]]</f>
        <v>3.4896395784918155E-2</v>
      </c>
      <c r="M1302" s="75">
        <f t="shared" si="41"/>
        <v>102.91795999999999</v>
      </c>
      <c r="N1302" s="69">
        <f>(Table8[[#This Row],[Adj Close]]-Table8[[#This Row],[Forecast 6 Period ]])</f>
        <v>-4.2057599999999979</v>
      </c>
      <c r="O1302" s="69">
        <f>Table8[[#This Row],[Erorr 2]]^2</f>
        <v>17.688417177599984</v>
      </c>
      <c r="P1302" s="69">
        <f>ABS(Table8[[#This Row],[Erorr 2]])</f>
        <v>4.2057599999999979</v>
      </c>
      <c r="Q1302" s="6">
        <f>Table8[[#This Row],[Abs Erorr 4]]/Table8[[#This Row],[Adj Close]]</f>
        <v>4.2606283721768924E-2</v>
      </c>
    </row>
    <row r="1303" spans="6:17" x14ac:dyDescent="0.3">
      <c r="F1303" s="79">
        <v>45356</v>
      </c>
      <c r="G1303" s="80">
        <v>97.492400000000004</v>
      </c>
      <c r="H1303" s="69">
        <f t="shared" si="40"/>
        <v>100.60436</v>
      </c>
      <c r="I1303" s="69">
        <f>(Table8[[#This Row],[Adj Close]]-Table8[[#This Row],[Forecast 3 Period]])</f>
        <v>-3.1119599999999963</v>
      </c>
      <c r="J1303" s="69">
        <f>Table8[[#This Row],[Erorr ]]^2</f>
        <v>9.6842950415999773</v>
      </c>
      <c r="K1303" s="69">
        <f>ABS(Table8[[#This Row],[Erorr ]])</f>
        <v>3.1119599999999963</v>
      </c>
      <c r="L1303" s="6">
        <f>Table8[[#This Row],[Abs Erorr ]]/Table8[[#This Row],[Adj Close]]</f>
        <v>3.1920026586687744E-2</v>
      </c>
      <c r="M1303" s="75">
        <f t="shared" si="41"/>
        <v>101.83211</v>
      </c>
      <c r="N1303" s="69">
        <f>(Table8[[#This Row],[Adj Close]]-Table8[[#This Row],[Forecast 6 Period ]])</f>
        <v>-4.3397099999999966</v>
      </c>
      <c r="O1303" s="69">
        <f>Table8[[#This Row],[Erorr 2]]^2</f>
        <v>18.833082884099969</v>
      </c>
      <c r="P1303" s="69">
        <f>ABS(Table8[[#This Row],[Erorr 2]])</f>
        <v>4.3397099999999966</v>
      </c>
      <c r="Q1303" s="6">
        <f>Table8[[#This Row],[Abs Erorr 4]]/Table8[[#This Row],[Adj Close]]</f>
        <v>4.451331590975293E-2</v>
      </c>
    </row>
    <row r="1304" spans="6:17" x14ac:dyDescent="0.3">
      <c r="F1304" s="79">
        <v>45357</v>
      </c>
      <c r="G1304" s="80">
        <v>96.818100000000001</v>
      </c>
      <c r="H1304" s="69">
        <f t="shared" si="40"/>
        <v>98.920459999999991</v>
      </c>
      <c r="I1304" s="69">
        <f>(Table8[[#This Row],[Adj Close]]-Table8[[#This Row],[Forecast 3 Period]])</f>
        <v>-2.1023599999999902</v>
      </c>
      <c r="J1304" s="69">
        <f>Table8[[#This Row],[Erorr ]]^2</f>
        <v>4.4199175695999591</v>
      </c>
      <c r="K1304" s="69">
        <f>ABS(Table8[[#This Row],[Erorr ]])</f>
        <v>2.1023599999999902</v>
      </c>
      <c r="L1304" s="6">
        <f>Table8[[#This Row],[Abs Erorr ]]/Table8[[#This Row],[Adj Close]]</f>
        <v>2.1714534782235864E-2</v>
      </c>
      <c r="M1304" s="75">
        <f t="shared" si="41"/>
        <v>100.68905000000001</v>
      </c>
      <c r="N1304" s="69">
        <f>(Table8[[#This Row],[Adj Close]]-Table8[[#This Row],[Forecast 6 Period ]])</f>
        <v>-3.8709500000000077</v>
      </c>
      <c r="O1304" s="69">
        <f>Table8[[#This Row],[Erorr 2]]^2</f>
        <v>14.984253902500059</v>
      </c>
      <c r="P1304" s="69">
        <f>ABS(Table8[[#This Row],[Erorr 2]])</f>
        <v>3.8709500000000077</v>
      </c>
      <c r="Q1304" s="6">
        <f>Table8[[#This Row],[Abs Erorr 4]]/Table8[[#This Row],[Adj Close]]</f>
        <v>3.9981676979821003E-2</v>
      </c>
    </row>
    <row r="1305" spans="6:17" x14ac:dyDescent="0.3">
      <c r="F1305" s="79">
        <v>45358</v>
      </c>
      <c r="G1305" s="80">
        <v>97.373500000000007</v>
      </c>
      <c r="H1305" s="69">
        <f t="shared" si="40"/>
        <v>97.588620000000006</v>
      </c>
      <c r="I1305" s="69">
        <f>(Table8[[#This Row],[Adj Close]]-Table8[[#This Row],[Forecast 3 Period]])</f>
        <v>-0.21511999999999887</v>
      </c>
      <c r="J1305" s="69">
        <f>Table8[[#This Row],[Erorr ]]^2</f>
        <v>4.6276614399999513E-2</v>
      </c>
      <c r="K1305" s="69">
        <f>ABS(Table8[[#This Row],[Erorr ]])</f>
        <v>0.21511999999999887</v>
      </c>
      <c r="L1305" s="6">
        <f>Table8[[#This Row],[Abs Erorr ]]/Table8[[#This Row],[Adj Close]]</f>
        <v>2.2092253025720434E-3</v>
      </c>
      <c r="M1305" s="75">
        <f t="shared" si="41"/>
        <v>99.392359999999996</v>
      </c>
      <c r="N1305" s="69">
        <f>(Table8[[#This Row],[Adj Close]]-Table8[[#This Row],[Forecast 6 Period ]])</f>
        <v>-2.0188599999999894</v>
      </c>
      <c r="O1305" s="69">
        <f>Table8[[#This Row],[Erorr 2]]^2</f>
        <v>4.0757956995999578</v>
      </c>
      <c r="P1305" s="69">
        <f>ABS(Table8[[#This Row],[Erorr 2]])</f>
        <v>2.0188599999999894</v>
      </c>
      <c r="Q1305" s="6">
        <f>Table8[[#This Row],[Abs Erorr 4]]/Table8[[#This Row],[Adj Close]]</f>
        <v>2.0733156351573984E-2</v>
      </c>
    </row>
    <row r="1306" spans="6:17" x14ac:dyDescent="0.3">
      <c r="F1306" s="79">
        <v>45359</v>
      </c>
      <c r="G1306" s="80">
        <v>98.335400000000007</v>
      </c>
      <c r="H1306" s="69">
        <f t="shared" si="40"/>
        <v>97.242550000000008</v>
      </c>
      <c r="I1306" s="69">
        <f>(Table8[[#This Row],[Adj Close]]-Table8[[#This Row],[Forecast 3 Period]])</f>
        <v>1.0928499999999985</v>
      </c>
      <c r="J1306" s="69">
        <f>Table8[[#This Row],[Erorr ]]^2</f>
        <v>1.1943211224999968</v>
      </c>
      <c r="K1306" s="69">
        <f>ABS(Table8[[#This Row],[Erorr ]])</f>
        <v>1.0928499999999985</v>
      </c>
      <c r="L1306" s="6">
        <f>Table8[[#This Row],[Abs Erorr ]]/Table8[[#This Row],[Adj Close]]</f>
        <v>1.1113495241794903E-2</v>
      </c>
      <c r="M1306" s="75">
        <f t="shared" si="41"/>
        <v>98.452399999999997</v>
      </c>
      <c r="N1306" s="69">
        <f>(Table8[[#This Row],[Adj Close]]-Table8[[#This Row],[Forecast 6 Period ]])</f>
        <v>-0.11699999999999022</v>
      </c>
      <c r="O1306" s="69">
        <f>Table8[[#This Row],[Erorr 2]]^2</f>
        <v>1.3688999999997712E-2</v>
      </c>
      <c r="P1306" s="69">
        <f>ABS(Table8[[#This Row],[Erorr 2]])</f>
        <v>0.11699999999999022</v>
      </c>
      <c r="Q1306" s="6">
        <f>Table8[[#This Row],[Abs Erorr 4]]/Table8[[#This Row],[Adj Close]]</f>
        <v>1.1898055023927315E-3</v>
      </c>
    </row>
    <row r="1307" spans="6:17" x14ac:dyDescent="0.3">
      <c r="F1307" s="79">
        <v>45362</v>
      </c>
      <c r="G1307" s="80">
        <v>100.2394</v>
      </c>
      <c r="H1307" s="69">
        <f t="shared" si="40"/>
        <v>97.591639999999998</v>
      </c>
      <c r="I1307" s="69">
        <f>(Table8[[#This Row],[Adj Close]]-Table8[[#This Row],[Forecast 3 Period]])</f>
        <v>2.6477600000000052</v>
      </c>
      <c r="J1307" s="69">
        <f>Table8[[#This Row],[Erorr ]]^2</f>
        <v>7.0106330176000276</v>
      </c>
      <c r="K1307" s="69">
        <f>ABS(Table8[[#This Row],[Erorr ]])</f>
        <v>2.6477600000000052</v>
      </c>
      <c r="L1307" s="6">
        <f>Table8[[#This Row],[Abs Erorr ]]/Table8[[#This Row],[Adj Close]]</f>
        <v>2.6414364012553999E-2</v>
      </c>
      <c r="M1307" s="75">
        <f t="shared" si="41"/>
        <v>97.978380000000001</v>
      </c>
      <c r="N1307" s="69">
        <f>(Table8[[#This Row],[Adj Close]]-Table8[[#This Row],[Forecast 6 Period ]])</f>
        <v>2.261020000000002</v>
      </c>
      <c r="O1307" s="69">
        <f>Table8[[#This Row],[Erorr 2]]^2</f>
        <v>5.1122114404000092</v>
      </c>
      <c r="P1307" s="69">
        <f>ABS(Table8[[#This Row],[Erorr 2]])</f>
        <v>2.261020000000002</v>
      </c>
      <c r="Q1307" s="6">
        <f>Table8[[#This Row],[Abs Erorr 4]]/Table8[[#This Row],[Adj Close]]</f>
        <v>2.2556200456108098E-2</v>
      </c>
    </row>
    <row r="1308" spans="6:17" x14ac:dyDescent="0.3">
      <c r="F1308" s="79">
        <v>45363</v>
      </c>
      <c r="G1308" s="80">
        <v>99.346900000000005</v>
      </c>
      <c r="H1308" s="69">
        <f t="shared" si="40"/>
        <v>98.808430000000016</v>
      </c>
      <c r="I1308" s="69">
        <f>(Table8[[#This Row],[Adj Close]]-Table8[[#This Row],[Forecast 3 Period]])</f>
        <v>0.53846999999998957</v>
      </c>
      <c r="J1308" s="69">
        <f>Table8[[#This Row],[Erorr ]]^2</f>
        <v>0.28994994089998877</v>
      </c>
      <c r="K1308" s="69">
        <f>ABS(Table8[[#This Row],[Erorr ]])</f>
        <v>0.53846999999998957</v>
      </c>
      <c r="L1308" s="6">
        <f>Table8[[#This Row],[Abs Erorr ]]/Table8[[#This Row],[Adj Close]]</f>
        <v>5.4200986643769414E-3</v>
      </c>
      <c r="M1308" s="75">
        <f t="shared" si="41"/>
        <v>98.173740000000009</v>
      </c>
      <c r="N1308" s="69">
        <f>(Table8[[#This Row],[Adj Close]]-Table8[[#This Row],[Forecast 6 Period ]])</f>
        <v>1.1731599999999958</v>
      </c>
      <c r="O1308" s="69">
        <f>Table8[[#This Row],[Erorr 2]]^2</f>
        <v>1.3763043855999901</v>
      </c>
      <c r="P1308" s="69">
        <f>ABS(Table8[[#This Row],[Erorr 2]])</f>
        <v>1.1731599999999958</v>
      </c>
      <c r="Q1308" s="6">
        <f>Table8[[#This Row],[Abs Erorr 4]]/Table8[[#This Row],[Adj Close]]</f>
        <v>1.180872276840038E-2</v>
      </c>
    </row>
    <row r="1309" spans="6:17" x14ac:dyDescent="0.3">
      <c r="F1309" s="79">
        <v>45364</v>
      </c>
      <c r="G1309" s="80">
        <v>100.5171</v>
      </c>
      <c r="H1309" s="69">
        <f t="shared" si="40"/>
        <v>99.311199999999999</v>
      </c>
      <c r="I1309" s="69">
        <f>(Table8[[#This Row],[Adj Close]]-Table8[[#This Row],[Forecast 3 Period]])</f>
        <v>1.2058999999999997</v>
      </c>
      <c r="J1309" s="69">
        <f>Table8[[#This Row],[Erorr ]]^2</f>
        <v>1.4541948099999995</v>
      </c>
      <c r="K1309" s="69">
        <f>ABS(Table8[[#This Row],[Erorr ]])</f>
        <v>1.2058999999999997</v>
      </c>
      <c r="L1309" s="6">
        <f>Table8[[#This Row],[Abs Erorr ]]/Table8[[#This Row],[Adj Close]]</f>
        <v>1.1996963700703659E-2</v>
      </c>
      <c r="M1309" s="75">
        <f t="shared" si="41"/>
        <v>98.490090000000009</v>
      </c>
      <c r="N1309" s="69">
        <f>(Table8[[#This Row],[Adj Close]]-Table8[[#This Row],[Forecast 6 Period ]])</f>
        <v>2.02700999999999</v>
      </c>
      <c r="O1309" s="69">
        <f>Table8[[#This Row],[Erorr 2]]^2</f>
        <v>4.1087695400999591</v>
      </c>
      <c r="P1309" s="69">
        <f>ABS(Table8[[#This Row],[Erorr 2]])</f>
        <v>2.02700999999999</v>
      </c>
      <c r="Q1309" s="6">
        <f>Table8[[#This Row],[Abs Erorr 4]]/Table8[[#This Row],[Adj Close]]</f>
        <v>2.0165822531688537E-2</v>
      </c>
    </row>
    <row r="1310" spans="6:17" x14ac:dyDescent="0.3">
      <c r="F1310" s="79">
        <v>45365</v>
      </c>
      <c r="G1310" s="80">
        <v>99.426199999999994</v>
      </c>
      <c r="H1310" s="69">
        <f t="shared" si="40"/>
        <v>100.08273</v>
      </c>
      <c r="I1310" s="69">
        <f>(Table8[[#This Row],[Adj Close]]-Table8[[#This Row],[Forecast 3 Period]])</f>
        <v>-0.65653000000000361</v>
      </c>
      <c r="J1310" s="69">
        <f>Table8[[#This Row],[Erorr ]]^2</f>
        <v>0.43103164090000473</v>
      </c>
      <c r="K1310" s="69">
        <f>ABS(Table8[[#This Row],[Erorr ]])</f>
        <v>0.65653000000000361</v>
      </c>
      <c r="L1310" s="6">
        <f>Table8[[#This Row],[Abs Erorr ]]/Table8[[#This Row],[Adj Close]]</f>
        <v>6.6031890990503874E-3</v>
      </c>
      <c r="M1310" s="75">
        <f t="shared" si="41"/>
        <v>99.106920000000017</v>
      </c>
      <c r="N1310" s="69">
        <f>(Table8[[#This Row],[Adj Close]]-Table8[[#This Row],[Forecast 6 Period ]])</f>
        <v>0.3192799999999778</v>
      </c>
      <c r="O1310" s="69">
        <f>Table8[[#This Row],[Erorr 2]]^2</f>
        <v>0.10193971839998582</v>
      </c>
      <c r="P1310" s="69">
        <f>ABS(Table8[[#This Row],[Erorr 2]])</f>
        <v>0.3192799999999778</v>
      </c>
      <c r="Q1310" s="6">
        <f>Table8[[#This Row],[Abs Erorr 4]]/Table8[[#This Row],[Adj Close]]</f>
        <v>3.2112260148731203E-3</v>
      </c>
    </row>
    <row r="1311" spans="6:17" x14ac:dyDescent="0.3">
      <c r="F1311" s="79">
        <v>45366</v>
      </c>
      <c r="G1311" s="80">
        <v>98.811400000000006</v>
      </c>
      <c r="H1311" s="69">
        <f t="shared" si="40"/>
        <v>99.729680000000002</v>
      </c>
      <c r="I1311" s="69">
        <f>(Table8[[#This Row],[Adj Close]]-Table8[[#This Row],[Forecast 3 Period]])</f>
        <v>-0.91827999999999577</v>
      </c>
      <c r="J1311" s="69">
        <f>Table8[[#This Row],[Erorr ]]^2</f>
        <v>0.84323815839999228</v>
      </c>
      <c r="K1311" s="69">
        <f>ABS(Table8[[#This Row],[Erorr ]])</f>
        <v>0.91827999999999577</v>
      </c>
      <c r="L1311" s="6">
        <f>Table8[[#This Row],[Abs Erorr ]]/Table8[[#This Row],[Adj Close]]</f>
        <v>9.2932596846112461E-3</v>
      </c>
      <c r="M1311" s="75">
        <f t="shared" si="41"/>
        <v>99.476810000000015</v>
      </c>
      <c r="N1311" s="69">
        <f>(Table8[[#This Row],[Adj Close]]-Table8[[#This Row],[Forecast 6 Period ]])</f>
        <v>-0.66541000000000849</v>
      </c>
      <c r="O1311" s="69">
        <f>Table8[[#This Row],[Erorr 2]]^2</f>
        <v>0.44277046810001131</v>
      </c>
      <c r="P1311" s="69">
        <f>ABS(Table8[[#This Row],[Erorr 2]])</f>
        <v>0.66541000000000849</v>
      </c>
      <c r="Q1311" s="6">
        <f>Table8[[#This Row],[Abs Erorr 4]]/Table8[[#This Row],[Adj Close]]</f>
        <v>6.7341420119541714E-3</v>
      </c>
    </row>
    <row r="1312" spans="6:17" x14ac:dyDescent="0.3">
      <c r="F1312" s="79">
        <v>45369</v>
      </c>
      <c r="G1312" s="80">
        <v>97.918899999999994</v>
      </c>
      <c r="H1312" s="69">
        <f t="shared" si="40"/>
        <v>99.507550000000009</v>
      </c>
      <c r="I1312" s="69">
        <f>(Table8[[#This Row],[Adj Close]]-Table8[[#This Row],[Forecast 3 Period]])</f>
        <v>-1.5886500000000154</v>
      </c>
      <c r="J1312" s="69">
        <f>Table8[[#This Row],[Erorr ]]^2</f>
        <v>2.5238088225000492</v>
      </c>
      <c r="K1312" s="69">
        <f>ABS(Table8[[#This Row],[Erorr ]])</f>
        <v>1.5886500000000154</v>
      </c>
      <c r="L1312" s="6">
        <f>Table8[[#This Row],[Abs Erorr ]]/Table8[[#This Row],[Adj Close]]</f>
        <v>1.6224140589814792E-2</v>
      </c>
      <c r="M1312" s="75">
        <f t="shared" si="41"/>
        <v>99.477800000000002</v>
      </c>
      <c r="N1312" s="69">
        <f>(Table8[[#This Row],[Adj Close]]-Table8[[#This Row],[Forecast 6 Period ]])</f>
        <v>-1.5589000000000084</v>
      </c>
      <c r="O1312" s="69">
        <f>Table8[[#This Row],[Erorr 2]]^2</f>
        <v>2.4301692100000261</v>
      </c>
      <c r="P1312" s="69">
        <f>ABS(Table8[[#This Row],[Erorr 2]])</f>
        <v>1.5589000000000084</v>
      </c>
      <c r="Q1312" s="6">
        <f>Table8[[#This Row],[Abs Erorr 4]]/Table8[[#This Row],[Adj Close]]</f>
        <v>1.5920317732327553E-2</v>
      </c>
    </row>
    <row r="1313" spans="6:17" x14ac:dyDescent="0.3">
      <c r="F1313" s="79">
        <v>45370</v>
      </c>
      <c r="G1313" s="80">
        <v>99.128699999999995</v>
      </c>
      <c r="H1313" s="69">
        <f t="shared" si="40"/>
        <v>98.638840000000002</v>
      </c>
      <c r="I1313" s="69">
        <f>(Table8[[#This Row],[Adj Close]]-Table8[[#This Row],[Forecast 3 Period]])</f>
        <v>0.48985999999999308</v>
      </c>
      <c r="J1313" s="69">
        <f>Table8[[#This Row],[Erorr ]]^2</f>
        <v>0.23996281959999322</v>
      </c>
      <c r="K1313" s="69">
        <f>ABS(Table8[[#This Row],[Erorr ]])</f>
        <v>0.48985999999999308</v>
      </c>
      <c r="L1313" s="6">
        <f>Table8[[#This Row],[Abs Erorr ]]/Table8[[#This Row],[Adj Close]]</f>
        <v>4.9416566544299798E-3</v>
      </c>
      <c r="M1313" s="75">
        <f t="shared" si="41"/>
        <v>99.293350000000004</v>
      </c>
      <c r="N1313" s="69">
        <f>(Table8[[#This Row],[Adj Close]]-Table8[[#This Row],[Forecast 6 Period ]])</f>
        <v>-0.16465000000000884</v>
      </c>
      <c r="O1313" s="69">
        <f>Table8[[#This Row],[Erorr 2]]^2</f>
        <v>2.7109622500002914E-2</v>
      </c>
      <c r="P1313" s="69">
        <f>ABS(Table8[[#This Row],[Erorr 2]])</f>
        <v>0.16465000000000884</v>
      </c>
      <c r="Q1313" s="6">
        <f>Table8[[#This Row],[Abs Erorr 4]]/Table8[[#This Row],[Adj Close]]</f>
        <v>1.6609720494670953E-3</v>
      </c>
    </row>
    <row r="1314" spans="6:17" x14ac:dyDescent="0.3">
      <c r="F1314" s="79">
        <v>45371</v>
      </c>
      <c r="G1314" s="80">
        <v>99.436099999999996</v>
      </c>
      <c r="H1314" s="69">
        <f t="shared" si="40"/>
        <v>98.670569999999998</v>
      </c>
      <c r="I1314" s="69">
        <f>(Table8[[#This Row],[Adj Close]]-Table8[[#This Row],[Forecast 3 Period]])</f>
        <v>0.76552999999999827</v>
      </c>
      <c r="J1314" s="69">
        <f>Table8[[#This Row],[Erorr ]]^2</f>
        <v>0.58603618089999732</v>
      </c>
      <c r="K1314" s="69">
        <f>ABS(Table8[[#This Row],[Erorr ]])</f>
        <v>0.76552999999999827</v>
      </c>
      <c r="L1314" s="6">
        <f>Table8[[#This Row],[Abs Erorr ]]/Table8[[#This Row],[Adj Close]]</f>
        <v>7.698713042848606E-3</v>
      </c>
      <c r="M1314" s="75">
        <f t="shared" si="41"/>
        <v>99.043440000000004</v>
      </c>
      <c r="N1314" s="69">
        <f>(Table8[[#This Row],[Adj Close]]-Table8[[#This Row],[Forecast 6 Period ]])</f>
        <v>0.39265999999999224</v>
      </c>
      <c r="O1314" s="69">
        <f>Table8[[#This Row],[Erorr 2]]^2</f>
        <v>0.15418187559999391</v>
      </c>
      <c r="P1314" s="69">
        <f>ABS(Table8[[#This Row],[Erorr 2]])</f>
        <v>0.39265999999999224</v>
      </c>
      <c r="Q1314" s="6">
        <f>Table8[[#This Row],[Abs Erorr 4]]/Table8[[#This Row],[Adj Close]]</f>
        <v>3.9488676647615123E-3</v>
      </c>
    </row>
    <row r="1315" spans="6:17" x14ac:dyDescent="0.3">
      <c r="F1315" s="79">
        <v>45372</v>
      </c>
      <c r="G1315" s="80">
        <v>99.9816</v>
      </c>
      <c r="H1315" s="69">
        <f t="shared" si="40"/>
        <v>98.888719999999992</v>
      </c>
      <c r="I1315" s="69">
        <f>(Table8[[#This Row],[Adj Close]]-Table8[[#This Row],[Forecast 3 Period]])</f>
        <v>1.0928800000000081</v>
      </c>
      <c r="J1315" s="69">
        <f>Table8[[#This Row],[Erorr ]]^2</f>
        <v>1.1943866944000177</v>
      </c>
      <c r="K1315" s="69">
        <f>ABS(Table8[[#This Row],[Erorr ]])</f>
        <v>1.0928800000000081</v>
      </c>
      <c r="L1315" s="6">
        <f>Table8[[#This Row],[Abs Erorr ]]/Table8[[#This Row],[Adj Close]]</f>
        <v>1.0930811269273626E-2</v>
      </c>
      <c r="M1315" s="75">
        <f t="shared" si="41"/>
        <v>99.053350000000009</v>
      </c>
      <c r="N1315" s="69">
        <f>(Table8[[#This Row],[Adj Close]]-Table8[[#This Row],[Forecast 6 Period ]])</f>
        <v>0.92824999999999136</v>
      </c>
      <c r="O1315" s="69">
        <f>Table8[[#This Row],[Erorr 2]]^2</f>
        <v>0.86164806249998394</v>
      </c>
      <c r="P1315" s="69">
        <f>ABS(Table8[[#This Row],[Erorr 2]])</f>
        <v>0.92824999999999136</v>
      </c>
      <c r="Q1315" s="6">
        <f>Table8[[#This Row],[Abs Erorr 4]]/Table8[[#This Row],[Adj Close]]</f>
        <v>9.2842082943260691E-3</v>
      </c>
    </row>
    <row r="1316" spans="6:17" x14ac:dyDescent="0.3">
      <c r="F1316" s="79">
        <v>45373</v>
      </c>
      <c r="G1316" s="80">
        <v>93.079499999999996</v>
      </c>
      <c r="H1316" s="69">
        <f t="shared" si="40"/>
        <v>99.562079999999995</v>
      </c>
      <c r="I1316" s="69">
        <f>(Table8[[#This Row],[Adj Close]]-Table8[[#This Row],[Forecast 3 Period]])</f>
        <v>-6.4825799999999987</v>
      </c>
      <c r="J1316" s="69">
        <f>Table8[[#This Row],[Erorr ]]^2</f>
        <v>42.02384345639998</v>
      </c>
      <c r="K1316" s="69">
        <f>ABS(Table8[[#This Row],[Erorr ]])</f>
        <v>6.4825799999999987</v>
      </c>
      <c r="L1316" s="6">
        <f>Table8[[#This Row],[Abs Erorr ]]/Table8[[#This Row],[Adj Close]]</f>
        <v>6.9645625513673787E-2</v>
      </c>
      <c r="M1316" s="75">
        <f t="shared" si="41"/>
        <v>99.116820000000004</v>
      </c>
      <c r="N1316" s="69">
        <f>(Table8[[#This Row],[Adj Close]]-Table8[[#This Row],[Forecast 6 Period ]])</f>
        <v>-6.0373200000000082</v>
      </c>
      <c r="O1316" s="69">
        <f>Table8[[#This Row],[Erorr 2]]^2</f>
        <v>36.449232782400102</v>
      </c>
      <c r="P1316" s="69">
        <f>ABS(Table8[[#This Row],[Erorr 2]])</f>
        <v>6.0373200000000082</v>
      </c>
      <c r="Q1316" s="6">
        <f>Table8[[#This Row],[Abs Erorr 4]]/Table8[[#This Row],[Adj Close]]</f>
        <v>6.4861972829677941E-2</v>
      </c>
    </row>
    <row r="1317" spans="6:17" x14ac:dyDescent="0.3">
      <c r="F1317" s="79">
        <v>45376</v>
      </c>
      <c r="G1317" s="80">
        <v>92.970399999999998</v>
      </c>
      <c r="H1317" s="69">
        <f t="shared" si="40"/>
        <v>97.057109999999994</v>
      </c>
      <c r="I1317" s="69">
        <f>(Table8[[#This Row],[Adj Close]]-Table8[[#This Row],[Forecast 3 Period]])</f>
        <v>-4.0867099999999965</v>
      </c>
      <c r="J1317" s="69">
        <f>Table8[[#This Row],[Erorr ]]^2</f>
        <v>16.701198624099973</v>
      </c>
      <c r="K1317" s="69">
        <f>ABS(Table8[[#This Row],[Erorr ]])</f>
        <v>4.0867099999999965</v>
      </c>
      <c r="L1317" s="6">
        <f>Table8[[#This Row],[Abs Erorr ]]/Table8[[#This Row],[Adj Close]]</f>
        <v>4.3957108929293588E-2</v>
      </c>
      <c r="M1317" s="75">
        <f t="shared" si="41"/>
        <v>97.99821</v>
      </c>
      <c r="N1317" s="69">
        <f>(Table8[[#This Row],[Adj Close]]-Table8[[#This Row],[Forecast 6 Period ]])</f>
        <v>-5.0278100000000023</v>
      </c>
      <c r="O1317" s="69">
        <f>Table8[[#This Row],[Erorr 2]]^2</f>
        <v>25.278873396100025</v>
      </c>
      <c r="P1317" s="69">
        <f>ABS(Table8[[#This Row],[Erorr 2]])</f>
        <v>5.0278100000000023</v>
      </c>
      <c r="Q1317" s="6">
        <f>Table8[[#This Row],[Abs Erorr 4]]/Table8[[#This Row],[Adj Close]]</f>
        <v>5.4079685577345077E-2</v>
      </c>
    </row>
    <row r="1318" spans="6:17" x14ac:dyDescent="0.3">
      <c r="F1318" s="79">
        <v>45377</v>
      </c>
      <c r="G1318" s="80">
        <v>91.810100000000006</v>
      </c>
      <c r="H1318" s="69">
        <f t="shared" si="40"/>
        <v>95.106489999999994</v>
      </c>
      <c r="I1318" s="69">
        <f>(Table8[[#This Row],[Adj Close]]-Table8[[#This Row],[Forecast 3 Period]])</f>
        <v>-3.2963899999999882</v>
      </c>
      <c r="J1318" s="69">
        <f>Table8[[#This Row],[Erorr ]]^2</f>
        <v>10.866187032099923</v>
      </c>
      <c r="K1318" s="69">
        <f>ABS(Table8[[#This Row],[Erorr ]])</f>
        <v>3.2963899999999882</v>
      </c>
      <c r="L1318" s="6">
        <f>Table8[[#This Row],[Abs Erorr ]]/Table8[[#This Row],[Adj Close]]</f>
        <v>3.5904437529204171E-2</v>
      </c>
      <c r="M1318" s="75">
        <f t="shared" si="41"/>
        <v>96.798279999999991</v>
      </c>
      <c r="N1318" s="69">
        <f>(Table8[[#This Row],[Adj Close]]-Table8[[#This Row],[Forecast 6 Period ]])</f>
        <v>-4.9881799999999856</v>
      </c>
      <c r="O1318" s="69">
        <f>Table8[[#This Row],[Erorr 2]]^2</f>
        <v>24.881939712399856</v>
      </c>
      <c r="P1318" s="69">
        <f>ABS(Table8[[#This Row],[Erorr 2]])</f>
        <v>4.9881799999999856</v>
      </c>
      <c r="Q1318" s="6">
        <f>Table8[[#This Row],[Abs Erorr 4]]/Table8[[#This Row],[Adj Close]]</f>
        <v>5.4331495118728611E-2</v>
      </c>
    </row>
    <row r="1319" spans="6:17" x14ac:dyDescent="0.3">
      <c r="F1319" s="79">
        <v>45378</v>
      </c>
      <c r="G1319" s="80">
        <v>93.347200000000001</v>
      </c>
      <c r="H1319" s="69">
        <f t="shared" si="40"/>
        <v>92.539010000000005</v>
      </c>
      <c r="I1319" s="69">
        <f>(Table8[[#This Row],[Adj Close]]-Table8[[#This Row],[Forecast 3 Period]])</f>
        <v>0.80818999999999619</v>
      </c>
      <c r="J1319" s="69">
        <f>Table8[[#This Row],[Erorr ]]^2</f>
        <v>0.65317107609999381</v>
      </c>
      <c r="K1319" s="69">
        <f>ABS(Table8[[#This Row],[Erorr ]])</f>
        <v>0.80818999999999619</v>
      </c>
      <c r="L1319" s="6">
        <f>Table8[[#This Row],[Abs Erorr ]]/Table8[[#This Row],[Adj Close]]</f>
        <v>8.6578922560076373E-3</v>
      </c>
      <c r="M1319" s="75">
        <f t="shared" si="41"/>
        <v>95.424800000000005</v>
      </c>
      <c r="N1319" s="69">
        <f>(Table8[[#This Row],[Adj Close]]-Table8[[#This Row],[Forecast 6 Period ]])</f>
        <v>-2.0776000000000039</v>
      </c>
      <c r="O1319" s="69">
        <f>Table8[[#This Row],[Erorr 2]]^2</f>
        <v>4.3164217600000159</v>
      </c>
      <c r="P1319" s="69">
        <f>ABS(Table8[[#This Row],[Erorr 2]])</f>
        <v>2.0776000000000039</v>
      </c>
      <c r="Q1319" s="6">
        <f>Table8[[#This Row],[Abs Erorr 4]]/Table8[[#This Row],[Adj Close]]</f>
        <v>2.2256693291282478E-2</v>
      </c>
    </row>
    <row r="1320" spans="6:17" x14ac:dyDescent="0.3">
      <c r="F1320" s="79">
        <v>45379</v>
      </c>
      <c r="G1320" s="80">
        <v>93.198499999999996</v>
      </c>
      <c r="H1320" s="69">
        <f t="shared" si="40"/>
        <v>92.773030000000006</v>
      </c>
      <c r="I1320" s="69">
        <f>(Table8[[#This Row],[Adj Close]]-Table8[[#This Row],[Forecast 3 Period]])</f>
        <v>0.42546999999999002</v>
      </c>
      <c r="J1320" s="69">
        <f>Table8[[#This Row],[Erorr ]]^2</f>
        <v>0.1810247208999915</v>
      </c>
      <c r="K1320" s="69">
        <f>ABS(Table8[[#This Row],[Erorr ]])</f>
        <v>0.42546999999999002</v>
      </c>
      <c r="L1320" s="6">
        <f>Table8[[#This Row],[Abs Erorr ]]/Table8[[#This Row],[Adj Close]]</f>
        <v>4.5652022296495121E-3</v>
      </c>
      <c r="M1320" s="75">
        <f t="shared" si="41"/>
        <v>94.183210000000003</v>
      </c>
      <c r="N1320" s="69">
        <f>(Table8[[#This Row],[Adj Close]]-Table8[[#This Row],[Forecast 6 Period ]])</f>
        <v>-0.98471000000000686</v>
      </c>
      <c r="O1320" s="69">
        <f>Table8[[#This Row],[Erorr 2]]^2</f>
        <v>0.96965378410001346</v>
      </c>
      <c r="P1320" s="69">
        <f>ABS(Table8[[#This Row],[Erorr 2]])</f>
        <v>0.98471000000000686</v>
      </c>
      <c r="Q1320" s="6">
        <f>Table8[[#This Row],[Abs Erorr 4]]/Table8[[#This Row],[Adj Close]]</f>
        <v>1.056572798918445E-2</v>
      </c>
    </row>
    <row r="1321" spans="6:17" x14ac:dyDescent="0.3">
      <c r="F1321" s="79">
        <v>45383</v>
      </c>
      <c r="G1321" s="80">
        <v>91.790300000000002</v>
      </c>
      <c r="H1321" s="69">
        <f t="shared" si="40"/>
        <v>92.826589999999996</v>
      </c>
      <c r="I1321" s="69">
        <f>(Table8[[#This Row],[Adj Close]]-Table8[[#This Row],[Forecast 3 Period]])</f>
        <v>-1.0362899999999939</v>
      </c>
      <c r="J1321" s="69">
        <f>Table8[[#This Row],[Erorr ]]^2</f>
        <v>1.0738969640999874</v>
      </c>
      <c r="K1321" s="69">
        <f>ABS(Table8[[#This Row],[Erorr ]])</f>
        <v>1.0362899999999939</v>
      </c>
      <c r="L1321" s="6">
        <f>Table8[[#This Row],[Abs Erorr ]]/Table8[[#This Row],[Adj Close]]</f>
        <v>1.1289755017686988E-2</v>
      </c>
      <c r="M1321" s="75">
        <f t="shared" si="41"/>
        <v>93.57135000000001</v>
      </c>
      <c r="N1321" s="69">
        <f>(Table8[[#This Row],[Adj Close]]-Table8[[#This Row],[Forecast 6 Period ]])</f>
        <v>-1.7810500000000076</v>
      </c>
      <c r="O1321" s="69">
        <f>Table8[[#This Row],[Erorr 2]]^2</f>
        <v>3.1721391025000272</v>
      </c>
      <c r="P1321" s="69">
        <f>ABS(Table8[[#This Row],[Erorr 2]])</f>
        <v>1.7810500000000076</v>
      </c>
      <c r="Q1321" s="6">
        <f>Table8[[#This Row],[Abs Erorr 4]]/Table8[[#This Row],[Adj Close]]</f>
        <v>1.9403466379345178E-2</v>
      </c>
    </row>
    <row r="1322" spans="6:17" x14ac:dyDescent="0.3">
      <c r="F1322" s="79">
        <v>45384</v>
      </c>
      <c r="G1322" s="80">
        <v>90.193600000000004</v>
      </c>
      <c r="H1322" s="69">
        <f t="shared" si="40"/>
        <v>92.679829999999995</v>
      </c>
      <c r="I1322" s="69">
        <f>(Table8[[#This Row],[Adj Close]]-Table8[[#This Row],[Forecast 3 Period]])</f>
        <v>-2.4862299999999919</v>
      </c>
      <c r="J1322" s="69">
        <f>Table8[[#This Row],[Erorr ]]^2</f>
        <v>6.1813396128999596</v>
      </c>
      <c r="K1322" s="69">
        <f>ABS(Table8[[#This Row],[Erorr ]])</f>
        <v>2.4862299999999919</v>
      </c>
      <c r="L1322" s="6">
        <f>Table8[[#This Row],[Abs Erorr ]]/Table8[[#This Row],[Adj Close]]</f>
        <v>2.7565481364531318E-2</v>
      </c>
      <c r="M1322" s="75">
        <f t="shared" si="41"/>
        <v>92.63421000000001</v>
      </c>
      <c r="N1322" s="69">
        <f>(Table8[[#This Row],[Adj Close]]-Table8[[#This Row],[Forecast 6 Period ]])</f>
        <v>-2.4406100000000066</v>
      </c>
      <c r="O1322" s="69">
        <f>Table8[[#This Row],[Erorr 2]]^2</f>
        <v>5.9565771721000322</v>
      </c>
      <c r="P1322" s="69">
        <f>ABS(Table8[[#This Row],[Erorr 2]])</f>
        <v>2.4406100000000066</v>
      </c>
      <c r="Q1322" s="6">
        <f>Table8[[#This Row],[Abs Erorr 4]]/Table8[[#This Row],[Adj Close]]</f>
        <v>2.7059680509481897E-2</v>
      </c>
    </row>
    <row r="1323" spans="6:17" x14ac:dyDescent="0.3">
      <c r="F1323" s="79">
        <v>45385</v>
      </c>
      <c r="G1323" s="80">
        <v>89.578800000000001</v>
      </c>
      <c r="H1323" s="69">
        <f t="shared" si="40"/>
        <v>91.574079999999995</v>
      </c>
      <c r="I1323" s="69">
        <f>(Table8[[#This Row],[Adj Close]]-Table8[[#This Row],[Forecast 3 Period]])</f>
        <v>-1.9952799999999939</v>
      </c>
      <c r="J1323" s="69">
        <f>Table8[[#This Row],[Erorr ]]^2</f>
        <v>3.9811422783999757</v>
      </c>
      <c r="K1323" s="69">
        <f>ABS(Table8[[#This Row],[Erorr ]])</f>
        <v>1.9952799999999939</v>
      </c>
      <c r="L1323" s="6">
        <f>Table8[[#This Row],[Abs Erorr ]]/Table8[[#This Row],[Adj Close]]</f>
        <v>2.2274020192277571E-2</v>
      </c>
      <c r="M1323" s="75">
        <f t="shared" si="41"/>
        <v>92.183970000000016</v>
      </c>
      <c r="N1323" s="69">
        <f>(Table8[[#This Row],[Adj Close]]-Table8[[#This Row],[Forecast 6 Period ]])</f>
        <v>-2.6051700000000153</v>
      </c>
      <c r="O1323" s="69">
        <f>Table8[[#This Row],[Erorr 2]]^2</f>
        <v>6.7869107289000796</v>
      </c>
      <c r="P1323" s="69">
        <f>ABS(Table8[[#This Row],[Erorr 2]])</f>
        <v>2.6051700000000153</v>
      </c>
      <c r="Q1323" s="6">
        <f>Table8[[#This Row],[Abs Erorr 4]]/Table8[[#This Row],[Adj Close]]</f>
        <v>2.908243914854871E-2</v>
      </c>
    </row>
    <row r="1324" spans="6:17" x14ac:dyDescent="0.3">
      <c r="F1324" s="79">
        <v>45386</v>
      </c>
      <c r="G1324" s="80">
        <v>88.329300000000003</v>
      </c>
      <c r="H1324" s="69">
        <f t="shared" si="40"/>
        <v>90.426690000000008</v>
      </c>
      <c r="I1324" s="69">
        <f>(Table8[[#This Row],[Adj Close]]-Table8[[#This Row],[Forecast 3 Period]])</f>
        <v>-2.0973900000000043</v>
      </c>
      <c r="J1324" s="69">
        <f>Table8[[#This Row],[Erorr ]]^2</f>
        <v>4.3990448121000183</v>
      </c>
      <c r="K1324" s="69">
        <f>ABS(Table8[[#This Row],[Erorr ]])</f>
        <v>2.0973900000000043</v>
      </c>
      <c r="L1324" s="6">
        <f>Table8[[#This Row],[Abs Erorr ]]/Table8[[#This Row],[Adj Close]]</f>
        <v>2.3745121947077633E-2</v>
      </c>
      <c r="M1324" s="75">
        <f t="shared" si="41"/>
        <v>91.467970000000008</v>
      </c>
      <c r="N1324" s="69">
        <f>(Table8[[#This Row],[Adj Close]]-Table8[[#This Row],[Forecast 6 Period ]])</f>
        <v>-3.1386700000000047</v>
      </c>
      <c r="O1324" s="69">
        <f>Table8[[#This Row],[Erorr 2]]^2</f>
        <v>9.8512493689000298</v>
      </c>
      <c r="P1324" s="69">
        <f>ABS(Table8[[#This Row],[Erorr 2]])</f>
        <v>3.1386700000000047</v>
      </c>
      <c r="Q1324" s="6">
        <f>Table8[[#This Row],[Abs Erorr 4]]/Table8[[#This Row],[Adj Close]]</f>
        <v>3.5533735691327846E-2</v>
      </c>
    </row>
    <row r="1325" spans="6:17" x14ac:dyDescent="0.3">
      <c r="F1325" s="79">
        <v>45387</v>
      </c>
      <c r="G1325" s="80">
        <v>88.101200000000006</v>
      </c>
      <c r="H1325" s="69">
        <f t="shared" si="40"/>
        <v>89.263440000000003</v>
      </c>
      <c r="I1325" s="69">
        <f>(Table8[[#This Row],[Adj Close]]-Table8[[#This Row],[Forecast 3 Period]])</f>
        <v>-1.1622399999999971</v>
      </c>
      <c r="J1325" s="69">
        <f>Table8[[#This Row],[Erorr ]]^2</f>
        <v>1.3508018175999932</v>
      </c>
      <c r="K1325" s="69">
        <f>ABS(Table8[[#This Row],[Erorr ]])</f>
        <v>1.1622399999999971</v>
      </c>
      <c r="L1325" s="6">
        <f>Table8[[#This Row],[Abs Erorr ]]/Table8[[#This Row],[Adj Close]]</f>
        <v>1.3192101810190973E-2</v>
      </c>
      <c r="M1325" s="75">
        <f t="shared" si="41"/>
        <v>90.63297</v>
      </c>
      <c r="N1325" s="69">
        <f>(Table8[[#This Row],[Adj Close]]-Table8[[#This Row],[Forecast 6 Period ]])</f>
        <v>-2.5317699999999945</v>
      </c>
      <c r="O1325" s="69">
        <f>Table8[[#This Row],[Erorr 2]]^2</f>
        <v>6.4098593328999725</v>
      </c>
      <c r="P1325" s="69">
        <f>ABS(Table8[[#This Row],[Erorr 2]])</f>
        <v>2.5317699999999945</v>
      </c>
      <c r="Q1325" s="6">
        <f>Table8[[#This Row],[Abs Erorr 4]]/Table8[[#This Row],[Adj Close]]</f>
        <v>2.8737066010451551E-2</v>
      </c>
    </row>
    <row r="1326" spans="6:17" x14ac:dyDescent="0.3">
      <c r="F1326" s="79">
        <v>45390</v>
      </c>
      <c r="G1326" s="80">
        <v>89.251499999999993</v>
      </c>
      <c r="H1326" s="69">
        <f t="shared" si="40"/>
        <v>88.612909999999999</v>
      </c>
      <c r="I1326" s="69">
        <f>(Table8[[#This Row],[Adj Close]]-Table8[[#This Row],[Forecast 3 Period]])</f>
        <v>0.63858999999999355</v>
      </c>
      <c r="J1326" s="69">
        <f>Table8[[#This Row],[Erorr ]]^2</f>
        <v>0.40779718809999177</v>
      </c>
      <c r="K1326" s="69">
        <f>ABS(Table8[[#This Row],[Erorr ]])</f>
        <v>0.63858999999999355</v>
      </c>
      <c r="L1326" s="6">
        <f>Table8[[#This Row],[Abs Erorr ]]/Table8[[#This Row],[Adj Close]]</f>
        <v>7.1549497767543803E-3</v>
      </c>
      <c r="M1326" s="75">
        <f t="shared" si="41"/>
        <v>89.739460000000008</v>
      </c>
      <c r="N1326" s="69">
        <f>(Table8[[#This Row],[Adj Close]]-Table8[[#This Row],[Forecast 6 Period ]])</f>
        <v>-0.48796000000001527</v>
      </c>
      <c r="O1326" s="69">
        <f>Table8[[#This Row],[Erorr 2]]^2</f>
        <v>0.2381049616000149</v>
      </c>
      <c r="P1326" s="69">
        <f>ABS(Table8[[#This Row],[Erorr 2]])</f>
        <v>0.48796000000001527</v>
      </c>
      <c r="Q1326" s="6">
        <f>Table8[[#This Row],[Abs Erorr 4]]/Table8[[#This Row],[Adj Close]]</f>
        <v>5.467247049069375E-3</v>
      </c>
    </row>
    <row r="1327" spans="6:17" x14ac:dyDescent="0.3">
      <c r="F1327" s="79">
        <v>45391</v>
      </c>
      <c r="G1327" s="80">
        <v>90.243200000000002</v>
      </c>
      <c r="H1327" s="69">
        <f t="shared" si="40"/>
        <v>88.629750000000001</v>
      </c>
      <c r="I1327" s="69">
        <f>(Table8[[#This Row],[Adj Close]]-Table8[[#This Row],[Forecast 3 Period]])</f>
        <v>1.6134500000000003</v>
      </c>
      <c r="J1327" s="69">
        <f>Table8[[#This Row],[Erorr ]]^2</f>
        <v>2.6032209025000008</v>
      </c>
      <c r="K1327" s="69">
        <f>ABS(Table8[[#This Row],[Erorr ]])</f>
        <v>1.6134500000000003</v>
      </c>
      <c r="L1327" s="6">
        <f>Table8[[#This Row],[Abs Erorr ]]/Table8[[#This Row],[Adj Close]]</f>
        <v>1.7878909435835613E-2</v>
      </c>
      <c r="M1327" s="75">
        <f t="shared" si="41"/>
        <v>89.250550000000004</v>
      </c>
      <c r="N1327" s="69">
        <f>(Table8[[#This Row],[Adj Close]]-Table8[[#This Row],[Forecast 6 Period ]])</f>
        <v>0.99264999999999759</v>
      </c>
      <c r="O1327" s="69">
        <f>Table8[[#This Row],[Erorr 2]]^2</f>
        <v>0.98535402249999526</v>
      </c>
      <c r="P1327" s="69">
        <f>ABS(Table8[[#This Row],[Erorr 2]])</f>
        <v>0.99264999999999759</v>
      </c>
      <c r="Q1327" s="6">
        <f>Table8[[#This Row],[Abs Erorr 4]]/Table8[[#This Row],[Adj Close]]</f>
        <v>1.0999720754583144E-2</v>
      </c>
    </row>
    <row r="1328" spans="6:17" x14ac:dyDescent="0.3">
      <c r="F1328" s="79">
        <v>45392</v>
      </c>
      <c r="G1328" s="80">
        <v>88.259900000000002</v>
      </c>
      <c r="H1328" s="69">
        <f t="shared" si="40"/>
        <v>89.303089999999997</v>
      </c>
      <c r="I1328" s="69">
        <f>(Table8[[#This Row],[Adj Close]]-Table8[[#This Row],[Forecast 3 Period]])</f>
        <v>-1.0431899999999956</v>
      </c>
      <c r="J1328" s="69">
        <f>Table8[[#This Row],[Erorr ]]^2</f>
        <v>1.0882453760999908</v>
      </c>
      <c r="K1328" s="69">
        <f>ABS(Table8[[#This Row],[Erorr ]])</f>
        <v>1.0431899999999956</v>
      </c>
      <c r="L1328" s="6">
        <f>Table8[[#This Row],[Abs Erorr ]]/Table8[[#This Row],[Adj Close]]</f>
        <v>1.181952392876035E-2</v>
      </c>
      <c r="M1328" s="75">
        <f t="shared" si="41"/>
        <v>89.162280000000024</v>
      </c>
      <c r="N1328" s="69">
        <f>(Table8[[#This Row],[Adj Close]]-Table8[[#This Row],[Forecast 6 Period ]])</f>
        <v>-0.90238000000002216</v>
      </c>
      <c r="O1328" s="69">
        <f>Table8[[#This Row],[Erorr 2]]^2</f>
        <v>0.81428966440004003</v>
      </c>
      <c r="P1328" s="69">
        <f>ABS(Table8[[#This Row],[Erorr 2]])</f>
        <v>0.90238000000002216</v>
      </c>
      <c r="Q1328" s="6">
        <f>Table8[[#This Row],[Abs Erorr 4]]/Table8[[#This Row],[Adj Close]]</f>
        <v>1.0224122166465429E-2</v>
      </c>
    </row>
    <row r="1329" spans="6:17" x14ac:dyDescent="0.3">
      <c r="F1329" s="79">
        <v>45393</v>
      </c>
      <c r="G1329" s="80">
        <v>91.234899999999996</v>
      </c>
      <c r="H1329" s="69">
        <f t="shared" si="40"/>
        <v>89.152369999999991</v>
      </c>
      <c r="I1329" s="69">
        <f>(Table8[[#This Row],[Adj Close]]-Table8[[#This Row],[Forecast 3 Period]])</f>
        <v>2.0825300000000055</v>
      </c>
      <c r="J1329" s="69">
        <f>Table8[[#This Row],[Erorr ]]^2</f>
        <v>4.3369312009000227</v>
      </c>
      <c r="K1329" s="69">
        <f>ABS(Table8[[#This Row],[Erorr ]])</f>
        <v>2.0825300000000055</v>
      </c>
      <c r="L1329" s="6">
        <f>Table8[[#This Row],[Abs Erorr ]]/Table8[[#This Row],[Adj Close]]</f>
        <v>2.2826023813255734E-2</v>
      </c>
      <c r="M1329" s="75">
        <f t="shared" si="41"/>
        <v>88.961970000000022</v>
      </c>
      <c r="N1329" s="69">
        <f>(Table8[[#This Row],[Adj Close]]-Table8[[#This Row],[Forecast 6 Period ]])</f>
        <v>2.2729299999999739</v>
      </c>
      <c r="O1329" s="69">
        <f>Table8[[#This Row],[Erorr 2]]^2</f>
        <v>5.1662107848998815</v>
      </c>
      <c r="P1329" s="69">
        <f>ABS(Table8[[#This Row],[Erorr 2]])</f>
        <v>2.2729299999999739</v>
      </c>
      <c r="Q1329" s="6">
        <f>Table8[[#This Row],[Abs Erorr 4]]/Table8[[#This Row],[Adj Close]]</f>
        <v>2.4912944498212571E-2</v>
      </c>
    </row>
    <row r="1330" spans="6:17" x14ac:dyDescent="0.3">
      <c r="F1330" s="79">
        <v>45394</v>
      </c>
      <c r="G1330" s="80">
        <v>91.234899999999996</v>
      </c>
      <c r="H1330" s="69">
        <f t="shared" si="40"/>
        <v>90.044889999999995</v>
      </c>
      <c r="I1330" s="69">
        <f>(Table8[[#This Row],[Adj Close]]-Table8[[#This Row],[Forecast 3 Period]])</f>
        <v>1.1900100000000009</v>
      </c>
      <c r="J1330" s="69">
        <f>Table8[[#This Row],[Erorr ]]^2</f>
        <v>1.4161238001000021</v>
      </c>
      <c r="K1330" s="69">
        <f>ABS(Table8[[#This Row],[Erorr ]])</f>
        <v>1.1900100000000009</v>
      </c>
      <c r="L1330" s="6">
        <f>Table8[[#This Row],[Abs Erorr ]]/Table8[[#This Row],[Adj Close]]</f>
        <v>1.3043363888161229E-2</v>
      </c>
      <c r="M1330" s="75">
        <f t="shared" si="41"/>
        <v>89.440950000000015</v>
      </c>
      <c r="N1330" s="69">
        <f>(Table8[[#This Row],[Adj Close]]-Table8[[#This Row],[Forecast 6 Period ]])</f>
        <v>1.7939499999999811</v>
      </c>
      <c r="O1330" s="69">
        <f>Table8[[#This Row],[Erorr 2]]^2</f>
        <v>3.218256602499932</v>
      </c>
      <c r="P1330" s="69">
        <f>ABS(Table8[[#This Row],[Erorr 2]])</f>
        <v>1.7939499999999811</v>
      </c>
      <c r="Q1330" s="6">
        <f>Table8[[#This Row],[Abs Erorr 4]]/Table8[[#This Row],[Adj Close]]</f>
        <v>1.9662979846527821E-2</v>
      </c>
    </row>
    <row r="1331" spans="6:17" x14ac:dyDescent="0.3">
      <c r="F1331" s="79">
        <v>45397</v>
      </c>
      <c r="G1331" s="80">
        <v>92.325800000000001</v>
      </c>
      <c r="H1331" s="69">
        <f t="shared" si="40"/>
        <v>90.342399999999998</v>
      </c>
      <c r="I1331" s="69">
        <f>(Table8[[#This Row],[Adj Close]]-Table8[[#This Row],[Forecast 3 Period]])</f>
        <v>1.9834000000000032</v>
      </c>
      <c r="J1331" s="69">
        <f>Table8[[#This Row],[Erorr ]]^2</f>
        <v>3.9338755600000126</v>
      </c>
      <c r="K1331" s="69">
        <f>ABS(Table8[[#This Row],[Erorr ]])</f>
        <v>1.9834000000000032</v>
      </c>
      <c r="L1331" s="6">
        <f>Table8[[#This Row],[Abs Erorr ]]/Table8[[#This Row],[Adj Close]]</f>
        <v>2.1482619159541572E-2</v>
      </c>
      <c r="M1331" s="75">
        <f t="shared" si="41"/>
        <v>89.929850000000002</v>
      </c>
      <c r="N1331" s="69">
        <f>(Table8[[#This Row],[Adj Close]]-Table8[[#This Row],[Forecast 6 Period ]])</f>
        <v>2.3959499999999991</v>
      </c>
      <c r="O1331" s="69">
        <f>Table8[[#This Row],[Erorr 2]]^2</f>
        <v>5.7405764024999959</v>
      </c>
      <c r="P1331" s="69">
        <f>ABS(Table8[[#This Row],[Erorr 2]])</f>
        <v>2.3959499999999991</v>
      </c>
      <c r="Q1331" s="6">
        <f>Table8[[#This Row],[Abs Erorr 4]]/Table8[[#This Row],[Adj Close]]</f>
        <v>2.5951034272110277E-2</v>
      </c>
    </row>
    <row r="1332" spans="6:17" x14ac:dyDescent="0.3">
      <c r="F1332" s="79">
        <v>45398</v>
      </c>
      <c r="G1332" s="80">
        <v>92.613399999999999</v>
      </c>
      <c r="H1332" s="69">
        <f t="shared" si="40"/>
        <v>91.671260000000004</v>
      </c>
      <c r="I1332" s="69">
        <f>(Table8[[#This Row],[Adj Close]]-Table8[[#This Row],[Forecast 3 Period]])</f>
        <v>0.94213999999999487</v>
      </c>
      <c r="J1332" s="69">
        <f>Table8[[#This Row],[Erorr ]]^2</f>
        <v>0.88762777959999029</v>
      </c>
      <c r="K1332" s="69">
        <f>ABS(Table8[[#This Row],[Erorr ]])</f>
        <v>0.94213999999999487</v>
      </c>
      <c r="L1332" s="6">
        <f>Table8[[#This Row],[Abs Erorr ]]/Table8[[#This Row],[Adj Close]]</f>
        <v>1.0172825962549641E-2</v>
      </c>
      <c r="M1332" s="75">
        <f t="shared" si="41"/>
        <v>90.560570000000013</v>
      </c>
      <c r="N1332" s="69">
        <f>(Table8[[#This Row],[Adj Close]]-Table8[[#This Row],[Forecast 6 Period ]])</f>
        <v>2.0528299999999859</v>
      </c>
      <c r="O1332" s="69">
        <f>Table8[[#This Row],[Erorr 2]]^2</f>
        <v>4.2141110088999421</v>
      </c>
      <c r="P1332" s="69">
        <f>ABS(Table8[[#This Row],[Erorr 2]])</f>
        <v>2.0528299999999859</v>
      </c>
      <c r="Q1332" s="6">
        <f>Table8[[#This Row],[Abs Erorr 4]]/Table8[[#This Row],[Adj Close]]</f>
        <v>2.216558295019928E-2</v>
      </c>
    </row>
    <row r="1333" spans="6:17" x14ac:dyDescent="0.3">
      <c r="F1333" s="79">
        <v>45399</v>
      </c>
      <c r="G1333" s="80">
        <v>94.051299999999998</v>
      </c>
      <c r="H1333" s="69">
        <f t="shared" si="40"/>
        <v>92.113569999999996</v>
      </c>
      <c r="I1333" s="69">
        <f>(Table8[[#This Row],[Adj Close]]-Table8[[#This Row],[Forecast 3 Period]])</f>
        <v>1.937730000000002</v>
      </c>
      <c r="J1333" s="69">
        <f>Table8[[#This Row],[Erorr ]]^2</f>
        <v>3.7547975529000075</v>
      </c>
      <c r="K1333" s="69">
        <f>ABS(Table8[[#This Row],[Erorr ]])</f>
        <v>1.937730000000002</v>
      </c>
      <c r="L1333" s="6">
        <f>Table8[[#This Row],[Abs Erorr ]]/Table8[[#This Row],[Adj Close]]</f>
        <v>2.0602905010350756E-2</v>
      </c>
      <c r="M1333" s="75">
        <f t="shared" si="41"/>
        <v>91.332110000000014</v>
      </c>
      <c r="N1333" s="69">
        <f>(Table8[[#This Row],[Adj Close]]-Table8[[#This Row],[Forecast 6 Period ]])</f>
        <v>2.7191899999999833</v>
      </c>
      <c r="O1333" s="69">
        <f>Table8[[#This Row],[Erorr 2]]^2</f>
        <v>7.3939942560999095</v>
      </c>
      <c r="P1333" s="69">
        <f>ABS(Table8[[#This Row],[Erorr 2]])</f>
        <v>2.7191899999999833</v>
      </c>
      <c r="Q1333" s="6">
        <f>Table8[[#This Row],[Abs Erorr 4]]/Table8[[#This Row],[Adj Close]]</f>
        <v>2.8911774744208571E-2</v>
      </c>
    </row>
    <row r="1334" spans="6:17" x14ac:dyDescent="0.3">
      <c r="F1334" s="79">
        <v>45400</v>
      </c>
      <c r="G1334" s="80">
        <v>94.943799999999996</v>
      </c>
      <c r="H1334" s="69">
        <f t="shared" si="40"/>
        <v>93.102279999999993</v>
      </c>
      <c r="I1334" s="69">
        <f>(Table8[[#This Row],[Adj Close]]-Table8[[#This Row],[Forecast 3 Period]])</f>
        <v>1.8415200000000027</v>
      </c>
      <c r="J1334" s="69">
        <f>Table8[[#This Row],[Erorr ]]^2</f>
        <v>3.3911959104000098</v>
      </c>
      <c r="K1334" s="69">
        <f>ABS(Table8[[#This Row],[Erorr ]])</f>
        <v>1.8415200000000027</v>
      </c>
      <c r="L1334" s="6">
        <f>Table8[[#This Row],[Abs Erorr ]]/Table8[[#This Row],[Adj Close]]</f>
        <v>1.9395895255930381E-2</v>
      </c>
      <c r="M1334" s="75">
        <f t="shared" si="41"/>
        <v>91.994560000000021</v>
      </c>
      <c r="N1334" s="69">
        <f>(Table8[[#This Row],[Adj Close]]-Table8[[#This Row],[Forecast 6 Period ]])</f>
        <v>2.9492399999999748</v>
      </c>
      <c r="O1334" s="69">
        <f>Table8[[#This Row],[Erorr 2]]^2</f>
        <v>8.6980165775998515</v>
      </c>
      <c r="P1334" s="69">
        <f>ABS(Table8[[#This Row],[Erorr 2]])</f>
        <v>2.9492399999999748</v>
      </c>
      <c r="Q1334" s="6">
        <f>Table8[[#This Row],[Abs Erorr 4]]/Table8[[#This Row],[Adj Close]]</f>
        <v>3.1063007800403764E-2</v>
      </c>
    </row>
    <row r="1335" spans="6:17" x14ac:dyDescent="0.3">
      <c r="F1335" s="79">
        <v>45401</v>
      </c>
      <c r="G1335" s="80">
        <v>93.743899999999996</v>
      </c>
      <c r="H1335" s="69">
        <f t="shared" si="40"/>
        <v>93.976929999999996</v>
      </c>
      <c r="I1335" s="69">
        <f>(Table8[[#This Row],[Adj Close]]-Table8[[#This Row],[Forecast 3 Period]])</f>
        <v>-0.2330299999999994</v>
      </c>
      <c r="J1335" s="69">
        <f>Table8[[#This Row],[Erorr ]]^2</f>
        <v>5.4302980899999721E-2</v>
      </c>
      <c r="K1335" s="69">
        <f>ABS(Table8[[#This Row],[Erorr ]])</f>
        <v>0.2330299999999994</v>
      </c>
      <c r="L1335" s="6">
        <f>Table8[[#This Row],[Abs Erorr ]]/Table8[[#This Row],[Adj Close]]</f>
        <v>2.4858150770343396E-3</v>
      </c>
      <c r="M1335" s="75">
        <f t="shared" si="41"/>
        <v>93.033840000000012</v>
      </c>
      <c r="N1335" s="69">
        <f>(Table8[[#This Row],[Adj Close]]-Table8[[#This Row],[Forecast 6 Period ]])</f>
        <v>0.71005999999998437</v>
      </c>
      <c r="O1335" s="69">
        <f>Table8[[#This Row],[Erorr 2]]^2</f>
        <v>0.50418520359997776</v>
      </c>
      <c r="P1335" s="69">
        <f>ABS(Table8[[#This Row],[Erorr 2]])</f>
        <v>0.71005999999998437</v>
      </c>
      <c r="Q1335" s="6">
        <f>Table8[[#This Row],[Abs Erorr 4]]/Table8[[#This Row],[Adj Close]]</f>
        <v>7.5744661785991877E-3</v>
      </c>
    </row>
    <row r="1336" spans="6:17" x14ac:dyDescent="0.3">
      <c r="F1336" s="79">
        <v>45404</v>
      </c>
      <c r="G1336" s="80">
        <v>93.406700000000001</v>
      </c>
      <c r="H1336" s="69">
        <f t="shared" si="40"/>
        <v>94.196089999999998</v>
      </c>
      <c r="I1336" s="69">
        <f>(Table8[[#This Row],[Adj Close]]-Table8[[#This Row],[Forecast 3 Period]])</f>
        <v>-0.78938999999999737</v>
      </c>
      <c r="J1336" s="69">
        <f>Table8[[#This Row],[Erorr ]]^2</f>
        <v>0.62313657209999584</v>
      </c>
      <c r="K1336" s="69">
        <f>ABS(Table8[[#This Row],[Erorr ]])</f>
        <v>0.78938999999999737</v>
      </c>
      <c r="L1336" s="6">
        <f>Table8[[#This Row],[Abs Erorr ]]/Table8[[#This Row],[Adj Close]]</f>
        <v>8.4511068263839455E-3</v>
      </c>
      <c r="M1336" s="75">
        <f t="shared" si="41"/>
        <v>93.426550000000006</v>
      </c>
      <c r="N1336" s="69">
        <f>(Table8[[#This Row],[Adj Close]]-Table8[[#This Row],[Forecast 6 Period ]])</f>
        <v>-1.9850000000005252E-2</v>
      </c>
      <c r="O1336" s="69">
        <f>Table8[[#This Row],[Erorr 2]]^2</f>
        <v>3.940225000002085E-4</v>
      </c>
      <c r="P1336" s="69">
        <f>ABS(Table8[[#This Row],[Erorr 2]])</f>
        <v>1.9850000000005252E-2</v>
      </c>
      <c r="Q1336" s="6">
        <f>Table8[[#This Row],[Abs Erorr 4]]/Table8[[#This Row],[Adj Close]]</f>
        <v>2.1251152219278974E-4</v>
      </c>
    </row>
    <row r="1337" spans="6:17" x14ac:dyDescent="0.3">
      <c r="F1337" s="79">
        <v>45405</v>
      </c>
      <c r="G1337" s="80">
        <v>93.238100000000003</v>
      </c>
      <c r="H1337" s="69">
        <f t="shared" si="40"/>
        <v>93.968989999999991</v>
      </c>
      <c r="I1337" s="69">
        <f>(Table8[[#This Row],[Adj Close]]-Table8[[#This Row],[Forecast 3 Period]])</f>
        <v>-0.73088999999998805</v>
      </c>
      <c r="J1337" s="69">
        <f>Table8[[#This Row],[Erorr ]]^2</f>
        <v>0.53420019209998248</v>
      </c>
      <c r="K1337" s="69">
        <f>ABS(Table8[[#This Row],[Erorr ]])</f>
        <v>0.73088999999998805</v>
      </c>
      <c r="L1337" s="6">
        <f>Table8[[#This Row],[Abs Erorr ]]/Table8[[#This Row],[Adj Close]]</f>
        <v>7.8389628274277146E-3</v>
      </c>
      <c r="M1337" s="75">
        <f t="shared" si="41"/>
        <v>93.723060000000004</v>
      </c>
      <c r="N1337" s="69">
        <f>(Table8[[#This Row],[Adj Close]]-Table8[[#This Row],[Forecast 6 Period ]])</f>
        <v>-0.48496000000000095</v>
      </c>
      <c r="O1337" s="69">
        <f>Table8[[#This Row],[Erorr 2]]^2</f>
        <v>0.23518620160000092</v>
      </c>
      <c r="P1337" s="69">
        <f>ABS(Table8[[#This Row],[Erorr 2]])</f>
        <v>0.48496000000000095</v>
      </c>
      <c r="Q1337" s="6">
        <f>Table8[[#This Row],[Abs Erorr 4]]/Table8[[#This Row],[Adj Close]]</f>
        <v>5.2013071909444847E-3</v>
      </c>
    </row>
    <row r="1338" spans="6:17" x14ac:dyDescent="0.3">
      <c r="F1338" s="79">
        <v>45406</v>
      </c>
      <c r="G1338" s="80">
        <v>93.852999999999994</v>
      </c>
      <c r="H1338" s="69">
        <f t="shared" si="40"/>
        <v>93.440420000000003</v>
      </c>
      <c r="I1338" s="69">
        <f>(Table8[[#This Row],[Adj Close]]-Table8[[#This Row],[Forecast 3 Period]])</f>
        <v>0.41257999999999129</v>
      </c>
      <c r="J1338" s="69">
        <f>Table8[[#This Row],[Erorr ]]^2</f>
        <v>0.17022225639999281</v>
      </c>
      <c r="K1338" s="69">
        <f>ABS(Table8[[#This Row],[Erorr ]])</f>
        <v>0.41257999999999129</v>
      </c>
      <c r="L1338" s="6">
        <f>Table8[[#This Row],[Abs Erorr ]]/Table8[[#This Row],[Adj Close]]</f>
        <v>4.3960235687723493E-3</v>
      </c>
      <c r="M1338" s="75">
        <f t="shared" si="41"/>
        <v>93.732970000000009</v>
      </c>
      <c r="N1338" s="69">
        <f>(Table8[[#This Row],[Adj Close]]-Table8[[#This Row],[Forecast 6 Period ]])</f>
        <v>0.12002999999998565</v>
      </c>
      <c r="O1338" s="69">
        <f>Table8[[#This Row],[Erorr 2]]^2</f>
        <v>1.4407200899996555E-2</v>
      </c>
      <c r="P1338" s="69">
        <f>ABS(Table8[[#This Row],[Erorr 2]])</f>
        <v>0.12002999999998565</v>
      </c>
      <c r="Q1338" s="6">
        <f>Table8[[#This Row],[Abs Erorr 4]]/Table8[[#This Row],[Adj Close]]</f>
        <v>1.278914898830998E-3</v>
      </c>
    </row>
    <row r="1339" spans="6:17" x14ac:dyDescent="0.3">
      <c r="F1339" s="79">
        <v>45407</v>
      </c>
      <c r="G1339" s="80">
        <v>93.158799999999999</v>
      </c>
      <c r="H1339" s="69">
        <f t="shared" si="40"/>
        <v>93.534639999999996</v>
      </c>
      <c r="I1339" s="69">
        <f>(Table8[[#This Row],[Adj Close]]-Table8[[#This Row],[Forecast 3 Period]])</f>
        <v>-0.37583999999999662</v>
      </c>
      <c r="J1339" s="69">
        <f>Table8[[#This Row],[Erorr ]]^2</f>
        <v>0.14125570559999745</v>
      </c>
      <c r="K1339" s="69">
        <f>ABS(Table8[[#This Row],[Erorr ]])</f>
        <v>0.37583999999999662</v>
      </c>
      <c r="L1339" s="6">
        <f>Table8[[#This Row],[Abs Erorr ]]/Table8[[#This Row],[Adj Close]]</f>
        <v>4.0344014736127627E-3</v>
      </c>
      <c r="M1339" s="75">
        <f t="shared" si="41"/>
        <v>93.747849999999985</v>
      </c>
      <c r="N1339" s="69">
        <f>(Table8[[#This Row],[Adj Close]]-Table8[[#This Row],[Forecast 6 Period ]])</f>
        <v>-0.58904999999998608</v>
      </c>
      <c r="O1339" s="69">
        <f>Table8[[#This Row],[Erorr 2]]^2</f>
        <v>0.34697990249998362</v>
      </c>
      <c r="P1339" s="69">
        <f>ABS(Table8[[#This Row],[Erorr 2]])</f>
        <v>0.58904999999998608</v>
      </c>
      <c r="Q1339" s="6">
        <f>Table8[[#This Row],[Abs Erorr 4]]/Table8[[#This Row],[Adj Close]]</f>
        <v>6.323074148657841E-3</v>
      </c>
    </row>
    <row r="1340" spans="6:17" x14ac:dyDescent="0.3">
      <c r="F1340" s="79">
        <v>45408</v>
      </c>
      <c r="G1340" s="80">
        <v>93.337299999999999</v>
      </c>
      <c r="H1340" s="69">
        <f t="shared" si="40"/>
        <v>93.39085</v>
      </c>
      <c r="I1340" s="69">
        <f>(Table8[[#This Row],[Adj Close]]-Table8[[#This Row],[Forecast 3 Period]])</f>
        <v>-5.3550000000001319E-2</v>
      </c>
      <c r="J1340" s="69">
        <f>Table8[[#This Row],[Erorr ]]^2</f>
        <v>2.867602500000141E-3</v>
      </c>
      <c r="K1340" s="69">
        <f>ABS(Table8[[#This Row],[Erorr ]])</f>
        <v>5.3550000000001319E-2</v>
      </c>
      <c r="L1340" s="6">
        <f>Table8[[#This Row],[Abs Erorr ]]/Table8[[#This Row],[Adj Close]]</f>
        <v>5.7372561666130598E-4</v>
      </c>
      <c r="M1340" s="75">
        <f t="shared" si="41"/>
        <v>93.600090000000023</v>
      </c>
      <c r="N1340" s="69">
        <f>(Table8[[#This Row],[Adj Close]]-Table8[[#This Row],[Forecast 6 Period ]])</f>
        <v>-0.26279000000002384</v>
      </c>
      <c r="O1340" s="69">
        <f>Table8[[#This Row],[Erorr 2]]^2</f>
        <v>6.9058584100012532E-2</v>
      </c>
      <c r="P1340" s="69">
        <f>ABS(Table8[[#This Row],[Erorr 2]])</f>
        <v>0.26279000000002384</v>
      </c>
      <c r="Q1340" s="6">
        <f>Table8[[#This Row],[Abs Erorr 4]]/Table8[[#This Row],[Adj Close]]</f>
        <v>2.8154874846393011E-3</v>
      </c>
    </row>
    <row r="1341" spans="6:17" x14ac:dyDescent="0.3">
      <c r="F1341" s="79">
        <v>45411</v>
      </c>
      <c r="G1341" s="80">
        <v>93.277799999999999</v>
      </c>
      <c r="H1341" s="69">
        <f t="shared" si="40"/>
        <v>93.438460000000006</v>
      </c>
      <c r="I1341" s="69">
        <f>(Table8[[#This Row],[Adj Close]]-Table8[[#This Row],[Forecast 3 Period]])</f>
        <v>-0.16066000000000713</v>
      </c>
      <c r="J1341" s="69">
        <f>Table8[[#This Row],[Erorr ]]^2</f>
        <v>2.581163560000229E-2</v>
      </c>
      <c r="K1341" s="69">
        <f>ABS(Table8[[#This Row],[Erorr ]])</f>
        <v>0.16066000000000713</v>
      </c>
      <c r="L1341" s="6">
        <f>Table8[[#This Row],[Abs Erorr ]]/Table8[[#This Row],[Adj Close]]</f>
        <v>1.7223819601234927E-3</v>
      </c>
      <c r="M1341" s="75">
        <f t="shared" si="41"/>
        <v>93.432500000000019</v>
      </c>
      <c r="N1341" s="69">
        <f>(Table8[[#This Row],[Adj Close]]-Table8[[#This Row],[Forecast 6 Period ]])</f>
        <v>-0.1547000000000196</v>
      </c>
      <c r="O1341" s="69">
        <f>Table8[[#This Row],[Erorr 2]]^2</f>
        <v>2.3932090000006064E-2</v>
      </c>
      <c r="P1341" s="69">
        <f>ABS(Table8[[#This Row],[Erorr 2]])</f>
        <v>0.1547000000000196</v>
      </c>
      <c r="Q1341" s="6">
        <f>Table8[[#This Row],[Abs Erorr 4]]/Table8[[#This Row],[Adj Close]]</f>
        <v>1.6584867996459994E-3</v>
      </c>
    </row>
    <row r="1342" spans="6:17" x14ac:dyDescent="0.3">
      <c r="F1342" s="79">
        <v>45412</v>
      </c>
      <c r="G1342" s="80">
        <v>91.492800000000003</v>
      </c>
      <c r="H1342" s="69">
        <f t="shared" si="40"/>
        <v>93.259950000000003</v>
      </c>
      <c r="I1342" s="69">
        <f>(Table8[[#This Row],[Adj Close]]-Table8[[#This Row],[Forecast 3 Period]])</f>
        <v>-1.7671500000000009</v>
      </c>
      <c r="J1342" s="69">
        <f>Table8[[#This Row],[Erorr ]]^2</f>
        <v>3.1228191225000033</v>
      </c>
      <c r="K1342" s="69">
        <f>ABS(Table8[[#This Row],[Erorr ]])</f>
        <v>1.7671500000000009</v>
      </c>
      <c r="L1342" s="6">
        <f>Table8[[#This Row],[Abs Erorr ]]/Table8[[#This Row],[Adj Close]]</f>
        <v>1.9314634594197584E-2</v>
      </c>
      <c r="M1342" s="75">
        <f t="shared" si="41"/>
        <v>93.389859999999999</v>
      </c>
      <c r="N1342" s="69">
        <f>(Table8[[#This Row],[Adj Close]]-Table8[[#This Row],[Forecast 6 Period ]])</f>
        <v>-1.8970599999999962</v>
      </c>
      <c r="O1342" s="69">
        <f>Table8[[#This Row],[Erorr 2]]^2</f>
        <v>3.5988366435999857</v>
      </c>
      <c r="P1342" s="69">
        <f>ABS(Table8[[#This Row],[Erorr 2]])</f>
        <v>1.8970599999999962</v>
      </c>
      <c r="Q1342" s="6">
        <f>Table8[[#This Row],[Abs Erorr 4]]/Table8[[#This Row],[Adj Close]]</f>
        <v>2.0734527744259615E-2</v>
      </c>
    </row>
    <row r="1343" spans="6:17" x14ac:dyDescent="0.3">
      <c r="F1343" s="79">
        <v>45413</v>
      </c>
      <c r="G1343" s="80">
        <v>89.588700000000003</v>
      </c>
      <c r="H1343" s="69">
        <f t="shared" si="40"/>
        <v>92.581649999999996</v>
      </c>
      <c r="I1343" s="69">
        <f>(Table8[[#This Row],[Adj Close]]-Table8[[#This Row],[Forecast 3 Period]])</f>
        <v>-2.9929499999999933</v>
      </c>
      <c r="J1343" s="69">
        <f>Table8[[#This Row],[Erorr ]]^2</f>
        <v>8.9577497024999602</v>
      </c>
      <c r="K1343" s="69">
        <f>ABS(Table8[[#This Row],[Erorr ]])</f>
        <v>2.9929499999999933</v>
      </c>
      <c r="L1343" s="6">
        <f>Table8[[#This Row],[Abs Erorr ]]/Table8[[#This Row],[Adj Close]]</f>
        <v>3.3407673065911137E-2</v>
      </c>
      <c r="M1343" s="75">
        <f t="shared" si="41"/>
        <v>92.962450000000004</v>
      </c>
      <c r="N1343" s="69">
        <f>(Table8[[#This Row],[Adj Close]]-Table8[[#This Row],[Forecast 6 Period ]])</f>
        <v>-3.3737500000000011</v>
      </c>
      <c r="O1343" s="69">
        <f>Table8[[#This Row],[Erorr 2]]^2</f>
        <v>11.382189062500007</v>
      </c>
      <c r="P1343" s="69">
        <f>ABS(Table8[[#This Row],[Erorr 2]])</f>
        <v>3.3737500000000011</v>
      </c>
      <c r="Q1343" s="6">
        <f>Table8[[#This Row],[Abs Erorr 4]]/Table8[[#This Row],[Adj Close]]</f>
        <v>3.7658209126820691E-2</v>
      </c>
    </row>
    <row r="1344" spans="6:17" x14ac:dyDescent="0.3">
      <c r="F1344" s="79">
        <v>45414</v>
      </c>
      <c r="G1344" s="80">
        <v>91.641499999999994</v>
      </c>
      <c r="H1344" s="69">
        <f t="shared" si="40"/>
        <v>91.266660000000002</v>
      </c>
      <c r="I1344" s="69">
        <f>(Table8[[#This Row],[Adj Close]]-Table8[[#This Row],[Forecast 3 Period]])</f>
        <v>0.37483999999999185</v>
      </c>
      <c r="J1344" s="69">
        <f>Table8[[#This Row],[Erorr ]]^2</f>
        <v>0.14050502559999389</v>
      </c>
      <c r="K1344" s="69">
        <f>ABS(Table8[[#This Row],[Erorr ]])</f>
        <v>0.37483999999999185</v>
      </c>
      <c r="L1344" s="6">
        <f>Table8[[#This Row],[Abs Erorr ]]/Table8[[#This Row],[Adj Close]]</f>
        <v>4.090286605959002E-3</v>
      </c>
      <c r="M1344" s="75">
        <f t="shared" si="41"/>
        <v>92.240499999999997</v>
      </c>
      <c r="N1344" s="69">
        <f>(Table8[[#This Row],[Adj Close]]-Table8[[#This Row],[Forecast 6 Period ]])</f>
        <v>-0.59900000000000375</v>
      </c>
      <c r="O1344" s="69">
        <f>Table8[[#This Row],[Erorr 2]]^2</f>
        <v>0.35880100000000448</v>
      </c>
      <c r="P1344" s="69">
        <f>ABS(Table8[[#This Row],[Erorr 2]])</f>
        <v>0.59900000000000375</v>
      </c>
      <c r="Q1344" s="6">
        <f>Table8[[#This Row],[Abs Erorr 4]]/Table8[[#This Row],[Adj Close]]</f>
        <v>6.5363399769755382E-3</v>
      </c>
    </row>
    <row r="1345" spans="6:17" x14ac:dyDescent="0.3">
      <c r="F1345" s="79">
        <v>45415</v>
      </c>
      <c r="G1345" s="80">
        <v>91.383700000000005</v>
      </c>
      <c r="H1345" s="69">
        <f t="shared" si="40"/>
        <v>90.981049999999996</v>
      </c>
      <c r="I1345" s="69">
        <f>(Table8[[#This Row],[Adj Close]]-Table8[[#This Row],[Forecast 3 Period]])</f>
        <v>0.40265000000000839</v>
      </c>
      <c r="J1345" s="69">
        <f>Table8[[#This Row],[Erorr ]]^2</f>
        <v>0.16212702250000677</v>
      </c>
      <c r="K1345" s="69">
        <f>ABS(Table8[[#This Row],[Erorr ]])</f>
        <v>0.40265000000000839</v>
      </c>
      <c r="L1345" s="6">
        <f>Table8[[#This Row],[Abs Erorr ]]/Table8[[#This Row],[Adj Close]]</f>
        <v>4.4061468292486338E-3</v>
      </c>
      <c r="M1345" s="75">
        <f t="shared" si="41"/>
        <v>91.849770000000007</v>
      </c>
      <c r="N1345" s="69">
        <f>(Table8[[#This Row],[Adj Close]]-Table8[[#This Row],[Forecast 6 Period ]])</f>
        <v>-0.46607000000000198</v>
      </c>
      <c r="O1345" s="69">
        <f>Table8[[#This Row],[Erorr 2]]^2</f>
        <v>0.21722124490000186</v>
      </c>
      <c r="P1345" s="69">
        <f>ABS(Table8[[#This Row],[Erorr 2]])</f>
        <v>0.46607000000000198</v>
      </c>
      <c r="Q1345" s="6">
        <f>Table8[[#This Row],[Abs Erorr 4]]/Table8[[#This Row],[Adj Close]]</f>
        <v>5.100143679890418E-3</v>
      </c>
    </row>
    <row r="1346" spans="6:17" x14ac:dyDescent="0.3">
      <c r="F1346" s="79">
        <v>45418</v>
      </c>
      <c r="G1346" s="80">
        <v>92.583600000000004</v>
      </c>
      <c r="H1346" s="69">
        <f t="shared" si="40"/>
        <v>90.922539999999998</v>
      </c>
      <c r="I1346" s="69">
        <f>(Table8[[#This Row],[Adj Close]]-Table8[[#This Row],[Forecast 3 Period]])</f>
        <v>1.6610600000000062</v>
      </c>
      <c r="J1346" s="69">
        <f>Table8[[#This Row],[Erorr ]]^2</f>
        <v>2.7591203236000208</v>
      </c>
      <c r="K1346" s="69">
        <f>ABS(Table8[[#This Row],[Erorr ]])</f>
        <v>1.6610600000000062</v>
      </c>
      <c r="L1346" s="6">
        <f>Table8[[#This Row],[Abs Erorr ]]/Table8[[#This Row],[Adj Close]]</f>
        <v>1.7941190448416418E-2</v>
      </c>
      <c r="M1346" s="75">
        <f t="shared" si="41"/>
        <v>91.482850000000013</v>
      </c>
      <c r="N1346" s="69">
        <f>(Table8[[#This Row],[Adj Close]]-Table8[[#This Row],[Forecast 6 Period ]])</f>
        <v>1.1007499999999908</v>
      </c>
      <c r="O1346" s="69">
        <f>Table8[[#This Row],[Erorr 2]]^2</f>
        <v>1.2116505624999798</v>
      </c>
      <c r="P1346" s="69">
        <f>ABS(Table8[[#This Row],[Erorr 2]])</f>
        <v>1.1007499999999908</v>
      </c>
      <c r="Q1346" s="6">
        <f>Table8[[#This Row],[Abs Erorr 4]]/Table8[[#This Row],[Adj Close]]</f>
        <v>1.188925468441485E-2</v>
      </c>
    </row>
    <row r="1347" spans="6:17" x14ac:dyDescent="0.3">
      <c r="F1347" s="79">
        <v>45419</v>
      </c>
      <c r="G1347" s="80">
        <v>93.000100000000003</v>
      </c>
      <c r="H1347" s="69">
        <f t="shared" si="40"/>
        <v>91.941000000000003</v>
      </c>
      <c r="I1347" s="69">
        <f>(Table8[[#This Row],[Adj Close]]-Table8[[#This Row],[Forecast 3 Period]])</f>
        <v>1.0591000000000008</v>
      </c>
      <c r="J1347" s="69">
        <f>Table8[[#This Row],[Erorr ]]^2</f>
        <v>1.1216928100000016</v>
      </c>
      <c r="K1347" s="69">
        <f>ABS(Table8[[#This Row],[Erorr ]])</f>
        <v>1.0591000000000008</v>
      </c>
      <c r="L1347" s="6">
        <f>Table8[[#This Row],[Abs Erorr ]]/Table8[[#This Row],[Adj Close]]</f>
        <v>1.1388159797677645E-2</v>
      </c>
      <c r="M1347" s="75">
        <f t="shared" si="41"/>
        <v>91.516560000000013</v>
      </c>
      <c r="N1347" s="69">
        <f>(Table8[[#This Row],[Adj Close]]-Table8[[#This Row],[Forecast 6 Period ]])</f>
        <v>1.4835399999999908</v>
      </c>
      <c r="O1347" s="69">
        <f>Table8[[#This Row],[Erorr 2]]^2</f>
        <v>2.2008909315999725</v>
      </c>
      <c r="P1347" s="69">
        <f>ABS(Table8[[#This Row],[Erorr 2]])</f>
        <v>1.4835399999999908</v>
      </c>
      <c r="Q1347" s="6">
        <f>Table8[[#This Row],[Abs Erorr 4]]/Table8[[#This Row],[Adj Close]]</f>
        <v>1.5952025858036612E-2</v>
      </c>
    </row>
    <row r="1348" spans="6:17" x14ac:dyDescent="0.3">
      <c r="F1348" s="79">
        <v>45420</v>
      </c>
      <c r="G1348" s="80">
        <v>92.811700000000002</v>
      </c>
      <c r="H1348" s="69">
        <f t="shared" si="40"/>
        <v>92.390230000000003</v>
      </c>
      <c r="I1348" s="69">
        <f>(Table8[[#This Row],[Adj Close]]-Table8[[#This Row],[Forecast 3 Period]])</f>
        <v>0.42146999999999935</v>
      </c>
      <c r="J1348" s="69">
        <f>Table8[[#This Row],[Erorr ]]^2</f>
        <v>0.17763696089999945</v>
      </c>
      <c r="K1348" s="69">
        <f>ABS(Table8[[#This Row],[Erorr ]])</f>
        <v>0.42146999999999935</v>
      </c>
      <c r="L1348" s="6">
        <f>Table8[[#This Row],[Abs Erorr ]]/Table8[[#This Row],[Adj Close]]</f>
        <v>4.5411300514913459E-3</v>
      </c>
      <c r="M1348" s="75">
        <f t="shared" si="41"/>
        <v>91.829930000000019</v>
      </c>
      <c r="N1348" s="69">
        <f>(Table8[[#This Row],[Adj Close]]-Table8[[#This Row],[Forecast 6 Period ]])</f>
        <v>0.98176999999998316</v>
      </c>
      <c r="O1348" s="69">
        <f>Table8[[#This Row],[Erorr 2]]^2</f>
        <v>0.96387233289996688</v>
      </c>
      <c r="P1348" s="69">
        <f>ABS(Table8[[#This Row],[Erorr 2]])</f>
        <v>0.98176999999998316</v>
      </c>
      <c r="Q1348" s="6">
        <f>Table8[[#This Row],[Abs Erorr 4]]/Table8[[#This Row],[Adj Close]]</f>
        <v>1.057808444409469E-2</v>
      </c>
    </row>
    <row r="1349" spans="6:17" x14ac:dyDescent="0.3">
      <c r="F1349" s="79">
        <v>45421</v>
      </c>
      <c r="G1349" s="80">
        <v>92.613399999999999</v>
      </c>
      <c r="H1349" s="69">
        <f t="shared" si="40"/>
        <v>92.799790000000002</v>
      </c>
      <c r="I1349" s="69">
        <f>(Table8[[#This Row],[Adj Close]]-Table8[[#This Row],[Forecast 3 Period]])</f>
        <v>-0.18639000000000294</v>
      </c>
      <c r="J1349" s="69">
        <f>Table8[[#This Row],[Erorr ]]^2</f>
        <v>3.4741232100001095E-2</v>
      </c>
      <c r="K1349" s="69">
        <f>ABS(Table8[[#This Row],[Erorr ]])</f>
        <v>0.18639000000000294</v>
      </c>
      <c r="L1349" s="6">
        <f>Table8[[#This Row],[Abs Erorr ]]/Table8[[#This Row],[Adj Close]]</f>
        <v>2.012559737575804E-3</v>
      </c>
      <c r="M1349" s="75">
        <f t="shared" si="41"/>
        <v>92.078840000000028</v>
      </c>
      <c r="N1349" s="69">
        <f>(Table8[[#This Row],[Adj Close]]-Table8[[#This Row],[Forecast 6 Period ]])</f>
        <v>0.53455999999997061</v>
      </c>
      <c r="O1349" s="69">
        <f>Table8[[#This Row],[Erorr 2]]^2</f>
        <v>0.28575439359996857</v>
      </c>
      <c r="P1349" s="69">
        <f>ABS(Table8[[#This Row],[Erorr 2]])</f>
        <v>0.53455999999997061</v>
      </c>
      <c r="Q1349" s="6">
        <f>Table8[[#This Row],[Abs Erorr 4]]/Table8[[#This Row],[Adj Close]]</f>
        <v>5.7719509271873248E-3</v>
      </c>
    </row>
    <row r="1350" spans="6:17" x14ac:dyDescent="0.3">
      <c r="F1350" s="79">
        <v>45422</v>
      </c>
      <c r="G1350" s="80">
        <v>90.183700000000002</v>
      </c>
      <c r="H1350" s="69">
        <f t="shared" ref="H1350:H1413" si="42">$A$10*G1349+$A$11*G1348+$A$12*G1347</f>
        <v>92.788899999999998</v>
      </c>
      <c r="I1350" s="69">
        <f>(Table8[[#This Row],[Adj Close]]-Table8[[#This Row],[Forecast 3 Period]])</f>
        <v>-2.6051999999999964</v>
      </c>
      <c r="J1350" s="69">
        <f>Table8[[#This Row],[Erorr ]]^2</f>
        <v>6.7870670399999815</v>
      </c>
      <c r="K1350" s="69">
        <f>ABS(Table8[[#This Row],[Erorr ]])</f>
        <v>2.6051999999999964</v>
      </c>
      <c r="L1350" s="6">
        <f>Table8[[#This Row],[Abs Erorr ]]/Table8[[#This Row],[Adj Close]]</f>
        <v>2.8887703653764443E-2</v>
      </c>
      <c r="M1350" s="75">
        <f t="shared" si="41"/>
        <v>92.504279999999994</v>
      </c>
      <c r="N1350" s="69">
        <f>(Table8[[#This Row],[Adj Close]]-Table8[[#This Row],[Forecast 6 Period ]])</f>
        <v>-2.3205799999999925</v>
      </c>
      <c r="O1350" s="69">
        <f>Table8[[#This Row],[Erorr 2]]^2</f>
        <v>5.3850915363999654</v>
      </c>
      <c r="P1350" s="69">
        <f>ABS(Table8[[#This Row],[Erorr 2]])</f>
        <v>2.3205799999999925</v>
      </c>
      <c r="Q1350" s="6">
        <f>Table8[[#This Row],[Abs Erorr 4]]/Table8[[#This Row],[Adj Close]]</f>
        <v>2.573170096148187E-2</v>
      </c>
    </row>
    <row r="1351" spans="6:17" x14ac:dyDescent="0.3">
      <c r="F1351" s="79">
        <v>45425</v>
      </c>
      <c r="G1351" s="80">
        <v>91.948899999999995</v>
      </c>
      <c r="H1351" s="69">
        <f t="shared" si="42"/>
        <v>91.701009999999997</v>
      </c>
      <c r="I1351" s="69">
        <f>(Table8[[#This Row],[Adj Close]]-Table8[[#This Row],[Forecast 3 Period]])</f>
        <v>0.24788999999999817</v>
      </c>
      <c r="J1351" s="69">
        <f>Table8[[#This Row],[Erorr ]]^2</f>
        <v>6.1449452099999094E-2</v>
      </c>
      <c r="K1351" s="69">
        <f>ABS(Table8[[#This Row],[Erorr ]])</f>
        <v>0.24788999999999817</v>
      </c>
      <c r="L1351" s="6">
        <f>Table8[[#This Row],[Abs Erorr ]]/Table8[[#This Row],[Adj Close]]</f>
        <v>2.6959539483343269E-3</v>
      </c>
      <c r="M1351" s="75">
        <f t="shared" si="41"/>
        <v>92.118510000000001</v>
      </c>
      <c r="N1351" s="69">
        <f>(Table8[[#This Row],[Adj Close]]-Table8[[#This Row],[Forecast 6 Period ]])</f>
        <v>-0.16961000000000581</v>
      </c>
      <c r="O1351" s="69">
        <f>Table8[[#This Row],[Erorr 2]]^2</f>
        <v>2.876755210000197E-2</v>
      </c>
      <c r="P1351" s="69">
        <f>ABS(Table8[[#This Row],[Erorr 2]])</f>
        <v>0.16961000000000581</v>
      </c>
      <c r="Q1351" s="6">
        <f>Table8[[#This Row],[Abs Erorr 4]]/Table8[[#This Row],[Adj Close]]</f>
        <v>1.8446115179192553E-3</v>
      </c>
    </row>
    <row r="1352" spans="6:17" x14ac:dyDescent="0.3">
      <c r="F1352" s="79">
        <v>45426</v>
      </c>
      <c r="G1352" s="80">
        <v>92.018299999999996</v>
      </c>
      <c r="H1352" s="69">
        <f t="shared" si="42"/>
        <v>91.618689999999987</v>
      </c>
      <c r="I1352" s="69">
        <f>(Table8[[#This Row],[Adj Close]]-Table8[[#This Row],[Forecast 3 Period]])</f>
        <v>0.39961000000000979</v>
      </c>
      <c r="J1352" s="69">
        <f>Table8[[#This Row],[Erorr ]]^2</f>
        <v>0.15968815210000784</v>
      </c>
      <c r="K1352" s="69">
        <f>ABS(Table8[[#This Row],[Erorr ]])</f>
        <v>0.39961000000000979</v>
      </c>
      <c r="L1352" s="6">
        <f>Table8[[#This Row],[Abs Erorr ]]/Table8[[#This Row],[Adj Close]]</f>
        <v>4.3427231322466274E-3</v>
      </c>
      <c r="M1352" s="75">
        <f t="shared" si="41"/>
        <v>92.069909999999993</v>
      </c>
      <c r="N1352" s="69">
        <f>(Table8[[#This Row],[Adj Close]]-Table8[[#This Row],[Forecast 6 Period ]])</f>
        <v>-5.1609999999996603E-2</v>
      </c>
      <c r="O1352" s="69">
        <f>Table8[[#This Row],[Erorr 2]]^2</f>
        <v>2.6635920999996494E-3</v>
      </c>
      <c r="P1352" s="69">
        <f>ABS(Table8[[#This Row],[Erorr 2]])</f>
        <v>5.1609999999996603E-2</v>
      </c>
      <c r="Q1352" s="6">
        <f>Table8[[#This Row],[Abs Erorr 4]]/Table8[[#This Row],[Adj Close]]</f>
        <v>5.6086669716780909E-4</v>
      </c>
    </row>
    <row r="1353" spans="6:17" x14ac:dyDescent="0.3">
      <c r="F1353" s="79">
        <v>45427</v>
      </c>
      <c r="G1353" s="80">
        <v>90.907700000000006</v>
      </c>
      <c r="H1353" s="69">
        <f t="shared" si="42"/>
        <v>91.447099999999992</v>
      </c>
      <c r="I1353" s="69">
        <f>(Table8[[#This Row],[Adj Close]]-Table8[[#This Row],[Forecast 3 Period]])</f>
        <v>-0.53939999999998633</v>
      </c>
      <c r="J1353" s="69">
        <f>Table8[[#This Row],[Erorr ]]^2</f>
        <v>0.29095235999998526</v>
      </c>
      <c r="K1353" s="69">
        <f>ABS(Table8[[#This Row],[Erorr ]])</f>
        <v>0.53939999999998633</v>
      </c>
      <c r="L1353" s="6">
        <f>Table8[[#This Row],[Abs Erorr ]]/Table8[[#This Row],[Adj Close]]</f>
        <v>5.9334907824088205E-3</v>
      </c>
      <c r="M1353" s="75">
        <f t="shared" ref="M1353:M1416" si="43">$B$10*G1352+$B$11*G1351+$B$12*G1350+$B$13*G1349+$B$14*G1348+$B$15*G1347</f>
        <v>91.934039999999996</v>
      </c>
      <c r="N1353" s="69">
        <f>(Table8[[#This Row],[Adj Close]]-Table8[[#This Row],[Forecast 6 Period ]])</f>
        <v>-1.0263399999999905</v>
      </c>
      <c r="O1353" s="69">
        <f>Table8[[#This Row],[Erorr 2]]^2</f>
        <v>1.0533737955999805</v>
      </c>
      <c r="P1353" s="69">
        <f>ABS(Table8[[#This Row],[Erorr 2]])</f>
        <v>1.0263399999999905</v>
      </c>
      <c r="Q1353" s="6">
        <f>Table8[[#This Row],[Abs Erorr 4]]/Table8[[#This Row],[Adj Close]]</f>
        <v>1.1289912735664751E-2</v>
      </c>
    </row>
    <row r="1354" spans="6:17" x14ac:dyDescent="0.3">
      <c r="F1354" s="79">
        <v>45428</v>
      </c>
      <c r="G1354" s="80">
        <v>91.006799999999998</v>
      </c>
      <c r="H1354" s="69">
        <f t="shared" si="42"/>
        <v>91.553240000000002</v>
      </c>
      <c r="I1354" s="69">
        <f>(Table8[[#This Row],[Adj Close]]-Table8[[#This Row],[Forecast 3 Period]])</f>
        <v>-0.54644000000000403</v>
      </c>
      <c r="J1354" s="69">
        <f>Table8[[#This Row],[Erorr ]]^2</f>
        <v>0.29859667360000441</v>
      </c>
      <c r="K1354" s="69">
        <f>ABS(Table8[[#This Row],[Erorr ]])</f>
        <v>0.54644000000000403</v>
      </c>
      <c r="L1354" s="6">
        <f>Table8[[#This Row],[Abs Erorr ]]/Table8[[#This Row],[Adj Close]]</f>
        <v>6.0043864854055305E-3</v>
      </c>
      <c r="M1354" s="75">
        <f t="shared" si="43"/>
        <v>91.554230000000004</v>
      </c>
      <c r="N1354" s="69">
        <f>(Table8[[#This Row],[Adj Close]]-Table8[[#This Row],[Forecast 6 Period ]])</f>
        <v>-0.54743000000000563</v>
      </c>
      <c r="O1354" s="69">
        <f>Table8[[#This Row],[Erorr 2]]^2</f>
        <v>0.29967960490000617</v>
      </c>
      <c r="P1354" s="69">
        <f>ABS(Table8[[#This Row],[Erorr 2]])</f>
        <v>0.54743000000000563</v>
      </c>
      <c r="Q1354" s="6">
        <f>Table8[[#This Row],[Abs Erorr 4]]/Table8[[#This Row],[Adj Close]]</f>
        <v>6.0152647934001158E-3</v>
      </c>
    </row>
    <row r="1355" spans="6:17" x14ac:dyDescent="0.3">
      <c r="F1355" s="79">
        <v>45429</v>
      </c>
      <c r="G1355" s="80">
        <v>91.413399999999996</v>
      </c>
      <c r="H1355" s="69">
        <f t="shared" si="42"/>
        <v>91.28052000000001</v>
      </c>
      <c r="I1355" s="69">
        <f>(Table8[[#This Row],[Adj Close]]-Table8[[#This Row],[Forecast 3 Period]])</f>
        <v>0.1328799999999859</v>
      </c>
      <c r="J1355" s="69">
        <f>Table8[[#This Row],[Erorr ]]^2</f>
        <v>1.7657094399996253E-2</v>
      </c>
      <c r="K1355" s="69">
        <f>ABS(Table8[[#This Row],[Erorr ]])</f>
        <v>0.1328799999999859</v>
      </c>
      <c r="L1355" s="6">
        <f>Table8[[#This Row],[Abs Erorr ]]/Table8[[#This Row],[Adj Close]]</f>
        <v>1.4536162094395998E-3</v>
      </c>
      <c r="M1355" s="75">
        <f t="shared" si="43"/>
        <v>91.456050000000019</v>
      </c>
      <c r="N1355" s="69">
        <f>(Table8[[#This Row],[Adj Close]]-Table8[[#This Row],[Forecast 6 Period ]])</f>
        <v>-4.2650000000023169E-2</v>
      </c>
      <c r="O1355" s="69">
        <f>Table8[[#This Row],[Erorr 2]]^2</f>
        <v>1.8190225000019765E-3</v>
      </c>
      <c r="P1355" s="69">
        <f>ABS(Table8[[#This Row],[Erorr 2]])</f>
        <v>4.2650000000023169E-2</v>
      </c>
      <c r="Q1355" s="6">
        <f>Table8[[#This Row],[Abs Erorr 4]]/Table8[[#This Row],[Adj Close]]</f>
        <v>4.6656179509812752E-4</v>
      </c>
    </row>
    <row r="1356" spans="6:17" x14ac:dyDescent="0.3">
      <c r="F1356" s="79">
        <v>45432</v>
      </c>
      <c r="G1356" s="80">
        <v>91.006799999999998</v>
      </c>
      <c r="H1356" s="69">
        <f t="shared" si="42"/>
        <v>91.139709999999994</v>
      </c>
      <c r="I1356" s="69">
        <f>(Table8[[#This Row],[Adj Close]]-Table8[[#This Row],[Forecast 3 Period]])</f>
        <v>-0.13290999999999542</v>
      </c>
      <c r="J1356" s="69">
        <f>Table8[[#This Row],[Erorr ]]^2</f>
        <v>1.7665068099998783E-2</v>
      </c>
      <c r="K1356" s="69">
        <f>ABS(Table8[[#This Row],[Erorr ]])</f>
        <v>0.13290999999999542</v>
      </c>
      <c r="L1356" s="6">
        <f>Table8[[#This Row],[Abs Erorr ]]/Table8[[#This Row],[Adj Close]]</f>
        <v>1.4604403187453621E-3</v>
      </c>
      <c r="M1356" s="75">
        <f t="shared" si="43"/>
        <v>91.282500000000013</v>
      </c>
      <c r="N1356" s="69">
        <f>(Table8[[#This Row],[Adj Close]]-Table8[[#This Row],[Forecast 6 Period ]])</f>
        <v>-0.27570000000001471</v>
      </c>
      <c r="O1356" s="69">
        <f>Table8[[#This Row],[Erorr 2]]^2</f>
        <v>7.6010490000008119E-2</v>
      </c>
      <c r="P1356" s="69">
        <f>ABS(Table8[[#This Row],[Erorr 2]])</f>
        <v>0.27570000000001471</v>
      </c>
      <c r="Q1356" s="6">
        <f>Table8[[#This Row],[Abs Erorr 4]]/Table8[[#This Row],[Adj Close]]</f>
        <v>3.0294439536387909E-3</v>
      </c>
    </row>
    <row r="1357" spans="6:17" x14ac:dyDescent="0.3">
      <c r="F1357" s="79">
        <v>45433</v>
      </c>
      <c r="G1357" s="80">
        <v>92.048100000000005</v>
      </c>
      <c r="H1357" s="69">
        <f t="shared" si="42"/>
        <v>91.128780000000006</v>
      </c>
      <c r="I1357" s="69">
        <f>(Table8[[#This Row],[Adj Close]]-Table8[[#This Row],[Forecast 3 Period]])</f>
        <v>0.91931999999999903</v>
      </c>
      <c r="J1357" s="69">
        <f>Table8[[#This Row],[Erorr ]]^2</f>
        <v>0.84514926239999821</v>
      </c>
      <c r="K1357" s="69">
        <f>ABS(Table8[[#This Row],[Erorr ]])</f>
        <v>0.91931999999999903</v>
      </c>
      <c r="L1357" s="6">
        <f>Table8[[#This Row],[Abs Erorr ]]/Table8[[#This Row],[Adj Close]]</f>
        <v>9.9873870291727809E-3</v>
      </c>
      <c r="M1357" s="75">
        <f t="shared" si="43"/>
        <v>91.263660000000002</v>
      </c>
      <c r="N1357" s="69">
        <f>(Table8[[#This Row],[Adj Close]]-Table8[[#This Row],[Forecast 6 Period ]])</f>
        <v>0.78444000000000358</v>
      </c>
      <c r="O1357" s="69">
        <f>Table8[[#This Row],[Erorr 2]]^2</f>
        <v>0.61534611360000557</v>
      </c>
      <c r="P1357" s="69">
        <f>ABS(Table8[[#This Row],[Erorr 2]])</f>
        <v>0.78444000000000358</v>
      </c>
      <c r="Q1357" s="6">
        <f>Table8[[#This Row],[Abs Erorr 4]]/Table8[[#This Row],[Adj Close]]</f>
        <v>8.5220661806164767E-3</v>
      </c>
    </row>
    <row r="1358" spans="6:17" x14ac:dyDescent="0.3">
      <c r="F1358" s="79">
        <v>45434</v>
      </c>
      <c r="G1358" s="80">
        <v>91.730800000000002</v>
      </c>
      <c r="H1358" s="69">
        <f t="shared" si="42"/>
        <v>91.545299999999997</v>
      </c>
      <c r="I1358" s="69">
        <f>(Table8[[#This Row],[Adj Close]]-Table8[[#This Row],[Forecast 3 Period]])</f>
        <v>0.18550000000000466</v>
      </c>
      <c r="J1358" s="69">
        <f>Table8[[#This Row],[Erorr ]]^2</f>
        <v>3.4410250000001731E-2</v>
      </c>
      <c r="K1358" s="69">
        <f>ABS(Table8[[#This Row],[Erorr ]])</f>
        <v>0.18550000000000466</v>
      </c>
      <c r="L1358" s="6">
        <f>Table8[[#This Row],[Abs Erorr ]]/Table8[[#This Row],[Adj Close]]</f>
        <v>2.0222215439089667E-3</v>
      </c>
      <c r="M1358" s="75">
        <f t="shared" si="43"/>
        <v>91.387620000000013</v>
      </c>
      <c r="N1358" s="69">
        <f>(Table8[[#This Row],[Adj Close]]-Table8[[#This Row],[Forecast 6 Period ]])</f>
        <v>0.3431799999999896</v>
      </c>
      <c r="O1358" s="69">
        <f>Table8[[#This Row],[Erorr 2]]^2</f>
        <v>0.11777251239999287</v>
      </c>
      <c r="P1358" s="69">
        <f>ABS(Table8[[#This Row],[Erorr 2]])</f>
        <v>0.3431799999999896</v>
      </c>
      <c r="Q1358" s="6">
        <f>Table8[[#This Row],[Abs Erorr 4]]/Table8[[#This Row],[Adj Close]]</f>
        <v>3.741164363550624E-3</v>
      </c>
    </row>
    <row r="1359" spans="6:17" x14ac:dyDescent="0.3">
      <c r="F1359" s="79">
        <v>45435</v>
      </c>
      <c r="G1359" s="80">
        <v>90.639899999999997</v>
      </c>
      <c r="H1359" s="69">
        <f t="shared" si="42"/>
        <v>91.608789999999999</v>
      </c>
      <c r="I1359" s="69">
        <f>(Table8[[#This Row],[Adj Close]]-Table8[[#This Row],[Forecast 3 Period]])</f>
        <v>-0.96889000000000181</v>
      </c>
      <c r="J1359" s="69">
        <f>Table8[[#This Row],[Erorr ]]^2</f>
        <v>0.93874783210000345</v>
      </c>
      <c r="K1359" s="69">
        <f>ABS(Table8[[#This Row],[Erorr ]])</f>
        <v>0.96889000000000181</v>
      </c>
      <c r="L1359" s="6">
        <f>Table8[[#This Row],[Abs Erorr ]]/Table8[[#This Row],[Adj Close]]</f>
        <v>1.0689442508211085E-2</v>
      </c>
      <c r="M1359" s="75">
        <f t="shared" si="43"/>
        <v>91.431270000000012</v>
      </c>
      <c r="N1359" s="69">
        <f>(Table8[[#This Row],[Adj Close]]-Table8[[#This Row],[Forecast 6 Period ]])</f>
        <v>-0.79137000000001478</v>
      </c>
      <c r="O1359" s="69">
        <f>Table8[[#This Row],[Erorr 2]]^2</f>
        <v>0.62626647690002335</v>
      </c>
      <c r="P1359" s="69">
        <f>ABS(Table8[[#This Row],[Erorr 2]])</f>
        <v>0.79137000000001478</v>
      </c>
      <c r="Q1359" s="6">
        <f>Table8[[#This Row],[Abs Erorr 4]]/Table8[[#This Row],[Adj Close]]</f>
        <v>8.7309231364996517E-3</v>
      </c>
    </row>
    <row r="1360" spans="6:17" x14ac:dyDescent="0.3">
      <c r="F1360" s="79">
        <v>45436</v>
      </c>
      <c r="G1360" s="80">
        <v>90.986999999999995</v>
      </c>
      <c r="H1360" s="69">
        <f t="shared" si="42"/>
        <v>91.389629999999997</v>
      </c>
      <c r="I1360" s="69">
        <f>(Table8[[#This Row],[Adj Close]]-Table8[[#This Row],[Forecast 3 Period]])</f>
        <v>-0.40263000000000204</v>
      </c>
      <c r="J1360" s="69">
        <f>Table8[[#This Row],[Erorr ]]^2</f>
        <v>0.16211091690000165</v>
      </c>
      <c r="K1360" s="69">
        <f>ABS(Table8[[#This Row],[Erorr ]])</f>
        <v>0.40263000000000204</v>
      </c>
      <c r="L1360" s="6">
        <f>Table8[[#This Row],[Abs Erorr ]]/Table8[[#This Row],[Adj Close]]</f>
        <v>4.4251376570279494E-3</v>
      </c>
      <c r="M1360" s="75">
        <f t="shared" si="43"/>
        <v>91.327140000000014</v>
      </c>
      <c r="N1360" s="69">
        <f>(Table8[[#This Row],[Adj Close]]-Table8[[#This Row],[Forecast 6 Period ]])</f>
        <v>-0.34014000000001943</v>
      </c>
      <c r="O1360" s="69">
        <f>Table8[[#This Row],[Erorr 2]]^2</f>
        <v>0.11569521960001322</v>
      </c>
      <c r="P1360" s="69">
        <f>ABS(Table8[[#This Row],[Erorr 2]])</f>
        <v>0.34014000000001943</v>
      </c>
      <c r="Q1360" s="6">
        <f>Table8[[#This Row],[Abs Erorr 4]]/Table8[[#This Row],[Adj Close]]</f>
        <v>3.738336245837531E-3</v>
      </c>
    </row>
    <row r="1361" spans="6:17" x14ac:dyDescent="0.3">
      <c r="F1361" s="79">
        <v>45440</v>
      </c>
      <c r="G1361" s="80">
        <v>91.234899999999996</v>
      </c>
      <c r="H1361" s="69">
        <f t="shared" si="42"/>
        <v>91.106009999999998</v>
      </c>
      <c r="I1361" s="69">
        <f>(Table8[[#This Row],[Adj Close]]-Table8[[#This Row],[Forecast 3 Period]])</f>
        <v>0.12888999999999839</v>
      </c>
      <c r="J1361" s="69">
        <f>Table8[[#This Row],[Erorr ]]^2</f>
        <v>1.6612632099999587E-2</v>
      </c>
      <c r="K1361" s="69">
        <f>ABS(Table8[[#This Row],[Erorr ]])</f>
        <v>0.12888999999999839</v>
      </c>
      <c r="L1361" s="6">
        <f>Table8[[#This Row],[Abs Erorr ]]/Table8[[#This Row],[Adj Close]]</f>
        <v>1.4127269279628563E-3</v>
      </c>
      <c r="M1361" s="75">
        <f t="shared" si="43"/>
        <v>91.323179999999994</v>
      </c>
      <c r="N1361" s="69">
        <f>(Table8[[#This Row],[Adj Close]]-Table8[[#This Row],[Forecast 6 Period ]])</f>
        <v>-8.8279999999997472E-2</v>
      </c>
      <c r="O1361" s="69">
        <f>Table8[[#This Row],[Erorr 2]]^2</f>
        <v>7.7933583999995537E-3</v>
      </c>
      <c r="P1361" s="69">
        <f>ABS(Table8[[#This Row],[Erorr 2]])</f>
        <v>8.8279999999997472E-2</v>
      </c>
      <c r="Q1361" s="6">
        <f>Table8[[#This Row],[Abs Erorr 4]]/Table8[[#This Row],[Adj Close]]</f>
        <v>9.6761217472696821E-4</v>
      </c>
    </row>
    <row r="1362" spans="6:17" x14ac:dyDescent="0.3">
      <c r="F1362" s="79">
        <v>45441</v>
      </c>
      <c r="G1362" s="80">
        <v>90.907700000000006</v>
      </c>
      <c r="H1362" s="69">
        <f t="shared" si="42"/>
        <v>90.982029999999995</v>
      </c>
      <c r="I1362" s="69">
        <f>(Table8[[#This Row],[Adj Close]]-Table8[[#This Row],[Forecast 3 Period]])</f>
        <v>-7.4329999999989127E-2</v>
      </c>
      <c r="J1362" s="69">
        <f>Table8[[#This Row],[Erorr ]]^2</f>
        <v>5.524948899998384E-3</v>
      </c>
      <c r="K1362" s="69">
        <f>ABS(Table8[[#This Row],[Erorr ]])</f>
        <v>7.4329999999989127E-2</v>
      </c>
      <c r="L1362" s="6">
        <f>Table8[[#This Row],[Abs Erorr ]]/Table8[[#This Row],[Adj Close]]</f>
        <v>8.1764250993028229E-4</v>
      </c>
      <c r="M1362" s="75">
        <f t="shared" si="43"/>
        <v>91.224009999999993</v>
      </c>
      <c r="N1362" s="69">
        <f>(Table8[[#This Row],[Adj Close]]-Table8[[#This Row],[Forecast 6 Period ]])</f>
        <v>-0.31630999999998721</v>
      </c>
      <c r="O1362" s="69">
        <f>Table8[[#This Row],[Erorr 2]]^2</f>
        <v>0.10005201609999191</v>
      </c>
      <c r="P1362" s="69">
        <f>ABS(Table8[[#This Row],[Erorr 2]])</f>
        <v>0.31630999999998721</v>
      </c>
      <c r="Q1362" s="6">
        <f>Table8[[#This Row],[Abs Erorr 4]]/Table8[[#This Row],[Adj Close]]</f>
        <v>3.4794632357873665E-3</v>
      </c>
    </row>
    <row r="1363" spans="6:17" x14ac:dyDescent="0.3">
      <c r="F1363" s="79">
        <v>45442</v>
      </c>
      <c r="G1363" s="80">
        <v>92.672899999999998</v>
      </c>
      <c r="H1363" s="69">
        <f t="shared" si="42"/>
        <v>91.029650000000004</v>
      </c>
      <c r="I1363" s="69">
        <f>(Table8[[#This Row],[Adj Close]]-Table8[[#This Row],[Forecast 3 Period]])</f>
        <v>1.6432499999999948</v>
      </c>
      <c r="J1363" s="69">
        <f>Table8[[#This Row],[Erorr ]]^2</f>
        <v>2.7002705624999828</v>
      </c>
      <c r="K1363" s="69">
        <f>ABS(Table8[[#This Row],[Erorr ]])</f>
        <v>1.6432499999999948</v>
      </c>
      <c r="L1363" s="6">
        <f>Table8[[#This Row],[Abs Erorr ]]/Table8[[#This Row],[Adj Close]]</f>
        <v>1.7731720923808307E-2</v>
      </c>
      <c r="M1363" s="75">
        <f t="shared" si="43"/>
        <v>91.131790000000009</v>
      </c>
      <c r="N1363" s="69">
        <f>(Table8[[#This Row],[Adj Close]]-Table8[[#This Row],[Forecast 6 Period ]])</f>
        <v>1.5411099999999891</v>
      </c>
      <c r="O1363" s="69">
        <f>Table8[[#This Row],[Erorr 2]]^2</f>
        <v>2.3750200320999664</v>
      </c>
      <c r="P1363" s="69">
        <f>ABS(Table8[[#This Row],[Erorr 2]])</f>
        <v>1.5411099999999891</v>
      </c>
      <c r="Q1363" s="6">
        <f>Table8[[#This Row],[Abs Erorr 4]]/Table8[[#This Row],[Adj Close]]</f>
        <v>1.6629564845817808E-2</v>
      </c>
    </row>
    <row r="1364" spans="6:17" x14ac:dyDescent="0.3">
      <c r="F1364" s="79">
        <v>45443</v>
      </c>
      <c r="G1364" s="80">
        <v>94.259600000000006</v>
      </c>
      <c r="H1364" s="69">
        <f t="shared" si="42"/>
        <v>91.711939999999998</v>
      </c>
      <c r="I1364" s="69">
        <f>(Table8[[#This Row],[Adj Close]]-Table8[[#This Row],[Forecast 3 Period]])</f>
        <v>2.5476600000000076</v>
      </c>
      <c r="J1364" s="69">
        <f>Table8[[#This Row],[Erorr ]]^2</f>
        <v>6.4905714756000386</v>
      </c>
      <c r="K1364" s="69">
        <f>ABS(Table8[[#This Row],[Erorr ]])</f>
        <v>2.5476600000000076</v>
      </c>
      <c r="L1364" s="6">
        <f>Table8[[#This Row],[Abs Erorr ]]/Table8[[#This Row],[Adj Close]]</f>
        <v>2.7028122334489087E-2</v>
      </c>
      <c r="M1364" s="75">
        <f t="shared" si="43"/>
        <v>91.397570000000002</v>
      </c>
      <c r="N1364" s="69">
        <f>(Table8[[#This Row],[Adj Close]]-Table8[[#This Row],[Forecast 6 Period ]])</f>
        <v>2.8620300000000043</v>
      </c>
      <c r="O1364" s="69">
        <f>Table8[[#This Row],[Erorr 2]]^2</f>
        <v>8.1912157209000238</v>
      </c>
      <c r="P1364" s="69">
        <f>ABS(Table8[[#This Row],[Erorr 2]])</f>
        <v>2.8620300000000043</v>
      </c>
      <c r="Q1364" s="6">
        <f>Table8[[#This Row],[Abs Erorr 4]]/Table8[[#This Row],[Adj Close]]</f>
        <v>3.0363273342980494E-2</v>
      </c>
    </row>
    <row r="1365" spans="6:17" x14ac:dyDescent="0.3">
      <c r="F1365" s="79">
        <v>45446</v>
      </c>
      <c r="G1365" s="80">
        <v>93.980800000000002</v>
      </c>
      <c r="H1365" s="69">
        <f t="shared" si="42"/>
        <v>92.778020000000012</v>
      </c>
      <c r="I1365" s="69">
        <f>(Table8[[#This Row],[Adj Close]]-Table8[[#This Row],[Forecast 3 Period]])</f>
        <v>1.20277999999999</v>
      </c>
      <c r="J1365" s="69">
        <f>Table8[[#This Row],[Erorr ]]^2</f>
        <v>1.4466797283999759</v>
      </c>
      <c r="K1365" s="69">
        <f>ABS(Table8[[#This Row],[Erorr ]])</f>
        <v>1.20277999999999</v>
      </c>
      <c r="L1365" s="6">
        <f>Table8[[#This Row],[Abs Erorr ]]/Table8[[#This Row],[Adj Close]]</f>
        <v>1.2798146004290131E-2</v>
      </c>
      <c r="M1365" s="75">
        <f t="shared" si="43"/>
        <v>91.977710000000002</v>
      </c>
      <c r="N1365" s="69">
        <f>(Table8[[#This Row],[Adj Close]]-Table8[[#This Row],[Forecast 6 Period ]])</f>
        <v>2.0030900000000003</v>
      </c>
      <c r="O1365" s="69">
        <f>Table8[[#This Row],[Erorr 2]]^2</f>
        <v>4.0123695481000015</v>
      </c>
      <c r="P1365" s="69">
        <f>ABS(Table8[[#This Row],[Erorr 2]])</f>
        <v>2.0030900000000003</v>
      </c>
      <c r="Q1365" s="6">
        <f>Table8[[#This Row],[Abs Erorr 4]]/Table8[[#This Row],[Adj Close]]</f>
        <v>2.1313821546528656E-2</v>
      </c>
    </row>
    <row r="1366" spans="6:17" x14ac:dyDescent="0.3">
      <c r="F1366" s="79">
        <v>45447</v>
      </c>
      <c r="G1366" s="80">
        <v>94.319299999999998</v>
      </c>
      <c r="H1366" s="69">
        <f t="shared" si="42"/>
        <v>93.672069999999991</v>
      </c>
      <c r="I1366" s="69">
        <f>(Table8[[#This Row],[Adj Close]]-Table8[[#This Row],[Forecast 3 Period]])</f>
        <v>0.64723000000000752</v>
      </c>
      <c r="J1366" s="69">
        <f>Table8[[#This Row],[Erorr ]]^2</f>
        <v>0.41890667290000971</v>
      </c>
      <c r="K1366" s="69">
        <f>ABS(Table8[[#This Row],[Erorr ]])</f>
        <v>0.64723000000000752</v>
      </c>
      <c r="L1366" s="6">
        <f>Table8[[#This Row],[Abs Erorr ]]/Table8[[#This Row],[Adj Close]]</f>
        <v>6.8621162370798719E-3</v>
      </c>
      <c r="M1366" s="75">
        <f t="shared" si="43"/>
        <v>92.586390000000009</v>
      </c>
      <c r="N1366" s="69">
        <f>(Table8[[#This Row],[Adj Close]]-Table8[[#This Row],[Forecast 6 Period ]])</f>
        <v>1.7329099999999897</v>
      </c>
      <c r="O1366" s="69">
        <f>Table8[[#This Row],[Erorr 2]]^2</f>
        <v>3.0029770680999643</v>
      </c>
      <c r="P1366" s="69">
        <f>ABS(Table8[[#This Row],[Erorr 2]])</f>
        <v>1.7329099999999897</v>
      </c>
      <c r="Q1366" s="6">
        <f>Table8[[#This Row],[Abs Erorr 4]]/Table8[[#This Row],[Adj Close]]</f>
        <v>1.837280386940944E-2</v>
      </c>
    </row>
    <row r="1367" spans="6:17" x14ac:dyDescent="0.3">
      <c r="F1367" s="79">
        <v>45448</v>
      </c>
      <c r="G1367" s="80">
        <v>93.901200000000003</v>
      </c>
      <c r="H1367" s="69">
        <f t="shared" si="42"/>
        <v>94.199839999999995</v>
      </c>
      <c r="I1367" s="69">
        <f>(Table8[[#This Row],[Adj Close]]-Table8[[#This Row],[Forecast 3 Period]])</f>
        <v>-0.2986399999999918</v>
      </c>
      <c r="J1367" s="69">
        <f>Table8[[#This Row],[Erorr ]]^2</f>
        <v>8.9185849599995107E-2</v>
      </c>
      <c r="K1367" s="69">
        <f>ABS(Table8[[#This Row],[Erorr ]])</f>
        <v>0.2986399999999918</v>
      </c>
      <c r="L1367" s="6">
        <f>Table8[[#This Row],[Abs Erorr ]]/Table8[[#This Row],[Adj Close]]</f>
        <v>3.1803640422059759E-3</v>
      </c>
      <c r="M1367" s="75">
        <f t="shared" si="43"/>
        <v>93.260780000000025</v>
      </c>
      <c r="N1367" s="69">
        <f>(Table8[[#This Row],[Adj Close]]-Table8[[#This Row],[Forecast 6 Period ]])</f>
        <v>0.64041999999997756</v>
      </c>
      <c r="O1367" s="69">
        <f>Table8[[#This Row],[Erorr 2]]^2</f>
        <v>0.41013777639997129</v>
      </c>
      <c r="P1367" s="69">
        <f>ABS(Table8[[#This Row],[Erorr 2]])</f>
        <v>0.64041999999997756</v>
      </c>
      <c r="Q1367" s="6">
        <f>Table8[[#This Row],[Abs Erorr 4]]/Table8[[#This Row],[Adj Close]]</f>
        <v>6.8201471333697288E-3</v>
      </c>
    </row>
    <row r="1368" spans="6:17" x14ac:dyDescent="0.3">
      <c r="F1368" s="79">
        <v>45449</v>
      </c>
      <c r="G1368" s="80">
        <v>95.294899999999998</v>
      </c>
      <c r="H1368" s="69">
        <f t="shared" si="42"/>
        <v>94.050510000000003</v>
      </c>
      <c r="I1368" s="69">
        <f>(Table8[[#This Row],[Adj Close]]-Table8[[#This Row],[Forecast 3 Period]])</f>
        <v>1.2443899999999957</v>
      </c>
      <c r="J1368" s="69">
        <f>Table8[[#This Row],[Erorr ]]^2</f>
        <v>1.5485064720999893</v>
      </c>
      <c r="K1368" s="69">
        <f>ABS(Table8[[#This Row],[Erorr ]])</f>
        <v>1.2443899999999957</v>
      </c>
      <c r="L1368" s="6">
        <f>Table8[[#This Row],[Abs Erorr ]]/Table8[[#This Row],[Adj Close]]</f>
        <v>1.3058306373163681E-2</v>
      </c>
      <c r="M1368" s="75">
        <f t="shared" si="43"/>
        <v>93.650240000000011</v>
      </c>
      <c r="N1368" s="69">
        <f>(Table8[[#This Row],[Adj Close]]-Table8[[#This Row],[Forecast 6 Period ]])</f>
        <v>1.6446599999999876</v>
      </c>
      <c r="O1368" s="69">
        <f>Table8[[#This Row],[Erorr 2]]^2</f>
        <v>2.704906515599959</v>
      </c>
      <c r="P1368" s="69">
        <f>ABS(Table8[[#This Row],[Erorr 2]])</f>
        <v>1.6446599999999876</v>
      </c>
      <c r="Q1368" s="6">
        <f>Table8[[#This Row],[Abs Erorr 4]]/Table8[[#This Row],[Adj Close]]</f>
        <v>1.7258636086506074E-2</v>
      </c>
    </row>
    <row r="1369" spans="6:17" x14ac:dyDescent="0.3">
      <c r="F1369" s="79">
        <v>45450</v>
      </c>
      <c r="G1369" s="80">
        <v>96.121300000000005</v>
      </c>
      <c r="H1369" s="69">
        <f t="shared" si="42"/>
        <v>94.584109999999995</v>
      </c>
      <c r="I1369" s="69">
        <f>(Table8[[#This Row],[Adj Close]]-Table8[[#This Row],[Forecast 3 Period]])</f>
        <v>1.5371900000000096</v>
      </c>
      <c r="J1369" s="69">
        <f>Table8[[#This Row],[Erorr ]]^2</f>
        <v>2.3629530961000293</v>
      </c>
      <c r="K1369" s="69">
        <f>ABS(Table8[[#This Row],[Erorr ]])</f>
        <v>1.5371900000000096</v>
      </c>
      <c r="L1369" s="6">
        <f>Table8[[#This Row],[Abs Erorr ]]/Table8[[#This Row],[Adj Close]]</f>
        <v>1.5992189036145053E-2</v>
      </c>
      <c r="M1369" s="75">
        <f t="shared" si="43"/>
        <v>94.192490000000006</v>
      </c>
      <c r="N1369" s="69">
        <f>(Table8[[#This Row],[Adj Close]]-Table8[[#This Row],[Forecast 6 Period ]])</f>
        <v>1.9288099999999986</v>
      </c>
      <c r="O1369" s="69">
        <f>Table8[[#This Row],[Erorr 2]]^2</f>
        <v>3.7203080160999944</v>
      </c>
      <c r="P1369" s="69">
        <f>ABS(Table8[[#This Row],[Erorr 2]])</f>
        <v>1.9288099999999986</v>
      </c>
      <c r="Q1369" s="6">
        <f>Table8[[#This Row],[Abs Erorr 4]]/Table8[[#This Row],[Adj Close]]</f>
        <v>2.0066416080514918E-2</v>
      </c>
    </row>
    <row r="1370" spans="6:17" x14ac:dyDescent="0.3">
      <c r="F1370" s="79">
        <v>45453</v>
      </c>
      <c r="G1370" s="80">
        <v>95.573700000000002</v>
      </c>
      <c r="H1370" s="69">
        <f t="shared" si="42"/>
        <v>95.207350000000005</v>
      </c>
      <c r="I1370" s="69">
        <f>(Table8[[#This Row],[Adj Close]]-Table8[[#This Row],[Forecast 3 Period]])</f>
        <v>0.36634999999999707</v>
      </c>
      <c r="J1370" s="69">
        <f>Table8[[#This Row],[Erorr ]]^2</f>
        <v>0.13421232249999784</v>
      </c>
      <c r="K1370" s="69">
        <f>ABS(Table8[[#This Row],[Erorr ]])</f>
        <v>0.36634999999999707</v>
      </c>
      <c r="L1370" s="6">
        <f>Table8[[#This Row],[Abs Erorr ]]/Table8[[#This Row],[Adj Close]]</f>
        <v>3.8331674927307101E-3</v>
      </c>
      <c r="M1370" s="75">
        <f t="shared" si="43"/>
        <v>94.751380000000012</v>
      </c>
      <c r="N1370" s="69">
        <f>(Table8[[#This Row],[Adj Close]]-Table8[[#This Row],[Forecast 6 Period ]])</f>
        <v>0.82231999999999061</v>
      </c>
      <c r="O1370" s="69">
        <f>Table8[[#This Row],[Erorr 2]]^2</f>
        <v>0.67621018239998454</v>
      </c>
      <c r="P1370" s="69">
        <f>ABS(Table8[[#This Row],[Erorr 2]])</f>
        <v>0.82231999999999061</v>
      </c>
      <c r="Q1370" s="6">
        <f>Table8[[#This Row],[Abs Erorr 4]]/Table8[[#This Row],[Adj Close]]</f>
        <v>8.6040406513506387E-3</v>
      </c>
    </row>
    <row r="1371" spans="6:17" x14ac:dyDescent="0.3">
      <c r="F1371" s="79">
        <v>45454</v>
      </c>
      <c r="G1371" s="80">
        <v>95.444299999999998</v>
      </c>
      <c r="H1371" s="69">
        <f t="shared" si="42"/>
        <v>95.654340000000005</v>
      </c>
      <c r="I1371" s="69">
        <f>(Table8[[#This Row],[Adj Close]]-Table8[[#This Row],[Forecast 3 Period]])</f>
        <v>-0.21004000000000644</v>
      </c>
      <c r="J1371" s="69">
        <f>Table8[[#This Row],[Erorr ]]^2</f>
        <v>4.4116801600002704E-2</v>
      </c>
      <c r="K1371" s="69">
        <f>ABS(Table8[[#This Row],[Erorr ]])</f>
        <v>0.21004000000000644</v>
      </c>
      <c r="L1371" s="6">
        <f>Table8[[#This Row],[Abs Erorr ]]/Table8[[#This Row],[Adj Close]]</f>
        <v>2.200655251282753E-3</v>
      </c>
      <c r="M1371" s="75">
        <f t="shared" si="43"/>
        <v>95.008229999999998</v>
      </c>
      <c r="N1371" s="69">
        <f>(Table8[[#This Row],[Adj Close]]-Table8[[#This Row],[Forecast 6 Period ]])</f>
        <v>0.43607000000000085</v>
      </c>
      <c r="O1371" s="69">
        <f>Table8[[#This Row],[Erorr 2]]^2</f>
        <v>0.19015704490000074</v>
      </c>
      <c r="P1371" s="69">
        <f>ABS(Table8[[#This Row],[Erorr 2]])</f>
        <v>0.43607000000000085</v>
      </c>
      <c r="Q1371" s="6">
        <f>Table8[[#This Row],[Abs Erorr 4]]/Table8[[#This Row],[Adj Close]]</f>
        <v>4.5688427700763777E-3</v>
      </c>
    </row>
    <row r="1372" spans="6:17" x14ac:dyDescent="0.3">
      <c r="F1372" s="79">
        <v>45455</v>
      </c>
      <c r="G1372" s="80">
        <v>93.263999999999996</v>
      </c>
      <c r="H1372" s="69">
        <f t="shared" si="42"/>
        <v>95.686219999999992</v>
      </c>
      <c r="I1372" s="69">
        <f>(Table8[[#This Row],[Adj Close]]-Table8[[#This Row],[Forecast 3 Period]])</f>
        <v>-2.4222199999999958</v>
      </c>
      <c r="J1372" s="69">
        <f>Table8[[#This Row],[Erorr ]]^2</f>
        <v>5.8671497283999798</v>
      </c>
      <c r="K1372" s="69">
        <f>ABS(Table8[[#This Row],[Erorr ]])</f>
        <v>2.4222199999999958</v>
      </c>
      <c r="L1372" s="6">
        <f>Table8[[#This Row],[Abs Erorr ]]/Table8[[#This Row],[Adj Close]]</f>
        <v>2.5971650368845384E-2</v>
      </c>
      <c r="M1372" s="75">
        <f t="shared" si="43"/>
        <v>95.308889999999991</v>
      </c>
      <c r="N1372" s="69">
        <f>(Table8[[#This Row],[Adj Close]]-Table8[[#This Row],[Forecast 6 Period ]])</f>
        <v>-2.0448899999999952</v>
      </c>
      <c r="O1372" s="69">
        <f>Table8[[#This Row],[Erorr 2]]^2</f>
        <v>4.1815751120999805</v>
      </c>
      <c r="P1372" s="69">
        <f>ABS(Table8[[#This Row],[Erorr 2]])</f>
        <v>2.0448899999999952</v>
      </c>
      <c r="Q1372" s="6">
        <f>Table8[[#This Row],[Abs Erorr 4]]/Table8[[#This Row],[Adj Close]]</f>
        <v>2.1925823468862533E-2</v>
      </c>
    </row>
    <row r="1373" spans="6:17" x14ac:dyDescent="0.3">
      <c r="F1373" s="79">
        <v>45456</v>
      </c>
      <c r="G1373" s="80">
        <v>93.761799999999994</v>
      </c>
      <c r="H1373" s="69">
        <f t="shared" si="42"/>
        <v>94.611000000000004</v>
      </c>
      <c r="I1373" s="69">
        <f>(Table8[[#This Row],[Adj Close]]-Table8[[#This Row],[Forecast 3 Period]])</f>
        <v>-0.84920000000001039</v>
      </c>
      <c r="J1373" s="69">
        <f>Table8[[#This Row],[Erorr ]]^2</f>
        <v>0.72114064000001765</v>
      </c>
      <c r="K1373" s="69">
        <f>ABS(Table8[[#This Row],[Erorr ]])</f>
        <v>0.84920000000001039</v>
      </c>
      <c r="L1373" s="6">
        <f>Table8[[#This Row],[Abs Erorr ]]/Table8[[#This Row],[Adj Close]]</f>
        <v>9.0569933597692293E-3</v>
      </c>
      <c r="M1373" s="75">
        <f t="shared" si="43"/>
        <v>95.000269999999986</v>
      </c>
      <c r="N1373" s="69">
        <f>(Table8[[#This Row],[Adj Close]]-Table8[[#This Row],[Forecast 6 Period ]])</f>
        <v>-1.2384699999999924</v>
      </c>
      <c r="O1373" s="69">
        <f>Table8[[#This Row],[Erorr 2]]^2</f>
        <v>1.5338079408999812</v>
      </c>
      <c r="P1373" s="69">
        <f>ABS(Table8[[#This Row],[Erorr 2]])</f>
        <v>1.2384699999999924</v>
      </c>
      <c r="Q1373" s="6">
        <f>Table8[[#This Row],[Abs Erorr 4]]/Table8[[#This Row],[Adj Close]]</f>
        <v>1.3208684133623635E-2</v>
      </c>
    </row>
    <row r="1374" spans="6:17" x14ac:dyDescent="0.3">
      <c r="F1374" s="79">
        <v>45457</v>
      </c>
      <c r="G1374" s="80">
        <v>92.975300000000004</v>
      </c>
      <c r="H1374" s="69">
        <f t="shared" si="42"/>
        <v>94.11721</v>
      </c>
      <c r="I1374" s="69">
        <f>(Table8[[#This Row],[Adj Close]]-Table8[[#This Row],[Forecast 3 Period]])</f>
        <v>-1.1419099999999958</v>
      </c>
      <c r="J1374" s="69">
        <f>Table8[[#This Row],[Erorr ]]^2</f>
        <v>1.3039584480999904</v>
      </c>
      <c r="K1374" s="69">
        <f>ABS(Table8[[#This Row],[Erorr ]])</f>
        <v>1.1419099999999958</v>
      </c>
      <c r="L1374" s="6">
        <f>Table8[[#This Row],[Abs Erorr ]]/Table8[[#This Row],[Adj Close]]</f>
        <v>1.2281864107994228E-2</v>
      </c>
      <c r="M1374" s="75">
        <f t="shared" si="43"/>
        <v>94.750379999999993</v>
      </c>
      <c r="N1374" s="69">
        <f>(Table8[[#This Row],[Adj Close]]-Table8[[#This Row],[Forecast 6 Period ]])</f>
        <v>-1.7750799999999884</v>
      </c>
      <c r="O1374" s="69">
        <f>Table8[[#This Row],[Erorr 2]]^2</f>
        <v>3.1509090063999592</v>
      </c>
      <c r="P1374" s="69">
        <f>ABS(Table8[[#This Row],[Erorr 2]])</f>
        <v>1.7750799999999884</v>
      </c>
      <c r="Q1374" s="6">
        <f>Table8[[#This Row],[Abs Erorr 4]]/Table8[[#This Row],[Adj Close]]</f>
        <v>1.909195237874993E-2</v>
      </c>
    </row>
    <row r="1375" spans="6:17" x14ac:dyDescent="0.3">
      <c r="F1375" s="79">
        <v>45460</v>
      </c>
      <c r="G1375" s="80">
        <v>94.578100000000006</v>
      </c>
      <c r="H1375" s="69">
        <f t="shared" si="42"/>
        <v>93.297859999999986</v>
      </c>
      <c r="I1375" s="69">
        <f>(Table8[[#This Row],[Adj Close]]-Table8[[#This Row],[Forecast 3 Period]])</f>
        <v>1.2802400000000205</v>
      </c>
      <c r="J1375" s="69">
        <f>Table8[[#This Row],[Erorr ]]^2</f>
        <v>1.6390144576000525</v>
      </c>
      <c r="K1375" s="69">
        <f>ABS(Table8[[#This Row],[Erorr ]])</f>
        <v>1.2802400000000205</v>
      </c>
      <c r="L1375" s="6">
        <f>Table8[[#This Row],[Abs Erorr ]]/Table8[[#This Row],[Adj Close]]</f>
        <v>1.3536326062799109E-2</v>
      </c>
      <c r="M1375" s="75">
        <f t="shared" si="43"/>
        <v>94.258579999999995</v>
      </c>
      <c r="N1375" s="69">
        <f>(Table8[[#This Row],[Adj Close]]-Table8[[#This Row],[Forecast 6 Period ]])</f>
        <v>0.31952000000001135</v>
      </c>
      <c r="O1375" s="69">
        <f>Table8[[#This Row],[Erorr 2]]^2</f>
        <v>0.10209303040000725</v>
      </c>
      <c r="P1375" s="69">
        <f>ABS(Table8[[#This Row],[Erorr 2]])</f>
        <v>0.31952000000001135</v>
      </c>
      <c r="Q1375" s="6">
        <f>Table8[[#This Row],[Abs Erorr 4]]/Table8[[#This Row],[Adj Close]]</f>
        <v>3.3783719486859148E-3</v>
      </c>
    </row>
    <row r="1376" spans="6:17" x14ac:dyDescent="0.3">
      <c r="F1376" s="79">
        <v>45461</v>
      </c>
      <c r="G1376" s="80">
        <v>94.359099999999998</v>
      </c>
      <c r="H1376" s="69">
        <f t="shared" si="42"/>
        <v>93.852370000000008</v>
      </c>
      <c r="I1376" s="69">
        <f>(Table8[[#This Row],[Adj Close]]-Table8[[#This Row],[Forecast 3 Period]])</f>
        <v>0.50672999999999035</v>
      </c>
      <c r="J1376" s="69">
        <f>Table8[[#This Row],[Erorr ]]^2</f>
        <v>0.25677529289999024</v>
      </c>
      <c r="K1376" s="69">
        <f>ABS(Table8[[#This Row],[Erorr ]])</f>
        <v>0.50672999999999035</v>
      </c>
      <c r="L1376" s="6">
        <f>Table8[[#This Row],[Abs Erorr ]]/Table8[[#This Row],[Adj Close]]</f>
        <v>5.3702292624663688E-3</v>
      </c>
      <c r="M1376" s="75">
        <f t="shared" si="43"/>
        <v>94.017640000000014</v>
      </c>
      <c r="N1376" s="69">
        <f>(Table8[[#This Row],[Adj Close]]-Table8[[#This Row],[Forecast 6 Period ]])</f>
        <v>0.34145999999998367</v>
      </c>
      <c r="O1376" s="69">
        <f>Table8[[#This Row],[Erorr 2]]^2</f>
        <v>0.11659493159998885</v>
      </c>
      <c r="P1376" s="69">
        <f>ABS(Table8[[#This Row],[Erorr 2]])</f>
        <v>0.34145999999998367</v>
      </c>
      <c r="Q1376" s="6">
        <f>Table8[[#This Row],[Abs Erorr 4]]/Table8[[#This Row],[Adj Close]]</f>
        <v>3.6187288772358329E-3</v>
      </c>
    </row>
    <row r="1377" spans="6:17" x14ac:dyDescent="0.3">
      <c r="F1377" s="79">
        <v>45463</v>
      </c>
      <c r="G1377" s="80">
        <v>95.145600000000002</v>
      </c>
      <c r="H1377" s="69">
        <f t="shared" si="42"/>
        <v>94.009659999999997</v>
      </c>
      <c r="I1377" s="69">
        <f>(Table8[[#This Row],[Adj Close]]-Table8[[#This Row],[Forecast 3 Period]])</f>
        <v>1.1359400000000051</v>
      </c>
      <c r="J1377" s="69">
        <f>Table8[[#This Row],[Erorr ]]^2</f>
        <v>1.2903596836000115</v>
      </c>
      <c r="K1377" s="69">
        <f>ABS(Table8[[#This Row],[Erorr ]])</f>
        <v>1.1359400000000051</v>
      </c>
      <c r="L1377" s="6">
        <f>Table8[[#This Row],[Abs Erorr ]]/Table8[[#This Row],[Adj Close]]</f>
        <v>1.193896512292744E-2</v>
      </c>
      <c r="M1377" s="75">
        <f t="shared" si="43"/>
        <v>94.005690000000016</v>
      </c>
      <c r="N1377" s="69">
        <f>(Table8[[#This Row],[Adj Close]]-Table8[[#This Row],[Forecast 6 Period ]])</f>
        <v>1.1399099999999862</v>
      </c>
      <c r="O1377" s="69">
        <f>Table8[[#This Row],[Erorr 2]]^2</f>
        <v>1.2993948080999687</v>
      </c>
      <c r="P1377" s="69">
        <f>ABS(Table8[[#This Row],[Erorr 2]])</f>
        <v>1.1399099999999862</v>
      </c>
      <c r="Q1377" s="6">
        <f>Table8[[#This Row],[Abs Erorr 4]]/Table8[[#This Row],[Adj Close]]</f>
        <v>1.1980690646755984E-2</v>
      </c>
    </row>
    <row r="1378" spans="6:17" x14ac:dyDescent="0.3">
      <c r="F1378" s="79">
        <v>45464</v>
      </c>
      <c r="G1378" s="80">
        <v>96.748500000000007</v>
      </c>
      <c r="H1378" s="69">
        <f t="shared" si="42"/>
        <v>94.739400000000003</v>
      </c>
      <c r="I1378" s="69">
        <f>(Table8[[#This Row],[Adj Close]]-Table8[[#This Row],[Forecast 3 Period]])</f>
        <v>2.0091000000000037</v>
      </c>
      <c r="J1378" s="69">
        <f>Table8[[#This Row],[Erorr ]]^2</f>
        <v>4.036482810000015</v>
      </c>
      <c r="K1378" s="69">
        <f>ABS(Table8[[#This Row],[Erorr ]])</f>
        <v>2.0091000000000037</v>
      </c>
      <c r="L1378" s="6">
        <f>Table8[[#This Row],[Abs Erorr ]]/Table8[[#This Row],[Adj Close]]</f>
        <v>2.0766213429665614E-2</v>
      </c>
      <c r="M1378" s="75">
        <f t="shared" si="43"/>
        <v>94.114200000000011</v>
      </c>
      <c r="N1378" s="69">
        <f>(Table8[[#This Row],[Adj Close]]-Table8[[#This Row],[Forecast 6 Period ]])</f>
        <v>2.6342999999999961</v>
      </c>
      <c r="O1378" s="69">
        <f>Table8[[#This Row],[Erorr 2]]^2</f>
        <v>6.9395364899999796</v>
      </c>
      <c r="P1378" s="69">
        <f>ABS(Table8[[#This Row],[Erorr 2]])</f>
        <v>2.6342999999999961</v>
      </c>
      <c r="Q1378" s="6">
        <f>Table8[[#This Row],[Abs Erorr 4]]/Table8[[#This Row],[Adj Close]]</f>
        <v>2.7228329121381685E-2</v>
      </c>
    </row>
    <row r="1379" spans="6:17" x14ac:dyDescent="0.3">
      <c r="F1379" s="79">
        <v>45467</v>
      </c>
      <c r="G1379" s="80">
        <v>96.738500000000002</v>
      </c>
      <c r="H1379" s="69">
        <f t="shared" si="42"/>
        <v>95.550810000000013</v>
      </c>
      <c r="I1379" s="69">
        <f>(Table8[[#This Row],[Adj Close]]-Table8[[#This Row],[Forecast 3 Period]])</f>
        <v>1.1876899999999893</v>
      </c>
      <c r="J1379" s="69">
        <f>Table8[[#This Row],[Erorr ]]^2</f>
        <v>1.4106075360999746</v>
      </c>
      <c r="K1379" s="69">
        <f>ABS(Table8[[#This Row],[Erorr ]])</f>
        <v>1.1876899999999893</v>
      </c>
      <c r="L1379" s="6">
        <f>Table8[[#This Row],[Abs Erorr ]]/Table8[[#This Row],[Adj Close]]</f>
        <v>1.2277324953353517E-2</v>
      </c>
      <c r="M1379" s="75">
        <f t="shared" si="43"/>
        <v>94.839970000000008</v>
      </c>
      <c r="N1379" s="69">
        <f>(Table8[[#This Row],[Adj Close]]-Table8[[#This Row],[Forecast 6 Period ]])</f>
        <v>1.8985299999999938</v>
      </c>
      <c r="O1379" s="69">
        <f>Table8[[#This Row],[Erorr 2]]^2</f>
        <v>3.6044161608999765</v>
      </c>
      <c r="P1379" s="69">
        <f>ABS(Table8[[#This Row],[Erorr 2]])</f>
        <v>1.8985299999999938</v>
      </c>
      <c r="Q1379" s="6">
        <f>Table8[[#This Row],[Abs Erorr 4]]/Table8[[#This Row],[Adj Close]]</f>
        <v>1.9625381828330953E-2</v>
      </c>
    </row>
    <row r="1380" spans="6:17" x14ac:dyDescent="0.3">
      <c r="F1380" s="79">
        <v>45468</v>
      </c>
      <c r="G1380" s="80">
        <v>94.3292</v>
      </c>
      <c r="H1380" s="69">
        <f t="shared" si="42"/>
        <v>96.263630000000006</v>
      </c>
      <c r="I1380" s="69">
        <f>(Table8[[#This Row],[Adj Close]]-Table8[[#This Row],[Forecast 3 Period]])</f>
        <v>-1.9344300000000061</v>
      </c>
      <c r="J1380" s="69">
        <f>Table8[[#This Row],[Erorr ]]^2</f>
        <v>3.7420194249000236</v>
      </c>
      <c r="K1380" s="69">
        <f>ABS(Table8[[#This Row],[Erorr ]])</f>
        <v>1.9344300000000061</v>
      </c>
      <c r="L1380" s="6">
        <f>Table8[[#This Row],[Abs Erorr ]]/Table8[[#This Row],[Adj Close]]</f>
        <v>2.0507223638067597E-2</v>
      </c>
      <c r="M1380" s="75">
        <f t="shared" si="43"/>
        <v>95.353679999999997</v>
      </c>
      <c r="N1380" s="69">
        <f>(Table8[[#This Row],[Adj Close]]-Table8[[#This Row],[Forecast 6 Period ]])</f>
        <v>-1.0244799999999969</v>
      </c>
      <c r="O1380" s="69">
        <f>Table8[[#This Row],[Erorr 2]]^2</f>
        <v>1.0495592703999936</v>
      </c>
      <c r="P1380" s="69">
        <f>ABS(Table8[[#This Row],[Erorr 2]])</f>
        <v>1.0244799999999969</v>
      </c>
      <c r="Q1380" s="6">
        <f>Table8[[#This Row],[Abs Erorr 4]]/Table8[[#This Row],[Adj Close]]</f>
        <v>1.0860687888797921E-2</v>
      </c>
    </row>
    <row r="1381" spans="6:17" x14ac:dyDescent="0.3">
      <c r="F1381" s="79">
        <v>45469</v>
      </c>
      <c r="G1381" s="80">
        <v>93.642300000000006</v>
      </c>
      <c r="H1381" s="69">
        <f t="shared" si="42"/>
        <v>95.777780000000007</v>
      </c>
      <c r="I1381" s="69">
        <f>(Table8[[#This Row],[Adj Close]]-Table8[[#This Row],[Forecast 3 Period]])</f>
        <v>-2.1354800000000012</v>
      </c>
      <c r="J1381" s="69">
        <f>Table8[[#This Row],[Erorr ]]^2</f>
        <v>4.5602748304000054</v>
      </c>
      <c r="K1381" s="69">
        <f>ABS(Table8[[#This Row],[Erorr ]])</f>
        <v>2.1354800000000012</v>
      </c>
      <c r="L1381" s="6">
        <f>Table8[[#This Row],[Abs Erorr ]]/Table8[[#This Row],[Adj Close]]</f>
        <v>2.2804651316766046E-2</v>
      </c>
      <c r="M1381" s="75">
        <f t="shared" si="43"/>
        <v>95.486080000000015</v>
      </c>
      <c r="N1381" s="69">
        <f>(Table8[[#This Row],[Adj Close]]-Table8[[#This Row],[Forecast 6 Period ]])</f>
        <v>-1.8437800000000095</v>
      </c>
      <c r="O1381" s="69">
        <f>Table8[[#This Row],[Erorr 2]]^2</f>
        <v>3.3995246884000352</v>
      </c>
      <c r="P1381" s="69">
        <f>ABS(Table8[[#This Row],[Erorr 2]])</f>
        <v>1.8437800000000095</v>
      </c>
      <c r="Q1381" s="6">
        <f>Table8[[#This Row],[Abs Erorr 4]]/Table8[[#This Row],[Adj Close]]</f>
        <v>1.9689606086138522E-2</v>
      </c>
    </row>
    <row r="1382" spans="6:17" x14ac:dyDescent="0.3">
      <c r="F1382" s="79">
        <v>45470</v>
      </c>
      <c r="G1382" s="80">
        <v>93.771699999999996</v>
      </c>
      <c r="H1382" s="69">
        <f t="shared" si="42"/>
        <v>94.777230000000003</v>
      </c>
      <c r="I1382" s="69">
        <f>(Table8[[#This Row],[Adj Close]]-Table8[[#This Row],[Forecast 3 Period]])</f>
        <v>-1.0055300000000074</v>
      </c>
      <c r="J1382" s="69">
        <f>Table8[[#This Row],[Erorr ]]^2</f>
        <v>1.0110905809000148</v>
      </c>
      <c r="K1382" s="69">
        <f>ABS(Table8[[#This Row],[Erorr ]])</f>
        <v>1.0055300000000074</v>
      </c>
      <c r="L1382" s="6">
        <f>Table8[[#This Row],[Abs Erorr ]]/Table8[[#This Row],[Adj Close]]</f>
        <v>1.0723171276621916E-2</v>
      </c>
      <c r="M1382" s="75">
        <f t="shared" si="43"/>
        <v>95.242170000000016</v>
      </c>
      <c r="N1382" s="69">
        <f>(Table8[[#This Row],[Adj Close]]-Table8[[#This Row],[Forecast 6 Period ]])</f>
        <v>-1.4704700000000201</v>
      </c>
      <c r="O1382" s="69">
        <f>Table8[[#This Row],[Erorr 2]]^2</f>
        <v>2.1622820209000593</v>
      </c>
      <c r="P1382" s="69">
        <f>ABS(Table8[[#This Row],[Erorr 2]])</f>
        <v>1.4704700000000201</v>
      </c>
      <c r="Q1382" s="6">
        <f>Table8[[#This Row],[Abs Erorr 4]]/Table8[[#This Row],[Adj Close]]</f>
        <v>1.5681383615739293E-2</v>
      </c>
    </row>
    <row r="1383" spans="6:17" x14ac:dyDescent="0.3">
      <c r="F1383" s="79">
        <v>45471</v>
      </c>
      <c r="G1383" s="80">
        <v>75.035300000000007</v>
      </c>
      <c r="H1383" s="69">
        <f t="shared" si="42"/>
        <v>93.900130000000004</v>
      </c>
      <c r="I1383" s="69">
        <f>(Table8[[#This Row],[Adj Close]]-Table8[[#This Row],[Forecast 3 Period]])</f>
        <v>-18.864829999999998</v>
      </c>
      <c r="J1383" s="69">
        <f>Table8[[#This Row],[Erorr ]]^2</f>
        <v>355.88181092889994</v>
      </c>
      <c r="K1383" s="69">
        <f>ABS(Table8[[#This Row],[Erorr ]])</f>
        <v>18.864829999999998</v>
      </c>
      <c r="L1383" s="6">
        <f>Table8[[#This Row],[Abs Erorr ]]/Table8[[#This Row],[Adj Close]]</f>
        <v>0.25141273507269241</v>
      </c>
      <c r="M1383" s="75">
        <f t="shared" si="43"/>
        <v>94.885750000000016</v>
      </c>
      <c r="N1383" s="69">
        <f>(Table8[[#This Row],[Adj Close]]-Table8[[#This Row],[Forecast 6 Period ]])</f>
        <v>-19.850450000000009</v>
      </c>
      <c r="O1383" s="69">
        <f>Table8[[#This Row],[Erorr 2]]^2</f>
        <v>394.04036520250037</v>
      </c>
      <c r="P1383" s="69">
        <f>ABS(Table8[[#This Row],[Erorr 2]])</f>
        <v>19.850450000000009</v>
      </c>
      <c r="Q1383" s="6">
        <f>Table8[[#This Row],[Abs Erorr 4]]/Table8[[#This Row],[Adj Close]]</f>
        <v>0.26454815266947701</v>
      </c>
    </row>
    <row r="1384" spans="6:17" x14ac:dyDescent="0.3">
      <c r="F1384" s="79">
        <v>45474</v>
      </c>
      <c r="G1384" s="80">
        <v>76.488799999999998</v>
      </c>
      <c r="H1384" s="69">
        <f t="shared" si="42"/>
        <v>86.238320000000002</v>
      </c>
      <c r="I1384" s="69">
        <f>(Table8[[#This Row],[Adj Close]]-Table8[[#This Row],[Forecast 3 Period]])</f>
        <v>-9.749520000000004</v>
      </c>
      <c r="J1384" s="69">
        <f>Table8[[#This Row],[Erorr ]]^2</f>
        <v>95.053140230400075</v>
      </c>
      <c r="K1384" s="69">
        <f>ABS(Table8[[#This Row],[Erorr ]])</f>
        <v>9.749520000000004</v>
      </c>
      <c r="L1384" s="6">
        <f>Table8[[#This Row],[Abs Erorr ]]/Table8[[#This Row],[Adj Close]]</f>
        <v>0.1274633671857841</v>
      </c>
      <c r="M1384" s="75">
        <f t="shared" si="43"/>
        <v>90.704400000000021</v>
      </c>
      <c r="N1384" s="69">
        <f>(Table8[[#This Row],[Adj Close]]-Table8[[#This Row],[Forecast 6 Period ]])</f>
        <v>-14.215600000000023</v>
      </c>
      <c r="O1384" s="69">
        <f>Table8[[#This Row],[Erorr 2]]^2</f>
        <v>202.08328336000065</v>
      </c>
      <c r="P1384" s="69">
        <f>ABS(Table8[[#This Row],[Erorr 2]])</f>
        <v>14.215600000000023</v>
      </c>
      <c r="Q1384" s="6">
        <f>Table8[[#This Row],[Abs Erorr 4]]/Table8[[#This Row],[Adj Close]]</f>
        <v>0.18585204631266308</v>
      </c>
    </row>
    <row r="1385" spans="6:17" x14ac:dyDescent="0.3">
      <c r="F1385" s="79">
        <v>45475</v>
      </c>
      <c r="G1385" s="80">
        <v>75.702299999999994</v>
      </c>
      <c r="H1385" s="69">
        <f t="shared" si="42"/>
        <v>81.237619999999993</v>
      </c>
      <c r="I1385" s="69">
        <f>(Table8[[#This Row],[Adj Close]]-Table8[[#This Row],[Forecast 3 Period]])</f>
        <v>-5.5353199999999987</v>
      </c>
      <c r="J1385" s="69">
        <f>Table8[[#This Row],[Erorr ]]^2</f>
        <v>30.639767502399984</v>
      </c>
      <c r="K1385" s="69">
        <f>ABS(Table8[[#This Row],[Erorr ]])</f>
        <v>5.5353199999999987</v>
      </c>
      <c r="L1385" s="6">
        <f>Table8[[#This Row],[Abs Erorr ]]/Table8[[#This Row],[Adj Close]]</f>
        <v>7.3119574966678674E-2</v>
      </c>
      <c r="M1385" s="75">
        <f t="shared" si="43"/>
        <v>86.894390000000001</v>
      </c>
      <c r="N1385" s="69">
        <f>(Table8[[#This Row],[Adj Close]]-Table8[[#This Row],[Forecast 6 Period ]])</f>
        <v>-11.192090000000007</v>
      </c>
      <c r="O1385" s="69">
        <f>Table8[[#This Row],[Erorr 2]]^2</f>
        <v>125.26287856810016</v>
      </c>
      <c r="P1385" s="69">
        <f>ABS(Table8[[#This Row],[Erorr 2]])</f>
        <v>11.192090000000007</v>
      </c>
      <c r="Q1385" s="6">
        <f>Table8[[#This Row],[Abs Erorr 4]]/Table8[[#This Row],[Adj Close]]</f>
        <v>0.14784346050252117</v>
      </c>
    </row>
    <row r="1386" spans="6:17" x14ac:dyDescent="0.3">
      <c r="F1386" s="79">
        <v>45476</v>
      </c>
      <c r="G1386" s="80">
        <v>74.905900000000003</v>
      </c>
      <c r="H1386" s="69">
        <f t="shared" si="42"/>
        <v>75.73814999999999</v>
      </c>
      <c r="I1386" s="69">
        <f>(Table8[[#This Row],[Adj Close]]-Table8[[#This Row],[Forecast 3 Period]])</f>
        <v>-0.83224999999998772</v>
      </c>
      <c r="J1386" s="69">
        <f>Table8[[#This Row],[Erorr ]]^2</f>
        <v>0.69264006249997956</v>
      </c>
      <c r="K1386" s="69">
        <f>ABS(Table8[[#This Row],[Erorr ]])</f>
        <v>0.83224999999998772</v>
      </c>
      <c r="L1386" s="6">
        <f>Table8[[#This Row],[Abs Erorr ]]/Table8[[#This Row],[Adj Close]]</f>
        <v>1.1110606774633075E-2</v>
      </c>
      <c r="M1386" s="75">
        <f t="shared" si="43"/>
        <v>82.996770000000012</v>
      </c>
      <c r="N1386" s="69">
        <f>(Table8[[#This Row],[Adj Close]]-Table8[[#This Row],[Forecast 6 Period ]])</f>
        <v>-8.0908700000000096</v>
      </c>
      <c r="O1386" s="69">
        <f>Table8[[#This Row],[Erorr 2]]^2</f>
        <v>65.462177356900156</v>
      </c>
      <c r="P1386" s="69">
        <f>ABS(Table8[[#This Row],[Erorr 2]])</f>
        <v>8.0908700000000096</v>
      </c>
      <c r="Q1386" s="6">
        <f>Table8[[#This Row],[Abs Erorr 4]]/Table8[[#This Row],[Adj Close]]</f>
        <v>0.1080137879659681</v>
      </c>
    </row>
    <row r="1387" spans="6:17" x14ac:dyDescent="0.3">
      <c r="F1387" s="79">
        <v>45478</v>
      </c>
      <c r="G1387" s="80">
        <v>75.094999999999999</v>
      </c>
      <c r="H1387" s="69">
        <f t="shared" si="42"/>
        <v>75.619690000000006</v>
      </c>
      <c r="I1387" s="69">
        <f>(Table8[[#This Row],[Adj Close]]-Table8[[#This Row],[Forecast 3 Period]])</f>
        <v>-0.52469000000000676</v>
      </c>
      <c r="J1387" s="69">
        <f>Table8[[#This Row],[Erorr ]]^2</f>
        <v>0.27529959610000709</v>
      </c>
      <c r="K1387" s="69">
        <f>ABS(Table8[[#This Row],[Erorr ]])</f>
        <v>0.52469000000000676</v>
      </c>
      <c r="L1387" s="6">
        <f>Table8[[#This Row],[Abs Erorr ]]/Table8[[#This Row],[Adj Close]]</f>
        <v>6.9870164458353656E-3</v>
      </c>
      <c r="M1387" s="75">
        <f t="shared" si="43"/>
        <v>79.167860000000005</v>
      </c>
      <c r="N1387" s="69">
        <f>(Table8[[#This Row],[Adj Close]]-Table8[[#This Row],[Forecast 6 Period ]])</f>
        <v>-4.0728600000000057</v>
      </c>
      <c r="O1387" s="69">
        <f>Table8[[#This Row],[Erorr 2]]^2</f>
        <v>16.588188579600047</v>
      </c>
      <c r="P1387" s="69">
        <f>ABS(Table8[[#This Row],[Erorr 2]])</f>
        <v>4.0728600000000057</v>
      </c>
      <c r="Q1387" s="6">
        <f>Table8[[#This Row],[Abs Erorr 4]]/Table8[[#This Row],[Adj Close]]</f>
        <v>5.4236100938810913E-2</v>
      </c>
    </row>
    <row r="1388" spans="6:17" x14ac:dyDescent="0.3">
      <c r="F1388" s="79">
        <v>45481</v>
      </c>
      <c r="G1388" s="80">
        <v>72.7256</v>
      </c>
      <c r="H1388" s="69">
        <f t="shared" si="42"/>
        <v>75.220460000000003</v>
      </c>
      <c r="I1388" s="69">
        <f>(Table8[[#This Row],[Adj Close]]-Table8[[#This Row],[Forecast 3 Period]])</f>
        <v>-2.4948600000000027</v>
      </c>
      <c r="J1388" s="69">
        <f>Table8[[#This Row],[Erorr ]]^2</f>
        <v>6.2243264196000139</v>
      </c>
      <c r="K1388" s="69">
        <f>ABS(Table8[[#This Row],[Erorr ]])</f>
        <v>2.4948600000000027</v>
      </c>
      <c r="L1388" s="6">
        <f>Table8[[#This Row],[Abs Erorr ]]/Table8[[#This Row],[Adj Close]]</f>
        <v>3.4305114017622443E-2</v>
      </c>
      <c r="M1388" s="75">
        <f t="shared" si="43"/>
        <v>77.319099999999992</v>
      </c>
      <c r="N1388" s="69">
        <f>(Table8[[#This Row],[Adj Close]]-Table8[[#This Row],[Forecast 6 Period ]])</f>
        <v>-4.5934999999999917</v>
      </c>
      <c r="O1388" s="69">
        <f>Table8[[#This Row],[Erorr 2]]^2</f>
        <v>21.100242249999923</v>
      </c>
      <c r="P1388" s="69">
        <f>ABS(Table8[[#This Row],[Erorr 2]])</f>
        <v>4.5934999999999917</v>
      </c>
      <c r="Q1388" s="6">
        <f>Table8[[#This Row],[Abs Erorr 4]]/Table8[[#This Row],[Adj Close]]</f>
        <v>6.3162077727787619E-2</v>
      </c>
    </row>
    <row r="1389" spans="6:17" x14ac:dyDescent="0.3">
      <c r="F1389" s="79">
        <v>45482</v>
      </c>
      <c r="G1389" s="80">
        <v>72.138199999999998</v>
      </c>
      <c r="H1389" s="69">
        <f t="shared" si="42"/>
        <v>74.090509999999995</v>
      </c>
      <c r="I1389" s="69">
        <f>(Table8[[#This Row],[Adj Close]]-Table8[[#This Row],[Forecast 3 Period]])</f>
        <v>-1.9523099999999971</v>
      </c>
      <c r="J1389" s="69">
        <f>Table8[[#This Row],[Erorr ]]^2</f>
        <v>3.8115143360999886</v>
      </c>
      <c r="K1389" s="69">
        <f>ABS(Table8[[#This Row],[Erorr ]])</f>
        <v>1.9523099999999971</v>
      </c>
      <c r="L1389" s="6">
        <f>Table8[[#This Row],[Abs Erorr ]]/Table8[[#This Row],[Adj Close]]</f>
        <v>2.7063469839835166E-2</v>
      </c>
      <c r="M1389" s="75">
        <f t="shared" si="43"/>
        <v>74.838170000000005</v>
      </c>
      <c r="N1389" s="69">
        <f>(Table8[[#This Row],[Adj Close]]-Table8[[#This Row],[Forecast 6 Period ]])</f>
        <v>-2.6999700000000075</v>
      </c>
      <c r="O1389" s="69">
        <f>Table8[[#This Row],[Erorr 2]]^2</f>
        <v>7.2898380009000405</v>
      </c>
      <c r="P1389" s="69">
        <f>ABS(Table8[[#This Row],[Erorr 2]])</f>
        <v>2.6999700000000075</v>
      </c>
      <c r="Q1389" s="6">
        <f>Table8[[#This Row],[Abs Erorr 4]]/Table8[[#This Row],[Adj Close]]</f>
        <v>3.7427742860232274E-2</v>
      </c>
    </row>
    <row r="1390" spans="6:17" x14ac:dyDescent="0.3">
      <c r="F1390" s="79">
        <v>45483</v>
      </c>
      <c r="G1390" s="80">
        <v>72.2179</v>
      </c>
      <c r="H1390" s="69">
        <f t="shared" si="42"/>
        <v>73.201459999999997</v>
      </c>
      <c r="I1390" s="69">
        <f>(Table8[[#This Row],[Adj Close]]-Table8[[#This Row],[Forecast 3 Period]])</f>
        <v>-0.9835599999999971</v>
      </c>
      <c r="J1390" s="69">
        <f>Table8[[#This Row],[Erorr ]]^2</f>
        <v>0.9673902735999943</v>
      </c>
      <c r="K1390" s="69">
        <f>ABS(Table8[[#This Row],[Erorr ]])</f>
        <v>0.9835599999999971</v>
      </c>
      <c r="L1390" s="6">
        <f>Table8[[#This Row],[Abs Erorr ]]/Table8[[#This Row],[Adj Close]]</f>
        <v>1.3619338141928762E-2</v>
      </c>
      <c r="M1390" s="75">
        <f t="shared" si="43"/>
        <v>74.192050000000009</v>
      </c>
      <c r="N1390" s="69">
        <f>(Table8[[#This Row],[Adj Close]]-Table8[[#This Row],[Forecast 6 Period ]])</f>
        <v>-1.9741500000000087</v>
      </c>
      <c r="O1390" s="69">
        <f>Table8[[#This Row],[Erorr 2]]^2</f>
        <v>3.8972682225000344</v>
      </c>
      <c r="P1390" s="69">
        <f>ABS(Table8[[#This Row],[Erorr 2]])</f>
        <v>1.9741500000000087</v>
      </c>
      <c r="Q1390" s="6">
        <f>Table8[[#This Row],[Abs Erorr 4]]/Table8[[#This Row],[Adj Close]]</f>
        <v>2.7336020571077375E-2</v>
      </c>
    </row>
    <row r="1391" spans="6:17" x14ac:dyDescent="0.3">
      <c r="F1391" s="79">
        <v>45484</v>
      </c>
      <c r="G1391" s="80">
        <v>73.064099999999996</v>
      </c>
      <c r="H1391" s="69">
        <f t="shared" si="42"/>
        <v>72.346299999999999</v>
      </c>
      <c r="I1391" s="69">
        <f>(Table8[[#This Row],[Adj Close]]-Table8[[#This Row],[Forecast 3 Period]])</f>
        <v>0.71779999999999688</v>
      </c>
      <c r="J1391" s="69">
        <f>Table8[[#This Row],[Erorr ]]^2</f>
        <v>0.51523683999999548</v>
      </c>
      <c r="K1391" s="69">
        <f>ABS(Table8[[#This Row],[Erorr ]])</f>
        <v>0.71779999999999688</v>
      </c>
      <c r="L1391" s="6">
        <f>Table8[[#This Row],[Abs Erorr ]]/Table8[[#This Row],[Adj Close]]</f>
        <v>9.8242502131689422E-3</v>
      </c>
      <c r="M1391" s="75">
        <f t="shared" si="43"/>
        <v>73.496160000000003</v>
      </c>
      <c r="N1391" s="69">
        <f>(Table8[[#This Row],[Adj Close]]-Table8[[#This Row],[Forecast 6 Period ]])</f>
        <v>-0.43206000000000699</v>
      </c>
      <c r="O1391" s="69">
        <f>Table8[[#This Row],[Erorr 2]]^2</f>
        <v>0.18667584360000605</v>
      </c>
      <c r="P1391" s="69">
        <f>ABS(Table8[[#This Row],[Erorr 2]])</f>
        <v>0.43206000000000699</v>
      </c>
      <c r="Q1391" s="6">
        <f>Table8[[#This Row],[Abs Erorr 4]]/Table8[[#This Row],[Adj Close]]</f>
        <v>5.9134376526913633E-3</v>
      </c>
    </row>
    <row r="1392" spans="6:17" x14ac:dyDescent="0.3">
      <c r="F1392" s="79">
        <v>45485</v>
      </c>
      <c r="G1392" s="80">
        <v>73.093999999999994</v>
      </c>
      <c r="H1392" s="69">
        <f t="shared" si="42"/>
        <v>72.532469999999989</v>
      </c>
      <c r="I1392" s="69">
        <f>(Table8[[#This Row],[Adj Close]]-Table8[[#This Row],[Forecast 3 Period]])</f>
        <v>0.56153000000000475</v>
      </c>
      <c r="J1392" s="69">
        <f>Table8[[#This Row],[Erorr ]]^2</f>
        <v>0.31531594090000531</v>
      </c>
      <c r="K1392" s="69">
        <f>ABS(Table8[[#This Row],[Erorr ]])</f>
        <v>0.56153000000000475</v>
      </c>
      <c r="L1392" s="6">
        <f>Table8[[#This Row],[Abs Erorr ]]/Table8[[#This Row],[Adj Close]]</f>
        <v>7.6822995047473776E-3</v>
      </c>
      <c r="M1392" s="75">
        <f t="shared" si="43"/>
        <v>73.029250000000005</v>
      </c>
      <c r="N1392" s="69">
        <f>(Table8[[#This Row],[Adj Close]]-Table8[[#This Row],[Forecast 6 Period ]])</f>
        <v>6.4749999999989427E-2</v>
      </c>
      <c r="O1392" s="69">
        <f>Table8[[#This Row],[Erorr 2]]^2</f>
        <v>4.1925624999986305E-3</v>
      </c>
      <c r="P1392" s="69">
        <f>ABS(Table8[[#This Row],[Erorr 2]])</f>
        <v>6.4749999999989427E-2</v>
      </c>
      <c r="Q1392" s="6">
        <f>Table8[[#This Row],[Abs Erorr 4]]/Table8[[#This Row],[Adj Close]]</f>
        <v>8.8584562344364015E-4</v>
      </c>
    </row>
    <row r="1393" spans="6:17" x14ac:dyDescent="0.3">
      <c r="F1393" s="79">
        <v>45488</v>
      </c>
      <c r="G1393" s="80">
        <v>70.993300000000005</v>
      </c>
      <c r="H1393" s="69">
        <f t="shared" si="42"/>
        <v>72.822199999999995</v>
      </c>
      <c r="I1393" s="69">
        <f>(Table8[[#This Row],[Adj Close]]-Table8[[#This Row],[Forecast 3 Period]])</f>
        <v>-1.8288999999999902</v>
      </c>
      <c r="J1393" s="69">
        <f>Table8[[#This Row],[Erorr ]]^2</f>
        <v>3.3448752099999641</v>
      </c>
      <c r="K1393" s="69">
        <f>ABS(Table8[[#This Row],[Erorr ]])</f>
        <v>1.8288999999999902</v>
      </c>
      <c r="L1393" s="6">
        <f>Table8[[#This Row],[Abs Erorr ]]/Table8[[#This Row],[Adj Close]]</f>
        <v>2.5761585952477066E-2</v>
      </c>
      <c r="M1393" s="75">
        <f t="shared" si="43"/>
        <v>72.884900000000002</v>
      </c>
      <c r="N1393" s="69">
        <f>(Table8[[#This Row],[Adj Close]]-Table8[[#This Row],[Forecast 6 Period ]])</f>
        <v>-1.8915999999999968</v>
      </c>
      <c r="O1393" s="69">
        <f>Table8[[#This Row],[Erorr 2]]^2</f>
        <v>3.5781505599999881</v>
      </c>
      <c r="P1393" s="69">
        <f>ABS(Table8[[#This Row],[Erorr 2]])</f>
        <v>1.8915999999999968</v>
      </c>
      <c r="Q1393" s="6">
        <f>Table8[[#This Row],[Abs Erorr 4]]/Table8[[#This Row],[Adj Close]]</f>
        <v>2.6644767886546995E-2</v>
      </c>
    </row>
    <row r="1394" spans="6:17" x14ac:dyDescent="0.3">
      <c r="F1394" s="79">
        <v>45489</v>
      </c>
      <c r="G1394" s="80">
        <v>72.486699999999999</v>
      </c>
      <c r="H1394" s="69">
        <f t="shared" si="42"/>
        <v>72.244749999999996</v>
      </c>
      <c r="I1394" s="69">
        <f>(Table8[[#This Row],[Adj Close]]-Table8[[#This Row],[Forecast 3 Period]])</f>
        <v>0.24195000000000277</v>
      </c>
      <c r="J1394" s="69">
        <f>Table8[[#This Row],[Erorr ]]^2</f>
        <v>5.8539802500001341E-2</v>
      </c>
      <c r="K1394" s="69">
        <f>ABS(Table8[[#This Row],[Erorr ]])</f>
        <v>0.24195000000000277</v>
      </c>
      <c r="L1394" s="6">
        <f>Table8[[#This Row],[Abs Erorr ]]/Table8[[#This Row],[Adj Close]]</f>
        <v>3.3378537028172449E-3</v>
      </c>
      <c r="M1394" s="75">
        <f t="shared" si="43"/>
        <v>72.360240000000005</v>
      </c>
      <c r="N1394" s="69">
        <f>(Table8[[#This Row],[Adj Close]]-Table8[[#This Row],[Forecast 6 Period ]])</f>
        <v>0.12645999999999447</v>
      </c>
      <c r="O1394" s="69">
        <f>Table8[[#This Row],[Erorr 2]]^2</f>
        <v>1.5992131599998599E-2</v>
      </c>
      <c r="P1394" s="69">
        <f>ABS(Table8[[#This Row],[Erorr 2]])</f>
        <v>0.12645999999999447</v>
      </c>
      <c r="Q1394" s="6">
        <f>Table8[[#This Row],[Abs Erorr 4]]/Table8[[#This Row],[Adj Close]]</f>
        <v>1.7445959051797704E-3</v>
      </c>
    </row>
    <row r="1395" spans="6:17" x14ac:dyDescent="0.3">
      <c r="F1395" s="79">
        <v>45490</v>
      </c>
      <c r="G1395" s="80">
        <v>72.745500000000007</v>
      </c>
      <c r="H1395" s="69">
        <f t="shared" si="42"/>
        <v>72.220869999999991</v>
      </c>
      <c r="I1395" s="69">
        <f>(Table8[[#This Row],[Adj Close]]-Table8[[#This Row],[Forecast 3 Period]])</f>
        <v>0.52463000000001614</v>
      </c>
      <c r="J1395" s="69">
        <f>Table8[[#This Row],[Erorr ]]^2</f>
        <v>0.27523663690001693</v>
      </c>
      <c r="K1395" s="69">
        <f>ABS(Table8[[#This Row],[Erorr ]])</f>
        <v>0.52463000000001614</v>
      </c>
      <c r="L1395" s="6">
        <f>Table8[[#This Row],[Abs Erorr ]]/Table8[[#This Row],[Adj Close]]</f>
        <v>7.21185502883362E-3</v>
      </c>
      <c r="M1395" s="75">
        <f t="shared" si="43"/>
        <v>72.363230000000001</v>
      </c>
      <c r="N1395" s="69">
        <f>(Table8[[#This Row],[Adj Close]]-Table8[[#This Row],[Forecast 6 Period ]])</f>
        <v>0.38227000000000544</v>
      </c>
      <c r="O1395" s="69">
        <f>Table8[[#This Row],[Erorr 2]]^2</f>
        <v>0.14613035290000415</v>
      </c>
      <c r="P1395" s="69">
        <f>ABS(Table8[[#This Row],[Erorr 2]])</f>
        <v>0.38227000000000544</v>
      </c>
      <c r="Q1395" s="6">
        <f>Table8[[#This Row],[Abs Erorr 4]]/Table8[[#This Row],[Adj Close]]</f>
        <v>5.2548954918174373E-3</v>
      </c>
    </row>
    <row r="1396" spans="6:17" x14ac:dyDescent="0.3">
      <c r="F1396" s="79">
        <v>45491</v>
      </c>
      <c r="G1396" s="80">
        <v>72.058599999999998</v>
      </c>
      <c r="H1396" s="69">
        <f t="shared" si="42"/>
        <v>72.142200000000003</v>
      </c>
      <c r="I1396" s="69">
        <f>(Table8[[#This Row],[Adj Close]]-Table8[[#This Row],[Forecast 3 Period]])</f>
        <v>-8.3600000000004115E-2</v>
      </c>
      <c r="J1396" s="69">
        <f>Table8[[#This Row],[Erorr ]]^2</f>
        <v>6.9889600000006885E-3</v>
      </c>
      <c r="K1396" s="69">
        <f>ABS(Table8[[#This Row],[Erorr ]])</f>
        <v>8.3600000000004115E-2</v>
      </c>
      <c r="L1396" s="6">
        <f>Table8[[#This Row],[Abs Erorr ]]/Table8[[#This Row],[Adj Close]]</f>
        <v>1.160166864191146E-3</v>
      </c>
      <c r="M1396" s="75">
        <f t="shared" si="43"/>
        <v>72.392099999999999</v>
      </c>
      <c r="N1396" s="69">
        <f>(Table8[[#This Row],[Adj Close]]-Table8[[#This Row],[Forecast 6 Period ]])</f>
        <v>-0.3335000000000008</v>
      </c>
      <c r="O1396" s="69">
        <f>Table8[[#This Row],[Erorr 2]]^2</f>
        <v>0.11122225000000054</v>
      </c>
      <c r="P1396" s="69">
        <f>ABS(Table8[[#This Row],[Erorr 2]])</f>
        <v>0.3335000000000008</v>
      </c>
      <c r="Q1396" s="6">
        <f>Table8[[#This Row],[Abs Erorr 4]]/Table8[[#This Row],[Adj Close]]</f>
        <v>4.6281776221020225E-3</v>
      </c>
    </row>
    <row r="1397" spans="6:17" x14ac:dyDescent="0.3">
      <c r="F1397" s="79">
        <v>45492</v>
      </c>
      <c r="G1397" s="80">
        <v>72.377200000000002</v>
      </c>
      <c r="H1397" s="69">
        <f t="shared" si="42"/>
        <v>72.393100000000004</v>
      </c>
      <c r="I1397" s="69">
        <f>(Table8[[#This Row],[Adj Close]]-Table8[[#This Row],[Forecast 3 Period]])</f>
        <v>-1.5900000000002024E-2</v>
      </c>
      <c r="J1397" s="69">
        <f>Table8[[#This Row],[Erorr ]]^2</f>
        <v>2.5281000000006436E-4</v>
      </c>
      <c r="K1397" s="69">
        <f>ABS(Table8[[#This Row],[Erorr ]])</f>
        <v>1.5900000000002024E-2</v>
      </c>
      <c r="L1397" s="6">
        <f>Table8[[#This Row],[Abs Erorr ]]/Table8[[#This Row],[Adj Close]]</f>
        <v>2.1968244143186007E-4</v>
      </c>
      <c r="M1397" s="75">
        <f t="shared" si="43"/>
        <v>72.272630000000007</v>
      </c>
      <c r="N1397" s="69">
        <f>(Table8[[#This Row],[Adj Close]]-Table8[[#This Row],[Forecast 6 Period ]])</f>
        <v>0.10456999999999539</v>
      </c>
      <c r="O1397" s="69">
        <f>Table8[[#This Row],[Erorr 2]]^2</f>
        <v>1.0934884899999036E-2</v>
      </c>
      <c r="P1397" s="69">
        <f>ABS(Table8[[#This Row],[Erorr 2]])</f>
        <v>0.10456999999999539</v>
      </c>
      <c r="Q1397" s="6">
        <f>Table8[[#This Row],[Abs Erorr 4]]/Table8[[#This Row],[Adj Close]]</f>
        <v>1.4447920063223694E-3</v>
      </c>
    </row>
    <row r="1398" spans="6:17" x14ac:dyDescent="0.3">
      <c r="F1398" s="79">
        <v>45495</v>
      </c>
      <c r="G1398" s="80">
        <v>74.527600000000007</v>
      </c>
      <c r="H1398" s="69">
        <f t="shared" si="42"/>
        <v>72.392110000000002</v>
      </c>
      <c r="I1398" s="69">
        <f>(Table8[[#This Row],[Adj Close]]-Table8[[#This Row],[Forecast 3 Period]])</f>
        <v>2.1354900000000043</v>
      </c>
      <c r="J1398" s="69">
        <f>Table8[[#This Row],[Erorr ]]^2</f>
        <v>4.5603175401000184</v>
      </c>
      <c r="K1398" s="69">
        <f>ABS(Table8[[#This Row],[Erorr ]])</f>
        <v>2.1354900000000043</v>
      </c>
      <c r="L1398" s="6">
        <f>Table8[[#This Row],[Abs Erorr ]]/Table8[[#This Row],[Adj Close]]</f>
        <v>2.8653679978960869E-2</v>
      </c>
      <c r="M1398" s="75">
        <f t="shared" si="43"/>
        <v>72.342330000000004</v>
      </c>
      <c r="N1398" s="69">
        <f>(Table8[[#This Row],[Adj Close]]-Table8[[#This Row],[Forecast 6 Period ]])</f>
        <v>2.1852700000000027</v>
      </c>
      <c r="O1398" s="69">
        <f>Table8[[#This Row],[Erorr 2]]^2</f>
        <v>4.7754049729000121</v>
      </c>
      <c r="P1398" s="69">
        <f>ABS(Table8[[#This Row],[Erorr 2]])</f>
        <v>2.1852700000000027</v>
      </c>
      <c r="Q1398" s="6">
        <f>Table8[[#This Row],[Abs Erorr 4]]/Table8[[#This Row],[Adj Close]]</f>
        <v>2.9321620446653353E-2</v>
      </c>
    </row>
    <row r="1399" spans="6:17" x14ac:dyDescent="0.3">
      <c r="F1399" s="79">
        <v>45496</v>
      </c>
      <c r="G1399" s="80">
        <v>73.074100000000001</v>
      </c>
      <c r="H1399" s="69">
        <f t="shared" si="42"/>
        <v>73.141780000000011</v>
      </c>
      <c r="I1399" s="69">
        <f>(Table8[[#This Row],[Adj Close]]-Table8[[#This Row],[Forecast 3 Period]])</f>
        <v>-6.7680000000009954E-2</v>
      </c>
      <c r="J1399" s="69">
        <f>Table8[[#This Row],[Erorr ]]^2</f>
        <v>4.5805824000013477E-3</v>
      </c>
      <c r="K1399" s="69">
        <f>ABS(Table8[[#This Row],[Erorr ]])</f>
        <v>6.7680000000009954E-2</v>
      </c>
      <c r="L1399" s="6">
        <f>Table8[[#This Row],[Abs Erorr ]]/Table8[[#This Row],[Adj Close]]</f>
        <v>9.2618314833860357E-4</v>
      </c>
      <c r="M1399" s="75">
        <f t="shared" si="43"/>
        <v>72.689779999999999</v>
      </c>
      <c r="N1399" s="69">
        <f>(Table8[[#This Row],[Adj Close]]-Table8[[#This Row],[Forecast 6 Period ]])</f>
        <v>0.38432000000000244</v>
      </c>
      <c r="O1399" s="69">
        <f>Table8[[#This Row],[Erorr 2]]^2</f>
        <v>0.14770186240000188</v>
      </c>
      <c r="P1399" s="69">
        <f>ABS(Table8[[#This Row],[Erorr 2]])</f>
        <v>0.38432000000000244</v>
      </c>
      <c r="Q1399" s="6">
        <f>Table8[[#This Row],[Abs Erorr 4]]/Table8[[#This Row],[Adj Close]]</f>
        <v>5.2593189652695334E-3</v>
      </c>
    </row>
    <row r="1400" spans="6:17" x14ac:dyDescent="0.3">
      <c r="F1400" s="79">
        <v>45497</v>
      </c>
      <c r="G1400" s="80">
        <v>70.774299999999997</v>
      </c>
      <c r="H1400" s="69">
        <f t="shared" si="42"/>
        <v>73.301079999999999</v>
      </c>
      <c r="I1400" s="69">
        <f>(Table8[[#This Row],[Adj Close]]-Table8[[#This Row],[Forecast 3 Period]])</f>
        <v>-2.5267800000000022</v>
      </c>
      <c r="J1400" s="69">
        <f>Table8[[#This Row],[Erorr ]]^2</f>
        <v>6.3846171684000117</v>
      </c>
      <c r="K1400" s="69">
        <f>ABS(Table8[[#This Row],[Erorr ]])</f>
        <v>2.5267800000000022</v>
      </c>
      <c r="L1400" s="6">
        <f>Table8[[#This Row],[Abs Erorr ]]/Table8[[#This Row],[Adj Close]]</f>
        <v>3.5701942654325122E-2</v>
      </c>
      <c r="M1400" s="75">
        <f t="shared" si="43"/>
        <v>72.930720000000008</v>
      </c>
      <c r="N1400" s="69">
        <f>(Table8[[#This Row],[Adj Close]]-Table8[[#This Row],[Forecast 6 Period ]])</f>
        <v>-2.1564200000000113</v>
      </c>
      <c r="O1400" s="69">
        <f>Table8[[#This Row],[Erorr 2]]^2</f>
        <v>4.6501472164000486</v>
      </c>
      <c r="P1400" s="69">
        <f>ABS(Table8[[#This Row],[Erorr 2]])</f>
        <v>2.1564200000000113</v>
      </c>
      <c r="Q1400" s="6">
        <f>Table8[[#This Row],[Abs Erorr 4]]/Table8[[#This Row],[Adj Close]]</f>
        <v>3.0468969668368481E-2</v>
      </c>
    </row>
    <row r="1401" spans="6:17" x14ac:dyDescent="0.3">
      <c r="F1401" s="79">
        <v>45498</v>
      </c>
      <c r="G1401" s="80">
        <v>71.0929</v>
      </c>
      <c r="H1401" s="69">
        <f t="shared" si="42"/>
        <v>72.590229999999991</v>
      </c>
      <c r="I1401" s="69">
        <f>(Table8[[#This Row],[Adj Close]]-Table8[[#This Row],[Forecast 3 Period]])</f>
        <v>-1.4973299999999909</v>
      </c>
      <c r="J1401" s="69">
        <f>Table8[[#This Row],[Erorr ]]^2</f>
        <v>2.2419971288999729</v>
      </c>
      <c r="K1401" s="69">
        <f>ABS(Table8[[#This Row],[Erorr ]])</f>
        <v>1.4973299999999909</v>
      </c>
      <c r="L1401" s="6">
        <f>Table8[[#This Row],[Abs Erorr ]]/Table8[[#This Row],[Adj Close]]</f>
        <v>2.106159686832287E-2</v>
      </c>
      <c r="M1401" s="75">
        <f t="shared" si="43"/>
        <v>72.631050000000002</v>
      </c>
      <c r="N1401" s="69">
        <f>(Table8[[#This Row],[Adj Close]]-Table8[[#This Row],[Forecast 6 Period ]])</f>
        <v>-1.5381500000000017</v>
      </c>
      <c r="O1401" s="69">
        <f>Table8[[#This Row],[Erorr 2]]^2</f>
        <v>2.3659054225000054</v>
      </c>
      <c r="P1401" s="69">
        <f>ABS(Table8[[#This Row],[Erorr 2]])</f>
        <v>1.5381500000000017</v>
      </c>
      <c r="Q1401" s="6">
        <f>Table8[[#This Row],[Abs Erorr 4]]/Table8[[#This Row],[Adj Close]]</f>
        <v>2.1635775161795365E-2</v>
      </c>
    </row>
    <row r="1402" spans="6:17" x14ac:dyDescent="0.3">
      <c r="F1402" s="79">
        <v>45499</v>
      </c>
      <c r="G1402" s="80">
        <v>72.237799999999993</v>
      </c>
      <c r="H1402" s="69">
        <f t="shared" si="42"/>
        <v>71.591679999999997</v>
      </c>
      <c r="I1402" s="69">
        <f>(Table8[[#This Row],[Adj Close]]-Table8[[#This Row],[Forecast 3 Period]])</f>
        <v>0.64611999999999625</v>
      </c>
      <c r="J1402" s="69">
        <f>Table8[[#This Row],[Erorr ]]^2</f>
        <v>0.41747105439999516</v>
      </c>
      <c r="K1402" s="69">
        <f>ABS(Table8[[#This Row],[Erorr ]])</f>
        <v>0.64611999999999625</v>
      </c>
      <c r="L1402" s="6">
        <f>Table8[[#This Row],[Abs Erorr ]]/Table8[[#This Row],[Adj Close]]</f>
        <v>8.9443476960815015E-3</v>
      </c>
      <c r="M1402" s="75">
        <f t="shared" si="43"/>
        <v>72.337360000000004</v>
      </c>
      <c r="N1402" s="69">
        <f>(Table8[[#This Row],[Adj Close]]-Table8[[#This Row],[Forecast 6 Period ]])</f>
        <v>-9.9560000000010973E-2</v>
      </c>
      <c r="O1402" s="69">
        <f>Table8[[#This Row],[Erorr 2]]^2</f>
        <v>9.9121936000021848E-3</v>
      </c>
      <c r="P1402" s="69">
        <f>ABS(Table8[[#This Row],[Erorr 2]])</f>
        <v>9.9560000000010973E-2</v>
      </c>
      <c r="Q1402" s="6">
        <f>Table8[[#This Row],[Abs Erorr 4]]/Table8[[#This Row],[Adj Close]]</f>
        <v>1.3782258042189959E-3</v>
      </c>
    </row>
    <row r="1403" spans="6:17" x14ac:dyDescent="0.3">
      <c r="F1403" s="79">
        <v>45502</v>
      </c>
      <c r="G1403" s="80">
        <v>73.223399999999998</v>
      </c>
      <c r="H1403" s="69">
        <f t="shared" si="42"/>
        <v>71.455279999999988</v>
      </c>
      <c r="I1403" s="69">
        <f>(Table8[[#This Row],[Adj Close]]-Table8[[#This Row],[Forecast 3 Period]])</f>
        <v>1.7681200000000104</v>
      </c>
      <c r="J1403" s="69">
        <f>Table8[[#This Row],[Erorr ]]^2</f>
        <v>3.1262483344000365</v>
      </c>
      <c r="K1403" s="69">
        <f>ABS(Table8[[#This Row],[Erorr ]])</f>
        <v>1.7681200000000104</v>
      </c>
      <c r="L1403" s="6">
        <f>Table8[[#This Row],[Abs Erorr ]]/Table8[[#This Row],[Adj Close]]</f>
        <v>2.4146925709541082E-2</v>
      </c>
      <c r="M1403" s="75">
        <f t="shared" si="43"/>
        <v>72.126300000000001</v>
      </c>
      <c r="N1403" s="69">
        <f>(Table8[[#This Row],[Adj Close]]-Table8[[#This Row],[Forecast 6 Period ]])</f>
        <v>1.0970999999999975</v>
      </c>
      <c r="O1403" s="69">
        <f>Table8[[#This Row],[Erorr 2]]^2</f>
        <v>1.2036284099999945</v>
      </c>
      <c r="P1403" s="69">
        <f>ABS(Table8[[#This Row],[Erorr 2]])</f>
        <v>1.0970999999999975</v>
      </c>
      <c r="Q1403" s="6">
        <f>Table8[[#This Row],[Abs Erorr 4]]/Table8[[#This Row],[Adj Close]]</f>
        <v>1.4982915297568776E-2</v>
      </c>
    </row>
    <row r="1404" spans="6:17" x14ac:dyDescent="0.3">
      <c r="F1404" s="79">
        <v>45503</v>
      </c>
      <c r="G1404" s="80">
        <v>73.989999999999995</v>
      </c>
      <c r="H1404" s="69">
        <f t="shared" si="42"/>
        <v>72.288570000000007</v>
      </c>
      <c r="I1404" s="69">
        <f>(Table8[[#This Row],[Adj Close]]-Table8[[#This Row],[Forecast 3 Period]])</f>
        <v>1.7014299999999878</v>
      </c>
      <c r="J1404" s="69">
        <f>Table8[[#This Row],[Erorr ]]^2</f>
        <v>2.8948640448999585</v>
      </c>
      <c r="K1404" s="69">
        <f>ABS(Table8[[#This Row],[Erorr ]])</f>
        <v>1.7014299999999878</v>
      </c>
      <c r="L1404" s="6">
        <f>Table8[[#This Row],[Abs Erorr ]]/Table8[[#This Row],[Adj Close]]</f>
        <v>2.2995404784430164E-2</v>
      </c>
      <c r="M1404" s="75">
        <f t="shared" si="43"/>
        <v>72.225849999999994</v>
      </c>
      <c r="N1404" s="69">
        <f>(Table8[[#This Row],[Adj Close]]-Table8[[#This Row],[Forecast 6 Period ]])</f>
        <v>1.7641500000000008</v>
      </c>
      <c r="O1404" s="69">
        <f>Table8[[#This Row],[Erorr 2]]^2</f>
        <v>3.1122252225000029</v>
      </c>
      <c r="P1404" s="69">
        <f>ABS(Table8[[#This Row],[Erorr 2]])</f>
        <v>1.7641500000000008</v>
      </c>
      <c r="Q1404" s="6">
        <f>Table8[[#This Row],[Abs Erorr 4]]/Table8[[#This Row],[Adj Close]]</f>
        <v>2.3843086903635638E-2</v>
      </c>
    </row>
    <row r="1405" spans="6:17" x14ac:dyDescent="0.3">
      <c r="F1405" s="79">
        <v>45504</v>
      </c>
      <c r="G1405" s="80">
        <v>74.527600000000007</v>
      </c>
      <c r="H1405" s="69">
        <f t="shared" si="42"/>
        <v>73.234359999999995</v>
      </c>
      <c r="I1405" s="69">
        <f>(Table8[[#This Row],[Adj Close]]-Table8[[#This Row],[Forecast 3 Period]])</f>
        <v>1.2932400000000115</v>
      </c>
      <c r="J1405" s="69">
        <f>Table8[[#This Row],[Erorr ]]^2</f>
        <v>1.6724696976000297</v>
      </c>
      <c r="K1405" s="69">
        <f>ABS(Table8[[#This Row],[Erorr ]])</f>
        <v>1.2932400000000115</v>
      </c>
      <c r="L1405" s="6">
        <f>Table8[[#This Row],[Abs Erorr ]]/Table8[[#This Row],[Adj Close]]</f>
        <v>1.7352497598205383E-2</v>
      </c>
      <c r="M1405" s="75">
        <f t="shared" si="43"/>
        <v>72.493660000000006</v>
      </c>
      <c r="N1405" s="69">
        <f>(Table8[[#This Row],[Adj Close]]-Table8[[#This Row],[Forecast 6 Period ]])</f>
        <v>2.0339400000000012</v>
      </c>
      <c r="O1405" s="69">
        <f>Table8[[#This Row],[Erorr 2]]^2</f>
        <v>4.1369119236000049</v>
      </c>
      <c r="P1405" s="69">
        <f>ABS(Table8[[#This Row],[Erorr 2]])</f>
        <v>2.0339400000000012</v>
      </c>
      <c r="Q1405" s="6">
        <f>Table8[[#This Row],[Abs Erorr 4]]/Table8[[#This Row],[Adj Close]]</f>
        <v>2.7291097526285578E-2</v>
      </c>
    </row>
    <row r="1406" spans="6:17" x14ac:dyDescent="0.3">
      <c r="F1406" s="79">
        <v>45505</v>
      </c>
      <c r="G1406" s="80">
        <v>73.522000000000006</v>
      </c>
      <c r="H1406" s="69">
        <f t="shared" si="42"/>
        <v>73.975060000000013</v>
      </c>
      <c r="I1406" s="69">
        <f>(Table8[[#This Row],[Adj Close]]-Table8[[#This Row],[Forecast 3 Period]])</f>
        <v>-0.45306000000000779</v>
      </c>
      <c r="J1406" s="69">
        <f>Table8[[#This Row],[Erorr ]]^2</f>
        <v>0.20526336360000705</v>
      </c>
      <c r="K1406" s="69">
        <f>ABS(Table8[[#This Row],[Erorr ]])</f>
        <v>0.45306000000000779</v>
      </c>
      <c r="L1406" s="6">
        <f>Table8[[#This Row],[Abs Erorr ]]/Table8[[#This Row],[Adj Close]]</f>
        <v>6.1622371535051792E-3</v>
      </c>
      <c r="M1406" s="75">
        <f t="shared" si="43"/>
        <v>72.98248000000001</v>
      </c>
      <c r="N1406" s="69">
        <f>(Table8[[#This Row],[Adj Close]]-Table8[[#This Row],[Forecast 6 Period ]])</f>
        <v>0.539519999999996</v>
      </c>
      <c r="O1406" s="69">
        <f>Table8[[#This Row],[Erorr 2]]^2</f>
        <v>0.29108183039999569</v>
      </c>
      <c r="P1406" s="69">
        <f>ABS(Table8[[#This Row],[Erorr 2]])</f>
        <v>0.539519999999996</v>
      </c>
      <c r="Q1406" s="6">
        <f>Table8[[#This Row],[Abs Erorr 4]]/Table8[[#This Row],[Adj Close]]</f>
        <v>7.3382116917384719E-3</v>
      </c>
    </row>
    <row r="1407" spans="6:17" x14ac:dyDescent="0.3">
      <c r="F1407" s="79">
        <v>45506</v>
      </c>
      <c r="G1407" s="80">
        <v>73.681299999999993</v>
      </c>
      <c r="H1407" s="69">
        <f t="shared" si="42"/>
        <v>73.96408000000001</v>
      </c>
      <c r="I1407" s="69">
        <f>(Table8[[#This Row],[Adj Close]]-Table8[[#This Row],[Forecast 3 Period]])</f>
        <v>-0.28278000000001668</v>
      </c>
      <c r="J1407" s="69">
        <f>Table8[[#This Row],[Erorr ]]^2</f>
        <v>7.9964528400009435E-2</v>
      </c>
      <c r="K1407" s="69">
        <f>ABS(Table8[[#This Row],[Erorr ]])</f>
        <v>0.28278000000001668</v>
      </c>
      <c r="L1407" s="6">
        <f>Table8[[#This Row],[Abs Erorr ]]/Table8[[#This Row],[Adj Close]]</f>
        <v>3.8378801676954223E-3</v>
      </c>
      <c r="M1407" s="75">
        <f t="shared" si="43"/>
        <v>73.385670000000005</v>
      </c>
      <c r="N1407" s="69">
        <f>(Table8[[#This Row],[Adj Close]]-Table8[[#This Row],[Forecast 6 Period ]])</f>
        <v>0.29562999999998851</v>
      </c>
      <c r="O1407" s="69">
        <f>Table8[[#This Row],[Erorr 2]]^2</f>
        <v>8.7397096899993212E-2</v>
      </c>
      <c r="P1407" s="69">
        <f>ABS(Table8[[#This Row],[Erorr 2]])</f>
        <v>0.29562999999998851</v>
      </c>
      <c r="Q1407" s="6">
        <f>Table8[[#This Row],[Abs Erorr 4]]/Table8[[#This Row],[Adj Close]]</f>
        <v>4.0122799136278614E-3</v>
      </c>
    </row>
    <row r="1408" spans="6:17" x14ac:dyDescent="0.3">
      <c r="F1408" s="79">
        <v>45509</v>
      </c>
      <c r="G1408" s="80">
        <v>71.102800000000002</v>
      </c>
      <c r="H1408" s="69">
        <f t="shared" si="42"/>
        <v>73.8874</v>
      </c>
      <c r="I1408" s="69">
        <f>(Table8[[#This Row],[Adj Close]]-Table8[[#This Row],[Forecast 3 Period]])</f>
        <v>-2.7845999999999975</v>
      </c>
      <c r="J1408" s="69">
        <f>Table8[[#This Row],[Erorr ]]^2</f>
        <v>7.7539971599999866</v>
      </c>
      <c r="K1408" s="69">
        <f>ABS(Table8[[#This Row],[Erorr ]])</f>
        <v>2.7845999999999975</v>
      </c>
      <c r="L1408" s="6">
        <f>Table8[[#This Row],[Abs Erorr ]]/Table8[[#This Row],[Adj Close]]</f>
        <v>3.9163014677340381E-2</v>
      </c>
      <c r="M1408" s="75">
        <f t="shared" si="43"/>
        <v>73.690300000000008</v>
      </c>
      <c r="N1408" s="69">
        <f>(Table8[[#This Row],[Adj Close]]-Table8[[#This Row],[Forecast 6 Period ]])</f>
        <v>-2.5875000000000057</v>
      </c>
      <c r="O1408" s="69">
        <f>Table8[[#This Row],[Erorr 2]]^2</f>
        <v>6.6951562500000295</v>
      </c>
      <c r="P1408" s="69">
        <f>ABS(Table8[[#This Row],[Erorr 2]])</f>
        <v>2.5875000000000057</v>
      </c>
      <c r="Q1408" s="6">
        <f>Table8[[#This Row],[Abs Erorr 4]]/Table8[[#This Row],[Adj Close]]</f>
        <v>3.6390971944846133E-2</v>
      </c>
    </row>
    <row r="1409" spans="6:17" x14ac:dyDescent="0.3">
      <c r="F1409" s="79">
        <v>45510</v>
      </c>
      <c r="G1409" s="80">
        <v>72.177999999999997</v>
      </c>
      <c r="H1409" s="69">
        <f t="shared" si="42"/>
        <v>72.602109999999996</v>
      </c>
      <c r="I1409" s="69">
        <f>(Table8[[#This Row],[Adj Close]]-Table8[[#This Row],[Forecast 3 Period]])</f>
        <v>-0.42410999999999888</v>
      </c>
      <c r="J1409" s="69">
        <f>Table8[[#This Row],[Erorr ]]^2</f>
        <v>0.17986929209999905</v>
      </c>
      <c r="K1409" s="69">
        <f>ABS(Table8[[#This Row],[Erorr ]])</f>
        <v>0.42410999999999888</v>
      </c>
      <c r="L1409" s="6">
        <f>Table8[[#This Row],[Abs Erorr ]]/Table8[[#This Row],[Adj Close]]</f>
        <v>5.875890160436683E-3</v>
      </c>
      <c r="M1409" s="75">
        <f t="shared" si="43"/>
        <v>73.288079999999994</v>
      </c>
      <c r="N1409" s="69">
        <f>(Table8[[#This Row],[Adj Close]]-Table8[[#This Row],[Forecast 6 Period ]])</f>
        <v>-1.1100799999999964</v>
      </c>
      <c r="O1409" s="69">
        <f>Table8[[#This Row],[Erorr 2]]^2</f>
        <v>1.2322776063999921</v>
      </c>
      <c r="P1409" s="69">
        <f>ABS(Table8[[#This Row],[Erorr 2]])</f>
        <v>1.1100799999999964</v>
      </c>
      <c r="Q1409" s="6">
        <f>Table8[[#This Row],[Abs Erorr 4]]/Table8[[#This Row],[Adj Close]]</f>
        <v>1.5379755604200677E-2</v>
      </c>
    </row>
    <row r="1410" spans="6:17" x14ac:dyDescent="0.3">
      <c r="F1410" s="79">
        <v>45511</v>
      </c>
      <c r="G1410" s="80">
        <v>72.297499999999999</v>
      </c>
      <c r="H1410" s="69">
        <f t="shared" si="42"/>
        <v>72.306429999999992</v>
      </c>
      <c r="I1410" s="69">
        <f>(Table8[[#This Row],[Adj Close]]-Table8[[#This Row],[Forecast 3 Period]])</f>
        <v>-8.929999999992333E-3</v>
      </c>
      <c r="J1410" s="69">
        <f>Table8[[#This Row],[Erorr ]]^2</f>
        <v>7.9744899999863061E-5</v>
      </c>
      <c r="K1410" s="69">
        <f>ABS(Table8[[#This Row],[Erorr ]])</f>
        <v>8.929999999992333E-3</v>
      </c>
      <c r="L1410" s="6">
        <f>Table8[[#This Row],[Abs Erorr ]]/Table8[[#This Row],[Adj Close]]</f>
        <v>1.2351741069874245E-4</v>
      </c>
      <c r="M1410" s="75">
        <f t="shared" si="43"/>
        <v>72.948580000000007</v>
      </c>
      <c r="N1410" s="69">
        <f>(Table8[[#This Row],[Adj Close]]-Table8[[#This Row],[Forecast 6 Period ]])</f>
        <v>-0.65108000000000743</v>
      </c>
      <c r="O1410" s="69">
        <f>Table8[[#This Row],[Erorr 2]]^2</f>
        <v>0.42390516640000969</v>
      </c>
      <c r="P1410" s="69">
        <f>ABS(Table8[[#This Row],[Erorr 2]])</f>
        <v>0.65108000000000743</v>
      </c>
      <c r="Q1410" s="6">
        <f>Table8[[#This Row],[Abs Erorr 4]]/Table8[[#This Row],[Adj Close]]</f>
        <v>9.0055672741105493E-3</v>
      </c>
    </row>
    <row r="1411" spans="6:17" x14ac:dyDescent="0.3">
      <c r="F1411" s="79">
        <v>45512</v>
      </c>
      <c r="G1411" s="80">
        <v>73.860500000000002</v>
      </c>
      <c r="H1411" s="69">
        <f t="shared" si="42"/>
        <v>71.903239999999997</v>
      </c>
      <c r="I1411" s="69">
        <f>(Table8[[#This Row],[Adj Close]]-Table8[[#This Row],[Forecast 3 Period]])</f>
        <v>1.9572600000000051</v>
      </c>
      <c r="J1411" s="69">
        <f>Table8[[#This Row],[Erorr ]]^2</f>
        <v>3.8308667076000198</v>
      </c>
      <c r="K1411" s="69">
        <f>ABS(Table8[[#This Row],[Erorr ]])</f>
        <v>1.9572600000000051</v>
      </c>
      <c r="L1411" s="6">
        <f>Table8[[#This Row],[Abs Erorr ]]/Table8[[#This Row],[Adj Close]]</f>
        <v>2.6499414436674612E-2</v>
      </c>
      <c r="M1411" s="75">
        <f t="shared" si="43"/>
        <v>72.656880000000001</v>
      </c>
      <c r="N1411" s="69">
        <f>(Table8[[#This Row],[Adj Close]]-Table8[[#This Row],[Forecast 6 Period ]])</f>
        <v>1.2036200000000008</v>
      </c>
      <c r="O1411" s="69">
        <f>Table8[[#This Row],[Erorr 2]]^2</f>
        <v>1.448701104400002</v>
      </c>
      <c r="P1411" s="69">
        <f>ABS(Table8[[#This Row],[Erorr 2]])</f>
        <v>1.2036200000000008</v>
      </c>
      <c r="Q1411" s="6">
        <f>Table8[[#This Row],[Abs Erorr 4]]/Table8[[#This Row],[Adj Close]]</f>
        <v>1.6295855023997951E-2</v>
      </c>
    </row>
    <row r="1412" spans="6:17" x14ac:dyDescent="0.3">
      <c r="F1412" s="79">
        <v>45513</v>
      </c>
      <c r="G1412" s="80">
        <v>74.009900000000002</v>
      </c>
      <c r="H1412" s="69">
        <f t="shared" si="42"/>
        <v>72.88685000000001</v>
      </c>
      <c r="I1412" s="69">
        <f>(Table8[[#This Row],[Adj Close]]-Table8[[#This Row],[Forecast 3 Period]])</f>
        <v>1.1230499999999921</v>
      </c>
      <c r="J1412" s="69">
        <f>Table8[[#This Row],[Erorr ]]^2</f>
        <v>1.2612413024999822</v>
      </c>
      <c r="K1412" s="69">
        <f>ABS(Table8[[#This Row],[Erorr ]])</f>
        <v>1.1230499999999921</v>
      </c>
      <c r="L1412" s="6">
        <f>Table8[[#This Row],[Abs Erorr ]]/Table8[[#This Row],[Adj Close]]</f>
        <v>1.517432127323496E-2</v>
      </c>
      <c r="M1412" s="75">
        <f t="shared" si="43"/>
        <v>72.60808999999999</v>
      </c>
      <c r="N1412" s="69">
        <f>(Table8[[#This Row],[Adj Close]]-Table8[[#This Row],[Forecast 6 Period ]])</f>
        <v>1.4018100000000118</v>
      </c>
      <c r="O1412" s="69">
        <f>Table8[[#This Row],[Erorr 2]]^2</f>
        <v>1.9650712761000331</v>
      </c>
      <c r="P1412" s="69">
        <f>ABS(Table8[[#This Row],[Erorr 2]])</f>
        <v>1.4018100000000118</v>
      </c>
      <c r="Q1412" s="6">
        <f>Table8[[#This Row],[Abs Erorr 4]]/Table8[[#This Row],[Adj Close]]</f>
        <v>1.8940844400546573E-2</v>
      </c>
    </row>
    <row r="1413" spans="6:17" x14ac:dyDescent="0.3">
      <c r="F1413" s="79">
        <v>45516</v>
      </c>
      <c r="G1413" s="80">
        <v>74.308499999999995</v>
      </c>
      <c r="H1413" s="69">
        <f t="shared" si="42"/>
        <v>73.451359999999994</v>
      </c>
      <c r="I1413" s="69">
        <f>(Table8[[#This Row],[Adj Close]]-Table8[[#This Row],[Forecast 3 Period]])</f>
        <v>0.85714000000000112</v>
      </c>
      <c r="J1413" s="69">
        <f>Table8[[#This Row],[Erorr ]]^2</f>
        <v>0.7346889796000019</v>
      </c>
      <c r="K1413" s="69">
        <f>ABS(Table8[[#This Row],[Erorr ]])</f>
        <v>0.85714000000000112</v>
      </c>
      <c r="L1413" s="6">
        <f>Table8[[#This Row],[Abs Erorr ]]/Table8[[#This Row],[Adj Close]]</f>
        <v>1.1534884972782402E-2</v>
      </c>
      <c r="M1413" s="75">
        <f t="shared" si="43"/>
        <v>72.947589999999991</v>
      </c>
      <c r="N1413" s="69">
        <f>(Table8[[#This Row],[Adj Close]]-Table8[[#This Row],[Forecast 6 Period ]])</f>
        <v>1.3609100000000041</v>
      </c>
      <c r="O1413" s="69">
        <f>Table8[[#This Row],[Erorr 2]]^2</f>
        <v>1.852076028100011</v>
      </c>
      <c r="P1413" s="69">
        <f>ABS(Table8[[#This Row],[Erorr 2]])</f>
        <v>1.3609100000000041</v>
      </c>
      <c r="Q1413" s="6">
        <f>Table8[[#This Row],[Abs Erorr 4]]/Table8[[#This Row],[Adj Close]]</f>
        <v>1.8314324740776683E-2</v>
      </c>
    </row>
    <row r="1414" spans="6:17" x14ac:dyDescent="0.3">
      <c r="F1414" s="79">
        <v>45517</v>
      </c>
      <c r="G1414" s="80">
        <v>78.151399999999995</v>
      </c>
      <c r="H1414" s="69">
        <f t="shared" ref="H1414:H1470" si="44">$A$10*G1413+$A$11*G1412+$A$12*G1411</f>
        <v>74.084519999999998</v>
      </c>
      <c r="I1414" s="69">
        <f>(Table8[[#This Row],[Adj Close]]-Table8[[#This Row],[Forecast 3 Period]])</f>
        <v>4.0668799999999976</v>
      </c>
      <c r="J1414" s="69">
        <f>Table8[[#This Row],[Erorr ]]^2</f>
        <v>16.53951293439998</v>
      </c>
      <c r="K1414" s="69">
        <f>ABS(Table8[[#This Row],[Erorr ]])</f>
        <v>4.0668799999999976</v>
      </c>
      <c r="L1414" s="6">
        <f>Table8[[#This Row],[Abs Erorr ]]/Table8[[#This Row],[Adj Close]]</f>
        <v>5.2038479157123195E-2</v>
      </c>
      <c r="M1414" s="75">
        <f t="shared" si="43"/>
        <v>73.22336</v>
      </c>
      <c r="N1414" s="69">
        <f>(Table8[[#This Row],[Adj Close]]-Table8[[#This Row],[Forecast 6 Period ]])</f>
        <v>4.9280399999999958</v>
      </c>
      <c r="O1414" s="69">
        <f>Table8[[#This Row],[Erorr 2]]^2</f>
        <v>24.285578241599957</v>
      </c>
      <c r="P1414" s="69">
        <f>ABS(Table8[[#This Row],[Erorr 2]])</f>
        <v>4.9280399999999958</v>
      </c>
      <c r="Q1414" s="6">
        <f>Table8[[#This Row],[Abs Erorr 4]]/Table8[[#This Row],[Adj Close]]</f>
        <v>6.3057603574600024E-2</v>
      </c>
    </row>
    <row r="1415" spans="6:17" x14ac:dyDescent="0.3">
      <c r="F1415" s="79">
        <v>45518</v>
      </c>
      <c r="G1415" s="80">
        <v>78.171300000000002</v>
      </c>
      <c r="H1415" s="69">
        <f t="shared" si="44"/>
        <v>75.756079999999997</v>
      </c>
      <c r="I1415" s="69">
        <f>(Table8[[#This Row],[Adj Close]]-Table8[[#This Row],[Forecast 3 Period]])</f>
        <v>2.415220000000005</v>
      </c>
      <c r="J1415" s="69">
        <f>Table8[[#This Row],[Erorr ]]^2</f>
        <v>5.8332876484000247</v>
      </c>
      <c r="K1415" s="69">
        <f>ABS(Table8[[#This Row],[Erorr ]])</f>
        <v>2.415220000000005</v>
      </c>
      <c r="L1415" s="6">
        <f>Table8[[#This Row],[Abs Erorr ]]/Table8[[#This Row],[Adj Close]]</f>
        <v>3.0896505494983517E-2</v>
      </c>
      <c r="M1415" s="75">
        <f t="shared" si="43"/>
        <v>74.51361</v>
      </c>
      <c r="N1415" s="69">
        <f>(Table8[[#This Row],[Adj Close]]-Table8[[#This Row],[Forecast 6 Period ]])</f>
        <v>3.6576900000000023</v>
      </c>
      <c r="O1415" s="69">
        <f>Table8[[#This Row],[Erorr 2]]^2</f>
        <v>13.378696136100016</v>
      </c>
      <c r="P1415" s="69">
        <f>ABS(Table8[[#This Row],[Erorr 2]])</f>
        <v>3.6576900000000023</v>
      </c>
      <c r="Q1415" s="6">
        <f>Table8[[#This Row],[Abs Erorr 4]]/Table8[[#This Row],[Adj Close]]</f>
        <v>4.6790701958391405E-2</v>
      </c>
    </row>
    <row r="1416" spans="6:17" x14ac:dyDescent="0.3">
      <c r="F1416" s="79">
        <v>45519</v>
      </c>
      <c r="G1416" s="80">
        <v>82.133600000000001</v>
      </c>
      <c r="H1416" s="69">
        <f t="shared" si="44"/>
        <v>77.006489999999999</v>
      </c>
      <c r="I1416" s="69">
        <f>(Table8[[#This Row],[Adj Close]]-Table8[[#This Row],[Forecast 3 Period]])</f>
        <v>5.1271100000000018</v>
      </c>
      <c r="J1416" s="69">
        <f>Table8[[#This Row],[Erorr ]]^2</f>
        <v>26.287256952100019</v>
      </c>
      <c r="K1416" s="69">
        <f>ABS(Table8[[#This Row],[Erorr ]])</f>
        <v>5.1271100000000018</v>
      </c>
      <c r="L1416" s="6">
        <f>Table8[[#This Row],[Abs Erorr ]]/Table8[[#This Row],[Adj Close]]</f>
        <v>6.2424026220694109E-2</v>
      </c>
      <c r="M1416" s="75">
        <f t="shared" si="43"/>
        <v>75.544019999999989</v>
      </c>
      <c r="N1416" s="69">
        <f>(Table8[[#This Row],[Adj Close]]-Table8[[#This Row],[Forecast 6 Period ]])</f>
        <v>6.5895800000000122</v>
      </c>
      <c r="O1416" s="69">
        <f>Table8[[#This Row],[Erorr 2]]^2</f>
        <v>43.422564576400163</v>
      </c>
      <c r="P1416" s="69">
        <f>ABS(Table8[[#This Row],[Erorr 2]])</f>
        <v>6.5895800000000122</v>
      </c>
      <c r="Q1416" s="6">
        <f>Table8[[#This Row],[Abs Erorr 4]]/Table8[[#This Row],[Adj Close]]</f>
        <v>8.0230015486962847E-2</v>
      </c>
    </row>
    <row r="1417" spans="6:17" x14ac:dyDescent="0.3">
      <c r="F1417" s="79">
        <v>45520</v>
      </c>
      <c r="G1417" s="80">
        <v>82.860399999999998</v>
      </c>
      <c r="H1417" s="69">
        <f t="shared" si="44"/>
        <v>79.750249999999994</v>
      </c>
      <c r="I1417" s="69">
        <f>(Table8[[#This Row],[Adj Close]]-Table8[[#This Row],[Forecast 3 Period]])</f>
        <v>3.1101500000000044</v>
      </c>
      <c r="J1417" s="69">
        <f>Table8[[#This Row],[Erorr ]]^2</f>
        <v>9.6730330225000269</v>
      </c>
      <c r="K1417" s="69">
        <f>ABS(Table8[[#This Row],[Erorr ]])</f>
        <v>3.1101500000000044</v>
      </c>
      <c r="L1417" s="6">
        <f>Table8[[#This Row],[Abs Erorr ]]/Table8[[#This Row],[Adj Close]]</f>
        <v>3.7534817596825559E-2</v>
      </c>
      <c r="M1417" s="75">
        <f t="shared" ref="M1417:M1470" si="45">$B$10*G1416+$B$11*G1415+$B$12*G1414+$B$13*G1413+$B$14*G1412+$B$15*G1411</f>
        <v>77.339999999999989</v>
      </c>
      <c r="N1417" s="69">
        <f>(Table8[[#This Row],[Adj Close]]-Table8[[#This Row],[Forecast 6 Period ]])</f>
        <v>5.5204000000000093</v>
      </c>
      <c r="O1417" s="69">
        <f>Table8[[#This Row],[Erorr 2]]^2</f>
        <v>30.474816160000103</v>
      </c>
      <c r="P1417" s="69">
        <f>ABS(Table8[[#This Row],[Erorr 2]])</f>
        <v>5.5204000000000093</v>
      </c>
      <c r="Q1417" s="6">
        <f>Table8[[#This Row],[Abs Erorr 4]]/Table8[[#This Row],[Adj Close]]</f>
        <v>6.6622898272274925E-2</v>
      </c>
    </row>
    <row r="1418" spans="6:17" x14ac:dyDescent="0.3">
      <c r="F1418" s="79">
        <v>45523</v>
      </c>
      <c r="G1418" s="80">
        <v>82.910200000000003</v>
      </c>
      <c r="H1418" s="69">
        <f t="shared" si="44"/>
        <v>81.23563</v>
      </c>
      <c r="I1418" s="69">
        <f>(Table8[[#This Row],[Adj Close]]-Table8[[#This Row],[Forecast 3 Period]])</f>
        <v>1.6745700000000028</v>
      </c>
      <c r="J1418" s="69">
        <f>Table8[[#This Row],[Erorr ]]^2</f>
        <v>2.8041846849000094</v>
      </c>
      <c r="K1418" s="69">
        <f>ABS(Table8[[#This Row],[Erorr ]])</f>
        <v>1.6745700000000028</v>
      </c>
      <c r="L1418" s="6">
        <f>Table8[[#This Row],[Abs Erorr ]]/Table8[[#This Row],[Adj Close]]</f>
        <v>2.0197394289243092E-2</v>
      </c>
      <c r="M1418" s="75">
        <f t="shared" si="45"/>
        <v>79.095179999999999</v>
      </c>
      <c r="N1418" s="69">
        <f>(Table8[[#This Row],[Adj Close]]-Table8[[#This Row],[Forecast 6 Period ]])</f>
        <v>3.8150200000000041</v>
      </c>
      <c r="O1418" s="69">
        <f>Table8[[#This Row],[Erorr 2]]^2</f>
        <v>14.554377600400031</v>
      </c>
      <c r="P1418" s="69">
        <f>ABS(Table8[[#This Row],[Erorr 2]])</f>
        <v>3.8150200000000041</v>
      </c>
      <c r="Q1418" s="6">
        <f>Table8[[#This Row],[Abs Erorr 4]]/Table8[[#This Row],[Adj Close]]</f>
        <v>4.6013880077481466E-2</v>
      </c>
    </row>
    <row r="1419" spans="6:17" x14ac:dyDescent="0.3">
      <c r="F1419" s="79">
        <v>45524</v>
      </c>
      <c r="G1419" s="80">
        <v>83.188900000000004</v>
      </c>
      <c r="H1419" s="69">
        <f t="shared" si="44"/>
        <v>82.66228000000001</v>
      </c>
      <c r="I1419" s="69">
        <f>(Table8[[#This Row],[Adj Close]]-Table8[[#This Row],[Forecast 3 Period]])</f>
        <v>0.52661999999999409</v>
      </c>
      <c r="J1419" s="69">
        <f>Table8[[#This Row],[Erorr ]]^2</f>
        <v>0.27732862439999378</v>
      </c>
      <c r="K1419" s="69">
        <f>ABS(Table8[[#This Row],[Erorr ]])</f>
        <v>0.52661999999999409</v>
      </c>
      <c r="L1419" s="6">
        <f>Table8[[#This Row],[Abs Erorr ]]/Table8[[#This Row],[Adj Close]]</f>
        <v>6.3304118698527577E-3</v>
      </c>
      <c r="M1419" s="75">
        <f t="shared" si="45"/>
        <v>80.461090000000013</v>
      </c>
      <c r="N1419" s="69">
        <f>(Table8[[#This Row],[Adj Close]]-Table8[[#This Row],[Forecast 6 Period ]])</f>
        <v>2.727809999999991</v>
      </c>
      <c r="O1419" s="69">
        <f>Table8[[#This Row],[Erorr 2]]^2</f>
        <v>7.4409473960999506</v>
      </c>
      <c r="P1419" s="69">
        <f>ABS(Table8[[#This Row],[Erorr 2]])</f>
        <v>2.727809999999991</v>
      </c>
      <c r="Q1419" s="6">
        <f>Table8[[#This Row],[Abs Erorr 4]]/Table8[[#This Row],[Adj Close]]</f>
        <v>3.2790552585741498E-2</v>
      </c>
    </row>
    <row r="1420" spans="6:17" x14ac:dyDescent="0.3">
      <c r="F1420" s="79">
        <v>45525</v>
      </c>
      <c r="G1420" s="80">
        <v>83.626999999999995</v>
      </c>
      <c r="H1420" s="69">
        <f t="shared" si="44"/>
        <v>83.006740000000008</v>
      </c>
      <c r="I1420" s="69">
        <f>(Table8[[#This Row],[Adj Close]]-Table8[[#This Row],[Forecast 3 Period]])</f>
        <v>0.6202599999999876</v>
      </c>
      <c r="J1420" s="69">
        <f>Table8[[#This Row],[Erorr ]]^2</f>
        <v>0.38472246759998463</v>
      </c>
      <c r="K1420" s="69">
        <f>ABS(Table8[[#This Row],[Erorr ]])</f>
        <v>0.6202599999999876</v>
      </c>
      <c r="L1420" s="6">
        <f>Table8[[#This Row],[Abs Erorr ]]/Table8[[#This Row],[Adj Close]]</f>
        <v>7.416982553481383E-3</v>
      </c>
      <c r="M1420" s="75">
        <f t="shared" si="45"/>
        <v>81.850890000000007</v>
      </c>
      <c r="N1420" s="69">
        <f>(Table8[[#This Row],[Adj Close]]-Table8[[#This Row],[Forecast 6 Period ]])</f>
        <v>1.7761099999999885</v>
      </c>
      <c r="O1420" s="69">
        <f>Table8[[#This Row],[Erorr 2]]^2</f>
        <v>3.1545667320999593</v>
      </c>
      <c r="P1420" s="69">
        <f>ABS(Table8[[#This Row],[Erorr 2]])</f>
        <v>1.7761099999999885</v>
      </c>
      <c r="Q1420" s="6">
        <f>Table8[[#This Row],[Abs Erorr 4]]/Table8[[#This Row],[Adj Close]]</f>
        <v>2.1238475611943374E-2</v>
      </c>
    </row>
    <row r="1421" spans="6:17" x14ac:dyDescent="0.3">
      <c r="F1421" s="79">
        <v>45526</v>
      </c>
      <c r="G1421" s="80">
        <v>83.039599999999993</v>
      </c>
      <c r="H1421" s="69">
        <f t="shared" si="44"/>
        <v>83.280529999999999</v>
      </c>
      <c r="I1421" s="69">
        <f>(Table8[[#This Row],[Adj Close]]-Table8[[#This Row],[Forecast 3 Period]])</f>
        <v>-0.24093000000000586</v>
      </c>
      <c r="J1421" s="69">
        <f>Table8[[#This Row],[Erorr ]]^2</f>
        <v>5.8047264900002823E-2</v>
      </c>
      <c r="K1421" s="69">
        <f>ABS(Table8[[#This Row],[Erorr ]])</f>
        <v>0.24093000000000586</v>
      </c>
      <c r="L1421" s="6">
        <f>Table8[[#This Row],[Abs Erorr ]]/Table8[[#This Row],[Adj Close]]</f>
        <v>2.9013868082216903E-3</v>
      </c>
      <c r="M1421" s="75">
        <f t="shared" si="45"/>
        <v>82.547790000000006</v>
      </c>
      <c r="N1421" s="69">
        <f>(Table8[[#This Row],[Adj Close]]-Table8[[#This Row],[Forecast 6 Period ]])</f>
        <v>0.49180999999998676</v>
      </c>
      <c r="O1421" s="69">
        <f>Table8[[#This Row],[Erorr 2]]^2</f>
        <v>0.24187707609998699</v>
      </c>
      <c r="P1421" s="69">
        <f>ABS(Table8[[#This Row],[Erorr 2]])</f>
        <v>0.49180999999998676</v>
      </c>
      <c r="Q1421" s="6">
        <f>Table8[[#This Row],[Abs Erorr 4]]/Table8[[#This Row],[Adj Close]]</f>
        <v>5.9225959662617209E-3</v>
      </c>
    </row>
    <row r="1422" spans="6:17" x14ac:dyDescent="0.3">
      <c r="F1422" s="79">
        <v>45527</v>
      </c>
      <c r="G1422" s="80">
        <v>83.6768</v>
      </c>
      <c r="H1422" s="69">
        <f t="shared" si="44"/>
        <v>83.26061</v>
      </c>
      <c r="I1422" s="69">
        <f>(Table8[[#This Row],[Adj Close]]-Table8[[#This Row],[Forecast 3 Period]])</f>
        <v>0.41619000000000028</v>
      </c>
      <c r="J1422" s="69">
        <f>Table8[[#This Row],[Erorr ]]^2</f>
        <v>0.17321411610000023</v>
      </c>
      <c r="K1422" s="69">
        <f>ABS(Table8[[#This Row],[Erorr ]])</f>
        <v>0.41619000000000028</v>
      </c>
      <c r="L1422" s="6">
        <f>Table8[[#This Row],[Abs Erorr ]]/Table8[[#This Row],[Adj Close]]</f>
        <v>4.9737800680714405E-3</v>
      </c>
      <c r="M1422" s="75">
        <f t="shared" si="45"/>
        <v>83.052540000000008</v>
      </c>
      <c r="N1422" s="69">
        <f>(Table8[[#This Row],[Adj Close]]-Table8[[#This Row],[Forecast 6 Period ]])</f>
        <v>0.62425999999999249</v>
      </c>
      <c r="O1422" s="69">
        <f>Table8[[#This Row],[Erorr 2]]^2</f>
        <v>0.38970054759999062</v>
      </c>
      <c r="P1422" s="69">
        <f>ABS(Table8[[#This Row],[Erorr 2]])</f>
        <v>0.62425999999999249</v>
      </c>
      <c r="Q1422" s="6">
        <f>Table8[[#This Row],[Abs Erorr 4]]/Table8[[#This Row],[Adj Close]]</f>
        <v>7.4603713335117082E-3</v>
      </c>
    </row>
    <row r="1423" spans="6:17" x14ac:dyDescent="0.3">
      <c r="F1423" s="79">
        <v>45530</v>
      </c>
      <c r="G1423" s="80">
        <v>83.905699999999996</v>
      </c>
      <c r="H1423" s="69">
        <f t="shared" si="44"/>
        <v>83.470699999999994</v>
      </c>
      <c r="I1423" s="69">
        <f>(Table8[[#This Row],[Adj Close]]-Table8[[#This Row],[Forecast 3 Period]])</f>
        <v>0.43500000000000227</v>
      </c>
      <c r="J1423" s="69">
        <f>Table8[[#This Row],[Erorr ]]^2</f>
        <v>0.18922500000000197</v>
      </c>
      <c r="K1423" s="69">
        <f>ABS(Table8[[#This Row],[Erorr ]])</f>
        <v>0.43500000000000227</v>
      </c>
      <c r="L1423" s="6">
        <f>Table8[[#This Row],[Abs Erorr ]]/Table8[[#This Row],[Adj Close]]</f>
        <v>5.1843915252480144E-3</v>
      </c>
      <c r="M1423" s="75">
        <f t="shared" si="45"/>
        <v>83.28352000000001</v>
      </c>
      <c r="N1423" s="69">
        <f>(Table8[[#This Row],[Adj Close]]-Table8[[#This Row],[Forecast 6 Period ]])</f>
        <v>0.62217999999998597</v>
      </c>
      <c r="O1423" s="69">
        <f>Table8[[#This Row],[Erorr 2]]^2</f>
        <v>0.38710795239998252</v>
      </c>
      <c r="P1423" s="69">
        <f>ABS(Table8[[#This Row],[Erorr 2]])</f>
        <v>0.62217999999998597</v>
      </c>
      <c r="Q1423" s="6">
        <f>Table8[[#This Row],[Abs Erorr 4]]/Table8[[#This Row],[Adj Close]]</f>
        <v>7.4152292394913102E-3</v>
      </c>
    </row>
    <row r="1424" spans="6:17" x14ac:dyDescent="0.3">
      <c r="F1424" s="79">
        <v>45531</v>
      </c>
      <c r="G1424" s="80">
        <v>84.911299999999997</v>
      </c>
      <c r="H1424" s="69">
        <f t="shared" si="44"/>
        <v>83.577200000000005</v>
      </c>
      <c r="I1424" s="69">
        <f>(Table8[[#This Row],[Adj Close]]-Table8[[#This Row],[Forecast 3 Period]])</f>
        <v>1.3340999999999923</v>
      </c>
      <c r="J1424" s="69">
        <f>Table8[[#This Row],[Erorr ]]^2</f>
        <v>1.7798228099999793</v>
      </c>
      <c r="K1424" s="69">
        <f>ABS(Table8[[#This Row],[Erorr ]])</f>
        <v>1.3340999999999923</v>
      </c>
      <c r="L1424" s="6">
        <f>Table8[[#This Row],[Abs Erorr ]]/Table8[[#This Row],[Adj Close]]</f>
        <v>1.5711689727986644E-2</v>
      </c>
      <c r="M1424" s="75">
        <f t="shared" si="45"/>
        <v>83.459729999999993</v>
      </c>
      <c r="N1424" s="69">
        <f>(Table8[[#This Row],[Adj Close]]-Table8[[#This Row],[Forecast 6 Period ]])</f>
        <v>1.4515700000000038</v>
      </c>
      <c r="O1424" s="69">
        <f>Table8[[#This Row],[Erorr 2]]^2</f>
        <v>2.1070554649000108</v>
      </c>
      <c r="P1424" s="69">
        <f>ABS(Table8[[#This Row],[Erorr 2]])</f>
        <v>1.4515700000000038</v>
      </c>
      <c r="Q1424" s="6">
        <f>Table8[[#This Row],[Abs Erorr 4]]/Table8[[#This Row],[Adj Close]]</f>
        <v>1.7095133392139843E-2</v>
      </c>
    </row>
    <row r="1425" spans="6:17" x14ac:dyDescent="0.3">
      <c r="F1425" s="79">
        <v>45532</v>
      </c>
      <c r="G1425" s="80">
        <v>82.422399999999996</v>
      </c>
      <c r="H1425" s="69">
        <f t="shared" si="44"/>
        <v>84.239270000000005</v>
      </c>
      <c r="I1425" s="69">
        <f>(Table8[[#This Row],[Adj Close]]-Table8[[#This Row],[Forecast 3 Period]])</f>
        <v>-1.8168700000000086</v>
      </c>
      <c r="J1425" s="69">
        <f>Table8[[#This Row],[Erorr ]]^2</f>
        <v>3.3010165969000314</v>
      </c>
      <c r="K1425" s="69">
        <f>ABS(Table8[[#This Row],[Erorr ]])</f>
        <v>1.8168700000000086</v>
      </c>
      <c r="L1425" s="6">
        <f>Table8[[#This Row],[Abs Erorr ]]/Table8[[#This Row],[Adj Close]]</f>
        <v>2.2043400823077326E-2</v>
      </c>
      <c r="M1425" s="75">
        <f t="shared" si="45"/>
        <v>83.788270000000011</v>
      </c>
      <c r="N1425" s="69">
        <f>(Table8[[#This Row],[Adj Close]]-Table8[[#This Row],[Forecast 6 Period ]])</f>
        <v>-1.3658700000000152</v>
      </c>
      <c r="O1425" s="69">
        <f>Table8[[#This Row],[Erorr 2]]^2</f>
        <v>1.8656008569000417</v>
      </c>
      <c r="P1425" s="69">
        <f>ABS(Table8[[#This Row],[Erorr 2]])</f>
        <v>1.3658700000000152</v>
      </c>
      <c r="Q1425" s="6">
        <f>Table8[[#This Row],[Abs Erorr 4]]/Table8[[#This Row],[Adj Close]]</f>
        <v>1.6571587335481801E-2</v>
      </c>
    </row>
    <row r="1426" spans="6:17" x14ac:dyDescent="0.3">
      <c r="F1426" s="79">
        <v>45533</v>
      </c>
      <c r="G1426" s="80">
        <v>82.890299999999996</v>
      </c>
      <c r="H1426" s="69">
        <f t="shared" si="44"/>
        <v>83.614059999999995</v>
      </c>
      <c r="I1426" s="69">
        <f>(Table8[[#This Row],[Adj Close]]-Table8[[#This Row],[Forecast 3 Period]])</f>
        <v>-0.72375999999999863</v>
      </c>
      <c r="J1426" s="69">
        <f>Table8[[#This Row],[Erorr ]]^2</f>
        <v>0.52382853759999803</v>
      </c>
      <c r="K1426" s="69">
        <f>ABS(Table8[[#This Row],[Erorr ]])</f>
        <v>0.72375999999999863</v>
      </c>
      <c r="L1426" s="6">
        <f>Table8[[#This Row],[Abs Erorr ]]/Table8[[#This Row],[Adj Close]]</f>
        <v>8.7315403611761405E-3</v>
      </c>
      <c r="M1426" s="75">
        <f t="shared" si="45"/>
        <v>83.649900000000002</v>
      </c>
      <c r="N1426" s="69">
        <f>(Table8[[#This Row],[Adj Close]]-Table8[[#This Row],[Forecast 6 Period ]])</f>
        <v>-0.75960000000000605</v>
      </c>
      <c r="O1426" s="69">
        <f>Table8[[#This Row],[Erorr 2]]^2</f>
        <v>0.57699216000000919</v>
      </c>
      <c r="P1426" s="69">
        <f>ABS(Table8[[#This Row],[Erorr 2]])</f>
        <v>0.75960000000000605</v>
      </c>
      <c r="Q1426" s="6">
        <f>Table8[[#This Row],[Abs Erorr 4]]/Table8[[#This Row],[Adj Close]]</f>
        <v>9.1639190592868649E-3</v>
      </c>
    </row>
    <row r="1427" spans="6:17" x14ac:dyDescent="0.3">
      <c r="F1427" s="79">
        <v>45534</v>
      </c>
      <c r="G1427" s="80">
        <v>82.95</v>
      </c>
      <c r="H1427" s="69">
        <f t="shared" si="44"/>
        <v>83.356229999999996</v>
      </c>
      <c r="I1427" s="69">
        <f>(Table8[[#This Row],[Adj Close]]-Table8[[#This Row],[Forecast 3 Period]])</f>
        <v>-0.40622999999999365</v>
      </c>
      <c r="J1427" s="69">
        <f>Table8[[#This Row],[Erorr ]]^2</f>
        <v>0.16502281289999485</v>
      </c>
      <c r="K1427" s="69">
        <f>ABS(Table8[[#This Row],[Erorr ]])</f>
        <v>0.40622999999999365</v>
      </c>
      <c r="L1427" s="6">
        <f>Table8[[#This Row],[Abs Erorr ]]/Table8[[#This Row],[Adj Close]]</f>
        <v>4.8972875226039013E-3</v>
      </c>
      <c r="M1427" s="75">
        <f t="shared" si="45"/>
        <v>83.497580000000013</v>
      </c>
      <c r="N1427" s="69">
        <f>(Table8[[#This Row],[Adj Close]]-Table8[[#This Row],[Forecast 6 Period ]])</f>
        <v>-0.54758000000001061</v>
      </c>
      <c r="O1427" s="69">
        <f>Table8[[#This Row],[Erorr 2]]^2</f>
        <v>0.2998438564000116</v>
      </c>
      <c r="P1427" s="69">
        <f>ABS(Table8[[#This Row],[Erorr 2]])</f>
        <v>0.54758000000001061</v>
      </c>
      <c r="Q1427" s="6">
        <f>Table8[[#This Row],[Abs Erorr 4]]/Table8[[#This Row],[Adj Close]]</f>
        <v>6.6013261000604046E-3</v>
      </c>
    </row>
    <row r="1428" spans="6:17" x14ac:dyDescent="0.3">
      <c r="F1428" s="79">
        <v>45538</v>
      </c>
      <c r="G1428" s="80">
        <v>81.319999999999993</v>
      </c>
      <c r="H1428" s="69">
        <f t="shared" si="44"/>
        <v>82.773809999999997</v>
      </c>
      <c r="I1428" s="69">
        <f>(Table8[[#This Row],[Adj Close]]-Table8[[#This Row],[Forecast 3 Period]])</f>
        <v>-1.4538100000000043</v>
      </c>
      <c r="J1428" s="69">
        <f>Table8[[#This Row],[Erorr ]]^2</f>
        <v>2.1135635161000126</v>
      </c>
      <c r="K1428" s="69">
        <f>ABS(Table8[[#This Row],[Erorr ]])</f>
        <v>1.4538100000000043</v>
      </c>
      <c r="L1428" s="6">
        <f>Table8[[#This Row],[Abs Erorr ]]/Table8[[#This Row],[Adj Close]]</f>
        <v>1.7877643876045308E-2</v>
      </c>
      <c r="M1428" s="75">
        <f t="shared" si="45"/>
        <v>83.393049999999988</v>
      </c>
      <c r="N1428" s="69">
        <f>(Table8[[#This Row],[Adj Close]]-Table8[[#This Row],[Forecast 6 Period ]])</f>
        <v>-2.073049999999995</v>
      </c>
      <c r="O1428" s="69">
        <f>Table8[[#This Row],[Erorr 2]]^2</f>
        <v>4.2975363024999789</v>
      </c>
      <c r="P1428" s="69">
        <f>ABS(Table8[[#This Row],[Erorr 2]])</f>
        <v>2.073049999999995</v>
      </c>
      <c r="Q1428" s="6">
        <f>Table8[[#This Row],[Abs Erorr 4]]/Table8[[#This Row],[Adj Close]]</f>
        <v>2.549249877029015E-2</v>
      </c>
    </row>
    <row r="1429" spans="6:17" x14ac:dyDescent="0.3">
      <c r="F1429" s="79">
        <v>45539</v>
      </c>
      <c r="G1429" s="80">
        <v>81.02</v>
      </c>
      <c r="H1429" s="69">
        <f t="shared" si="44"/>
        <v>82.280090000000001</v>
      </c>
      <c r="I1429" s="69">
        <f>(Table8[[#This Row],[Adj Close]]-Table8[[#This Row],[Forecast 3 Period]])</f>
        <v>-1.2600900000000053</v>
      </c>
      <c r="J1429" s="69">
        <f>Table8[[#This Row],[Erorr ]]^2</f>
        <v>1.5878268081000133</v>
      </c>
      <c r="K1429" s="69">
        <f>ABS(Table8[[#This Row],[Erorr ]])</f>
        <v>1.2600900000000053</v>
      </c>
      <c r="L1429" s="6">
        <f>Table8[[#This Row],[Abs Erorr ]]/Table8[[#This Row],[Adj Close]]</f>
        <v>1.5552826462601893E-2</v>
      </c>
      <c r="M1429" s="75">
        <f t="shared" si="45"/>
        <v>82.798239999999993</v>
      </c>
      <c r="N1429" s="69">
        <f>(Table8[[#This Row],[Adj Close]]-Table8[[#This Row],[Forecast 6 Period ]])</f>
        <v>-1.7782399999999967</v>
      </c>
      <c r="O1429" s="69">
        <f>Table8[[#This Row],[Erorr 2]]^2</f>
        <v>3.1621374975999883</v>
      </c>
      <c r="P1429" s="69">
        <f>ABS(Table8[[#This Row],[Erorr 2]])</f>
        <v>1.7782399999999967</v>
      </c>
      <c r="Q1429" s="6">
        <f>Table8[[#This Row],[Abs Erorr 4]]/Table8[[#This Row],[Adj Close]]</f>
        <v>2.1948160947914054E-2</v>
      </c>
    </row>
    <row r="1430" spans="6:17" x14ac:dyDescent="0.3">
      <c r="F1430" s="79">
        <v>45540</v>
      </c>
      <c r="G1430" s="80">
        <v>80.83</v>
      </c>
      <c r="H1430" s="69">
        <f t="shared" si="44"/>
        <v>81.689000000000007</v>
      </c>
      <c r="I1430" s="69">
        <f>(Table8[[#This Row],[Adj Close]]-Table8[[#This Row],[Forecast 3 Period]])</f>
        <v>-0.85900000000000887</v>
      </c>
      <c r="J1430" s="69">
        <f>Table8[[#This Row],[Erorr ]]^2</f>
        <v>0.73788100000001522</v>
      </c>
      <c r="K1430" s="69">
        <f>ABS(Table8[[#This Row],[Erorr ]])</f>
        <v>0.85900000000000887</v>
      </c>
      <c r="L1430" s="6">
        <f>Table8[[#This Row],[Abs Erorr ]]/Table8[[#This Row],[Adj Close]]</f>
        <v>1.0627242360509822E-2</v>
      </c>
      <c r="M1430" s="75">
        <f t="shared" si="45"/>
        <v>82.369430000000008</v>
      </c>
      <c r="N1430" s="69">
        <f>(Table8[[#This Row],[Adj Close]]-Table8[[#This Row],[Forecast 6 Period ]])</f>
        <v>-1.5394300000000101</v>
      </c>
      <c r="O1430" s="69">
        <f>Table8[[#This Row],[Erorr 2]]^2</f>
        <v>2.3698447249000312</v>
      </c>
      <c r="P1430" s="69">
        <f>ABS(Table8[[#This Row],[Erorr 2]])</f>
        <v>1.5394300000000101</v>
      </c>
      <c r="Q1430" s="6">
        <f>Table8[[#This Row],[Abs Erorr 4]]/Table8[[#This Row],[Adj Close]]</f>
        <v>1.9045280217741063E-2</v>
      </c>
    </row>
    <row r="1431" spans="6:17" x14ac:dyDescent="0.3">
      <c r="F1431" s="79">
        <v>45541</v>
      </c>
      <c r="G1431" s="80">
        <v>80.63</v>
      </c>
      <c r="H1431" s="69">
        <f t="shared" si="44"/>
        <v>81.033999999999992</v>
      </c>
      <c r="I1431" s="69">
        <f>(Table8[[#This Row],[Adj Close]]-Table8[[#This Row],[Forecast 3 Period]])</f>
        <v>-0.40399999999999636</v>
      </c>
      <c r="J1431" s="69">
        <f>Table8[[#This Row],[Erorr ]]^2</f>
        <v>0.16321599999999706</v>
      </c>
      <c r="K1431" s="69">
        <f>ABS(Table8[[#This Row],[Erorr ]])</f>
        <v>0.40399999999999636</v>
      </c>
      <c r="L1431" s="6">
        <f>Table8[[#This Row],[Abs Erorr ]]/Table8[[#This Row],[Adj Close]]</f>
        <v>5.0105419818925511E-3</v>
      </c>
      <c r="M1431" s="75">
        <f t="shared" si="45"/>
        <v>81.755269999999996</v>
      </c>
      <c r="N1431" s="69">
        <f>(Table8[[#This Row],[Adj Close]]-Table8[[#This Row],[Forecast 6 Period ]])</f>
        <v>-1.1252700000000004</v>
      </c>
      <c r="O1431" s="69">
        <f>Table8[[#This Row],[Erorr 2]]^2</f>
        <v>1.266232572900001</v>
      </c>
      <c r="P1431" s="69">
        <f>ABS(Table8[[#This Row],[Erorr 2]])</f>
        <v>1.1252700000000004</v>
      </c>
      <c r="Q1431" s="6">
        <f>Table8[[#This Row],[Abs Erorr 4]]/Table8[[#This Row],[Adj Close]]</f>
        <v>1.395597172268387E-2</v>
      </c>
    </row>
    <row r="1432" spans="6:17" x14ac:dyDescent="0.3">
      <c r="F1432" s="79">
        <v>45544</v>
      </c>
      <c r="G1432" s="80">
        <v>79.489999999999995</v>
      </c>
      <c r="H1432" s="69">
        <f t="shared" si="44"/>
        <v>80.807000000000002</v>
      </c>
      <c r="I1432" s="69">
        <f>(Table8[[#This Row],[Adj Close]]-Table8[[#This Row],[Forecast 3 Period]])</f>
        <v>-1.3170000000000073</v>
      </c>
      <c r="J1432" s="69">
        <f>Table8[[#This Row],[Erorr ]]^2</f>
        <v>1.7344890000000193</v>
      </c>
      <c r="K1432" s="69">
        <f>ABS(Table8[[#This Row],[Erorr ]])</f>
        <v>1.3170000000000073</v>
      </c>
      <c r="L1432" s="6">
        <f>Table8[[#This Row],[Abs Erorr ]]/Table8[[#This Row],[Adj Close]]</f>
        <v>1.6568121776324159E-2</v>
      </c>
      <c r="M1432" s="75">
        <f t="shared" si="45"/>
        <v>81.344030000000004</v>
      </c>
      <c r="N1432" s="69">
        <f>(Table8[[#This Row],[Adj Close]]-Table8[[#This Row],[Forecast 6 Period ]])</f>
        <v>-1.8540300000000087</v>
      </c>
      <c r="O1432" s="69">
        <f>Table8[[#This Row],[Erorr 2]]^2</f>
        <v>3.4374272409000324</v>
      </c>
      <c r="P1432" s="69">
        <f>ABS(Table8[[#This Row],[Erorr 2]])</f>
        <v>1.8540300000000087</v>
      </c>
      <c r="Q1432" s="6">
        <f>Table8[[#This Row],[Abs Erorr 4]]/Table8[[#This Row],[Adj Close]]</f>
        <v>2.3324065920241652E-2</v>
      </c>
    </row>
    <row r="1433" spans="6:17" x14ac:dyDescent="0.3">
      <c r="F1433" s="79">
        <v>45545</v>
      </c>
      <c r="G1433" s="80">
        <v>78.09</v>
      </c>
      <c r="H1433" s="69">
        <f t="shared" si="44"/>
        <v>80.233999999999995</v>
      </c>
      <c r="I1433" s="69">
        <f>(Table8[[#This Row],[Adj Close]]-Table8[[#This Row],[Forecast 3 Period]])</f>
        <v>-2.1439999999999912</v>
      </c>
      <c r="J1433" s="69">
        <f>Table8[[#This Row],[Erorr ]]^2</f>
        <v>4.5967359999999626</v>
      </c>
      <c r="K1433" s="69">
        <f>ABS(Table8[[#This Row],[Erorr ]])</f>
        <v>2.1439999999999912</v>
      </c>
      <c r="L1433" s="6">
        <f>Table8[[#This Row],[Abs Erorr ]]/Table8[[#This Row],[Adj Close]]</f>
        <v>2.7455500064028571E-2</v>
      </c>
      <c r="M1433" s="75">
        <f t="shared" si="45"/>
        <v>80.821000000000012</v>
      </c>
      <c r="N1433" s="69">
        <f>(Table8[[#This Row],[Adj Close]]-Table8[[#This Row],[Forecast 6 Period ]])</f>
        <v>-2.7310000000000088</v>
      </c>
      <c r="O1433" s="69">
        <f>Table8[[#This Row],[Erorr 2]]^2</f>
        <v>7.458361000000048</v>
      </c>
      <c r="P1433" s="69">
        <f>ABS(Table8[[#This Row],[Erorr 2]])</f>
        <v>2.7310000000000088</v>
      </c>
      <c r="Q1433" s="6">
        <f>Table8[[#This Row],[Abs Erorr 4]]/Table8[[#This Row],[Adj Close]]</f>
        <v>3.4972467665514262E-2</v>
      </c>
    </row>
    <row r="1434" spans="6:17" x14ac:dyDescent="0.3">
      <c r="F1434" s="79">
        <v>45546</v>
      </c>
      <c r="G1434" s="80">
        <v>78.400000000000006</v>
      </c>
      <c r="H1434" s="69">
        <f t="shared" si="44"/>
        <v>79.271999999999991</v>
      </c>
      <c r="I1434" s="69">
        <f>(Table8[[#This Row],[Adj Close]]-Table8[[#This Row],[Forecast 3 Period]])</f>
        <v>-0.87199999999998568</v>
      </c>
      <c r="J1434" s="69">
        <f>Table8[[#This Row],[Erorr ]]^2</f>
        <v>0.76038399999997497</v>
      </c>
      <c r="K1434" s="69">
        <f>ABS(Table8[[#This Row],[Erorr ]])</f>
        <v>0.87199999999998568</v>
      </c>
      <c r="L1434" s="6">
        <f>Table8[[#This Row],[Abs Erorr ]]/Table8[[#This Row],[Adj Close]]</f>
        <v>1.1122448979591653E-2</v>
      </c>
      <c r="M1434" s="75">
        <f t="shared" si="45"/>
        <v>80.042000000000016</v>
      </c>
      <c r="N1434" s="69">
        <f>(Table8[[#This Row],[Adj Close]]-Table8[[#This Row],[Forecast 6 Period ]])</f>
        <v>-1.6420000000000101</v>
      </c>
      <c r="O1434" s="69">
        <f>Table8[[#This Row],[Erorr 2]]^2</f>
        <v>2.6961640000000333</v>
      </c>
      <c r="P1434" s="69">
        <f>ABS(Table8[[#This Row],[Erorr 2]])</f>
        <v>1.6420000000000101</v>
      </c>
      <c r="Q1434" s="6">
        <f>Table8[[#This Row],[Abs Erorr 4]]/Table8[[#This Row],[Adj Close]]</f>
        <v>2.0943877551020534E-2</v>
      </c>
    </row>
    <row r="1435" spans="6:17" x14ac:dyDescent="0.3">
      <c r="F1435" s="79">
        <v>45547</v>
      </c>
      <c r="G1435" s="80">
        <v>78.400000000000006</v>
      </c>
      <c r="H1435" s="69">
        <f t="shared" si="44"/>
        <v>78.634</v>
      </c>
      <c r="I1435" s="69">
        <f>(Table8[[#This Row],[Adj Close]]-Table8[[#This Row],[Forecast 3 Period]])</f>
        <v>-0.23399999999999466</v>
      </c>
      <c r="J1435" s="69">
        <f>Table8[[#This Row],[Erorr ]]^2</f>
        <v>5.4755999999997501E-2</v>
      </c>
      <c r="K1435" s="69">
        <f>ABS(Table8[[#This Row],[Erorr ]])</f>
        <v>0.23399999999999466</v>
      </c>
      <c r="L1435" s="6">
        <f>Table8[[#This Row],[Abs Erorr ]]/Table8[[#This Row],[Adj Close]]</f>
        <v>2.9846938775509521E-3</v>
      </c>
      <c r="M1435" s="75">
        <f t="shared" si="45"/>
        <v>79.507000000000005</v>
      </c>
      <c r="N1435" s="69">
        <f>(Table8[[#This Row],[Adj Close]]-Table8[[#This Row],[Forecast 6 Period ]])</f>
        <v>-1.1069999999999993</v>
      </c>
      <c r="O1435" s="69">
        <f>Table8[[#This Row],[Erorr 2]]^2</f>
        <v>1.2254489999999985</v>
      </c>
      <c r="P1435" s="69">
        <f>ABS(Table8[[#This Row],[Erorr 2]])</f>
        <v>1.1069999999999993</v>
      </c>
      <c r="Q1435" s="6">
        <f>Table8[[#This Row],[Abs Erorr 4]]/Table8[[#This Row],[Adj Close]]</f>
        <v>1.4119897959183664E-2</v>
      </c>
    </row>
    <row r="1436" spans="6:17" x14ac:dyDescent="0.3">
      <c r="F1436" s="79">
        <v>45548</v>
      </c>
      <c r="G1436" s="80">
        <v>79.010000000000005</v>
      </c>
      <c r="H1436" s="69">
        <f t="shared" si="44"/>
        <v>78.307000000000002</v>
      </c>
      <c r="I1436" s="69">
        <f>(Table8[[#This Row],[Adj Close]]-Table8[[#This Row],[Forecast 3 Period]])</f>
        <v>0.70300000000000296</v>
      </c>
      <c r="J1436" s="69">
        <f>Table8[[#This Row],[Erorr ]]^2</f>
        <v>0.49420900000000417</v>
      </c>
      <c r="K1436" s="69">
        <f>ABS(Table8[[#This Row],[Erorr ]])</f>
        <v>0.70300000000000296</v>
      </c>
      <c r="L1436" s="6">
        <f>Table8[[#This Row],[Abs Erorr ]]/Table8[[#This Row],[Adj Close]]</f>
        <v>8.8976078977345014E-3</v>
      </c>
      <c r="M1436" s="75">
        <f t="shared" si="45"/>
        <v>79.022000000000006</v>
      </c>
      <c r="N1436" s="69">
        <f>(Table8[[#This Row],[Adj Close]]-Table8[[#This Row],[Forecast 6 Period ]])</f>
        <v>-1.2000000000000455E-2</v>
      </c>
      <c r="O1436" s="69">
        <f>Table8[[#This Row],[Erorr 2]]^2</f>
        <v>1.4400000000001093E-4</v>
      </c>
      <c r="P1436" s="69">
        <f>ABS(Table8[[#This Row],[Erorr 2]])</f>
        <v>1.2000000000000455E-2</v>
      </c>
      <c r="Q1436" s="6">
        <f>Table8[[#This Row],[Abs Erorr 4]]/Table8[[#This Row],[Adj Close]]</f>
        <v>1.5187950892292689E-4</v>
      </c>
    </row>
    <row r="1437" spans="6:17" x14ac:dyDescent="0.3">
      <c r="F1437" s="79">
        <v>45551</v>
      </c>
      <c r="G1437" s="80">
        <v>79.8</v>
      </c>
      <c r="H1437" s="69">
        <f t="shared" si="44"/>
        <v>78.644000000000005</v>
      </c>
      <c r="I1437" s="69">
        <f>(Table8[[#This Row],[Adj Close]]-Table8[[#This Row],[Forecast 3 Period]])</f>
        <v>1.1559999999999917</v>
      </c>
      <c r="J1437" s="69">
        <f>Table8[[#This Row],[Erorr ]]^2</f>
        <v>1.3363359999999809</v>
      </c>
      <c r="K1437" s="69">
        <f>ABS(Table8[[#This Row],[Erorr ]])</f>
        <v>1.1559999999999917</v>
      </c>
      <c r="L1437" s="6">
        <f>Table8[[#This Row],[Abs Erorr ]]/Table8[[#This Row],[Adj Close]]</f>
        <v>1.4486215538847014E-2</v>
      </c>
      <c r="M1437" s="75">
        <f t="shared" si="45"/>
        <v>78.792000000000016</v>
      </c>
      <c r="N1437" s="69">
        <f>(Table8[[#This Row],[Adj Close]]-Table8[[#This Row],[Forecast 6 Period ]])</f>
        <v>1.0079999999999814</v>
      </c>
      <c r="O1437" s="69">
        <f>Table8[[#This Row],[Erorr 2]]^2</f>
        <v>1.0160639999999623</v>
      </c>
      <c r="P1437" s="69">
        <f>ABS(Table8[[#This Row],[Erorr 2]])</f>
        <v>1.0079999999999814</v>
      </c>
      <c r="Q1437" s="6">
        <f>Table8[[#This Row],[Abs Erorr 4]]/Table8[[#This Row],[Adj Close]]</f>
        <v>1.2631578947368188E-2</v>
      </c>
    </row>
    <row r="1438" spans="6:17" x14ac:dyDescent="0.3">
      <c r="F1438" s="79">
        <v>45552</v>
      </c>
      <c r="G1438" s="80">
        <v>80.64</v>
      </c>
      <c r="H1438" s="69">
        <f t="shared" si="44"/>
        <v>79.143000000000001</v>
      </c>
      <c r="I1438" s="69">
        <f>(Table8[[#This Row],[Adj Close]]-Table8[[#This Row],[Forecast 3 Period]])</f>
        <v>1.4969999999999999</v>
      </c>
      <c r="J1438" s="69">
        <f>Table8[[#This Row],[Erorr ]]^2</f>
        <v>2.2410089999999996</v>
      </c>
      <c r="K1438" s="69">
        <f>ABS(Table8[[#This Row],[Erorr ]])</f>
        <v>1.4969999999999999</v>
      </c>
      <c r="L1438" s="6">
        <f>Table8[[#This Row],[Abs Erorr ]]/Table8[[#This Row],[Adj Close]]</f>
        <v>1.8563988095238095E-2</v>
      </c>
      <c r="M1438" s="75">
        <f t="shared" si="45"/>
        <v>78.88</v>
      </c>
      <c r="N1438" s="69">
        <f>(Table8[[#This Row],[Adj Close]]-Table8[[#This Row],[Forecast 6 Period ]])</f>
        <v>1.7600000000000051</v>
      </c>
      <c r="O1438" s="69">
        <f>Table8[[#This Row],[Erorr 2]]^2</f>
        <v>3.0976000000000181</v>
      </c>
      <c r="P1438" s="69">
        <f>ABS(Table8[[#This Row],[Erorr 2]])</f>
        <v>1.7600000000000051</v>
      </c>
      <c r="Q1438" s="6">
        <f>Table8[[#This Row],[Abs Erorr 4]]/Table8[[#This Row],[Adj Close]]</f>
        <v>2.182539682539689E-2</v>
      </c>
    </row>
    <row r="1439" spans="6:17" x14ac:dyDescent="0.3">
      <c r="F1439" s="79">
        <v>45553</v>
      </c>
      <c r="G1439" s="80">
        <v>80.900000000000006</v>
      </c>
      <c r="H1439" s="69">
        <f t="shared" si="44"/>
        <v>79.899000000000001</v>
      </c>
      <c r="I1439" s="69">
        <f>(Table8[[#This Row],[Adj Close]]-Table8[[#This Row],[Forecast 3 Period]])</f>
        <v>1.0010000000000048</v>
      </c>
      <c r="J1439" s="69">
        <f>Table8[[#This Row],[Erorr ]]^2</f>
        <v>1.0020010000000095</v>
      </c>
      <c r="K1439" s="69">
        <f>ABS(Table8[[#This Row],[Erorr ]])</f>
        <v>1.0010000000000048</v>
      </c>
      <c r="L1439" s="6">
        <f>Table8[[#This Row],[Abs Erorr ]]/Table8[[#This Row],[Adj Close]]</f>
        <v>1.2373300370828242E-2</v>
      </c>
      <c r="M1439" s="75">
        <f t="shared" si="45"/>
        <v>79.218999999999994</v>
      </c>
      <c r="N1439" s="69">
        <f>(Table8[[#This Row],[Adj Close]]-Table8[[#This Row],[Forecast 6 Period ]])</f>
        <v>1.6810000000000116</v>
      </c>
      <c r="O1439" s="69">
        <f>Table8[[#This Row],[Erorr 2]]^2</f>
        <v>2.825761000000039</v>
      </c>
      <c r="P1439" s="69">
        <f>ABS(Table8[[#This Row],[Erorr 2]])</f>
        <v>1.6810000000000116</v>
      </c>
      <c r="Q1439" s="6">
        <f>Table8[[#This Row],[Abs Erorr 4]]/Table8[[#This Row],[Adj Close]]</f>
        <v>2.0778739184178139E-2</v>
      </c>
    </row>
    <row r="1440" spans="6:17" x14ac:dyDescent="0.3">
      <c r="F1440" s="79">
        <v>45554</v>
      </c>
      <c r="G1440" s="80">
        <v>80.98</v>
      </c>
      <c r="H1440" s="69">
        <f t="shared" si="44"/>
        <v>80.492000000000004</v>
      </c>
      <c r="I1440" s="69">
        <f>(Table8[[#This Row],[Adj Close]]-Table8[[#This Row],[Forecast 3 Period]])</f>
        <v>0.48799999999999955</v>
      </c>
      <c r="J1440" s="69">
        <f>Table8[[#This Row],[Erorr ]]^2</f>
        <v>0.23814399999999955</v>
      </c>
      <c r="K1440" s="69">
        <f>ABS(Table8[[#This Row],[Erorr ]])</f>
        <v>0.48799999999999955</v>
      </c>
      <c r="L1440" s="6">
        <f>Table8[[#This Row],[Abs Erorr ]]/Table8[[#This Row],[Adj Close]]</f>
        <v>6.0261793035317306E-3</v>
      </c>
      <c r="M1440" s="75">
        <f t="shared" si="45"/>
        <v>79.750000000000014</v>
      </c>
      <c r="N1440" s="69">
        <f>(Table8[[#This Row],[Adj Close]]-Table8[[#This Row],[Forecast 6 Period ]])</f>
        <v>1.2299999999999898</v>
      </c>
      <c r="O1440" s="69">
        <f>Table8[[#This Row],[Erorr 2]]^2</f>
        <v>1.5128999999999748</v>
      </c>
      <c r="P1440" s="69">
        <f>ABS(Table8[[#This Row],[Erorr 2]])</f>
        <v>1.2299999999999898</v>
      </c>
      <c r="Q1440" s="6">
        <f>Table8[[#This Row],[Abs Erorr 4]]/Table8[[#This Row],[Adj Close]]</f>
        <v>1.518893553963929E-2</v>
      </c>
    </row>
    <row r="1441" spans="6:17" x14ac:dyDescent="0.3">
      <c r="F1441" s="79">
        <v>45555</v>
      </c>
      <c r="G1441" s="80">
        <v>86.52</v>
      </c>
      <c r="H1441" s="69">
        <f t="shared" si="44"/>
        <v>80.854000000000013</v>
      </c>
      <c r="I1441" s="69">
        <f>(Table8[[#This Row],[Adj Close]]-Table8[[#This Row],[Forecast 3 Period]])</f>
        <v>5.6659999999999826</v>
      </c>
      <c r="J1441" s="69">
        <f>Table8[[#This Row],[Erorr ]]^2</f>
        <v>32.103555999999806</v>
      </c>
      <c r="K1441" s="69">
        <f>ABS(Table8[[#This Row],[Erorr ]])</f>
        <v>5.6659999999999826</v>
      </c>
      <c r="L1441" s="6">
        <f>Table8[[#This Row],[Abs Erorr ]]/Table8[[#This Row],[Adj Close]]</f>
        <v>6.5487748497457032E-2</v>
      </c>
      <c r="M1441" s="75">
        <f t="shared" si="45"/>
        <v>80.204999999999998</v>
      </c>
      <c r="N1441" s="69">
        <f>(Table8[[#This Row],[Adj Close]]-Table8[[#This Row],[Forecast 6 Period ]])</f>
        <v>6.3149999999999977</v>
      </c>
      <c r="O1441" s="69">
        <f>Table8[[#This Row],[Erorr 2]]^2</f>
        <v>39.87922499999997</v>
      </c>
      <c r="P1441" s="69">
        <f>ABS(Table8[[#This Row],[Erorr 2]])</f>
        <v>6.3149999999999977</v>
      </c>
      <c r="Q1441" s="6">
        <f>Table8[[#This Row],[Abs Erorr 4]]/Table8[[#This Row],[Adj Close]]</f>
        <v>7.2988904299583893E-2</v>
      </c>
    </row>
    <row r="1442" spans="6:17" x14ac:dyDescent="0.3">
      <c r="F1442" s="79">
        <v>45558</v>
      </c>
      <c r="G1442" s="80">
        <v>86.2</v>
      </c>
      <c r="H1442" s="69">
        <f t="shared" si="44"/>
        <v>83.171999999999997</v>
      </c>
      <c r="I1442" s="69">
        <f>(Table8[[#This Row],[Adj Close]]-Table8[[#This Row],[Forecast 3 Period]])</f>
        <v>3.0280000000000058</v>
      </c>
      <c r="J1442" s="69">
        <f>Table8[[#This Row],[Erorr ]]^2</f>
        <v>9.1687840000000342</v>
      </c>
      <c r="K1442" s="69">
        <f>ABS(Table8[[#This Row],[Erorr ]])</f>
        <v>3.0280000000000058</v>
      </c>
      <c r="L1442" s="6">
        <f>Table8[[#This Row],[Abs Erorr ]]/Table8[[#This Row],[Adj Close]]</f>
        <v>3.5127610208816773E-2</v>
      </c>
      <c r="M1442" s="75">
        <f t="shared" si="45"/>
        <v>81.689000000000007</v>
      </c>
      <c r="N1442" s="69">
        <f>(Table8[[#This Row],[Adj Close]]-Table8[[#This Row],[Forecast 6 Period ]])</f>
        <v>4.5109999999999957</v>
      </c>
      <c r="O1442" s="69">
        <f>Table8[[#This Row],[Erorr 2]]^2</f>
        <v>20.349120999999961</v>
      </c>
      <c r="P1442" s="69">
        <f>ABS(Table8[[#This Row],[Erorr 2]])</f>
        <v>4.5109999999999957</v>
      </c>
      <c r="Q1442" s="6">
        <f>Table8[[#This Row],[Abs Erorr 4]]/Table8[[#This Row],[Adj Close]]</f>
        <v>5.2331786542923385E-2</v>
      </c>
    </row>
    <row r="1443" spans="6:17" x14ac:dyDescent="0.3">
      <c r="F1443" s="79">
        <v>45559</v>
      </c>
      <c r="G1443" s="80">
        <v>87.46</v>
      </c>
      <c r="H1443" s="69">
        <f t="shared" si="44"/>
        <v>84.73</v>
      </c>
      <c r="I1443" s="69">
        <f>(Table8[[#This Row],[Adj Close]]-Table8[[#This Row],[Forecast 3 Period]])</f>
        <v>2.7299999999999898</v>
      </c>
      <c r="J1443" s="69">
        <f>Table8[[#This Row],[Erorr ]]^2</f>
        <v>7.4528999999999446</v>
      </c>
      <c r="K1443" s="69">
        <f>ABS(Table8[[#This Row],[Erorr ]])</f>
        <v>2.7299999999999898</v>
      </c>
      <c r="L1443" s="6">
        <f>Table8[[#This Row],[Abs Erorr ]]/Table8[[#This Row],[Adj Close]]</f>
        <v>3.1214269380288016E-2</v>
      </c>
      <c r="M1443" s="75">
        <f t="shared" si="45"/>
        <v>82.964000000000013</v>
      </c>
      <c r="N1443" s="69">
        <f>(Table8[[#This Row],[Adj Close]]-Table8[[#This Row],[Forecast 6 Period ]])</f>
        <v>4.4959999999999809</v>
      </c>
      <c r="O1443" s="69">
        <f>Table8[[#This Row],[Erorr 2]]^2</f>
        <v>20.214015999999827</v>
      </c>
      <c r="P1443" s="69">
        <f>ABS(Table8[[#This Row],[Erorr 2]])</f>
        <v>4.4959999999999809</v>
      </c>
      <c r="Q1443" s="6">
        <f>Table8[[#This Row],[Abs Erorr 4]]/Table8[[#This Row],[Adj Close]]</f>
        <v>5.1406357191858924E-2</v>
      </c>
    </row>
    <row r="1444" spans="6:17" x14ac:dyDescent="0.3">
      <c r="F1444" s="79">
        <v>45560</v>
      </c>
      <c r="G1444" s="80">
        <v>88</v>
      </c>
      <c r="H1444" s="69">
        <f t="shared" si="44"/>
        <v>86.8</v>
      </c>
      <c r="I1444" s="69">
        <f>(Table8[[#This Row],[Adj Close]]-Table8[[#This Row],[Forecast 3 Period]])</f>
        <v>1.2000000000000028</v>
      </c>
      <c r="J1444" s="69">
        <f>Table8[[#This Row],[Erorr ]]^2</f>
        <v>1.4400000000000068</v>
      </c>
      <c r="K1444" s="69">
        <f>ABS(Table8[[#This Row],[Erorr ]])</f>
        <v>1.2000000000000028</v>
      </c>
      <c r="L1444" s="6">
        <f>Table8[[#This Row],[Abs Erorr ]]/Table8[[#This Row],[Adj Close]]</f>
        <v>1.3636363636363669E-2</v>
      </c>
      <c r="M1444" s="75">
        <f t="shared" si="45"/>
        <v>84.385999999999996</v>
      </c>
      <c r="N1444" s="69">
        <f>(Table8[[#This Row],[Adj Close]]-Table8[[#This Row],[Forecast 6 Period ]])</f>
        <v>3.6140000000000043</v>
      </c>
      <c r="O1444" s="69">
        <f>Table8[[#This Row],[Erorr 2]]^2</f>
        <v>13.060996000000031</v>
      </c>
      <c r="P1444" s="69">
        <f>ABS(Table8[[#This Row],[Erorr 2]])</f>
        <v>3.6140000000000043</v>
      </c>
      <c r="Q1444" s="6">
        <f>Table8[[#This Row],[Abs Erorr 4]]/Table8[[#This Row],[Adj Close]]</f>
        <v>4.1068181818181865E-2</v>
      </c>
    </row>
    <row r="1445" spans="6:17" x14ac:dyDescent="0.3">
      <c r="F1445" s="79">
        <v>45561</v>
      </c>
      <c r="G1445" s="80">
        <v>89.39</v>
      </c>
      <c r="H1445" s="69">
        <f t="shared" si="44"/>
        <v>87.298000000000002</v>
      </c>
      <c r="I1445" s="69">
        <f>(Table8[[#This Row],[Adj Close]]-Table8[[#This Row],[Forecast 3 Period]])</f>
        <v>2.0919999999999987</v>
      </c>
      <c r="J1445" s="69">
        <f>Table8[[#This Row],[Erorr ]]^2</f>
        <v>4.376463999999995</v>
      </c>
      <c r="K1445" s="69">
        <f>ABS(Table8[[#This Row],[Erorr ]])</f>
        <v>2.0919999999999987</v>
      </c>
      <c r="L1445" s="6">
        <f>Table8[[#This Row],[Abs Erorr ]]/Table8[[#This Row],[Adj Close]]</f>
        <v>2.3403065219823233E-2</v>
      </c>
      <c r="M1445" s="75">
        <f t="shared" si="45"/>
        <v>85.823999999999998</v>
      </c>
      <c r="N1445" s="69">
        <f>(Table8[[#This Row],[Adj Close]]-Table8[[#This Row],[Forecast 6 Period ]])</f>
        <v>3.5660000000000025</v>
      </c>
      <c r="O1445" s="69">
        <f>Table8[[#This Row],[Erorr 2]]^2</f>
        <v>12.716356000000017</v>
      </c>
      <c r="P1445" s="69">
        <f>ABS(Table8[[#This Row],[Erorr 2]])</f>
        <v>3.5660000000000025</v>
      </c>
      <c r="Q1445" s="6">
        <f>Table8[[#This Row],[Abs Erorr 4]]/Table8[[#This Row],[Adj Close]]</f>
        <v>3.989260543684979E-2</v>
      </c>
    </row>
    <row r="1446" spans="6:17" x14ac:dyDescent="0.3">
      <c r="F1446" s="79">
        <v>45562</v>
      </c>
      <c r="G1446" s="80">
        <v>89.44</v>
      </c>
      <c r="H1446" s="69">
        <f t="shared" si="44"/>
        <v>88.393999999999991</v>
      </c>
      <c r="I1446" s="69">
        <f>(Table8[[#This Row],[Adj Close]]-Table8[[#This Row],[Forecast 3 Period]])</f>
        <v>1.0460000000000065</v>
      </c>
      <c r="J1446" s="69">
        <f>Table8[[#This Row],[Erorr ]]^2</f>
        <v>1.0941160000000136</v>
      </c>
      <c r="K1446" s="69">
        <f>ABS(Table8[[#This Row],[Erorr ]])</f>
        <v>1.0460000000000065</v>
      </c>
      <c r="L1446" s="6">
        <f>Table8[[#This Row],[Abs Erorr ]]/Table8[[#This Row],[Adj Close]]</f>
        <v>1.1694991055456244E-2</v>
      </c>
      <c r="M1446" s="75">
        <f t="shared" si="45"/>
        <v>86.960000000000008</v>
      </c>
      <c r="N1446" s="69">
        <f>(Table8[[#This Row],[Adj Close]]-Table8[[#This Row],[Forecast 6 Period ]])</f>
        <v>2.4799999999999898</v>
      </c>
      <c r="O1446" s="69">
        <f>Table8[[#This Row],[Erorr 2]]^2</f>
        <v>6.1503999999999497</v>
      </c>
      <c r="P1446" s="69">
        <f>ABS(Table8[[#This Row],[Erorr 2]])</f>
        <v>2.4799999999999898</v>
      </c>
      <c r="Q1446" s="6">
        <f>Table8[[#This Row],[Abs Erorr 4]]/Table8[[#This Row],[Adj Close]]</f>
        <v>2.7728085867620638E-2</v>
      </c>
    </row>
    <row r="1447" spans="6:17" x14ac:dyDescent="0.3">
      <c r="F1447" s="79">
        <v>45565</v>
      </c>
      <c r="G1447" s="80">
        <v>88.4</v>
      </c>
      <c r="H1447" s="69">
        <f t="shared" si="44"/>
        <v>88.992999999999995</v>
      </c>
      <c r="I1447" s="69">
        <f>(Table8[[#This Row],[Adj Close]]-Table8[[#This Row],[Forecast 3 Period]])</f>
        <v>-0.59299999999998931</v>
      </c>
      <c r="J1447" s="69">
        <f>Table8[[#This Row],[Erorr ]]^2</f>
        <v>0.35164899999998733</v>
      </c>
      <c r="K1447" s="69">
        <f>ABS(Table8[[#This Row],[Erorr ]])</f>
        <v>0.59299999999998931</v>
      </c>
      <c r="L1447" s="6">
        <f>Table8[[#This Row],[Abs Erorr ]]/Table8[[#This Row],[Adj Close]]</f>
        <v>6.708144796379969E-3</v>
      </c>
      <c r="M1447" s="75">
        <f t="shared" si="45"/>
        <v>88.13000000000001</v>
      </c>
      <c r="N1447" s="69">
        <f>(Table8[[#This Row],[Adj Close]]-Table8[[#This Row],[Forecast 6 Period ]])</f>
        <v>0.26999999999999602</v>
      </c>
      <c r="O1447" s="69">
        <f>Table8[[#This Row],[Erorr 2]]^2</f>
        <v>7.2899999999997855E-2</v>
      </c>
      <c r="P1447" s="69">
        <f>ABS(Table8[[#This Row],[Erorr 2]])</f>
        <v>0.26999999999999602</v>
      </c>
      <c r="Q1447" s="6">
        <f>Table8[[#This Row],[Abs Erorr 4]]/Table8[[#This Row],[Adj Close]]</f>
        <v>3.0542986425338915E-3</v>
      </c>
    </row>
    <row r="1448" spans="6:17" x14ac:dyDescent="0.3">
      <c r="F1448" s="79">
        <v>45566</v>
      </c>
      <c r="G1448" s="80">
        <v>89.13</v>
      </c>
      <c r="H1448" s="69">
        <f t="shared" si="44"/>
        <v>89.009000000000015</v>
      </c>
      <c r="I1448" s="69">
        <f>(Table8[[#This Row],[Adj Close]]-Table8[[#This Row],[Forecast 3 Period]])</f>
        <v>0.1209999999999809</v>
      </c>
      <c r="J1448" s="69">
        <f>Table8[[#This Row],[Erorr ]]^2</f>
        <v>1.4640999999995378E-2</v>
      </c>
      <c r="K1448" s="69">
        <f>ABS(Table8[[#This Row],[Erorr ]])</f>
        <v>0.1209999999999809</v>
      </c>
      <c r="L1448" s="6">
        <f>Table8[[#This Row],[Abs Erorr ]]/Table8[[#This Row],[Adj Close]]</f>
        <v>1.3575675978905071E-3</v>
      </c>
      <c r="M1448" s="75">
        <f t="shared" si="45"/>
        <v>88.412000000000006</v>
      </c>
      <c r="N1448" s="69">
        <f>(Table8[[#This Row],[Adj Close]]-Table8[[#This Row],[Forecast 6 Period ]])</f>
        <v>0.71799999999998931</v>
      </c>
      <c r="O1448" s="69">
        <f>Table8[[#This Row],[Erorr 2]]^2</f>
        <v>0.51552399999998466</v>
      </c>
      <c r="P1448" s="69">
        <f>ABS(Table8[[#This Row],[Erorr 2]])</f>
        <v>0.71799999999998931</v>
      </c>
      <c r="Q1448" s="6">
        <f>Table8[[#This Row],[Abs Erorr 4]]/Table8[[#This Row],[Adj Close]]</f>
        <v>8.0556490519464747E-3</v>
      </c>
    </row>
    <row r="1449" spans="6:17" x14ac:dyDescent="0.3">
      <c r="F1449" s="79">
        <v>45567</v>
      </c>
      <c r="G1449" s="80">
        <v>83.1</v>
      </c>
      <c r="H1449" s="69">
        <f t="shared" si="44"/>
        <v>89.003999999999991</v>
      </c>
      <c r="I1449" s="69">
        <f>(Table8[[#This Row],[Adj Close]]-Table8[[#This Row],[Forecast 3 Period]])</f>
        <v>-5.9039999999999964</v>
      </c>
      <c r="J1449" s="69">
        <f>Table8[[#This Row],[Erorr ]]^2</f>
        <v>34.857215999999958</v>
      </c>
      <c r="K1449" s="69">
        <f>ABS(Table8[[#This Row],[Erorr ]])</f>
        <v>5.9039999999999964</v>
      </c>
      <c r="L1449" s="6">
        <f>Table8[[#This Row],[Abs Erorr ]]/Table8[[#This Row],[Adj Close]]</f>
        <v>7.1046931407942202E-2</v>
      </c>
      <c r="M1449" s="75">
        <f t="shared" si="45"/>
        <v>88.817999999999998</v>
      </c>
      <c r="N1449" s="69">
        <f>(Table8[[#This Row],[Adj Close]]-Table8[[#This Row],[Forecast 6 Period ]])</f>
        <v>-5.7180000000000035</v>
      </c>
      <c r="O1449" s="69">
        <f>Table8[[#This Row],[Erorr 2]]^2</f>
        <v>32.695524000000042</v>
      </c>
      <c r="P1449" s="69">
        <f>ABS(Table8[[#This Row],[Erorr 2]])</f>
        <v>5.7180000000000035</v>
      </c>
      <c r="Q1449" s="6">
        <f>Table8[[#This Row],[Abs Erorr 4]]/Table8[[#This Row],[Adj Close]]</f>
        <v>6.8808664259927849E-2</v>
      </c>
    </row>
    <row r="1450" spans="6:17" x14ac:dyDescent="0.3">
      <c r="F1450" s="79">
        <v>45568</v>
      </c>
      <c r="G1450" s="80">
        <v>82.1</v>
      </c>
      <c r="H1450" s="69">
        <f t="shared" si="44"/>
        <v>86.498999999999995</v>
      </c>
      <c r="I1450" s="69">
        <f>(Table8[[#This Row],[Adj Close]]-Table8[[#This Row],[Forecast 3 Period]])</f>
        <v>-4.3990000000000009</v>
      </c>
      <c r="J1450" s="69">
        <f>Table8[[#This Row],[Erorr ]]^2</f>
        <v>19.351201000000007</v>
      </c>
      <c r="K1450" s="69">
        <f>ABS(Table8[[#This Row],[Erorr ]])</f>
        <v>4.3990000000000009</v>
      </c>
      <c r="L1450" s="6">
        <f>Table8[[#This Row],[Abs Erorr ]]/Table8[[#This Row],[Adj Close]]</f>
        <v>5.358099878197322E-2</v>
      </c>
      <c r="M1450" s="75">
        <f t="shared" si="45"/>
        <v>87.753</v>
      </c>
      <c r="N1450" s="69">
        <f>(Table8[[#This Row],[Adj Close]]-Table8[[#This Row],[Forecast 6 Period ]])</f>
        <v>-5.6530000000000058</v>
      </c>
      <c r="O1450" s="69">
        <f>Table8[[#This Row],[Erorr 2]]^2</f>
        <v>31.956409000000065</v>
      </c>
      <c r="P1450" s="69">
        <f>ABS(Table8[[#This Row],[Erorr 2]])</f>
        <v>5.6530000000000058</v>
      </c>
      <c r="Q1450" s="6">
        <f>Table8[[#This Row],[Abs Erorr 4]]/Table8[[#This Row],[Adj Close]]</f>
        <v>6.8855054811205921E-2</v>
      </c>
    </row>
    <row r="1451" spans="6:17" x14ac:dyDescent="0.3">
      <c r="F1451" s="79">
        <v>45569</v>
      </c>
      <c r="G1451" s="80">
        <v>82.25</v>
      </c>
      <c r="H1451" s="69">
        <f t="shared" si="44"/>
        <v>84.508999999999986</v>
      </c>
      <c r="I1451" s="69">
        <f>(Table8[[#This Row],[Adj Close]]-Table8[[#This Row],[Forecast 3 Period]])</f>
        <v>-2.2589999999999861</v>
      </c>
      <c r="J1451" s="69">
        <f>Table8[[#This Row],[Erorr ]]^2</f>
        <v>5.1030809999999374</v>
      </c>
      <c r="K1451" s="69">
        <f>ABS(Table8[[#This Row],[Erorr ]])</f>
        <v>2.2589999999999861</v>
      </c>
      <c r="L1451" s="6">
        <f>Table8[[#This Row],[Abs Erorr ]]/Table8[[#This Row],[Adj Close]]</f>
        <v>2.7465045592705E-2</v>
      </c>
      <c r="M1451" s="75">
        <f t="shared" si="45"/>
        <v>86.429000000000002</v>
      </c>
      <c r="N1451" s="69">
        <f>(Table8[[#This Row],[Adj Close]]-Table8[[#This Row],[Forecast 6 Period ]])</f>
        <v>-4.179000000000002</v>
      </c>
      <c r="O1451" s="69">
        <f>Table8[[#This Row],[Erorr 2]]^2</f>
        <v>17.464041000000016</v>
      </c>
      <c r="P1451" s="69">
        <f>ABS(Table8[[#This Row],[Erorr 2]])</f>
        <v>4.179000000000002</v>
      </c>
      <c r="Q1451" s="6">
        <f>Table8[[#This Row],[Abs Erorr 4]]/Table8[[#This Row],[Adj Close]]</f>
        <v>5.0808510638297895E-2</v>
      </c>
    </row>
    <row r="1452" spans="6:17" x14ac:dyDescent="0.3">
      <c r="F1452" s="79">
        <v>45572</v>
      </c>
      <c r="G1452" s="80">
        <v>80.83</v>
      </c>
      <c r="H1452" s="69">
        <f t="shared" si="44"/>
        <v>82.46</v>
      </c>
      <c r="I1452" s="69">
        <f>(Table8[[#This Row],[Adj Close]]-Table8[[#This Row],[Forecast 3 Period]])</f>
        <v>-1.6299999999999955</v>
      </c>
      <c r="J1452" s="69">
        <f>Table8[[#This Row],[Erorr ]]^2</f>
        <v>2.6568999999999852</v>
      </c>
      <c r="K1452" s="69">
        <f>ABS(Table8[[#This Row],[Erorr ]])</f>
        <v>1.6299999999999955</v>
      </c>
      <c r="L1452" s="6">
        <f>Table8[[#This Row],[Abs Erorr ]]/Table8[[#This Row],[Adj Close]]</f>
        <v>2.0165780032166219E-2</v>
      </c>
      <c r="M1452" s="75">
        <f t="shared" si="45"/>
        <v>85.100000000000009</v>
      </c>
      <c r="N1452" s="69">
        <f>(Table8[[#This Row],[Adj Close]]-Table8[[#This Row],[Forecast 6 Period ]])</f>
        <v>-4.2700000000000102</v>
      </c>
      <c r="O1452" s="69">
        <f>Table8[[#This Row],[Erorr 2]]^2</f>
        <v>18.232900000000086</v>
      </c>
      <c r="P1452" s="69">
        <f>ABS(Table8[[#This Row],[Erorr 2]])</f>
        <v>4.2700000000000102</v>
      </c>
      <c r="Q1452" s="6">
        <f>Table8[[#This Row],[Abs Erorr 4]]/Table8[[#This Row],[Adj Close]]</f>
        <v>5.2826920697760862E-2</v>
      </c>
    </row>
    <row r="1453" spans="6:17" x14ac:dyDescent="0.3">
      <c r="F1453" s="79">
        <v>45573</v>
      </c>
      <c r="G1453" s="80">
        <v>80.77</v>
      </c>
      <c r="H1453" s="69">
        <f t="shared" si="44"/>
        <v>81.637</v>
      </c>
      <c r="I1453" s="69">
        <f>(Table8[[#This Row],[Adj Close]]-Table8[[#This Row],[Forecast 3 Period]])</f>
        <v>-0.86700000000000443</v>
      </c>
      <c r="J1453" s="69">
        <f>Table8[[#This Row],[Erorr ]]^2</f>
        <v>0.75168900000000771</v>
      </c>
      <c r="K1453" s="69">
        <f>ABS(Table8[[#This Row],[Erorr ]])</f>
        <v>0.86700000000000443</v>
      </c>
      <c r="L1453" s="6">
        <f>Table8[[#This Row],[Abs Erorr ]]/Table8[[#This Row],[Adj Close]]</f>
        <v>1.0734183483966875E-2</v>
      </c>
      <c r="M1453" s="75">
        <f t="shared" si="45"/>
        <v>83.409000000000006</v>
      </c>
      <c r="N1453" s="69">
        <f>(Table8[[#This Row],[Adj Close]]-Table8[[#This Row],[Forecast 6 Period ]])</f>
        <v>-2.63900000000001</v>
      </c>
      <c r="O1453" s="69">
        <f>Table8[[#This Row],[Erorr 2]]^2</f>
        <v>6.9643210000000524</v>
      </c>
      <c r="P1453" s="69">
        <f>ABS(Table8[[#This Row],[Erorr 2]])</f>
        <v>2.63900000000001</v>
      </c>
      <c r="Q1453" s="6">
        <f>Table8[[#This Row],[Abs Erorr 4]]/Table8[[#This Row],[Adj Close]]</f>
        <v>3.2673022161693821E-2</v>
      </c>
    </row>
    <row r="1454" spans="6:17" x14ac:dyDescent="0.3">
      <c r="F1454" s="79">
        <v>45574</v>
      </c>
      <c r="G1454" s="80">
        <v>82.45</v>
      </c>
      <c r="H1454" s="69">
        <f t="shared" si="44"/>
        <v>81.231999999999999</v>
      </c>
      <c r="I1454" s="69">
        <f>(Table8[[#This Row],[Adj Close]]-Table8[[#This Row],[Forecast 3 Period]])</f>
        <v>1.2180000000000035</v>
      </c>
      <c r="J1454" s="69">
        <f>Table8[[#This Row],[Erorr ]]^2</f>
        <v>1.4835240000000085</v>
      </c>
      <c r="K1454" s="69">
        <f>ABS(Table8[[#This Row],[Erorr ]])</f>
        <v>1.2180000000000035</v>
      </c>
      <c r="L1454" s="6">
        <f>Table8[[#This Row],[Abs Erorr ]]/Table8[[#This Row],[Adj Close]]</f>
        <v>1.4772589448150436E-2</v>
      </c>
      <c r="M1454" s="75">
        <f t="shared" si="45"/>
        <v>82.412999999999997</v>
      </c>
      <c r="N1454" s="69">
        <f>(Table8[[#This Row],[Adj Close]]-Table8[[#This Row],[Forecast 6 Period ]])</f>
        <v>3.7000000000006139E-2</v>
      </c>
      <c r="O1454" s="69">
        <f>Table8[[#This Row],[Erorr 2]]^2</f>
        <v>1.3690000000004543E-3</v>
      </c>
      <c r="P1454" s="69">
        <f>ABS(Table8[[#This Row],[Erorr 2]])</f>
        <v>3.7000000000006139E-2</v>
      </c>
      <c r="Q1454" s="6">
        <f>Table8[[#This Row],[Abs Erorr 4]]/Table8[[#This Row],[Adj Close]]</f>
        <v>4.4875682231662991E-4</v>
      </c>
    </row>
    <row r="1455" spans="6:17" x14ac:dyDescent="0.3">
      <c r="F1455" s="79">
        <v>45575</v>
      </c>
      <c r="G1455" s="80">
        <v>82.1</v>
      </c>
      <c r="H1455" s="69">
        <f t="shared" si="44"/>
        <v>81.459999999999994</v>
      </c>
      <c r="I1455" s="69">
        <f>(Table8[[#This Row],[Adj Close]]-Table8[[#This Row],[Forecast 3 Period]])</f>
        <v>0.64000000000000057</v>
      </c>
      <c r="J1455" s="69">
        <f>Table8[[#This Row],[Erorr ]]^2</f>
        <v>0.40960000000000074</v>
      </c>
      <c r="K1455" s="69">
        <f>ABS(Table8[[#This Row],[Erorr ]])</f>
        <v>0.64000000000000057</v>
      </c>
      <c r="L1455" s="6">
        <f>Table8[[#This Row],[Abs Erorr ]]/Table8[[#This Row],[Adj Close]]</f>
        <v>7.795371498172967E-3</v>
      </c>
      <c r="M1455" s="75">
        <f t="shared" si="45"/>
        <v>81.78</v>
      </c>
      <c r="N1455" s="69">
        <f>(Table8[[#This Row],[Adj Close]]-Table8[[#This Row],[Forecast 6 Period ]])</f>
        <v>0.31999999999999318</v>
      </c>
      <c r="O1455" s="69">
        <f>Table8[[#This Row],[Erorr 2]]^2</f>
        <v>0.10239999999999563</v>
      </c>
      <c r="P1455" s="69">
        <f>ABS(Table8[[#This Row],[Erorr 2]])</f>
        <v>0.31999999999999318</v>
      </c>
      <c r="Q1455" s="6">
        <f>Table8[[#This Row],[Abs Erorr 4]]/Table8[[#This Row],[Adj Close]]</f>
        <v>3.8976857490863972E-3</v>
      </c>
    </row>
    <row r="1456" spans="6:17" x14ac:dyDescent="0.3">
      <c r="F1456" s="79">
        <v>45576</v>
      </c>
      <c r="G1456" s="80">
        <v>82.15</v>
      </c>
      <c r="H1456" s="69">
        <f t="shared" si="44"/>
        <v>81.805999999999997</v>
      </c>
      <c r="I1456" s="69">
        <f>(Table8[[#This Row],[Adj Close]]-Table8[[#This Row],[Forecast 3 Period]])</f>
        <v>0.3440000000000083</v>
      </c>
      <c r="J1456" s="69">
        <f>Table8[[#This Row],[Erorr ]]^2</f>
        <v>0.11833600000000571</v>
      </c>
      <c r="K1456" s="69">
        <f>ABS(Table8[[#This Row],[Erorr ]])</f>
        <v>0.3440000000000083</v>
      </c>
      <c r="L1456" s="6">
        <f>Table8[[#This Row],[Abs Erorr ]]/Table8[[#This Row],[Adj Close]]</f>
        <v>4.187461959829681E-3</v>
      </c>
      <c r="M1456" s="75">
        <f t="shared" si="45"/>
        <v>81.664999999999978</v>
      </c>
      <c r="N1456" s="69">
        <f>(Table8[[#This Row],[Adj Close]]-Table8[[#This Row],[Forecast 6 Period ]])</f>
        <v>0.48500000000002785</v>
      </c>
      <c r="O1456" s="69">
        <f>Table8[[#This Row],[Erorr 2]]^2</f>
        <v>0.23522500000002702</v>
      </c>
      <c r="P1456" s="69">
        <f>ABS(Table8[[#This Row],[Erorr 2]])</f>
        <v>0.48500000000002785</v>
      </c>
      <c r="Q1456" s="6">
        <f>Table8[[#This Row],[Abs Erorr 4]]/Table8[[#This Row],[Adj Close]]</f>
        <v>5.903834449178671E-3</v>
      </c>
    </row>
    <row r="1457" spans="6:17" x14ac:dyDescent="0.3">
      <c r="F1457" s="79">
        <v>45579</v>
      </c>
      <c r="G1457" s="80">
        <v>81.599999999999994</v>
      </c>
      <c r="H1457" s="69">
        <f t="shared" si="44"/>
        <v>82.225000000000009</v>
      </c>
      <c r="I1457" s="69">
        <f>(Table8[[#This Row],[Adj Close]]-Table8[[#This Row],[Forecast 3 Period]])</f>
        <v>-0.62500000000001421</v>
      </c>
      <c r="J1457" s="69">
        <f>Table8[[#This Row],[Erorr ]]^2</f>
        <v>0.39062500000001776</v>
      </c>
      <c r="K1457" s="69">
        <f>ABS(Table8[[#This Row],[Erorr ]])</f>
        <v>0.62500000000001421</v>
      </c>
      <c r="L1457" s="6">
        <f>Table8[[#This Row],[Abs Erorr ]]/Table8[[#This Row],[Adj Close]]</f>
        <v>7.659313725490371E-3</v>
      </c>
      <c r="M1457" s="75">
        <f t="shared" si="45"/>
        <v>81.801999999999992</v>
      </c>
      <c r="N1457" s="69">
        <f>(Table8[[#This Row],[Adj Close]]-Table8[[#This Row],[Forecast 6 Period ]])</f>
        <v>-0.20199999999999818</v>
      </c>
      <c r="O1457" s="69">
        <f>Table8[[#This Row],[Erorr 2]]^2</f>
        <v>4.0803999999999264E-2</v>
      </c>
      <c r="P1457" s="69">
        <f>ABS(Table8[[#This Row],[Erorr 2]])</f>
        <v>0.20199999999999818</v>
      </c>
      <c r="Q1457" s="6">
        <f>Table8[[#This Row],[Abs Erorr 4]]/Table8[[#This Row],[Adj Close]]</f>
        <v>2.475490196078409E-3</v>
      </c>
    </row>
    <row r="1458" spans="6:17" x14ac:dyDescent="0.3">
      <c r="F1458" s="79">
        <v>45580</v>
      </c>
      <c r="G1458" s="80">
        <v>82.12</v>
      </c>
      <c r="H1458" s="69">
        <f t="shared" si="44"/>
        <v>81.914999999999992</v>
      </c>
      <c r="I1458" s="69">
        <f>(Table8[[#This Row],[Adj Close]]-Table8[[#This Row],[Forecast 3 Period]])</f>
        <v>0.20500000000001251</v>
      </c>
      <c r="J1458" s="69">
        <f>Table8[[#This Row],[Erorr ]]^2</f>
        <v>4.2025000000005128E-2</v>
      </c>
      <c r="K1458" s="69">
        <f>ABS(Table8[[#This Row],[Erorr ]])</f>
        <v>0.20500000000001251</v>
      </c>
      <c r="L1458" s="6">
        <f>Table8[[#This Row],[Abs Erorr ]]/Table8[[#This Row],[Adj Close]]</f>
        <v>2.4963468095471567E-3</v>
      </c>
      <c r="M1458" s="75">
        <f t="shared" si="45"/>
        <v>81.819999999999993</v>
      </c>
      <c r="N1458" s="69">
        <f>(Table8[[#This Row],[Adj Close]]-Table8[[#This Row],[Forecast 6 Period ]])</f>
        <v>0.30000000000001137</v>
      </c>
      <c r="O1458" s="69">
        <f>Table8[[#This Row],[Erorr 2]]^2</f>
        <v>9.0000000000006825E-2</v>
      </c>
      <c r="P1458" s="69">
        <f>ABS(Table8[[#This Row],[Erorr 2]])</f>
        <v>0.30000000000001137</v>
      </c>
      <c r="Q1458" s="6">
        <f>Table8[[#This Row],[Abs Erorr 4]]/Table8[[#This Row],[Adj Close]]</f>
        <v>3.6531904529957544E-3</v>
      </c>
    </row>
    <row r="1459" spans="6:17" x14ac:dyDescent="0.3">
      <c r="F1459" s="79">
        <v>45581</v>
      </c>
      <c r="G1459" s="80">
        <v>83.94</v>
      </c>
      <c r="H1459" s="69">
        <f t="shared" si="44"/>
        <v>81.972999999999999</v>
      </c>
      <c r="I1459" s="69">
        <f>(Table8[[#This Row],[Adj Close]]-Table8[[#This Row],[Forecast 3 Period]])</f>
        <v>1.9669999999999987</v>
      </c>
      <c r="J1459" s="69">
        <f>Table8[[#This Row],[Erorr ]]^2</f>
        <v>3.8690889999999949</v>
      </c>
      <c r="K1459" s="69">
        <f>ABS(Table8[[#This Row],[Erorr ]])</f>
        <v>1.9669999999999987</v>
      </c>
      <c r="L1459" s="6">
        <f>Table8[[#This Row],[Abs Erorr ]]/Table8[[#This Row],[Adj Close]]</f>
        <v>2.3433404812961627E-2</v>
      </c>
      <c r="M1459" s="75">
        <f t="shared" si="45"/>
        <v>81.916000000000011</v>
      </c>
      <c r="N1459" s="69">
        <f>(Table8[[#This Row],[Adj Close]]-Table8[[#This Row],[Forecast 6 Period ]])</f>
        <v>2.0239999999999867</v>
      </c>
      <c r="O1459" s="69">
        <f>Table8[[#This Row],[Erorr 2]]^2</f>
        <v>4.0965759999999465</v>
      </c>
      <c r="P1459" s="69">
        <f>ABS(Table8[[#This Row],[Erorr 2]])</f>
        <v>2.0239999999999867</v>
      </c>
      <c r="Q1459" s="6">
        <f>Table8[[#This Row],[Abs Erorr 4]]/Table8[[#This Row],[Adj Close]]</f>
        <v>2.4112461281867843E-2</v>
      </c>
    </row>
    <row r="1460" spans="6:17" x14ac:dyDescent="0.3">
      <c r="F1460" s="79">
        <v>45582</v>
      </c>
      <c r="G1460" s="80">
        <v>83.4</v>
      </c>
      <c r="H1460" s="69">
        <f t="shared" si="44"/>
        <v>82.692000000000007</v>
      </c>
      <c r="I1460" s="69">
        <f>(Table8[[#This Row],[Adj Close]]-Table8[[#This Row],[Forecast 3 Period]])</f>
        <v>0.70799999999999841</v>
      </c>
      <c r="J1460" s="69">
        <f>Table8[[#This Row],[Erorr ]]^2</f>
        <v>0.50126399999999771</v>
      </c>
      <c r="K1460" s="69">
        <f>ABS(Table8[[#This Row],[Erorr ]])</f>
        <v>0.70799999999999841</v>
      </c>
      <c r="L1460" s="6">
        <f>Table8[[#This Row],[Abs Erorr ]]/Table8[[#This Row],[Adj Close]]</f>
        <v>8.4892086330935063E-3</v>
      </c>
      <c r="M1460" s="75">
        <f t="shared" si="45"/>
        <v>82.417000000000002</v>
      </c>
      <c r="N1460" s="69">
        <f>(Table8[[#This Row],[Adj Close]]-Table8[[#This Row],[Forecast 6 Period ]])</f>
        <v>0.98300000000000409</v>
      </c>
      <c r="O1460" s="69">
        <f>Table8[[#This Row],[Erorr 2]]^2</f>
        <v>0.96628900000000806</v>
      </c>
      <c r="P1460" s="69">
        <f>ABS(Table8[[#This Row],[Erorr 2]])</f>
        <v>0.98300000000000409</v>
      </c>
      <c r="Q1460" s="6">
        <f>Table8[[#This Row],[Abs Erorr 4]]/Table8[[#This Row],[Adj Close]]</f>
        <v>1.1786570743405325E-2</v>
      </c>
    </row>
    <row r="1461" spans="6:17" x14ac:dyDescent="0.3">
      <c r="F1461" s="79">
        <v>45583</v>
      </c>
      <c r="G1461" s="80">
        <v>82.92</v>
      </c>
      <c r="H1461" s="69">
        <f t="shared" si="44"/>
        <v>83.177999999999997</v>
      </c>
      <c r="I1461" s="69">
        <f>(Table8[[#This Row],[Adj Close]]-Table8[[#This Row],[Forecast 3 Period]])</f>
        <v>-0.25799999999999557</v>
      </c>
      <c r="J1461" s="69">
        <f>Table8[[#This Row],[Erorr ]]^2</f>
        <v>6.6563999999997708E-2</v>
      </c>
      <c r="K1461" s="69">
        <f>ABS(Table8[[#This Row],[Erorr ]])</f>
        <v>0.25799999999999557</v>
      </c>
      <c r="L1461" s="6">
        <f>Table8[[#This Row],[Abs Erorr ]]/Table8[[#This Row],[Adj Close]]</f>
        <v>3.1114327062228119E-3</v>
      </c>
      <c r="M1461" s="75">
        <f t="shared" si="45"/>
        <v>82.637000000000015</v>
      </c>
      <c r="N1461" s="69">
        <f>(Table8[[#This Row],[Adj Close]]-Table8[[#This Row],[Forecast 6 Period ]])</f>
        <v>0.28299999999998704</v>
      </c>
      <c r="O1461" s="69">
        <f>Table8[[#This Row],[Erorr 2]]^2</f>
        <v>8.0088999999992666E-2</v>
      </c>
      <c r="P1461" s="69">
        <f>ABS(Table8[[#This Row],[Erorr 2]])</f>
        <v>0.28299999999998704</v>
      </c>
      <c r="Q1461" s="6">
        <f>Table8[[#This Row],[Abs Erorr 4]]/Table8[[#This Row],[Adj Close]]</f>
        <v>3.4129281234923665E-3</v>
      </c>
    </row>
    <row r="1462" spans="6:17" x14ac:dyDescent="0.3">
      <c r="F1462" s="79">
        <v>45586</v>
      </c>
      <c r="G1462" s="80">
        <v>81.48</v>
      </c>
      <c r="H1462" s="69">
        <f t="shared" si="44"/>
        <v>83.37</v>
      </c>
      <c r="I1462" s="69">
        <f>(Table8[[#This Row],[Adj Close]]-Table8[[#This Row],[Forecast 3 Period]])</f>
        <v>-1.8900000000000006</v>
      </c>
      <c r="J1462" s="69">
        <f>Table8[[#This Row],[Erorr ]]^2</f>
        <v>3.5721000000000021</v>
      </c>
      <c r="K1462" s="69">
        <f>ABS(Table8[[#This Row],[Erorr ]])</f>
        <v>1.8900000000000006</v>
      </c>
      <c r="L1462" s="6">
        <f>Table8[[#This Row],[Abs Erorr ]]/Table8[[#This Row],[Adj Close]]</f>
        <v>2.3195876288659798E-2</v>
      </c>
      <c r="M1462" s="75">
        <f t="shared" si="45"/>
        <v>82.851000000000013</v>
      </c>
      <c r="N1462" s="69">
        <f>(Table8[[#This Row],[Adj Close]]-Table8[[#This Row],[Forecast 6 Period ]])</f>
        <v>-1.3710000000000093</v>
      </c>
      <c r="O1462" s="69">
        <f>Table8[[#This Row],[Erorr 2]]^2</f>
        <v>1.8796410000000257</v>
      </c>
      <c r="P1462" s="69">
        <f>ABS(Table8[[#This Row],[Erorr 2]])</f>
        <v>1.3710000000000093</v>
      </c>
      <c r="Q1462" s="6">
        <f>Table8[[#This Row],[Abs Erorr 4]]/Table8[[#This Row],[Adj Close]]</f>
        <v>1.6826215022091424E-2</v>
      </c>
    </row>
    <row r="1463" spans="6:17" x14ac:dyDescent="0.3">
      <c r="F1463" s="79">
        <v>45587</v>
      </c>
      <c r="G1463" s="80">
        <v>81.42</v>
      </c>
      <c r="H1463" s="69">
        <f t="shared" si="44"/>
        <v>82.488</v>
      </c>
      <c r="I1463" s="69">
        <f>(Table8[[#This Row],[Adj Close]]-Table8[[#This Row],[Forecast 3 Period]])</f>
        <v>-1.0679999999999978</v>
      </c>
      <c r="J1463" s="69">
        <f>Table8[[#This Row],[Erorr ]]^2</f>
        <v>1.1406239999999954</v>
      </c>
      <c r="K1463" s="69">
        <f>ABS(Table8[[#This Row],[Erorr ]])</f>
        <v>1.0679999999999978</v>
      </c>
      <c r="L1463" s="6">
        <f>Table8[[#This Row],[Abs Erorr ]]/Table8[[#This Row],[Adj Close]]</f>
        <v>1.3117170228445073E-2</v>
      </c>
      <c r="M1463" s="75">
        <f t="shared" si="45"/>
        <v>82.72</v>
      </c>
      <c r="N1463" s="69">
        <f>(Table8[[#This Row],[Adj Close]]-Table8[[#This Row],[Forecast 6 Period ]])</f>
        <v>-1.2999999999999972</v>
      </c>
      <c r="O1463" s="69">
        <f>Table8[[#This Row],[Erorr 2]]^2</f>
        <v>1.6899999999999926</v>
      </c>
      <c r="P1463" s="69">
        <f>ABS(Table8[[#This Row],[Erorr 2]])</f>
        <v>1.2999999999999972</v>
      </c>
      <c r="Q1463" s="6">
        <f>Table8[[#This Row],[Abs Erorr 4]]/Table8[[#This Row],[Adj Close]]</f>
        <v>1.5966592974699056E-2</v>
      </c>
    </row>
    <row r="1464" spans="6:17" x14ac:dyDescent="0.3">
      <c r="F1464" s="79">
        <v>45588</v>
      </c>
      <c r="G1464" s="80">
        <v>80.05</v>
      </c>
      <c r="H1464" s="69">
        <f t="shared" si="44"/>
        <v>81.888000000000005</v>
      </c>
      <c r="I1464" s="69">
        <f>(Table8[[#This Row],[Adj Close]]-Table8[[#This Row],[Forecast 3 Period]])</f>
        <v>-1.8380000000000081</v>
      </c>
      <c r="J1464" s="69">
        <f>Table8[[#This Row],[Erorr ]]^2</f>
        <v>3.3782440000000298</v>
      </c>
      <c r="K1464" s="69">
        <f>ABS(Table8[[#This Row],[Erorr ]])</f>
        <v>1.8380000000000081</v>
      </c>
      <c r="L1464" s="6">
        <f>Table8[[#This Row],[Abs Erorr ]]/Table8[[#This Row],[Adj Close]]</f>
        <v>2.2960649594003849E-2</v>
      </c>
      <c r="M1464" s="75">
        <f t="shared" si="45"/>
        <v>82.450000000000017</v>
      </c>
      <c r="N1464" s="69">
        <f>(Table8[[#This Row],[Adj Close]]-Table8[[#This Row],[Forecast 6 Period ]])</f>
        <v>-2.4000000000000199</v>
      </c>
      <c r="O1464" s="69">
        <f>Table8[[#This Row],[Erorr 2]]^2</f>
        <v>5.7600000000000957</v>
      </c>
      <c r="P1464" s="69">
        <f>ABS(Table8[[#This Row],[Erorr 2]])</f>
        <v>2.4000000000000199</v>
      </c>
      <c r="Q1464" s="6">
        <f>Table8[[#This Row],[Abs Erorr 4]]/Table8[[#This Row],[Adj Close]]</f>
        <v>2.9981261711430604E-2</v>
      </c>
    </row>
    <row r="1465" spans="6:17" x14ac:dyDescent="0.3">
      <c r="F1465" s="79">
        <v>45589</v>
      </c>
      <c r="G1465" s="80">
        <v>79.040000000000006</v>
      </c>
      <c r="H1465" s="69">
        <f t="shared" si="44"/>
        <v>80.89</v>
      </c>
      <c r="I1465" s="69">
        <f>(Table8[[#This Row],[Adj Close]]-Table8[[#This Row],[Forecast 3 Period]])</f>
        <v>-1.8499999999999943</v>
      </c>
      <c r="J1465" s="69">
        <f>Table8[[#This Row],[Erorr ]]^2</f>
        <v>3.422499999999979</v>
      </c>
      <c r="K1465" s="69">
        <f>ABS(Table8[[#This Row],[Erorr ]])</f>
        <v>1.8499999999999943</v>
      </c>
      <c r="L1465" s="6">
        <f>Table8[[#This Row],[Abs Erorr ]]/Table8[[#This Row],[Adj Close]]</f>
        <v>2.3405870445344056E-2</v>
      </c>
      <c r="M1465" s="75">
        <f t="shared" si="45"/>
        <v>81.908000000000015</v>
      </c>
      <c r="N1465" s="69">
        <f>(Table8[[#This Row],[Adj Close]]-Table8[[#This Row],[Forecast 6 Period ]])</f>
        <v>-2.8680000000000092</v>
      </c>
      <c r="O1465" s="69">
        <f>Table8[[#This Row],[Erorr 2]]^2</f>
        <v>8.2254240000000536</v>
      </c>
      <c r="P1465" s="69">
        <f>ABS(Table8[[#This Row],[Erorr 2]])</f>
        <v>2.8680000000000092</v>
      </c>
      <c r="Q1465" s="6">
        <f>Table8[[#This Row],[Abs Erorr 4]]/Table8[[#This Row],[Adj Close]]</f>
        <v>3.6285425101214686E-2</v>
      </c>
    </row>
    <row r="1466" spans="6:17" x14ac:dyDescent="0.3">
      <c r="F1466" s="79">
        <v>45590</v>
      </c>
      <c r="G1466" s="80">
        <v>78.849999999999994</v>
      </c>
      <c r="H1466" s="69">
        <f t="shared" si="44"/>
        <v>80.057000000000002</v>
      </c>
      <c r="I1466" s="69">
        <f>(Table8[[#This Row],[Adj Close]]-Table8[[#This Row],[Forecast 3 Period]])</f>
        <v>-1.2070000000000078</v>
      </c>
      <c r="J1466" s="69">
        <f>Table8[[#This Row],[Erorr ]]^2</f>
        <v>1.4568490000000189</v>
      </c>
      <c r="K1466" s="69">
        <f>ABS(Table8[[#This Row],[Erorr ]])</f>
        <v>1.2070000000000078</v>
      </c>
      <c r="L1466" s="6">
        <f>Table8[[#This Row],[Abs Erorr ]]/Table8[[#This Row],[Adj Close]]</f>
        <v>1.5307545973367254E-2</v>
      </c>
      <c r="M1466" s="75">
        <f t="shared" si="45"/>
        <v>81.030000000000015</v>
      </c>
      <c r="N1466" s="69">
        <f>(Table8[[#This Row],[Adj Close]]-Table8[[#This Row],[Forecast 6 Period ]])</f>
        <v>-2.180000000000021</v>
      </c>
      <c r="O1466" s="69">
        <f>Table8[[#This Row],[Erorr 2]]^2</f>
        <v>4.7524000000000921</v>
      </c>
      <c r="P1466" s="69">
        <f>ABS(Table8[[#This Row],[Erorr 2]])</f>
        <v>2.180000000000021</v>
      </c>
      <c r="Q1466" s="6">
        <f>Table8[[#This Row],[Abs Erorr 4]]/Table8[[#This Row],[Adj Close]]</f>
        <v>2.76474318325938E-2</v>
      </c>
    </row>
    <row r="1467" spans="6:17" x14ac:dyDescent="0.3">
      <c r="F1467" s="79">
        <v>45593</v>
      </c>
      <c r="G1467" s="80">
        <v>78.91</v>
      </c>
      <c r="H1467" s="69">
        <f t="shared" si="44"/>
        <v>79.266999999999996</v>
      </c>
      <c r="I1467" s="69">
        <f>(Table8[[#This Row],[Adj Close]]-Table8[[#This Row],[Forecast 3 Period]])</f>
        <v>-0.35699999999999932</v>
      </c>
      <c r="J1467" s="69">
        <f>Table8[[#This Row],[Erorr ]]^2</f>
        <v>0.12744899999999951</v>
      </c>
      <c r="K1467" s="69">
        <f>ABS(Table8[[#This Row],[Erorr ]])</f>
        <v>0.35699999999999932</v>
      </c>
      <c r="L1467" s="6">
        <f>Table8[[#This Row],[Abs Erorr ]]/Table8[[#This Row],[Adj Close]]</f>
        <v>4.5241414269420778E-3</v>
      </c>
      <c r="M1467" s="75">
        <f t="shared" si="45"/>
        <v>80.312000000000012</v>
      </c>
      <c r="N1467" s="69">
        <f>(Table8[[#This Row],[Adj Close]]-Table8[[#This Row],[Forecast 6 Period ]])</f>
        <v>-1.4020000000000152</v>
      </c>
      <c r="O1467" s="69">
        <f>Table8[[#This Row],[Erorr 2]]^2</f>
        <v>1.9656040000000428</v>
      </c>
      <c r="P1467" s="69">
        <f>ABS(Table8[[#This Row],[Erorr 2]])</f>
        <v>1.4020000000000152</v>
      </c>
      <c r="Q1467" s="6">
        <f>Table8[[#This Row],[Abs Erorr 4]]/Table8[[#This Row],[Adj Close]]</f>
        <v>1.7767076416170514E-2</v>
      </c>
    </row>
    <row r="1468" spans="6:17" x14ac:dyDescent="0.3">
      <c r="F1468" s="79">
        <v>45594</v>
      </c>
      <c r="G1468" s="80">
        <v>78.400000000000006</v>
      </c>
      <c r="H1468" s="69">
        <f t="shared" si="44"/>
        <v>78.930999999999997</v>
      </c>
      <c r="I1468" s="69">
        <f>(Table8[[#This Row],[Adj Close]]-Table8[[#This Row],[Forecast 3 Period]])</f>
        <v>-0.5309999999999917</v>
      </c>
      <c r="J1468" s="69">
        <f>Table8[[#This Row],[Erorr ]]^2</f>
        <v>0.28196099999999119</v>
      </c>
      <c r="K1468" s="69">
        <f>ABS(Table8[[#This Row],[Erorr ]])</f>
        <v>0.5309999999999917</v>
      </c>
      <c r="L1468" s="6">
        <f>Table8[[#This Row],[Abs Erorr ]]/Table8[[#This Row],[Adj Close]]</f>
        <v>6.7729591836733632E-3</v>
      </c>
      <c r="M1468" s="75">
        <f t="shared" si="45"/>
        <v>79.66</v>
      </c>
      <c r="N1468" s="69">
        <f>(Table8[[#This Row],[Adj Close]]-Table8[[#This Row],[Forecast 6 Period ]])</f>
        <v>-1.2599999999999909</v>
      </c>
      <c r="O1468" s="69">
        <f>Table8[[#This Row],[Erorr 2]]^2</f>
        <v>1.587599999999977</v>
      </c>
      <c r="P1468" s="69">
        <f>ABS(Table8[[#This Row],[Erorr 2]])</f>
        <v>1.2599999999999909</v>
      </c>
      <c r="Q1468" s="6">
        <f>Table8[[#This Row],[Abs Erorr 4]]/Table8[[#This Row],[Adj Close]]</f>
        <v>1.6071428571428455E-2</v>
      </c>
    </row>
    <row r="1469" spans="6:17" x14ac:dyDescent="0.3">
      <c r="F1469" s="79">
        <v>45595</v>
      </c>
      <c r="G1469" s="80">
        <v>76.45</v>
      </c>
      <c r="H1469" s="69">
        <f t="shared" si="44"/>
        <v>78.688000000000002</v>
      </c>
      <c r="I1469" s="69">
        <f>(Table8[[#This Row],[Adj Close]]-Table8[[#This Row],[Forecast 3 Period]])</f>
        <v>-2.2379999999999995</v>
      </c>
      <c r="J1469" s="69">
        <f>Table8[[#This Row],[Erorr ]]^2</f>
        <v>5.0086439999999977</v>
      </c>
      <c r="K1469" s="69">
        <f>ABS(Table8[[#This Row],[Erorr ]])</f>
        <v>2.2379999999999995</v>
      </c>
      <c r="L1469" s="6">
        <f>Table8[[#This Row],[Abs Erorr ]]/Table8[[#This Row],[Adj Close]]</f>
        <v>2.9274035317200776E-2</v>
      </c>
      <c r="M1469" s="75">
        <f t="shared" si="45"/>
        <v>79.186999999999998</v>
      </c>
      <c r="N1469" s="69">
        <f>(Table8[[#This Row],[Adj Close]]-Table8[[#This Row],[Forecast 6 Period ]])</f>
        <v>-2.7369999999999948</v>
      </c>
      <c r="O1469" s="69">
        <f>Table8[[#This Row],[Erorr 2]]^2</f>
        <v>7.4911689999999718</v>
      </c>
      <c r="P1469" s="69">
        <f>ABS(Table8[[#This Row],[Erorr 2]])</f>
        <v>2.7369999999999948</v>
      </c>
      <c r="Q1469" s="6">
        <f>Table8[[#This Row],[Abs Erorr 4]]/Table8[[#This Row],[Adj Close]]</f>
        <v>3.5801177240026093E-2</v>
      </c>
    </row>
    <row r="1470" spans="6:17" x14ac:dyDescent="0.3">
      <c r="F1470" s="79">
        <v>45596</v>
      </c>
      <c r="G1470" s="80">
        <v>77.13</v>
      </c>
      <c r="H1470" s="69">
        <f t="shared" si="44"/>
        <v>77.772999999999996</v>
      </c>
      <c r="I1470" s="73">
        <f>(Table8[[#This Row],[Adj Close]]-Table8[[#This Row],[Forecast 3 Period]])</f>
        <v>-0.64300000000000068</v>
      </c>
      <c r="J1470" s="73">
        <f>Table8[[#This Row],[Erorr ]]^2</f>
        <v>0.4134490000000009</v>
      </c>
      <c r="K1470" s="73">
        <f>ABS(Table8[[#This Row],[Erorr ]])</f>
        <v>0.64300000000000068</v>
      </c>
      <c r="L1470" s="76">
        <f>Table8[[#This Row],[Abs Erorr ]]/Table8[[#This Row],[Adj Close]]</f>
        <v>8.336574614287575E-3</v>
      </c>
      <c r="M1470" s="75">
        <f t="shared" si="45"/>
        <v>78.430999999999997</v>
      </c>
      <c r="N1470" s="73">
        <f>(Table8[[#This Row],[Adj Close]]-Table8[[#This Row],[Forecast 6 Period ]])</f>
        <v>-1.3010000000000019</v>
      </c>
      <c r="O1470" s="73">
        <f>Table8[[#This Row],[Erorr 2]]^2</f>
        <v>1.6926010000000051</v>
      </c>
      <c r="P1470" s="73">
        <f>ABS(Table8[[#This Row],[Erorr 2]])</f>
        <v>1.3010000000000019</v>
      </c>
      <c r="Q1470" s="76">
        <f>Table8[[#This Row],[Abs Erorr 4]]/Table8[[#This Row],[Adj Close]]</f>
        <v>1.6867626085829146E-2</v>
      </c>
    </row>
    <row r="1471" spans="6:17" ht="16.2" thickBot="1" x14ac:dyDescent="0.35">
      <c r="F1471" s="128">
        <v>45597.291666608799</v>
      </c>
      <c r="G1471" s="129"/>
      <c r="H1471" s="130">
        <f>$A$10*G1470+$A$11*G1469+$A$12*G1468</f>
        <v>77.307000000000002</v>
      </c>
      <c r="I1471" s="130"/>
      <c r="J1471" s="130"/>
      <c r="K1471" s="130"/>
      <c r="L1471" s="130"/>
      <c r="M1471" s="130">
        <f>$B$10*G1470+$B$11*G1469+$B$12*G1468+$B$13*G1467+$B$14*G1466+$B$15*G1465</f>
        <v>77.966999999999999</v>
      </c>
      <c r="N1471" s="130"/>
      <c r="O1471" s="130"/>
      <c r="P1471" s="130"/>
      <c r="Q1471" s="130"/>
    </row>
  </sheetData>
  <mergeCells count="13">
    <mergeCell ref="A1:C1"/>
    <mergeCell ref="A3:B3"/>
    <mergeCell ref="A18:D18"/>
    <mergeCell ref="A4:B4"/>
    <mergeCell ref="A5:B5"/>
    <mergeCell ref="A6:B6"/>
    <mergeCell ref="A7:B7"/>
    <mergeCell ref="C24:D24"/>
    <mergeCell ref="C19:D19"/>
    <mergeCell ref="C20:D20"/>
    <mergeCell ref="C21:D21"/>
    <mergeCell ref="C22:D22"/>
    <mergeCell ref="C23:D2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028A-FA9A-4910-8C44-D9FB699E9593}">
  <dimension ref="A1:M1474"/>
  <sheetViews>
    <sheetView workbookViewId="0">
      <selection activeCell="H26" sqref="H26"/>
    </sheetView>
  </sheetViews>
  <sheetFormatPr defaultRowHeight="15.6" x14ac:dyDescent="0.3"/>
  <cols>
    <col min="7" max="7" width="14.296875" bestFit="1" customWidth="1"/>
    <col min="8" max="8" width="13.09765625" bestFit="1" customWidth="1"/>
    <col min="9" max="9" width="12.19921875" bestFit="1" customWidth="1"/>
    <col min="10" max="10" width="12.59765625" bestFit="1" customWidth="1"/>
    <col min="11" max="11" width="11.8984375" bestFit="1" customWidth="1"/>
    <col min="12" max="12" width="12.19921875" bestFit="1" customWidth="1"/>
    <col min="13" max="13" width="14.59765625" bestFit="1" customWidth="1"/>
  </cols>
  <sheetData>
    <row r="1" spans="1:13" x14ac:dyDescent="0.3">
      <c r="A1" s="209" t="s">
        <v>135</v>
      </c>
      <c r="B1" s="209"/>
      <c r="C1" s="209"/>
      <c r="D1" s="209"/>
      <c r="E1" s="209"/>
      <c r="F1" s="209"/>
    </row>
    <row r="3" spans="1:13" x14ac:dyDescent="0.3">
      <c r="A3" s="209" t="s">
        <v>58</v>
      </c>
      <c r="B3" s="209"/>
      <c r="C3" s="209"/>
    </row>
    <row r="4" spans="1:13" x14ac:dyDescent="0.3">
      <c r="A4" s="227" t="s">
        <v>59</v>
      </c>
      <c r="B4" s="227"/>
      <c r="C4" s="58">
        <v>0.1</v>
      </c>
      <c r="G4" s="148" t="s">
        <v>0</v>
      </c>
      <c r="H4" s="149" t="s">
        <v>1</v>
      </c>
      <c r="I4" s="150" t="s">
        <v>64</v>
      </c>
      <c r="J4" s="151" t="s">
        <v>65</v>
      </c>
      <c r="K4" s="151" t="s">
        <v>66</v>
      </c>
      <c r="L4" s="151" t="s">
        <v>28</v>
      </c>
      <c r="M4" s="152" t="s">
        <v>30</v>
      </c>
    </row>
    <row r="5" spans="1:13" x14ac:dyDescent="0.3">
      <c r="G5" s="79">
        <v>43467</v>
      </c>
      <c r="H5" s="80">
        <v>69.5411</v>
      </c>
      <c r="I5" s="131">
        <f>H5</f>
        <v>69.5411</v>
      </c>
      <c r="J5" s="132">
        <f>H5-I5</f>
        <v>0</v>
      </c>
      <c r="K5" s="132">
        <f>ABS(J5)</f>
        <v>0</v>
      </c>
      <c r="L5" s="132">
        <f>J5^2</f>
        <v>0</v>
      </c>
      <c r="M5" s="133">
        <f>K5/H5</f>
        <v>0</v>
      </c>
    </row>
    <row r="6" spans="1:13" x14ac:dyDescent="0.3">
      <c r="A6" s="209" t="s">
        <v>17</v>
      </c>
      <c r="B6" s="209"/>
      <c r="C6" s="209"/>
      <c r="D6" s="209"/>
      <c r="G6" s="79">
        <v>43468</v>
      </c>
      <c r="H6" s="80">
        <v>68.311000000000007</v>
      </c>
      <c r="I6" s="16">
        <f>alpha*H5+(1-alpha)*I5</f>
        <v>69.5411</v>
      </c>
      <c r="J6" s="5">
        <f t="shared" ref="J6:J69" si="0">H6-I6</f>
        <v>-1.2300999999999931</v>
      </c>
      <c r="K6" s="5">
        <f t="shared" ref="K6:K69" si="1">ABS(J6)</f>
        <v>1.2300999999999931</v>
      </c>
      <c r="L6" s="5">
        <f t="shared" ref="L6:L69" si="2">J6^2</f>
        <v>1.5131460099999829</v>
      </c>
      <c r="M6" s="54">
        <f t="shared" ref="M6:M69" si="3">K6/H6</f>
        <v>1.8007348743247688E-2</v>
      </c>
    </row>
    <row r="7" spans="1:13" x14ac:dyDescent="0.3">
      <c r="A7" s="210" t="s">
        <v>53</v>
      </c>
      <c r="B7" s="210"/>
      <c r="C7" s="210"/>
      <c r="D7" s="57">
        <f>AVERAGE(J6:J1473)</f>
        <v>7.3760031029820358E-2</v>
      </c>
      <c r="G7" s="79">
        <v>43469</v>
      </c>
      <c r="H7" s="80">
        <v>70.095100000000002</v>
      </c>
      <c r="I7" s="16">
        <f t="shared" ref="I7:I69" si="4">alpha*H6+(1-alpha)*I6</f>
        <v>69.418090000000007</v>
      </c>
      <c r="J7" s="5">
        <f t="shared" si="0"/>
        <v>0.67700999999999567</v>
      </c>
      <c r="K7" s="5">
        <f t="shared" si="1"/>
        <v>0.67700999999999567</v>
      </c>
      <c r="L7" s="5">
        <f t="shared" si="2"/>
        <v>0.45834254009999414</v>
      </c>
      <c r="M7" s="54">
        <f t="shared" si="3"/>
        <v>9.658449734717486E-3</v>
      </c>
    </row>
    <row r="8" spans="1:13" x14ac:dyDescent="0.3">
      <c r="A8" s="210" t="s">
        <v>54</v>
      </c>
      <c r="B8" s="210"/>
      <c r="C8" s="210"/>
      <c r="D8" s="57">
        <f>AVERAGE(K6:K1473)</f>
        <v>3.696086939222055</v>
      </c>
      <c r="G8" s="79">
        <v>43472</v>
      </c>
      <c r="H8" s="80">
        <v>71.099800000000002</v>
      </c>
      <c r="I8" s="16">
        <f t="shared" si="4"/>
        <v>69.485791000000006</v>
      </c>
      <c r="J8" s="5">
        <f t="shared" si="0"/>
        <v>1.6140089999999958</v>
      </c>
      <c r="K8" s="5">
        <f t="shared" si="1"/>
        <v>1.6140089999999958</v>
      </c>
      <c r="L8" s="5">
        <f t="shared" si="2"/>
        <v>2.6050250520809866</v>
      </c>
      <c r="M8" s="54">
        <f t="shared" si="3"/>
        <v>2.2700612378656421E-2</v>
      </c>
    </row>
    <row r="9" spans="1:13" x14ac:dyDescent="0.3">
      <c r="A9" s="210" t="s">
        <v>55</v>
      </c>
      <c r="B9" s="210"/>
      <c r="C9" s="210"/>
      <c r="D9" s="57">
        <f>SQRT(AVERAGE(L6:L1473))</f>
        <v>4.9078218559626601</v>
      </c>
      <c r="G9" s="79">
        <v>43473</v>
      </c>
      <c r="H9" s="80">
        <v>72.048199999999994</v>
      </c>
      <c r="I9" s="16">
        <f t="shared" si="4"/>
        <v>69.64719190000001</v>
      </c>
      <c r="J9" s="5">
        <f t="shared" si="0"/>
        <v>2.4010080999999843</v>
      </c>
      <c r="K9" s="5">
        <f t="shared" si="1"/>
        <v>2.4010080999999843</v>
      </c>
      <c r="L9" s="5">
        <f t="shared" si="2"/>
        <v>5.7648398962655349</v>
      </c>
      <c r="M9" s="54">
        <f t="shared" si="3"/>
        <v>3.3325025469060778E-2</v>
      </c>
    </row>
    <row r="10" spans="1:13" x14ac:dyDescent="0.3">
      <c r="A10" s="210" t="s">
        <v>56</v>
      </c>
      <c r="B10" s="210"/>
      <c r="C10" s="210"/>
      <c r="D10" s="86">
        <f>AVERAGE(M6:M1473)</f>
        <v>3.5210480808431463E-2</v>
      </c>
      <c r="G10" s="79">
        <v>43474</v>
      </c>
      <c r="H10" s="80">
        <v>71.916700000000006</v>
      </c>
      <c r="I10" s="16">
        <f t="shared" si="4"/>
        <v>69.887292710000011</v>
      </c>
      <c r="J10" s="5">
        <f t="shared" si="0"/>
        <v>2.0294072899999946</v>
      </c>
      <c r="K10" s="5">
        <f t="shared" si="1"/>
        <v>2.0294072899999946</v>
      </c>
      <c r="L10" s="5">
        <f t="shared" si="2"/>
        <v>4.1184939487051224</v>
      </c>
      <c r="M10" s="54">
        <f t="shared" si="3"/>
        <v>2.821886001443329E-2</v>
      </c>
    </row>
    <row r="11" spans="1:13" x14ac:dyDescent="0.3">
      <c r="G11" s="79">
        <v>43475</v>
      </c>
      <c r="H11" s="80">
        <v>71.757099999999994</v>
      </c>
      <c r="I11" s="16">
        <f t="shared" si="4"/>
        <v>70.090233439000016</v>
      </c>
      <c r="J11" s="5">
        <f t="shared" si="0"/>
        <v>1.6668665609999778</v>
      </c>
      <c r="K11" s="5">
        <f t="shared" si="1"/>
        <v>1.6668665609999778</v>
      </c>
      <c r="L11" s="5">
        <f t="shared" si="2"/>
        <v>2.7784441321798927</v>
      </c>
      <c r="M11" s="54">
        <f t="shared" si="3"/>
        <v>2.3229291052731756E-2</v>
      </c>
    </row>
    <row r="12" spans="1:13" x14ac:dyDescent="0.3">
      <c r="A12" s="209" t="s">
        <v>60</v>
      </c>
      <c r="B12" s="209"/>
      <c r="C12" s="209"/>
      <c r="G12" s="79">
        <v>43476</v>
      </c>
      <c r="H12" s="80">
        <v>71.400300000000001</v>
      </c>
      <c r="I12" s="16">
        <f t="shared" si="4"/>
        <v>70.256920095100014</v>
      </c>
      <c r="J12" s="5">
        <f t="shared" si="0"/>
        <v>1.1433799048999873</v>
      </c>
      <c r="K12" s="5">
        <f t="shared" si="1"/>
        <v>1.1433799048999873</v>
      </c>
      <c r="L12" s="5">
        <f t="shared" si="2"/>
        <v>1.3073176069291039</v>
      </c>
      <c r="M12" s="54">
        <f t="shared" si="3"/>
        <v>1.6013656873990548E-2</v>
      </c>
    </row>
    <row r="13" spans="1:13" x14ac:dyDescent="0.3">
      <c r="A13" s="222" t="s">
        <v>61</v>
      </c>
      <c r="B13" s="222"/>
      <c r="C13" s="38">
        <f>I5</f>
        <v>69.5411</v>
      </c>
      <c r="G13" s="79">
        <v>43479</v>
      </c>
      <c r="H13" s="80">
        <v>71.447199999999995</v>
      </c>
      <c r="I13" s="16">
        <f t="shared" si="4"/>
        <v>70.371258085590014</v>
      </c>
      <c r="J13" s="5">
        <f t="shared" si="0"/>
        <v>1.0759419144099809</v>
      </c>
      <c r="K13" s="5">
        <f t="shared" si="1"/>
        <v>1.0759419144099809</v>
      </c>
      <c r="L13" s="5">
        <f t="shared" si="2"/>
        <v>1.1576510031842147</v>
      </c>
      <c r="M13" s="54">
        <f t="shared" si="3"/>
        <v>1.5059259346902061E-2</v>
      </c>
    </row>
    <row r="14" spans="1:13" x14ac:dyDescent="0.3">
      <c r="G14" s="79">
        <v>43480</v>
      </c>
      <c r="H14" s="80">
        <v>73.128</v>
      </c>
      <c r="I14" s="16">
        <f t="shared" si="4"/>
        <v>70.478852277031024</v>
      </c>
      <c r="J14" s="5">
        <f t="shared" si="0"/>
        <v>2.6491477229689764</v>
      </c>
      <c r="K14" s="5">
        <f t="shared" si="1"/>
        <v>2.6491477229689764</v>
      </c>
      <c r="L14" s="5">
        <f t="shared" si="2"/>
        <v>7.0179836581117128</v>
      </c>
      <c r="M14" s="54">
        <f t="shared" si="3"/>
        <v>3.6226174966756598E-2</v>
      </c>
    </row>
    <row r="15" spans="1:13" x14ac:dyDescent="0.3">
      <c r="A15" s="216" t="s">
        <v>62</v>
      </c>
      <c r="B15" s="217"/>
      <c r="C15" s="217"/>
      <c r="D15" s="223"/>
      <c r="G15" s="79">
        <v>43481</v>
      </c>
      <c r="H15" s="80">
        <v>72.940200000000004</v>
      </c>
      <c r="I15" s="16">
        <f t="shared" si="4"/>
        <v>70.743767049327928</v>
      </c>
      <c r="J15" s="5">
        <f t="shared" si="0"/>
        <v>2.1964329506720759</v>
      </c>
      <c r="K15" s="5">
        <f t="shared" si="1"/>
        <v>2.1964329506720759</v>
      </c>
      <c r="L15" s="5">
        <f t="shared" si="2"/>
        <v>4.8243177067980421</v>
      </c>
      <c r="M15" s="54">
        <f t="shared" si="3"/>
        <v>3.011279034979443E-2</v>
      </c>
    </row>
    <row r="16" spans="1:13" x14ac:dyDescent="0.3">
      <c r="A16" s="224" t="s">
        <v>48</v>
      </c>
      <c r="B16" s="225"/>
      <c r="C16" s="226"/>
      <c r="D16" s="8">
        <v>0.01</v>
      </c>
      <c r="G16" s="79">
        <v>43482</v>
      </c>
      <c r="H16" s="80">
        <v>74.301699999999997</v>
      </c>
      <c r="I16" s="16">
        <f t="shared" si="4"/>
        <v>70.963410344395143</v>
      </c>
      <c r="J16" s="5">
        <f t="shared" si="0"/>
        <v>3.3382896556048536</v>
      </c>
      <c r="K16" s="5">
        <f t="shared" si="1"/>
        <v>3.3382896556048536</v>
      </c>
      <c r="L16" s="5">
        <f t="shared" si="2"/>
        <v>11.144177824718373</v>
      </c>
      <c r="M16" s="54">
        <f t="shared" si="3"/>
        <v>4.4928846252573679E-2</v>
      </c>
    </row>
    <row r="17" spans="1:13" x14ac:dyDescent="0.3">
      <c r="A17" s="219" t="s">
        <v>63</v>
      </c>
      <c r="B17" s="220"/>
      <c r="C17" s="221"/>
      <c r="D17" s="53">
        <v>0.99</v>
      </c>
      <c r="G17" s="79">
        <v>43483</v>
      </c>
      <c r="H17" s="80">
        <v>75.541200000000003</v>
      </c>
      <c r="I17" s="16">
        <f t="shared" si="4"/>
        <v>71.297239309955629</v>
      </c>
      <c r="J17" s="5">
        <f t="shared" si="0"/>
        <v>4.2439606900443749</v>
      </c>
      <c r="K17" s="5">
        <f t="shared" si="1"/>
        <v>4.2439606900443749</v>
      </c>
      <c r="L17" s="5">
        <f t="shared" si="2"/>
        <v>18.011202338641926</v>
      </c>
      <c r="M17" s="54">
        <f t="shared" si="3"/>
        <v>5.6180742297506192E-2</v>
      </c>
    </row>
    <row r="18" spans="1:13" x14ac:dyDescent="0.3">
      <c r="A18" s="224" t="s">
        <v>49</v>
      </c>
      <c r="B18" s="225"/>
      <c r="C18" s="226"/>
      <c r="D18" s="8">
        <v>1.45</v>
      </c>
      <c r="G18" s="79">
        <v>43487</v>
      </c>
      <c r="H18" s="80">
        <v>75.822800000000001</v>
      </c>
      <c r="I18" s="16">
        <f t="shared" si="4"/>
        <v>71.721635378960059</v>
      </c>
      <c r="J18" s="5">
        <f t="shared" si="0"/>
        <v>4.1011646210399419</v>
      </c>
      <c r="K18" s="5">
        <f t="shared" si="1"/>
        <v>4.1011646210399419</v>
      </c>
      <c r="L18" s="5">
        <f t="shared" si="2"/>
        <v>16.81955124886969</v>
      </c>
      <c r="M18" s="54">
        <f t="shared" si="3"/>
        <v>5.4088804700432348E-2</v>
      </c>
    </row>
    <row r="19" spans="1:13" x14ac:dyDescent="0.3">
      <c r="A19" s="219" t="s">
        <v>63</v>
      </c>
      <c r="B19" s="220"/>
      <c r="C19" s="221"/>
      <c r="D19" s="53">
        <v>0.95</v>
      </c>
      <c r="G19" s="79">
        <v>43488</v>
      </c>
      <c r="H19" s="80">
        <v>75.588099999999997</v>
      </c>
      <c r="I19" s="16">
        <f t="shared" si="4"/>
        <v>72.131751841064059</v>
      </c>
      <c r="J19" s="5">
        <f t="shared" si="0"/>
        <v>3.4563481589359384</v>
      </c>
      <c r="K19" s="5">
        <f t="shared" si="1"/>
        <v>3.4563481589359384</v>
      </c>
      <c r="L19" s="5">
        <f t="shared" si="2"/>
        <v>11.94634259577985</v>
      </c>
      <c r="M19" s="54">
        <f t="shared" si="3"/>
        <v>4.5726088616276091E-2</v>
      </c>
    </row>
    <row r="20" spans="1:13" x14ac:dyDescent="0.3">
      <c r="A20" s="224" t="s">
        <v>50</v>
      </c>
      <c r="B20" s="225"/>
      <c r="C20" s="226"/>
      <c r="D20" s="8">
        <v>2.16</v>
      </c>
      <c r="G20" s="79">
        <v>43489</v>
      </c>
      <c r="H20" s="80">
        <v>75.531800000000004</v>
      </c>
      <c r="I20" s="16">
        <f t="shared" si="4"/>
        <v>72.477386656957648</v>
      </c>
      <c r="J20" s="5">
        <f t="shared" si="0"/>
        <v>3.0544133430423557</v>
      </c>
      <c r="K20" s="5">
        <f t="shared" si="1"/>
        <v>3.0544133430423557</v>
      </c>
      <c r="L20" s="5">
        <f t="shared" si="2"/>
        <v>9.3294408701551799</v>
      </c>
      <c r="M20" s="54">
        <f t="shared" si="3"/>
        <v>4.0438773378131537E-2</v>
      </c>
    </row>
    <row r="21" spans="1:13" x14ac:dyDescent="0.3">
      <c r="A21" s="219" t="s">
        <v>63</v>
      </c>
      <c r="B21" s="220"/>
      <c r="C21" s="221"/>
      <c r="D21" s="53">
        <v>0.99</v>
      </c>
      <c r="G21" s="79">
        <v>43490</v>
      </c>
      <c r="H21" s="80">
        <v>75.691400000000002</v>
      </c>
      <c r="I21" s="16">
        <f t="shared" si="4"/>
        <v>72.782827991261883</v>
      </c>
      <c r="J21" s="5">
        <f t="shared" si="0"/>
        <v>2.9085720087381191</v>
      </c>
      <c r="K21" s="5">
        <f t="shared" si="1"/>
        <v>2.9085720087381191</v>
      </c>
      <c r="L21" s="5">
        <f t="shared" si="2"/>
        <v>8.4597911300148976</v>
      </c>
      <c r="M21" s="54">
        <f t="shared" si="3"/>
        <v>3.8426717021195524E-2</v>
      </c>
    </row>
    <row r="22" spans="1:13" x14ac:dyDescent="0.3">
      <c r="A22" s="224" t="s">
        <v>51</v>
      </c>
      <c r="B22" s="225"/>
      <c r="C22" s="226"/>
      <c r="D22" s="87">
        <v>0.01</v>
      </c>
      <c r="G22" s="79">
        <v>43493</v>
      </c>
      <c r="H22" s="80">
        <v>75.4191</v>
      </c>
      <c r="I22" s="16">
        <f t="shared" si="4"/>
        <v>73.073685192135699</v>
      </c>
      <c r="J22" s="5">
        <f t="shared" si="0"/>
        <v>2.3454148078643016</v>
      </c>
      <c r="K22" s="5">
        <f t="shared" si="1"/>
        <v>2.3454148078643016</v>
      </c>
      <c r="L22" s="5">
        <f t="shared" si="2"/>
        <v>5.5009706209491389</v>
      </c>
      <c r="M22" s="54">
        <f t="shared" si="3"/>
        <v>3.109841947019126E-2</v>
      </c>
    </row>
    <row r="23" spans="1:13" x14ac:dyDescent="0.3">
      <c r="A23" s="219" t="s">
        <v>63</v>
      </c>
      <c r="B23" s="220"/>
      <c r="C23" s="221"/>
      <c r="D23" s="53">
        <v>0.94</v>
      </c>
      <c r="G23" s="79">
        <v>43494</v>
      </c>
      <c r="H23" s="80">
        <v>75.325199999999995</v>
      </c>
      <c r="I23" s="16">
        <f t="shared" si="4"/>
        <v>73.308226672922132</v>
      </c>
      <c r="J23" s="5">
        <f t="shared" si="0"/>
        <v>2.0169733270778636</v>
      </c>
      <c r="K23" s="5">
        <f t="shared" si="1"/>
        <v>2.0169733270778636</v>
      </c>
      <c r="L23" s="5">
        <f t="shared" si="2"/>
        <v>4.0681814021435461</v>
      </c>
      <c r="M23" s="54">
        <f t="shared" si="3"/>
        <v>2.6776873172296437E-2</v>
      </c>
    </row>
    <row r="24" spans="1:13" x14ac:dyDescent="0.3">
      <c r="G24" s="79">
        <v>43495</v>
      </c>
      <c r="H24" s="80">
        <v>76.320499999999996</v>
      </c>
      <c r="I24" s="16">
        <f t="shared" si="4"/>
        <v>73.509924005629927</v>
      </c>
      <c r="J24" s="5">
        <f t="shared" si="0"/>
        <v>2.810575994370069</v>
      </c>
      <c r="K24" s="5">
        <f t="shared" si="1"/>
        <v>2.810575994370069</v>
      </c>
      <c r="L24" s="5">
        <f t="shared" si="2"/>
        <v>7.8993374201293021</v>
      </c>
      <c r="M24" s="54">
        <f t="shared" si="3"/>
        <v>3.682596411671922E-2</v>
      </c>
    </row>
    <row r="25" spans="1:13" x14ac:dyDescent="0.3">
      <c r="G25" s="79">
        <v>43496</v>
      </c>
      <c r="H25" s="80">
        <v>76.883899999999997</v>
      </c>
      <c r="I25" s="16">
        <f t="shared" si="4"/>
        <v>73.790981605066946</v>
      </c>
      <c r="J25" s="5">
        <f t="shared" si="0"/>
        <v>3.0929183949330508</v>
      </c>
      <c r="K25" s="5">
        <f t="shared" si="1"/>
        <v>3.0929183949330508</v>
      </c>
      <c r="L25" s="5">
        <f t="shared" si="2"/>
        <v>9.5661441977152393</v>
      </c>
      <c r="M25" s="54">
        <f t="shared" si="3"/>
        <v>4.0228427472241271E-2</v>
      </c>
    </row>
    <row r="26" spans="1:13" x14ac:dyDescent="0.3">
      <c r="G26" s="79">
        <v>43497</v>
      </c>
      <c r="H26" s="80">
        <v>76.536500000000004</v>
      </c>
      <c r="I26" s="16">
        <f t="shared" si="4"/>
        <v>74.100273444560258</v>
      </c>
      <c r="J26" s="5">
        <f t="shared" si="0"/>
        <v>2.4362265554397453</v>
      </c>
      <c r="K26" s="5">
        <f t="shared" si="1"/>
        <v>2.4362265554397453</v>
      </c>
      <c r="L26" s="5">
        <f t="shared" si="2"/>
        <v>5.9351998294298065</v>
      </c>
      <c r="M26" s="54">
        <f t="shared" si="3"/>
        <v>3.183091146629053E-2</v>
      </c>
    </row>
    <row r="27" spans="1:13" x14ac:dyDescent="0.3">
      <c r="G27" s="79">
        <v>43500</v>
      </c>
      <c r="H27" s="80">
        <v>76.987200000000001</v>
      </c>
      <c r="I27" s="16">
        <f t="shared" si="4"/>
        <v>74.343896100104232</v>
      </c>
      <c r="J27" s="5">
        <f t="shared" si="0"/>
        <v>2.6433038998957699</v>
      </c>
      <c r="K27" s="5">
        <f t="shared" si="1"/>
        <v>2.6433038998957699</v>
      </c>
      <c r="L27" s="5">
        <f t="shared" si="2"/>
        <v>6.987055507204186</v>
      </c>
      <c r="M27" s="54">
        <f t="shared" si="3"/>
        <v>3.4334329601489209E-2</v>
      </c>
    </row>
    <row r="28" spans="1:13" x14ac:dyDescent="0.3">
      <c r="G28" s="79">
        <v>43501</v>
      </c>
      <c r="H28" s="80">
        <v>77.804100000000005</v>
      </c>
      <c r="I28" s="16">
        <f t="shared" si="4"/>
        <v>74.608226490093799</v>
      </c>
      <c r="J28" s="5">
        <f t="shared" si="0"/>
        <v>3.1958735099062068</v>
      </c>
      <c r="K28" s="5">
        <f t="shared" si="1"/>
        <v>3.1958735099062068</v>
      </c>
      <c r="L28" s="5">
        <f t="shared" si="2"/>
        <v>10.213607491320218</v>
      </c>
      <c r="M28" s="54">
        <f t="shared" si="3"/>
        <v>4.1075901011723114E-2</v>
      </c>
    </row>
    <row r="29" spans="1:13" x14ac:dyDescent="0.3">
      <c r="G29" s="79">
        <v>43502</v>
      </c>
      <c r="H29" s="80">
        <v>77.663300000000007</v>
      </c>
      <c r="I29" s="16">
        <f t="shared" si="4"/>
        <v>74.927813841084429</v>
      </c>
      <c r="J29" s="5">
        <f t="shared" si="0"/>
        <v>2.7354861589155774</v>
      </c>
      <c r="K29" s="5">
        <f t="shared" si="1"/>
        <v>2.7354861589155774</v>
      </c>
      <c r="L29" s="5">
        <f t="shared" si="2"/>
        <v>7.4828845256187</v>
      </c>
      <c r="M29" s="54">
        <f t="shared" si="3"/>
        <v>3.5222378638502062E-2</v>
      </c>
    </row>
    <row r="30" spans="1:13" x14ac:dyDescent="0.3">
      <c r="G30" s="79">
        <v>43503</v>
      </c>
      <c r="H30" s="80">
        <v>77.362799999999993</v>
      </c>
      <c r="I30" s="16">
        <f t="shared" si="4"/>
        <v>75.201362456975986</v>
      </c>
      <c r="J30" s="5">
        <f t="shared" si="0"/>
        <v>2.1614375430240074</v>
      </c>
      <c r="K30" s="5">
        <f t="shared" si="1"/>
        <v>2.1614375430240074</v>
      </c>
      <c r="L30" s="5">
        <f t="shared" si="2"/>
        <v>4.671812252393658</v>
      </c>
      <c r="M30" s="54">
        <f t="shared" si="3"/>
        <v>2.7938977687260641E-2</v>
      </c>
    </row>
    <row r="31" spans="1:13" x14ac:dyDescent="0.3">
      <c r="G31" s="79">
        <v>43504</v>
      </c>
      <c r="H31" s="80">
        <v>77.334599999999995</v>
      </c>
      <c r="I31" s="16">
        <f t="shared" si="4"/>
        <v>75.417506211278379</v>
      </c>
      <c r="J31" s="5">
        <f t="shared" si="0"/>
        <v>1.9170937887216155</v>
      </c>
      <c r="K31" s="5">
        <f t="shared" si="1"/>
        <v>1.9170937887216155</v>
      </c>
      <c r="L31" s="5">
        <f t="shared" si="2"/>
        <v>3.675248594754998</v>
      </c>
      <c r="M31" s="54">
        <f t="shared" si="3"/>
        <v>2.4789599852092281E-2</v>
      </c>
    </row>
    <row r="32" spans="1:13" x14ac:dyDescent="0.3">
      <c r="G32" s="79">
        <v>43507</v>
      </c>
      <c r="H32" s="80">
        <v>78.574100000000001</v>
      </c>
      <c r="I32" s="16">
        <f t="shared" si="4"/>
        <v>75.609215590150541</v>
      </c>
      <c r="J32" s="5">
        <f t="shared" si="0"/>
        <v>2.9648844098494607</v>
      </c>
      <c r="K32" s="5">
        <f t="shared" si="1"/>
        <v>2.9648844098494607</v>
      </c>
      <c r="L32" s="5">
        <f t="shared" si="2"/>
        <v>8.7905395637683839</v>
      </c>
      <c r="M32" s="54">
        <f t="shared" si="3"/>
        <v>3.7733609546268559E-2</v>
      </c>
    </row>
    <row r="33" spans="7:13" x14ac:dyDescent="0.3">
      <c r="G33" s="79">
        <v>43508</v>
      </c>
      <c r="H33" s="80">
        <v>79.541200000000003</v>
      </c>
      <c r="I33" s="16">
        <f t="shared" si="4"/>
        <v>75.905704031135485</v>
      </c>
      <c r="J33" s="5">
        <f t="shared" si="0"/>
        <v>3.6354959688645181</v>
      </c>
      <c r="K33" s="5">
        <f t="shared" si="1"/>
        <v>3.6354959688645181</v>
      </c>
      <c r="L33" s="5">
        <f t="shared" si="2"/>
        <v>13.21683093963016</v>
      </c>
      <c r="M33" s="54">
        <f t="shared" si="3"/>
        <v>4.5705822502860378E-2</v>
      </c>
    </row>
    <row r="34" spans="7:13" x14ac:dyDescent="0.3">
      <c r="G34" s="79">
        <v>43509</v>
      </c>
      <c r="H34" s="80">
        <v>80.189099999999996</v>
      </c>
      <c r="I34" s="16">
        <f t="shared" si="4"/>
        <v>76.269253628021943</v>
      </c>
      <c r="J34" s="5">
        <f t="shared" si="0"/>
        <v>3.9198463719780534</v>
      </c>
      <c r="K34" s="5">
        <f t="shared" si="1"/>
        <v>3.9198463719780534</v>
      </c>
      <c r="L34" s="5">
        <f t="shared" si="2"/>
        <v>15.365195579909507</v>
      </c>
      <c r="M34" s="54">
        <f t="shared" si="3"/>
        <v>4.8882533561020805E-2</v>
      </c>
    </row>
    <row r="35" spans="7:13" x14ac:dyDescent="0.3">
      <c r="G35" s="79">
        <v>43510</v>
      </c>
      <c r="H35" s="80">
        <v>79.513099999999994</v>
      </c>
      <c r="I35" s="16">
        <f t="shared" si="4"/>
        <v>76.661238265219751</v>
      </c>
      <c r="J35" s="5">
        <f t="shared" si="0"/>
        <v>2.8518617347802433</v>
      </c>
      <c r="K35" s="5">
        <f t="shared" si="1"/>
        <v>2.8518617347802433</v>
      </c>
      <c r="L35" s="5">
        <f t="shared" si="2"/>
        <v>8.1331153543037793</v>
      </c>
      <c r="M35" s="54">
        <f t="shared" si="3"/>
        <v>3.586656456332659E-2</v>
      </c>
    </row>
    <row r="36" spans="7:13" x14ac:dyDescent="0.3">
      <c r="G36" s="79">
        <v>43511</v>
      </c>
      <c r="H36" s="80">
        <v>80.170299999999997</v>
      </c>
      <c r="I36" s="16">
        <f t="shared" si="4"/>
        <v>76.94642443869779</v>
      </c>
      <c r="J36" s="5">
        <f t="shared" si="0"/>
        <v>3.2238755613022079</v>
      </c>
      <c r="K36" s="5">
        <f t="shared" si="1"/>
        <v>3.2238755613022079</v>
      </c>
      <c r="L36" s="5">
        <f t="shared" si="2"/>
        <v>10.393373634761625</v>
      </c>
      <c r="M36" s="54">
        <f t="shared" si="3"/>
        <v>4.0212841430083308E-2</v>
      </c>
    </row>
    <row r="37" spans="7:13" x14ac:dyDescent="0.3">
      <c r="G37" s="79">
        <v>43515</v>
      </c>
      <c r="H37" s="80">
        <v>79.409800000000004</v>
      </c>
      <c r="I37" s="16">
        <f t="shared" si="4"/>
        <v>77.268811994828013</v>
      </c>
      <c r="J37" s="5">
        <f t="shared" si="0"/>
        <v>2.1409880051719909</v>
      </c>
      <c r="K37" s="5">
        <f t="shared" si="1"/>
        <v>2.1409880051719909</v>
      </c>
      <c r="L37" s="5">
        <f t="shared" si="2"/>
        <v>4.5838296382903412</v>
      </c>
      <c r="M37" s="54">
        <f t="shared" si="3"/>
        <v>2.6961256736221358E-2</v>
      </c>
    </row>
    <row r="38" spans="7:13" x14ac:dyDescent="0.3">
      <c r="G38" s="79">
        <v>43516</v>
      </c>
      <c r="H38" s="80">
        <v>79.663300000000007</v>
      </c>
      <c r="I38" s="16">
        <f t="shared" si="4"/>
        <v>77.482910795345205</v>
      </c>
      <c r="J38" s="5">
        <f t="shared" si="0"/>
        <v>2.1803892046548015</v>
      </c>
      <c r="K38" s="5">
        <f t="shared" si="1"/>
        <v>2.1803892046548015</v>
      </c>
      <c r="L38" s="5">
        <f t="shared" si="2"/>
        <v>4.7540970837751981</v>
      </c>
      <c r="M38" s="54">
        <f t="shared" si="3"/>
        <v>2.7370058793130606E-2</v>
      </c>
    </row>
    <row r="39" spans="7:13" x14ac:dyDescent="0.3">
      <c r="G39" s="79">
        <v>43517</v>
      </c>
      <c r="H39" s="80">
        <v>78.827600000000004</v>
      </c>
      <c r="I39" s="16">
        <f t="shared" si="4"/>
        <v>77.70094971581068</v>
      </c>
      <c r="J39" s="5">
        <f t="shared" si="0"/>
        <v>1.1266502841893242</v>
      </c>
      <c r="K39" s="5">
        <f t="shared" si="1"/>
        <v>1.1266502841893242</v>
      </c>
      <c r="L39" s="5">
        <f t="shared" si="2"/>
        <v>1.2693408628638851</v>
      </c>
      <c r="M39" s="54">
        <f t="shared" si="3"/>
        <v>1.4292586406148661E-2</v>
      </c>
    </row>
    <row r="40" spans="7:13" x14ac:dyDescent="0.3">
      <c r="G40" s="79">
        <v>43518</v>
      </c>
      <c r="H40" s="80">
        <v>79.588200000000001</v>
      </c>
      <c r="I40" s="16">
        <f t="shared" si="4"/>
        <v>77.813614744229625</v>
      </c>
      <c r="J40" s="5">
        <f t="shared" si="0"/>
        <v>1.7745852557703756</v>
      </c>
      <c r="K40" s="5">
        <f t="shared" si="1"/>
        <v>1.7745852557703756</v>
      </c>
      <c r="L40" s="5">
        <f t="shared" si="2"/>
        <v>3.1491528299976093</v>
      </c>
      <c r="M40" s="54">
        <f t="shared" si="3"/>
        <v>2.2297089967738631E-2</v>
      </c>
    </row>
    <row r="41" spans="7:13" x14ac:dyDescent="0.3">
      <c r="G41" s="79">
        <v>43521</v>
      </c>
      <c r="H41" s="80">
        <v>79.973100000000002</v>
      </c>
      <c r="I41" s="16">
        <f t="shared" si="4"/>
        <v>77.991073269806662</v>
      </c>
      <c r="J41" s="5">
        <f t="shared" si="0"/>
        <v>1.9820267301933399</v>
      </c>
      <c r="K41" s="5">
        <f t="shared" si="1"/>
        <v>1.9820267301933399</v>
      </c>
      <c r="L41" s="5">
        <f t="shared" si="2"/>
        <v>3.9284299592009027</v>
      </c>
      <c r="M41" s="54">
        <f t="shared" si="3"/>
        <v>2.4783667635659239E-2</v>
      </c>
    </row>
    <row r="42" spans="7:13" x14ac:dyDescent="0.3">
      <c r="G42" s="79">
        <v>43522</v>
      </c>
      <c r="H42" s="80">
        <v>80.564700000000002</v>
      </c>
      <c r="I42" s="16">
        <f t="shared" si="4"/>
        <v>78.189275942826001</v>
      </c>
      <c r="J42" s="5">
        <f t="shared" si="0"/>
        <v>2.3754240571740013</v>
      </c>
      <c r="K42" s="5">
        <f t="shared" si="1"/>
        <v>2.3754240571740013</v>
      </c>
      <c r="L42" s="5">
        <f t="shared" si="2"/>
        <v>5.642639451400993</v>
      </c>
      <c r="M42" s="54">
        <f t="shared" si="3"/>
        <v>2.9484675759656541E-2</v>
      </c>
    </row>
    <row r="43" spans="7:13" x14ac:dyDescent="0.3">
      <c r="G43" s="79">
        <v>43523</v>
      </c>
      <c r="H43" s="80">
        <v>80.912099999999995</v>
      </c>
      <c r="I43" s="16">
        <f t="shared" si="4"/>
        <v>78.426818348543407</v>
      </c>
      <c r="J43" s="5">
        <f t="shared" si="0"/>
        <v>2.4852816514565887</v>
      </c>
      <c r="K43" s="5">
        <f t="shared" si="1"/>
        <v>2.4852816514565887</v>
      </c>
      <c r="L43" s="5">
        <f t="shared" si="2"/>
        <v>6.1766248870667892</v>
      </c>
      <c r="M43" s="54">
        <f t="shared" si="3"/>
        <v>3.0715821879009307E-2</v>
      </c>
    </row>
    <row r="44" spans="7:13" x14ac:dyDescent="0.3">
      <c r="G44" s="79">
        <v>43524</v>
      </c>
      <c r="H44" s="80">
        <v>80.498999999999995</v>
      </c>
      <c r="I44" s="16">
        <f t="shared" si="4"/>
        <v>78.675346513689078</v>
      </c>
      <c r="J44" s="5">
        <f t="shared" si="0"/>
        <v>1.8236534863109171</v>
      </c>
      <c r="K44" s="5">
        <f t="shared" si="1"/>
        <v>1.8236534863109171</v>
      </c>
      <c r="L44" s="5">
        <f t="shared" si="2"/>
        <v>3.325712038133962</v>
      </c>
      <c r="M44" s="54">
        <f t="shared" si="3"/>
        <v>2.265436199593681E-2</v>
      </c>
    </row>
    <row r="45" spans="7:13" x14ac:dyDescent="0.3">
      <c r="G45" s="79">
        <v>43525</v>
      </c>
      <c r="H45" s="80">
        <v>82.052300000000002</v>
      </c>
      <c r="I45" s="16">
        <f t="shared" si="4"/>
        <v>78.857711862320173</v>
      </c>
      <c r="J45" s="5">
        <f t="shared" si="0"/>
        <v>3.1945881376798297</v>
      </c>
      <c r="K45" s="5">
        <f t="shared" si="1"/>
        <v>3.1945881376798297</v>
      </c>
      <c r="L45" s="5">
        <f t="shared" si="2"/>
        <v>10.205393369404684</v>
      </c>
      <c r="M45" s="54">
        <f t="shared" si="3"/>
        <v>3.8933559908495306E-2</v>
      </c>
    </row>
    <row r="46" spans="7:13" x14ac:dyDescent="0.3">
      <c r="G46" s="79">
        <v>43528</v>
      </c>
      <c r="H46" s="80">
        <v>80.621399999999994</v>
      </c>
      <c r="I46" s="16">
        <f t="shared" si="4"/>
        <v>79.177170676088153</v>
      </c>
      <c r="J46" s="5">
        <f t="shared" si="0"/>
        <v>1.4442293239118413</v>
      </c>
      <c r="K46" s="5">
        <f t="shared" si="1"/>
        <v>1.4442293239118413</v>
      </c>
      <c r="L46" s="5">
        <f t="shared" si="2"/>
        <v>2.0857983400468543</v>
      </c>
      <c r="M46" s="54">
        <f t="shared" si="3"/>
        <v>1.7913721715473081E-2</v>
      </c>
    </row>
    <row r="47" spans="7:13" x14ac:dyDescent="0.3">
      <c r="G47" s="79">
        <v>43529</v>
      </c>
      <c r="H47" s="80">
        <v>80.433099999999996</v>
      </c>
      <c r="I47" s="16">
        <f t="shared" si="4"/>
        <v>79.321593608479333</v>
      </c>
      <c r="J47" s="5">
        <f t="shared" si="0"/>
        <v>1.1115063915206633</v>
      </c>
      <c r="K47" s="5">
        <f t="shared" si="1"/>
        <v>1.1115063915206633</v>
      </c>
      <c r="L47" s="5">
        <f t="shared" si="2"/>
        <v>1.2354464583912861</v>
      </c>
      <c r="M47" s="54">
        <f t="shared" si="3"/>
        <v>1.3819017189697568E-2</v>
      </c>
    </row>
    <row r="48" spans="7:13" x14ac:dyDescent="0.3">
      <c r="G48" s="79">
        <v>43530</v>
      </c>
      <c r="H48" s="80">
        <v>80.141300000000001</v>
      </c>
      <c r="I48" s="16">
        <f t="shared" si="4"/>
        <v>79.432744247631405</v>
      </c>
      <c r="J48" s="5">
        <f t="shared" si="0"/>
        <v>0.70855575236859636</v>
      </c>
      <c r="K48" s="5">
        <f t="shared" si="1"/>
        <v>0.70855575236859636</v>
      </c>
      <c r="L48" s="5">
        <f t="shared" si="2"/>
        <v>0.5020512542146276</v>
      </c>
      <c r="M48" s="54">
        <f t="shared" si="3"/>
        <v>8.8413309038984436E-3</v>
      </c>
    </row>
    <row r="49" spans="7:13" x14ac:dyDescent="0.3">
      <c r="G49" s="79">
        <v>43531</v>
      </c>
      <c r="H49" s="80">
        <v>80.263599999999997</v>
      </c>
      <c r="I49" s="16">
        <f t="shared" si="4"/>
        <v>79.503599822868267</v>
      </c>
      <c r="J49" s="5">
        <f t="shared" si="0"/>
        <v>0.76000017713172952</v>
      </c>
      <c r="K49" s="5">
        <f t="shared" si="1"/>
        <v>0.76000017713172952</v>
      </c>
      <c r="L49" s="5">
        <f t="shared" si="2"/>
        <v>0.5776002692402602</v>
      </c>
      <c r="M49" s="54">
        <f t="shared" si="3"/>
        <v>9.4688025098765768E-3</v>
      </c>
    </row>
    <row r="50" spans="7:13" x14ac:dyDescent="0.3">
      <c r="G50" s="79">
        <v>43532</v>
      </c>
      <c r="H50" s="80">
        <v>79.830600000000004</v>
      </c>
      <c r="I50" s="16">
        <f t="shared" si="4"/>
        <v>79.579599840581437</v>
      </c>
      <c r="J50" s="5">
        <f t="shared" si="0"/>
        <v>0.25100015941856668</v>
      </c>
      <c r="K50" s="5">
        <f t="shared" si="1"/>
        <v>0.25100015941856668</v>
      </c>
      <c r="L50" s="5">
        <f t="shared" si="2"/>
        <v>6.3001080028145889E-2</v>
      </c>
      <c r="M50" s="54">
        <f t="shared" si="3"/>
        <v>3.1441597510048361E-3</v>
      </c>
    </row>
    <row r="51" spans="7:13" x14ac:dyDescent="0.3">
      <c r="G51" s="79">
        <v>43535</v>
      </c>
      <c r="H51" s="80">
        <v>80.790800000000004</v>
      </c>
      <c r="I51" s="16">
        <f t="shared" si="4"/>
        <v>79.604699856523297</v>
      </c>
      <c r="J51" s="5">
        <f t="shared" si="0"/>
        <v>1.1861001434767076</v>
      </c>
      <c r="K51" s="5">
        <f t="shared" si="1"/>
        <v>1.1861001434767076</v>
      </c>
      <c r="L51" s="5">
        <f t="shared" si="2"/>
        <v>1.4068335503554663</v>
      </c>
      <c r="M51" s="54">
        <f t="shared" si="3"/>
        <v>1.4681128834925604E-2</v>
      </c>
    </row>
    <row r="52" spans="7:13" x14ac:dyDescent="0.3">
      <c r="G52" s="79">
        <v>43536</v>
      </c>
      <c r="H52" s="80">
        <v>80.423699999999997</v>
      </c>
      <c r="I52" s="16">
        <f t="shared" si="4"/>
        <v>79.723309870870978</v>
      </c>
      <c r="J52" s="5">
        <f t="shared" si="0"/>
        <v>0.7003901291290191</v>
      </c>
      <c r="K52" s="5">
        <f t="shared" si="1"/>
        <v>0.7003901291290191</v>
      </c>
      <c r="L52" s="5">
        <f t="shared" si="2"/>
        <v>0.49054633298136407</v>
      </c>
      <c r="M52" s="54">
        <f t="shared" si="3"/>
        <v>8.7087528816632304E-3</v>
      </c>
    </row>
    <row r="53" spans="7:13" x14ac:dyDescent="0.3">
      <c r="G53" s="79">
        <v>43537</v>
      </c>
      <c r="H53" s="80">
        <v>80.894400000000005</v>
      </c>
      <c r="I53" s="16">
        <f t="shared" si="4"/>
        <v>79.793348883783892</v>
      </c>
      <c r="J53" s="5">
        <f t="shared" si="0"/>
        <v>1.1010511162161123</v>
      </c>
      <c r="K53" s="5">
        <f t="shared" si="1"/>
        <v>1.1010511162161123</v>
      </c>
      <c r="L53" s="5">
        <f t="shared" si="2"/>
        <v>1.2123135605207469</v>
      </c>
      <c r="M53" s="54">
        <f t="shared" si="3"/>
        <v>1.3610968326807693E-2</v>
      </c>
    </row>
    <row r="54" spans="7:13" x14ac:dyDescent="0.3">
      <c r="G54" s="79">
        <v>43538</v>
      </c>
      <c r="H54" s="80">
        <v>81.779300000000006</v>
      </c>
      <c r="I54" s="16">
        <f t="shared" si="4"/>
        <v>79.903453995405499</v>
      </c>
      <c r="J54" s="5">
        <f t="shared" si="0"/>
        <v>1.8758460045945071</v>
      </c>
      <c r="K54" s="5">
        <f t="shared" si="1"/>
        <v>1.8758460045945071</v>
      </c>
      <c r="L54" s="5">
        <f t="shared" si="2"/>
        <v>3.5187982329531757</v>
      </c>
      <c r="M54" s="54">
        <f t="shared" si="3"/>
        <v>2.2937907326114396E-2</v>
      </c>
    </row>
    <row r="55" spans="7:13" x14ac:dyDescent="0.3">
      <c r="G55" s="79">
        <v>43539</v>
      </c>
      <c r="H55" s="80">
        <v>81.713399999999993</v>
      </c>
      <c r="I55" s="16">
        <f t="shared" si="4"/>
        <v>80.091038595864958</v>
      </c>
      <c r="J55" s="5">
        <f t="shared" si="0"/>
        <v>1.6223614041350345</v>
      </c>
      <c r="K55" s="5">
        <f t="shared" si="1"/>
        <v>1.6223614041350345</v>
      </c>
      <c r="L55" s="5">
        <f t="shared" si="2"/>
        <v>2.6320565256270005</v>
      </c>
      <c r="M55" s="54">
        <f t="shared" si="3"/>
        <v>1.9854288331351218E-2</v>
      </c>
    </row>
    <row r="56" spans="7:13" x14ac:dyDescent="0.3">
      <c r="G56" s="79">
        <v>43542</v>
      </c>
      <c r="H56" s="80">
        <v>82.673599999999993</v>
      </c>
      <c r="I56" s="16">
        <f t="shared" si="4"/>
        <v>80.25327473627847</v>
      </c>
      <c r="J56" s="5">
        <f t="shared" si="0"/>
        <v>2.4203252637215229</v>
      </c>
      <c r="K56" s="5">
        <f t="shared" si="1"/>
        <v>2.4203252637215229</v>
      </c>
      <c r="L56" s="5">
        <f t="shared" si="2"/>
        <v>5.857974382208659</v>
      </c>
      <c r="M56" s="54">
        <f t="shared" si="3"/>
        <v>2.9275672811169745E-2</v>
      </c>
    </row>
    <row r="57" spans="7:13" x14ac:dyDescent="0.3">
      <c r="G57" s="79">
        <v>43543</v>
      </c>
      <c r="H57" s="80">
        <v>82.551199999999994</v>
      </c>
      <c r="I57" s="16">
        <f t="shared" si="4"/>
        <v>80.495307262650627</v>
      </c>
      <c r="J57" s="5">
        <f t="shared" si="0"/>
        <v>2.0558927373493674</v>
      </c>
      <c r="K57" s="5">
        <f t="shared" si="1"/>
        <v>2.0558927373493674</v>
      </c>
      <c r="L57" s="5">
        <f t="shared" si="2"/>
        <v>4.2266949474858748</v>
      </c>
      <c r="M57" s="54">
        <f t="shared" si="3"/>
        <v>2.4904456111472243E-2</v>
      </c>
    </row>
    <row r="58" spans="7:13" x14ac:dyDescent="0.3">
      <c r="G58" s="79">
        <v>43544</v>
      </c>
      <c r="H58" s="80">
        <v>81.609800000000007</v>
      </c>
      <c r="I58" s="16">
        <f t="shared" si="4"/>
        <v>80.700896536385571</v>
      </c>
      <c r="J58" s="5">
        <f t="shared" si="0"/>
        <v>0.90890346361443619</v>
      </c>
      <c r="K58" s="5">
        <f t="shared" si="1"/>
        <v>0.90890346361443619</v>
      </c>
      <c r="L58" s="5">
        <f t="shared" si="2"/>
        <v>0.82610550617031875</v>
      </c>
      <c r="M58" s="54">
        <f t="shared" si="3"/>
        <v>1.1137185284297182E-2</v>
      </c>
    </row>
    <row r="59" spans="7:13" x14ac:dyDescent="0.3">
      <c r="G59" s="79">
        <v>43545</v>
      </c>
      <c r="H59" s="80">
        <v>82.852500000000006</v>
      </c>
      <c r="I59" s="16">
        <f t="shared" si="4"/>
        <v>80.791786882747004</v>
      </c>
      <c r="J59" s="5">
        <f t="shared" si="0"/>
        <v>2.0607131172530018</v>
      </c>
      <c r="K59" s="5">
        <f t="shared" si="1"/>
        <v>2.0607131172530018</v>
      </c>
      <c r="L59" s="5">
        <f t="shared" si="2"/>
        <v>4.2465385516185838</v>
      </c>
      <c r="M59" s="54">
        <f t="shared" si="3"/>
        <v>2.4872069246588836E-2</v>
      </c>
    </row>
    <row r="60" spans="7:13" x14ac:dyDescent="0.3">
      <c r="G60" s="79">
        <v>43546</v>
      </c>
      <c r="H60" s="80">
        <v>77.373599999999996</v>
      </c>
      <c r="I60" s="16">
        <f t="shared" si="4"/>
        <v>80.997858194472315</v>
      </c>
      <c r="J60" s="5">
        <f t="shared" si="0"/>
        <v>-3.6242581944723185</v>
      </c>
      <c r="K60" s="5">
        <f t="shared" si="1"/>
        <v>3.6242581944723185</v>
      </c>
      <c r="L60" s="5">
        <f t="shared" si="2"/>
        <v>13.13524746019975</v>
      </c>
      <c r="M60" s="54">
        <f t="shared" si="3"/>
        <v>4.6841018053603793E-2</v>
      </c>
    </row>
    <row r="61" spans="7:13" x14ac:dyDescent="0.3">
      <c r="G61" s="79">
        <v>43549</v>
      </c>
      <c r="H61" s="80">
        <v>77.505399999999995</v>
      </c>
      <c r="I61" s="16">
        <f t="shared" si="4"/>
        <v>80.635432375025076</v>
      </c>
      <c r="J61" s="5">
        <f t="shared" si="0"/>
        <v>-3.1300323750250811</v>
      </c>
      <c r="K61" s="5">
        <f t="shared" si="1"/>
        <v>3.1300323750250811</v>
      </c>
      <c r="L61" s="5">
        <f t="shared" si="2"/>
        <v>9.7971026687051506</v>
      </c>
      <c r="M61" s="54">
        <f t="shared" si="3"/>
        <v>4.0384700614732413E-2</v>
      </c>
    </row>
    <row r="62" spans="7:13" x14ac:dyDescent="0.3">
      <c r="G62" s="79">
        <v>43550</v>
      </c>
      <c r="H62" s="80">
        <v>78.493799999999993</v>
      </c>
      <c r="I62" s="16">
        <f t="shared" si="4"/>
        <v>80.322429137522576</v>
      </c>
      <c r="J62" s="5">
        <f t="shared" si="0"/>
        <v>-1.8286291375225829</v>
      </c>
      <c r="K62" s="5">
        <f t="shared" si="1"/>
        <v>1.8286291375225829</v>
      </c>
      <c r="L62" s="5">
        <f t="shared" si="2"/>
        <v>3.3438845225965856</v>
      </c>
      <c r="M62" s="54">
        <f t="shared" si="3"/>
        <v>2.3296478671214583E-2</v>
      </c>
    </row>
    <row r="63" spans="7:13" x14ac:dyDescent="0.3">
      <c r="G63" s="79">
        <v>43551</v>
      </c>
      <c r="H63" s="80">
        <v>78.220799999999997</v>
      </c>
      <c r="I63" s="16">
        <f t="shared" si="4"/>
        <v>80.139566223770316</v>
      </c>
      <c r="J63" s="5">
        <f t="shared" si="0"/>
        <v>-1.9187662237703194</v>
      </c>
      <c r="K63" s="5">
        <f t="shared" si="1"/>
        <v>1.9187662237703194</v>
      </c>
      <c r="L63" s="5">
        <f t="shared" si="2"/>
        <v>3.6816638214818114</v>
      </c>
      <c r="M63" s="54">
        <f t="shared" si="3"/>
        <v>2.4530127840297202E-2</v>
      </c>
    </row>
    <row r="64" spans="7:13" x14ac:dyDescent="0.3">
      <c r="G64" s="79">
        <v>43552</v>
      </c>
      <c r="H64" s="80">
        <v>79.115099999999998</v>
      </c>
      <c r="I64" s="16">
        <f t="shared" si="4"/>
        <v>79.947689601393293</v>
      </c>
      <c r="J64" s="5">
        <f t="shared" si="0"/>
        <v>-0.83258960139329474</v>
      </c>
      <c r="K64" s="5">
        <f t="shared" si="1"/>
        <v>0.83258960139329474</v>
      </c>
      <c r="L64" s="5">
        <f t="shared" si="2"/>
        <v>0.69320544434824538</v>
      </c>
      <c r="M64" s="54">
        <f t="shared" si="3"/>
        <v>1.0523776136202758E-2</v>
      </c>
    </row>
    <row r="65" spans="7:13" x14ac:dyDescent="0.3">
      <c r="G65" s="79">
        <v>43553</v>
      </c>
      <c r="H65" s="80">
        <v>79.275199999999998</v>
      </c>
      <c r="I65" s="16">
        <f t="shared" si="4"/>
        <v>79.864430641253961</v>
      </c>
      <c r="J65" s="5">
        <f t="shared" si="0"/>
        <v>-0.58923064125396252</v>
      </c>
      <c r="K65" s="5">
        <f t="shared" si="1"/>
        <v>0.58923064125396252</v>
      </c>
      <c r="L65" s="5">
        <f t="shared" si="2"/>
        <v>0.34719274859255589</v>
      </c>
      <c r="M65" s="54">
        <f t="shared" si="3"/>
        <v>7.4327234904984479E-3</v>
      </c>
    </row>
    <row r="66" spans="7:13" x14ac:dyDescent="0.3">
      <c r="G66" s="79">
        <v>43556</v>
      </c>
      <c r="H66" s="80">
        <v>80.235399999999998</v>
      </c>
      <c r="I66" s="16">
        <f t="shared" si="4"/>
        <v>79.805507577128566</v>
      </c>
      <c r="J66" s="5">
        <f t="shared" si="0"/>
        <v>0.4298924228714327</v>
      </c>
      <c r="K66" s="5">
        <f t="shared" si="1"/>
        <v>0.4298924228714327</v>
      </c>
      <c r="L66" s="5">
        <f t="shared" si="2"/>
        <v>0.18480749524227072</v>
      </c>
      <c r="M66" s="54">
        <f t="shared" si="3"/>
        <v>5.3578896954640061E-3</v>
      </c>
    </row>
    <row r="67" spans="7:13" x14ac:dyDescent="0.3">
      <c r="G67" s="79">
        <v>43557</v>
      </c>
      <c r="H67" s="80">
        <v>79.425799999999995</v>
      </c>
      <c r="I67" s="16">
        <f t="shared" si="4"/>
        <v>79.848496819415715</v>
      </c>
      <c r="J67" s="5">
        <f t="shared" si="0"/>
        <v>-0.42269681941571946</v>
      </c>
      <c r="K67" s="5">
        <f t="shared" si="1"/>
        <v>0.42269681941571946</v>
      </c>
      <c r="L67" s="5">
        <f t="shared" si="2"/>
        <v>0.17867260114416536</v>
      </c>
      <c r="M67" s="54">
        <f t="shared" si="3"/>
        <v>5.3219082390825083E-3</v>
      </c>
    </row>
    <row r="68" spans="7:13" x14ac:dyDescent="0.3">
      <c r="G68" s="79">
        <v>43558</v>
      </c>
      <c r="H68" s="80">
        <v>79.52</v>
      </c>
      <c r="I68" s="16">
        <f t="shared" si="4"/>
        <v>79.806227137474139</v>
      </c>
      <c r="J68" s="5">
        <f t="shared" si="0"/>
        <v>-0.28622713747414252</v>
      </c>
      <c r="K68" s="5">
        <f t="shared" si="1"/>
        <v>0.28622713747414252</v>
      </c>
      <c r="L68" s="5">
        <f t="shared" si="2"/>
        <v>8.192597422664169E-2</v>
      </c>
      <c r="M68" s="54">
        <f t="shared" si="3"/>
        <v>3.5994358334273456E-3</v>
      </c>
    </row>
    <row r="69" spans="7:13" x14ac:dyDescent="0.3">
      <c r="G69" s="79">
        <v>43559</v>
      </c>
      <c r="H69" s="80">
        <v>80.282499999999999</v>
      </c>
      <c r="I69" s="16">
        <f t="shared" si="4"/>
        <v>79.777604423726729</v>
      </c>
      <c r="J69" s="5">
        <f t="shared" si="0"/>
        <v>0.50489557627327031</v>
      </c>
      <c r="K69" s="5">
        <f t="shared" si="1"/>
        <v>0.50489557627327031</v>
      </c>
      <c r="L69" s="5">
        <f t="shared" si="2"/>
        <v>0.25491954294031771</v>
      </c>
      <c r="M69" s="54">
        <f t="shared" si="3"/>
        <v>6.2889867190641839E-3</v>
      </c>
    </row>
    <row r="70" spans="7:13" x14ac:dyDescent="0.3">
      <c r="G70" s="79">
        <v>43560</v>
      </c>
      <c r="H70" s="80">
        <v>80.395399999999995</v>
      </c>
      <c r="I70" s="16">
        <f t="shared" ref="I70:I133" si="5">alpha*H69+(1-alpha)*I69</f>
        <v>79.828093981354058</v>
      </c>
      <c r="J70" s="5">
        <f t="shared" ref="J70:J133" si="6">H70-I70</f>
        <v>0.56730601864593666</v>
      </c>
      <c r="K70" s="5">
        <f t="shared" ref="K70:K133" si="7">ABS(J70)</f>
        <v>0.56730601864593666</v>
      </c>
      <c r="L70" s="5">
        <f t="shared" ref="L70:L133" si="8">J70^2</f>
        <v>0.32183611879190382</v>
      </c>
      <c r="M70" s="54">
        <f t="shared" ref="M70:M133" si="9">K70/H70</f>
        <v>7.0564487352004802E-3</v>
      </c>
    </row>
    <row r="71" spans="7:13" x14ac:dyDescent="0.3">
      <c r="G71" s="79">
        <v>43563</v>
      </c>
      <c r="H71" s="80">
        <v>79.764700000000005</v>
      </c>
      <c r="I71" s="16">
        <f t="shared" si="5"/>
        <v>79.884824583218659</v>
      </c>
      <c r="J71" s="5">
        <f t="shared" si="6"/>
        <v>-0.12012458321865438</v>
      </c>
      <c r="K71" s="5">
        <f t="shared" si="7"/>
        <v>0.12012458321865438</v>
      </c>
      <c r="L71" s="5">
        <f t="shared" si="8"/>
        <v>1.4429915493455422E-2</v>
      </c>
      <c r="M71" s="54">
        <f t="shared" si="9"/>
        <v>1.5059867738317122E-3</v>
      </c>
    </row>
    <row r="72" spans="7:13" x14ac:dyDescent="0.3">
      <c r="G72" s="79">
        <v>43564</v>
      </c>
      <c r="H72" s="80">
        <v>79.341099999999997</v>
      </c>
      <c r="I72" s="16">
        <f t="shared" si="5"/>
        <v>79.872812124896797</v>
      </c>
      <c r="J72" s="5">
        <f t="shared" si="6"/>
        <v>-0.53171212489679931</v>
      </c>
      <c r="K72" s="5">
        <f t="shared" si="7"/>
        <v>0.53171212489679931</v>
      </c>
      <c r="L72" s="5">
        <f t="shared" si="8"/>
        <v>0.28271778376226953</v>
      </c>
      <c r="M72" s="54">
        <f t="shared" si="9"/>
        <v>6.7015975943968426E-3</v>
      </c>
    </row>
    <row r="73" spans="7:13" x14ac:dyDescent="0.3">
      <c r="G73" s="79">
        <v>43565</v>
      </c>
      <c r="H73" s="80">
        <v>79.905900000000003</v>
      </c>
      <c r="I73" s="16">
        <f t="shared" si="5"/>
        <v>79.819640912407124</v>
      </c>
      <c r="J73" s="5">
        <f t="shared" si="6"/>
        <v>8.6259087592878814E-2</v>
      </c>
      <c r="K73" s="5">
        <f t="shared" si="7"/>
        <v>8.6259087592878814E-2</v>
      </c>
      <c r="L73" s="5">
        <f t="shared" si="8"/>
        <v>7.4406301923559395E-3</v>
      </c>
      <c r="M73" s="54">
        <f t="shared" si="9"/>
        <v>1.0795083666272304E-3</v>
      </c>
    </row>
    <row r="74" spans="7:13" x14ac:dyDescent="0.3">
      <c r="G74" s="79">
        <v>43566</v>
      </c>
      <c r="H74" s="80">
        <v>80.018900000000002</v>
      </c>
      <c r="I74" s="16">
        <f t="shared" si="5"/>
        <v>79.828266821166409</v>
      </c>
      <c r="J74" s="5">
        <f t="shared" si="6"/>
        <v>0.19063317883359332</v>
      </c>
      <c r="K74" s="5">
        <f t="shared" si="7"/>
        <v>0.19063317883359332</v>
      </c>
      <c r="L74" s="5">
        <f t="shared" si="8"/>
        <v>3.6341008872200771E-2</v>
      </c>
      <c r="M74" s="54">
        <f t="shared" si="9"/>
        <v>2.3823519047824118E-3</v>
      </c>
    </row>
    <row r="75" spans="7:13" x14ac:dyDescent="0.3">
      <c r="G75" s="79">
        <v>43567</v>
      </c>
      <c r="H75" s="80">
        <v>81.186199999999999</v>
      </c>
      <c r="I75" s="16">
        <f t="shared" si="5"/>
        <v>79.847330139049774</v>
      </c>
      <c r="J75" s="5">
        <f t="shared" si="6"/>
        <v>1.3388698609502256</v>
      </c>
      <c r="K75" s="5">
        <f t="shared" si="7"/>
        <v>1.3388698609502256</v>
      </c>
      <c r="L75" s="5">
        <f t="shared" si="8"/>
        <v>1.7925725045608765</v>
      </c>
      <c r="M75" s="54">
        <f t="shared" si="9"/>
        <v>1.6491347802338643E-2</v>
      </c>
    </row>
    <row r="76" spans="7:13" x14ac:dyDescent="0.3">
      <c r="G76" s="79">
        <v>43570</v>
      </c>
      <c r="H76" s="80">
        <v>81.741600000000005</v>
      </c>
      <c r="I76" s="16">
        <f t="shared" si="5"/>
        <v>79.981217125144809</v>
      </c>
      <c r="J76" s="5">
        <f t="shared" si="6"/>
        <v>1.7603828748551962</v>
      </c>
      <c r="K76" s="5">
        <f t="shared" si="7"/>
        <v>1.7603828748551962</v>
      </c>
      <c r="L76" s="5">
        <f t="shared" si="8"/>
        <v>3.0989478660834453</v>
      </c>
      <c r="M76" s="54">
        <f t="shared" si="9"/>
        <v>2.1535948340321159E-2</v>
      </c>
    </row>
    <row r="77" spans="7:13" x14ac:dyDescent="0.3">
      <c r="G77" s="79">
        <v>43571</v>
      </c>
      <c r="H77" s="80">
        <v>82.654799999999994</v>
      </c>
      <c r="I77" s="16">
        <f t="shared" si="5"/>
        <v>80.157255412630334</v>
      </c>
      <c r="J77" s="5">
        <f t="shared" si="6"/>
        <v>2.49754458736966</v>
      </c>
      <c r="K77" s="5">
        <f t="shared" si="7"/>
        <v>2.49754458736966</v>
      </c>
      <c r="L77" s="5">
        <f t="shared" si="8"/>
        <v>6.2377289658994854</v>
      </c>
      <c r="M77" s="54">
        <f t="shared" si="9"/>
        <v>3.0216570451681694E-2</v>
      </c>
    </row>
    <row r="78" spans="7:13" x14ac:dyDescent="0.3">
      <c r="G78" s="79">
        <v>43572</v>
      </c>
      <c r="H78" s="80">
        <v>83.530299999999997</v>
      </c>
      <c r="I78" s="16">
        <f t="shared" si="5"/>
        <v>80.407009871367293</v>
      </c>
      <c r="J78" s="5">
        <f t="shared" si="6"/>
        <v>3.1232901286327035</v>
      </c>
      <c r="K78" s="5">
        <f t="shared" si="7"/>
        <v>3.1232901286327035</v>
      </c>
      <c r="L78" s="5">
        <f t="shared" si="8"/>
        <v>9.7549412276144896</v>
      </c>
      <c r="M78" s="54">
        <f t="shared" si="9"/>
        <v>3.7391103930342687E-2</v>
      </c>
    </row>
    <row r="79" spans="7:13" x14ac:dyDescent="0.3">
      <c r="G79" s="79">
        <v>43573</v>
      </c>
      <c r="H79" s="80">
        <v>83.972700000000003</v>
      </c>
      <c r="I79" s="16">
        <f t="shared" si="5"/>
        <v>80.719338884230567</v>
      </c>
      <c r="J79" s="5">
        <f t="shared" si="6"/>
        <v>3.2533611157694367</v>
      </c>
      <c r="K79" s="5">
        <f t="shared" si="7"/>
        <v>3.2533611157694367</v>
      </c>
      <c r="L79" s="5">
        <f t="shared" si="8"/>
        <v>10.584358549600553</v>
      </c>
      <c r="M79" s="54">
        <f t="shared" si="9"/>
        <v>3.8743080974762471E-2</v>
      </c>
    </row>
    <row r="80" spans="7:13" x14ac:dyDescent="0.3">
      <c r="G80" s="79">
        <v>43577</v>
      </c>
      <c r="H80" s="80">
        <v>82.240600000000001</v>
      </c>
      <c r="I80" s="16">
        <f t="shared" si="5"/>
        <v>81.044674995807512</v>
      </c>
      <c r="J80" s="5">
        <f t="shared" si="6"/>
        <v>1.1959250041924889</v>
      </c>
      <c r="K80" s="5">
        <f t="shared" si="7"/>
        <v>1.1959250041924889</v>
      </c>
      <c r="L80" s="5">
        <f t="shared" si="8"/>
        <v>1.4302366156528046</v>
      </c>
      <c r="M80" s="54">
        <f t="shared" si="9"/>
        <v>1.4541783549639581E-2</v>
      </c>
    </row>
    <row r="81" spans="7:13" x14ac:dyDescent="0.3">
      <c r="G81" s="79">
        <v>43578</v>
      </c>
      <c r="H81" s="80">
        <v>82.3065</v>
      </c>
      <c r="I81" s="16">
        <f t="shared" si="5"/>
        <v>81.164267496226756</v>
      </c>
      <c r="J81" s="5">
        <f t="shared" si="6"/>
        <v>1.1422325037732435</v>
      </c>
      <c r="K81" s="5">
        <f t="shared" si="7"/>
        <v>1.1422325037732435</v>
      </c>
      <c r="L81" s="5">
        <f t="shared" si="8"/>
        <v>1.3046950926760927</v>
      </c>
      <c r="M81" s="54">
        <f t="shared" si="9"/>
        <v>1.3877792200776895E-2</v>
      </c>
    </row>
    <row r="82" spans="7:13" x14ac:dyDescent="0.3">
      <c r="G82" s="79">
        <v>43579</v>
      </c>
      <c r="H82" s="80">
        <v>83.2102</v>
      </c>
      <c r="I82" s="16">
        <f t="shared" si="5"/>
        <v>81.278490746604078</v>
      </c>
      <c r="J82" s="5">
        <f t="shared" si="6"/>
        <v>1.9317092533959226</v>
      </c>
      <c r="K82" s="5">
        <f t="shared" si="7"/>
        <v>1.9317092533959226</v>
      </c>
      <c r="L82" s="5">
        <f t="shared" si="8"/>
        <v>3.7315006396554327</v>
      </c>
      <c r="M82" s="54">
        <f t="shared" si="9"/>
        <v>2.321481324880751E-2</v>
      </c>
    </row>
    <row r="83" spans="7:13" x14ac:dyDescent="0.3">
      <c r="G83" s="79">
        <v>43580</v>
      </c>
      <c r="H83" s="80">
        <v>82.428899999999999</v>
      </c>
      <c r="I83" s="16">
        <f t="shared" si="5"/>
        <v>81.471661671943679</v>
      </c>
      <c r="J83" s="5">
        <f t="shared" si="6"/>
        <v>0.95723832805632014</v>
      </c>
      <c r="K83" s="5">
        <f t="shared" si="7"/>
        <v>0.95723832805632014</v>
      </c>
      <c r="L83" s="5">
        <f t="shared" si="8"/>
        <v>0.91630521670005916</v>
      </c>
      <c r="M83" s="54">
        <f t="shared" si="9"/>
        <v>1.1612897030729758E-2</v>
      </c>
    </row>
    <row r="84" spans="7:13" x14ac:dyDescent="0.3">
      <c r="G84" s="79">
        <v>43581</v>
      </c>
      <c r="H84" s="80">
        <v>83.134900000000002</v>
      </c>
      <c r="I84" s="16">
        <f t="shared" si="5"/>
        <v>81.567385504749311</v>
      </c>
      <c r="J84" s="5">
        <f t="shared" si="6"/>
        <v>1.5675144952506912</v>
      </c>
      <c r="K84" s="5">
        <f t="shared" si="7"/>
        <v>1.5675144952506912</v>
      </c>
      <c r="L84" s="5">
        <f t="shared" si="8"/>
        <v>2.4571016928210292</v>
      </c>
      <c r="M84" s="54">
        <f t="shared" si="9"/>
        <v>1.8855071639596502E-2</v>
      </c>
    </row>
    <row r="85" spans="7:13" x14ac:dyDescent="0.3">
      <c r="G85" s="79">
        <v>43584</v>
      </c>
      <c r="H85" s="80">
        <v>83.087800000000001</v>
      </c>
      <c r="I85" s="16">
        <f t="shared" si="5"/>
        <v>81.724136954274385</v>
      </c>
      <c r="J85" s="5">
        <f t="shared" si="6"/>
        <v>1.363663045725616</v>
      </c>
      <c r="K85" s="5">
        <f t="shared" si="7"/>
        <v>1.363663045725616</v>
      </c>
      <c r="L85" s="5">
        <f t="shared" si="8"/>
        <v>1.8595769022776636</v>
      </c>
      <c r="M85" s="54">
        <f t="shared" si="9"/>
        <v>1.6412313790058419E-2</v>
      </c>
    </row>
    <row r="86" spans="7:13" x14ac:dyDescent="0.3">
      <c r="G86" s="79">
        <v>43585</v>
      </c>
      <c r="H86" s="80">
        <v>82.683000000000007</v>
      </c>
      <c r="I86" s="16">
        <f t="shared" si="5"/>
        <v>81.860503258846947</v>
      </c>
      <c r="J86" s="5">
        <f t="shared" si="6"/>
        <v>0.82249674115305993</v>
      </c>
      <c r="K86" s="5">
        <f t="shared" si="7"/>
        <v>0.82249674115305993</v>
      </c>
      <c r="L86" s="5">
        <f t="shared" si="8"/>
        <v>0.6765008892074037</v>
      </c>
      <c r="M86" s="54">
        <f t="shared" si="9"/>
        <v>9.9475919010323741E-3</v>
      </c>
    </row>
    <row r="87" spans="7:13" x14ac:dyDescent="0.3">
      <c r="G87" s="79">
        <v>43586</v>
      </c>
      <c r="H87" s="80">
        <v>80.866100000000003</v>
      </c>
      <c r="I87" s="16">
        <f t="shared" si="5"/>
        <v>81.94275293296225</v>
      </c>
      <c r="J87" s="5">
        <f t="shared" si="6"/>
        <v>-1.0766529329622472</v>
      </c>
      <c r="K87" s="5">
        <f t="shared" si="7"/>
        <v>1.0766529329622472</v>
      </c>
      <c r="L87" s="5">
        <f t="shared" si="8"/>
        <v>1.1591815380562092</v>
      </c>
      <c r="M87" s="54">
        <f t="shared" si="9"/>
        <v>1.3314020744938202E-2</v>
      </c>
    </row>
    <row r="88" spans="7:13" x14ac:dyDescent="0.3">
      <c r="G88" s="79">
        <v>43587</v>
      </c>
      <c r="H88" s="80">
        <v>80.272999999999996</v>
      </c>
      <c r="I88" s="16">
        <f t="shared" si="5"/>
        <v>81.835087639666028</v>
      </c>
      <c r="J88" s="5">
        <f t="shared" si="6"/>
        <v>-1.5620876396660321</v>
      </c>
      <c r="K88" s="5">
        <f t="shared" si="7"/>
        <v>1.5620876396660321</v>
      </c>
      <c r="L88" s="5">
        <f t="shared" si="8"/>
        <v>2.4401177939973957</v>
      </c>
      <c r="M88" s="54">
        <f t="shared" si="9"/>
        <v>1.9459689306068444E-2</v>
      </c>
    </row>
    <row r="89" spans="7:13" x14ac:dyDescent="0.3">
      <c r="G89" s="79">
        <v>43588</v>
      </c>
      <c r="H89" s="80">
        <v>80.677899999999994</v>
      </c>
      <c r="I89" s="16">
        <f t="shared" si="5"/>
        <v>81.678878875699425</v>
      </c>
      <c r="J89" s="5">
        <f t="shared" si="6"/>
        <v>-1.0009788756994311</v>
      </c>
      <c r="K89" s="5">
        <f t="shared" si="7"/>
        <v>1.0009788756994311</v>
      </c>
      <c r="L89" s="5">
        <f t="shared" si="8"/>
        <v>1.0019587095964972</v>
      </c>
      <c r="M89" s="54">
        <f t="shared" si="9"/>
        <v>1.240710127184063E-2</v>
      </c>
    </row>
    <row r="90" spans="7:13" x14ac:dyDescent="0.3">
      <c r="G90" s="79">
        <v>43591</v>
      </c>
      <c r="H90" s="80">
        <v>78.672700000000006</v>
      </c>
      <c r="I90" s="16">
        <f t="shared" si="5"/>
        <v>81.578780988129481</v>
      </c>
      <c r="J90" s="5">
        <f t="shared" si="6"/>
        <v>-2.9060809881294745</v>
      </c>
      <c r="K90" s="5">
        <f t="shared" si="7"/>
        <v>2.9060809881294745</v>
      </c>
      <c r="L90" s="5">
        <f t="shared" si="8"/>
        <v>8.445306709567582</v>
      </c>
      <c r="M90" s="54">
        <f t="shared" si="9"/>
        <v>3.6938874452376418E-2</v>
      </c>
    </row>
    <row r="91" spans="7:13" x14ac:dyDescent="0.3">
      <c r="G91" s="79">
        <v>43592</v>
      </c>
      <c r="H91" s="80">
        <v>77.703000000000003</v>
      </c>
      <c r="I91" s="16">
        <f t="shared" si="5"/>
        <v>81.288172889316542</v>
      </c>
      <c r="J91" s="5">
        <f t="shared" si="6"/>
        <v>-3.5851728893165387</v>
      </c>
      <c r="K91" s="5">
        <f t="shared" si="7"/>
        <v>3.5851728893165387</v>
      </c>
      <c r="L91" s="5">
        <f t="shared" si="8"/>
        <v>12.853464646290298</v>
      </c>
      <c r="M91" s="54">
        <f t="shared" si="9"/>
        <v>4.6139439781173679E-2</v>
      </c>
    </row>
    <row r="92" spans="7:13" x14ac:dyDescent="0.3">
      <c r="G92" s="79">
        <v>43593</v>
      </c>
      <c r="H92" s="80">
        <v>77.919600000000003</v>
      </c>
      <c r="I92" s="16">
        <f t="shared" si="5"/>
        <v>80.929655600384891</v>
      </c>
      <c r="J92" s="5">
        <f t="shared" si="6"/>
        <v>-3.010055600384888</v>
      </c>
      <c r="K92" s="5">
        <f t="shared" si="7"/>
        <v>3.010055600384888</v>
      </c>
      <c r="L92" s="5">
        <f t="shared" si="8"/>
        <v>9.0604347174084285</v>
      </c>
      <c r="M92" s="54">
        <f t="shared" si="9"/>
        <v>3.8630275314361057E-2</v>
      </c>
    </row>
    <row r="93" spans="7:13" x14ac:dyDescent="0.3">
      <c r="G93" s="79">
        <v>43594</v>
      </c>
      <c r="H93" s="80">
        <v>78.1173</v>
      </c>
      <c r="I93" s="16">
        <f t="shared" si="5"/>
        <v>80.6286500403464</v>
      </c>
      <c r="J93" s="5">
        <f t="shared" si="6"/>
        <v>-2.5113500403464002</v>
      </c>
      <c r="K93" s="5">
        <f t="shared" si="7"/>
        <v>2.5113500403464002</v>
      </c>
      <c r="L93" s="5">
        <f t="shared" si="8"/>
        <v>6.3068790251478655</v>
      </c>
      <c r="M93" s="54">
        <f t="shared" si="9"/>
        <v>3.2148449067574025E-2</v>
      </c>
    </row>
    <row r="94" spans="7:13" x14ac:dyDescent="0.3">
      <c r="G94" s="79">
        <v>43595</v>
      </c>
      <c r="H94" s="80">
        <v>79.0304</v>
      </c>
      <c r="I94" s="16">
        <f t="shared" si="5"/>
        <v>80.377515036311763</v>
      </c>
      <c r="J94" s="5">
        <f t="shared" si="6"/>
        <v>-1.347115036311763</v>
      </c>
      <c r="K94" s="5">
        <f t="shared" si="7"/>
        <v>1.347115036311763</v>
      </c>
      <c r="L94" s="5">
        <f t="shared" si="8"/>
        <v>1.8147189210572425</v>
      </c>
      <c r="M94" s="54">
        <f t="shared" si="9"/>
        <v>1.7045529774767216E-2</v>
      </c>
    </row>
    <row r="95" spans="7:13" x14ac:dyDescent="0.3">
      <c r="G95" s="79">
        <v>43598</v>
      </c>
      <c r="H95" s="80">
        <v>77.693600000000004</v>
      </c>
      <c r="I95" s="16">
        <f t="shared" si="5"/>
        <v>80.242803532680597</v>
      </c>
      <c r="J95" s="5">
        <f t="shared" si="6"/>
        <v>-2.5492035326805933</v>
      </c>
      <c r="K95" s="5">
        <f t="shared" si="7"/>
        <v>2.5492035326805933</v>
      </c>
      <c r="L95" s="5">
        <f t="shared" si="8"/>
        <v>6.4984386510312167</v>
      </c>
      <c r="M95" s="54">
        <f t="shared" si="9"/>
        <v>3.281098485178436E-2</v>
      </c>
    </row>
    <row r="96" spans="7:13" x14ac:dyDescent="0.3">
      <c r="G96" s="79">
        <v>43599</v>
      </c>
      <c r="H96" s="80">
        <v>78.766800000000003</v>
      </c>
      <c r="I96" s="16">
        <f t="shared" si="5"/>
        <v>79.987883179412549</v>
      </c>
      <c r="J96" s="5">
        <f t="shared" si="6"/>
        <v>-1.2210831794125454</v>
      </c>
      <c r="K96" s="5">
        <f t="shared" si="7"/>
        <v>1.2210831794125454</v>
      </c>
      <c r="L96" s="5">
        <f t="shared" si="8"/>
        <v>1.4910441310442506</v>
      </c>
      <c r="M96" s="54">
        <f t="shared" si="9"/>
        <v>1.5502510948934645E-2</v>
      </c>
    </row>
    <row r="97" spans="7:13" x14ac:dyDescent="0.3">
      <c r="G97" s="79">
        <v>43600</v>
      </c>
      <c r="H97" s="80">
        <v>79.0869</v>
      </c>
      <c r="I97" s="16">
        <f t="shared" si="5"/>
        <v>79.865774861471294</v>
      </c>
      <c r="J97" s="5">
        <f t="shared" si="6"/>
        <v>-0.77887486147129437</v>
      </c>
      <c r="K97" s="5">
        <f t="shared" si="7"/>
        <v>0.77887486147129437</v>
      </c>
      <c r="L97" s="5">
        <f t="shared" si="8"/>
        <v>0.60664604983192794</v>
      </c>
      <c r="M97" s="54">
        <f t="shared" si="9"/>
        <v>9.8483422851482916E-3</v>
      </c>
    </row>
    <row r="98" spans="7:13" x14ac:dyDescent="0.3">
      <c r="G98" s="79">
        <v>43601</v>
      </c>
      <c r="H98" s="80">
        <v>79.341099999999997</v>
      </c>
      <c r="I98" s="16">
        <f t="shared" si="5"/>
        <v>79.787887375324175</v>
      </c>
      <c r="J98" s="5">
        <f t="shared" si="6"/>
        <v>-0.44678737532417756</v>
      </c>
      <c r="K98" s="5">
        <f t="shared" si="7"/>
        <v>0.44678737532417756</v>
      </c>
      <c r="L98" s="5">
        <f t="shared" si="8"/>
        <v>0.19961895874906752</v>
      </c>
      <c r="M98" s="54">
        <f t="shared" si="9"/>
        <v>5.6312223466044404E-3</v>
      </c>
    </row>
    <row r="99" spans="7:13" x14ac:dyDescent="0.3">
      <c r="G99" s="79">
        <v>43602</v>
      </c>
      <c r="H99" s="80">
        <v>79.614099999999993</v>
      </c>
      <c r="I99" s="16">
        <f t="shared" si="5"/>
        <v>79.743208637791767</v>
      </c>
      <c r="J99" s="5">
        <f t="shared" si="6"/>
        <v>-0.12910863779177362</v>
      </c>
      <c r="K99" s="5">
        <f t="shared" si="7"/>
        <v>0.12910863779177362</v>
      </c>
      <c r="L99" s="5">
        <f t="shared" si="8"/>
        <v>1.6669040352447394E-2</v>
      </c>
      <c r="M99" s="54">
        <f t="shared" si="9"/>
        <v>1.62168055396938E-3</v>
      </c>
    </row>
    <row r="100" spans="7:13" x14ac:dyDescent="0.3">
      <c r="G100" s="79">
        <v>43605</v>
      </c>
      <c r="H100" s="80">
        <v>77.994900000000001</v>
      </c>
      <c r="I100" s="16">
        <f t="shared" si="5"/>
        <v>79.730297774012598</v>
      </c>
      <c r="J100" s="5">
        <f t="shared" si="6"/>
        <v>-1.735397774012597</v>
      </c>
      <c r="K100" s="5">
        <f t="shared" si="7"/>
        <v>1.735397774012597</v>
      </c>
      <c r="L100" s="5">
        <f t="shared" si="8"/>
        <v>3.0116054340478766</v>
      </c>
      <c r="M100" s="54">
        <f t="shared" si="9"/>
        <v>2.2250144227540479E-2</v>
      </c>
    </row>
    <row r="101" spans="7:13" x14ac:dyDescent="0.3">
      <c r="G101" s="79">
        <v>43606</v>
      </c>
      <c r="H101" s="80">
        <v>78.738600000000005</v>
      </c>
      <c r="I101" s="16">
        <f t="shared" si="5"/>
        <v>79.556757996611353</v>
      </c>
      <c r="J101" s="5">
        <f t="shared" si="6"/>
        <v>-0.81815799661134747</v>
      </c>
      <c r="K101" s="5">
        <f t="shared" si="7"/>
        <v>0.81815799661134747</v>
      </c>
      <c r="L101" s="5">
        <f t="shared" si="8"/>
        <v>0.66938250741909366</v>
      </c>
      <c r="M101" s="54">
        <f t="shared" si="9"/>
        <v>1.0390812087227197E-2</v>
      </c>
    </row>
    <row r="102" spans="7:13" x14ac:dyDescent="0.3">
      <c r="G102" s="79">
        <v>43607</v>
      </c>
      <c r="H102" s="80">
        <v>78.324399999999997</v>
      </c>
      <c r="I102" s="16">
        <f t="shared" si="5"/>
        <v>79.474942196950224</v>
      </c>
      <c r="J102" s="5">
        <f t="shared" si="6"/>
        <v>-1.1505421969502265</v>
      </c>
      <c r="K102" s="5">
        <f t="shared" si="7"/>
        <v>1.1505421969502265</v>
      </c>
      <c r="L102" s="5">
        <f t="shared" si="8"/>
        <v>1.3237473469630539</v>
      </c>
      <c r="M102" s="54">
        <f t="shared" si="9"/>
        <v>1.4689447949173266E-2</v>
      </c>
    </row>
    <row r="103" spans="7:13" x14ac:dyDescent="0.3">
      <c r="G103" s="79">
        <v>43608</v>
      </c>
      <c r="H103" s="80">
        <v>77.797200000000004</v>
      </c>
      <c r="I103" s="16">
        <f t="shared" si="5"/>
        <v>79.359887977255212</v>
      </c>
      <c r="J103" s="5">
        <f t="shared" si="6"/>
        <v>-1.5626879772552087</v>
      </c>
      <c r="K103" s="5">
        <f t="shared" si="7"/>
        <v>1.5626879772552087</v>
      </c>
      <c r="L103" s="5">
        <f t="shared" si="8"/>
        <v>2.4419937142579755</v>
      </c>
      <c r="M103" s="54">
        <f t="shared" si="9"/>
        <v>2.0086686632105121E-2</v>
      </c>
    </row>
    <row r="104" spans="7:13" x14ac:dyDescent="0.3">
      <c r="G104" s="79">
        <v>43609</v>
      </c>
      <c r="H104" s="80">
        <v>77.345299999999995</v>
      </c>
      <c r="I104" s="16">
        <f t="shared" si="5"/>
        <v>79.203619179529696</v>
      </c>
      <c r="J104" s="5">
        <f t="shared" si="6"/>
        <v>-1.8583191795297012</v>
      </c>
      <c r="K104" s="5">
        <f t="shared" si="7"/>
        <v>1.8583191795297012</v>
      </c>
      <c r="L104" s="5">
        <f t="shared" si="8"/>
        <v>3.4533501730079417</v>
      </c>
      <c r="M104" s="54">
        <f t="shared" si="9"/>
        <v>2.4026271532073717E-2</v>
      </c>
    </row>
    <row r="105" spans="7:13" x14ac:dyDescent="0.3">
      <c r="G105" s="79">
        <v>43613</v>
      </c>
      <c r="H105" s="80">
        <v>76.441599999999994</v>
      </c>
      <c r="I105" s="16">
        <f t="shared" si="5"/>
        <v>79.017787261576728</v>
      </c>
      <c r="J105" s="5">
        <f t="shared" si="6"/>
        <v>-2.5761872615767345</v>
      </c>
      <c r="K105" s="5">
        <f t="shared" si="7"/>
        <v>2.5761872615767345</v>
      </c>
      <c r="L105" s="5">
        <f t="shared" si="8"/>
        <v>6.6367408067102343</v>
      </c>
      <c r="M105" s="54">
        <f t="shared" si="9"/>
        <v>3.3701378066088812E-2</v>
      </c>
    </row>
    <row r="106" spans="7:13" x14ac:dyDescent="0.3">
      <c r="G106" s="79">
        <v>43614</v>
      </c>
      <c r="H106" s="80">
        <v>74.248099999999994</v>
      </c>
      <c r="I106" s="16">
        <f t="shared" si="5"/>
        <v>78.760168535419055</v>
      </c>
      <c r="J106" s="5">
        <f t="shared" si="6"/>
        <v>-4.5120685354190613</v>
      </c>
      <c r="K106" s="5">
        <f t="shared" si="7"/>
        <v>4.5120685354190613</v>
      </c>
      <c r="L106" s="5">
        <f t="shared" si="8"/>
        <v>20.358762468318712</v>
      </c>
      <c r="M106" s="54">
        <f t="shared" si="9"/>
        <v>6.0770154864825655E-2</v>
      </c>
    </row>
    <row r="107" spans="7:13" x14ac:dyDescent="0.3">
      <c r="G107" s="79">
        <v>43615</v>
      </c>
      <c r="H107" s="80">
        <v>74.615200000000002</v>
      </c>
      <c r="I107" s="16">
        <f t="shared" si="5"/>
        <v>78.30896168187715</v>
      </c>
      <c r="J107" s="5">
        <f t="shared" si="6"/>
        <v>-3.6937616818771488</v>
      </c>
      <c r="K107" s="5">
        <f t="shared" si="7"/>
        <v>3.6937616818771488</v>
      </c>
      <c r="L107" s="5">
        <f t="shared" si="8"/>
        <v>13.643875362503904</v>
      </c>
      <c r="M107" s="54">
        <f t="shared" si="9"/>
        <v>4.950414502510412E-2</v>
      </c>
    </row>
    <row r="108" spans="7:13" x14ac:dyDescent="0.3">
      <c r="G108" s="79">
        <v>43616</v>
      </c>
      <c r="H108" s="80">
        <v>72.821600000000004</v>
      </c>
      <c r="I108" s="16">
        <f t="shared" si="5"/>
        <v>77.939585513689451</v>
      </c>
      <c r="J108" s="5">
        <f t="shared" si="6"/>
        <v>-5.1179855136894474</v>
      </c>
      <c r="K108" s="5">
        <f t="shared" si="7"/>
        <v>5.1179855136894474</v>
      </c>
      <c r="L108" s="5">
        <f t="shared" si="8"/>
        <v>26.193775718335036</v>
      </c>
      <c r="M108" s="54">
        <f t="shared" si="9"/>
        <v>7.0281146166651751E-2</v>
      </c>
    </row>
    <row r="109" spans="7:13" x14ac:dyDescent="0.3">
      <c r="G109" s="79">
        <v>43619</v>
      </c>
      <c r="H109" s="80">
        <v>73.595699999999994</v>
      </c>
      <c r="I109" s="16">
        <f t="shared" si="5"/>
        <v>77.427786962320511</v>
      </c>
      <c r="J109" s="5">
        <f t="shared" si="6"/>
        <v>-3.8320869623205169</v>
      </c>
      <c r="K109" s="5">
        <f t="shared" si="7"/>
        <v>3.8320869623205169</v>
      </c>
      <c r="L109" s="5">
        <f t="shared" si="8"/>
        <v>14.684890486786887</v>
      </c>
      <c r="M109" s="54">
        <f t="shared" si="9"/>
        <v>5.2069441045068082E-2</v>
      </c>
    </row>
    <row r="110" spans="7:13" x14ac:dyDescent="0.3">
      <c r="G110" s="79">
        <v>43620</v>
      </c>
      <c r="H110" s="80">
        <v>77.050799999999995</v>
      </c>
      <c r="I110" s="16">
        <f t="shared" si="5"/>
        <v>77.044578266088465</v>
      </c>
      <c r="J110" s="5">
        <f t="shared" si="6"/>
        <v>6.2217339115306913E-3</v>
      </c>
      <c r="K110" s="5">
        <f t="shared" si="7"/>
        <v>6.2217339115306913E-3</v>
      </c>
      <c r="L110" s="5">
        <f t="shared" si="8"/>
        <v>3.8709972865890994E-5</v>
      </c>
      <c r="M110" s="54">
        <f t="shared" si="9"/>
        <v>8.0748466096791879E-5</v>
      </c>
    </row>
    <row r="111" spans="7:13" x14ac:dyDescent="0.3">
      <c r="G111" s="79">
        <v>43621</v>
      </c>
      <c r="H111" s="80">
        <v>78.089200000000005</v>
      </c>
      <c r="I111" s="16">
        <f t="shared" si="5"/>
        <v>77.045200439479615</v>
      </c>
      <c r="J111" s="5">
        <f t="shared" si="6"/>
        <v>1.0439995605203904</v>
      </c>
      <c r="K111" s="5">
        <f t="shared" si="7"/>
        <v>1.0439995605203904</v>
      </c>
      <c r="L111" s="5">
        <f t="shared" si="8"/>
        <v>1.0899350823667684</v>
      </c>
      <c r="M111" s="54">
        <f t="shared" si="9"/>
        <v>1.3369320732193317E-2</v>
      </c>
    </row>
    <row r="112" spans="7:13" x14ac:dyDescent="0.3">
      <c r="G112" s="79">
        <v>43622</v>
      </c>
      <c r="H112" s="80">
        <v>77.834400000000002</v>
      </c>
      <c r="I112" s="16">
        <f t="shared" si="5"/>
        <v>77.14960039553165</v>
      </c>
      <c r="J112" s="5">
        <f t="shared" si="6"/>
        <v>0.68479960446835264</v>
      </c>
      <c r="K112" s="5">
        <f t="shared" si="7"/>
        <v>0.68479960446835264</v>
      </c>
      <c r="L112" s="5">
        <f t="shared" si="8"/>
        <v>0.46895049828001223</v>
      </c>
      <c r="M112" s="54">
        <f t="shared" si="9"/>
        <v>8.7981612817514179E-3</v>
      </c>
    </row>
    <row r="113" spans="7:13" x14ac:dyDescent="0.3">
      <c r="G113" s="79">
        <v>43623</v>
      </c>
      <c r="H113" s="80">
        <v>78.740600000000001</v>
      </c>
      <c r="I113" s="16">
        <f t="shared" si="5"/>
        <v>77.218080355978486</v>
      </c>
      <c r="J113" s="5">
        <f t="shared" si="6"/>
        <v>1.5225196440215143</v>
      </c>
      <c r="K113" s="5">
        <f t="shared" si="7"/>
        <v>1.5225196440215143</v>
      </c>
      <c r="L113" s="5">
        <f t="shared" si="8"/>
        <v>2.3180660664313986</v>
      </c>
      <c r="M113" s="54">
        <f t="shared" si="9"/>
        <v>1.9335890811366871E-2</v>
      </c>
    </row>
    <row r="114" spans="7:13" x14ac:dyDescent="0.3">
      <c r="G114" s="79">
        <v>43626</v>
      </c>
      <c r="H114" s="80">
        <v>77.957099999999997</v>
      </c>
      <c r="I114" s="16">
        <f t="shared" si="5"/>
        <v>77.370332320380641</v>
      </c>
      <c r="J114" s="5">
        <f t="shared" si="6"/>
        <v>0.58676767961935639</v>
      </c>
      <c r="K114" s="5">
        <f t="shared" si="7"/>
        <v>0.58676767961935639</v>
      </c>
      <c r="L114" s="5">
        <f t="shared" si="8"/>
        <v>0.34429630984588366</v>
      </c>
      <c r="M114" s="54">
        <f t="shared" si="9"/>
        <v>7.5268023004877865E-3</v>
      </c>
    </row>
    <row r="115" spans="7:13" x14ac:dyDescent="0.3">
      <c r="G115" s="79">
        <v>43627</v>
      </c>
      <c r="H115" s="80">
        <v>78.599000000000004</v>
      </c>
      <c r="I115" s="16">
        <f t="shared" si="5"/>
        <v>77.429009088342582</v>
      </c>
      <c r="J115" s="5">
        <f t="shared" si="6"/>
        <v>1.1699909116574219</v>
      </c>
      <c r="K115" s="5">
        <f t="shared" si="7"/>
        <v>1.1699909116574219</v>
      </c>
      <c r="L115" s="5">
        <f t="shared" si="8"/>
        <v>1.3688787333609651</v>
      </c>
      <c r="M115" s="54">
        <f t="shared" si="9"/>
        <v>1.4885569939279404E-2</v>
      </c>
    </row>
    <row r="116" spans="7:13" x14ac:dyDescent="0.3">
      <c r="G116" s="79">
        <v>43628</v>
      </c>
      <c r="H116" s="80">
        <v>78.004300000000001</v>
      </c>
      <c r="I116" s="16">
        <f t="shared" si="5"/>
        <v>77.54600817950832</v>
      </c>
      <c r="J116" s="5">
        <f t="shared" si="6"/>
        <v>0.45829182049168082</v>
      </c>
      <c r="K116" s="5">
        <f t="shared" si="7"/>
        <v>0.45829182049168082</v>
      </c>
      <c r="L116" s="5">
        <f t="shared" si="8"/>
        <v>0.21003139272957899</v>
      </c>
      <c r="M116" s="54">
        <f t="shared" si="9"/>
        <v>5.8752122702425483E-3</v>
      </c>
    </row>
    <row r="117" spans="7:13" x14ac:dyDescent="0.3">
      <c r="G117" s="79">
        <v>43629</v>
      </c>
      <c r="H117" s="80">
        <v>78.929400000000001</v>
      </c>
      <c r="I117" s="16">
        <f t="shared" si="5"/>
        <v>77.591837361557495</v>
      </c>
      <c r="J117" s="5">
        <f t="shared" si="6"/>
        <v>1.3375626384425061</v>
      </c>
      <c r="K117" s="5">
        <f t="shared" si="7"/>
        <v>1.3375626384425061</v>
      </c>
      <c r="L117" s="5">
        <f t="shared" si="8"/>
        <v>1.7890738117572784</v>
      </c>
      <c r="M117" s="54">
        <f t="shared" si="9"/>
        <v>1.6946317068703247E-2</v>
      </c>
    </row>
    <row r="118" spans="7:13" x14ac:dyDescent="0.3">
      <c r="G118" s="79">
        <v>43630</v>
      </c>
      <c r="H118" s="80">
        <v>78.768900000000002</v>
      </c>
      <c r="I118" s="16">
        <f t="shared" si="5"/>
        <v>77.725593625401743</v>
      </c>
      <c r="J118" s="5">
        <f t="shared" si="6"/>
        <v>1.0433063745982594</v>
      </c>
      <c r="K118" s="5">
        <f t="shared" si="7"/>
        <v>1.0433063745982594</v>
      </c>
      <c r="L118" s="5">
        <f t="shared" si="8"/>
        <v>1.0884881912773634</v>
      </c>
      <c r="M118" s="54">
        <f t="shared" si="9"/>
        <v>1.3245156078074714E-2</v>
      </c>
    </row>
    <row r="119" spans="7:13" x14ac:dyDescent="0.3">
      <c r="G119" s="79">
        <v>43633</v>
      </c>
      <c r="H119" s="80">
        <v>77.513400000000004</v>
      </c>
      <c r="I119" s="16">
        <f t="shared" si="5"/>
        <v>77.829924262861567</v>
      </c>
      <c r="J119" s="5">
        <f t="shared" si="6"/>
        <v>-0.31652426286156299</v>
      </c>
      <c r="K119" s="5">
        <f t="shared" si="7"/>
        <v>0.31652426286156299</v>
      </c>
      <c r="L119" s="5">
        <f t="shared" si="8"/>
        <v>0.10018760898005583</v>
      </c>
      <c r="M119" s="54">
        <f t="shared" si="9"/>
        <v>4.0834779904063423E-3</v>
      </c>
    </row>
    <row r="120" spans="7:13" x14ac:dyDescent="0.3">
      <c r="G120" s="79">
        <v>43634</v>
      </c>
      <c r="H120" s="80">
        <v>79.580799999999996</v>
      </c>
      <c r="I120" s="16">
        <f t="shared" si="5"/>
        <v>77.79827183657541</v>
      </c>
      <c r="J120" s="5">
        <f t="shared" si="6"/>
        <v>1.7825281634245869</v>
      </c>
      <c r="K120" s="5">
        <f t="shared" si="7"/>
        <v>1.7825281634245869</v>
      </c>
      <c r="L120" s="5">
        <f t="shared" si="8"/>
        <v>3.1774066534018308</v>
      </c>
      <c r="M120" s="54">
        <f t="shared" si="9"/>
        <v>2.2398972659543343E-2</v>
      </c>
    </row>
    <row r="121" spans="7:13" x14ac:dyDescent="0.3">
      <c r="G121" s="79">
        <v>43635</v>
      </c>
      <c r="H121" s="80">
        <v>78.872799999999998</v>
      </c>
      <c r="I121" s="16">
        <f t="shared" si="5"/>
        <v>77.97652465291786</v>
      </c>
      <c r="J121" s="5">
        <f t="shared" si="6"/>
        <v>0.8962753470821383</v>
      </c>
      <c r="K121" s="5">
        <f t="shared" si="7"/>
        <v>0.8962753470821383</v>
      </c>
      <c r="L121" s="5">
        <f t="shared" si="8"/>
        <v>0.8033094977872075</v>
      </c>
      <c r="M121" s="54">
        <f t="shared" si="9"/>
        <v>1.1363554318879745E-2</v>
      </c>
    </row>
    <row r="122" spans="7:13" x14ac:dyDescent="0.3">
      <c r="G122" s="79">
        <v>43636</v>
      </c>
      <c r="H122" s="80">
        <v>80.468199999999996</v>
      </c>
      <c r="I122" s="16">
        <f t="shared" si="5"/>
        <v>78.066152187626074</v>
      </c>
      <c r="J122" s="5">
        <f t="shared" si="6"/>
        <v>2.4020478123739224</v>
      </c>
      <c r="K122" s="5">
        <f t="shared" si="7"/>
        <v>2.4020478123739224</v>
      </c>
      <c r="L122" s="5">
        <f t="shared" si="8"/>
        <v>5.7698336929303462</v>
      </c>
      <c r="M122" s="54">
        <f t="shared" si="9"/>
        <v>2.9850895289989368E-2</v>
      </c>
    </row>
    <row r="123" spans="7:13" x14ac:dyDescent="0.3">
      <c r="G123" s="79">
        <v>43637</v>
      </c>
      <c r="H123" s="80">
        <v>80.949600000000004</v>
      </c>
      <c r="I123" s="16">
        <f t="shared" si="5"/>
        <v>78.306356968863469</v>
      </c>
      <c r="J123" s="5">
        <f t="shared" si="6"/>
        <v>2.6432430311365351</v>
      </c>
      <c r="K123" s="5">
        <f t="shared" si="7"/>
        <v>2.6432430311365351</v>
      </c>
      <c r="L123" s="5">
        <f t="shared" si="8"/>
        <v>6.9867337216518584</v>
      </c>
      <c r="M123" s="54">
        <f t="shared" si="9"/>
        <v>3.2652947403526825E-2</v>
      </c>
    </row>
    <row r="124" spans="7:13" x14ac:dyDescent="0.3">
      <c r="G124" s="79">
        <v>43640</v>
      </c>
      <c r="H124" s="80">
        <v>79.769599999999997</v>
      </c>
      <c r="I124" s="16">
        <f t="shared" si="5"/>
        <v>78.570681271977122</v>
      </c>
      <c r="J124" s="5">
        <f t="shared" si="6"/>
        <v>1.1989187280228748</v>
      </c>
      <c r="K124" s="5">
        <f t="shared" si="7"/>
        <v>1.1989187280228748</v>
      </c>
      <c r="L124" s="5">
        <f t="shared" si="8"/>
        <v>1.437406116403988</v>
      </c>
      <c r="M124" s="54">
        <f t="shared" si="9"/>
        <v>1.5029769837417698E-2</v>
      </c>
    </row>
    <row r="125" spans="7:13" x14ac:dyDescent="0.3">
      <c r="G125" s="79">
        <v>43641</v>
      </c>
      <c r="H125" s="80">
        <v>77.994900000000001</v>
      </c>
      <c r="I125" s="16">
        <f t="shared" si="5"/>
        <v>78.690573144779421</v>
      </c>
      <c r="J125" s="5">
        <f t="shared" si="6"/>
        <v>-0.69567314477941977</v>
      </c>
      <c r="K125" s="5">
        <f t="shared" si="7"/>
        <v>0.69567314477941977</v>
      </c>
      <c r="L125" s="5">
        <f t="shared" si="8"/>
        <v>0.48396112436728755</v>
      </c>
      <c r="M125" s="54">
        <f t="shared" si="9"/>
        <v>8.9194696676246753E-3</v>
      </c>
    </row>
    <row r="126" spans="7:13" x14ac:dyDescent="0.3">
      <c r="G126" s="79">
        <v>43642</v>
      </c>
      <c r="H126" s="80">
        <v>77.928799999999995</v>
      </c>
      <c r="I126" s="16">
        <f t="shared" si="5"/>
        <v>78.621005830301485</v>
      </c>
      <c r="J126" s="5">
        <f t="shared" si="6"/>
        <v>-0.6922058303014893</v>
      </c>
      <c r="K126" s="5">
        <f t="shared" si="7"/>
        <v>0.6922058303014893</v>
      </c>
      <c r="L126" s="5">
        <f t="shared" si="8"/>
        <v>0.47914891150337419</v>
      </c>
      <c r="M126" s="54">
        <f t="shared" si="9"/>
        <v>8.8825418882555532E-3</v>
      </c>
    </row>
    <row r="127" spans="7:13" x14ac:dyDescent="0.3">
      <c r="G127" s="79">
        <v>43643</v>
      </c>
      <c r="H127" s="80">
        <v>78.976600000000005</v>
      </c>
      <c r="I127" s="16">
        <f t="shared" si="5"/>
        <v>78.55178524727134</v>
      </c>
      <c r="J127" s="5">
        <f t="shared" si="6"/>
        <v>0.42481475272866476</v>
      </c>
      <c r="K127" s="5">
        <f t="shared" si="7"/>
        <v>0.42481475272866476</v>
      </c>
      <c r="L127" s="5">
        <f t="shared" si="8"/>
        <v>0.18046757413591658</v>
      </c>
      <c r="M127" s="54">
        <f t="shared" si="9"/>
        <v>5.3789952052717476E-3</v>
      </c>
    </row>
    <row r="128" spans="7:13" x14ac:dyDescent="0.3">
      <c r="G128" s="79">
        <v>43644</v>
      </c>
      <c r="H128" s="80">
        <v>79.250399999999999</v>
      </c>
      <c r="I128" s="16">
        <f t="shared" si="5"/>
        <v>78.594266722544205</v>
      </c>
      <c r="J128" s="5">
        <f t="shared" si="6"/>
        <v>0.65613327745579397</v>
      </c>
      <c r="K128" s="5">
        <f t="shared" si="7"/>
        <v>0.65613327745579397</v>
      </c>
      <c r="L128" s="5">
        <f t="shared" si="8"/>
        <v>0.4305108777848819</v>
      </c>
      <c r="M128" s="54">
        <f t="shared" si="9"/>
        <v>8.2792424701426618E-3</v>
      </c>
    </row>
    <row r="129" spans="7:13" x14ac:dyDescent="0.3">
      <c r="G129" s="79">
        <v>43647</v>
      </c>
      <c r="H129" s="80">
        <v>80.628600000000006</v>
      </c>
      <c r="I129" s="16">
        <f t="shared" si="5"/>
        <v>78.659880050289786</v>
      </c>
      <c r="J129" s="5">
        <f t="shared" si="6"/>
        <v>1.9687199497102199</v>
      </c>
      <c r="K129" s="5">
        <f t="shared" si="7"/>
        <v>1.9687199497102199</v>
      </c>
      <c r="L129" s="5">
        <f t="shared" si="8"/>
        <v>3.8758582403870108</v>
      </c>
      <c r="M129" s="54">
        <f t="shared" si="9"/>
        <v>2.4417141680622256E-2</v>
      </c>
    </row>
    <row r="130" spans="7:13" x14ac:dyDescent="0.3">
      <c r="G130" s="79">
        <v>43648</v>
      </c>
      <c r="H130" s="80">
        <v>80.203800000000001</v>
      </c>
      <c r="I130" s="16">
        <f t="shared" si="5"/>
        <v>78.856752045260805</v>
      </c>
      <c r="J130" s="5">
        <f t="shared" si="6"/>
        <v>1.347047954739196</v>
      </c>
      <c r="K130" s="5">
        <f t="shared" si="7"/>
        <v>1.347047954739196</v>
      </c>
      <c r="L130" s="5">
        <f t="shared" si="8"/>
        <v>1.8145381923670512</v>
      </c>
      <c r="M130" s="54">
        <f t="shared" si="9"/>
        <v>1.6795313373421161E-2</v>
      </c>
    </row>
    <row r="131" spans="7:13" x14ac:dyDescent="0.3">
      <c r="G131" s="79">
        <v>43649</v>
      </c>
      <c r="H131" s="80">
        <v>81.374399999999994</v>
      </c>
      <c r="I131" s="16">
        <f t="shared" si="5"/>
        <v>78.991456840734728</v>
      </c>
      <c r="J131" s="5">
        <f t="shared" si="6"/>
        <v>2.3829431592652668</v>
      </c>
      <c r="K131" s="5">
        <f t="shared" si="7"/>
        <v>2.3829431592652668</v>
      </c>
      <c r="L131" s="5">
        <f t="shared" si="8"/>
        <v>5.6784181002891305</v>
      </c>
      <c r="M131" s="54">
        <f t="shared" si="9"/>
        <v>2.928369560040095E-2</v>
      </c>
    </row>
    <row r="132" spans="7:13" x14ac:dyDescent="0.3">
      <c r="G132" s="79">
        <v>43651</v>
      </c>
      <c r="H132" s="80">
        <v>81.959699999999998</v>
      </c>
      <c r="I132" s="16">
        <f t="shared" si="5"/>
        <v>79.229751156661251</v>
      </c>
      <c r="J132" s="5">
        <f t="shared" si="6"/>
        <v>2.7299488433387467</v>
      </c>
      <c r="K132" s="5">
        <f t="shared" si="7"/>
        <v>2.7299488433387467</v>
      </c>
      <c r="L132" s="5">
        <f t="shared" si="8"/>
        <v>7.4526206872465606</v>
      </c>
      <c r="M132" s="54">
        <f t="shared" si="9"/>
        <v>3.3308428939329289E-2</v>
      </c>
    </row>
    <row r="133" spans="7:13" x14ac:dyDescent="0.3">
      <c r="G133" s="79">
        <v>43654</v>
      </c>
      <c r="H133" s="80">
        <v>83.526799999999994</v>
      </c>
      <c r="I133" s="16">
        <f t="shared" si="5"/>
        <v>79.502746040995135</v>
      </c>
      <c r="J133" s="5">
        <f t="shared" si="6"/>
        <v>4.0240539590048598</v>
      </c>
      <c r="K133" s="5">
        <f t="shared" si="7"/>
        <v>4.0240539590048598</v>
      </c>
      <c r="L133" s="5">
        <f t="shared" si="8"/>
        <v>16.193010264982686</v>
      </c>
      <c r="M133" s="54">
        <f t="shared" si="9"/>
        <v>4.8176800248601166E-2</v>
      </c>
    </row>
    <row r="134" spans="7:13" x14ac:dyDescent="0.3">
      <c r="G134" s="79">
        <v>43655</v>
      </c>
      <c r="H134" s="80">
        <v>83.111400000000003</v>
      </c>
      <c r="I134" s="16">
        <f t="shared" ref="I134:I197" si="10">alpha*H133+(1-alpha)*I133</f>
        <v>79.905151436895636</v>
      </c>
      <c r="J134" s="5">
        <f t="shared" ref="J134:J197" si="11">H134-I134</f>
        <v>3.2062485631043671</v>
      </c>
      <c r="K134" s="5">
        <f t="shared" ref="K134:K197" si="12">ABS(J134)</f>
        <v>3.2062485631043671</v>
      </c>
      <c r="L134" s="5">
        <f t="shared" ref="L134:L197" si="13">J134^2</f>
        <v>10.28002984840882</v>
      </c>
      <c r="M134" s="54">
        <f t="shared" ref="M134:M197" si="14">K134/H134</f>
        <v>3.8577722949010206E-2</v>
      </c>
    </row>
    <row r="135" spans="7:13" x14ac:dyDescent="0.3">
      <c r="G135" s="79">
        <v>43656</v>
      </c>
      <c r="H135" s="80">
        <v>82.545000000000002</v>
      </c>
      <c r="I135" s="16">
        <f t="shared" si="10"/>
        <v>80.225776293206067</v>
      </c>
      <c r="J135" s="5">
        <f t="shared" si="11"/>
        <v>2.3192237067939345</v>
      </c>
      <c r="K135" s="5">
        <f t="shared" si="12"/>
        <v>2.3192237067939345</v>
      </c>
      <c r="L135" s="5">
        <f t="shared" si="13"/>
        <v>5.3787986021549976</v>
      </c>
      <c r="M135" s="54">
        <f t="shared" si="14"/>
        <v>2.8096477155417462E-2</v>
      </c>
    </row>
    <row r="136" spans="7:13" x14ac:dyDescent="0.3">
      <c r="G136" s="79">
        <v>43657</v>
      </c>
      <c r="H136" s="80">
        <v>83.347399999999993</v>
      </c>
      <c r="I136" s="16">
        <f t="shared" si="10"/>
        <v>80.457698663885452</v>
      </c>
      <c r="J136" s="5">
        <f t="shared" si="11"/>
        <v>2.8897013361145412</v>
      </c>
      <c r="K136" s="5">
        <f t="shared" si="12"/>
        <v>2.8897013361145412</v>
      </c>
      <c r="L136" s="5">
        <f t="shared" si="13"/>
        <v>8.3503738119421644</v>
      </c>
      <c r="M136" s="54">
        <f t="shared" si="14"/>
        <v>3.4670563642231686E-2</v>
      </c>
    </row>
    <row r="137" spans="7:13" x14ac:dyDescent="0.3">
      <c r="G137" s="79">
        <v>43658</v>
      </c>
      <c r="H137" s="80">
        <v>84.131</v>
      </c>
      <c r="I137" s="16">
        <f t="shared" si="10"/>
        <v>80.746668797496909</v>
      </c>
      <c r="J137" s="5">
        <f t="shared" si="11"/>
        <v>3.3843312025030912</v>
      </c>
      <c r="K137" s="5">
        <f t="shared" si="12"/>
        <v>3.3843312025030912</v>
      </c>
      <c r="L137" s="5">
        <f t="shared" si="13"/>
        <v>11.453697688236019</v>
      </c>
      <c r="M137" s="54">
        <f t="shared" si="14"/>
        <v>4.0226922329499128E-2</v>
      </c>
    </row>
    <row r="138" spans="7:13" x14ac:dyDescent="0.3">
      <c r="G138" s="79">
        <v>43661</v>
      </c>
      <c r="H138" s="80">
        <v>84.470799999999997</v>
      </c>
      <c r="I138" s="16">
        <f t="shared" si="10"/>
        <v>81.085101917747224</v>
      </c>
      <c r="J138" s="5">
        <f t="shared" si="11"/>
        <v>3.3856980822527731</v>
      </c>
      <c r="K138" s="5">
        <f t="shared" si="12"/>
        <v>3.3856980822527731</v>
      </c>
      <c r="L138" s="5">
        <f t="shared" si="13"/>
        <v>11.462951504170105</v>
      </c>
      <c r="M138" s="54">
        <f t="shared" si="14"/>
        <v>4.0081283499774752E-2</v>
      </c>
    </row>
    <row r="139" spans="7:13" x14ac:dyDescent="0.3">
      <c r="G139" s="79">
        <v>43662</v>
      </c>
      <c r="H139" s="80">
        <v>83.640100000000004</v>
      </c>
      <c r="I139" s="16">
        <f t="shared" si="10"/>
        <v>81.423671725972497</v>
      </c>
      <c r="J139" s="5">
        <f t="shared" si="11"/>
        <v>2.216428274027507</v>
      </c>
      <c r="K139" s="5">
        <f t="shared" si="12"/>
        <v>2.216428274027507</v>
      </c>
      <c r="L139" s="5">
        <f t="shared" si="13"/>
        <v>4.9125542939085536</v>
      </c>
      <c r="M139" s="54">
        <f t="shared" si="14"/>
        <v>2.6499589001298503E-2</v>
      </c>
    </row>
    <row r="140" spans="7:13" x14ac:dyDescent="0.3">
      <c r="G140" s="79">
        <v>43663</v>
      </c>
      <c r="H140" s="80">
        <v>82.601699999999994</v>
      </c>
      <c r="I140" s="16">
        <f t="shared" si="10"/>
        <v>81.645314553375243</v>
      </c>
      <c r="J140" s="5">
        <f t="shared" si="11"/>
        <v>0.95638544662475056</v>
      </c>
      <c r="K140" s="5">
        <f t="shared" si="12"/>
        <v>0.95638544662475056</v>
      </c>
      <c r="L140" s="5">
        <f t="shared" si="13"/>
        <v>0.9146731225156236</v>
      </c>
      <c r="M140" s="54">
        <f t="shared" si="14"/>
        <v>1.1578278009105752E-2</v>
      </c>
    </row>
    <row r="141" spans="7:13" x14ac:dyDescent="0.3">
      <c r="G141" s="79">
        <v>43664</v>
      </c>
      <c r="H141" s="80">
        <v>82.545000000000002</v>
      </c>
      <c r="I141" s="16">
        <f t="shared" si="10"/>
        <v>81.740953098037721</v>
      </c>
      <c r="J141" s="5">
        <f t="shared" si="11"/>
        <v>0.80404690196228046</v>
      </c>
      <c r="K141" s="5">
        <f t="shared" si="12"/>
        <v>0.80404690196228046</v>
      </c>
      <c r="L141" s="5">
        <f t="shared" si="13"/>
        <v>0.64649142055514108</v>
      </c>
      <c r="M141" s="54">
        <f t="shared" si="14"/>
        <v>9.7407099395757524E-3</v>
      </c>
    </row>
    <row r="142" spans="7:13" x14ac:dyDescent="0.3">
      <c r="G142" s="79">
        <v>43665</v>
      </c>
      <c r="H142" s="80">
        <v>81.704800000000006</v>
      </c>
      <c r="I142" s="16">
        <f t="shared" si="10"/>
        <v>81.821357788233939</v>
      </c>
      <c r="J142" s="5">
        <f t="shared" si="11"/>
        <v>-0.11655778823393348</v>
      </c>
      <c r="K142" s="5">
        <f t="shared" si="12"/>
        <v>0.11655778823393348</v>
      </c>
      <c r="L142" s="5">
        <f t="shared" si="13"/>
        <v>1.3585717997986482E-2</v>
      </c>
      <c r="M142" s="54">
        <f t="shared" si="14"/>
        <v>1.4265721014424303E-3</v>
      </c>
    </row>
    <row r="143" spans="7:13" x14ac:dyDescent="0.3">
      <c r="G143" s="79">
        <v>43668</v>
      </c>
      <c r="H143" s="80">
        <v>81.157300000000006</v>
      </c>
      <c r="I143" s="16">
        <f t="shared" si="10"/>
        <v>81.809702009410543</v>
      </c>
      <c r="J143" s="5">
        <f t="shared" si="11"/>
        <v>-0.65240200941053672</v>
      </c>
      <c r="K143" s="5">
        <f t="shared" si="12"/>
        <v>0.65240200941053672</v>
      </c>
      <c r="L143" s="5">
        <f t="shared" si="13"/>
        <v>0.42562838188290603</v>
      </c>
      <c r="M143" s="54">
        <f t="shared" si="14"/>
        <v>8.0387347707542838E-3</v>
      </c>
    </row>
    <row r="144" spans="7:13" x14ac:dyDescent="0.3">
      <c r="G144" s="79">
        <v>43669</v>
      </c>
      <c r="H144" s="80">
        <v>81.846400000000003</v>
      </c>
      <c r="I144" s="16">
        <f t="shared" si="10"/>
        <v>81.744461808469495</v>
      </c>
      <c r="J144" s="5">
        <f t="shared" si="11"/>
        <v>0.10193819153050754</v>
      </c>
      <c r="K144" s="5">
        <f t="shared" si="12"/>
        <v>0.10193819153050754</v>
      </c>
      <c r="L144" s="5">
        <f t="shared" si="13"/>
        <v>1.0391394892510439E-2</v>
      </c>
      <c r="M144" s="54">
        <f t="shared" si="14"/>
        <v>1.2454816770255935E-3</v>
      </c>
    </row>
    <row r="145" spans="7:13" x14ac:dyDescent="0.3">
      <c r="G145" s="79">
        <v>43670</v>
      </c>
      <c r="H145" s="80">
        <v>81.846400000000003</v>
      </c>
      <c r="I145" s="16">
        <f t="shared" si="10"/>
        <v>81.754655627622554</v>
      </c>
      <c r="J145" s="5">
        <f t="shared" si="11"/>
        <v>9.1744372377448258E-2</v>
      </c>
      <c r="K145" s="5">
        <f t="shared" si="12"/>
        <v>9.1744372377448258E-2</v>
      </c>
      <c r="L145" s="5">
        <f t="shared" si="13"/>
        <v>8.4170298629318904E-3</v>
      </c>
      <c r="M145" s="54">
        <f t="shared" si="14"/>
        <v>1.1209335093229299E-3</v>
      </c>
    </row>
    <row r="146" spans="7:13" x14ac:dyDescent="0.3">
      <c r="G146" s="79">
        <v>43671</v>
      </c>
      <c r="H146" s="80">
        <v>82.394000000000005</v>
      </c>
      <c r="I146" s="16">
        <f t="shared" si="10"/>
        <v>81.763830064860301</v>
      </c>
      <c r="J146" s="5">
        <f t="shared" si="11"/>
        <v>0.63016993513970476</v>
      </c>
      <c r="K146" s="5">
        <f t="shared" si="12"/>
        <v>0.63016993513970476</v>
      </c>
      <c r="L146" s="5">
        <f t="shared" si="13"/>
        <v>0.39711414715397969</v>
      </c>
      <c r="M146" s="54">
        <f t="shared" si="14"/>
        <v>7.6482502990473178E-3</v>
      </c>
    </row>
    <row r="147" spans="7:13" x14ac:dyDescent="0.3">
      <c r="G147" s="79">
        <v>43672</v>
      </c>
      <c r="H147" s="80">
        <v>82.639399999999995</v>
      </c>
      <c r="I147" s="16">
        <f t="shared" si="10"/>
        <v>81.82684705837427</v>
      </c>
      <c r="J147" s="5">
        <f t="shared" si="11"/>
        <v>0.81255294162572511</v>
      </c>
      <c r="K147" s="5">
        <f t="shared" si="12"/>
        <v>0.81255294162572511</v>
      </c>
      <c r="L147" s="5">
        <f t="shared" si="13"/>
        <v>0.66024228294461906</v>
      </c>
      <c r="M147" s="54">
        <f t="shared" si="14"/>
        <v>9.8325125984182506E-3</v>
      </c>
    </row>
    <row r="148" spans="7:13" x14ac:dyDescent="0.3">
      <c r="G148" s="79">
        <v>43675</v>
      </c>
      <c r="H148" s="80">
        <v>82.7149</v>
      </c>
      <c r="I148" s="16">
        <f t="shared" si="10"/>
        <v>81.908102352536844</v>
      </c>
      <c r="J148" s="5">
        <f t="shared" si="11"/>
        <v>0.80679764746315641</v>
      </c>
      <c r="K148" s="5">
        <f t="shared" si="12"/>
        <v>0.80679764746315641</v>
      </c>
      <c r="L148" s="5">
        <f t="shared" si="13"/>
        <v>0.65092244395208365</v>
      </c>
      <c r="M148" s="54">
        <f t="shared" si="14"/>
        <v>9.7539578414911517E-3</v>
      </c>
    </row>
    <row r="149" spans="7:13" x14ac:dyDescent="0.3">
      <c r="G149" s="79">
        <v>43676</v>
      </c>
      <c r="H149" s="80">
        <v>82.3185</v>
      </c>
      <c r="I149" s="16">
        <f t="shared" si="10"/>
        <v>81.988782117283165</v>
      </c>
      <c r="J149" s="5">
        <f t="shared" si="11"/>
        <v>0.32971788271683522</v>
      </c>
      <c r="K149" s="5">
        <f t="shared" si="12"/>
        <v>0.32971788271683522</v>
      </c>
      <c r="L149" s="5">
        <f t="shared" si="13"/>
        <v>0.1087138821832727</v>
      </c>
      <c r="M149" s="54">
        <f t="shared" si="14"/>
        <v>4.0053922595386848E-3</v>
      </c>
    </row>
    <row r="150" spans="7:13" x14ac:dyDescent="0.3">
      <c r="G150" s="79">
        <v>43677</v>
      </c>
      <c r="H150" s="80">
        <v>81.213899999999995</v>
      </c>
      <c r="I150" s="16">
        <f t="shared" si="10"/>
        <v>82.021753905554846</v>
      </c>
      <c r="J150" s="5">
        <f t="shared" si="11"/>
        <v>-0.80785390555485037</v>
      </c>
      <c r="K150" s="5">
        <f t="shared" si="12"/>
        <v>0.80785390555485037</v>
      </c>
      <c r="L150" s="5">
        <f t="shared" si="13"/>
        <v>0.65262793272022512</v>
      </c>
      <c r="M150" s="54">
        <f t="shared" si="14"/>
        <v>9.9472369330231691E-3</v>
      </c>
    </row>
    <row r="151" spans="7:13" x14ac:dyDescent="0.3">
      <c r="G151" s="79">
        <v>43678</v>
      </c>
      <c r="H151" s="80">
        <v>78.466800000000006</v>
      </c>
      <c r="I151" s="16">
        <f t="shared" si="10"/>
        <v>81.940968514999369</v>
      </c>
      <c r="J151" s="5">
        <f t="shared" si="11"/>
        <v>-3.4741685149993629</v>
      </c>
      <c r="K151" s="5">
        <f t="shared" si="12"/>
        <v>3.4741685149993629</v>
      </c>
      <c r="L151" s="5">
        <f t="shared" si="13"/>
        <v>12.069846870612878</v>
      </c>
      <c r="M151" s="54">
        <f t="shared" si="14"/>
        <v>4.4275649255473178E-2</v>
      </c>
    </row>
    <row r="152" spans="7:13" x14ac:dyDescent="0.3">
      <c r="G152" s="79">
        <v>43679</v>
      </c>
      <c r="H152" s="80">
        <v>76.597700000000003</v>
      </c>
      <c r="I152" s="16">
        <f t="shared" si="10"/>
        <v>81.59355166349944</v>
      </c>
      <c r="J152" s="5">
        <f t="shared" si="11"/>
        <v>-4.9958516634994368</v>
      </c>
      <c r="K152" s="5">
        <f t="shared" si="12"/>
        <v>4.9958516634994368</v>
      </c>
      <c r="L152" s="5">
        <f t="shared" si="13"/>
        <v>24.958533843690091</v>
      </c>
      <c r="M152" s="54">
        <f t="shared" si="14"/>
        <v>6.5221953968584392E-2</v>
      </c>
    </row>
    <row r="153" spans="7:13" x14ac:dyDescent="0.3">
      <c r="G153" s="79">
        <v>43682</v>
      </c>
      <c r="H153" s="80">
        <v>74.549199999999999</v>
      </c>
      <c r="I153" s="16">
        <f t="shared" si="10"/>
        <v>81.093966497149495</v>
      </c>
      <c r="J153" s="5">
        <f t="shared" si="11"/>
        <v>-6.5447664971494959</v>
      </c>
      <c r="K153" s="5">
        <f t="shared" si="12"/>
        <v>6.5447664971494959</v>
      </c>
      <c r="L153" s="5">
        <f t="shared" si="13"/>
        <v>42.833968502210482</v>
      </c>
      <c r="M153" s="54">
        <f t="shared" si="14"/>
        <v>8.7791237158138469E-2</v>
      </c>
    </row>
    <row r="154" spans="7:13" x14ac:dyDescent="0.3">
      <c r="G154" s="79">
        <v>43683</v>
      </c>
      <c r="H154" s="80">
        <v>76.748800000000003</v>
      </c>
      <c r="I154" s="16">
        <f t="shared" si="10"/>
        <v>80.439489847434544</v>
      </c>
      <c r="J154" s="5">
        <f t="shared" si="11"/>
        <v>-3.6906898474345411</v>
      </c>
      <c r="K154" s="5">
        <f t="shared" si="12"/>
        <v>3.6906898474345411</v>
      </c>
      <c r="L154" s="5">
        <f t="shared" si="13"/>
        <v>13.621191549956396</v>
      </c>
      <c r="M154" s="54">
        <f t="shared" si="14"/>
        <v>4.8087915999136678E-2</v>
      </c>
    </row>
    <row r="155" spans="7:13" x14ac:dyDescent="0.3">
      <c r="G155" s="79">
        <v>43684</v>
      </c>
      <c r="H155" s="80">
        <v>76.729900000000001</v>
      </c>
      <c r="I155" s="16">
        <f t="shared" si="10"/>
        <v>80.070420862691094</v>
      </c>
      <c r="J155" s="5">
        <f t="shared" si="11"/>
        <v>-3.3405208626910934</v>
      </c>
      <c r="K155" s="5">
        <f t="shared" si="12"/>
        <v>3.3405208626910934</v>
      </c>
      <c r="L155" s="5">
        <f t="shared" si="13"/>
        <v>11.159079634074446</v>
      </c>
      <c r="M155" s="54">
        <f t="shared" si="14"/>
        <v>4.3536103431531817E-2</v>
      </c>
    </row>
    <row r="156" spans="7:13" x14ac:dyDescent="0.3">
      <c r="G156" s="79">
        <v>43685</v>
      </c>
      <c r="H156" s="80">
        <v>78.3536</v>
      </c>
      <c r="I156" s="16">
        <f t="shared" si="10"/>
        <v>79.736368776421983</v>
      </c>
      <c r="J156" s="5">
        <f t="shared" si="11"/>
        <v>-1.3827687764219831</v>
      </c>
      <c r="K156" s="5">
        <f t="shared" si="12"/>
        <v>1.3827687764219831</v>
      </c>
      <c r="L156" s="5">
        <f t="shared" si="13"/>
        <v>1.9120494890475483</v>
      </c>
      <c r="M156" s="54">
        <f t="shared" si="14"/>
        <v>1.7647801459307333E-2</v>
      </c>
    </row>
    <row r="157" spans="7:13" x14ac:dyDescent="0.3">
      <c r="G157" s="79">
        <v>43686</v>
      </c>
      <c r="H157" s="80">
        <v>77.390699999999995</v>
      </c>
      <c r="I157" s="16">
        <f t="shared" si="10"/>
        <v>79.598091898779785</v>
      </c>
      <c r="J157" s="5">
        <f t="shared" si="11"/>
        <v>-2.2073918987797896</v>
      </c>
      <c r="K157" s="5">
        <f t="shared" si="12"/>
        <v>2.2073918987797896</v>
      </c>
      <c r="L157" s="5">
        <f t="shared" si="13"/>
        <v>4.8725789947986451</v>
      </c>
      <c r="M157" s="54">
        <f t="shared" si="14"/>
        <v>2.8522702324436783E-2</v>
      </c>
    </row>
    <row r="158" spans="7:13" x14ac:dyDescent="0.3">
      <c r="G158" s="79">
        <v>43689</v>
      </c>
      <c r="H158" s="80">
        <v>77.0792</v>
      </c>
      <c r="I158" s="16">
        <f t="shared" si="10"/>
        <v>79.37735270890181</v>
      </c>
      <c r="J158" s="5">
        <f t="shared" si="11"/>
        <v>-2.2981527089018101</v>
      </c>
      <c r="K158" s="5">
        <f t="shared" si="12"/>
        <v>2.2981527089018101</v>
      </c>
      <c r="L158" s="5">
        <f t="shared" si="13"/>
        <v>5.281505873432728</v>
      </c>
      <c r="M158" s="54">
        <f t="shared" si="14"/>
        <v>2.9815471734291613E-2</v>
      </c>
    </row>
    <row r="159" spans="7:13" x14ac:dyDescent="0.3">
      <c r="G159" s="79">
        <v>43690</v>
      </c>
      <c r="H159" s="80">
        <v>78.655699999999996</v>
      </c>
      <c r="I159" s="16">
        <f t="shared" si="10"/>
        <v>79.147537438011639</v>
      </c>
      <c r="J159" s="5">
        <f t="shared" si="11"/>
        <v>-0.49183743801164326</v>
      </c>
      <c r="K159" s="5">
        <f t="shared" si="12"/>
        <v>0.49183743801164326</v>
      </c>
      <c r="L159" s="5">
        <f t="shared" si="13"/>
        <v>0.24190406542985701</v>
      </c>
      <c r="M159" s="54">
        <f t="shared" si="14"/>
        <v>6.2530425387053107E-3</v>
      </c>
    </row>
    <row r="160" spans="7:13" x14ac:dyDescent="0.3">
      <c r="G160" s="79">
        <v>43691</v>
      </c>
      <c r="H160" s="80">
        <v>76.493899999999996</v>
      </c>
      <c r="I160" s="16">
        <f t="shared" si="10"/>
        <v>79.098353694210488</v>
      </c>
      <c r="J160" s="5">
        <f t="shared" si="11"/>
        <v>-2.6044536942104912</v>
      </c>
      <c r="K160" s="5">
        <f t="shared" si="12"/>
        <v>2.6044536942104912</v>
      </c>
      <c r="L160" s="5">
        <f t="shared" si="13"/>
        <v>6.7831790452866745</v>
      </c>
      <c r="M160" s="54">
        <f t="shared" si="14"/>
        <v>3.4047861257047833E-2</v>
      </c>
    </row>
    <row r="161" spans="7:13" x14ac:dyDescent="0.3">
      <c r="G161" s="79">
        <v>43692</v>
      </c>
      <c r="H161" s="80">
        <v>75.058999999999997</v>
      </c>
      <c r="I161" s="16">
        <f t="shared" si="10"/>
        <v>78.837908324789439</v>
      </c>
      <c r="J161" s="5">
        <f t="shared" si="11"/>
        <v>-3.7789083247894411</v>
      </c>
      <c r="K161" s="5">
        <f t="shared" si="12"/>
        <v>3.7789083247894411</v>
      </c>
      <c r="L161" s="5">
        <f t="shared" si="13"/>
        <v>14.28014812716294</v>
      </c>
      <c r="M161" s="54">
        <f t="shared" si="14"/>
        <v>5.0345838937228597E-2</v>
      </c>
    </row>
    <row r="162" spans="7:13" x14ac:dyDescent="0.3">
      <c r="G162" s="79">
        <v>43693</v>
      </c>
      <c r="H162" s="80">
        <v>75.785799999999995</v>
      </c>
      <c r="I162" s="16">
        <f t="shared" si="10"/>
        <v>78.460017492310499</v>
      </c>
      <c r="J162" s="5">
        <f t="shared" si="11"/>
        <v>-2.674217492310504</v>
      </c>
      <c r="K162" s="5">
        <f t="shared" si="12"/>
        <v>2.674217492310504</v>
      </c>
      <c r="L162" s="5">
        <f t="shared" si="13"/>
        <v>7.1514391961794805</v>
      </c>
      <c r="M162" s="54">
        <f t="shared" si="14"/>
        <v>3.5286524550911968E-2</v>
      </c>
    </row>
    <row r="163" spans="7:13" x14ac:dyDescent="0.3">
      <c r="G163" s="79">
        <v>43696</v>
      </c>
      <c r="H163" s="80">
        <v>76.588200000000001</v>
      </c>
      <c r="I163" s="16">
        <f t="shared" si="10"/>
        <v>78.192595743079451</v>
      </c>
      <c r="J163" s="5">
        <f t="shared" si="11"/>
        <v>-1.6043957430794507</v>
      </c>
      <c r="K163" s="5">
        <f t="shared" si="12"/>
        <v>1.6043957430794507</v>
      </c>
      <c r="L163" s="5">
        <f t="shared" si="13"/>
        <v>2.5740857004114628</v>
      </c>
      <c r="M163" s="54">
        <f t="shared" si="14"/>
        <v>2.0948341168475701E-2</v>
      </c>
    </row>
    <row r="164" spans="7:13" x14ac:dyDescent="0.3">
      <c r="G164" s="79">
        <v>43697</v>
      </c>
      <c r="H164" s="80">
        <v>76.021900000000002</v>
      </c>
      <c r="I164" s="16">
        <f t="shared" si="10"/>
        <v>78.032156168771508</v>
      </c>
      <c r="J164" s="5">
        <f t="shared" si="11"/>
        <v>-2.0102561687715053</v>
      </c>
      <c r="K164" s="5">
        <f t="shared" si="12"/>
        <v>2.0102561687715053</v>
      </c>
      <c r="L164" s="5">
        <f t="shared" si="13"/>
        <v>4.0411298640838904</v>
      </c>
      <c r="M164" s="54">
        <f t="shared" si="14"/>
        <v>2.6443119269204073E-2</v>
      </c>
    </row>
    <row r="165" spans="7:13" x14ac:dyDescent="0.3">
      <c r="G165" s="79">
        <v>43698</v>
      </c>
      <c r="H165" s="80">
        <v>78.108099999999993</v>
      </c>
      <c r="I165" s="16">
        <f t="shared" si="10"/>
        <v>77.831130551894347</v>
      </c>
      <c r="J165" s="5">
        <f t="shared" si="11"/>
        <v>0.27696944810564617</v>
      </c>
      <c r="K165" s="5">
        <f t="shared" si="12"/>
        <v>0.27696944810564617</v>
      </c>
      <c r="L165" s="5">
        <f t="shared" si="13"/>
        <v>7.6712075183946224E-2</v>
      </c>
      <c r="M165" s="54">
        <f t="shared" si="14"/>
        <v>3.5459760012808684E-3</v>
      </c>
    </row>
    <row r="166" spans="7:13" x14ac:dyDescent="0.3">
      <c r="G166" s="79">
        <v>43699</v>
      </c>
      <c r="H166" s="80">
        <v>78.646199999999993</v>
      </c>
      <c r="I166" s="16">
        <f t="shared" si="10"/>
        <v>77.858827496704919</v>
      </c>
      <c r="J166" s="5">
        <f t="shared" si="11"/>
        <v>0.78737250329507447</v>
      </c>
      <c r="K166" s="5">
        <f t="shared" si="12"/>
        <v>0.78737250329507447</v>
      </c>
      <c r="L166" s="5">
        <f t="shared" si="13"/>
        <v>0.61995545894515203</v>
      </c>
      <c r="M166" s="54">
        <f t="shared" si="14"/>
        <v>1.0011577206464832E-2</v>
      </c>
    </row>
    <row r="167" spans="7:13" x14ac:dyDescent="0.3">
      <c r="G167" s="79">
        <v>43700</v>
      </c>
      <c r="H167" s="80">
        <v>75.936899999999994</v>
      </c>
      <c r="I167" s="16">
        <f t="shared" si="10"/>
        <v>77.937564747034429</v>
      </c>
      <c r="J167" s="5">
        <f t="shared" si="11"/>
        <v>-2.0006647470344348</v>
      </c>
      <c r="K167" s="5">
        <f t="shared" si="12"/>
        <v>2.0006647470344348</v>
      </c>
      <c r="L167" s="5">
        <f t="shared" si="13"/>
        <v>4.0026594300263589</v>
      </c>
      <c r="M167" s="54">
        <f t="shared" si="14"/>
        <v>2.6346410599253259E-2</v>
      </c>
    </row>
    <row r="168" spans="7:13" x14ac:dyDescent="0.3">
      <c r="G168" s="79">
        <v>43703</v>
      </c>
      <c r="H168" s="80">
        <v>77.645600000000002</v>
      </c>
      <c r="I168" s="16">
        <f t="shared" si="10"/>
        <v>77.737498272330981</v>
      </c>
      <c r="J168" s="5">
        <f t="shared" si="11"/>
        <v>-9.189827233097958E-2</v>
      </c>
      <c r="K168" s="5">
        <f t="shared" si="12"/>
        <v>9.189827233097958E-2</v>
      </c>
      <c r="L168" s="5">
        <f t="shared" si="13"/>
        <v>8.4452924574188876E-3</v>
      </c>
      <c r="M168" s="54">
        <f t="shared" si="14"/>
        <v>1.1835605923707149E-3</v>
      </c>
    </row>
    <row r="169" spans="7:13" x14ac:dyDescent="0.3">
      <c r="G169" s="79">
        <v>43704</v>
      </c>
      <c r="H169" s="80">
        <v>77.437899999999999</v>
      </c>
      <c r="I169" s="16">
        <f t="shared" si="10"/>
        <v>77.728308445097895</v>
      </c>
      <c r="J169" s="5">
        <f t="shared" si="11"/>
        <v>-0.29040844509789565</v>
      </c>
      <c r="K169" s="5">
        <f t="shared" si="12"/>
        <v>0.29040844509789565</v>
      </c>
      <c r="L169" s="5">
        <f t="shared" si="13"/>
        <v>8.4337064984177479E-2</v>
      </c>
      <c r="M169" s="54">
        <f t="shared" si="14"/>
        <v>3.7502107507808922E-3</v>
      </c>
    </row>
    <row r="170" spans="7:13" x14ac:dyDescent="0.3">
      <c r="G170" s="79">
        <v>43705</v>
      </c>
      <c r="H170" s="80">
        <v>78.806700000000006</v>
      </c>
      <c r="I170" s="16">
        <f t="shared" si="10"/>
        <v>77.699267600588115</v>
      </c>
      <c r="J170" s="5">
        <f t="shared" si="11"/>
        <v>1.1074323994118913</v>
      </c>
      <c r="K170" s="5">
        <f t="shared" si="12"/>
        <v>1.1074323994118913</v>
      </c>
      <c r="L170" s="5">
        <f t="shared" si="13"/>
        <v>1.2264065192671787</v>
      </c>
      <c r="M170" s="54">
        <f t="shared" si="14"/>
        <v>1.4052515831926616E-2</v>
      </c>
    </row>
    <row r="171" spans="7:13" x14ac:dyDescent="0.3">
      <c r="G171" s="79">
        <v>43706</v>
      </c>
      <c r="H171" s="80">
        <v>80.600300000000004</v>
      </c>
      <c r="I171" s="16">
        <f t="shared" si="10"/>
        <v>77.810010840529301</v>
      </c>
      <c r="J171" s="5">
        <f t="shared" si="11"/>
        <v>2.7902891594707029</v>
      </c>
      <c r="K171" s="5">
        <f t="shared" si="12"/>
        <v>2.7902891594707029</v>
      </c>
      <c r="L171" s="5">
        <f t="shared" si="13"/>
        <v>7.7857135934597217</v>
      </c>
      <c r="M171" s="54">
        <f t="shared" si="14"/>
        <v>3.4618843347614121E-2</v>
      </c>
    </row>
    <row r="172" spans="7:13" x14ac:dyDescent="0.3">
      <c r="G172" s="79">
        <v>43707</v>
      </c>
      <c r="H172" s="80">
        <v>79.975700000000003</v>
      </c>
      <c r="I172" s="16">
        <f t="shared" si="10"/>
        <v>78.089039756476367</v>
      </c>
      <c r="J172" s="5">
        <f t="shared" si="11"/>
        <v>1.8866602435236359</v>
      </c>
      <c r="K172" s="5">
        <f t="shared" si="12"/>
        <v>1.8866602435236359</v>
      </c>
      <c r="L172" s="5">
        <f t="shared" si="13"/>
        <v>3.5594868744926651</v>
      </c>
      <c r="M172" s="54">
        <f t="shared" si="14"/>
        <v>2.3590418633705437E-2</v>
      </c>
    </row>
    <row r="173" spans="7:13" x14ac:dyDescent="0.3">
      <c r="G173" s="79">
        <v>43711</v>
      </c>
      <c r="H173" s="80">
        <v>80.136600000000001</v>
      </c>
      <c r="I173" s="16">
        <f t="shared" si="10"/>
        <v>78.277705780828725</v>
      </c>
      <c r="J173" s="5">
        <f t="shared" si="11"/>
        <v>1.8588942191712761</v>
      </c>
      <c r="K173" s="5">
        <f t="shared" si="12"/>
        <v>1.8588942191712761</v>
      </c>
      <c r="L173" s="5">
        <f t="shared" si="13"/>
        <v>3.4554877180683881</v>
      </c>
      <c r="M173" s="54">
        <f t="shared" si="14"/>
        <v>2.3196569597053979E-2</v>
      </c>
    </row>
    <row r="174" spans="7:13" x14ac:dyDescent="0.3">
      <c r="G174" s="79">
        <v>43712</v>
      </c>
      <c r="H174" s="80">
        <v>81.726600000000005</v>
      </c>
      <c r="I174" s="16">
        <f t="shared" si="10"/>
        <v>78.46359520274585</v>
      </c>
      <c r="J174" s="5">
        <f t="shared" si="11"/>
        <v>3.2630047972541547</v>
      </c>
      <c r="K174" s="5">
        <f t="shared" si="12"/>
        <v>3.2630047972541547</v>
      </c>
      <c r="L174" s="5">
        <f t="shared" si="13"/>
        <v>10.647200306903628</v>
      </c>
      <c r="M174" s="54">
        <f t="shared" si="14"/>
        <v>3.9925860090278494E-2</v>
      </c>
    </row>
    <row r="175" spans="7:13" x14ac:dyDescent="0.3">
      <c r="G175" s="79">
        <v>43713</v>
      </c>
      <c r="H175" s="80">
        <v>83.6858</v>
      </c>
      <c r="I175" s="16">
        <f t="shared" si="10"/>
        <v>78.789895682471268</v>
      </c>
      <c r="J175" s="5">
        <f t="shared" si="11"/>
        <v>4.895904317528732</v>
      </c>
      <c r="K175" s="5">
        <f t="shared" si="12"/>
        <v>4.895904317528732</v>
      </c>
      <c r="L175" s="5">
        <f t="shared" si="13"/>
        <v>23.969879086396478</v>
      </c>
      <c r="M175" s="54">
        <f t="shared" si="14"/>
        <v>5.8503405805151315E-2</v>
      </c>
    </row>
    <row r="176" spans="7:13" x14ac:dyDescent="0.3">
      <c r="G176" s="79">
        <v>43714</v>
      </c>
      <c r="H176" s="80">
        <v>83.941299999999998</v>
      </c>
      <c r="I176" s="16">
        <f t="shared" si="10"/>
        <v>79.279486114224142</v>
      </c>
      <c r="J176" s="5">
        <f t="shared" si="11"/>
        <v>4.6618138857758566</v>
      </c>
      <c r="K176" s="5">
        <f t="shared" si="12"/>
        <v>4.6618138857758566</v>
      </c>
      <c r="L176" s="5">
        <f t="shared" si="13"/>
        <v>21.732508705612592</v>
      </c>
      <c r="M176" s="54">
        <f t="shared" si="14"/>
        <v>5.5536593855180429E-2</v>
      </c>
    </row>
    <row r="177" spans="7:13" x14ac:dyDescent="0.3">
      <c r="G177" s="79">
        <v>43717</v>
      </c>
      <c r="H177" s="80">
        <v>83.922399999999996</v>
      </c>
      <c r="I177" s="16">
        <f t="shared" si="10"/>
        <v>79.745667502801737</v>
      </c>
      <c r="J177" s="5">
        <f t="shared" si="11"/>
        <v>4.1767324971982589</v>
      </c>
      <c r="K177" s="5">
        <f t="shared" si="12"/>
        <v>4.1767324971982589</v>
      </c>
      <c r="L177" s="5">
        <f t="shared" si="13"/>
        <v>17.445094353152005</v>
      </c>
      <c r="M177" s="54">
        <f t="shared" si="14"/>
        <v>4.9768982979493663E-2</v>
      </c>
    </row>
    <row r="178" spans="7:13" x14ac:dyDescent="0.3">
      <c r="G178" s="79">
        <v>43718</v>
      </c>
      <c r="H178" s="80">
        <v>82.180899999999994</v>
      </c>
      <c r="I178" s="16">
        <f t="shared" si="10"/>
        <v>80.163340752521563</v>
      </c>
      <c r="J178" s="5">
        <f t="shared" si="11"/>
        <v>2.017559247478431</v>
      </c>
      <c r="K178" s="5">
        <f t="shared" si="12"/>
        <v>2.017559247478431</v>
      </c>
      <c r="L178" s="5">
        <f t="shared" si="13"/>
        <v>4.0705453170857329</v>
      </c>
      <c r="M178" s="54">
        <f t="shared" si="14"/>
        <v>2.4550220884395658E-2</v>
      </c>
    </row>
    <row r="179" spans="7:13" x14ac:dyDescent="0.3">
      <c r="G179" s="79">
        <v>43719</v>
      </c>
      <c r="H179" s="80">
        <v>82.105199999999996</v>
      </c>
      <c r="I179" s="16">
        <f t="shared" si="10"/>
        <v>80.365096677269406</v>
      </c>
      <c r="J179" s="5">
        <f t="shared" si="11"/>
        <v>1.7401033227305902</v>
      </c>
      <c r="K179" s="5">
        <f t="shared" si="12"/>
        <v>1.7401033227305902</v>
      </c>
      <c r="L179" s="5">
        <f t="shared" si="13"/>
        <v>3.0279595737780407</v>
      </c>
      <c r="M179" s="54">
        <f t="shared" si="14"/>
        <v>2.1193582412935969E-2</v>
      </c>
    </row>
    <row r="180" spans="7:13" x14ac:dyDescent="0.3">
      <c r="G180" s="79">
        <v>43720</v>
      </c>
      <c r="H180" s="80">
        <v>82.975899999999996</v>
      </c>
      <c r="I180" s="16">
        <f t="shared" si="10"/>
        <v>80.539107009542477</v>
      </c>
      <c r="J180" s="5">
        <f t="shared" si="11"/>
        <v>2.4367929904575192</v>
      </c>
      <c r="K180" s="5">
        <f t="shared" si="12"/>
        <v>2.4367929904575192</v>
      </c>
      <c r="L180" s="5">
        <f t="shared" si="13"/>
        <v>5.9379600783428987</v>
      </c>
      <c r="M180" s="54">
        <f t="shared" si="14"/>
        <v>2.9367478875884676E-2</v>
      </c>
    </row>
    <row r="181" spans="7:13" x14ac:dyDescent="0.3">
      <c r="G181" s="79">
        <v>43721</v>
      </c>
      <c r="H181" s="80">
        <v>82.6447</v>
      </c>
      <c r="I181" s="16">
        <f t="shared" si="10"/>
        <v>80.782786308588229</v>
      </c>
      <c r="J181" s="5">
        <f t="shared" si="11"/>
        <v>1.8619136914117718</v>
      </c>
      <c r="K181" s="5">
        <f t="shared" si="12"/>
        <v>1.8619136914117718</v>
      </c>
      <c r="L181" s="5">
        <f t="shared" si="13"/>
        <v>3.4667225942666104</v>
      </c>
      <c r="M181" s="54">
        <f t="shared" si="14"/>
        <v>2.2529136065734062E-2</v>
      </c>
    </row>
    <row r="182" spans="7:13" x14ac:dyDescent="0.3">
      <c r="G182" s="79">
        <v>43724</v>
      </c>
      <c r="H182" s="80">
        <v>82.597300000000004</v>
      </c>
      <c r="I182" s="16">
        <f t="shared" si="10"/>
        <v>80.968977677729413</v>
      </c>
      <c r="J182" s="5">
        <f t="shared" si="11"/>
        <v>1.6283223222705914</v>
      </c>
      <c r="K182" s="5">
        <f t="shared" si="12"/>
        <v>1.6283223222705914</v>
      </c>
      <c r="L182" s="5">
        <f t="shared" si="13"/>
        <v>2.6514335852046917</v>
      </c>
      <c r="M182" s="54">
        <f t="shared" si="14"/>
        <v>1.9713989709961358E-2</v>
      </c>
    </row>
    <row r="183" spans="7:13" x14ac:dyDescent="0.3">
      <c r="G183" s="79">
        <v>43725</v>
      </c>
      <c r="H183" s="80">
        <v>82.900199999999998</v>
      </c>
      <c r="I183" s="16">
        <f t="shared" si="10"/>
        <v>81.131809909956473</v>
      </c>
      <c r="J183" s="5">
        <f t="shared" si="11"/>
        <v>1.7683900900435248</v>
      </c>
      <c r="K183" s="5">
        <f t="shared" si="12"/>
        <v>1.7683900900435248</v>
      </c>
      <c r="L183" s="5">
        <f t="shared" si="13"/>
        <v>3.1272035105641458</v>
      </c>
      <c r="M183" s="54">
        <f t="shared" si="14"/>
        <v>2.1331553965412926E-2</v>
      </c>
    </row>
    <row r="184" spans="7:13" x14ac:dyDescent="0.3">
      <c r="G184" s="79">
        <v>43726</v>
      </c>
      <c r="H184" s="80">
        <v>83.364000000000004</v>
      </c>
      <c r="I184" s="16">
        <f t="shared" si="10"/>
        <v>81.308648918960827</v>
      </c>
      <c r="J184" s="5">
        <f t="shared" si="11"/>
        <v>2.0553510810391771</v>
      </c>
      <c r="K184" s="5">
        <f t="shared" si="12"/>
        <v>2.0553510810391771</v>
      </c>
      <c r="L184" s="5">
        <f t="shared" si="13"/>
        <v>4.2244680663289138</v>
      </c>
      <c r="M184" s="54">
        <f t="shared" si="14"/>
        <v>2.4655139880993916E-2</v>
      </c>
    </row>
    <row r="185" spans="7:13" x14ac:dyDescent="0.3">
      <c r="G185" s="79">
        <v>43727</v>
      </c>
      <c r="H185" s="80">
        <v>83.004300000000001</v>
      </c>
      <c r="I185" s="16">
        <f t="shared" si="10"/>
        <v>81.514184027064744</v>
      </c>
      <c r="J185" s="5">
        <f t="shared" si="11"/>
        <v>1.4901159729352571</v>
      </c>
      <c r="K185" s="5">
        <f t="shared" si="12"/>
        <v>1.4901159729352571</v>
      </c>
      <c r="L185" s="5">
        <f t="shared" si="13"/>
        <v>2.2204456127967878</v>
      </c>
      <c r="M185" s="54">
        <f t="shared" si="14"/>
        <v>1.7952274435604626E-2</v>
      </c>
    </row>
    <row r="186" spans="7:13" x14ac:dyDescent="0.3">
      <c r="G186" s="79">
        <v>43728</v>
      </c>
      <c r="H186" s="80">
        <v>82.038899999999998</v>
      </c>
      <c r="I186" s="16">
        <f t="shared" si="10"/>
        <v>81.663195624358281</v>
      </c>
      <c r="J186" s="5">
        <f t="shared" si="11"/>
        <v>0.37570437564171755</v>
      </c>
      <c r="K186" s="5">
        <f t="shared" si="12"/>
        <v>0.37570437564171755</v>
      </c>
      <c r="L186" s="5">
        <f t="shared" si="13"/>
        <v>0.14115377787633279</v>
      </c>
      <c r="M186" s="54">
        <f t="shared" si="14"/>
        <v>4.5795881666102004E-3</v>
      </c>
    </row>
    <row r="187" spans="7:13" x14ac:dyDescent="0.3">
      <c r="G187" s="79">
        <v>43731</v>
      </c>
      <c r="H187" s="80">
        <v>82.994900000000001</v>
      </c>
      <c r="I187" s="16">
        <f t="shared" si="10"/>
        <v>81.700766061922451</v>
      </c>
      <c r="J187" s="5">
        <f t="shared" si="11"/>
        <v>1.2941339380775503</v>
      </c>
      <c r="K187" s="5">
        <f t="shared" si="12"/>
        <v>1.2941339380775503</v>
      </c>
      <c r="L187" s="5">
        <f t="shared" si="13"/>
        <v>1.6747826496841087</v>
      </c>
      <c r="M187" s="54">
        <f t="shared" si="14"/>
        <v>1.559293327755742E-2</v>
      </c>
    </row>
    <row r="188" spans="7:13" x14ac:dyDescent="0.3">
      <c r="G188" s="79">
        <v>43732</v>
      </c>
      <c r="H188" s="80">
        <v>82.512200000000007</v>
      </c>
      <c r="I188" s="16">
        <f t="shared" si="10"/>
        <v>81.830179455730217</v>
      </c>
      <c r="J188" s="5">
        <f t="shared" si="11"/>
        <v>0.68202054426978975</v>
      </c>
      <c r="K188" s="5">
        <f t="shared" si="12"/>
        <v>0.68202054426978975</v>
      </c>
      <c r="L188" s="5">
        <f t="shared" si="13"/>
        <v>0.46515202280606022</v>
      </c>
      <c r="M188" s="54">
        <f t="shared" si="14"/>
        <v>8.265693367402514E-3</v>
      </c>
    </row>
    <row r="189" spans="7:13" x14ac:dyDescent="0.3">
      <c r="G189" s="79">
        <v>43733</v>
      </c>
      <c r="H189" s="80">
        <v>85.947800000000001</v>
      </c>
      <c r="I189" s="16">
        <f t="shared" si="10"/>
        <v>81.898381510157208</v>
      </c>
      <c r="J189" s="5">
        <f t="shared" si="11"/>
        <v>4.0494184898427932</v>
      </c>
      <c r="K189" s="5">
        <f t="shared" si="12"/>
        <v>4.0494184898427932</v>
      </c>
      <c r="L189" s="5">
        <f t="shared" si="13"/>
        <v>16.397790105880688</v>
      </c>
      <c r="M189" s="54">
        <f t="shared" si="14"/>
        <v>4.7114859133599619E-2</v>
      </c>
    </row>
    <row r="190" spans="7:13" x14ac:dyDescent="0.3">
      <c r="G190" s="79">
        <v>43734</v>
      </c>
      <c r="H190" s="80">
        <v>87.234999999999999</v>
      </c>
      <c r="I190" s="16">
        <f t="shared" si="10"/>
        <v>82.303323359141487</v>
      </c>
      <c r="J190" s="5">
        <f t="shared" si="11"/>
        <v>4.9316766408585124</v>
      </c>
      <c r="K190" s="5">
        <f t="shared" si="12"/>
        <v>4.9316766408585124</v>
      </c>
      <c r="L190" s="5">
        <f t="shared" si="13"/>
        <v>24.3214344899895</v>
      </c>
      <c r="M190" s="54">
        <f t="shared" si="14"/>
        <v>5.6533233688983921E-2</v>
      </c>
    </row>
    <row r="191" spans="7:13" x14ac:dyDescent="0.3">
      <c r="G191" s="79">
        <v>43735</v>
      </c>
      <c r="H191" s="80">
        <v>87.367500000000007</v>
      </c>
      <c r="I191" s="16">
        <f t="shared" si="10"/>
        <v>82.796491023227347</v>
      </c>
      <c r="J191" s="5">
        <f t="shared" si="11"/>
        <v>4.57100897677266</v>
      </c>
      <c r="K191" s="5">
        <f t="shared" si="12"/>
        <v>4.57100897677266</v>
      </c>
      <c r="L191" s="5">
        <f t="shared" si="13"/>
        <v>20.894123065736242</v>
      </c>
      <c r="M191" s="54">
        <f t="shared" si="14"/>
        <v>5.2319329004179585E-2</v>
      </c>
    </row>
    <row r="192" spans="7:13" x14ac:dyDescent="0.3">
      <c r="G192" s="79">
        <v>43738</v>
      </c>
      <c r="H192" s="80">
        <v>88.891300000000001</v>
      </c>
      <c r="I192" s="16">
        <f t="shared" si="10"/>
        <v>83.253591920904611</v>
      </c>
      <c r="J192" s="5">
        <f t="shared" si="11"/>
        <v>5.6377080790953897</v>
      </c>
      <c r="K192" s="5">
        <f t="shared" si="12"/>
        <v>5.6377080790953897</v>
      </c>
      <c r="L192" s="5">
        <f t="shared" si="13"/>
        <v>31.783752385097429</v>
      </c>
      <c r="M192" s="54">
        <f t="shared" si="14"/>
        <v>6.3422495554631211E-2</v>
      </c>
    </row>
    <row r="193" spans="7:13" x14ac:dyDescent="0.3">
      <c r="G193" s="79">
        <v>43739</v>
      </c>
      <c r="H193" s="80">
        <v>87.339100000000002</v>
      </c>
      <c r="I193" s="16">
        <f t="shared" si="10"/>
        <v>83.817362728814146</v>
      </c>
      <c r="J193" s="5">
        <f t="shared" si="11"/>
        <v>3.5217372711858559</v>
      </c>
      <c r="K193" s="5">
        <f t="shared" si="12"/>
        <v>3.5217372711858559</v>
      </c>
      <c r="L193" s="5">
        <f t="shared" si="13"/>
        <v>12.402633407259598</v>
      </c>
      <c r="M193" s="54">
        <f t="shared" si="14"/>
        <v>4.0322573408540459E-2</v>
      </c>
    </row>
    <row r="194" spans="7:13" x14ac:dyDescent="0.3">
      <c r="G194" s="79">
        <v>43740</v>
      </c>
      <c r="H194" s="80">
        <v>86.591399999999993</v>
      </c>
      <c r="I194" s="16">
        <f t="shared" si="10"/>
        <v>84.169536455932729</v>
      </c>
      <c r="J194" s="5">
        <f t="shared" si="11"/>
        <v>2.4218635440672642</v>
      </c>
      <c r="K194" s="5">
        <f t="shared" si="12"/>
        <v>2.4218635440672642</v>
      </c>
      <c r="L194" s="5">
        <f t="shared" si="13"/>
        <v>5.8654230260820492</v>
      </c>
      <c r="M194" s="54">
        <f t="shared" si="14"/>
        <v>2.7968869241833075E-2</v>
      </c>
    </row>
    <row r="195" spans="7:13" x14ac:dyDescent="0.3">
      <c r="G195" s="79">
        <v>43741</v>
      </c>
      <c r="H195" s="80">
        <v>87.282300000000006</v>
      </c>
      <c r="I195" s="16">
        <f t="shared" si="10"/>
        <v>84.411722810339455</v>
      </c>
      <c r="J195" s="5">
        <f t="shared" si="11"/>
        <v>2.8705771896605512</v>
      </c>
      <c r="K195" s="5">
        <f t="shared" si="12"/>
        <v>2.8705771896605512</v>
      </c>
      <c r="L195" s="5">
        <f t="shared" si="13"/>
        <v>8.2402134017994673</v>
      </c>
      <c r="M195" s="54">
        <f t="shared" si="14"/>
        <v>3.2888422849312531E-2</v>
      </c>
    </row>
    <row r="196" spans="7:13" x14ac:dyDescent="0.3">
      <c r="G196" s="79">
        <v>43742</v>
      </c>
      <c r="H196" s="80">
        <v>88.086799999999997</v>
      </c>
      <c r="I196" s="16">
        <f t="shared" si="10"/>
        <v>84.698780529305509</v>
      </c>
      <c r="J196" s="5">
        <f t="shared" si="11"/>
        <v>3.3880194706944877</v>
      </c>
      <c r="K196" s="5">
        <f t="shared" si="12"/>
        <v>3.3880194706944877</v>
      </c>
      <c r="L196" s="5">
        <f t="shared" si="13"/>
        <v>11.478675933804956</v>
      </c>
      <c r="M196" s="54">
        <f t="shared" si="14"/>
        <v>3.8462283460115342E-2</v>
      </c>
    </row>
    <row r="197" spans="7:13" x14ac:dyDescent="0.3">
      <c r="G197" s="79">
        <v>43745</v>
      </c>
      <c r="H197" s="80">
        <v>88.1815</v>
      </c>
      <c r="I197" s="16">
        <f t="shared" si="10"/>
        <v>85.037582476374951</v>
      </c>
      <c r="J197" s="5">
        <f t="shared" si="11"/>
        <v>3.1439175236250492</v>
      </c>
      <c r="K197" s="5">
        <f t="shared" si="12"/>
        <v>3.1439175236250492</v>
      </c>
      <c r="L197" s="5">
        <f t="shared" si="13"/>
        <v>9.8842173953566608</v>
      </c>
      <c r="M197" s="54">
        <f t="shared" si="14"/>
        <v>3.5652801592454757E-2</v>
      </c>
    </row>
    <row r="198" spans="7:13" x14ac:dyDescent="0.3">
      <c r="G198" s="79">
        <v>43746</v>
      </c>
      <c r="H198" s="80">
        <v>86.837500000000006</v>
      </c>
      <c r="I198" s="16">
        <f t="shared" ref="I198:I261" si="15">alpha*H197+(1-alpha)*I197</f>
        <v>85.351974228737461</v>
      </c>
      <c r="J198" s="5">
        <f t="shared" ref="J198:J261" si="16">H198-I198</f>
        <v>1.4855257712625445</v>
      </c>
      <c r="K198" s="5">
        <f t="shared" ref="K198:K261" si="17">ABS(J198)</f>
        <v>1.4855257712625445</v>
      </c>
      <c r="L198" s="5">
        <f t="shared" ref="L198:L261" si="18">J198^2</f>
        <v>2.2067868170851774</v>
      </c>
      <c r="M198" s="54">
        <f t="shared" ref="M198:M261" si="19">K198/H198</f>
        <v>1.7106961523104008E-2</v>
      </c>
    </row>
    <row r="199" spans="7:13" x14ac:dyDescent="0.3">
      <c r="G199" s="79">
        <v>43747</v>
      </c>
      <c r="H199" s="80">
        <v>87.566299999999998</v>
      </c>
      <c r="I199" s="16">
        <f t="shared" si="15"/>
        <v>85.500526805863714</v>
      </c>
      <c r="J199" s="5">
        <f t="shared" si="16"/>
        <v>2.065773194136284</v>
      </c>
      <c r="K199" s="5">
        <f t="shared" si="17"/>
        <v>2.065773194136284</v>
      </c>
      <c r="L199" s="5">
        <f t="shared" si="18"/>
        <v>4.2674188896120251</v>
      </c>
      <c r="M199" s="54">
        <f t="shared" si="19"/>
        <v>2.3590961296026943E-2</v>
      </c>
    </row>
    <row r="200" spans="7:13" x14ac:dyDescent="0.3">
      <c r="G200" s="79">
        <v>43748</v>
      </c>
      <c r="H200" s="80">
        <v>88.020499999999998</v>
      </c>
      <c r="I200" s="16">
        <f t="shared" si="15"/>
        <v>85.70710412527734</v>
      </c>
      <c r="J200" s="5">
        <f t="shared" si="16"/>
        <v>2.3133958747226586</v>
      </c>
      <c r="K200" s="5">
        <f t="shared" si="17"/>
        <v>2.3133958747226586</v>
      </c>
      <c r="L200" s="5">
        <f t="shared" si="18"/>
        <v>5.3518004731838147</v>
      </c>
      <c r="M200" s="54">
        <f t="shared" si="19"/>
        <v>2.6282466865362713E-2</v>
      </c>
    </row>
    <row r="201" spans="7:13" x14ac:dyDescent="0.3">
      <c r="G201" s="79">
        <v>43749</v>
      </c>
      <c r="H201" s="80">
        <v>88.853399999999993</v>
      </c>
      <c r="I201" s="16">
        <f t="shared" si="15"/>
        <v>85.938443712749603</v>
      </c>
      <c r="J201" s="5">
        <f t="shared" si="16"/>
        <v>2.9149562872503907</v>
      </c>
      <c r="K201" s="5">
        <f t="shared" si="17"/>
        <v>2.9149562872503907</v>
      </c>
      <c r="L201" s="5">
        <f t="shared" si="18"/>
        <v>8.4969701565805824</v>
      </c>
      <c r="M201" s="54">
        <f t="shared" si="19"/>
        <v>3.2806356169267477E-2</v>
      </c>
    </row>
    <row r="202" spans="7:13" x14ac:dyDescent="0.3">
      <c r="G202" s="79">
        <v>43752</v>
      </c>
      <c r="H202" s="80">
        <v>89.799899999999994</v>
      </c>
      <c r="I202" s="16">
        <f t="shared" si="15"/>
        <v>86.229939341474648</v>
      </c>
      <c r="J202" s="5">
        <f t="shared" si="16"/>
        <v>3.5699606585253463</v>
      </c>
      <c r="K202" s="5">
        <f t="shared" si="17"/>
        <v>3.5699606585253463</v>
      </c>
      <c r="L202" s="5">
        <f t="shared" si="18"/>
        <v>12.744619103418724</v>
      </c>
      <c r="M202" s="54">
        <f t="shared" si="19"/>
        <v>3.9754617304978583E-2</v>
      </c>
    </row>
    <row r="203" spans="7:13" x14ac:dyDescent="0.3">
      <c r="G203" s="79">
        <v>43753</v>
      </c>
      <c r="H203" s="80">
        <v>89.714699999999993</v>
      </c>
      <c r="I203" s="16">
        <f t="shared" si="15"/>
        <v>86.586935407327189</v>
      </c>
      <c r="J203" s="5">
        <f t="shared" si="16"/>
        <v>3.1277645926728042</v>
      </c>
      <c r="K203" s="5">
        <f t="shared" si="17"/>
        <v>3.1277645926728042</v>
      </c>
      <c r="L203" s="5">
        <f t="shared" si="18"/>
        <v>9.7829113471776719</v>
      </c>
      <c r="M203" s="54">
        <f t="shared" si="19"/>
        <v>3.4863457077522461E-2</v>
      </c>
    </row>
    <row r="204" spans="7:13" x14ac:dyDescent="0.3">
      <c r="G204" s="79">
        <v>43754</v>
      </c>
      <c r="H204" s="80">
        <v>89.799899999999994</v>
      </c>
      <c r="I204" s="16">
        <f t="shared" si="15"/>
        <v>86.899711866594473</v>
      </c>
      <c r="J204" s="5">
        <f t="shared" si="16"/>
        <v>2.9001881334055213</v>
      </c>
      <c r="K204" s="5">
        <f t="shared" si="17"/>
        <v>2.9001881334055213</v>
      </c>
      <c r="L204" s="5">
        <f t="shared" si="18"/>
        <v>8.4110912091462016</v>
      </c>
      <c r="M204" s="54">
        <f t="shared" si="19"/>
        <v>3.2296117628254836E-2</v>
      </c>
    </row>
    <row r="205" spans="7:13" x14ac:dyDescent="0.3">
      <c r="G205" s="79">
        <v>43755</v>
      </c>
      <c r="H205" s="80">
        <v>90.4435</v>
      </c>
      <c r="I205" s="16">
        <f t="shared" si="15"/>
        <v>87.189730679935025</v>
      </c>
      <c r="J205" s="5">
        <f t="shared" si="16"/>
        <v>3.2537693200649755</v>
      </c>
      <c r="K205" s="5">
        <f t="shared" si="17"/>
        <v>3.2537693200649755</v>
      </c>
      <c r="L205" s="5">
        <f t="shared" si="18"/>
        <v>10.587014788196093</v>
      </c>
      <c r="M205" s="54">
        <f t="shared" si="19"/>
        <v>3.5975712130390525E-2</v>
      </c>
    </row>
    <row r="206" spans="7:13" x14ac:dyDescent="0.3">
      <c r="G206" s="79">
        <v>43756</v>
      </c>
      <c r="H206" s="80">
        <v>90.954599999999999</v>
      </c>
      <c r="I206" s="16">
        <f t="shared" si="15"/>
        <v>87.515107611941517</v>
      </c>
      <c r="J206" s="5">
        <f t="shared" si="16"/>
        <v>3.4394923880584827</v>
      </c>
      <c r="K206" s="5">
        <f t="shared" si="17"/>
        <v>3.4394923880584827</v>
      </c>
      <c r="L206" s="5">
        <f t="shared" si="18"/>
        <v>11.830107887512243</v>
      </c>
      <c r="M206" s="54">
        <f t="shared" si="19"/>
        <v>3.7815485836433592E-2</v>
      </c>
    </row>
    <row r="207" spans="7:13" x14ac:dyDescent="0.3">
      <c r="G207" s="79">
        <v>43759</v>
      </c>
      <c r="H207" s="80">
        <v>91.068100000000001</v>
      </c>
      <c r="I207" s="16">
        <f t="shared" si="15"/>
        <v>87.859056850747365</v>
      </c>
      <c r="J207" s="5">
        <f t="shared" si="16"/>
        <v>3.2090431492526363</v>
      </c>
      <c r="K207" s="5">
        <f t="shared" si="17"/>
        <v>3.2090431492526363</v>
      </c>
      <c r="L207" s="5">
        <f t="shared" si="18"/>
        <v>10.297957933765279</v>
      </c>
      <c r="M207" s="54">
        <f t="shared" si="19"/>
        <v>3.5237840135597824E-2</v>
      </c>
    </row>
    <row r="208" spans="7:13" x14ac:dyDescent="0.3">
      <c r="G208" s="79">
        <v>43760</v>
      </c>
      <c r="H208" s="80">
        <v>90.481399999999994</v>
      </c>
      <c r="I208" s="16">
        <f t="shared" si="15"/>
        <v>88.179961165672623</v>
      </c>
      <c r="J208" s="5">
        <f t="shared" si="16"/>
        <v>2.3014388343273708</v>
      </c>
      <c r="K208" s="5">
        <f t="shared" si="17"/>
        <v>2.3014388343273708</v>
      </c>
      <c r="L208" s="5">
        <f t="shared" si="18"/>
        <v>5.2966207081501278</v>
      </c>
      <c r="M208" s="54">
        <f t="shared" si="19"/>
        <v>2.5435490988505605E-2</v>
      </c>
    </row>
    <row r="209" spans="7:13" x14ac:dyDescent="0.3">
      <c r="G209" s="79">
        <v>43761</v>
      </c>
      <c r="H209" s="80">
        <v>87.376999999999995</v>
      </c>
      <c r="I209" s="16">
        <f t="shared" si="15"/>
        <v>88.410105049105368</v>
      </c>
      <c r="J209" s="5">
        <f t="shared" si="16"/>
        <v>-1.033105049105373</v>
      </c>
      <c r="K209" s="5">
        <f t="shared" si="17"/>
        <v>1.033105049105373</v>
      </c>
      <c r="L209" s="5">
        <f t="shared" si="18"/>
        <v>1.0673060424870153</v>
      </c>
      <c r="M209" s="54">
        <f t="shared" si="19"/>
        <v>1.1823535359481021E-2</v>
      </c>
    </row>
    <row r="210" spans="7:13" x14ac:dyDescent="0.3">
      <c r="G210" s="79">
        <v>43762</v>
      </c>
      <c r="H210" s="80">
        <v>86.600899999999996</v>
      </c>
      <c r="I210" s="16">
        <f t="shared" si="15"/>
        <v>88.306794544194844</v>
      </c>
      <c r="J210" s="5">
        <f t="shared" si="16"/>
        <v>-1.7058945441948481</v>
      </c>
      <c r="K210" s="5">
        <f t="shared" si="17"/>
        <v>1.7058945441948481</v>
      </c>
      <c r="L210" s="5">
        <f t="shared" si="18"/>
        <v>2.9100761959137484</v>
      </c>
      <c r="M210" s="54">
        <f t="shared" si="19"/>
        <v>1.969834660141925E-2</v>
      </c>
    </row>
    <row r="211" spans="7:13" x14ac:dyDescent="0.3">
      <c r="G211" s="79">
        <v>43763</v>
      </c>
      <c r="H211" s="80">
        <v>86.051900000000003</v>
      </c>
      <c r="I211" s="16">
        <f t="shared" si="15"/>
        <v>88.136205089775359</v>
      </c>
      <c r="J211" s="5">
        <f t="shared" si="16"/>
        <v>-2.0843050897753557</v>
      </c>
      <c r="K211" s="5">
        <f t="shared" si="17"/>
        <v>2.0843050897753557</v>
      </c>
      <c r="L211" s="5">
        <f t="shared" si="18"/>
        <v>4.3443277072634539</v>
      </c>
      <c r="M211" s="54">
        <f t="shared" si="19"/>
        <v>2.4221488308513301E-2</v>
      </c>
    </row>
    <row r="212" spans="7:13" x14ac:dyDescent="0.3">
      <c r="G212" s="79">
        <v>43766</v>
      </c>
      <c r="H212" s="80">
        <v>85.985699999999994</v>
      </c>
      <c r="I212" s="16">
        <f t="shared" si="15"/>
        <v>87.927774580797831</v>
      </c>
      <c r="J212" s="5">
        <f t="shared" si="16"/>
        <v>-1.9420745807978363</v>
      </c>
      <c r="K212" s="5">
        <f t="shared" si="17"/>
        <v>1.9420745807978363</v>
      </c>
      <c r="L212" s="5">
        <f t="shared" si="18"/>
        <v>3.7716536773810918</v>
      </c>
      <c r="M212" s="54">
        <f t="shared" si="19"/>
        <v>2.2586018149504353E-2</v>
      </c>
    </row>
    <row r="213" spans="7:13" x14ac:dyDescent="0.3">
      <c r="G213" s="79">
        <v>43767</v>
      </c>
      <c r="H213" s="80">
        <v>84.499700000000004</v>
      </c>
      <c r="I213" s="16">
        <f t="shared" si="15"/>
        <v>87.733567122718043</v>
      </c>
      <c r="J213" s="5">
        <f t="shared" si="16"/>
        <v>-3.2338671227180384</v>
      </c>
      <c r="K213" s="5">
        <f t="shared" si="17"/>
        <v>3.2338671227180384</v>
      </c>
      <c r="L213" s="5">
        <f t="shared" si="18"/>
        <v>10.457896567396645</v>
      </c>
      <c r="M213" s="54">
        <f t="shared" si="19"/>
        <v>3.8270752709394687E-2</v>
      </c>
    </row>
    <row r="214" spans="7:13" x14ac:dyDescent="0.3">
      <c r="G214" s="79">
        <v>43768</v>
      </c>
      <c r="H214" s="80">
        <v>85.361000000000004</v>
      </c>
      <c r="I214" s="16">
        <f t="shared" si="15"/>
        <v>87.41018041044623</v>
      </c>
      <c r="J214" s="5">
        <f t="shared" si="16"/>
        <v>-2.0491804104462261</v>
      </c>
      <c r="K214" s="5">
        <f t="shared" si="17"/>
        <v>2.0491804104462261</v>
      </c>
      <c r="L214" s="5">
        <f t="shared" si="18"/>
        <v>4.1991403545565635</v>
      </c>
      <c r="M214" s="54">
        <f t="shared" si="19"/>
        <v>2.4006049723482924E-2</v>
      </c>
    </row>
    <row r="215" spans="7:13" x14ac:dyDescent="0.3">
      <c r="G215" s="79">
        <v>43769</v>
      </c>
      <c r="H215" s="80">
        <v>84.755300000000005</v>
      </c>
      <c r="I215" s="16">
        <f t="shared" si="15"/>
        <v>87.205262369401609</v>
      </c>
      <c r="J215" s="5">
        <f t="shared" si="16"/>
        <v>-2.4499623694016037</v>
      </c>
      <c r="K215" s="5">
        <f t="shared" si="17"/>
        <v>2.4499623694016037</v>
      </c>
      <c r="L215" s="5">
        <f t="shared" si="18"/>
        <v>6.0023156114839198</v>
      </c>
      <c r="M215" s="54">
        <f t="shared" si="19"/>
        <v>2.89063028436169E-2</v>
      </c>
    </row>
    <row r="216" spans="7:13" x14ac:dyDescent="0.3">
      <c r="G216" s="79">
        <v>43770</v>
      </c>
      <c r="H216" s="80">
        <v>84.405100000000004</v>
      </c>
      <c r="I216" s="16">
        <f t="shared" si="15"/>
        <v>86.960266132461456</v>
      </c>
      <c r="J216" s="5">
        <f t="shared" si="16"/>
        <v>-2.5551661324614514</v>
      </c>
      <c r="K216" s="5">
        <f t="shared" si="17"/>
        <v>2.5551661324614514</v>
      </c>
      <c r="L216" s="5">
        <f t="shared" si="18"/>
        <v>6.5288739644780112</v>
      </c>
      <c r="M216" s="54">
        <f t="shared" si="19"/>
        <v>3.0272650970870851E-2</v>
      </c>
    </row>
    <row r="217" spans="7:13" x14ac:dyDescent="0.3">
      <c r="G217" s="79">
        <v>43773</v>
      </c>
      <c r="H217" s="80">
        <v>85.048699999999997</v>
      </c>
      <c r="I217" s="16">
        <f t="shared" si="15"/>
        <v>86.704749519215312</v>
      </c>
      <c r="J217" s="5">
        <f t="shared" si="16"/>
        <v>-1.6560495192153155</v>
      </c>
      <c r="K217" s="5">
        <f t="shared" si="17"/>
        <v>1.6560495192153155</v>
      </c>
      <c r="L217" s="5">
        <f t="shared" si="18"/>
        <v>2.7425000100932775</v>
      </c>
      <c r="M217" s="54">
        <f t="shared" si="19"/>
        <v>1.9471779336019429E-2</v>
      </c>
    </row>
    <row r="218" spans="7:13" x14ac:dyDescent="0.3">
      <c r="G218" s="79">
        <v>43774</v>
      </c>
      <c r="H218" s="80">
        <v>85.067599999999999</v>
      </c>
      <c r="I218" s="16">
        <f t="shared" si="15"/>
        <v>86.539144567293775</v>
      </c>
      <c r="J218" s="5">
        <f t="shared" si="16"/>
        <v>-1.4715445672937761</v>
      </c>
      <c r="K218" s="5">
        <f t="shared" si="17"/>
        <v>1.4715445672937761</v>
      </c>
      <c r="L218" s="5">
        <f t="shared" si="18"/>
        <v>2.1654434135318268</v>
      </c>
      <c r="M218" s="54">
        <f t="shared" si="19"/>
        <v>1.7298531606554975E-2</v>
      </c>
    </row>
    <row r="219" spans="7:13" x14ac:dyDescent="0.3">
      <c r="G219" s="79">
        <v>43775</v>
      </c>
      <c r="H219" s="80">
        <v>84.688999999999993</v>
      </c>
      <c r="I219" s="16">
        <f t="shared" si="15"/>
        <v>86.391990110564393</v>
      </c>
      <c r="J219" s="5">
        <f t="shared" si="16"/>
        <v>-1.7029901105644001</v>
      </c>
      <c r="K219" s="5">
        <f t="shared" si="17"/>
        <v>1.7029901105644001</v>
      </c>
      <c r="L219" s="5">
        <f t="shared" si="18"/>
        <v>2.9001753166801478</v>
      </c>
      <c r="M219" s="54">
        <f t="shared" si="19"/>
        <v>2.0108752146847882E-2</v>
      </c>
    </row>
    <row r="220" spans="7:13" x14ac:dyDescent="0.3">
      <c r="G220" s="79">
        <v>43776</v>
      </c>
      <c r="H220" s="80">
        <v>85.559799999999996</v>
      </c>
      <c r="I220" s="16">
        <f t="shared" si="15"/>
        <v>86.221691099507964</v>
      </c>
      <c r="J220" s="5">
        <f t="shared" si="16"/>
        <v>-0.66189109950796876</v>
      </c>
      <c r="K220" s="5">
        <f t="shared" si="17"/>
        <v>0.66189109950796876</v>
      </c>
      <c r="L220" s="5">
        <f t="shared" si="18"/>
        <v>0.43809982760786781</v>
      </c>
      <c r="M220" s="54">
        <f t="shared" si="19"/>
        <v>7.7360056885122314E-3</v>
      </c>
    </row>
    <row r="221" spans="7:13" x14ac:dyDescent="0.3">
      <c r="G221" s="79">
        <v>43777</v>
      </c>
      <c r="H221" s="80">
        <v>85.001400000000004</v>
      </c>
      <c r="I221" s="16">
        <f t="shared" si="15"/>
        <v>86.15550198955718</v>
      </c>
      <c r="J221" s="5">
        <f t="shared" si="16"/>
        <v>-1.1541019895571765</v>
      </c>
      <c r="K221" s="5">
        <f t="shared" si="17"/>
        <v>1.1541019895571765</v>
      </c>
      <c r="L221" s="5">
        <f t="shared" si="18"/>
        <v>1.3319514022998331</v>
      </c>
      <c r="M221" s="54">
        <f t="shared" si="19"/>
        <v>1.357744683684241E-2</v>
      </c>
    </row>
    <row r="222" spans="7:13" x14ac:dyDescent="0.3">
      <c r="G222" s="79">
        <v>43780</v>
      </c>
      <c r="H222" s="80">
        <v>85.228499999999997</v>
      </c>
      <c r="I222" s="16">
        <f t="shared" si="15"/>
        <v>86.040091790601466</v>
      </c>
      <c r="J222" s="5">
        <f t="shared" si="16"/>
        <v>-0.81159179060146869</v>
      </c>
      <c r="K222" s="5">
        <f t="shared" si="17"/>
        <v>0.81159179060146869</v>
      </c>
      <c r="L222" s="5">
        <f t="shared" si="18"/>
        <v>0.65868123457169825</v>
      </c>
      <c r="M222" s="54">
        <f t="shared" si="19"/>
        <v>9.5225398851495526E-3</v>
      </c>
    </row>
    <row r="223" spans="7:13" x14ac:dyDescent="0.3">
      <c r="G223" s="79">
        <v>43781</v>
      </c>
      <c r="H223" s="80">
        <v>84.707899999999995</v>
      </c>
      <c r="I223" s="16">
        <f t="shared" si="15"/>
        <v>85.958932611541329</v>
      </c>
      <c r="J223" s="5">
        <f t="shared" si="16"/>
        <v>-1.2510326115413335</v>
      </c>
      <c r="K223" s="5">
        <f t="shared" si="17"/>
        <v>1.2510326115413335</v>
      </c>
      <c r="L223" s="5">
        <f t="shared" si="18"/>
        <v>1.565082595139929</v>
      </c>
      <c r="M223" s="54">
        <f t="shared" si="19"/>
        <v>1.4768783213151709E-2</v>
      </c>
    </row>
    <row r="224" spans="7:13" x14ac:dyDescent="0.3">
      <c r="G224" s="79">
        <v>43782</v>
      </c>
      <c r="H224" s="80">
        <v>86.402100000000004</v>
      </c>
      <c r="I224" s="16">
        <f t="shared" si="15"/>
        <v>85.833829350387191</v>
      </c>
      <c r="J224" s="5">
        <f t="shared" si="16"/>
        <v>0.56827064961281337</v>
      </c>
      <c r="K224" s="5">
        <f t="shared" si="17"/>
        <v>0.56827064961281337</v>
      </c>
      <c r="L224" s="5">
        <f t="shared" si="18"/>
        <v>0.32293153121136892</v>
      </c>
      <c r="M224" s="54">
        <f t="shared" si="19"/>
        <v>6.5770467339661114E-3</v>
      </c>
    </row>
    <row r="225" spans="7:13" x14ac:dyDescent="0.3">
      <c r="G225" s="79">
        <v>43783</v>
      </c>
      <c r="H225" s="80">
        <v>86.383200000000002</v>
      </c>
      <c r="I225" s="16">
        <f t="shared" si="15"/>
        <v>85.890656415348474</v>
      </c>
      <c r="J225" s="5">
        <f t="shared" si="16"/>
        <v>0.49254358465152848</v>
      </c>
      <c r="K225" s="5">
        <f t="shared" si="17"/>
        <v>0.49254358465152848</v>
      </c>
      <c r="L225" s="5">
        <f t="shared" si="18"/>
        <v>0.2425991827813774</v>
      </c>
      <c r="M225" s="54">
        <f t="shared" si="19"/>
        <v>5.7018446254772743E-3</v>
      </c>
    </row>
    <row r="226" spans="7:13" x14ac:dyDescent="0.3">
      <c r="G226" s="79">
        <v>43784</v>
      </c>
      <c r="H226" s="80">
        <v>88.058400000000006</v>
      </c>
      <c r="I226" s="16">
        <f t="shared" si="15"/>
        <v>85.939910773813637</v>
      </c>
      <c r="J226" s="5">
        <f t="shared" si="16"/>
        <v>2.1184892261863695</v>
      </c>
      <c r="K226" s="5">
        <f t="shared" si="17"/>
        <v>2.1184892261863695</v>
      </c>
      <c r="L226" s="5">
        <f t="shared" si="18"/>
        <v>4.4879966014677226</v>
      </c>
      <c r="M226" s="54">
        <f t="shared" si="19"/>
        <v>2.4057775591952265E-2</v>
      </c>
    </row>
    <row r="227" spans="7:13" x14ac:dyDescent="0.3">
      <c r="G227" s="79">
        <v>43787</v>
      </c>
      <c r="H227" s="80">
        <v>89.1374</v>
      </c>
      <c r="I227" s="16">
        <f t="shared" si="15"/>
        <v>86.151759696432279</v>
      </c>
      <c r="J227" s="5">
        <f t="shared" si="16"/>
        <v>2.9856403035677204</v>
      </c>
      <c r="K227" s="5">
        <f t="shared" si="17"/>
        <v>2.9856403035677204</v>
      </c>
      <c r="L227" s="5">
        <f t="shared" si="18"/>
        <v>8.9140480222879486</v>
      </c>
      <c r="M227" s="54">
        <f t="shared" si="19"/>
        <v>3.3494810299242748E-2</v>
      </c>
    </row>
    <row r="228" spans="7:13" x14ac:dyDescent="0.3">
      <c r="G228" s="79">
        <v>43788</v>
      </c>
      <c r="H228" s="80">
        <v>88.597899999999996</v>
      </c>
      <c r="I228" s="16">
        <f t="shared" si="15"/>
        <v>86.450323726789051</v>
      </c>
      <c r="J228" s="5">
        <f t="shared" si="16"/>
        <v>2.1475762732109445</v>
      </c>
      <c r="K228" s="5">
        <f t="shared" si="17"/>
        <v>2.1475762732109445</v>
      </c>
      <c r="L228" s="5">
        <f t="shared" si="18"/>
        <v>4.6120838492586094</v>
      </c>
      <c r="M228" s="54">
        <f t="shared" si="19"/>
        <v>2.4239584383049087E-2</v>
      </c>
    </row>
    <row r="229" spans="7:13" x14ac:dyDescent="0.3">
      <c r="G229" s="79">
        <v>43789</v>
      </c>
      <c r="H229" s="80">
        <v>88.067899999999995</v>
      </c>
      <c r="I229" s="16">
        <f t="shared" si="15"/>
        <v>86.665081354110157</v>
      </c>
      <c r="J229" s="5">
        <f t="shared" si="16"/>
        <v>1.4028186458898375</v>
      </c>
      <c r="K229" s="5">
        <f t="shared" si="17"/>
        <v>1.4028186458898375</v>
      </c>
      <c r="L229" s="5">
        <f t="shared" si="18"/>
        <v>1.9679001532561973</v>
      </c>
      <c r="M229" s="54">
        <f t="shared" si="19"/>
        <v>1.5928830435264583E-2</v>
      </c>
    </row>
    <row r="230" spans="7:13" x14ac:dyDescent="0.3">
      <c r="G230" s="79">
        <v>43790</v>
      </c>
      <c r="H230" s="80">
        <v>87.225499999999997</v>
      </c>
      <c r="I230" s="16">
        <f t="shared" si="15"/>
        <v>86.805363218699142</v>
      </c>
      <c r="J230" s="5">
        <f t="shared" si="16"/>
        <v>0.42013678130085452</v>
      </c>
      <c r="K230" s="5">
        <f t="shared" si="17"/>
        <v>0.42013678130085452</v>
      </c>
      <c r="L230" s="5">
        <f t="shared" si="18"/>
        <v>0.17651491500184205</v>
      </c>
      <c r="M230" s="54">
        <f t="shared" si="19"/>
        <v>4.8166738087010623E-3</v>
      </c>
    </row>
    <row r="231" spans="7:13" x14ac:dyDescent="0.3">
      <c r="G231" s="79">
        <v>43791</v>
      </c>
      <c r="H231" s="80">
        <v>88.342299999999994</v>
      </c>
      <c r="I231" s="16">
        <f t="shared" si="15"/>
        <v>86.847376896829232</v>
      </c>
      <c r="J231" s="5">
        <f t="shared" si="16"/>
        <v>1.4949231031707626</v>
      </c>
      <c r="K231" s="5">
        <f t="shared" si="17"/>
        <v>1.4949231031707626</v>
      </c>
      <c r="L231" s="5">
        <f t="shared" si="18"/>
        <v>2.2347950843937023</v>
      </c>
      <c r="M231" s="54">
        <f t="shared" si="19"/>
        <v>1.6921940035189969E-2</v>
      </c>
    </row>
    <row r="232" spans="7:13" x14ac:dyDescent="0.3">
      <c r="G232" s="79">
        <v>43794</v>
      </c>
      <c r="H232" s="80">
        <v>87.925899999999999</v>
      </c>
      <c r="I232" s="16">
        <f t="shared" si="15"/>
        <v>86.996869207146318</v>
      </c>
      <c r="J232" s="5">
        <f t="shared" si="16"/>
        <v>0.92903079285368051</v>
      </c>
      <c r="K232" s="5">
        <f t="shared" si="17"/>
        <v>0.92903079285368051</v>
      </c>
      <c r="L232" s="5">
        <f t="shared" si="18"/>
        <v>0.86309821407033827</v>
      </c>
      <c r="M232" s="54">
        <f t="shared" si="19"/>
        <v>1.0566065207790657E-2</v>
      </c>
    </row>
    <row r="233" spans="7:13" x14ac:dyDescent="0.3">
      <c r="G233" s="79">
        <v>43795</v>
      </c>
      <c r="H233" s="80">
        <v>88.332899999999995</v>
      </c>
      <c r="I233" s="16">
        <f t="shared" si="15"/>
        <v>87.089772286431696</v>
      </c>
      <c r="J233" s="5">
        <f t="shared" si="16"/>
        <v>1.243127713568299</v>
      </c>
      <c r="K233" s="5">
        <f t="shared" si="17"/>
        <v>1.243127713568299</v>
      </c>
      <c r="L233" s="5">
        <f t="shared" si="18"/>
        <v>1.5453665122415468</v>
      </c>
      <c r="M233" s="54">
        <f t="shared" si="19"/>
        <v>1.4073212965591518E-2</v>
      </c>
    </row>
    <row r="234" spans="7:13" x14ac:dyDescent="0.3">
      <c r="G234" s="79">
        <v>43796</v>
      </c>
      <c r="H234" s="80">
        <v>89.099500000000006</v>
      </c>
      <c r="I234" s="16">
        <f t="shared" si="15"/>
        <v>87.214085057788537</v>
      </c>
      <c r="J234" s="5">
        <f t="shared" si="16"/>
        <v>1.8854149422114688</v>
      </c>
      <c r="K234" s="5">
        <f t="shared" si="17"/>
        <v>1.8854149422114688</v>
      </c>
      <c r="L234" s="5">
        <f t="shared" si="18"/>
        <v>3.5547895043142761</v>
      </c>
      <c r="M234" s="54">
        <f t="shared" si="19"/>
        <v>2.1160780276112307E-2</v>
      </c>
    </row>
    <row r="235" spans="7:13" x14ac:dyDescent="0.3">
      <c r="G235" s="79">
        <v>43798</v>
      </c>
      <c r="H235" s="80">
        <v>88.715199999999996</v>
      </c>
      <c r="I235" s="16">
        <f t="shared" si="15"/>
        <v>87.402626552009679</v>
      </c>
      <c r="J235" s="5">
        <f t="shared" si="16"/>
        <v>1.3125734479903173</v>
      </c>
      <c r="K235" s="5">
        <f t="shared" si="17"/>
        <v>1.3125734479903173</v>
      </c>
      <c r="L235" s="5">
        <f t="shared" si="18"/>
        <v>1.7228490563691901</v>
      </c>
      <c r="M235" s="54">
        <f t="shared" si="19"/>
        <v>1.4795361426117704E-2</v>
      </c>
    </row>
    <row r="236" spans="7:13" x14ac:dyDescent="0.3">
      <c r="G236" s="79">
        <v>43801</v>
      </c>
      <c r="H236" s="80">
        <v>88.781599999999997</v>
      </c>
      <c r="I236" s="16">
        <f t="shared" si="15"/>
        <v>87.533883896808717</v>
      </c>
      <c r="J236" s="5">
        <f t="shared" si="16"/>
        <v>1.24771610319128</v>
      </c>
      <c r="K236" s="5">
        <f t="shared" si="17"/>
        <v>1.24771610319128</v>
      </c>
      <c r="L236" s="5">
        <f t="shared" si="18"/>
        <v>1.5567954741628329</v>
      </c>
      <c r="M236" s="54">
        <f t="shared" si="19"/>
        <v>1.405376906015751E-2</v>
      </c>
    </row>
    <row r="237" spans="7:13" x14ac:dyDescent="0.3">
      <c r="G237" s="79">
        <v>43802</v>
      </c>
      <c r="H237" s="80">
        <v>87.737799999999993</v>
      </c>
      <c r="I237" s="16">
        <f t="shared" si="15"/>
        <v>87.658655507127847</v>
      </c>
      <c r="J237" s="5">
        <f t="shared" si="16"/>
        <v>7.9144492872146088E-2</v>
      </c>
      <c r="K237" s="5">
        <f t="shared" si="17"/>
        <v>7.9144492872146088E-2</v>
      </c>
      <c r="L237" s="5">
        <f t="shared" si="18"/>
        <v>6.2638507519891832E-3</v>
      </c>
      <c r="M237" s="54">
        <f t="shared" si="19"/>
        <v>9.0205695688911844E-4</v>
      </c>
    </row>
    <row r="238" spans="7:13" x14ac:dyDescent="0.3">
      <c r="G238" s="79">
        <v>43803</v>
      </c>
      <c r="H238" s="80">
        <v>88.933499999999995</v>
      </c>
      <c r="I238" s="16">
        <f t="shared" si="15"/>
        <v>87.66656995641506</v>
      </c>
      <c r="J238" s="5">
        <f t="shared" si="16"/>
        <v>1.2669300435849351</v>
      </c>
      <c r="K238" s="5">
        <f t="shared" si="17"/>
        <v>1.2669300435849351</v>
      </c>
      <c r="L238" s="5">
        <f t="shared" si="18"/>
        <v>1.6051117353381257</v>
      </c>
      <c r="M238" s="54">
        <f t="shared" si="19"/>
        <v>1.4245813372744075E-2</v>
      </c>
    </row>
    <row r="239" spans="7:13" x14ac:dyDescent="0.3">
      <c r="G239" s="79">
        <v>43804</v>
      </c>
      <c r="H239" s="80">
        <v>90.8977</v>
      </c>
      <c r="I239" s="16">
        <f t="shared" si="15"/>
        <v>87.793262960773561</v>
      </c>
      <c r="J239" s="5">
        <f t="shared" si="16"/>
        <v>3.1044370392264398</v>
      </c>
      <c r="K239" s="5">
        <f t="shared" si="17"/>
        <v>3.1044370392264398</v>
      </c>
      <c r="L239" s="5">
        <f t="shared" si="18"/>
        <v>9.6375293305210228</v>
      </c>
      <c r="M239" s="54">
        <f t="shared" si="19"/>
        <v>3.4153086813268542E-2</v>
      </c>
    </row>
    <row r="240" spans="7:13" x14ac:dyDescent="0.3">
      <c r="G240" s="79">
        <v>43805</v>
      </c>
      <c r="H240" s="80">
        <v>92.045900000000003</v>
      </c>
      <c r="I240" s="16">
        <f t="shared" si="15"/>
        <v>88.103706664696205</v>
      </c>
      <c r="J240" s="5">
        <f t="shared" si="16"/>
        <v>3.9421933353037986</v>
      </c>
      <c r="K240" s="5">
        <f t="shared" si="17"/>
        <v>3.9421933353037986</v>
      </c>
      <c r="L240" s="5">
        <f t="shared" si="18"/>
        <v>15.540888292913687</v>
      </c>
      <c r="M240" s="54">
        <f t="shared" si="19"/>
        <v>4.282855983051715E-2</v>
      </c>
    </row>
    <row r="241" spans="7:13" x14ac:dyDescent="0.3">
      <c r="G241" s="79">
        <v>43808</v>
      </c>
      <c r="H241" s="80">
        <v>91.694800000000001</v>
      </c>
      <c r="I241" s="16">
        <f t="shared" si="15"/>
        <v>88.497925998226577</v>
      </c>
      <c r="J241" s="5">
        <f t="shared" si="16"/>
        <v>3.1968740017734234</v>
      </c>
      <c r="K241" s="5">
        <f t="shared" si="17"/>
        <v>3.1968740017734234</v>
      </c>
      <c r="L241" s="5">
        <f t="shared" si="18"/>
        <v>10.220003383214822</v>
      </c>
      <c r="M241" s="54">
        <f t="shared" si="19"/>
        <v>3.4864288943030827E-2</v>
      </c>
    </row>
    <row r="242" spans="7:13" x14ac:dyDescent="0.3">
      <c r="G242" s="79">
        <v>43809</v>
      </c>
      <c r="H242" s="80">
        <v>92.055400000000006</v>
      </c>
      <c r="I242" s="16">
        <f t="shared" si="15"/>
        <v>88.817613398403921</v>
      </c>
      <c r="J242" s="5">
        <f t="shared" si="16"/>
        <v>3.2377866015960848</v>
      </c>
      <c r="K242" s="5">
        <f t="shared" si="17"/>
        <v>3.2377866015960848</v>
      </c>
      <c r="L242" s="5">
        <f t="shared" si="18"/>
        <v>10.483262077475123</v>
      </c>
      <c r="M242" s="54">
        <f t="shared" si="19"/>
        <v>3.5172152873118631E-2</v>
      </c>
    </row>
    <row r="243" spans="7:13" x14ac:dyDescent="0.3">
      <c r="G243" s="79">
        <v>43810</v>
      </c>
      <c r="H243" s="80">
        <v>92.216700000000003</v>
      </c>
      <c r="I243" s="16">
        <f t="shared" si="15"/>
        <v>89.141392058563525</v>
      </c>
      <c r="J243" s="5">
        <f t="shared" si="16"/>
        <v>3.0753079414364777</v>
      </c>
      <c r="K243" s="5">
        <f t="shared" si="17"/>
        <v>3.0753079414364777</v>
      </c>
      <c r="L243" s="5">
        <f t="shared" si="18"/>
        <v>9.4575189346622661</v>
      </c>
      <c r="M243" s="54">
        <f t="shared" si="19"/>
        <v>3.3348709522640449E-2</v>
      </c>
    </row>
    <row r="244" spans="7:13" x14ac:dyDescent="0.3">
      <c r="G244" s="79">
        <v>43811</v>
      </c>
      <c r="H244" s="80">
        <v>92.729200000000006</v>
      </c>
      <c r="I244" s="16">
        <f t="shared" si="15"/>
        <v>89.448922852707184</v>
      </c>
      <c r="J244" s="5">
        <f t="shared" si="16"/>
        <v>3.2802771472928214</v>
      </c>
      <c r="K244" s="5">
        <f t="shared" si="17"/>
        <v>3.2802771472928214</v>
      </c>
      <c r="L244" s="5">
        <f t="shared" si="18"/>
        <v>10.76021816305153</v>
      </c>
      <c r="M244" s="54">
        <f t="shared" si="19"/>
        <v>3.5374802621966121E-2</v>
      </c>
    </row>
    <row r="245" spans="7:13" x14ac:dyDescent="0.3">
      <c r="G245" s="79">
        <v>43812</v>
      </c>
      <c r="H245" s="80">
        <v>92.776600000000002</v>
      </c>
      <c r="I245" s="16">
        <f t="shared" si="15"/>
        <v>89.776950567436472</v>
      </c>
      <c r="J245" s="5">
        <f t="shared" si="16"/>
        <v>2.9996494325635297</v>
      </c>
      <c r="K245" s="5">
        <f t="shared" si="17"/>
        <v>2.9996494325635297</v>
      </c>
      <c r="L245" s="5">
        <f t="shared" si="18"/>
        <v>8.9978967182787049</v>
      </c>
      <c r="M245" s="54">
        <f t="shared" si="19"/>
        <v>3.2331961211809118E-2</v>
      </c>
    </row>
    <row r="246" spans="7:13" x14ac:dyDescent="0.3">
      <c r="G246" s="79">
        <v>43815</v>
      </c>
      <c r="H246" s="80">
        <v>93.763499999999993</v>
      </c>
      <c r="I246" s="16">
        <f t="shared" si="15"/>
        <v>90.076915510692828</v>
      </c>
      <c r="J246" s="5">
        <f t="shared" si="16"/>
        <v>3.6865844893071653</v>
      </c>
      <c r="K246" s="5">
        <f t="shared" si="17"/>
        <v>3.6865844893071653</v>
      </c>
      <c r="L246" s="5">
        <f t="shared" si="18"/>
        <v>13.590905196800174</v>
      </c>
      <c r="M246" s="54">
        <f t="shared" si="19"/>
        <v>3.9317906107463628E-2</v>
      </c>
    </row>
    <row r="247" spans="7:13" x14ac:dyDescent="0.3">
      <c r="G247" s="79">
        <v>43816</v>
      </c>
      <c r="H247" s="80">
        <v>94.560599999999994</v>
      </c>
      <c r="I247" s="16">
        <f t="shared" si="15"/>
        <v>90.445573959623545</v>
      </c>
      <c r="J247" s="5">
        <f t="shared" si="16"/>
        <v>4.1150260403764491</v>
      </c>
      <c r="K247" s="5">
        <f t="shared" si="17"/>
        <v>4.1150260403764491</v>
      </c>
      <c r="L247" s="5">
        <f t="shared" si="18"/>
        <v>16.933439312976276</v>
      </c>
      <c r="M247" s="54">
        <f t="shared" si="19"/>
        <v>4.3517342745038094E-2</v>
      </c>
    </row>
    <row r="248" spans="7:13" x14ac:dyDescent="0.3">
      <c r="G248" s="79">
        <v>43817</v>
      </c>
      <c r="H248" s="80">
        <v>95.433599999999998</v>
      </c>
      <c r="I248" s="16">
        <f t="shared" si="15"/>
        <v>90.857076563661181</v>
      </c>
      <c r="J248" s="5">
        <f t="shared" si="16"/>
        <v>4.5765234363388174</v>
      </c>
      <c r="K248" s="5">
        <f t="shared" si="17"/>
        <v>4.5765234363388174</v>
      </c>
      <c r="L248" s="5">
        <f t="shared" si="18"/>
        <v>20.944566763358459</v>
      </c>
      <c r="M248" s="54">
        <f t="shared" si="19"/>
        <v>4.7955053946815561E-2</v>
      </c>
    </row>
    <row r="249" spans="7:13" x14ac:dyDescent="0.3">
      <c r="G249" s="79">
        <v>43818</v>
      </c>
      <c r="H249" s="80">
        <v>95.983999999999995</v>
      </c>
      <c r="I249" s="16">
        <f t="shared" si="15"/>
        <v>91.314728907295063</v>
      </c>
      <c r="J249" s="5">
        <f t="shared" si="16"/>
        <v>4.6692710927049319</v>
      </c>
      <c r="K249" s="5">
        <f t="shared" si="17"/>
        <v>4.6692710927049319</v>
      </c>
      <c r="L249" s="5">
        <f t="shared" si="18"/>
        <v>21.802092537169909</v>
      </c>
      <c r="M249" s="54">
        <f t="shared" si="19"/>
        <v>4.8646348273721995E-2</v>
      </c>
    </row>
    <row r="250" spans="7:13" x14ac:dyDescent="0.3">
      <c r="G250" s="79">
        <v>43819</v>
      </c>
      <c r="H250" s="80">
        <v>94.854799999999997</v>
      </c>
      <c r="I250" s="16">
        <f t="shared" si="15"/>
        <v>91.781656016565563</v>
      </c>
      <c r="J250" s="5">
        <f t="shared" si="16"/>
        <v>3.0731439834344343</v>
      </c>
      <c r="K250" s="5">
        <f t="shared" si="17"/>
        <v>3.0731439834344343</v>
      </c>
      <c r="L250" s="5">
        <f t="shared" si="18"/>
        <v>9.4442139429192622</v>
      </c>
      <c r="M250" s="54">
        <f t="shared" si="19"/>
        <v>3.2398402436507531E-2</v>
      </c>
    </row>
    <row r="251" spans="7:13" x14ac:dyDescent="0.3">
      <c r="G251" s="79">
        <v>43822</v>
      </c>
      <c r="H251" s="80">
        <v>94.930700000000002</v>
      </c>
      <c r="I251" s="16">
        <f t="shared" si="15"/>
        <v>92.088970414908999</v>
      </c>
      <c r="J251" s="5">
        <f t="shared" si="16"/>
        <v>2.8417295850910023</v>
      </c>
      <c r="K251" s="5">
        <f t="shared" si="17"/>
        <v>2.8417295850910023</v>
      </c>
      <c r="L251" s="5">
        <f t="shared" si="18"/>
        <v>8.0754270347814803</v>
      </c>
      <c r="M251" s="54">
        <f t="shared" si="19"/>
        <v>2.9934779634944252E-2</v>
      </c>
    </row>
    <row r="252" spans="7:13" x14ac:dyDescent="0.3">
      <c r="G252" s="79">
        <v>43823</v>
      </c>
      <c r="H252" s="80">
        <v>95.025599999999997</v>
      </c>
      <c r="I252" s="16">
        <f t="shared" si="15"/>
        <v>92.373143373418102</v>
      </c>
      <c r="J252" s="5">
        <f t="shared" si="16"/>
        <v>2.6524566265818947</v>
      </c>
      <c r="K252" s="5">
        <f t="shared" si="17"/>
        <v>2.6524566265818947</v>
      </c>
      <c r="L252" s="5">
        <f t="shared" si="18"/>
        <v>7.0355261558982054</v>
      </c>
      <c r="M252" s="54">
        <f t="shared" si="19"/>
        <v>2.7913074230332614E-2</v>
      </c>
    </row>
    <row r="253" spans="7:13" x14ac:dyDescent="0.3">
      <c r="G253" s="79">
        <v>43825</v>
      </c>
      <c r="H253" s="80">
        <v>95.566500000000005</v>
      </c>
      <c r="I253" s="16">
        <f t="shared" si="15"/>
        <v>92.63838903607629</v>
      </c>
      <c r="J253" s="5">
        <f t="shared" si="16"/>
        <v>2.9281109639237144</v>
      </c>
      <c r="K253" s="5">
        <f t="shared" si="17"/>
        <v>2.9281109639237144</v>
      </c>
      <c r="L253" s="5">
        <f t="shared" si="18"/>
        <v>8.5738338170502644</v>
      </c>
      <c r="M253" s="54">
        <f t="shared" si="19"/>
        <v>3.0639512422488156E-2</v>
      </c>
    </row>
    <row r="254" spans="7:13" x14ac:dyDescent="0.3">
      <c r="G254" s="79">
        <v>43826</v>
      </c>
      <c r="H254" s="80">
        <v>96.382499999999993</v>
      </c>
      <c r="I254" s="16">
        <f t="shared" si="15"/>
        <v>92.931200132468675</v>
      </c>
      <c r="J254" s="5">
        <f t="shared" si="16"/>
        <v>3.4512998675313185</v>
      </c>
      <c r="K254" s="5">
        <f t="shared" si="17"/>
        <v>3.4512998675313185</v>
      </c>
      <c r="L254" s="5">
        <f t="shared" si="18"/>
        <v>11.911470775621696</v>
      </c>
      <c r="M254" s="54">
        <f t="shared" si="19"/>
        <v>3.5808366327199637E-2</v>
      </c>
    </row>
    <row r="255" spans="7:13" x14ac:dyDescent="0.3">
      <c r="G255" s="79">
        <v>43829</v>
      </c>
      <c r="H255" s="80">
        <v>95.651899999999998</v>
      </c>
      <c r="I255" s="16">
        <f t="shared" si="15"/>
        <v>93.276330119221811</v>
      </c>
      <c r="J255" s="5">
        <f t="shared" si="16"/>
        <v>2.3755698807781869</v>
      </c>
      <c r="K255" s="5">
        <f t="shared" si="17"/>
        <v>2.3755698807781869</v>
      </c>
      <c r="L255" s="5">
        <f t="shared" si="18"/>
        <v>5.6433322584604886</v>
      </c>
      <c r="M255" s="54">
        <f t="shared" si="19"/>
        <v>2.4835574419098699E-2</v>
      </c>
    </row>
    <row r="256" spans="7:13" x14ac:dyDescent="0.3">
      <c r="G256" s="79">
        <v>43830</v>
      </c>
      <c r="H256" s="80">
        <v>96.135800000000003</v>
      </c>
      <c r="I256" s="16">
        <f t="shared" si="15"/>
        <v>93.513887107299638</v>
      </c>
      <c r="J256" s="5">
        <f t="shared" si="16"/>
        <v>2.6219128927003652</v>
      </c>
      <c r="K256" s="5">
        <f t="shared" si="17"/>
        <v>2.6219128927003652</v>
      </c>
      <c r="L256" s="5">
        <f t="shared" si="18"/>
        <v>6.8744272169083969</v>
      </c>
      <c r="M256" s="54">
        <f t="shared" si="19"/>
        <v>2.7273012683104163E-2</v>
      </c>
    </row>
    <row r="257" spans="7:13" x14ac:dyDescent="0.3">
      <c r="G257" s="79">
        <v>43832</v>
      </c>
      <c r="H257" s="80">
        <v>96.9803</v>
      </c>
      <c r="I257" s="16">
        <f t="shared" si="15"/>
        <v>93.776078396569673</v>
      </c>
      <c r="J257" s="5">
        <f t="shared" si="16"/>
        <v>3.2042216034303266</v>
      </c>
      <c r="K257" s="5">
        <f t="shared" si="17"/>
        <v>3.2042216034303266</v>
      </c>
      <c r="L257" s="5">
        <f t="shared" si="18"/>
        <v>10.267036083889613</v>
      </c>
      <c r="M257" s="54">
        <f t="shared" si="19"/>
        <v>3.3039922576341037E-2</v>
      </c>
    </row>
    <row r="258" spans="7:13" x14ac:dyDescent="0.3">
      <c r="G258" s="79">
        <v>43833</v>
      </c>
      <c r="H258" s="80">
        <v>96.714699999999993</v>
      </c>
      <c r="I258" s="16">
        <f t="shared" si="15"/>
        <v>94.096500556912716</v>
      </c>
      <c r="J258" s="5">
        <f t="shared" si="16"/>
        <v>2.6181994430872777</v>
      </c>
      <c r="K258" s="5">
        <f t="shared" si="17"/>
        <v>2.6181994430872777</v>
      </c>
      <c r="L258" s="5">
        <f t="shared" si="18"/>
        <v>6.854968323782531</v>
      </c>
      <c r="M258" s="54">
        <f t="shared" si="19"/>
        <v>2.7071370154560556E-2</v>
      </c>
    </row>
    <row r="259" spans="7:13" x14ac:dyDescent="0.3">
      <c r="G259" s="79">
        <v>43836</v>
      </c>
      <c r="H259" s="80">
        <v>96.629300000000001</v>
      </c>
      <c r="I259" s="16">
        <f t="shared" si="15"/>
        <v>94.358320501221442</v>
      </c>
      <c r="J259" s="5">
        <f t="shared" si="16"/>
        <v>2.2709794987785585</v>
      </c>
      <c r="K259" s="5">
        <f t="shared" si="17"/>
        <v>2.2709794987785585</v>
      </c>
      <c r="L259" s="5">
        <f t="shared" si="18"/>
        <v>5.1573478838725126</v>
      </c>
      <c r="M259" s="54">
        <f t="shared" si="19"/>
        <v>2.3501976096055321E-2</v>
      </c>
    </row>
    <row r="260" spans="7:13" x14ac:dyDescent="0.3">
      <c r="G260" s="79">
        <v>43837</v>
      </c>
      <c r="H260" s="80">
        <v>96.581800000000001</v>
      </c>
      <c r="I260" s="16">
        <f t="shared" si="15"/>
        <v>94.585418451099301</v>
      </c>
      <c r="J260" s="5">
        <f t="shared" si="16"/>
        <v>1.9963815489007004</v>
      </c>
      <c r="K260" s="5">
        <f t="shared" si="17"/>
        <v>1.9963815489007004</v>
      </c>
      <c r="L260" s="5">
        <f t="shared" si="18"/>
        <v>3.9855392887911596</v>
      </c>
      <c r="M260" s="54">
        <f t="shared" si="19"/>
        <v>2.0670370079049059E-2</v>
      </c>
    </row>
    <row r="261" spans="7:13" x14ac:dyDescent="0.3">
      <c r="G261" s="79">
        <v>43838</v>
      </c>
      <c r="H261" s="80">
        <v>96.363600000000005</v>
      </c>
      <c r="I261" s="16">
        <f t="shared" si="15"/>
        <v>94.785056605989368</v>
      </c>
      <c r="J261" s="5">
        <f t="shared" si="16"/>
        <v>1.5785433940106373</v>
      </c>
      <c r="K261" s="5">
        <f t="shared" si="17"/>
        <v>1.5785433940106373</v>
      </c>
      <c r="L261" s="5">
        <f t="shared" si="18"/>
        <v>2.4917992467746219</v>
      </c>
      <c r="M261" s="54">
        <f t="shared" si="19"/>
        <v>1.6381116874116752E-2</v>
      </c>
    </row>
    <row r="262" spans="7:13" x14ac:dyDescent="0.3">
      <c r="G262" s="79">
        <v>43839</v>
      </c>
      <c r="H262" s="80">
        <v>96.2971</v>
      </c>
      <c r="I262" s="16">
        <f t="shared" ref="I262:I325" si="20">alpha*H261+(1-alpha)*I261</f>
        <v>94.942910945390423</v>
      </c>
      <c r="J262" s="5">
        <f t="shared" ref="J262:J325" si="21">H262-I262</f>
        <v>1.3541890546095772</v>
      </c>
      <c r="K262" s="5">
        <f t="shared" ref="K262:K325" si="22">ABS(J262)</f>
        <v>1.3541890546095772</v>
      </c>
      <c r="L262" s="5">
        <f t="shared" ref="L262:L325" si="23">J262^2</f>
        <v>1.8338279956243804</v>
      </c>
      <c r="M262" s="54">
        <f t="shared" ref="M262:M325" si="24">K262/H262</f>
        <v>1.4062615121427096E-2</v>
      </c>
    </row>
    <row r="263" spans="7:13" x14ac:dyDescent="0.3">
      <c r="G263" s="79">
        <v>43840</v>
      </c>
      <c r="H263" s="80">
        <v>95.746700000000004</v>
      </c>
      <c r="I263" s="16">
        <f t="shared" si="20"/>
        <v>95.078329850851389</v>
      </c>
      <c r="J263" s="5">
        <f t="shared" si="21"/>
        <v>0.6683701491486147</v>
      </c>
      <c r="K263" s="5">
        <f t="shared" si="22"/>
        <v>0.6683701491486147</v>
      </c>
      <c r="L263" s="5">
        <f t="shared" si="23"/>
        <v>0.44671865627294144</v>
      </c>
      <c r="M263" s="54">
        <f t="shared" si="24"/>
        <v>6.9806076778480579E-3</v>
      </c>
    </row>
    <row r="264" spans="7:13" x14ac:dyDescent="0.3">
      <c r="G264" s="79">
        <v>43843</v>
      </c>
      <c r="H264" s="80">
        <v>96.942400000000006</v>
      </c>
      <c r="I264" s="16">
        <f t="shared" si="20"/>
        <v>95.145166865766257</v>
      </c>
      <c r="J264" s="5">
        <f t="shared" si="21"/>
        <v>1.7972331342337498</v>
      </c>
      <c r="K264" s="5">
        <f t="shared" si="22"/>
        <v>1.7972331342337498</v>
      </c>
      <c r="L264" s="5">
        <f t="shared" si="23"/>
        <v>3.2300469387876674</v>
      </c>
      <c r="M264" s="54">
        <f t="shared" si="24"/>
        <v>1.8539185477497458E-2</v>
      </c>
    </row>
    <row r="265" spans="7:13" x14ac:dyDescent="0.3">
      <c r="G265" s="79">
        <v>43844</v>
      </c>
      <c r="H265" s="80">
        <v>97.663600000000002</v>
      </c>
      <c r="I265" s="16">
        <f t="shared" si="20"/>
        <v>95.324890179189623</v>
      </c>
      <c r="J265" s="5">
        <f t="shared" si="21"/>
        <v>2.3387098208103794</v>
      </c>
      <c r="K265" s="5">
        <f t="shared" si="22"/>
        <v>2.3387098208103794</v>
      </c>
      <c r="L265" s="5">
        <f t="shared" si="23"/>
        <v>5.4695636259549172</v>
      </c>
      <c r="M265" s="54">
        <f t="shared" si="24"/>
        <v>2.3946586249230822E-2</v>
      </c>
    </row>
    <row r="266" spans="7:13" x14ac:dyDescent="0.3">
      <c r="G266" s="79">
        <v>43845</v>
      </c>
      <c r="H266" s="80">
        <v>97.540199999999999</v>
      </c>
      <c r="I266" s="16">
        <f t="shared" si="20"/>
        <v>95.558761161270667</v>
      </c>
      <c r="J266" s="5">
        <f t="shared" si="21"/>
        <v>1.981438838729332</v>
      </c>
      <c r="K266" s="5">
        <f t="shared" si="22"/>
        <v>1.981438838729332</v>
      </c>
      <c r="L266" s="5">
        <f t="shared" si="23"/>
        <v>3.9260998716250439</v>
      </c>
      <c r="M266" s="54">
        <f t="shared" si="24"/>
        <v>2.0314073979029488E-2</v>
      </c>
    </row>
    <row r="267" spans="7:13" x14ac:dyDescent="0.3">
      <c r="G267" s="79">
        <v>43846</v>
      </c>
      <c r="H267" s="80">
        <v>98.090599999999995</v>
      </c>
      <c r="I267" s="16">
        <f t="shared" si="20"/>
        <v>95.756905045143597</v>
      </c>
      <c r="J267" s="5">
        <f t="shared" si="21"/>
        <v>2.3336949548563979</v>
      </c>
      <c r="K267" s="5">
        <f t="shared" si="22"/>
        <v>2.3336949548563979</v>
      </c>
      <c r="L267" s="5">
        <f t="shared" si="23"/>
        <v>5.4461321423222051</v>
      </c>
      <c r="M267" s="54">
        <f t="shared" si="24"/>
        <v>2.3791219085788018E-2</v>
      </c>
    </row>
    <row r="268" spans="7:13" x14ac:dyDescent="0.3">
      <c r="G268" s="79">
        <v>43847</v>
      </c>
      <c r="H268" s="80">
        <v>99.191299999999998</v>
      </c>
      <c r="I268" s="16">
        <f t="shared" si="20"/>
        <v>95.990274540629244</v>
      </c>
      <c r="J268" s="5">
        <f t="shared" si="21"/>
        <v>3.2010254593707543</v>
      </c>
      <c r="K268" s="5">
        <f t="shared" si="22"/>
        <v>3.2010254593707543</v>
      </c>
      <c r="L268" s="5">
        <f t="shared" si="23"/>
        <v>10.246563991539748</v>
      </c>
      <c r="M268" s="54">
        <f t="shared" si="24"/>
        <v>3.2271232047273848E-2</v>
      </c>
    </row>
    <row r="269" spans="7:13" x14ac:dyDescent="0.3">
      <c r="G269" s="79">
        <v>43851</v>
      </c>
      <c r="H269" s="80">
        <v>99.238799999999998</v>
      </c>
      <c r="I269" s="16">
        <f t="shared" si="20"/>
        <v>96.310377086566319</v>
      </c>
      <c r="J269" s="5">
        <f t="shared" si="21"/>
        <v>2.9284229134336783</v>
      </c>
      <c r="K269" s="5">
        <f t="shared" si="22"/>
        <v>2.9284229134336783</v>
      </c>
      <c r="L269" s="5">
        <f t="shared" si="23"/>
        <v>8.5756607599233927</v>
      </c>
      <c r="M269" s="54">
        <f t="shared" si="24"/>
        <v>2.9508850504376096E-2</v>
      </c>
    </row>
    <row r="270" spans="7:13" x14ac:dyDescent="0.3">
      <c r="G270" s="79">
        <v>43852</v>
      </c>
      <c r="H270" s="80">
        <v>99.153400000000005</v>
      </c>
      <c r="I270" s="16">
        <f t="shared" si="20"/>
        <v>96.603219377909681</v>
      </c>
      <c r="J270" s="5">
        <f t="shared" si="21"/>
        <v>2.5501806220903234</v>
      </c>
      <c r="K270" s="5">
        <f t="shared" si="22"/>
        <v>2.5501806220903234</v>
      </c>
      <c r="L270" s="5">
        <f t="shared" si="23"/>
        <v>6.5034212052849885</v>
      </c>
      <c r="M270" s="54">
        <f t="shared" si="24"/>
        <v>2.5719547913539257E-2</v>
      </c>
    </row>
    <row r="271" spans="7:13" x14ac:dyDescent="0.3">
      <c r="G271" s="79">
        <v>43853</v>
      </c>
      <c r="H271" s="80">
        <v>97.758499999999998</v>
      </c>
      <c r="I271" s="16">
        <f t="shared" si="20"/>
        <v>96.858237440118714</v>
      </c>
      <c r="J271" s="5">
        <f t="shared" si="21"/>
        <v>0.90026255988128412</v>
      </c>
      <c r="K271" s="5">
        <f t="shared" si="22"/>
        <v>0.90026255988128412</v>
      </c>
      <c r="L271" s="5">
        <f t="shared" si="23"/>
        <v>0.81047267672400269</v>
      </c>
      <c r="M271" s="54">
        <f t="shared" si="24"/>
        <v>9.209046373269681E-3</v>
      </c>
    </row>
    <row r="272" spans="7:13" x14ac:dyDescent="0.3">
      <c r="G272" s="79">
        <v>43854</v>
      </c>
      <c r="H272" s="80">
        <v>96.819100000000006</v>
      </c>
      <c r="I272" s="16">
        <f t="shared" si="20"/>
        <v>96.948263696106849</v>
      </c>
      <c r="J272" s="5">
        <f t="shared" si="21"/>
        <v>-0.12916369610684342</v>
      </c>
      <c r="K272" s="5">
        <f t="shared" si="22"/>
        <v>0.12916369610684342</v>
      </c>
      <c r="L272" s="5">
        <f t="shared" si="23"/>
        <v>1.6683260391980998E-2</v>
      </c>
      <c r="M272" s="54">
        <f t="shared" si="24"/>
        <v>1.3340724723411332E-3</v>
      </c>
    </row>
    <row r="273" spans="7:13" x14ac:dyDescent="0.3">
      <c r="G273" s="79">
        <v>43857</v>
      </c>
      <c r="H273" s="80">
        <v>95.120500000000007</v>
      </c>
      <c r="I273" s="16">
        <f t="shared" si="20"/>
        <v>96.935347326496171</v>
      </c>
      <c r="J273" s="5">
        <f t="shared" si="21"/>
        <v>-1.8148473264961638</v>
      </c>
      <c r="K273" s="5">
        <f t="shared" si="22"/>
        <v>1.8148473264961638</v>
      </c>
      <c r="L273" s="5">
        <f t="shared" si="23"/>
        <v>3.2936708184902734</v>
      </c>
      <c r="M273" s="54">
        <f t="shared" si="24"/>
        <v>1.9079455285623641E-2</v>
      </c>
    </row>
    <row r="274" spans="7:13" x14ac:dyDescent="0.3">
      <c r="G274" s="79">
        <v>43858</v>
      </c>
      <c r="H274" s="80">
        <v>95.281800000000004</v>
      </c>
      <c r="I274" s="16">
        <f t="shared" si="20"/>
        <v>96.753862593846563</v>
      </c>
      <c r="J274" s="5">
        <f t="shared" si="21"/>
        <v>-1.4720625938465588</v>
      </c>
      <c r="K274" s="5">
        <f t="shared" si="22"/>
        <v>1.4720625938465588</v>
      </c>
      <c r="L274" s="5">
        <f t="shared" si="23"/>
        <v>2.1669682802022585</v>
      </c>
      <c r="M274" s="54">
        <f t="shared" si="24"/>
        <v>1.5449567428895746E-2</v>
      </c>
    </row>
    <row r="275" spans="7:13" x14ac:dyDescent="0.3">
      <c r="G275" s="79">
        <v>43859</v>
      </c>
      <c r="H275" s="80">
        <v>94.740899999999996</v>
      </c>
      <c r="I275" s="16">
        <f t="shared" si="20"/>
        <v>96.606656334461917</v>
      </c>
      <c r="J275" s="5">
        <f t="shared" si="21"/>
        <v>-1.8657563344619206</v>
      </c>
      <c r="K275" s="5">
        <f t="shared" si="22"/>
        <v>1.8657563344619206</v>
      </c>
      <c r="L275" s="5">
        <f t="shared" si="23"/>
        <v>3.4810466995847822</v>
      </c>
      <c r="M275" s="54">
        <f t="shared" si="24"/>
        <v>1.9693251113953116E-2</v>
      </c>
    </row>
    <row r="276" spans="7:13" x14ac:dyDescent="0.3">
      <c r="G276" s="79">
        <v>43860</v>
      </c>
      <c r="H276" s="80">
        <v>93.175200000000004</v>
      </c>
      <c r="I276" s="16">
        <f t="shared" si="20"/>
        <v>96.420080701015735</v>
      </c>
      <c r="J276" s="5">
        <f t="shared" si="21"/>
        <v>-3.244880701015731</v>
      </c>
      <c r="K276" s="5">
        <f t="shared" si="22"/>
        <v>3.244880701015731</v>
      </c>
      <c r="L276" s="5">
        <f t="shared" si="23"/>
        <v>10.529250763824342</v>
      </c>
      <c r="M276" s="54">
        <f t="shared" si="24"/>
        <v>3.48255834279479E-2</v>
      </c>
    </row>
    <row r="277" spans="7:13" x14ac:dyDescent="0.3">
      <c r="G277" s="79">
        <v>43861</v>
      </c>
      <c r="H277" s="80">
        <v>91.381699999999995</v>
      </c>
      <c r="I277" s="16">
        <f t="shared" si="20"/>
        <v>96.095592630914169</v>
      </c>
      <c r="J277" s="5">
        <f t="shared" si="21"/>
        <v>-4.7138926309141738</v>
      </c>
      <c r="K277" s="5">
        <f t="shared" si="22"/>
        <v>4.7138926309141738</v>
      </c>
      <c r="L277" s="5">
        <f t="shared" si="23"/>
        <v>22.220783735786952</v>
      </c>
      <c r="M277" s="54">
        <f t="shared" si="24"/>
        <v>5.1584645841718575E-2</v>
      </c>
    </row>
    <row r="278" spans="7:13" x14ac:dyDescent="0.3">
      <c r="G278" s="79">
        <v>43864</v>
      </c>
      <c r="H278" s="80">
        <v>94.2</v>
      </c>
      <c r="I278" s="16">
        <f t="shared" si="20"/>
        <v>95.624203367822759</v>
      </c>
      <c r="J278" s="5">
        <f t="shared" si="21"/>
        <v>-1.4242033678227557</v>
      </c>
      <c r="K278" s="5">
        <f t="shared" si="22"/>
        <v>1.4242033678227557</v>
      </c>
      <c r="L278" s="5">
        <f t="shared" si="23"/>
        <v>2.0283552329176797</v>
      </c>
      <c r="M278" s="54">
        <f t="shared" si="24"/>
        <v>1.5118931717863647E-2</v>
      </c>
    </row>
    <row r="279" spans="7:13" x14ac:dyDescent="0.3">
      <c r="G279" s="79">
        <v>43865</v>
      </c>
      <c r="H279" s="80">
        <v>96.202200000000005</v>
      </c>
      <c r="I279" s="16">
        <f t="shared" si="20"/>
        <v>95.481783031040493</v>
      </c>
      <c r="J279" s="5">
        <f t="shared" si="21"/>
        <v>0.72041696895951191</v>
      </c>
      <c r="K279" s="5">
        <f t="shared" si="22"/>
        <v>0.72041696895951191</v>
      </c>
      <c r="L279" s="5">
        <f t="shared" si="23"/>
        <v>0.51900060916481039</v>
      </c>
      <c r="M279" s="54">
        <f t="shared" si="24"/>
        <v>7.4885706247831323E-3</v>
      </c>
    </row>
    <row r="280" spans="7:13" x14ac:dyDescent="0.3">
      <c r="G280" s="79">
        <v>43866</v>
      </c>
      <c r="H280" s="80">
        <v>95.405199999999994</v>
      </c>
      <c r="I280" s="16">
        <f t="shared" si="20"/>
        <v>95.553824727936444</v>
      </c>
      <c r="J280" s="5">
        <f t="shared" si="21"/>
        <v>-0.14862472793645054</v>
      </c>
      <c r="K280" s="5">
        <f t="shared" si="22"/>
        <v>0.14862472793645054</v>
      </c>
      <c r="L280" s="5">
        <f t="shared" si="23"/>
        <v>2.2089309754183942E-2</v>
      </c>
      <c r="M280" s="54">
        <f t="shared" si="24"/>
        <v>1.5578262813394925E-3</v>
      </c>
    </row>
    <row r="281" spans="7:13" x14ac:dyDescent="0.3">
      <c r="G281" s="79">
        <v>43867</v>
      </c>
      <c r="H281" s="80">
        <v>95.148899999999998</v>
      </c>
      <c r="I281" s="16">
        <f t="shared" si="20"/>
        <v>95.538962255142806</v>
      </c>
      <c r="J281" s="5">
        <f t="shared" si="21"/>
        <v>-0.39006225514280857</v>
      </c>
      <c r="K281" s="5">
        <f t="shared" si="22"/>
        <v>0.39006225514280857</v>
      </c>
      <c r="L281" s="5">
        <f t="shared" si="23"/>
        <v>0.1521485628870935</v>
      </c>
      <c r="M281" s="54">
        <f t="shared" si="24"/>
        <v>4.0994930592241066E-3</v>
      </c>
    </row>
    <row r="282" spans="7:13" x14ac:dyDescent="0.3">
      <c r="G282" s="79">
        <v>43868</v>
      </c>
      <c r="H282" s="80">
        <v>94.3613</v>
      </c>
      <c r="I282" s="16">
        <f t="shared" si="20"/>
        <v>95.499956029628521</v>
      </c>
      <c r="J282" s="5">
        <f t="shared" si="21"/>
        <v>-1.1386560296285211</v>
      </c>
      <c r="K282" s="5">
        <f t="shared" si="22"/>
        <v>1.1386560296285211</v>
      </c>
      <c r="L282" s="5">
        <f t="shared" si="23"/>
        <v>1.2965375538093875</v>
      </c>
      <c r="M282" s="54">
        <f t="shared" si="24"/>
        <v>1.2066981163130659E-2</v>
      </c>
    </row>
    <row r="283" spans="7:13" x14ac:dyDescent="0.3">
      <c r="G283" s="79">
        <v>43871</v>
      </c>
      <c r="H283" s="80">
        <v>94.911699999999996</v>
      </c>
      <c r="I283" s="16">
        <f t="shared" si="20"/>
        <v>95.386090426665675</v>
      </c>
      <c r="J283" s="5">
        <f t="shared" si="21"/>
        <v>-0.47439042666567843</v>
      </c>
      <c r="K283" s="5">
        <f t="shared" si="22"/>
        <v>0.47439042666567843</v>
      </c>
      <c r="L283" s="5">
        <f t="shared" si="23"/>
        <v>0.22504627691204443</v>
      </c>
      <c r="M283" s="54">
        <f t="shared" si="24"/>
        <v>4.9982291610589473E-3</v>
      </c>
    </row>
    <row r="284" spans="7:13" x14ac:dyDescent="0.3">
      <c r="G284" s="79">
        <v>43872</v>
      </c>
      <c r="H284" s="80">
        <v>94.911699999999996</v>
      </c>
      <c r="I284" s="16">
        <f t="shared" si="20"/>
        <v>95.338651383999107</v>
      </c>
      <c r="J284" s="5">
        <f t="shared" si="21"/>
        <v>-0.42695138399911059</v>
      </c>
      <c r="K284" s="5">
        <f t="shared" si="22"/>
        <v>0.42695138399911059</v>
      </c>
      <c r="L284" s="5">
        <f t="shared" si="23"/>
        <v>0.18228748429875599</v>
      </c>
      <c r="M284" s="54">
        <f t="shared" si="24"/>
        <v>4.4984062449530526E-3</v>
      </c>
    </row>
    <row r="285" spans="7:13" x14ac:dyDescent="0.3">
      <c r="G285" s="79">
        <v>43873</v>
      </c>
      <c r="H285" s="80">
        <v>97.739500000000007</v>
      </c>
      <c r="I285" s="16">
        <f t="shared" si="20"/>
        <v>95.2959562455992</v>
      </c>
      <c r="J285" s="5">
        <f t="shared" si="21"/>
        <v>2.4435437544008067</v>
      </c>
      <c r="K285" s="5">
        <f t="shared" si="22"/>
        <v>2.4435437544008067</v>
      </c>
      <c r="L285" s="5">
        <f t="shared" si="23"/>
        <v>5.9709060796711899</v>
      </c>
      <c r="M285" s="54">
        <f t="shared" si="24"/>
        <v>2.5000575554415632E-2</v>
      </c>
    </row>
    <row r="286" spans="7:13" x14ac:dyDescent="0.3">
      <c r="G286" s="79">
        <v>43874</v>
      </c>
      <c r="H286" s="80">
        <v>98.090599999999995</v>
      </c>
      <c r="I286" s="16">
        <f t="shared" si="20"/>
        <v>95.540310621039282</v>
      </c>
      <c r="J286" s="5">
        <f t="shared" si="21"/>
        <v>2.5502893789607128</v>
      </c>
      <c r="K286" s="5">
        <f t="shared" si="22"/>
        <v>2.5502893789607128</v>
      </c>
      <c r="L286" s="5">
        <f t="shared" si="23"/>
        <v>6.5039759164398188</v>
      </c>
      <c r="M286" s="54">
        <f t="shared" si="24"/>
        <v>2.5999324899233085E-2</v>
      </c>
    </row>
    <row r="287" spans="7:13" x14ac:dyDescent="0.3">
      <c r="G287" s="79">
        <v>43875</v>
      </c>
      <c r="H287" s="80">
        <v>98.251900000000006</v>
      </c>
      <c r="I287" s="16">
        <f t="shared" si="20"/>
        <v>95.795339558935353</v>
      </c>
      <c r="J287" s="5">
        <f t="shared" si="21"/>
        <v>2.4565604410646529</v>
      </c>
      <c r="K287" s="5">
        <f t="shared" si="22"/>
        <v>2.4565604410646529</v>
      </c>
      <c r="L287" s="5">
        <f t="shared" si="23"/>
        <v>6.0346892006037622</v>
      </c>
      <c r="M287" s="54">
        <f t="shared" si="24"/>
        <v>2.5002676193179498E-2</v>
      </c>
    </row>
    <row r="288" spans="7:13" x14ac:dyDescent="0.3">
      <c r="G288" s="79">
        <v>43879</v>
      </c>
      <c r="H288" s="80">
        <v>96.790599999999998</v>
      </c>
      <c r="I288" s="16">
        <f t="shared" si="20"/>
        <v>96.040995603041821</v>
      </c>
      <c r="J288" s="5">
        <f t="shared" si="21"/>
        <v>0.74960439695817627</v>
      </c>
      <c r="K288" s="5">
        <f t="shared" si="22"/>
        <v>0.74960439695817627</v>
      </c>
      <c r="L288" s="5">
        <f t="shared" si="23"/>
        <v>0.56190675193903106</v>
      </c>
      <c r="M288" s="54">
        <f t="shared" si="24"/>
        <v>7.7445991341946047E-3</v>
      </c>
    </row>
    <row r="289" spans="7:13" x14ac:dyDescent="0.3">
      <c r="G289" s="79">
        <v>43880</v>
      </c>
      <c r="H289" s="80">
        <v>97.227099999999993</v>
      </c>
      <c r="I289" s="16">
        <f t="shared" si="20"/>
        <v>96.11595604273765</v>
      </c>
      <c r="J289" s="5">
        <f t="shared" si="21"/>
        <v>1.1111439572623425</v>
      </c>
      <c r="K289" s="5">
        <f t="shared" si="22"/>
        <v>1.1111439572623425</v>
      </c>
      <c r="L289" s="5">
        <f t="shared" si="23"/>
        <v>1.2346408937606184</v>
      </c>
      <c r="M289" s="54">
        <f t="shared" si="24"/>
        <v>1.1428335898760146E-2</v>
      </c>
    </row>
    <row r="290" spans="7:13" x14ac:dyDescent="0.3">
      <c r="G290" s="79">
        <v>43881</v>
      </c>
      <c r="H290" s="80">
        <v>97.293499999999995</v>
      </c>
      <c r="I290" s="16">
        <f t="shared" si="20"/>
        <v>96.227070438463898</v>
      </c>
      <c r="J290" s="5">
        <f t="shared" si="21"/>
        <v>1.066429561536097</v>
      </c>
      <c r="K290" s="5">
        <f t="shared" si="22"/>
        <v>1.066429561536097</v>
      </c>
      <c r="L290" s="5">
        <f t="shared" si="23"/>
        <v>1.1372720097180722</v>
      </c>
      <c r="M290" s="54">
        <f t="shared" si="24"/>
        <v>1.0960953830791339E-2</v>
      </c>
    </row>
    <row r="291" spans="7:13" x14ac:dyDescent="0.3">
      <c r="G291" s="79">
        <v>43882</v>
      </c>
      <c r="H291" s="80">
        <v>95.129900000000006</v>
      </c>
      <c r="I291" s="16">
        <f t="shared" si="20"/>
        <v>96.333713394617504</v>
      </c>
      <c r="J291" s="5">
        <f t="shared" si="21"/>
        <v>-1.203813394617498</v>
      </c>
      <c r="K291" s="5">
        <f t="shared" si="22"/>
        <v>1.203813394617498</v>
      </c>
      <c r="L291" s="5">
        <f t="shared" si="23"/>
        <v>1.4491666890605039</v>
      </c>
      <c r="M291" s="54">
        <f t="shared" si="24"/>
        <v>1.2654416693568458E-2</v>
      </c>
    </row>
    <row r="292" spans="7:13" x14ac:dyDescent="0.3">
      <c r="G292" s="79">
        <v>43885</v>
      </c>
      <c r="H292" s="80">
        <v>91.011600000000001</v>
      </c>
      <c r="I292" s="16">
        <f t="shared" si="20"/>
        <v>96.21333205515576</v>
      </c>
      <c r="J292" s="5">
        <f t="shared" si="21"/>
        <v>-5.2017320551557589</v>
      </c>
      <c r="K292" s="5">
        <f t="shared" si="22"/>
        <v>5.2017320551557589</v>
      </c>
      <c r="L292" s="5">
        <f t="shared" si="23"/>
        <v>27.058016373634956</v>
      </c>
      <c r="M292" s="54">
        <f t="shared" si="24"/>
        <v>5.7154605074031868E-2</v>
      </c>
    </row>
    <row r="293" spans="7:13" x14ac:dyDescent="0.3">
      <c r="G293" s="79">
        <v>43886</v>
      </c>
      <c r="H293" s="80">
        <v>88.155299999999997</v>
      </c>
      <c r="I293" s="16">
        <f t="shared" si="20"/>
        <v>95.693158849640184</v>
      </c>
      <c r="J293" s="5">
        <f t="shared" si="21"/>
        <v>-7.5378588496401875</v>
      </c>
      <c r="K293" s="5">
        <f t="shared" si="22"/>
        <v>7.5378588496401875</v>
      </c>
      <c r="L293" s="5">
        <f t="shared" si="23"/>
        <v>56.819316037098893</v>
      </c>
      <c r="M293" s="54">
        <f t="shared" si="24"/>
        <v>8.5506587234575659E-2</v>
      </c>
    </row>
    <row r="294" spans="7:13" x14ac:dyDescent="0.3">
      <c r="G294" s="79">
        <v>43887</v>
      </c>
      <c r="H294" s="80">
        <v>87.301299999999998</v>
      </c>
      <c r="I294" s="16">
        <f t="shared" si="20"/>
        <v>94.939372964676167</v>
      </c>
      <c r="J294" s="5">
        <f t="shared" si="21"/>
        <v>-7.6380729646761694</v>
      </c>
      <c r="K294" s="5">
        <f t="shared" si="22"/>
        <v>7.6380729646761694</v>
      </c>
      <c r="L294" s="5">
        <f t="shared" si="23"/>
        <v>58.340158613717009</v>
      </c>
      <c r="M294" s="54">
        <f t="shared" si="24"/>
        <v>8.7490941883753962E-2</v>
      </c>
    </row>
    <row r="295" spans="7:13" x14ac:dyDescent="0.3">
      <c r="G295" s="79">
        <v>43888</v>
      </c>
      <c r="H295" s="80">
        <v>84.027500000000003</v>
      </c>
      <c r="I295" s="16">
        <f t="shared" si="20"/>
        <v>94.175565668208549</v>
      </c>
      <c r="J295" s="5">
        <f t="shared" si="21"/>
        <v>-10.148065668208545</v>
      </c>
      <c r="K295" s="5">
        <f t="shared" si="22"/>
        <v>10.148065668208545</v>
      </c>
      <c r="L295" s="5">
        <f t="shared" si="23"/>
        <v>102.98323680627294</v>
      </c>
      <c r="M295" s="54">
        <f t="shared" si="24"/>
        <v>0.12077076752501913</v>
      </c>
    </row>
    <row r="296" spans="7:13" x14ac:dyDescent="0.3">
      <c r="G296" s="79">
        <v>43889</v>
      </c>
      <c r="H296" s="80">
        <v>85.050399999999996</v>
      </c>
      <c r="I296" s="16">
        <f t="shared" si="20"/>
        <v>93.160759101387697</v>
      </c>
      <c r="J296" s="5">
        <f t="shared" si="21"/>
        <v>-8.1103591013877008</v>
      </c>
      <c r="K296" s="5">
        <f t="shared" si="22"/>
        <v>8.1103591013877008</v>
      </c>
      <c r="L296" s="5">
        <f t="shared" si="23"/>
        <v>65.777924753462315</v>
      </c>
      <c r="M296" s="54">
        <f t="shared" si="24"/>
        <v>9.5359446885466742E-2</v>
      </c>
    </row>
    <row r="297" spans="7:13" x14ac:dyDescent="0.3">
      <c r="G297" s="79">
        <v>43892</v>
      </c>
      <c r="H297" s="80">
        <v>88.190600000000003</v>
      </c>
      <c r="I297" s="16">
        <f t="shared" si="20"/>
        <v>92.349723191248927</v>
      </c>
      <c r="J297" s="5">
        <f t="shared" si="21"/>
        <v>-4.1591231912489235</v>
      </c>
      <c r="K297" s="5">
        <f t="shared" si="22"/>
        <v>4.1591231912489235</v>
      </c>
      <c r="L297" s="5">
        <f t="shared" si="23"/>
        <v>17.298305719984629</v>
      </c>
      <c r="M297" s="54">
        <f t="shared" si="24"/>
        <v>4.7160617925821158E-2</v>
      </c>
    </row>
    <row r="298" spans="7:13" x14ac:dyDescent="0.3">
      <c r="G298" s="79">
        <v>43893</v>
      </c>
      <c r="H298" s="80">
        <v>86.525300000000001</v>
      </c>
      <c r="I298" s="16">
        <f t="shared" si="20"/>
        <v>91.933810872124042</v>
      </c>
      <c r="J298" s="5">
        <f t="shared" si="21"/>
        <v>-5.4085108721240402</v>
      </c>
      <c r="K298" s="5">
        <f t="shared" si="22"/>
        <v>5.4085108721240402</v>
      </c>
      <c r="L298" s="5">
        <f t="shared" si="23"/>
        <v>29.251989853883945</v>
      </c>
      <c r="M298" s="54">
        <f t="shared" si="24"/>
        <v>6.2507854605809404E-2</v>
      </c>
    </row>
    <row r="299" spans="7:13" x14ac:dyDescent="0.3">
      <c r="G299" s="79">
        <v>43894</v>
      </c>
      <c r="H299" s="80">
        <v>89.246799999999993</v>
      </c>
      <c r="I299" s="16">
        <f t="shared" si="20"/>
        <v>91.392959784911639</v>
      </c>
      <c r="J299" s="5">
        <f t="shared" si="21"/>
        <v>-2.1461597849116458</v>
      </c>
      <c r="K299" s="5">
        <f t="shared" si="22"/>
        <v>2.1461597849116458</v>
      </c>
      <c r="L299" s="5">
        <f t="shared" si="23"/>
        <v>4.6060018223720016</v>
      </c>
      <c r="M299" s="54">
        <f t="shared" si="24"/>
        <v>2.4047470440527234E-2</v>
      </c>
    </row>
    <row r="300" spans="7:13" x14ac:dyDescent="0.3">
      <c r="G300" s="79">
        <v>43895</v>
      </c>
      <c r="H300" s="80">
        <v>86.192300000000003</v>
      </c>
      <c r="I300" s="16">
        <f t="shared" si="20"/>
        <v>91.178343806420472</v>
      </c>
      <c r="J300" s="5">
        <f t="shared" si="21"/>
        <v>-4.9860438064204686</v>
      </c>
      <c r="K300" s="5">
        <f t="shared" si="22"/>
        <v>4.9860438064204686</v>
      </c>
      <c r="L300" s="5">
        <f t="shared" si="23"/>
        <v>24.860632839543914</v>
      </c>
      <c r="M300" s="54">
        <f t="shared" si="24"/>
        <v>5.7847902961406857E-2</v>
      </c>
    </row>
    <row r="301" spans="7:13" x14ac:dyDescent="0.3">
      <c r="G301" s="79">
        <v>43896</v>
      </c>
      <c r="H301" s="80">
        <v>84.079800000000006</v>
      </c>
      <c r="I301" s="16">
        <f t="shared" si="20"/>
        <v>90.679739425778422</v>
      </c>
      <c r="J301" s="5">
        <f t="shared" si="21"/>
        <v>-6.5999394257784161</v>
      </c>
      <c r="K301" s="5">
        <f t="shared" si="22"/>
        <v>6.5999394257784161</v>
      </c>
      <c r="L301" s="5">
        <f t="shared" si="23"/>
        <v>43.559200423944326</v>
      </c>
      <c r="M301" s="54">
        <f t="shared" si="24"/>
        <v>7.8496136120428633E-2</v>
      </c>
    </row>
    <row r="302" spans="7:13" x14ac:dyDescent="0.3">
      <c r="G302" s="79">
        <v>43899</v>
      </c>
      <c r="H302" s="80">
        <v>80.035700000000006</v>
      </c>
      <c r="I302" s="16">
        <f t="shared" si="20"/>
        <v>90.01974548320058</v>
      </c>
      <c r="J302" s="5">
        <f t="shared" si="21"/>
        <v>-9.9840454832005747</v>
      </c>
      <c r="K302" s="5">
        <f t="shared" si="22"/>
        <v>9.9840454832005747</v>
      </c>
      <c r="L302" s="5">
        <f t="shared" si="23"/>
        <v>99.681164210617794</v>
      </c>
      <c r="M302" s="54">
        <f t="shared" si="24"/>
        <v>0.12474490112787887</v>
      </c>
    </row>
    <row r="303" spans="7:13" x14ac:dyDescent="0.3">
      <c r="G303" s="79">
        <v>43900</v>
      </c>
      <c r="H303" s="80">
        <v>84.0227</v>
      </c>
      <c r="I303" s="16">
        <f t="shared" si="20"/>
        <v>89.021340934880527</v>
      </c>
      <c r="J303" s="5">
        <f t="shared" si="21"/>
        <v>-4.9986409348805267</v>
      </c>
      <c r="K303" s="5">
        <f t="shared" si="22"/>
        <v>4.9986409348805267</v>
      </c>
      <c r="L303" s="5">
        <f t="shared" si="23"/>
        <v>24.986411195863266</v>
      </c>
      <c r="M303" s="54">
        <f t="shared" si="24"/>
        <v>5.9491553293104446E-2</v>
      </c>
    </row>
    <row r="304" spans="7:13" x14ac:dyDescent="0.3">
      <c r="G304" s="79">
        <v>43901</v>
      </c>
      <c r="H304" s="80">
        <v>79.930999999999997</v>
      </c>
      <c r="I304" s="16">
        <f t="shared" si="20"/>
        <v>88.521476841392484</v>
      </c>
      <c r="J304" s="5">
        <f t="shared" si="21"/>
        <v>-8.590476841392487</v>
      </c>
      <c r="K304" s="5">
        <f t="shared" si="22"/>
        <v>8.590476841392487</v>
      </c>
      <c r="L304" s="5">
        <f t="shared" si="23"/>
        <v>73.796292362500637</v>
      </c>
      <c r="M304" s="54">
        <f t="shared" si="24"/>
        <v>0.10747365654617717</v>
      </c>
    </row>
    <row r="305" spans="7:13" x14ac:dyDescent="0.3">
      <c r="G305" s="79">
        <v>43902</v>
      </c>
      <c r="H305" s="80">
        <v>70.605699999999999</v>
      </c>
      <c r="I305" s="16">
        <f t="shared" si="20"/>
        <v>87.662429157253243</v>
      </c>
      <c r="J305" s="5">
        <f t="shared" si="21"/>
        <v>-17.056729157253244</v>
      </c>
      <c r="K305" s="5">
        <f t="shared" si="22"/>
        <v>17.056729157253244</v>
      </c>
      <c r="L305" s="5">
        <f t="shared" si="23"/>
        <v>290.93200954389295</v>
      </c>
      <c r="M305" s="54">
        <f t="shared" si="24"/>
        <v>0.24157722616238128</v>
      </c>
    </row>
    <row r="306" spans="7:13" x14ac:dyDescent="0.3">
      <c r="G306" s="79">
        <v>43903</v>
      </c>
      <c r="H306" s="80">
        <v>71.918899999999994</v>
      </c>
      <c r="I306" s="16">
        <f t="shared" si="20"/>
        <v>85.956756241527913</v>
      </c>
      <c r="J306" s="5">
        <f t="shared" si="21"/>
        <v>-14.037856241527919</v>
      </c>
      <c r="K306" s="5">
        <f t="shared" si="22"/>
        <v>14.037856241527919</v>
      </c>
      <c r="L306" s="5">
        <f t="shared" si="23"/>
        <v>197.06140785780437</v>
      </c>
      <c r="M306" s="54">
        <f t="shared" si="24"/>
        <v>0.19519008552032804</v>
      </c>
    </row>
    <row r="307" spans="7:13" x14ac:dyDescent="0.3">
      <c r="G307" s="79">
        <v>43906</v>
      </c>
      <c r="H307" s="80">
        <v>63.554699999999997</v>
      </c>
      <c r="I307" s="16">
        <f t="shared" si="20"/>
        <v>84.552970617375124</v>
      </c>
      <c r="J307" s="5">
        <f t="shared" si="21"/>
        <v>-20.998270617375127</v>
      </c>
      <c r="K307" s="5">
        <f t="shared" si="22"/>
        <v>20.998270617375127</v>
      </c>
      <c r="L307" s="5">
        <f t="shared" si="23"/>
        <v>440.9273689205196</v>
      </c>
      <c r="M307" s="54">
        <f t="shared" si="24"/>
        <v>0.33039681750327082</v>
      </c>
    </row>
    <row r="308" spans="7:13" x14ac:dyDescent="0.3">
      <c r="G308" s="79">
        <v>43907</v>
      </c>
      <c r="H308" s="80">
        <v>66.456900000000005</v>
      </c>
      <c r="I308" s="16">
        <f t="shared" si="20"/>
        <v>82.45314355563761</v>
      </c>
      <c r="J308" s="5">
        <f t="shared" si="21"/>
        <v>-15.996243555637605</v>
      </c>
      <c r="K308" s="5">
        <f t="shared" si="22"/>
        <v>15.996243555637605</v>
      </c>
      <c r="L308" s="5">
        <f t="shared" si="23"/>
        <v>255.87980789127761</v>
      </c>
      <c r="M308" s="54">
        <f t="shared" si="24"/>
        <v>0.24070101909113431</v>
      </c>
    </row>
    <row r="309" spans="7:13" x14ac:dyDescent="0.3">
      <c r="G309" s="79">
        <v>43908</v>
      </c>
      <c r="H309" s="80">
        <v>64.744100000000003</v>
      </c>
      <c r="I309" s="16">
        <f t="shared" si="20"/>
        <v>80.853519200073848</v>
      </c>
      <c r="J309" s="5">
        <f t="shared" si="21"/>
        <v>-16.109419200073845</v>
      </c>
      <c r="K309" s="5">
        <f t="shared" si="22"/>
        <v>16.109419200073845</v>
      </c>
      <c r="L309" s="5">
        <f t="shared" si="23"/>
        <v>259.51338696370783</v>
      </c>
      <c r="M309" s="54">
        <f t="shared" si="24"/>
        <v>0.24881679102920334</v>
      </c>
    </row>
    <row r="310" spans="7:13" x14ac:dyDescent="0.3">
      <c r="G310" s="79">
        <v>43909</v>
      </c>
      <c r="H310" s="80">
        <v>66.932699999999997</v>
      </c>
      <c r="I310" s="16">
        <f t="shared" si="20"/>
        <v>79.24257728006647</v>
      </c>
      <c r="J310" s="5">
        <f t="shared" si="21"/>
        <v>-12.309877280066473</v>
      </c>
      <c r="K310" s="5">
        <f t="shared" si="22"/>
        <v>12.309877280066473</v>
      </c>
      <c r="L310" s="5">
        <f t="shared" si="23"/>
        <v>151.53307865029674</v>
      </c>
      <c r="M310" s="54">
        <f t="shared" si="24"/>
        <v>0.18391424938881107</v>
      </c>
    </row>
    <row r="311" spans="7:13" x14ac:dyDescent="0.3">
      <c r="G311" s="79">
        <v>43910</v>
      </c>
      <c r="H311" s="80">
        <v>64.182699999999997</v>
      </c>
      <c r="I311" s="16">
        <f t="shared" si="20"/>
        <v>78.011589552059817</v>
      </c>
      <c r="J311" s="5">
        <f t="shared" si="21"/>
        <v>-13.82888955205982</v>
      </c>
      <c r="K311" s="5">
        <f t="shared" si="22"/>
        <v>13.82888955205982</v>
      </c>
      <c r="L311" s="5">
        <f t="shared" si="23"/>
        <v>191.23818624306926</v>
      </c>
      <c r="M311" s="54">
        <f t="shared" si="24"/>
        <v>0.21546132450114783</v>
      </c>
    </row>
    <row r="312" spans="7:13" x14ac:dyDescent="0.3">
      <c r="G312" s="79">
        <v>43913</v>
      </c>
      <c r="H312" s="80">
        <v>59.758000000000003</v>
      </c>
      <c r="I312" s="16">
        <f t="shared" si="20"/>
        <v>76.628700596853832</v>
      </c>
      <c r="J312" s="5">
        <f t="shared" si="21"/>
        <v>-16.87070059685383</v>
      </c>
      <c r="K312" s="5">
        <f t="shared" si="22"/>
        <v>16.87070059685383</v>
      </c>
      <c r="L312" s="5">
        <f t="shared" si="23"/>
        <v>284.62053862868419</v>
      </c>
      <c r="M312" s="54">
        <f t="shared" si="24"/>
        <v>0.28231702193603919</v>
      </c>
    </row>
    <row r="313" spans="7:13" x14ac:dyDescent="0.3">
      <c r="G313" s="79">
        <v>43914</v>
      </c>
      <c r="H313" s="80">
        <v>68.826300000000003</v>
      </c>
      <c r="I313" s="16">
        <f t="shared" si="20"/>
        <v>74.941630537168464</v>
      </c>
      <c r="J313" s="5">
        <f t="shared" si="21"/>
        <v>-6.115330537168461</v>
      </c>
      <c r="K313" s="5">
        <f t="shared" si="22"/>
        <v>6.115330537168461</v>
      </c>
      <c r="L313" s="5">
        <f t="shared" si="23"/>
        <v>37.397267578825101</v>
      </c>
      <c r="M313" s="54">
        <f t="shared" si="24"/>
        <v>8.8851653178631723E-2</v>
      </c>
    </row>
    <row r="314" spans="7:13" x14ac:dyDescent="0.3">
      <c r="G314" s="79">
        <v>43915</v>
      </c>
      <c r="H314" s="80">
        <v>75.1828</v>
      </c>
      <c r="I314" s="16">
        <f t="shared" si="20"/>
        <v>74.330097483451624</v>
      </c>
      <c r="J314" s="5">
        <f t="shared" si="21"/>
        <v>0.85270251654837637</v>
      </c>
      <c r="K314" s="5">
        <f t="shared" si="22"/>
        <v>0.85270251654837637</v>
      </c>
      <c r="L314" s="5">
        <f t="shared" si="23"/>
        <v>0.72710158172793404</v>
      </c>
      <c r="M314" s="54">
        <f t="shared" si="24"/>
        <v>1.1341723326989369E-2</v>
      </c>
    </row>
    <row r="315" spans="7:13" x14ac:dyDescent="0.3">
      <c r="G315" s="79">
        <v>43916</v>
      </c>
      <c r="H315" s="80">
        <v>80.216499999999996</v>
      </c>
      <c r="I315" s="16">
        <f t="shared" si="20"/>
        <v>74.415367735106472</v>
      </c>
      <c r="J315" s="5">
        <f t="shared" si="21"/>
        <v>5.8011322648935248</v>
      </c>
      <c r="K315" s="5">
        <f t="shared" si="22"/>
        <v>5.8011322648935248</v>
      </c>
      <c r="L315" s="5">
        <f t="shared" si="23"/>
        <v>33.653135554788676</v>
      </c>
      <c r="M315" s="54">
        <f t="shared" si="24"/>
        <v>7.2318441528781793E-2</v>
      </c>
    </row>
    <row r="316" spans="7:13" x14ac:dyDescent="0.3">
      <c r="G316" s="79">
        <v>43917</v>
      </c>
      <c r="H316" s="80">
        <v>79.198400000000007</v>
      </c>
      <c r="I316" s="16">
        <f t="shared" si="20"/>
        <v>74.995480961595817</v>
      </c>
      <c r="J316" s="5">
        <f t="shared" si="21"/>
        <v>4.2029190384041897</v>
      </c>
      <c r="K316" s="5">
        <f t="shared" si="22"/>
        <v>4.2029190384041897</v>
      </c>
      <c r="L316" s="5">
        <f t="shared" si="23"/>
        <v>17.664528443380398</v>
      </c>
      <c r="M316" s="54">
        <f t="shared" si="24"/>
        <v>5.3068231661298579E-2</v>
      </c>
    </row>
    <row r="317" spans="7:13" x14ac:dyDescent="0.3">
      <c r="G317" s="79">
        <v>43920</v>
      </c>
      <c r="H317" s="80">
        <v>81.244200000000006</v>
      </c>
      <c r="I317" s="16">
        <f t="shared" si="20"/>
        <v>75.415772865436224</v>
      </c>
      <c r="J317" s="5">
        <f t="shared" si="21"/>
        <v>5.8284271345637819</v>
      </c>
      <c r="K317" s="5">
        <f t="shared" si="22"/>
        <v>5.8284271345637819</v>
      </c>
      <c r="L317" s="5">
        <f t="shared" si="23"/>
        <v>33.97056286291938</v>
      </c>
      <c r="M317" s="54">
        <f t="shared" si="24"/>
        <v>7.1739608914405964E-2</v>
      </c>
    </row>
    <row r="318" spans="7:13" x14ac:dyDescent="0.3">
      <c r="G318" s="79">
        <v>43921</v>
      </c>
      <c r="H318" s="80">
        <v>78.732100000000003</v>
      </c>
      <c r="I318" s="16">
        <f t="shared" si="20"/>
        <v>75.998615578892611</v>
      </c>
      <c r="J318" s="5">
        <f t="shared" si="21"/>
        <v>2.7334844211073914</v>
      </c>
      <c r="K318" s="5">
        <f t="shared" si="22"/>
        <v>2.7334844211073914</v>
      </c>
      <c r="L318" s="5">
        <f t="shared" si="23"/>
        <v>7.4719370804368106</v>
      </c>
      <c r="M318" s="54">
        <f t="shared" si="24"/>
        <v>3.4718804923371677E-2</v>
      </c>
    </row>
    <row r="319" spans="7:13" x14ac:dyDescent="0.3">
      <c r="G319" s="79">
        <v>43922</v>
      </c>
      <c r="H319" s="80">
        <v>75.392099999999999</v>
      </c>
      <c r="I319" s="16">
        <f t="shared" si="20"/>
        <v>76.271964021003356</v>
      </c>
      <c r="J319" s="5">
        <f t="shared" si="21"/>
        <v>-0.87986402100335681</v>
      </c>
      <c r="K319" s="5">
        <f t="shared" si="22"/>
        <v>0.87986402100335681</v>
      </c>
      <c r="L319" s="5">
        <f t="shared" si="23"/>
        <v>0.77416069545619548</v>
      </c>
      <c r="M319" s="54">
        <f t="shared" si="24"/>
        <v>1.1670506870127729E-2</v>
      </c>
    </row>
    <row r="320" spans="7:13" x14ac:dyDescent="0.3">
      <c r="G320" s="79">
        <v>43923</v>
      </c>
      <c r="H320" s="80">
        <v>76.257999999999996</v>
      </c>
      <c r="I320" s="16">
        <f t="shared" si="20"/>
        <v>76.183977618903015</v>
      </c>
      <c r="J320" s="5">
        <f t="shared" si="21"/>
        <v>7.4022381096980894E-2</v>
      </c>
      <c r="K320" s="5">
        <f t="shared" si="22"/>
        <v>7.4022381096980894E-2</v>
      </c>
      <c r="L320" s="5">
        <f t="shared" si="23"/>
        <v>5.4793129032666742E-3</v>
      </c>
      <c r="M320" s="54">
        <f t="shared" si="24"/>
        <v>9.7068348366048023E-4</v>
      </c>
    </row>
    <row r="321" spans="7:13" x14ac:dyDescent="0.3">
      <c r="G321" s="79">
        <v>43924</v>
      </c>
      <c r="H321" s="80">
        <v>75.040000000000006</v>
      </c>
      <c r="I321" s="16">
        <f t="shared" si="20"/>
        <v>76.19137985701272</v>
      </c>
      <c r="J321" s="5">
        <f t="shared" si="21"/>
        <v>-1.1513798570127136</v>
      </c>
      <c r="K321" s="5">
        <f t="shared" si="22"/>
        <v>1.1513798570127136</v>
      </c>
      <c r="L321" s="5">
        <f t="shared" si="23"/>
        <v>1.3256755751346168</v>
      </c>
      <c r="M321" s="54">
        <f t="shared" si="24"/>
        <v>1.5343548201128911E-2</v>
      </c>
    </row>
    <row r="322" spans="7:13" x14ac:dyDescent="0.3">
      <c r="G322" s="79">
        <v>43927</v>
      </c>
      <c r="H322" s="80">
        <v>80.530500000000004</v>
      </c>
      <c r="I322" s="16">
        <f t="shared" si="20"/>
        <v>76.076241871311453</v>
      </c>
      <c r="J322" s="5">
        <f t="shared" si="21"/>
        <v>4.4542581286885508</v>
      </c>
      <c r="K322" s="5">
        <f t="shared" si="22"/>
        <v>4.4542581286885508</v>
      </c>
      <c r="L322" s="5">
        <f t="shared" si="23"/>
        <v>19.840415476988031</v>
      </c>
      <c r="M322" s="54">
        <f t="shared" si="24"/>
        <v>5.5311442604833581E-2</v>
      </c>
    </row>
    <row r="323" spans="7:13" x14ac:dyDescent="0.3">
      <c r="G323" s="79">
        <v>43928</v>
      </c>
      <c r="H323" s="80">
        <v>80.083299999999994</v>
      </c>
      <c r="I323" s="16">
        <f t="shared" si="20"/>
        <v>76.521667684180315</v>
      </c>
      <c r="J323" s="5">
        <f t="shared" si="21"/>
        <v>3.5616323158196792</v>
      </c>
      <c r="K323" s="5">
        <f t="shared" si="22"/>
        <v>3.5616323158196792</v>
      </c>
      <c r="L323" s="5">
        <f t="shared" si="23"/>
        <v>12.685224753091051</v>
      </c>
      <c r="M323" s="54">
        <f t="shared" si="24"/>
        <v>4.4474095296019013E-2</v>
      </c>
    </row>
    <row r="324" spans="7:13" x14ac:dyDescent="0.3">
      <c r="G324" s="79">
        <v>43929</v>
      </c>
      <c r="H324" s="80">
        <v>81.168099999999995</v>
      </c>
      <c r="I324" s="16">
        <f t="shared" si="20"/>
        <v>76.877830915762289</v>
      </c>
      <c r="J324" s="5">
        <f t="shared" si="21"/>
        <v>4.2902690842377069</v>
      </c>
      <c r="K324" s="5">
        <f t="shared" si="22"/>
        <v>4.2902690842377069</v>
      </c>
      <c r="L324" s="5">
        <f t="shared" si="23"/>
        <v>18.406408815165854</v>
      </c>
      <c r="M324" s="54">
        <f t="shared" si="24"/>
        <v>5.2856591249982529E-2</v>
      </c>
    </row>
    <row r="325" spans="7:13" x14ac:dyDescent="0.3">
      <c r="G325" s="79">
        <v>43930</v>
      </c>
      <c r="H325" s="80">
        <v>82.585899999999995</v>
      </c>
      <c r="I325" s="16">
        <f t="shared" si="20"/>
        <v>77.306857824186068</v>
      </c>
      <c r="J325" s="5">
        <f t="shared" si="21"/>
        <v>5.2790421758139274</v>
      </c>
      <c r="K325" s="5">
        <f t="shared" si="22"/>
        <v>5.2790421758139274</v>
      </c>
      <c r="L325" s="5">
        <f t="shared" si="23"/>
        <v>27.868286294022244</v>
      </c>
      <c r="M325" s="54">
        <f t="shared" si="24"/>
        <v>6.3921833821680554E-2</v>
      </c>
    </row>
    <row r="326" spans="7:13" x14ac:dyDescent="0.3">
      <c r="G326" s="79">
        <v>43934</v>
      </c>
      <c r="H326" s="80">
        <v>80.368700000000004</v>
      </c>
      <c r="I326" s="16">
        <f t="shared" ref="I326:I389" si="25">alpha*H325+(1-alpha)*I325</f>
        <v>77.834762041767462</v>
      </c>
      <c r="J326" s="5">
        <f t="shared" ref="J326:J389" si="26">H326-I326</f>
        <v>2.5339379582325421</v>
      </c>
      <c r="K326" s="5">
        <f t="shared" ref="K326:K389" si="27">ABS(J326)</f>
        <v>2.5339379582325421</v>
      </c>
      <c r="L326" s="5">
        <f t="shared" ref="L326:L389" si="28">J326^2</f>
        <v>6.4208415761717044</v>
      </c>
      <c r="M326" s="54">
        <f t="shared" ref="M326:M389" si="29">K326/H326</f>
        <v>3.1528915588189703E-2</v>
      </c>
    </row>
    <row r="327" spans="7:13" x14ac:dyDescent="0.3">
      <c r="G327" s="79">
        <v>43935</v>
      </c>
      <c r="H327" s="80">
        <v>83.233000000000004</v>
      </c>
      <c r="I327" s="16">
        <f t="shared" si="25"/>
        <v>78.088155837590705</v>
      </c>
      <c r="J327" s="5">
        <f t="shared" si="26"/>
        <v>5.1448441624092993</v>
      </c>
      <c r="K327" s="5">
        <f t="shared" si="27"/>
        <v>5.1448441624092993</v>
      </c>
      <c r="L327" s="5">
        <f t="shared" si="28"/>
        <v>26.469421455477043</v>
      </c>
      <c r="M327" s="54">
        <f t="shared" si="29"/>
        <v>6.1812552261834838E-2</v>
      </c>
    </row>
    <row r="328" spans="7:13" x14ac:dyDescent="0.3">
      <c r="G328" s="79">
        <v>43936</v>
      </c>
      <c r="H328" s="80">
        <v>80.920699999999997</v>
      </c>
      <c r="I328" s="16">
        <f t="shared" si="25"/>
        <v>78.602640253831638</v>
      </c>
      <c r="J328" s="5">
        <f t="shared" si="26"/>
        <v>2.318059746168359</v>
      </c>
      <c r="K328" s="5">
        <f t="shared" si="27"/>
        <v>2.318059746168359</v>
      </c>
      <c r="L328" s="5">
        <f t="shared" si="28"/>
        <v>5.373400986806117</v>
      </c>
      <c r="M328" s="54">
        <f t="shared" si="29"/>
        <v>2.8646066410304892E-2</v>
      </c>
    </row>
    <row r="329" spans="7:13" x14ac:dyDescent="0.3">
      <c r="G329" s="79">
        <v>43937</v>
      </c>
      <c r="H329" s="80">
        <v>82.119600000000005</v>
      </c>
      <c r="I329" s="16">
        <f t="shared" si="25"/>
        <v>78.834446228448485</v>
      </c>
      <c r="J329" s="5">
        <f t="shared" si="26"/>
        <v>3.2851537715515207</v>
      </c>
      <c r="K329" s="5">
        <f t="shared" si="27"/>
        <v>3.2851537715515207</v>
      </c>
      <c r="L329" s="5">
        <f t="shared" si="28"/>
        <v>10.792235302739181</v>
      </c>
      <c r="M329" s="54">
        <f t="shared" si="29"/>
        <v>4.0004502841605664E-2</v>
      </c>
    </row>
    <row r="330" spans="7:13" x14ac:dyDescent="0.3">
      <c r="G330" s="79">
        <v>43938</v>
      </c>
      <c r="H330" s="80">
        <v>85.554699999999997</v>
      </c>
      <c r="I330" s="16">
        <f t="shared" si="25"/>
        <v>79.162961605603641</v>
      </c>
      <c r="J330" s="5">
        <f t="shared" si="26"/>
        <v>6.3917383943963557</v>
      </c>
      <c r="K330" s="5">
        <f t="shared" si="27"/>
        <v>6.3917383943963557</v>
      </c>
      <c r="L330" s="5">
        <f t="shared" si="28"/>
        <v>40.854319702400502</v>
      </c>
      <c r="M330" s="54">
        <f t="shared" si="29"/>
        <v>7.4709377677630293E-2</v>
      </c>
    </row>
    <row r="331" spans="7:13" x14ac:dyDescent="0.3">
      <c r="G331" s="79">
        <v>43941</v>
      </c>
      <c r="H331" s="80">
        <v>83.642099999999999</v>
      </c>
      <c r="I331" s="16">
        <f t="shared" si="25"/>
        <v>79.802135445043277</v>
      </c>
      <c r="J331" s="5">
        <f t="shared" si="26"/>
        <v>3.8399645549567225</v>
      </c>
      <c r="K331" s="5">
        <f t="shared" si="27"/>
        <v>3.8399645549567225</v>
      </c>
      <c r="L331" s="5">
        <f t="shared" si="28"/>
        <v>14.74532778332398</v>
      </c>
      <c r="M331" s="54">
        <f t="shared" si="29"/>
        <v>4.5909470887946648E-2</v>
      </c>
    </row>
    <row r="332" spans="7:13" x14ac:dyDescent="0.3">
      <c r="G332" s="79">
        <v>43942</v>
      </c>
      <c r="H332" s="80">
        <v>81.072900000000004</v>
      </c>
      <c r="I332" s="16">
        <f t="shared" si="25"/>
        <v>80.186131900538953</v>
      </c>
      <c r="J332" s="5">
        <f t="shared" si="26"/>
        <v>0.88676809946105095</v>
      </c>
      <c r="K332" s="5">
        <f t="shared" si="27"/>
        <v>0.88676809946105095</v>
      </c>
      <c r="L332" s="5">
        <f t="shared" si="28"/>
        <v>0.7863576622217644</v>
      </c>
      <c r="M332" s="54">
        <f t="shared" si="29"/>
        <v>1.0937910195158319E-2</v>
      </c>
    </row>
    <row r="333" spans="7:13" x14ac:dyDescent="0.3">
      <c r="G333" s="79">
        <v>43943</v>
      </c>
      <c r="H333" s="80">
        <v>84.47</v>
      </c>
      <c r="I333" s="16">
        <f t="shared" si="25"/>
        <v>80.274808710485061</v>
      </c>
      <c r="J333" s="5">
        <f t="shared" si="26"/>
        <v>4.1951912895149377</v>
      </c>
      <c r="K333" s="5">
        <f t="shared" si="27"/>
        <v>4.1951912895149377</v>
      </c>
      <c r="L333" s="5">
        <f t="shared" si="28"/>
        <v>17.599629955622007</v>
      </c>
      <c r="M333" s="54">
        <f t="shared" si="29"/>
        <v>4.9664866692493641E-2</v>
      </c>
    </row>
    <row r="334" spans="7:13" x14ac:dyDescent="0.3">
      <c r="G334" s="79">
        <v>43944</v>
      </c>
      <c r="H334" s="80">
        <v>83.118799999999993</v>
      </c>
      <c r="I334" s="16">
        <f t="shared" si="25"/>
        <v>80.694327839436554</v>
      </c>
      <c r="J334" s="5">
        <f t="shared" si="26"/>
        <v>2.4244721605634396</v>
      </c>
      <c r="K334" s="5">
        <f t="shared" si="27"/>
        <v>2.4244721605634396</v>
      </c>
      <c r="L334" s="5">
        <f t="shared" si="28"/>
        <v>5.8780652573471528</v>
      </c>
      <c r="M334" s="54">
        <f t="shared" si="29"/>
        <v>2.9168757977298034E-2</v>
      </c>
    </row>
    <row r="335" spans="7:13" x14ac:dyDescent="0.3">
      <c r="G335" s="79">
        <v>43945</v>
      </c>
      <c r="H335" s="80">
        <v>84.089299999999994</v>
      </c>
      <c r="I335" s="16">
        <f t="shared" si="25"/>
        <v>80.936775055492902</v>
      </c>
      <c r="J335" s="5">
        <f t="shared" si="26"/>
        <v>3.1525249445070926</v>
      </c>
      <c r="K335" s="5">
        <f t="shared" si="27"/>
        <v>3.1525249445070926</v>
      </c>
      <c r="L335" s="5">
        <f t="shared" si="28"/>
        <v>9.9384135257394473</v>
      </c>
      <c r="M335" s="54">
        <f t="shared" si="29"/>
        <v>3.749020320667544E-2</v>
      </c>
    </row>
    <row r="336" spans="7:13" x14ac:dyDescent="0.3">
      <c r="G336" s="79">
        <v>43948</v>
      </c>
      <c r="H336" s="80">
        <v>85.040899999999993</v>
      </c>
      <c r="I336" s="16">
        <f t="shared" si="25"/>
        <v>81.252027549943605</v>
      </c>
      <c r="J336" s="5">
        <f t="shared" si="26"/>
        <v>3.7888724500563882</v>
      </c>
      <c r="K336" s="5">
        <f t="shared" si="27"/>
        <v>3.7888724500563882</v>
      </c>
      <c r="L336" s="5">
        <f t="shared" si="28"/>
        <v>14.355554442796297</v>
      </c>
      <c r="M336" s="54">
        <f t="shared" si="29"/>
        <v>4.4553531889436594E-2</v>
      </c>
    </row>
    <row r="337" spans="7:13" x14ac:dyDescent="0.3">
      <c r="G337" s="79">
        <v>43949</v>
      </c>
      <c r="H337" s="80">
        <v>84.498500000000007</v>
      </c>
      <c r="I337" s="16">
        <f t="shared" si="25"/>
        <v>81.630914794949248</v>
      </c>
      <c r="J337" s="5">
        <f t="shared" si="26"/>
        <v>2.8675852050507586</v>
      </c>
      <c r="K337" s="5">
        <f t="shared" si="27"/>
        <v>2.8675852050507586</v>
      </c>
      <c r="L337" s="5">
        <f t="shared" si="28"/>
        <v>8.2230449082260009</v>
      </c>
      <c r="M337" s="54">
        <f t="shared" si="29"/>
        <v>3.3936522009867139E-2</v>
      </c>
    </row>
    <row r="338" spans="7:13" x14ac:dyDescent="0.3">
      <c r="G338" s="79">
        <v>43950</v>
      </c>
      <c r="H338" s="80">
        <v>83.803899999999999</v>
      </c>
      <c r="I338" s="16">
        <f t="shared" si="25"/>
        <v>81.917673315454323</v>
      </c>
      <c r="J338" s="5">
        <f t="shared" si="26"/>
        <v>1.8862266845456759</v>
      </c>
      <c r="K338" s="5">
        <f t="shared" si="27"/>
        <v>1.8862266845456759</v>
      </c>
      <c r="L338" s="5">
        <f t="shared" si="28"/>
        <v>3.5578511054921726</v>
      </c>
      <c r="M338" s="54">
        <f t="shared" si="29"/>
        <v>2.2507624162427714E-2</v>
      </c>
    </row>
    <row r="339" spans="7:13" x14ac:dyDescent="0.3">
      <c r="G339" s="79">
        <v>43951</v>
      </c>
      <c r="H339" s="80">
        <v>82.956999999999994</v>
      </c>
      <c r="I339" s="16">
        <f t="shared" si="25"/>
        <v>82.106295983908893</v>
      </c>
      <c r="J339" s="5">
        <f t="shared" si="26"/>
        <v>0.85070401609110036</v>
      </c>
      <c r="K339" s="5">
        <f t="shared" si="27"/>
        <v>0.85070401609110036</v>
      </c>
      <c r="L339" s="5">
        <f t="shared" si="28"/>
        <v>0.72369732299352718</v>
      </c>
      <c r="M339" s="54">
        <f t="shared" si="29"/>
        <v>1.025475868330702E-2</v>
      </c>
    </row>
    <row r="340" spans="7:13" x14ac:dyDescent="0.3">
      <c r="G340" s="79">
        <v>43952</v>
      </c>
      <c r="H340" s="80">
        <v>81.3964</v>
      </c>
      <c r="I340" s="16">
        <f t="shared" si="25"/>
        <v>82.191366385518009</v>
      </c>
      <c r="J340" s="5">
        <f t="shared" si="26"/>
        <v>-0.79496638551800913</v>
      </c>
      <c r="K340" s="5">
        <f t="shared" si="27"/>
        <v>0.79496638551800913</v>
      </c>
      <c r="L340" s="5">
        <f t="shared" si="28"/>
        <v>0.63197155410356787</v>
      </c>
      <c r="M340" s="54">
        <f t="shared" si="29"/>
        <v>9.7666037505099636E-3</v>
      </c>
    </row>
    <row r="341" spans="7:13" x14ac:dyDescent="0.3">
      <c r="G341" s="79">
        <v>43955</v>
      </c>
      <c r="H341" s="80">
        <v>81.596299999999999</v>
      </c>
      <c r="I341" s="16">
        <f t="shared" si="25"/>
        <v>82.111869746966207</v>
      </c>
      <c r="J341" s="5">
        <f t="shared" si="26"/>
        <v>-0.51556974696620728</v>
      </c>
      <c r="K341" s="5">
        <f t="shared" si="27"/>
        <v>0.51556974696620728</v>
      </c>
      <c r="L341" s="5">
        <f t="shared" si="28"/>
        <v>0.26581216398679902</v>
      </c>
      <c r="M341" s="54">
        <f t="shared" si="29"/>
        <v>6.3185432055890677E-3</v>
      </c>
    </row>
    <row r="342" spans="7:13" x14ac:dyDescent="0.3">
      <c r="G342" s="79">
        <v>43956</v>
      </c>
      <c r="H342" s="80">
        <v>82.975999999999999</v>
      </c>
      <c r="I342" s="16">
        <f t="shared" si="25"/>
        <v>82.060312772269583</v>
      </c>
      <c r="J342" s="5">
        <f t="shared" si="26"/>
        <v>0.915687227730416</v>
      </c>
      <c r="K342" s="5">
        <f t="shared" si="27"/>
        <v>0.915687227730416</v>
      </c>
      <c r="L342" s="5">
        <f t="shared" si="28"/>
        <v>0.83848309902861473</v>
      </c>
      <c r="M342" s="54">
        <f t="shared" si="29"/>
        <v>1.1035567245112033E-2</v>
      </c>
    </row>
    <row r="343" spans="7:13" x14ac:dyDescent="0.3">
      <c r="G343" s="79">
        <v>43957</v>
      </c>
      <c r="H343" s="80">
        <v>84.156000000000006</v>
      </c>
      <c r="I343" s="16">
        <f t="shared" si="25"/>
        <v>82.15188149504263</v>
      </c>
      <c r="J343" s="5">
        <f t="shared" si="26"/>
        <v>2.0041185049573755</v>
      </c>
      <c r="K343" s="5">
        <f t="shared" si="27"/>
        <v>2.0041185049573755</v>
      </c>
      <c r="L343" s="5">
        <f t="shared" si="28"/>
        <v>4.016490981912586</v>
      </c>
      <c r="M343" s="54">
        <f t="shared" si="29"/>
        <v>2.38143270231163E-2</v>
      </c>
    </row>
    <row r="344" spans="7:13" x14ac:dyDescent="0.3">
      <c r="G344" s="79">
        <v>43958</v>
      </c>
      <c r="H344" s="80">
        <v>84.270099999999999</v>
      </c>
      <c r="I344" s="16">
        <f t="shared" si="25"/>
        <v>82.352293345538371</v>
      </c>
      <c r="J344" s="5">
        <f t="shared" si="26"/>
        <v>1.9178066544616286</v>
      </c>
      <c r="K344" s="5">
        <f t="shared" si="27"/>
        <v>1.9178066544616286</v>
      </c>
      <c r="L344" s="5">
        <f t="shared" si="28"/>
        <v>3.6779823638973044</v>
      </c>
      <c r="M344" s="54">
        <f t="shared" si="29"/>
        <v>2.2757854262207219E-2</v>
      </c>
    </row>
    <row r="345" spans="7:13" x14ac:dyDescent="0.3">
      <c r="G345" s="79">
        <v>43959</v>
      </c>
      <c r="H345" s="80">
        <v>86.078100000000006</v>
      </c>
      <c r="I345" s="16">
        <f t="shared" si="25"/>
        <v>82.544074010984531</v>
      </c>
      <c r="J345" s="5">
        <f t="shared" si="26"/>
        <v>3.5340259890154755</v>
      </c>
      <c r="K345" s="5">
        <f t="shared" si="27"/>
        <v>3.5340259890154755</v>
      </c>
      <c r="L345" s="5">
        <f t="shared" si="28"/>
        <v>12.489339691036809</v>
      </c>
      <c r="M345" s="54">
        <f t="shared" si="29"/>
        <v>4.1056040839835863E-2</v>
      </c>
    </row>
    <row r="346" spans="7:13" x14ac:dyDescent="0.3">
      <c r="G346" s="79">
        <v>43962</v>
      </c>
      <c r="H346" s="80">
        <v>86.525300000000001</v>
      </c>
      <c r="I346" s="16">
        <f t="shared" si="25"/>
        <v>82.897476609886084</v>
      </c>
      <c r="J346" s="5">
        <f t="shared" si="26"/>
        <v>3.6278233901139174</v>
      </c>
      <c r="K346" s="5">
        <f t="shared" si="27"/>
        <v>3.6278233901139174</v>
      </c>
      <c r="L346" s="5">
        <f t="shared" si="28"/>
        <v>13.161102549857636</v>
      </c>
      <c r="M346" s="54">
        <f t="shared" si="29"/>
        <v>4.1927891496636442E-2</v>
      </c>
    </row>
    <row r="347" spans="7:13" x14ac:dyDescent="0.3">
      <c r="G347" s="79">
        <v>43963</v>
      </c>
      <c r="H347" s="80">
        <v>83.984700000000004</v>
      </c>
      <c r="I347" s="16">
        <f t="shared" si="25"/>
        <v>83.260258948897473</v>
      </c>
      <c r="J347" s="5">
        <f t="shared" si="26"/>
        <v>0.72444105110253076</v>
      </c>
      <c r="K347" s="5">
        <f t="shared" si="27"/>
        <v>0.72444105110253076</v>
      </c>
      <c r="L347" s="5">
        <f t="shared" si="28"/>
        <v>0.52481483652253957</v>
      </c>
      <c r="M347" s="54">
        <f t="shared" si="29"/>
        <v>8.6258693679030912E-3</v>
      </c>
    </row>
    <row r="348" spans="7:13" x14ac:dyDescent="0.3">
      <c r="G348" s="79">
        <v>43964</v>
      </c>
      <c r="H348" s="80">
        <v>81.853200000000001</v>
      </c>
      <c r="I348" s="16">
        <f t="shared" si="25"/>
        <v>83.332703054007737</v>
      </c>
      <c r="J348" s="5">
        <f t="shared" si="26"/>
        <v>-1.4795030540077363</v>
      </c>
      <c r="K348" s="5">
        <f t="shared" si="27"/>
        <v>1.4795030540077363</v>
      </c>
      <c r="L348" s="5">
        <f t="shared" si="28"/>
        <v>2.1889292868182189</v>
      </c>
      <c r="M348" s="54">
        <f t="shared" si="29"/>
        <v>1.8075078970739521E-2</v>
      </c>
    </row>
    <row r="349" spans="7:13" x14ac:dyDescent="0.3">
      <c r="G349" s="79">
        <v>43965</v>
      </c>
      <c r="H349" s="80">
        <v>82.357500000000002</v>
      </c>
      <c r="I349" s="16">
        <f t="shared" si="25"/>
        <v>83.184752748606968</v>
      </c>
      <c r="J349" s="5">
        <f t="shared" si="26"/>
        <v>-0.82725274860696629</v>
      </c>
      <c r="K349" s="5">
        <f t="shared" si="27"/>
        <v>0.82725274860696629</v>
      </c>
      <c r="L349" s="5">
        <f t="shared" si="28"/>
        <v>0.6843471100777806</v>
      </c>
      <c r="M349" s="54">
        <f t="shared" si="29"/>
        <v>1.0044655903918481E-2</v>
      </c>
    </row>
    <row r="350" spans="7:13" x14ac:dyDescent="0.3">
      <c r="G350" s="79">
        <v>43966</v>
      </c>
      <c r="H350" s="80">
        <v>82.776200000000003</v>
      </c>
      <c r="I350" s="16">
        <f t="shared" si="25"/>
        <v>83.102027473746276</v>
      </c>
      <c r="J350" s="5">
        <f t="shared" si="26"/>
        <v>-0.32582747374627274</v>
      </c>
      <c r="K350" s="5">
        <f t="shared" si="27"/>
        <v>0.32582747374627274</v>
      </c>
      <c r="L350" s="5">
        <f t="shared" si="28"/>
        <v>0.10616354264787806</v>
      </c>
      <c r="M350" s="54">
        <f t="shared" si="29"/>
        <v>3.9362458502114461E-3</v>
      </c>
    </row>
    <row r="351" spans="7:13" x14ac:dyDescent="0.3">
      <c r="G351" s="79">
        <v>43969</v>
      </c>
      <c r="H351" s="80">
        <v>86.63</v>
      </c>
      <c r="I351" s="16">
        <f t="shared" si="25"/>
        <v>83.069444726371643</v>
      </c>
      <c r="J351" s="5">
        <f t="shared" si="26"/>
        <v>3.5605552736283528</v>
      </c>
      <c r="K351" s="5">
        <f t="shared" si="27"/>
        <v>3.5605552736283528</v>
      </c>
      <c r="L351" s="5">
        <f t="shared" si="28"/>
        <v>12.677553856562675</v>
      </c>
      <c r="M351" s="54">
        <f t="shared" si="29"/>
        <v>4.1100718845992763E-2</v>
      </c>
    </row>
    <row r="352" spans="7:13" x14ac:dyDescent="0.3">
      <c r="G352" s="79">
        <v>43970</v>
      </c>
      <c r="H352" s="80">
        <v>87.077299999999994</v>
      </c>
      <c r="I352" s="16">
        <f t="shared" si="25"/>
        <v>83.425500253734484</v>
      </c>
      <c r="J352" s="5">
        <f t="shared" si="26"/>
        <v>3.6517997462655103</v>
      </c>
      <c r="K352" s="5">
        <f t="shared" si="27"/>
        <v>3.6517997462655103</v>
      </c>
      <c r="L352" s="5">
        <f t="shared" si="28"/>
        <v>13.335641386824845</v>
      </c>
      <c r="M352" s="54">
        <f t="shared" si="29"/>
        <v>4.1937448063565481E-2</v>
      </c>
    </row>
    <row r="353" spans="7:13" x14ac:dyDescent="0.3">
      <c r="G353" s="79">
        <v>43971</v>
      </c>
      <c r="H353" s="80">
        <v>88.447500000000005</v>
      </c>
      <c r="I353" s="16">
        <f t="shared" si="25"/>
        <v>83.79068022836104</v>
      </c>
      <c r="J353" s="5">
        <f t="shared" si="26"/>
        <v>4.6568197716389648</v>
      </c>
      <c r="K353" s="5">
        <f t="shared" si="27"/>
        <v>4.6568197716389648</v>
      </c>
      <c r="L353" s="5">
        <f t="shared" si="28"/>
        <v>21.685970385527579</v>
      </c>
      <c r="M353" s="54">
        <f t="shared" si="29"/>
        <v>5.2650665893767087E-2</v>
      </c>
    </row>
    <row r="354" spans="7:13" x14ac:dyDescent="0.3">
      <c r="G354" s="79">
        <v>43972</v>
      </c>
      <c r="H354" s="80">
        <v>89.694000000000003</v>
      </c>
      <c r="I354" s="16">
        <f t="shared" si="25"/>
        <v>84.256362205524937</v>
      </c>
      <c r="J354" s="5">
        <f t="shared" si="26"/>
        <v>5.4376377944750658</v>
      </c>
      <c r="K354" s="5">
        <f t="shared" si="27"/>
        <v>5.4376377944750658</v>
      </c>
      <c r="L354" s="5">
        <f t="shared" si="28"/>
        <v>29.567904783903657</v>
      </c>
      <c r="M354" s="54">
        <f t="shared" si="29"/>
        <v>6.0624320405769233E-2</v>
      </c>
    </row>
    <row r="355" spans="7:13" x14ac:dyDescent="0.3">
      <c r="G355" s="79">
        <v>43973</v>
      </c>
      <c r="H355" s="80">
        <v>89.208799999999997</v>
      </c>
      <c r="I355" s="16">
        <f t="shared" si="25"/>
        <v>84.800125984972453</v>
      </c>
      <c r="J355" s="5">
        <f t="shared" si="26"/>
        <v>4.4086740150275432</v>
      </c>
      <c r="K355" s="5">
        <f t="shared" si="27"/>
        <v>4.4086740150275432</v>
      </c>
      <c r="L355" s="5">
        <f t="shared" si="28"/>
        <v>19.436406570779077</v>
      </c>
      <c r="M355" s="54">
        <f t="shared" si="29"/>
        <v>4.9419721092846709E-2</v>
      </c>
    </row>
    <row r="356" spans="7:13" x14ac:dyDescent="0.3">
      <c r="G356" s="79">
        <v>43977</v>
      </c>
      <c r="H356" s="80">
        <v>91.939700000000002</v>
      </c>
      <c r="I356" s="16">
        <f t="shared" si="25"/>
        <v>85.240993386475211</v>
      </c>
      <c r="J356" s="5">
        <f t="shared" si="26"/>
        <v>6.6987066135247915</v>
      </c>
      <c r="K356" s="5">
        <f t="shared" si="27"/>
        <v>6.6987066135247915</v>
      </c>
      <c r="L356" s="5">
        <f t="shared" si="28"/>
        <v>44.872670294080777</v>
      </c>
      <c r="M356" s="54">
        <f t="shared" si="29"/>
        <v>7.2859783244069665E-2</v>
      </c>
    </row>
    <row r="357" spans="7:13" x14ac:dyDescent="0.3">
      <c r="G357" s="79">
        <v>43978</v>
      </c>
      <c r="H357" s="80">
        <v>95.032300000000006</v>
      </c>
      <c r="I357" s="16">
        <f t="shared" si="25"/>
        <v>85.910864047827687</v>
      </c>
      <c r="J357" s="5">
        <f t="shared" si="26"/>
        <v>9.1214359521723196</v>
      </c>
      <c r="K357" s="5">
        <f t="shared" si="27"/>
        <v>9.1214359521723196</v>
      </c>
      <c r="L357" s="5">
        <f t="shared" si="28"/>
        <v>83.200593829581749</v>
      </c>
      <c r="M357" s="54">
        <f t="shared" si="29"/>
        <v>9.5982481242401996E-2</v>
      </c>
    </row>
    <row r="358" spans="7:13" x14ac:dyDescent="0.3">
      <c r="G358" s="79">
        <v>43979</v>
      </c>
      <c r="H358" s="80">
        <v>93.690600000000003</v>
      </c>
      <c r="I358" s="16">
        <f t="shared" si="25"/>
        <v>86.823007643044917</v>
      </c>
      <c r="J358" s="5">
        <f t="shared" si="26"/>
        <v>6.8675923569550861</v>
      </c>
      <c r="K358" s="5">
        <f t="shared" si="27"/>
        <v>6.8675923569550861</v>
      </c>
      <c r="L358" s="5">
        <f t="shared" si="28"/>
        <v>47.163824781307916</v>
      </c>
      <c r="M358" s="54">
        <f t="shared" si="29"/>
        <v>7.330076183688744E-2</v>
      </c>
    </row>
    <row r="359" spans="7:13" x14ac:dyDescent="0.3">
      <c r="G359" s="79">
        <v>43980</v>
      </c>
      <c r="H359" s="80">
        <v>94.038799999999995</v>
      </c>
      <c r="I359" s="16">
        <f t="shared" si="25"/>
        <v>87.509766878740436</v>
      </c>
      <c r="J359" s="5">
        <f t="shared" si="26"/>
        <v>6.5290331212595589</v>
      </c>
      <c r="K359" s="5">
        <f t="shared" si="27"/>
        <v>6.5290331212595589</v>
      </c>
      <c r="L359" s="5">
        <f t="shared" si="28"/>
        <v>42.628273498504335</v>
      </c>
      <c r="M359" s="54">
        <f t="shared" si="29"/>
        <v>6.942914117640335E-2</v>
      </c>
    </row>
    <row r="360" spans="7:13" x14ac:dyDescent="0.3">
      <c r="G360" s="79">
        <v>43983</v>
      </c>
      <c r="H360" s="80">
        <v>94.954599999999999</v>
      </c>
      <c r="I360" s="16">
        <f t="shared" si="25"/>
        <v>88.162670190866393</v>
      </c>
      <c r="J360" s="5">
        <f t="shared" si="26"/>
        <v>6.791929809133606</v>
      </c>
      <c r="K360" s="5">
        <f t="shared" si="27"/>
        <v>6.791929809133606</v>
      </c>
      <c r="L360" s="5">
        <f t="shared" si="28"/>
        <v>46.130310532197662</v>
      </c>
      <c r="M360" s="54">
        <f t="shared" si="29"/>
        <v>7.1528180932083393E-2</v>
      </c>
    </row>
    <row r="361" spans="7:13" x14ac:dyDescent="0.3">
      <c r="G361" s="79">
        <v>43984</v>
      </c>
      <c r="H361" s="80">
        <v>96.099299999999999</v>
      </c>
      <c r="I361" s="16">
        <f t="shared" si="25"/>
        <v>88.84186317177975</v>
      </c>
      <c r="J361" s="5">
        <f t="shared" si="26"/>
        <v>7.2574368282202499</v>
      </c>
      <c r="K361" s="5">
        <f t="shared" si="27"/>
        <v>7.2574368282202499</v>
      </c>
      <c r="L361" s="5">
        <f t="shared" si="28"/>
        <v>52.670389315607601</v>
      </c>
      <c r="M361" s="54">
        <f t="shared" si="29"/>
        <v>7.5520184103528856E-2</v>
      </c>
    </row>
    <row r="362" spans="7:13" x14ac:dyDescent="0.3">
      <c r="G362" s="79">
        <v>43985</v>
      </c>
      <c r="H362" s="80">
        <v>99.313999999999993</v>
      </c>
      <c r="I362" s="16">
        <f t="shared" si="25"/>
        <v>89.567606854601777</v>
      </c>
      <c r="J362" s="5">
        <f t="shared" si="26"/>
        <v>9.7463931453982156</v>
      </c>
      <c r="K362" s="5">
        <f t="shared" si="27"/>
        <v>9.7463931453982156</v>
      </c>
      <c r="L362" s="5">
        <f t="shared" si="28"/>
        <v>94.992179344665317</v>
      </c>
      <c r="M362" s="54">
        <f t="shared" si="29"/>
        <v>9.8137152318889739E-2</v>
      </c>
    </row>
    <row r="363" spans="7:13" x14ac:dyDescent="0.3">
      <c r="G363" s="79">
        <v>43986</v>
      </c>
      <c r="H363" s="80">
        <v>96.614400000000003</v>
      </c>
      <c r="I363" s="16">
        <f t="shared" si="25"/>
        <v>90.542246169141592</v>
      </c>
      <c r="J363" s="5">
        <f t="shared" si="26"/>
        <v>6.0721538308584115</v>
      </c>
      <c r="K363" s="5">
        <f t="shared" si="27"/>
        <v>6.0721538308584115</v>
      </c>
      <c r="L363" s="5">
        <f t="shared" si="28"/>
        <v>36.871052145608481</v>
      </c>
      <c r="M363" s="54">
        <f t="shared" si="29"/>
        <v>6.284936645943473E-2</v>
      </c>
    </row>
    <row r="364" spans="7:13" x14ac:dyDescent="0.3">
      <c r="G364" s="79">
        <v>43987</v>
      </c>
      <c r="H364" s="80">
        <v>97.978499999999997</v>
      </c>
      <c r="I364" s="16">
        <f t="shared" si="25"/>
        <v>91.149461552227436</v>
      </c>
      <c r="J364" s="5">
        <f t="shared" si="26"/>
        <v>6.829038447772561</v>
      </c>
      <c r="K364" s="5">
        <f t="shared" si="27"/>
        <v>6.829038447772561</v>
      </c>
      <c r="L364" s="5">
        <f t="shared" si="28"/>
        <v>46.635766121155868</v>
      </c>
      <c r="M364" s="54">
        <f t="shared" si="29"/>
        <v>6.9699356979057256E-2</v>
      </c>
    </row>
    <row r="365" spans="7:13" x14ac:dyDescent="0.3">
      <c r="G365" s="79">
        <v>43990</v>
      </c>
      <c r="H365" s="80">
        <v>99.485699999999994</v>
      </c>
      <c r="I365" s="16">
        <f t="shared" si="25"/>
        <v>91.832365397004693</v>
      </c>
      <c r="J365" s="5">
        <f t="shared" si="26"/>
        <v>7.6533346029953009</v>
      </c>
      <c r="K365" s="5">
        <f t="shared" si="27"/>
        <v>7.6533346029953009</v>
      </c>
      <c r="L365" s="5">
        <f t="shared" si="28"/>
        <v>58.573530545405241</v>
      </c>
      <c r="M365" s="54">
        <f t="shared" si="29"/>
        <v>7.6928991834960214E-2</v>
      </c>
    </row>
    <row r="366" spans="7:13" x14ac:dyDescent="0.3">
      <c r="G366" s="79">
        <v>43991</v>
      </c>
      <c r="H366" s="80">
        <v>97.902199999999993</v>
      </c>
      <c r="I366" s="16">
        <f t="shared" si="25"/>
        <v>92.597698857304223</v>
      </c>
      <c r="J366" s="5">
        <f t="shared" si="26"/>
        <v>5.30450114269577</v>
      </c>
      <c r="K366" s="5">
        <f t="shared" si="27"/>
        <v>5.30450114269577</v>
      </c>
      <c r="L366" s="5">
        <f t="shared" si="28"/>
        <v>28.137732372860729</v>
      </c>
      <c r="M366" s="54">
        <f t="shared" si="29"/>
        <v>5.4181633739545897E-2</v>
      </c>
    </row>
    <row r="367" spans="7:13" x14ac:dyDescent="0.3">
      <c r="G367" s="79">
        <v>43992</v>
      </c>
      <c r="H367" s="80">
        <v>97.415700000000001</v>
      </c>
      <c r="I367" s="16">
        <f t="shared" si="25"/>
        <v>93.128148971573808</v>
      </c>
      <c r="J367" s="5">
        <f t="shared" si="26"/>
        <v>4.2875510284261935</v>
      </c>
      <c r="K367" s="5">
        <f t="shared" si="27"/>
        <v>4.2875510284261935</v>
      </c>
      <c r="L367" s="5">
        <f t="shared" si="28"/>
        <v>18.383093821358511</v>
      </c>
      <c r="M367" s="54">
        <f t="shared" si="29"/>
        <v>4.4012936604943487E-2</v>
      </c>
    </row>
    <row r="368" spans="7:13" x14ac:dyDescent="0.3">
      <c r="G368" s="79">
        <v>43993</v>
      </c>
      <c r="H368" s="80">
        <v>90.785899999999998</v>
      </c>
      <c r="I368" s="16">
        <f t="shared" si="25"/>
        <v>93.556904074416423</v>
      </c>
      <c r="J368" s="5">
        <f t="shared" si="26"/>
        <v>-2.7710040744164246</v>
      </c>
      <c r="K368" s="5">
        <f t="shared" si="27"/>
        <v>2.7710040744164246</v>
      </c>
      <c r="L368" s="5">
        <f t="shared" si="28"/>
        <v>7.6784635804324264</v>
      </c>
      <c r="M368" s="54">
        <f t="shared" si="29"/>
        <v>3.0522405730586188E-2</v>
      </c>
    </row>
    <row r="369" spans="7:13" x14ac:dyDescent="0.3">
      <c r="G369" s="79">
        <v>43994</v>
      </c>
      <c r="H369" s="80">
        <v>91.987799999999993</v>
      </c>
      <c r="I369" s="16">
        <f t="shared" si="25"/>
        <v>93.279803666974786</v>
      </c>
      <c r="J369" s="5">
        <f t="shared" si="26"/>
        <v>-1.292003666974793</v>
      </c>
      <c r="K369" s="5">
        <f t="shared" si="27"/>
        <v>1.292003666974793</v>
      </c>
      <c r="L369" s="5">
        <f t="shared" si="28"/>
        <v>1.6692734754763117</v>
      </c>
      <c r="M369" s="54">
        <f t="shared" si="29"/>
        <v>1.4045380658900344E-2</v>
      </c>
    </row>
    <row r="370" spans="7:13" x14ac:dyDescent="0.3">
      <c r="G370" s="79">
        <v>43997</v>
      </c>
      <c r="H370" s="80">
        <v>93.332899999999995</v>
      </c>
      <c r="I370" s="16">
        <f t="shared" si="25"/>
        <v>93.150603300277311</v>
      </c>
      <c r="J370" s="5">
        <f t="shared" si="26"/>
        <v>0.18229669972268425</v>
      </c>
      <c r="K370" s="5">
        <f t="shared" si="27"/>
        <v>0.18229669972268425</v>
      </c>
      <c r="L370" s="5">
        <f t="shared" si="28"/>
        <v>3.3232086729782506E-2</v>
      </c>
      <c r="M370" s="54">
        <f t="shared" si="29"/>
        <v>1.9531879939730175E-3</v>
      </c>
    </row>
    <row r="371" spans="7:13" x14ac:dyDescent="0.3">
      <c r="G371" s="79">
        <v>43998</v>
      </c>
      <c r="H371" s="80">
        <v>94.477599999999995</v>
      </c>
      <c r="I371" s="16">
        <f t="shared" si="25"/>
        <v>93.168832970249582</v>
      </c>
      <c r="J371" s="5">
        <f t="shared" si="26"/>
        <v>1.3087670297504133</v>
      </c>
      <c r="K371" s="5">
        <f t="shared" si="27"/>
        <v>1.3087670297504133</v>
      </c>
      <c r="L371" s="5">
        <f t="shared" si="28"/>
        <v>1.7128711381617192</v>
      </c>
      <c r="M371" s="54">
        <f t="shared" si="29"/>
        <v>1.385267015409381E-2</v>
      </c>
    </row>
    <row r="372" spans="7:13" x14ac:dyDescent="0.3">
      <c r="G372" s="79">
        <v>43999</v>
      </c>
      <c r="H372" s="80">
        <v>94.639799999999994</v>
      </c>
      <c r="I372" s="16">
        <f t="shared" si="25"/>
        <v>93.299709673224626</v>
      </c>
      <c r="J372" s="5">
        <f t="shared" si="26"/>
        <v>1.3400903267753677</v>
      </c>
      <c r="K372" s="5">
        <f t="shared" si="27"/>
        <v>1.3400903267753677</v>
      </c>
      <c r="L372" s="5">
        <f t="shared" si="28"/>
        <v>1.7958420839169116</v>
      </c>
      <c r="M372" s="54">
        <f t="shared" si="29"/>
        <v>1.4159902353717651E-2</v>
      </c>
    </row>
    <row r="373" spans="7:13" x14ac:dyDescent="0.3">
      <c r="G373" s="79">
        <v>44000</v>
      </c>
      <c r="H373" s="80">
        <v>93.9148</v>
      </c>
      <c r="I373" s="16">
        <f t="shared" si="25"/>
        <v>93.433718705902152</v>
      </c>
      <c r="J373" s="5">
        <f t="shared" si="26"/>
        <v>0.48108129409784794</v>
      </c>
      <c r="K373" s="5">
        <f t="shared" si="27"/>
        <v>0.48108129409784794</v>
      </c>
      <c r="L373" s="5">
        <f t="shared" si="28"/>
        <v>0.23143921153086006</v>
      </c>
      <c r="M373" s="54">
        <f t="shared" si="29"/>
        <v>5.1225290805905774E-3</v>
      </c>
    </row>
    <row r="374" spans="7:13" x14ac:dyDescent="0.3">
      <c r="G374" s="79">
        <v>44001</v>
      </c>
      <c r="H374" s="80">
        <v>91.367800000000003</v>
      </c>
      <c r="I374" s="16">
        <f t="shared" si="25"/>
        <v>93.481826835311935</v>
      </c>
      <c r="J374" s="5">
        <f t="shared" si="26"/>
        <v>-2.1140268353119325</v>
      </c>
      <c r="K374" s="5">
        <f t="shared" si="27"/>
        <v>2.1140268353119325</v>
      </c>
      <c r="L374" s="5">
        <f t="shared" si="28"/>
        <v>4.4691094604189843</v>
      </c>
      <c r="M374" s="54">
        <f t="shared" si="29"/>
        <v>2.3137547749994335E-2</v>
      </c>
    </row>
    <row r="375" spans="7:13" x14ac:dyDescent="0.3">
      <c r="G375" s="79">
        <v>44004</v>
      </c>
      <c r="H375" s="80">
        <v>94.925899999999999</v>
      </c>
      <c r="I375" s="16">
        <f t="shared" si="25"/>
        <v>93.270424151780745</v>
      </c>
      <c r="J375" s="5">
        <f t="shared" si="26"/>
        <v>1.655475848219254</v>
      </c>
      <c r="K375" s="5">
        <f t="shared" si="27"/>
        <v>1.655475848219254</v>
      </c>
      <c r="L375" s="5">
        <f t="shared" si="28"/>
        <v>2.7406002840372583</v>
      </c>
      <c r="M375" s="54">
        <f t="shared" si="29"/>
        <v>1.7439664498511514E-2</v>
      </c>
    </row>
    <row r="376" spans="7:13" x14ac:dyDescent="0.3">
      <c r="G376" s="79">
        <v>44005</v>
      </c>
      <c r="H376" s="80">
        <v>97.224900000000005</v>
      </c>
      <c r="I376" s="16">
        <f t="shared" si="25"/>
        <v>93.435971736602681</v>
      </c>
      <c r="J376" s="5">
        <f t="shared" si="26"/>
        <v>3.7889282633973238</v>
      </c>
      <c r="K376" s="5">
        <f t="shared" si="27"/>
        <v>3.7889282633973238</v>
      </c>
      <c r="L376" s="5">
        <f t="shared" si="28"/>
        <v>14.355977385171061</v>
      </c>
      <c r="M376" s="54">
        <f t="shared" si="29"/>
        <v>3.8970760200291527E-2</v>
      </c>
    </row>
    <row r="377" spans="7:13" x14ac:dyDescent="0.3">
      <c r="G377" s="79">
        <v>44006</v>
      </c>
      <c r="H377" s="80">
        <v>95.469700000000003</v>
      </c>
      <c r="I377" s="16">
        <f t="shared" si="25"/>
        <v>93.814864562942404</v>
      </c>
      <c r="J377" s="5">
        <f t="shared" si="26"/>
        <v>1.6548354370575993</v>
      </c>
      <c r="K377" s="5">
        <f t="shared" si="27"/>
        <v>1.6548354370575993</v>
      </c>
      <c r="L377" s="5">
        <f t="shared" si="28"/>
        <v>2.7384803237416158</v>
      </c>
      <c r="M377" s="54">
        <f t="shared" si="29"/>
        <v>1.7333619326944563E-2</v>
      </c>
    </row>
    <row r="378" spans="7:13" x14ac:dyDescent="0.3">
      <c r="G378" s="79">
        <v>44007</v>
      </c>
      <c r="H378" s="80">
        <v>96.728899999999996</v>
      </c>
      <c r="I378" s="16">
        <f t="shared" si="25"/>
        <v>93.980348106648165</v>
      </c>
      <c r="J378" s="5">
        <f t="shared" si="26"/>
        <v>2.7485518933518307</v>
      </c>
      <c r="K378" s="5">
        <f t="shared" si="27"/>
        <v>2.7485518933518307</v>
      </c>
      <c r="L378" s="5">
        <f t="shared" si="28"/>
        <v>7.5545375104479335</v>
      </c>
      <c r="M378" s="54">
        <f t="shared" si="29"/>
        <v>2.841500206610259E-2</v>
      </c>
    </row>
    <row r="379" spans="7:13" x14ac:dyDescent="0.3">
      <c r="G379" s="79">
        <v>44008</v>
      </c>
      <c r="H379" s="80">
        <v>89.355000000000004</v>
      </c>
      <c r="I379" s="16">
        <f t="shared" si="25"/>
        <v>94.25520329598335</v>
      </c>
      <c r="J379" s="5">
        <f t="shared" si="26"/>
        <v>-4.9002032959833457</v>
      </c>
      <c r="K379" s="5">
        <f t="shared" si="27"/>
        <v>4.9002032959833457</v>
      </c>
      <c r="L379" s="5">
        <f t="shared" si="28"/>
        <v>24.011992341966046</v>
      </c>
      <c r="M379" s="54">
        <f t="shared" si="29"/>
        <v>5.4839721291291429E-2</v>
      </c>
    </row>
    <row r="380" spans="7:13" x14ac:dyDescent="0.3">
      <c r="G380" s="79">
        <v>44011</v>
      </c>
      <c r="H380" s="80">
        <v>91.453599999999994</v>
      </c>
      <c r="I380" s="16">
        <f t="shared" si="25"/>
        <v>93.765182966385026</v>
      </c>
      <c r="J380" s="5">
        <f t="shared" si="26"/>
        <v>-2.311582966385032</v>
      </c>
      <c r="K380" s="5">
        <f t="shared" si="27"/>
        <v>2.311582966385032</v>
      </c>
      <c r="L380" s="5">
        <f t="shared" si="28"/>
        <v>5.3434158104814244</v>
      </c>
      <c r="M380" s="54">
        <f t="shared" si="29"/>
        <v>2.5276019384529773E-2</v>
      </c>
    </row>
    <row r="381" spans="7:13" x14ac:dyDescent="0.3">
      <c r="G381" s="79">
        <v>44012</v>
      </c>
      <c r="H381" s="80">
        <v>93.533199999999994</v>
      </c>
      <c r="I381" s="16">
        <f t="shared" si="25"/>
        <v>93.534024669746529</v>
      </c>
      <c r="J381" s="5">
        <f t="shared" si="26"/>
        <v>-8.2466974653527814E-4</v>
      </c>
      <c r="K381" s="5">
        <f t="shared" si="27"/>
        <v>8.2466974653527814E-4</v>
      </c>
      <c r="L381" s="5">
        <f t="shared" si="28"/>
        <v>6.8008019085055987E-7</v>
      </c>
      <c r="M381" s="54">
        <f t="shared" si="29"/>
        <v>8.8168665942711064E-6</v>
      </c>
    </row>
    <row r="382" spans="7:13" x14ac:dyDescent="0.3">
      <c r="G382" s="79">
        <v>44013</v>
      </c>
      <c r="H382" s="80">
        <v>92.9131</v>
      </c>
      <c r="I382" s="16">
        <f t="shared" si="25"/>
        <v>93.533942202771868</v>
      </c>
      <c r="J382" s="5">
        <f t="shared" si="26"/>
        <v>-0.6208422027718683</v>
      </c>
      <c r="K382" s="5">
        <f t="shared" si="27"/>
        <v>0.6208422027718683</v>
      </c>
      <c r="L382" s="5">
        <f t="shared" si="28"/>
        <v>0.38544504074262564</v>
      </c>
      <c r="M382" s="54">
        <f t="shared" si="29"/>
        <v>6.6819662972376157E-3</v>
      </c>
    </row>
    <row r="383" spans="7:13" x14ac:dyDescent="0.3">
      <c r="G383" s="79">
        <v>44014</v>
      </c>
      <c r="H383" s="80">
        <v>93.895700000000005</v>
      </c>
      <c r="I383" s="16">
        <f t="shared" si="25"/>
        <v>93.471857982494683</v>
      </c>
      <c r="J383" s="5">
        <f t="shared" si="26"/>
        <v>0.42384201750532213</v>
      </c>
      <c r="K383" s="5">
        <f t="shared" si="27"/>
        <v>0.42384201750532213</v>
      </c>
      <c r="L383" s="5">
        <f t="shared" si="28"/>
        <v>0.17964205580298179</v>
      </c>
      <c r="M383" s="54">
        <f t="shared" si="29"/>
        <v>4.513966214696968E-3</v>
      </c>
    </row>
    <row r="384" spans="7:13" x14ac:dyDescent="0.3">
      <c r="G384" s="79">
        <v>44018</v>
      </c>
      <c r="H384" s="80">
        <v>95.345699999999994</v>
      </c>
      <c r="I384" s="16">
        <f t="shared" si="25"/>
        <v>93.514242184245219</v>
      </c>
      <c r="J384" s="5">
        <f t="shared" si="26"/>
        <v>1.8314578157547743</v>
      </c>
      <c r="K384" s="5">
        <f t="shared" si="27"/>
        <v>1.8314578157547743</v>
      </c>
      <c r="L384" s="5">
        <f t="shared" si="28"/>
        <v>3.3542377308892486</v>
      </c>
      <c r="M384" s="54">
        <f t="shared" si="29"/>
        <v>1.9208604223942709E-2</v>
      </c>
    </row>
    <row r="385" spans="7:13" x14ac:dyDescent="0.3">
      <c r="G385" s="79">
        <v>44019</v>
      </c>
      <c r="H385" s="80">
        <v>92.598299999999995</v>
      </c>
      <c r="I385" s="16">
        <f t="shared" si="25"/>
        <v>93.697387965820695</v>
      </c>
      <c r="J385" s="5">
        <f t="shared" si="26"/>
        <v>-1.0990879658207007</v>
      </c>
      <c r="K385" s="5">
        <f t="shared" si="27"/>
        <v>1.0990879658207007</v>
      </c>
      <c r="L385" s="5">
        <f t="shared" si="28"/>
        <v>1.2079943566118856</v>
      </c>
      <c r="M385" s="54">
        <f t="shared" si="29"/>
        <v>1.1869418399913397E-2</v>
      </c>
    </row>
    <row r="386" spans="7:13" x14ac:dyDescent="0.3">
      <c r="G386" s="79">
        <v>44020</v>
      </c>
      <c r="H386" s="80">
        <v>94.286799999999999</v>
      </c>
      <c r="I386" s="16">
        <f t="shared" si="25"/>
        <v>93.58747916923862</v>
      </c>
      <c r="J386" s="5">
        <f t="shared" si="26"/>
        <v>0.69932083076137985</v>
      </c>
      <c r="K386" s="5">
        <f t="shared" si="27"/>
        <v>0.69932083076137985</v>
      </c>
      <c r="L386" s="5">
        <f t="shared" si="28"/>
        <v>0.4890496243367865</v>
      </c>
      <c r="M386" s="54">
        <f t="shared" si="29"/>
        <v>7.4169537067901321E-3</v>
      </c>
    </row>
    <row r="387" spans="7:13" x14ac:dyDescent="0.3">
      <c r="G387" s="79">
        <v>44021</v>
      </c>
      <c r="H387" s="80">
        <v>92.522000000000006</v>
      </c>
      <c r="I387" s="16">
        <f t="shared" si="25"/>
        <v>93.657411252314759</v>
      </c>
      <c r="J387" s="5">
        <f t="shared" si="26"/>
        <v>-1.1354112523147535</v>
      </c>
      <c r="K387" s="5">
        <f t="shared" si="27"/>
        <v>1.1354112523147535</v>
      </c>
      <c r="L387" s="5">
        <f t="shared" si="28"/>
        <v>1.2891587118829568</v>
      </c>
      <c r="M387" s="54">
        <f t="shared" si="29"/>
        <v>1.2271797543446461E-2</v>
      </c>
    </row>
    <row r="388" spans="7:13" x14ac:dyDescent="0.3">
      <c r="G388" s="79">
        <v>44022</v>
      </c>
      <c r="H388" s="80">
        <v>93.475999999999999</v>
      </c>
      <c r="I388" s="16">
        <f t="shared" si="25"/>
        <v>93.543870127083281</v>
      </c>
      <c r="J388" s="5">
        <f t="shared" si="26"/>
        <v>-6.7870127083281773E-2</v>
      </c>
      <c r="K388" s="5">
        <f t="shared" si="27"/>
        <v>6.7870127083281773E-2</v>
      </c>
      <c r="L388" s="5">
        <f t="shared" si="28"/>
        <v>4.6063541503008178E-3</v>
      </c>
      <c r="M388" s="54">
        <f t="shared" si="29"/>
        <v>7.2607008305106949E-4</v>
      </c>
    </row>
    <row r="389" spans="7:13" x14ac:dyDescent="0.3">
      <c r="G389" s="79">
        <v>44025</v>
      </c>
      <c r="H389" s="80">
        <v>92.016400000000004</v>
      </c>
      <c r="I389" s="16">
        <f t="shared" si="25"/>
        <v>93.537083114374951</v>
      </c>
      <c r="J389" s="5">
        <f t="shared" si="26"/>
        <v>-1.5206831143749469</v>
      </c>
      <c r="K389" s="5">
        <f t="shared" si="27"/>
        <v>1.5206831143749469</v>
      </c>
      <c r="L389" s="5">
        <f t="shared" si="28"/>
        <v>2.3124771343450878</v>
      </c>
      <c r="M389" s="54">
        <f t="shared" si="29"/>
        <v>1.6526218308637881E-2</v>
      </c>
    </row>
    <row r="390" spans="7:13" x14ac:dyDescent="0.3">
      <c r="G390" s="79">
        <v>44026</v>
      </c>
      <c r="H390" s="80">
        <v>92.302599999999998</v>
      </c>
      <c r="I390" s="16">
        <f t="shared" ref="I390:I453" si="30">alpha*H389+(1-alpha)*I389</f>
        <v>93.385014802937462</v>
      </c>
      <c r="J390" s="5">
        <f t="shared" ref="J390:J453" si="31">H390-I390</f>
        <v>-1.0824148029374641</v>
      </c>
      <c r="K390" s="5">
        <f t="shared" ref="K390:K453" si="32">ABS(J390)</f>
        <v>1.0824148029374641</v>
      </c>
      <c r="L390" s="5">
        <f t="shared" ref="L390:L453" si="33">J390^2</f>
        <v>1.1716218056181491</v>
      </c>
      <c r="M390" s="54">
        <f t="shared" ref="M390:M453" si="34">K390/H390</f>
        <v>1.1726807294024914E-2</v>
      </c>
    </row>
    <row r="391" spans="7:13" x14ac:dyDescent="0.3">
      <c r="G391" s="79">
        <v>44027</v>
      </c>
      <c r="H391" s="80">
        <v>94.000600000000006</v>
      </c>
      <c r="I391" s="16">
        <f t="shared" si="30"/>
        <v>93.27677332264372</v>
      </c>
      <c r="J391" s="5">
        <f t="shared" si="31"/>
        <v>0.72382667735628559</v>
      </c>
      <c r="K391" s="5">
        <f t="shared" si="32"/>
        <v>0.72382667735628559</v>
      </c>
      <c r="L391" s="5">
        <f t="shared" si="33"/>
        <v>0.5239250588526404</v>
      </c>
      <c r="M391" s="54">
        <f t="shared" si="34"/>
        <v>7.7002346512286685E-3</v>
      </c>
    </row>
    <row r="392" spans="7:13" x14ac:dyDescent="0.3">
      <c r="G392" s="79">
        <v>44028</v>
      </c>
      <c r="H392" s="80">
        <v>92.779600000000002</v>
      </c>
      <c r="I392" s="16">
        <f t="shared" si="30"/>
        <v>93.349155990379344</v>
      </c>
      <c r="J392" s="5">
        <f t="shared" si="31"/>
        <v>-0.56955599037934235</v>
      </c>
      <c r="K392" s="5">
        <f t="shared" si="32"/>
        <v>0.56955599037934235</v>
      </c>
      <c r="L392" s="5">
        <f t="shared" si="33"/>
        <v>0.32439402617699353</v>
      </c>
      <c r="M392" s="54">
        <f t="shared" si="34"/>
        <v>6.138806271845776E-3</v>
      </c>
    </row>
    <row r="393" spans="7:13" x14ac:dyDescent="0.3">
      <c r="G393" s="79">
        <v>44029</v>
      </c>
      <c r="H393" s="80">
        <v>91.844700000000003</v>
      </c>
      <c r="I393" s="16">
        <f t="shared" si="30"/>
        <v>93.292200391341424</v>
      </c>
      <c r="J393" s="5">
        <f t="shared" si="31"/>
        <v>-1.4475003913414213</v>
      </c>
      <c r="K393" s="5">
        <f t="shared" si="32"/>
        <v>1.4475003913414213</v>
      </c>
      <c r="L393" s="5">
        <f t="shared" si="33"/>
        <v>2.0952573829335677</v>
      </c>
      <c r="M393" s="54">
        <f t="shared" si="34"/>
        <v>1.5760303984241022E-2</v>
      </c>
    </row>
    <row r="394" spans="7:13" x14ac:dyDescent="0.3">
      <c r="G394" s="79">
        <v>44032</v>
      </c>
      <c r="H394" s="80">
        <v>91.243700000000004</v>
      </c>
      <c r="I394" s="16">
        <f t="shared" si="30"/>
        <v>93.147450352207287</v>
      </c>
      <c r="J394" s="5">
        <f t="shared" si="31"/>
        <v>-1.9037503522072825</v>
      </c>
      <c r="K394" s="5">
        <f t="shared" si="32"/>
        <v>1.9037503522072825</v>
      </c>
      <c r="L394" s="5">
        <f t="shared" si="33"/>
        <v>3.624265403529352</v>
      </c>
      <c r="M394" s="54">
        <f t="shared" si="34"/>
        <v>2.0864458063485834E-2</v>
      </c>
    </row>
    <row r="395" spans="7:13" x14ac:dyDescent="0.3">
      <c r="G395" s="79">
        <v>44033</v>
      </c>
      <c r="H395" s="80">
        <v>93.828900000000004</v>
      </c>
      <c r="I395" s="16">
        <f t="shared" si="30"/>
        <v>92.957075316986561</v>
      </c>
      <c r="J395" s="5">
        <f t="shared" si="31"/>
        <v>0.87182468301344329</v>
      </c>
      <c r="K395" s="5">
        <f t="shared" si="32"/>
        <v>0.87182468301344329</v>
      </c>
      <c r="L395" s="5">
        <f t="shared" si="33"/>
        <v>0.76007827791149085</v>
      </c>
      <c r="M395" s="54">
        <f t="shared" si="34"/>
        <v>9.2916434383590058E-3</v>
      </c>
    </row>
    <row r="396" spans="7:13" x14ac:dyDescent="0.3">
      <c r="G396" s="79">
        <v>44034</v>
      </c>
      <c r="H396" s="80">
        <v>94.3536</v>
      </c>
      <c r="I396" s="16">
        <f t="shared" si="30"/>
        <v>93.044257785287911</v>
      </c>
      <c r="J396" s="5">
        <f t="shared" si="31"/>
        <v>1.309342214712089</v>
      </c>
      <c r="K396" s="5">
        <f t="shared" si="32"/>
        <v>1.309342214712089</v>
      </c>
      <c r="L396" s="5">
        <f t="shared" si="33"/>
        <v>1.7143770352271581</v>
      </c>
      <c r="M396" s="54">
        <f t="shared" si="34"/>
        <v>1.3876971463856058E-2</v>
      </c>
    </row>
    <row r="397" spans="7:13" x14ac:dyDescent="0.3">
      <c r="G397" s="79">
        <v>44035</v>
      </c>
      <c r="H397" s="80">
        <v>93.771699999999996</v>
      </c>
      <c r="I397" s="16">
        <f t="shared" si="30"/>
        <v>93.175192006759119</v>
      </c>
      <c r="J397" s="5">
        <f t="shared" si="31"/>
        <v>0.596507993240877</v>
      </c>
      <c r="K397" s="5">
        <f t="shared" si="32"/>
        <v>0.596507993240877</v>
      </c>
      <c r="L397" s="5">
        <f t="shared" si="33"/>
        <v>0.35582178600025816</v>
      </c>
      <c r="M397" s="54">
        <f t="shared" si="34"/>
        <v>6.3612795037402223E-3</v>
      </c>
    </row>
    <row r="398" spans="7:13" x14ac:dyDescent="0.3">
      <c r="G398" s="79">
        <v>44036</v>
      </c>
      <c r="H398" s="80">
        <v>93.895700000000005</v>
      </c>
      <c r="I398" s="16">
        <f t="shared" si="30"/>
        <v>93.234842806083208</v>
      </c>
      <c r="J398" s="5">
        <f t="shared" si="31"/>
        <v>0.66085719391679731</v>
      </c>
      <c r="K398" s="5">
        <f t="shared" si="32"/>
        <v>0.66085719391679731</v>
      </c>
      <c r="L398" s="5">
        <f t="shared" si="33"/>
        <v>0.43673223075158346</v>
      </c>
      <c r="M398" s="54">
        <f t="shared" si="34"/>
        <v>7.0382050926378658E-3</v>
      </c>
    </row>
    <row r="399" spans="7:13" x14ac:dyDescent="0.3">
      <c r="G399" s="79">
        <v>44039</v>
      </c>
      <c r="H399" s="80">
        <v>92.731899999999996</v>
      </c>
      <c r="I399" s="16">
        <f t="shared" si="30"/>
        <v>93.300928525474902</v>
      </c>
      <c r="J399" s="5">
        <f t="shared" si="31"/>
        <v>-0.56902852547490568</v>
      </c>
      <c r="K399" s="5">
        <f t="shared" si="32"/>
        <v>0.56902852547490568</v>
      </c>
      <c r="L399" s="5">
        <f t="shared" si="33"/>
        <v>0.32379346280414539</v>
      </c>
      <c r="M399" s="54">
        <f t="shared" si="34"/>
        <v>6.1362759252738888E-3</v>
      </c>
    </row>
    <row r="400" spans="7:13" x14ac:dyDescent="0.3">
      <c r="G400" s="79">
        <v>44040</v>
      </c>
      <c r="H400" s="80">
        <v>91.8352</v>
      </c>
      <c r="I400" s="16">
        <f t="shared" si="30"/>
        <v>93.244025672927407</v>
      </c>
      <c r="J400" s="5">
        <f t="shared" si="31"/>
        <v>-1.4088256729274065</v>
      </c>
      <c r="K400" s="5">
        <f t="shared" si="32"/>
        <v>1.4088256729274065</v>
      </c>
      <c r="L400" s="5">
        <f t="shared" si="33"/>
        <v>1.9847897766993596</v>
      </c>
      <c r="M400" s="54">
        <f t="shared" si="34"/>
        <v>1.5340802578177066E-2</v>
      </c>
    </row>
    <row r="401" spans="7:13" x14ac:dyDescent="0.3">
      <c r="G401" s="79">
        <v>44041</v>
      </c>
      <c r="H401" s="80">
        <v>92.503</v>
      </c>
      <c r="I401" s="16">
        <f t="shared" si="30"/>
        <v>93.103143105634672</v>
      </c>
      <c r="J401" s="5">
        <f t="shared" si="31"/>
        <v>-0.60014310563467177</v>
      </c>
      <c r="K401" s="5">
        <f t="shared" si="32"/>
        <v>0.60014310563467177</v>
      </c>
      <c r="L401" s="5">
        <f t="shared" si="33"/>
        <v>0.36017174724082879</v>
      </c>
      <c r="M401" s="54">
        <f t="shared" si="34"/>
        <v>6.487823158542661E-3</v>
      </c>
    </row>
    <row r="402" spans="7:13" x14ac:dyDescent="0.3">
      <c r="G402" s="79">
        <v>44042</v>
      </c>
      <c r="H402" s="80">
        <v>92.359899999999996</v>
      </c>
      <c r="I402" s="16">
        <f t="shared" si="30"/>
        <v>93.043128795071198</v>
      </c>
      <c r="J402" s="5">
        <f t="shared" si="31"/>
        <v>-0.68322879507120149</v>
      </c>
      <c r="K402" s="5">
        <f t="shared" si="32"/>
        <v>0.68322879507120149</v>
      </c>
      <c r="L402" s="5">
        <f t="shared" si="33"/>
        <v>0.46680158641444586</v>
      </c>
      <c r="M402" s="54">
        <f t="shared" si="34"/>
        <v>7.3974613990617308E-3</v>
      </c>
    </row>
    <row r="403" spans="7:13" x14ac:dyDescent="0.3">
      <c r="G403" s="79">
        <v>44043</v>
      </c>
      <c r="H403" s="80">
        <v>93.113500000000002</v>
      </c>
      <c r="I403" s="16">
        <f t="shared" si="30"/>
        <v>92.974805915564076</v>
      </c>
      <c r="J403" s="5">
        <f t="shared" si="31"/>
        <v>0.1386940844359259</v>
      </c>
      <c r="K403" s="5">
        <f t="shared" si="32"/>
        <v>0.1386940844359259</v>
      </c>
      <c r="L403" s="5">
        <f t="shared" si="33"/>
        <v>1.9236049057519744E-2</v>
      </c>
      <c r="M403" s="54">
        <f t="shared" si="34"/>
        <v>1.4895163905977748E-3</v>
      </c>
    </row>
    <row r="404" spans="7:13" x14ac:dyDescent="0.3">
      <c r="G404" s="79">
        <v>44046</v>
      </c>
      <c r="H404" s="80">
        <v>93.800299999999993</v>
      </c>
      <c r="I404" s="16">
        <f t="shared" si="30"/>
        <v>92.988675324007673</v>
      </c>
      <c r="J404" s="5">
        <f t="shared" si="31"/>
        <v>0.81162467599232002</v>
      </c>
      <c r="K404" s="5">
        <f t="shared" si="32"/>
        <v>0.81162467599232002</v>
      </c>
      <c r="L404" s="5">
        <f t="shared" si="33"/>
        <v>0.65873461467963845</v>
      </c>
      <c r="M404" s="54">
        <f t="shared" si="34"/>
        <v>8.652687422026583E-3</v>
      </c>
    </row>
    <row r="405" spans="7:13" x14ac:dyDescent="0.3">
      <c r="G405" s="79">
        <v>44047</v>
      </c>
      <c r="H405" s="80">
        <v>92.846400000000003</v>
      </c>
      <c r="I405" s="16">
        <f t="shared" si="30"/>
        <v>93.069837791606915</v>
      </c>
      <c r="J405" s="5">
        <f t="shared" si="31"/>
        <v>-0.22343779160691213</v>
      </c>
      <c r="K405" s="5">
        <f t="shared" si="32"/>
        <v>0.22343779160691213</v>
      </c>
      <c r="L405" s="5">
        <f t="shared" si="33"/>
        <v>4.9924446718173893E-2</v>
      </c>
      <c r="M405" s="54">
        <f t="shared" si="34"/>
        <v>2.4065315575715605E-3</v>
      </c>
    </row>
    <row r="406" spans="7:13" x14ac:dyDescent="0.3">
      <c r="G406" s="79">
        <v>44048</v>
      </c>
      <c r="H406" s="80">
        <v>96.290099999999995</v>
      </c>
      <c r="I406" s="16">
        <f t="shared" si="30"/>
        <v>93.047494012446222</v>
      </c>
      <c r="J406" s="5">
        <f t="shared" si="31"/>
        <v>3.2426059875537732</v>
      </c>
      <c r="K406" s="5">
        <f t="shared" si="32"/>
        <v>3.2426059875537732</v>
      </c>
      <c r="L406" s="5">
        <f t="shared" si="33"/>
        <v>10.51449359051958</v>
      </c>
      <c r="M406" s="54">
        <f t="shared" si="34"/>
        <v>3.3675382905966174E-2</v>
      </c>
    </row>
    <row r="407" spans="7:13" x14ac:dyDescent="0.3">
      <c r="G407" s="79">
        <v>44049</v>
      </c>
      <c r="H407" s="80">
        <v>95.822599999999994</v>
      </c>
      <c r="I407" s="16">
        <f t="shared" si="30"/>
        <v>93.371754611201595</v>
      </c>
      <c r="J407" s="5">
        <f t="shared" si="31"/>
        <v>2.450845388798399</v>
      </c>
      <c r="K407" s="5">
        <f t="shared" si="32"/>
        <v>2.450845388798399</v>
      </c>
      <c r="L407" s="5">
        <f t="shared" si="33"/>
        <v>6.0066431197943757</v>
      </c>
      <c r="M407" s="54">
        <f t="shared" si="34"/>
        <v>2.5576903452822184E-2</v>
      </c>
    </row>
    <row r="408" spans="7:13" x14ac:dyDescent="0.3">
      <c r="G408" s="79">
        <v>44050</v>
      </c>
      <c r="H408" s="80">
        <v>97.167699999999996</v>
      </c>
      <c r="I408" s="16">
        <f t="shared" si="30"/>
        <v>93.616839150081447</v>
      </c>
      <c r="J408" s="5">
        <f t="shared" si="31"/>
        <v>3.5508608499185499</v>
      </c>
      <c r="K408" s="5">
        <f t="shared" si="32"/>
        <v>3.5508608499185499</v>
      </c>
      <c r="L408" s="5">
        <f t="shared" si="33"/>
        <v>12.608612775484286</v>
      </c>
      <c r="M408" s="54">
        <f t="shared" si="34"/>
        <v>3.6543633840448522E-2</v>
      </c>
    </row>
    <row r="409" spans="7:13" x14ac:dyDescent="0.3">
      <c r="G409" s="79">
        <v>44053</v>
      </c>
      <c r="H409" s="80">
        <v>100.55410000000001</v>
      </c>
      <c r="I409" s="16">
        <f t="shared" si="30"/>
        <v>93.9719252350733</v>
      </c>
      <c r="J409" s="5">
        <f t="shared" si="31"/>
        <v>6.5821747649267053</v>
      </c>
      <c r="K409" s="5">
        <f t="shared" si="32"/>
        <v>6.5821747649267053</v>
      </c>
      <c r="L409" s="5">
        <f t="shared" si="33"/>
        <v>43.325024636037931</v>
      </c>
      <c r="M409" s="54">
        <f t="shared" si="34"/>
        <v>6.5459039113538925E-2</v>
      </c>
    </row>
    <row r="410" spans="7:13" x14ac:dyDescent="0.3">
      <c r="G410" s="79">
        <v>44054</v>
      </c>
      <c r="H410" s="80">
        <v>100.2775</v>
      </c>
      <c r="I410" s="16">
        <f t="shared" si="30"/>
        <v>94.630142711565981</v>
      </c>
      <c r="J410" s="5">
        <f t="shared" si="31"/>
        <v>5.6473572884340228</v>
      </c>
      <c r="K410" s="5">
        <f t="shared" si="32"/>
        <v>5.6473572884340228</v>
      </c>
      <c r="L410" s="5">
        <f t="shared" si="33"/>
        <v>31.892644343228881</v>
      </c>
      <c r="M410" s="54">
        <f t="shared" si="34"/>
        <v>5.6317292397935953E-2</v>
      </c>
    </row>
    <row r="411" spans="7:13" x14ac:dyDescent="0.3">
      <c r="G411" s="79">
        <v>44055</v>
      </c>
      <c r="H411" s="80">
        <v>100.3729</v>
      </c>
      <c r="I411" s="16">
        <f t="shared" si="30"/>
        <v>95.194878440409383</v>
      </c>
      <c r="J411" s="5">
        <f t="shared" si="31"/>
        <v>5.1780215595906185</v>
      </c>
      <c r="K411" s="5">
        <f t="shared" si="32"/>
        <v>5.1780215595906185</v>
      </c>
      <c r="L411" s="5">
        <f t="shared" si="33"/>
        <v>26.811907271585262</v>
      </c>
      <c r="M411" s="54">
        <f t="shared" si="34"/>
        <v>5.1587844523677394E-2</v>
      </c>
    </row>
    <row r="412" spans="7:13" x14ac:dyDescent="0.3">
      <c r="G412" s="79">
        <v>44056</v>
      </c>
      <c r="H412" s="80">
        <v>101.613</v>
      </c>
      <c r="I412" s="16">
        <f t="shared" si="30"/>
        <v>95.712680596368443</v>
      </c>
      <c r="J412" s="5">
        <f t="shared" si="31"/>
        <v>5.9003194036315563</v>
      </c>
      <c r="K412" s="5">
        <f t="shared" si="32"/>
        <v>5.9003194036315563</v>
      </c>
      <c r="L412" s="5">
        <f t="shared" si="33"/>
        <v>34.813769064871046</v>
      </c>
      <c r="M412" s="54">
        <f t="shared" si="34"/>
        <v>5.8066580099313633E-2</v>
      </c>
    </row>
    <row r="413" spans="7:13" x14ac:dyDescent="0.3">
      <c r="G413" s="79">
        <v>44057</v>
      </c>
      <c r="H413" s="80">
        <v>101.52719999999999</v>
      </c>
      <c r="I413" s="16">
        <f t="shared" si="30"/>
        <v>96.302712536731605</v>
      </c>
      <c r="J413" s="5">
        <f t="shared" si="31"/>
        <v>5.2244874632683889</v>
      </c>
      <c r="K413" s="5">
        <f t="shared" si="32"/>
        <v>5.2244874632683889</v>
      </c>
      <c r="L413" s="5">
        <f t="shared" si="33"/>
        <v>27.295269253848566</v>
      </c>
      <c r="M413" s="54">
        <f t="shared" si="34"/>
        <v>5.1458992893218654E-2</v>
      </c>
    </row>
    <row r="414" spans="7:13" x14ac:dyDescent="0.3">
      <c r="G414" s="79">
        <v>44060</v>
      </c>
      <c r="H414" s="80">
        <v>100.79259999999999</v>
      </c>
      <c r="I414" s="16">
        <f t="shared" si="30"/>
        <v>96.825161283058449</v>
      </c>
      <c r="J414" s="5">
        <f t="shared" si="31"/>
        <v>3.9674387169415439</v>
      </c>
      <c r="K414" s="5">
        <f t="shared" si="32"/>
        <v>3.9674387169415439</v>
      </c>
      <c r="L414" s="5">
        <f t="shared" si="33"/>
        <v>15.740569972686764</v>
      </c>
      <c r="M414" s="54">
        <f t="shared" si="34"/>
        <v>3.936240078082661E-2</v>
      </c>
    </row>
    <row r="415" spans="7:13" x14ac:dyDescent="0.3">
      <c r="G415" s="79">
        <v>44061</v>
      </c>
      <c r="H415" s="80">
        <v>102.0423</v>
      </c>
      <c r="I415" s="16">
        <f t="shared" si="30"/>
        <v>97.221905154752605</v>
      </c>
      <c r="J415" s="5">
        <f t="shared" si="31"/>
        <v>4.8203948452473924</v>
      </c>
      <c r="K415" s="5">
        <f t="shared" si="32"/>
        <v>4.8203948452473924</v>
      </c>
      <c r="L415" s="5">
        <f t="shared" si="33"/>
        <v>23.236206464087633</v>
      </c>
      <c r="M415" s="54">
        <f t="shared" si="34"/>
        <v>4.7239182625709066E-2</v>
      </c>
    </row>
    <row r="416" spans="7:13" x14ac:dyDescent="0.3">
      <c r="G416" s="79">
        <v>44062</v>
      </c>
      <c r="H416" s="80">
        <v>103.3969</v>
      </c>
      <c r="I416" s="16">
        <f t="shared" si="30"/>
        <v>97.703944639277339</v>
      </c>
      <c r="J416" s="5">
        <f t="shared" si="31"/>
        <v>5.6929553607226637</v>
      </c>
      <c r="K416" s="5">
        <f t="shared" si="32"/>
        <v>5.6929553607226637</v>
      </c>
      <c r="L416" s="5">
        <f t="shared" si="33"/>
        <v>32.409740739180911</v>
      </c>
      <c r="M416" s="54">
        <f t="shared" si="34"/>
        <v>5.5059246077229236E-2</v>
      </c>
    </row>
    <row r="417" spans="7:13" x14ac:dyDescent="0.3">
      <c r="G417" s="79">
        <v>44063</v>
      </c>
      <c r="H417" s="80">
        <v>103.03440000000001</v>
      </c>
      <c r="I417" s="16">
        <f t="shared" si="30"/>
        <v>98.273240175349613</v>
      </c>
      <c r="J417" s="5">
        <f t="shared" si="31"/>
        <v>4.7611598246503917</v>
      </c>
      <c r="K417" s="5">
        <f t="shared" si="32"/>
        <v>4.7611598246503917</v>
      </c>
      <c r="L417" s="5">
        <f t="shared" si="33"/>
        <v>22.668642875864947</v>
      </c>
      <c r="M417" s="54">
        <f t="shared" si="34"/>
        <v>4.6209419617626653E-2</v>
      </c>
    </row>
    <row r="418" spans="7:13" x14ac:dyDescent="0.3">
      <c r="G418" s="79">
        <v>44064</v>
      </c>
      <c r="H418" s="80">
        <v>104.6942</v>
      </c>
      <c r="I418" s="16">
        <f t="shared" si="30"/>
        <v>98.749356157814645</v>
      </c>
      <c r="J418" s="5">
        <f t="shared" si="31"/>
        <v>5.9448438421853496</v>
      </c>
      <c r="K418" s="5">
        <f t="shared" si="32"/>
        <v>5.9448438421853496</v>
      </c>
      <c r="L418" s="5">
        <f t="shared" si="33"/>
        <v>35.34116830796907</v>
      </c>
      <c r="M418" s="54">
        <f t="shared" si="34"/>
        <v>5.6782933936983616E-2</v>
      </c>
    </row>
    <row r="419" spans="7:13" x14ac:dyDescent="0.3">
      <c r="G419" s="79">
        <v>44067</v>
      </c>
      <c r="H419" s="80">
        <v>106.6784</v>
      </c>
      <c r="I419" s="16">
        <f t="shared" si="30"/>
        <v>99.343840542033178</v>
      </c>
      <c r="J419" s="5">
        <f t="shared" si="31"/>
        <v>7.3345594579668187</v>
      </c>
      <c r="K419" s="5">
        <f t="shared" si="32"/>
        <v>7.3345594579668187</v>
      </c>
      <c r="L419" s="5">
        <f t="shared" si="33"/>
        <v>53.795762442450517</v>
      </c>
      <c r="M419" s="54">
        <f t="shared" si="34"/>
        <v>6.8753931985920475E-2</v>
      </c>
    </row>
    <row r="420" spans="7:13" x14ac:dyDescent="0.3">
      <c r="G420" s="79">
        <v>44068</v>
      </c>
      <c r="H420" s="80">
        <v>106.37309999999999</v>
      </c>
      <c r="I420" s="16">
        <f t="shared" si="30"/>
        <v>100.07729648782986</v>
      </c>
      <c r="J420" s="5">
        <f t="shared" si="31"/>
        <v>6.2958035121701386</v>
      </c>
      <c r="K420" s="5">
        <f t="shared" si="32"/>
        <v>6.2958035121701386</v>
      </c>
      <c r="L420" s="5">
        <f t="shared" si="33"/>
        <v>39.637141863853849</v>
      </c>
      <c r="M420" s="54">
        <f t="shared" si="34"/>
        <v>5.9186049030912319E-2</v>
      </c>
    </row>
    <row r="421" spans="7:13" x14ac:dyDescent="0.3">
      <c r="G421" s="79">
        <v>44069</v>
      </c>
      <c r="H421" s="80">
        <v>106.3922</v>
      </c>
      <c r="I421" s="16">
        <f t="shared" si="30"/>
        <v>100.70687683904687</v>
      </c>
      <c r="J421" s="5">
        <f t="shared" si="31"/>
        <v>5.6853231609531321</v>
      </c>
      <c r="K421" s="5">
        <f t="shared" si="32"/>
        <v>5.6853231609531321</v>
      </c>
      <c r="L421" s="5">
        <f t="shared" si="33"/>
        <v>32.32289944447011</v>
      </c>
      <c r="M421" s="54">
        <f t="shared" si="34"/>
        <v>5.3437405758628286E-2</v>
      </c>
    </row>
    <row r="422" spans="7:13" x14ac:dyDescent="0.3">
      <c r="G422" s="79">
        <v>44070</v>
      </c>
      <c r="H422" s="80">
        <v>105.73399999999999</v>
      </c>
      <c r="I422" s="16">
        <f t="shared" si="30"/>
        <v>101.2754091551422</v>
      </c>
      <c r="J422" s="5">
        <f t="shared" si="31"/>
        <v>4.4585908448577953</v>
      </c>
      <c r="K422" s="5">
        <f t="shared" si="32"/>
        <v>4.4585908448577953</v>
      </c>
      <c r="L422" s="5">
        <f t="shared" si="33"/>
        <v>19.879032321849749</v>
      </c>
      <c r="M422" s="54">
        <f t="shared" si="34"/>
        <v>4.2167995581911172E-2</v>
      </c>
    </row>
    <row r="423" spans="7:13" x14ac:dyDescent="0.3">
      <c r="G423" s="79">
        <v>44071</v>
      </c>
      <c r="H423" s="80">
        <v>107.3545</v>
      </c>
      <c r="I423" s="16">
        <f t="shared" si="30"/>
        <v>101.72126823962799</v>
      </c>
      <c r="J423" s="5">
        <f t="shared" si="31"/>
        <v>5.6332317603720128</v>
      </c>
      <c r="K423" s="5">
        <f t="shared" si="32"/>
        <v>5.6332317603720128</v>
      </c>
      <c r="L423" s="5">
        <f t="shared" si="33"/>
        <v>31.733300066063965</v>
      </c>
      <c r="M423" s="54">
        <f t="shared" si="34"/>
        <v>5.24731777463638E-2</v>
      </c>
    </row>
    <row r="424" spans="7:13" x14ac:dyDescent="0.3">
      <c r="G424" s="79">
        <v>44074</v>
      </c>
      <c r="H424" s="80">
        <v>106.9721</v>
      </c>
      <c r="I424" s="16">
        <f t="shared" si="30"/>
        <v>102.28459141566519</v>
      </c>
      <c r="J424" s="5">
        <f t="shared" si="31"/>
        <v>4.6875085843348074</v>
      </c>
      <c r="K424" s="5">
        <f t="shared" si="32"/>
        <v>4.6875085843348074</v>
      </c>
      <c r="L424" s="5">
        <f t="shared" si="33"/>
        <v>21.97273672821251</v>
      </c>
      <c r="M424" s="54">
        <f t="shared" si="34"/>
        <v>4.3819917383456128E-2</v>
      </c>
    </row>
    <row r="425" spans="7:13" x14ac:dyDescent="0.3">
      <c r="G425" s="79">
        <v>44075</v>
      </c>
      <c r="H425" s="80">
        <v>109.7924</v>
      </c>
      <c r="I425" s="16">
        <f t="shared" si="30"/>
        <v>102.75334227409867</v>
      </c>
      <c r="J425" s="5">
        <f t="shared" si="31"/>
        <v>7.0390577259013298</v>
      </c>
      <c r="K425" s="5">
        <f t="shared" si="32"/>
        <v>7.0390577259013298</v>
      </c>
      <c r="L425" s="5">
        <f t="shared" si="33"/>
        <v>49.548333668571203</v>
      </c>
      <c r="M425" s="54">
        <f t="shared" si="34"/>
        <v>6.4112431515308252E-2</v>
      </c>
    </row>
    <row r="426" spans="7:13" x14ac:dyDescent="0.3">
      <c r="G426" s="79">
        <v>44076</v>
      </c>
      <c r="H426" s="80">
        <v>111.66630000000001</v>
      </c>
      <c r="I426" s="16">
        <f t="shared" si="30"/>
        <v>103.4572480466888</v>
      </c>
      <c r="J426" s="5">
        <f t="shared" si="31"/>
        <v>8.209051953311203</v>
      </c>
      <c r="K426" s="5">
        <f t="shared" si="32"/>
        <v>8.209051953311203</v>
      </c>
      <c r="L426" s="5">
        <f t="shared" si="33"/>
        <v>67.388533972162477</v>
      </c>
      <c r="M426" s="54">
        <f t="shared" si="34"/>
        <v>7.3514139479065779E-2</v>
      </c>
    </row>
    <row r="427" spans="7:13" x14ac:dyDescent="0.3">
      <c r="G427" s="79">
        <v>44077</v>
      </c>
      <c r="H427" s="80">
        <v>107.8899</v>
      </c>
      <c r="I427" s="16">
        <f t="shared" si="30"/>
        <v>104.27815324201993</v>
      </c>
      <c r="J427" s="5">
        <f t="shared" si="31"/>
        <v>3.6117467579800717</v>
      </c>
      <c r="K427" s="5">
        <f t="shared" si="32"/>
        <v>3.6117467579800717</v>
      </c>
      <c r="L427" s="5">
        <f t="shared" si="33"/>
        <v>13.044714643779558</v>
      </c>
      <c r="M427" s="54">
        <f t="shared" si="34"/>
        <v>3.3476226764322443E-2</v>
      </c>
    </row>
    <row r="428" spans="7:13" x14ac:dyDescent="0.3">
      <c r="G428" s="79">
        <v>44078</v>
      </c>
      <c r="H428" s="80">
        <v>107.4597</v>
      </c>
      <c r="I428" s="16">
        <f t="shared" si="30"/>
        <v>104.63932791781794</v>
      </c>
      <c r="J428" s="5">
        <f t="shared" si="31"/>
        <v>2.820372082182061</v>
      </c>
      <c r="K428" s="5">
        <f t="shared" si="32"/>
        <v>2.820372082182061</v>
      </c>
      <c r="L428" s="5">
        <f t="shared" si="33"/>
        <v>7.9544986819519741</v>
      </c>
      <c r="M428" s="54">
        <f t="shared" si="34"/>
        <v>2.6245858514234277E-2</v>
      </c>
    </row>
    <row r="429" spans="7:13" x14ac:dyDescent="0.3">
      <c r="G429" s="79">
        <v>44082</v>
      </c>
      <c r="H429" s="80">
        <v>107.76560000000001</v>
      </c>
      <c r="I429" s="16">
        <f t="shared" si="30"/>
        <v>104.92136512603615</v>
      </c>
      <c r="J429" s="5">
        <f t="shared" si="31"/>
        <v>2.8442348739638561</v>
      </c>
      <c r="K429" s="5">
        <f t="shared" si="32"/>
        <v>2.8442348739638561</v>
      </c>
      <c r="L429" s="5">
        <f t="shared" si="33"/>
        <v>8.0896720182721928</v>
      </c>
      <c r="M429" s="54">
        <f t="shared" si="34"/>
        <v>2.6392790222147473E-2</v>
      </c>
    </row>
    <row r="430" spans="7:13" x14ac:dyDescent="0.3">
      <c r="G430" s="79">
        <v>44083</v>
      </c>
      <c r="H430" s="80">
        <v>109.8498</v>
      </c>
      <c r="I430" s="16">
        <f t="shared" si="30"/>
        <v>105.20578861343255</v>
      </c>
      <c r="J430" s="5">
        <f t="shared" si="31"/>
        <v>4.6440113865674562</v>
      </c>
      <c r="K430" s="5">
        <f t="shared" si="32"/>
        <v>4.6440113865674562</v>
      </c>
      <c r="L430" s="5">
        <f t="shared" si="33"/>
        <v>21.566841758568188</v>
      </c>
      <c r="M430" s="54">
        <f t="shared" si="34"/>
        <v>4.2276011304230469E-2</v>
      </c>
    </row>
    <row r="431" spans="7:13" x14ac:dyDescent="0.3">
      <c r="G431" s="79">
        <v>44084</v>
      </c>
      <c r="H431" s="80">
        <v>109.74460000000001</v>
      </c>
      <c r="I431" s="16">
        <f t="shared" si="30"/>
        <v>105.6701897520893</v>
      </c>
      <c r="J431" s="5">
        <f t="shared" si="31"/>
        <v>4.0744102479107056</v>
      </c>
      <c r="K431" s="5">
        <f t="shared" si="32"/>
        <v>4.0744102479107056</v>
      </c>
      <c r="L431" s="5">
        <f t="shared" si="33"/>
        <v>16.600818868279777</v>
      </c>
      <c r="M431" s="54">
        <f t="shared" si="34"/>
        <v>3.7126293666482957E-2</v>
      </c>
    </row>
    <row r="432" spans="7:13" x14ac:dyDescent="0.3">
      <c r="G432" s="79">
        <v>44085</v>
      </c>
      <c r="H432" s="80">
        <v>112.8135</v>
      </c>
      <c r="I432" s="16">
        <f t="shared" si="30"/>
        <v>106.07763077688037</v>
      </c>
      <c r="J432" s="5">
        <f t="shared" si="31"/>
        <v>6.7358692231196358</v>
      </c>
      <c r="K432" s="5">
        <f t="shared" si="32"/>
        <v>6.7358692231196358</v>
      </c>
      <c r="L432" s="5">
        <f t="shared" si="33"/>
        <v>45.371934190970329</v>
      </c>
      <c r="M432" s="54">
        <f t="shared" si="34"/>
        <v>5.97080067821638E-2</v>
      </c>
    </row>
    <row r="433" spans="7:13" x14ac:dyDescent="0.3">
      <c r="G433" s="79">
        <v>44088</v>
      </c>
      <c r="H433" s="80">
        <v>114.0373</v>
      </c>
      <c r="I433" s="16">
        <f t="shared" si="30"/>
        <v>106.75121769919234</v>
      </c>
      <c r="J433" s="5">
        <f t="shared" si="31"/>
        <v>7.2860823008076636</v>
      </c>
      <c r="K433" s="5">
        <f t="shared" si="32"/>
        <v>7.2860823008076636</v>
      </c>
      <c r="L433" s="5">
        <f t="shared" si="33"/>
        <v>53.086995294142696</v>
      </c>
      <c r="M433" s="54">
        <f t="shared" si="34"/>
        <v>6.3892097592696984E-2</v>
      </c>
    </row>
    <row r="434" spans="7:13" x14ac:dyDescent="0.3">
      <c r="G434" s="79">
        <v>44089</v>
      </c>
      <c r="H434" s="80">
        <v>114.0277</v>
      </c>
      <c r="I434" s="16">
        <f t="shared" si="30"/>
        <v>107.4798259292731</v>
      </c>
      <c r="J434" s="5">
        <f t="shared" si="31"/>
        <v>6.5478740707268912</v>
      </c>
      <c r="K434" s="5">
        <f t="shared" si="32"/>
        <v>6.5478740707268912</v>
      </c>
      <c r="L434" s="5">
        <f t="shared" si="33"/>
        <v>42.874654846097549</v>
      </c>
      <c r="M434" s="54">
        <f t="shared" si="34"/>
        <v>5.7423538935950577E-2</v>
      </c>
    </row>
    <row r="435" spans="7:13" x14ac:dyDescent="0.3">
      <c r="G435" s="79">
        <v>44090</v>
      </c>
      <c r="H435" s="80">
        <v>113.3776</v>
      </c>
      <c r="I435" s="16">
        <f t="shared" si="30"/>
        <v>108.13461333634579</v>
      </c>
      <c r="J435" s="5">
        <f t="shared" si="31"/>
        <v>5.2429866636542073</v>
      </c>
      <c r="K435" s="5">
        <f t="shared" si="32"/>
        <v>5.2429866636542073</v>
      </c>
      <c r="L435" s="5">
        <f t="shared" si="33"/>
        <v>27.488909155255875</v>
      </c>
      <c r="M435" s="54">
        <f t="shared" si="34"/>
        <v>4.6243584832049781E-2</v>
      </c>
    </row>
    <row r="436" spans="7:13" x14ac:dyDescent="0.3">
      <c r="G436" s="79">
        <v>44091</v>
      </c>
      <c r="H436" s="80">
        <v>111.2456</v>
      </c>
      <c r="I436" s="16">
        <f t="shared" si="30"/>
        <v>108.65891200271122</v>
      </c>
      <c r="J436" s="5">
        <f t="shared" si="31"/>
        <v>2.5866879972887773</v>
      </c>
      <c r="K436" s="5">
        <f t="shared" si="32"/>
        <v>2.5866879972887773</v>
      </c>
      <c r="L436" s="5">
        <f t="shared" si="33"/>
        <v>6.6909547953178254</v>
      </c>
      <c r="M436" s="54">
        <f t="shared" si="34"/>
        <v>2.3252047697066468E-2</v>
      </c>
    </row>
    <row r="437" spans="7:13" x14ac:dyDescent="0.3">
      <c r="G437" s="79">
        <v>44092</v>
      </c>
      <c r="H437" s="80">
        <v>109.6203</v>
      </c>
      <c r="I437" s="16">
        <f t="shared" si="30"/>
        <v>108.9175808024401</v>
      </c>
      <c r="J437" s="5">
        <f t="shared" si="31"/>
        <v>0.70271919755990098</v>
      </c>
      <c r="K437" s="5">
        <f t="shared" si="32"/>
        <v>0.70271919755990098</v>
      </c>
      <c r="L437" s="5">
        <f t="shared" si="33"/>
        <v>0.49381427061923117</v>
      </c>
      <c r="M437" s="54">
        <f t="shared" si="34"/>
        <v>6.4104841672564389E-3</v>
      </c>
    </row>
    <row r="438" spans="7:13" x14ac:dyDescent="0.3">
      <c r="G438" s="79">
        <v>44095</v>
      </c>
      <c r="H438" s="80">
        <v>108.387</v>
      </c>
      <c r="I438" s="16">
        <f t="shared" si="30"/>
        <v>108.9878527221961</v>
      </c>
      <c r="J438" s="5">
        <f t="shared" si="31"/>
        <v>-0.60085272219609465</v>
      </c>
      <c r="K438" s="5">
        <f t="shared" si="32"/>
        <v>0.60085272219609465</v>
      </c>
      <c r="L438" s="5">
        <f t="shared" si="33"/>
        <v>0.3610239937704573</v>
      </c>
      <c r="M438" s="54">
        <f t="shared" si="34"/>
        <v>5.5435866127496345E-3</v>
      </c>
    </row>
    <row r="439" spans="7:13" x14ac:dyDescent="0.3">
      <c r="G439" s="79">
        <v>44096</v>
      </c>
      <c r="H439" s="80">
        <v>111.7332</v>
      </c>
      <c r="I439" s="16">
        <f t="shared" si="30"/>
        <v>108.92776744997649</v>
      </c>
      <c r="J439" s="5">
        <f t="shared" si="31"/>
        <v>2.8054325500235109</v>
      </c>
      <c r="K439" s="5">
        <f t="shared" si="32"/>
        <v>2.8054325500235109</v>
      </c>
      <c r="L439" s="5">
        <f t="shared" si="33"/>
        <v>7.8704517927314193</v>
      </c>
      <c r="M439" s="54">
        <f t="shared" si="34"/>
        <v>2.5108316507748019E-2</v>
      </c>
    </row>
    <row r="440" spans="7:13" x14ac:dyDescent="0.3">
      <c r="G440" s="79">
        <v>44097</v>
      </c>
      <c r="H440" s="80">
        <v>121.5231</v>
      </c>
      <c r="I440" s="16">
        <f t="shared" si="30"/>
        <v>109.20831070497884</v>
      </c>
      <c r="J440" s="5">
        <f t="shared" si="31"/>
        <v>12.314789295021157</v>
      </c>
      <c r="K440" s="5">
        <f t="shared" si="32"/>
        <v>12.314789295021157</v>
      </c>
      <c r="L440" s="5">
        <f t="shared" si="33"/>
        <v>151.65403538076768</v>
      </c>
      <c r="M440" s="54">
        <f t="shared" si="34"/>
        <v>0.10133702394870735</v>
      </c>
    </row>
    <row r="441" spans="7:13" x14ac:dyDescent="0.3">
      <c r="G441" s="79">
        <v>44098</v>
      </c>
      <c r="H441" s="80">
        <v>119.2668</v>
      </c>
      <c r="I441" s="16">
        <f t="shared" si="30"/>
        <v>110.43978963448096</v>
      </c>
      <c r="J441" s="5">
        <f t="shared" si="31"/>
        <v>8.8270103655190439</v>
      </c>
      <c r="K441" s="5">
        <f t="shared" si="32"/>
        <v>8.8270103655190439</v>
      </c>
      <c r="L441" s="5">
        <f t="shared" si="33"/>
        <v>77.916111992980646</v>
      </c>
      <c r="M441" s="54">
        <f t="shared" si="34"/>
        <v>7.4010624629142763E-2</v>
      </c>
    </row>
    <row r="442" spans="7:13" x14ac:dyDescent="0.3">
      <c r="G442" s="79">
        <v>44099</v>
      </c>
      <c r="H442" s="80">
        <v>118.7697</v>
      </c>
      <c r="I442" s="16">
        <f t="shared" si="30"/>
        <v>111.32249067103287</v>
      </c>
      <c r="J442" s="5">
        <f t="shared" si="31"/>
        <v>7.4472093289671335</v>
      </c>
      <c r="K442" s="5">
        <f t="shared" si="32"/>
        <v>7.4472093289671335</v>
      </c>
      <c r="L442" s="5">
        <f t="shared" si="33"/>
        <v>55.460926789455101</v>
      </c>
      <c r="M442" s="54">
        <f t="shared" si="34"/>
        <v>6.2702939629948828E-2</v>
      </c>
    </row>
    <row r="443" spans="7:13" x14ac:dyDescent="0.3">
      <c r="G443" s="79">
        <v>44102</v>
      </c>
      <c r="H443" s="80">
        <v>118.8557</v>
      </c>
      <c r="I443" s="16">
        <f t="shared" si="30"/>
        <v>112.06721160392958</v>
      </c>
      <c r="J443" s="5">
        <f t="shared" si="31"/>
        <v>6.7884883960704201</v>
      </c>
      <c r="K443" s="5">
        <f t="shared" si="32"/>
        <v>6.7884883960704201</v>
      </c>
      <c r="L443" s="5">
        <f t="shared" si="33"/>
        <v>46.083574703582748</v>
      </c>
      <c r="M443" s="54">
        <f t="shared" si="34"/>
        <v>5.7115379372385339E-2</v>
      </c>
    </row>
    <row r="444" spans="7:13" x14ac:dyDescent="0.3">
      <c r="G444" s="79">
        <v>44103</v>
      </c>
      <c r="H444" s="80">
        <v>120.79649999999999</v>
      </c>
      <c r="I444" s="16">
        <f t="shared" si="30"/>
        <v>112.74606044353662</v>
      </c>
      <c r="J444" s="5">
        <f t="shared" si="31"/>
        <v>8.0504395564633739</v>
      </c>
      <c r="K444" s="5">
        <f t="shared" si="32"/>
        <v>8.0504395564633739</v>
      </c>
      <c r="L444" s="5">
        <f t="shared" si="33"/>
        <v>64.8095770522702</v>
      </c>
      <c r="M444" s="54">
        <f t="shared" si="34"/>
        <v>6.6644642489338463E-2</v>
      </c>
    </row>
    <row r="445" spans="7:13" x14ac:dyDescent="0.3">
      <c r="G445" s="79">
        <v>44104</v>
      </c>
      <c r="H445" s="80">
        <v>120.02209999999999</v>
      </c>
      <c r="I445" s="16">
        <f t="shared" si="30"/>
        <v>113.55110439918296</v>
      </c>
      <c r="J445" s="5">
        <f t="shared" si="31"/>
        <v>6.4709956008170337</v>
      </c>
      <c r="K445" s="5">
        <f t="shared" si="32"/>
        <v>6.4709956008170337</v>
      </c>
      <c r="L445" s="5">
        <f t="shared" si="33"/>
        <v>41.873784065793402</v>
      </c>
      <c r="M445" s="54">
        <f t="shared" si="34"/>
        <v>5.3915033988049151E-2</v>
      </c>
    </row>
    <row r="446" spans="7:13" x14ac:dyDescent="0.3">
      <c r="G446" s="79">
        <v>44105</v>
      </c>
      <c r="H446" s="80">
        <v>121.07380000000001</v>
      </c>
      <c r="I446" s="16">
        <f t="shared" si="30"/>
        <v>114.19820395926467</v>
      </c>
      <c r="J446" s="5">
        <f t="shared" si="31"/>
        <v>6.8755960407353314</v>
      </c>
      <c r="K446" s="5">
        <f t="shared" si="32"/>
        <v>6.8755960407353314</v>
      </c>
      <c r="L446" s="5">
        <f t="shared" si="33"/>
        <v>47.273820915375367</v>
      </c>
      <c r="M446" s="54">
        <f t="shared" si="34"/>
        <v>5.6788471500319071E-2</v>
      </c>
    </row>
    <row r="447" spans="7:13" x14ac:dyDescent="0.3">
      <c r="G447" s="79">
        <v>44106</v>
      </c>
      <c r="H447" s="80">
        <v>121.07380000000001</v>
      </c>
      <c r="I447" s="16">
        <f t="shared" si="30"/>
        <v>114.88576356333822</v>
      </c>
      <c r="J447" s="5">
        <f t="shared" si="31"/>
        <v>6.1880364366617897</v>
      </c>
      <c r="K447" s="5">
        <f t="shared" si="32"/>
        <v>6.1880364366617897</v>
      </c>
      <c r="L447" s="5">
        <f t="shared" si="33"/>
        <v>38.291794941453936</v>
      </c>
      <c r="M447" s="54">
        <f t="shared" si="34"/>
        <v>5.110962435028709E-2</v>
      </c>
    </row>
    <row r="448" spans="7:13" x14ac:dyDescent="0.3">
      <c r="G448" s="79">
        <v>44109</v>
      </c>
      <c r="H448" s="80">
        <v>122.288</v>
      </c>
      <c r="I448" s="16">
        <f t="shared" si="30"/>
        <v>115.5045672070044</v>
      </c>
      <c r="J448" s="5">
        <f t="shared" si="31"/>
        <v>6.7834327929955975</v>
      </c>
      <c r="K448" s="5">
        <f t="shared" si="32"/>
        <v>6.7834327929955975</v>
      </c>
      <c r="L448" s="5">
        <f t="shared" si="33"/>
        <v>46.014960457088051</v>
      </c>
      <c r="M448" s="54">
        <f t="shared" si="34"/>
        <v>5.5470960298603281E-2</v>
      </c>
    </row>
    <row r="449" spans="7:13" x14ac:dyDescent="0.3">
      <c r="G449" s="79">
        <v>44110</v>
      </c>
      <c r="H449" s="80">
        <v>122.0394</v>
      </c>
      <c r="I449" s="16">
        <f t="shared" si="30"/>
        <v>116.18291048630397</v>
      </c>
      <c r="J449" s="5">
        <f t="shared" si="31"/>
        <v>5.8564895136960331</v>
      </c>
      <c r="K449" s="5">
        <f t="shared" si="32"/>
        <v>5.8564895136960331</v>
      </c>
      <c r="L449" s="5">
        <f t="shared" si="33"/>
        <v>34.298469424031602</v>
      </c>
      <c r="M449" s="54">
        <f t="shared" si="34"/>
        <v>4.7988514477259256E-2</v>
      </c>
    </row>
    <row r="450" spans="7:13" x14ac:dyDescent="0.3">
      <c r="G450" s="79">
        <v>44111</v>
      </c>
      <c r="H450" s="80">
        <v>124.3434</v>
      </c>
      <c r="I450" s="16">
        <f t="shared" si="30"/>
        <v>116.76855943767357</v>
      </c>
      <c r="J450" s="5">
        <f t="shared" si="31"/>
        <v>7.574840562326429</v>
      </c>
      <c r="K450" s="5">
        <f t="shared" si="32"/>
        <v>7.574840562326429</v>
      </c>
      <c r="L450" s="5">
        <f t="shared" si="33"/>
        <v>57.378209544665772</v>
      </c>
      <c r="M450" s="54">
        <f t="shared" si="34"/>
        <v>6.0918718342319968E-2</v>
      </c>
    </row>
    <row r="451" spans="7:13" x14ac:dyDescent="0.3">
      <c r="G451" s="79">
        <v>44112</v>
      </c>
      <c r="H451" s="80">
        <v>124.00879999999999</v>
      </c>
      <c r="I451" s="16">
        <f t="shared" si="30"/>
        <v>117.52604349390623</v>
      </c>
      <c r="J451" s="5">
        <f t="shared" si="31"/>
        <v>6.4827565060937644</v>
      </c>
      <c r="K451" s="5">
        <f t="shared" si="32"/>
        <v>6.4827565060937644</v>
      </c>
      <c r="L451" s="5">
        <f t="shared" si="33"/>
        <v>42.026131917301029</v>
      </c>
      <c r="M451" s="54">
        <f t="shared" si="34"/>
        <v>5.2276584452827256E-2</v>
      </c>
    </row>
    <row r="452" spans="7:13" x14ac:dyDescent="0.3">
      <c r="G452" s="79">
        <v>44113</v>
      </c>
      <c r="H452" s="80">
        <v>125.223</v>
      </c>
      <c r="I452" s="16">
        <f t="shared" si="30"/>
        <v>118.17431914451561</v>
      </c>
      <c r="J452" s="5">
        <f t="shared" si="31"/>
        <v>7.0486808554843918</v>
      </c>
      <c r="K452" s="5">
        <f t="shared" si="32"/>
        <v>7.0486808554843918</v>
      </c>
      <c r="L452" s="5">
        <f t="shared" si="33"/>
        <v>49.683901802472178</v>
      </c>
      <c r="M452" s="54">
        <f t="shared" si="34"/>
        <v>5.6289027219315876E-2</v>
      </c>
    </row>
    <row r="453" spans="7:13" x14ac:dyDescent="0.3">
      <c r="G453" s="79">
        <v>44116</v>
      </c>
      <c r="H453" s="80">
        <v>123.76990000000001</v>
      </c>
      <c r="I453" s="16">
        <f t="shared" si="30"/>
        <v>118.87918723006405</v>
      </c>
      <c r="J453" s="5">
        <f t="shared" si="31"/>
        <v>4.8907127699359592</v>
      </c>
      <c r="K453" s="5">
        <f t="shared" si="32"/>
        <v>4.8907127699359592</v>
      </c>
      <c r="L453" s="5">
        <f t="shared" si="33"/>
        <v>23.919071398014662</v>
      </c>
      <c r="M453" s="54">
        <f t="shared" si="34"/>
        <v>3.9514557012132669E-2</v>
      </c>
    </row>
    <row r="454" spans="7:13" x14ac:dyDescent="0.3">
      <c r="G454" s="79">
        <v>44117</v>
      </c>
      <c r="H454" s="80">
        <v>123.52119999999999</v>
      </c>
      <c r="I454" s="16">
        <f t="shared" ref="I454:I517" si="35">alpha*H453+(1-alpha)*I453</f>
        <v>119.36825850705765</v>
      </c>
      <c r="J454" s="5">
        <f t="shared" ref="J454:J517" si="36">H454-I454</f>
        <v>4.1529414929423467</v>
      </c>
      <c r="K454" s="5">
        <f t="shared" ref="K454:K517" si="37">ABS(J454)</f>
        <v>4.1529414929423467</v>
      </c>
      <c r="L454" s="5">
        <f t="shared" ref="L454:L517" si="38">J454^2</f>
        <v>17.246923043802209</v>
      </c>
      <c r="M454" s="54">
        <f t="shared" ref="M454:M517" si="39">K454/H454</f>
        <v>3.3621285195920593E-2</v>
      </c>
    </row>
    <row r="455" spans="7:13" x14ac:dyDescent="0.3">
      <c r="G455" s="79">
        <v>44118</v>
      </c>
      <c r="H455" s="80">
        <v>122.04900000000001</v>
      </c>
      <c r="I455" s="16">
        <f t="shared" si="35"/>
        <v>119.78355265635189</v>
      </c>
      <c r="J455" s="5">
        <f t="shared" si="36"/>
        <v>2.2654473436481197</v>
      </c>
      <c r="K455" s="5">
        <f t="shared" si="37"/>
        <v>2.2654473436481197</v>
      </c>
      <c r="L455" s="5">
        <f t="shared" si="38"/>
        <v>5.1322516668423219</v>
      </c>
      <c r="M455" s="54">
        <f t="shared" si="39"/>
        <v>1.8561785378398182E-2</v>
      </c>
    </row>
    <row r="456" spans="7:13" x14ac:dyDescent="0.3">
      <c r="G456" s="79">
        <v>44119</v>
      </c>
      <c r="H456" s="80">
        <v>123.33</v>
      </c>
      <c r="I456" s="16">
        <f t="shared" si="35"/>
        <v>120.01009739071671</v>
      </c>
      <c r="J456" s="5">
        <f t="shared" si="36"/>
        <v>3.3199026092832895</v>
      </c>
      <c r="K456" s="5">
        <f t="shared" si="37"/>
        <v>3.3199026092832895</v>
      </c>
      <c r="L456" s="5">
        <f t="shared" si="38"/>
        <v>11.021753335125995</v>
      </c>
      <c r="M456" s="54">
        <f t="shared" si="39"/>
        <v>2.6918856801129404E-2</v>
      </c>
    </row>
    <row r="457" spans="7:13" x14ac:dyDescent="0.3">
      <c r="G457" s="79">
        <v>44120</v>
      </c>
      <c r="H457" s="80">
        <v>122.374</v>
      </c>
      <c r="I457" s="16">
        <f t="shared" si="35"/>
        <v>120.34208765164504</v>
      </c>
      <c r="J457" s="5">
        <f t="shared" si="36"/>
        <v>2.0319123483549504</v>
      </c>
      <c r="K457" s="5">
        <f t="shared" si="37"/>
        <v>2.0319123483549504</v>
      </c>
      <c r="L457" s="5">
        <f t="shared" si="38"/>
        <v>4.1286677913973291</v>
      </c>
      <c r="M457" s="54">
        <f t="shared" si="39"/>
        <v>1.6604118099881923E-2</v>
      </c>
    </row>
    <row r="458" spans="7:13" x14ac:dyDescent="0.3">
      <c r="G458" s="79">
        <v>44123</v>
      </c>
      <c r="H458" s="80">
        <v>121.8291</v>
      </c>
      <c r="I458" s="16">
        <f t="shared" si="35"/>
        <v>120.54527888648053</v>
      </c>
      <c r="J458" s="5">
        <f t="shared" si="36"/>
        <v>1.2838211135194655</v>
      </c>
      <c r="K458" s="5">
        <f t="shared" si="37"/>
        <v>1.2838211135194655</v>
      </c>
      <c r="L458" s="5">
        <f t="shared" si="38"/>
        <v>1.6481966515183604</v>
      </c>
      <c r="M458" s="54">
        <f t="shared" si="39"/>
        <v>1.0537885558700388E-2</v>
      </c>
    </row>
    <row r="459" spans="7:13" x14ac:dyDescent="0.3">
      <c r="G459" s="79">
        <v>44124</v>
      </c>
      <c r="H459" s="80">
        <v>122.8425</v>
      </c>
      <c r="I459" s="16">
        <f t="shared" si="35"/>
        <v>120.67366099783249</v>
      </c>
      <c r="J459" s="5">
        <f t="shared" si="36"/>
        <v>2.1688390021675161</v>
      </c>
      <c r="K459" s="5">
        <f t="shared" si="37"/>
        <v>2.1688390021675161</v>
      </c>
      <c r="L459" s="5">
        <f t="shared" si="38"/>
        <v>4.7038626173229874</v>
      </c>
      <c r="M459" s="54">
        <f t="shared" si="39"/>
        <v>1.7655444998005709E-2</v>
      </c>
    </row>
    <row r="460" spans="7:13" x14ac:dyDescent="0.3">
      <c r="G460" s="79">
        <v>44125</v>
      </c>
      <c r="H460" s="80">
        <v>123.74120000000001</v>
      </c>
      <c r="I460" s="16">
        <f t="shared" si="35"/>
        <v>120.89054489804924</v>
      </c>
      <c r="J460" s="5">
        <f t="shared" si="36"/>
        <v>2.850655101950764</v>
      </c>
      <c r="K460" s="5">
        <f t="shared" si="37"/>
        <v>2.850655101950764</v>
      </c>
      <c r="L460" s="5">
        <f t="shared" si="38"/>
        <v>8.1262345102779214</v>
      </c>
      <c r="M460" s="54">
        <f t="shared" si="39"/>
        <v>2.3037234986817357E-2</v>
      </c>
    </row>
    <row r="461" spans="7:13" x14ac:dyDescent="0.3">
      <c r="G461" s="79">
        <v>44126</v>
      </c>
      <c r="H461" s="80">
        <v>124.3052</v>
      </c>
      <c r="I461" s="16">
        <f t="shared" si="35"/>
        <v>121.17561040824432</v>
      </c>
      <c r="J461" s="5">
        <f t="shared" si="36"/>
        <v>3.1295895917556749</v>
      </c>
      <c r="K461" s="5">
        <f t="shared" si="37"/>
        <v>3.1295895917556749</v>
      </c>
      <c r="L461" s="5">
        <f t="shared" si="38"/>
        <v>9.7943310128254524</v>
      </c>
      <c r="M461" s="54">
        <f t="shared" si="39"/>
        <v>2.517665867361683E-2</v>
      </c>
    </row>
    <row r="462" spans="7:13" x14ac:dyDescent="0.3">
      <c r="G462" s="79">
        <v>44127</v>
      </c>
      <c r="H462" s="80">
        <v>124.2765</v>
      </c>
      <c r="I462" s="16">
        <f t="shared" si="35"/>
        <v>121.4885693674199</v>
      </c>
      <c r="J462" s="5">
        <f t="shared" si="36"/>
        <v>2.7879306325800997</v>
      </c>
      <c r="K462" s="5">
        <f t="shared" si="37"/>
        <v>2.7879306325800997</v>
      </c>
      <c r="L462" s="5">
        <f t="shared" si="38"/>
        <v>7.7725572120784747</v>
      </c>
      <c r="M462" s="54">
        <f t="shared" si="39"/>
        <v>2.2433288937008199E-2</v>
      </c>
    </row>
    <row r="463" spans="7:13" x14ac:dyDescent="0.3">
      <c r="G463" s="79">
        <v>44130</v>
      </c>
      <c r="H463" s="80">
        <v>122.7277</v>
      </c>
      <c r="I463" s="16">
        <f t="shared" si="35"/>
        <v>121.76736243067791</v>
      </c>
      <c r="J463" s="5">
        <f t="shared" si="36"/>
        <v>0.96033756932209258</v>
      </c>
      <c r="K463" s="5">
        <f t="shared" si="37"/>
        <v>0.96033756932209258</v>
      </c>
      <c r="L463" s="5">
        <f t="shared" si="38"/>
        <v>0.92224824705146502</v>
      </c>
      <c r="M463" s="54">
        <f t="shared" si="39"/>
        <v>7.8249455446658955E-3</v>
      </c>
    </row>
    <row r="464" spans="7:13" x14ac:dyDescent="0.3">
      <c r="G464" s="79">
        <v>44131</v>
      </c>
      <c r="H464" s="80">
        <v>122.3644</v>
      </c>
      <c r="I464" s="16">
        <f t="shared" si="35"/>
        <v>121.86339618761011</v>
      </c>
      <c r="J464" s="5">
        <f t="shared" si="36"/>
        <v>0.50100381238989655</v>
      </c>
      <c r="K464" s="5">
        <f t="shared" si="37"/>
        <v>0.50100381238989655</v>
      </c>
      <c r="L464" s="5">
        <f t="shared" si="38"/>
        <v>0.25100482002921065</v>
      </c>
      <c r="M464" s="54">
        <f t="shared" si="39"/>
        <v>4.0943592449266004E-3</v>
      </c>
    </row>
    <row r="465" spans="7:13" x14ac:dyDescent="0.3">
      <c r="G465" s="79">
        <v>44132</v>
      </c>
      <c r="H465" s="80">
        <v>116.71420000000001</v>
      </c>
      <c r="I465" s="16">
        <f t="shared" si="35"/>
        <v>121.9134965688491</v>
      </c>
      <c r="J465" s="5">
        <f t="shared" si="36"/>
        <v>-5.1992965688490926</v>
      </c>
      <c r="K465" s="5">
        <f t="shared" si="37"/>
        <v>5.1992965688490926</v>
      </c>
      <c r="L465" s="5">
        <f t="shared" si="38"/>
        <v>27.032684810845947</v>
      </c>
      <c r="M465" s="54">
        <f t="shared" si="39"/>
        <v>4.4547249339404224E-2</v>
      </c>
    </row>
    <row r="466" spans="7:13" x14ac:dyDescent="0.3">
      <c r="G466" s="79">
        <v>44133</v>
      </c>
      <c r="H466" s="80">
        <v>117.4599</v>
      </c>
      <c r="I466" s="16">
        <f t="shared" si="35"/>
        <v>121.39356691196419</v>
      </c>
      <c r="J466" s="5">
        <f t="shared" si="36"/>
        <v>-3.9336669119641812</v>
      </c>
      <c r="K466" s="5">
        <f t="shared" si="37"/>
        <v>3.9336669119641812</v>
      </c>
      <c r="L466" s="5">
        <f t="shared" si="38"/>
        <v>15.473735374281818</v>
      </c>
      <c r="M466" s="54">
        <f t="shared" si="39"/>
        <v>3.3489445435967345E-2</v>
      </c>
    </row>
    <row r="467" spans="7:13" x14ac:dyDescent="0.3">
      <c r="G467" s="79">
        <v>44134</v>
      </c>
      <c r="H467" s="80">
        <v>114.8021</v>
      </c>
      <c r="I467" s="16">
        <f t="shared" si="35"/>
        <v>121.00020022076778</v>
      </c>
      <c r="J467" s="5">
        <f t="shared" si="36"/>
        <v>-6.1981002207677847</v>
      </c>
      <c r="K467" s="5">
        <f t="shared" si="37"/>
        <v>6.1981002207677847</v>
      </c>
      <c r="L467" s="5">
        <f t="shared" si="38"/>
        <v>38.41644634668166</v>
      </c>
      <c r="M467" s="54">
        <f t="shared" si="39"/>
        <v>5.3989432429962389E-2</v>
      </c>
    </row>
    <row r="468" spans="7:13" x14ac:dyDescent="0.3">
      <c r="G468" s="79">
        <v>44137</v>
      </c>
      <c r="H468" s="80">
        <v>117.0106</v>
      </c>
      <c r="I468" s="16">
        <f t="shared" si="35"/>
        <v>120.380390198691</v>
      </c>
      <c r="J468" s="5">
        <f t="shared" si="36"/>
        <v>-3.3697901986910068</v>
      </c>
      <c r="K468" s="5">
        <f t="shared" si="37"/>
        <v>3.3697901986910068</v>
      </c>
      <c r="L468" s="5">
        <f t="shared" si="38"/>
        <v>11.355485983193976</v>
      </c>
      <c r="M468" s="54">
        <f t="shared" si="39"/>
        <v>2.8799016488172926E-2</v>
      </c>
    </row>
    <row r="469" spans="7:13" x14ac:dyDescent="0.3">
      <c r="G469" s="79">
        <v>44138</v>
      </c>
      <c r="H469" s="80">
        <v>119.1139</v>
      </c>
      <c r="I469" s="16">
        <f t="shared" si="35"/>
        <v>120.0434111788219</v>
      </c>
      <c r="J469" s="5">
        <f t="shared" si="36"/>
        <v>-0.92951117882189749</v>
      </c>
      <c r="K469" s="5">
        <f t="shared" si="37"/>
        <v>0.92951117882189749</v>
      </c>
      <c r="L469" s="5">
        <f t="shared" si="38"/>
        <v>0.86399103155487345</v>
      </c>
      <c r="M469" s="54">
        <f t="shared" si="39"/>
        <v>7.8035491980524311E-3</v>
      </c>
    </row>
    <row r="470" spans="7:13" x14ac:dyDescent="0.3">
      <c r="G470" s="79">
        <v>44139</v>
      </c>
      <c r="H470" s="80">
        <v>121.74299999999999</v>
      </c>
      <c r="I470" s="16">
        <f t="shared" si="35"/>
        <v>119.9504600609397</v>
      </c>
      <c r="J470" s="5">
        <f t="shared" si="36"/>
        <v>1.7925399390602905</v>
      </c>
      <c r="K470" s="5">
        <f t="shared" si="37"/>
        <v>1.7925399390602905</v>
      </c>
      <c r="L470" s="5">
        <f t="shared" si="38"/>
        <v>3.2131994331262699</v>
      </c>
      <c r="M470" s="54">
        <f t="shared" si="39"/>
        <v>1.4723967201894898E-2</v>
      </c>
    </row>
    <row r="471" spans="7:13" x14ac:dyDescent="0.3">
      <c r="G471" s="79">
        <v>44140</v>
      </c>
      <c r="H471" s="80">
        <v>123.99930000000001</v>
      </c>
      <c r="I471" s="16">
        <f t="shared" si="35"/>
        <v>120.12971405484573</v>
      </c>
      <c r="J471" s="5">
        <f t="shared" si="36"/>
        <v>3.8695859451542702</v>
      </c>
      <c r="K471" s="5">
        <f t="shared" si="37"/>
        <v>3.8695859451542702</v>
      </c>
      <c r="L471" s="5">
        <f t="shared" si="38"/>
        <v>14.973695386935466</v>
      </c>
      <c r="M471" s="54">
        <f t="shared" si="39"/>
        <v>3.120651443318043E-2</v>
      </c>
    </row>
    <row r="472" spans="7:13" x14ac:dyDescent="0.3">
      <c r="G472" s="79">
        <v>44141</v>
      </c>
      <c r="H472" s="80">
        <v>123.23439999999999</v>
      </c>
      <c r="I472" s="16">
        <f t="shared" si="35"/>
        <v>120.51667264936115</v>
      </c>
      <c r="J472" s="5">
        <f t="shared" si="36"/>
        <v>2.7177273506388389</v>
      </c>
      <c r="K472" s="5">
        <f t="shared" si="37"/>
        <v>2.7177273506388389</v>
      </c>
      <c r="L472" s="5">
        <f t="shared" si="38"/>
        <v>7.3860419524104017</v>
      </c>
      <c r="M472" s="54">
        <f t="shared" si="39"/>
        <v>2.205331750419395E-2</v>
      </c>
    </row>
    <row r="473" spans="7:13" x14ac:dyDescent="0.3">
      <c r="G473" s="79">
        <v>44144</v>
      </c>
      <c r="H473" s="80">
        <v>123.2822</v>
      </c>
      <c r="I473" s="16">
        <f t="shared" si="35"/>
        <v>120.78844538442505</v>
      </c>
      <c r="J473" s="5">
        <f t="shared" si="36"/>
        <v>2.4937546155749573</v>
      </c>
      <c r="K473" s="5">
        <f t="shared" si="37"/>
        <v>2.4937546155749573</v>
      </c>
      <c r="L473" s="5">
        <f t="shared" si="38"/>
        <v>6.2188120827014028</v>
      </c>
      <c r="M473" s="54">
        <f t="shared" si="39"/>
        <v>2.0228018445282103E-2</v>
      </c>
    </row>
    <row r="474" spans="7:13" x14ac:dyDescent="0.3">
      <c r="G474" s="79">
        <v>44145</v>
      </c>
      <c r="H474" s="80">
        <v>122.0967</v>
      </c>
      <c r="I474" s="16">
        <f t="shared" si="35"/>
        <v>121.03782084598255</v>
      </c>
      <c r="J474" s="5">
        <f t="shared" si="36"/>
        <v>1.0588791540174469</v>
      </c>
      <c r="K474" s="5">
        <f t="shared" si="37"/>
        <v>1.0588791540174469</v>
      </c>
      <c r="L474" s="5">
        <f t="shared" si="38"/>
        <v>1.1212250628127041</v>
      </c>
      <c r="M474" s="54">
        <f t="shared" si="39"/>
        <v>8.6724633345327679E-3</v>
      </c>
    </row>
    <row r="475" spans="7:13" x14ac:dyDescent="0.3">
      <c r="G475" s="79">
        <v>44146</v>
      </c>
      <c r="H475" s="80">
        <v>122.04900000000001</v>
      </c>
      <c r="I475" s="16">
        <f t="shared" si="35"/>
        <v>121.1437087613843</v>
      </c>
      <c r="J475" s="5">
        <f t="shared" si="36"/>
        <v>0.90529123861570326</v>
      </c>
      <c r="K475" s="5">
        <f t="shared" si="37"/>
        <v>0.90529123861570326</v>
      </c>
      <c r="L475" s="5">
        <f t="shared" si="38"/>
        <v>0.81955222671435424</v>
      </c>
      <c r="M475" s="54">
        <f t="shared" si="39"/>
        <v>7.4174408525731735E-3</v>
      </c>
    </row>
    <row r="476" spans="7:13" x14ac:dyDescent="0.3">
      <c r="G476" s="79">
        <v>44147</v>
      </c>
      <c r="H476" s="80">
        <v>121.07380000000001</v>
      </c>
      <c r="I476" s="16">
        <f t="shared" si="35"/>
        <v>121.23423788524588</v>
      </c>
      <c r="J476" s="5">
        <f t="shared" si="36"/>
        <v>-0.16043788524586944</v>
      </c>
      <c r="K476" s="5">
        <f t="shared" si="37"/>
        <v>0.16043788524586944</v>
      </c>
      <c r="L476" s="5">
        <f t="shared" si="38"/>
        <v>2.5740315022166772E-2</v>
      </c>
      <c r="M476" s="54">
        <f t="shared" si="39"/>
        <v>1.3251247193519112E-3</v>
      </c>
    </row>
    <row r="477" spans="7:13" x14ac:dyDescent="0.3">
      <c r="G477" s="79">
        <v>44148</v>
      </c>
      <c r="H477" s="80">
        <v>122.6417</v>
      </c>
      <c r="I477" s="16">
        <f t="shared" si="35"/>
        <v>121.21819409672129</v>
      </c>
      <c r="J477" s="5">
        <f t="shared" si="36"/>
        <v>1.4235059032787092</v>
      </c>
      <c r="K477" s="5">
        <f t="shared" si="37"/>
        <v>1.4235059032787092</v>
      </c>
      <c r="L477" s="5">
        <f t="shared" si="38"/>
        <v>2.0263690566693335</v>
      </c>
      <c r="M477" s="54">
        <f t="shared" si="39"/>
        <v>1.1607030098887321E-2</v>
      </c>
    </row>
    <row r="478" spans="7:13" x14ac:dyDescent="0.3">
      <c r="G478" s="79">
        <v>44151</v>
      </c>
      <c r="H478" s="80">
        <v>124.3913</v>
      </c>
      <c r="I478" s="16">
        <f t="shared" si="35"/>
        <v>121.36054468704916</v>
      </c>
      <c r="J478" s="5">
        <f t="shared" si="36"/>
        <v>3.0307553129508449</v>
      </c>
      <c r="K478" s="5">
        <f t="shared" si="37"/>
        <v>3.0307553129508449</v>
      </c>
      <c r="L478" s="5">
        <f t="shared" si="38"/>
        <v>9.1854777669797745</v>
      </c>
      <c r="M478" s="54">
        <f t="shared" si="39"/>
        <v>2.4364688792149009E-2</v>
      </c>
    </row>
    <row r="479" spans="7:13" x14ac:dyDescent="0.3">
      <c r="G479" s="79">
        <v>44152</v>
      </c>
      <c r="H479" s="80">
        <v>126.399</v>
      </c>
      <c r="I479" s="16">
        <f t="shared" si="35"/>
        <v>121.66362021834425</v>
      </c>
      <c r="J479" s="5">
        <f t="shared" si="36"/>
        <v>4.7353797816557517</v>
      </c>
      <c r="K479" s="5">
        <f t="shared" si="37"/>
        <v>4.7353797816557517</v>
      </c>
      <c r="L479" s="5">
        <f t="shared" si="38"/>
        <v>22.423821676514073</v>
      </c>
      <c r="M479" s="54">
        <f t="shared" si="39"/>
        <v>3.7463744030061565E-2</v>
      </c>
    </row>
    <row r="480" spans="7:13" x14ac:dyDescent="0.3">
      <c r="G480" s="79">
        <v>44153</v>
      </c>
      <c r="H480" s="80">
        <v>125.8445</v>
      </c>
      <c r="I480" s="16">
        <f t="shared" si="35"/>
        <v>122.13715819650983</v>
      </c>
      <c r="J480" s="5">
        <f t="shared" si="36"/>
        <v>3.7073418034901664</v>
      </c>
      <c r="K480" s="5">
        <f t="shared" si="37"/>
        <v>3.7073418034901664</v>
      </c>
      <c r="L480" s="5">
        <f t="shared" si="38"/>
        <v>13.74438324790572</v>
      </c>
      <c r="M480" s="54">
        <f t="shared" si="39"/>
        <v>2.9459704663216641E-2</v>
      </c>
    </row>
    <row r="481" spans="7:13" x14ac:dyDescent="0.3">
      <c r="G481" s="79">
        <v>44154</v>
      </c>
      <c r="H481" s="80">
        <v>126.1121</v>
      </c>
      <c r="I481" s="16">
        <f t="shared" si="35"/>
        <v>122.50789237685885</v>
      </c>
      <c r="J481" s="5">
        <f t="shared" si="36"/>
        <v>3.60420762314115</v>
      </c>
      <c r="K481" s="5">
        <f t="shared" si="37"/>
        <v>3.60420762314115</v>
      </c>
      <c r="L481" s="5">
        <f t="shared" si="38"/>
        <v>12.990312590708777</v>
      </c>
      <c r="M481" s="54">
        <f t="shared" si="39"/>
        <v>2.8579395816429588E-2</v>
      </c>
    </row>
    <row r="482" spans="7:13" x14ac:dyDescent="0.3">
      <c r="G482" s="79">
        <v>44155</v>
      </c>
      <c r="H482" s="80">
        <v>127.13509999999999</v>
      </c>
      <c r="I482" s="16">
        <f t="shared" si="35"/>
        <v>122.86831313917297</v>
      </c>
      <c r="J482" s="5">
        <f t="shared" si="36"/>
        <v>4.2667868608270254</v>
      </c>
      <c r="K482" s="5">
        <f t="shared" si="37"/>
        <v>4.2667868608270254</v>
      </c>
      <c r="L482" s="5">
        <f t="shared" si="38"/>
        <v>18.205470115726143</v>
      </c>
      <c r="M482" s="54">
        <f t="shared" si="39"/>
        <v>3.3561045382644331E-2</v>
      </c>
    </row>
    <row r="483" spans="7:13" x14ac:dyDescent="0.3">
      <c r="G483" s="79">
        <v>44158</v>
      </c>
      <c r="H483" s="80">
        <v>128.2346</v>
      </c>
      <c r="I483" s="16">
        <f t="shared" si="35"/>
        <v>123.29499182525568</v>
      </c>
      <c r="J483" s="5">
        <f t="shared" si="36"/>
        <v>4.9396081747443219</v>
      </c>
      <c r="K483" s="5">
        <f t="shared" si="37"/>
        <v>4.9396081747443219</v>
      </c>
      <c r="L483" s="5">
        <f t="shared" si="38"/>
        <v>24.399728920000932</v>
      </c>
      <c r="M483" s="54">
        <f t="shared" si="39"/>
        <v>3.8520088765000411E-2</v>
      </c>
    </row>
    <row r="484" spans="7:13" x14ac:dyDescent="0.3">
      <c r="G484" s="79">
        <v>44159</v>
      </c>
      <c r="H484" s="80">
        <v>128.77950000000001</v>
      </c>
      <c r="I484" s="16">
        <f t="shared" si="35"/>
        <v>123.78895264273011</v>
      </c>
      <c r="J484" s="5">
        <f t="shared" si="36"/>
        <v>4.9905473572699037</v>
      </c>
      <c r="K484" s="5">
        <f t="shared" si="37"/>
        <v>4.9905473572699037</v>
      </c>
      <c r="L484" s="5">
        <f t="shared" si="38"/>
        <v>24.905562925153621</v>
      </c>
      <c r="M484" s="54">
        <f t="shared" si="39"/>
        <v>3.8752653623207914E-2</v>
      </c>
    </row>
    <row r="485" spans="7:13" x14ac:dyDescent="0.3">
      <c r="G485" s="79">
        <v>44160</v>
      </c>
      <c r="H485" s="80">
        <v>129.58260000000001</v>
      </c>
      <c r="I485" s="16">
        <f t="shared" si="35"/>
        <v>124.2880073784571</v>
      </c>
      <c r="J485" s="5">
        <f t="shared" si="36"/>
        <v>5.2945926215429182</v>
      </c>
      <c r="K485" s="5">
        <f t="shared" si="37"/>
        <v>5.2945926215429182</v>
      </c>
      <c r="L485" s="5">
        <f t="shared" si="38"/>
        <v>28.03271102809671</v>
      </c>
      <c r="M485" s="54">
        <f t="shared" si="39"/>
        <v>4.085882380460739E-2</v>
      </c>
    </row>
    <row r="486" spans="7:13" x14ac:dyDescent="0.3">
      <c r="G486" s="79">
        <v>44162</v>
      </c>
      <c r="H486" s="80">
        <v>128.3493</v>
      </c>
      <c r="I486" s="16">
        <f t="shared" si="35"/>
        <v>124.8174666406114</v>
      </c>
      <c r="J486" s="5">
        <f t="shared" si="36"/>
        <v>3.5318333593885995</v>
      </c>
      <c r="K486" s="5">
        <f t="shared" si="37"/>
        <v>3.5318333593885995</v>
      </c>
      <c r="L486" s="5">
        <f t="shared" si="38"/>
        <v>12.473846878490161</v>
      </c>
      <c r="M486" s="54">
        <f t="shared" si="39"/>
        <v>2.7517355835899374E-2</v>
      </c>
    </row>
    <row r="487" spans="7:13" x14ac:dyDescent="0.3">
      <c r="G487" s="79">
        <v>44165</v>
      </c>
      <c r="H487" s="80">
        <v>128.77950000000001</v>
      </c>
      <c r="I487" s="16">
        <f t="shared" si="35"/>
        <v>125.17064997655027</v>
      </c>
      <c r="J487" s="5">
        <f t="shared" si="36"/>
        <v>3.6088500234497474</v>
      </c>
      <c r="K487" s="5">
        <f t="shared" si="37"/>
        <v>3.6088500234497474</v>
      </c>
      <c r="L487" s="5">
        <f t="shared" si="38"/>
        <v>13.023798491753242</v>
      </c>
      <c r="M487" s="54">
        <f t="shared" si="39"/>
        <v>2.8023482180391655E-2</v>
      </c>
    </row>
    <row r="488" spans="7:13" x14ac:dyDescent="0.3">
      <c r="G488" s="79">
        <v>44166</v>
      </c>
      <c r="H488" s="80">
        <v>129.48699999999999</v>
      </c>
      <c r="I488" s="16">
        <f t="shared" si="35"/>
        <v>125.53153497889524</v>
      </c>
      <c r="J488" s="5">
        <f t="shared" si="36"/>
        <v>3.9554650211047573</v>
      </c>
      <c r="K488" s="5">
        <f t="shared" si="37"/>
        <v>3.9554650211047573</v>
      </c>
      <c r="L488" s="5">
        <f t="shared" si="38"/>
        <v>15.645703533183259</v>
      </c>
      <c r="M488" s="54">
        <f t="shared" si="39"/>
        <v>3.0547197951182416E-2</v>
      </c>
    </row>
    <row r="489" spans="7:13" x14ac:dyDescent="0.3">
      <c r="G489" s="79">
        <v>44167</v>
      </c>
      <c r="H489" s="80">
        <v>129.6208</v>
      </c>
      <c r="I489" s="16">
        <f t="shared" si="35"/>
        <v>125.92708148100571</v>
      </c>
      <c r="J489" s="5">
        <f t="shared" si="36"/>
        <v>3.693718518994288</v>
      </c>
      <c r="K489" s="5">
        <f t="shared" si="37"/>
        <v>3.693718518994288</v>
      </c>
      <c r="L489" s="5">
        <f t="shared" si="38"/>
        <v>13.643556497561356</v>
      </c>
      <c r="M489" s="54">
        <f t="shared" si="39"/>
        <v>2.8496341011583697E-2</v>
      </c>
    </row>
    <row r="490" spans="7:13" x14ac:dyDescent="0.3">
      <c r="G490" s="79">
        <v>44168</v>
      </c>
      <c r="H490" s="80">
        <v>130.9402</v>
      </c>
      <c r="I490" s="16">
        <f t="shared" si="35"/>
        <v>126.29645333290514</v>
      </c>
      <c r="J490" s="5">
        <f t="shared" si="36"/>
        <v>4.6437466670948595</v>
      </c>
      <c r="K490" s="5">
        <f t="shared" si="37"/>
        <v>4.6437466670948595</v>
      </c>
      <c r="L490" s="5">
        <f t="shared" si="38"/>
        <v>21.564383108154615</v>
      </c>
      <c r="M490" s="54">
        <f t="shared" si="39"/>
        <v>3.5464637041144428E-2</v>
      </c>
    </row>
    <row r="491" spans="7:13" x14ac:dyDescent="0.3">
      <c r="G491" s="79">
        <v>44169</v>
      </c>
      <c r="H491" s="80">
        <v>131.42400000000001</v>
      </c>
      <c r="I491" s="16">
        <f t="shared" si="35"/>
        <v>126.76082799961463</v>
      </c>
      <c r="J491" s="5">
        <f t="shared" si="36"/>
        <v>4.6631720003853729</v>
      </c>
      <c r="K491" s="5">
        <f t="shared" si="37"/>
        <v>4.6631720003853729</v>
      </c>
      <c r="L491" s="5">
        <f t="shared" si="38"/>
        <v>21.745173105178122</v>
      </c>
      <c r="M491" s="54">
        <f t="shared" si="39"/>
        <v>3.5481890677390528E-2</v>
      </c>
    </row>
    <row r="492" spans="7:13" x14ac:dyDescent="0.3">
      <c r="G492" s="79">
        <v>44172</v>
      </c>
      <c r="H492" s="80">
        <v>132.91839999999999</v>
      </c>
      <c r="I492" s="16">
        <f t="shared" si="35"/>
        <v>127.22714519965317</v>
      </c>
      <c r="J492" s="5">
        <f t="shared" si="36"/>
        <v>5.691254800346826</v>
      </c>
      <c r="K492" s="5">
        <f t="shared" si="37"/>
        <v>5.691254800346826</v>
      </c>
      <c r="L492" s="5">
        <f t="shared" si="38"/>
        <v>32.390381202470792</v>
      </c>
      <c r="M492" s="54">
        <f t="shared" si="39"/>
        <v>4.281765955914927E-2</v>
      </c>
    </row>
    <row r="493" spans="7:13" x14ac:dyDescent="0.3">
      <c r="G493" s="79">
        <v>44173</v>
      </c>
      <c r="H493" s="80">
        <v>133.27279999999999</v>
      </c>
      <c r="I493" s="16">
        <f t="shared" si="35"/>
        <v>127.79627067968786</v>
      </c>
      <c r="J493" s="5">
        <f t="shared" si="36"/>
        <v>5.4765293203121246</v>
      </c>
      <c r="K493" s="5">
        <f t="shared" si="37"/>
        <v>5.4765293203121246</v>
      </c>
      <c r="L493" s="5">
        <f t="shared" si="38"/>
        <v>29.992373396238381</v>
      </c>
      <c r="M493" s="54">
        <f t="shared" si="39"/>
        <v>4.1092625954524294E-2</v>
      </c>
    </row>
    <row r="494" spans="7:13" x14ac:dyDescent="0.3">
      <c r="G494" s="79">
        <v>44174</v>
      </c>
      <c r="H494" s="80">
        <v>132.95670000000001</v>
      </c>
      <c r="I494" s="16">
        <f t="shared" si="35"/>
        <v>128.34392361171908</v>
      </c>
      <c r="J494" s="5">
        <f t="shared" si="36"/>
        <v>4.6127763882809347</v>
      </c>
      <c r="K494" s="5">
        <f t="shared" si="37"/>
        <v>4.6127763882809347</v>
      </c>
      <c r="L494" s="5">
        <f t="shared" si="38"/>
        <v>21.277706008282106</v>
      </c>
      <c r="M494" s="54">
        <f t="shared" si="39"/>
        <v>3.4693824292276618E-2</v>
      </c>
    </row>
    <row r="495" spans="7:13" x14ac:dyDescent="0.3">
      <c r="G495" s="79">
        <v>44175</v>
      </c>
      <c r="H495" s="80">
        <v>131.79759999999999</v>
      </c>
      <c r="I495" s="16">
        <f t="shared" si="35"/>
        <v>128.80520125054716</v>
      </c>
      <c r="J495" s="5">
        <f t="shared" si="36"/>
        <v>2.9923987494528319</v>
      </c>
      <c r="K495" s="5">
        <f t="shared" si="37"/>
        <v>2.9923987494528319</v>
      </c>
      <c r="L495" s="5">
        <f t="shared" si="38"/>
        <v>8.954450275726872</v>
      </c>
      <c r="M495" s="54">
        <f t="shared" si="39"/>
        <v>2.2704501064153157E-2</v>
      </c>
    </row>
    <row r="496" spans="7:13" x14ac:dyDescent="0.3">
      <c r="G496" s="79">
        <v>44176</v>
      </c>
      <c r="H496" s="80">
        <v>131.63470000000001</v>
      </c>
      <c r="I496" s="16">
        <f t="shared" si="35"/>
        <v>129.10444112549243</v>
      </c>
      <c r="J496" s="5">
        <f t="shared" si="36"/>
        <v>2.5302588745075809</v>
      </c>
      <c r="K496" s="5">
        <f t="shared" si="37"/>
        <v>2.5302588745075809</v>
      </c>
      <c r="L496" s="5">
        <f t="shared" si="38"/>
        <v>6.4022099720243704</v>
      </c>
      <c r="M496" s="54">
        <f t="shared" si="39"/>
        <v>1.9221822775511176E-2</v>
      </c>
    </row>
    <row r="497" spans="7:13" x14ac:dyDescent="0.3">
      <c r="G497" s="79">
        <v>44179</v>
      </c>
      <c r="H497" s="80">
        <v>130.5522</v>
      </c>
      <c r="I497" s="16">
        <f t="shared" si="35"/>
        <v>129.35746701294318</v>
      </c>
      <c r="J497" s="5">
        <f t="shared" si="36"/>
        <v>1.194732987056824</v>
      </c>
      <c r="K497" s="5">
        <f t="shared" si="37"/>
        <v>1.194732987056824</v>
      </c>
      <c r="L497" s="5">
        <f t="shared" si="38"/>
        <v>1.4273869103617212</v>
      </c>
      <c r="M497" s="54">
        <f t="shared" si="39"/>
        <v>9.1513814938149179E-3</v>
      </c>
    </row>
    <row r="498" spans="7:13" x14ac:dyDescent="0.3">
      <c r="G498" s="79">
        <v>44180</v>
      </c>
      <c r="H498" s="80">
        <v>133.53149999999999</v>
      </c>
      <c r="I498" s="16">
        <f t="shared" si="35"/>
        <v>129.47694031164886</v>
      </c>
      <c r="J498" s="5">
        <f t="shared" si="36"/>
        <v>4.0545596883511337</v>
      </c>
      <c r="K498" s="5">
        <f t="shared" si="37"/>
        <v>4.0545596883511337</v>
      </c>
      <c r="L498" s="5">
        <f t="shared" si="38"/>
        <v>16.439454266402041</v>
      </c>
      <c r="M498" s="54">
        <f t="shared" si="39"/>
        <v>3.036406906498567E-2</v>
      </c>
    </row>
    <row r="499" spans="7:13" x14ac:dyDescent="0.3">
      <c r="G499" s="79">
        <v>44181</v>
      </c>
      <c r="H499" s="80">
        <v>132.5256</v>
      </c>
      <c r="I499" s="16">
        <f t="shared" si="35"/>
        <v>129.88239628048399</v>
      </c>
      <c r="J499" s="5">
        <f t="shared" si="36"/>
        <v>2.6432037195160092</v>
      </c>
      <c r="K499" s="5">
        <f t="shared" si="37"/>
        <v>2.6432037195160092</v>
      </c>
      <c r="L499" s="5">
        <f t="shared" si="38"/>
        <v>6.9865259028632654</v>
      </c>
      <c r="M499" s="54">
        <f t="shared" si="39"/>
        <v>1.9944853820816576E-2</v>
      </c>
    </row>
    <row r="500" spans="7:13" x14ac:dyDescent="0.3">
      <c r="G500" s="79">
        <v>44182</v>
      </c>
      <c r="H500" s="80">
        <v>134.59479999999999</v>
      </c>
      <c r="I500" s="16">
        <f t="shared" si="35"/>
        <v>130.1467166524356</v>
      </c>
      <c r="J500" s="5">
        <f t="shared" si="36"/>
        <v>4.4480833475643919</v>
      </c>
      <c r="K500" s="5">
        <f t="shared" si="37"/>
        <v>4.4480833475643919</v>
      </c>
      <c r="L500" s="5">
        <f t="shared" si="38"/>
        <v>19.785445466879647</v>
      </c>
      <c r="M500" s="54">
        <f t="shared" si="39"/>
        <v>3.3047958372570053E-2</v>
      </c>
    </row>
    <row r="501" spans="7:13" x14ac:dyDescent="0.3">
      <c r="G501" s="79">
        <v>44183</v>
      </c>
      <c r="H501" s="80">
        <v>131.5102</v>
      </c>
      <c r="I501" s="16">
        <f t="shared" si="35"/>
        <v>130.59152498719203</v>
      </c>
      <c r="J501" s="5">
        <f t="shared" si="36"/>
        <v>0.9186750128079666</v>
      </c>
      <c r="K501" s="5">
        <f t="shared" si="37"/>
        <v>0.9186750128079666</v>
      </c>
      <c r="L501" s="5">
        <f t="shared" si="38"/>
        <v>0.84396377915771759</v>
      </c>
      <c r="M501" s="54">
        <f t="shared" si="39"/>
        <v>6.9855799231387881E-3</v>
      </c>
    </row>
    <row r="502" spans="7:13" x14ac:dyDescent="0.3">
      <c r="G502" s="79">
        <v>44186</v>
      </c>
      <c r="H502" s="80">
        <v>137.96690000000001</v>
      </c>
      <c r="I502" s="16">
        <f t="shared" si="35"/>
        <v>130.68339248847283</v>
      </c>
      <c r="J502" s="5">
        <f t="shared" si="36"/>
        <v>7.2835075115271763</v>
      </c>
      <c r="K502" s="5">
        <f t="shared" si="37"/>
        <v>7.2835075115271763</v>
      </c>
      <c r="L502" s="5">
        <f t="shared" si="38"/>
        <v>53.049481670472801</v>
      </c>
      <c r="M502" s="54">
        <f t="shared" si="39"/>
        <v>5.2791702296182463E-2</v>
      </c>
    </row>
    <row r="503" spans="7:13" x14ac:dyDescent="0.3">
      <c r="G503" s="79">
        <v>44187</v>
      </c>
      <c r="H503" s="80">
        <v>136.46289999999999</v>
      </c>
      <c r="I503" s="16">
        <f t="shared" si="35"/>
        <v>131.41174323962557</v>
      </c>
      <c r="J503" s="5">
        <f t="shared" si="36"/>
        <v>5.0511567603744254</v>
      </c>
      <c r="K503" s="5">
        <f t="shared" si="37"/>
        <v>5.0511567603744254</v>
      </c>
      <c r="L503" s="5">
        <f t="shared" si="38"/>
        <v>25.514184617876261</v>
      </c>
      <c r="M503" s="54">
        <f t="shared" si="39"/>
        <v>3.7014871883672598E-2</v>
      </c>
    </row>
    <row r="504" spans="7:13" x14ac:dyDescent="0.3">
      <c r="G504" s="79">
        <v>44188</v>
      </c>
      <c r="H504" s="80">
        <v>135.80189999999999</v>
      </c>
      <c r="I504" s="16">
        <f t="shared" si="35"/>
        <v>131.916858915663</v>
      </c>
      <c r="J504" s="5">
        <f t="shared" si="36"/>
        <v>3.88504108433699</v>
      </c>
      <c r="K504" s="5">
        <f t="shared" si="37"/>
        <v>3.88504108433699</v>
      </c>
      <c r="L504" s="5">
        <f t="shared" si="38"/>
        <v>15.093544226986335</v>
      </c>
      <c r="M504" s="54">
        <f t="shared" si="39"/>
        <v>2.8608149696999749E-2</v>
      </c>
    </row>
    <row r="505" spans="7:13" x14ac:dyDescent="0.3">
      <c r="G505" s="79">
        <v>44189</v>
      </c>
      <c r="H505" s="80">
        <v>135.64859999999999</v>
      </c>
      <c r="I505" s="16">
        <f t="shared" si="35"/>
        <v>132.30536302409669</v>
      </c>
      <c r="J505" s="5">
        <f t="shared" si="36"/>
        <v>3.3432369759032952</v>
      </c>
      <c r="K505" s="5">
        <f t="shared" si="37"/>
        <v>3.3432369759032952</v>
      </c>
      <c r="L505" s="5">
        <f t="shared" si="38"/>
        <v>11.177233477047011</v>
      </c>
      <c r="M505" s="54">
        <f t="shared" si="39"/>
        <v>2.4646306529542476E-2</v>
      </c>
    </row>
    <row r="506" spans="7:13" x14ac:dyDescent="0.3">
      <c r="G506" s="79">
        <v>44193</v>
      </c>
      <c r="H506" s="80">
        <v>136.44370000000001</v>
      </c>
      <c r="I506" s="16">
        <f t="shared" si="35"/>
        <v>132.63968672168704</v>
      </c>
      <c r="J506" s="5">
        <f t="shared" si="36"/>
        <v>3.804013278312965</v>
      </c>
      <c r="K506" s="5">
        <f t="shared" si="37"/>
        <v>3.804013278312965</v>
      </c>
      <c r="L506" s="5">
        <f t="shared" si="38"/>
        <v>14.470517021581351</v>
      </c>
      <c r="M506" s="54">
        <f t="shared" si="39"/>
        <v>2.7879728256511402E-2</v>
      </c>
    </row>
    <row r="507" spans="7:13" x14ac:dyDescent="0.3">
      <c r="G507" s="79">
        <v>44194</v>
      </c>
      <c r="H507" s="80">
        <v>135.6199</v>
      </c>
      <c r="I507" s="16">
        <f t="shared" si="35"/>
        <v>133.02008804951834</v>
      </c>
      <c r="J507" s="5">
        <f t="shared" si="36"/>
        <v>2.5998119504816657</v>
      </c>
      <c r="K507" s="5">
        <f t="shared" si="37"/>
        <v>2.5998119504816657</v>
      </c>
      <c r="L507" s="5">
        <f t="shared" si="38"/>
        <v>6.7590221778672825</v>
      </c>
      <c r="M507" s="54">
        <f t="shared" si="39"/>
        <v>1.9169841228917479E-2</v>
      </c>
    </row>
    <row r="508" spans="7:13" x14ac:dyDescent="0.3">
      <c r="G508" s="79">
        <v>44195</v>
      </c>
      <c r="H508" s="80">
        <v>135.62950000000001</v>
      </c>
      <c r="I508" s="16">
        <f t="shared" si="35"/>
        <v>133.2800692445665</v>
      </c>
      <c r="J508" s="5">
        <f t="shared" si="36"/>
        <v>2.3494307554335023</v>
      </c>
      <c r="K508" s="5">
        <f t="shared" si="37"/>
        <v>2.3494307554335023</v>
      </c>
      <c r="L508" s="5">
        <f t="shared" si="38"/>
        <v>5.5198248745768375</v>
      </c>
      <c r="M508" s="54">
        <f t="shared" si="39"/>
        <v>1.7322416992125621E-2</v>
      </c>
    </row>
    <row r="509" spans="7:13" x14ac:dyDescent="0.3">
      <c r="G509" s="79">
        <v>44196</v>
      </c>
      <c r="H509" s="80">
        <v>135.524</v>
      </c>
      <c r="I509" s="16">
        <f t="shared" si="35"/>
        <v>133.51501232010986</v>
      </c>
      <c r="J509" s="5">
        <f t="shared" si="36"/>
        <v>2.00898767989014</v>
      </c>
      <c r="K509" s="5">
        <f t="shared" si="37"/>
        <v>2.00898767989014</v>
      </c>
      <c r="L509" s="5">
        <f t="shared" si="38"/>
        <v>4.0360314979503675</v>
      </c>
      <c r="M509" s="54">
        <f t="shared" si="39"/>
        <v>1.4823851715490541E-2</v>
      </c>
    </row>
    <row r="510" spans="7:13" x14ac:dyDescent="0.3">
      <c r="G510" s="79">
        <v>44200</v>
      </c>
      <c r="H510" s="80">
        <v>134.21170000000001</v>
      </c>
      <c r="I510" s="16">
        <f t="shared" si="35"/>
        <v>133.71591108809886</v>
      </c>
      <c r="J510" s="5">
        <f t="shared" si="36"/>
        <v>0.49578891190114405</v>
      </c>
      <c r="K510" s="5">
        <f t="shared" si="37"/>
        <v>0.49578891190114405</v>
      </c>
      <c r="L510" s="5">
        <f t="shared" si="38"/>
        <v>0.24580664516412037</v>
      </c>
      <c r="M510" s="54">
        <f t="shared" si="39"/>
        <v>3.6940811561223352E-3</v>
      </c>
    </row>
    <row r="511" spans="7:13" x14ac:dyDescent="0.3">
      <c r="G511" s="79">
        <v>44201</v>
      </c>
      <c r="H511" s="80">
        <v>135.29419999999999</v>
      </c>
      <c r="I511" s="16">
        <f t="shared" si="35"/>
        <v>133.76548997928899</v>
      </c>
      <c r="J511" s="5">
        <f t="shared" si="36"/>
        <v>1.5287100207110029</v>
      </c>
      <c r="K511" s="5">
        <f t="shared" si="37"/>
        <v>1.5287100207110029</v>
      </c>
      <c r="L511" s="5">
        <f t="shared" si="38"/>
        <v>2.3369543274222351</v>
      </c>
      <c r="M511" s="54">
        <f t="shared" si="39"/>
        <v>1.1299154144900543E-2</v>
      </c>
    </row>
    <row r="512" spans="7:13" x14ac:dyDescent="0.3">
      <c r="G512" s="79">
        <v>44202</v>
      </c>
      <c r="H512" s="80">
        <v>136.36709999999999</v>
      </c>
      <c r="I512" s="16">
        <f t="shared" si="35"/>
        <v>133.91836098136008</v>
      </c>
      <c r="J512" s="5">
        <f t="shared" si="36"/>
        <v>2.4487390186399125</v>
      </c>
      <c r="K512" s="5">
        <f t="shared" si="37"/>
        <v>2.4487390186399125</v>
      </c>
      <c r="L512" s="5">
        <f t="shared" si="38"/>
        <v>5.9963227814095621</v>
      </c>
      <c r="M512" s="54">
        <f t="shared" si="39"/>
        <v>1.7956963363156601E-2</v>
      </c>
    </row>
    <row r="513" spans="7:13" x14ac:dyDescent="0.3">
      <c r="G513" s="79">
        <v>44203</v>
      </c>
      <c r="H513" s="80">
        <v>138.8578</v>
      </c>
      <c r="I513" s="16">
        <f t="shared" si="35"/>
        <v>134.16323488322408</v>
      </c>
      <c r="J513" s="5">
        <f t="shared" si="36"/>
        <v>4.6945651167759195</v>
      </c>
      <c r="K513" s="5">
        <f t="shared" si="37"/>
        <v>4.6945651167759195</v>
      </c>
      <c r="L513" s="5">
        <f t="shared" si="38"/>
        <v>22.038941635649302</v>
      </c>
      <c r="M513" s="54">
        <f t="shared" si="39"/>
        <v>3.3808436521217532E-2</v>
      </c>
    </row>
    <row r="514" spans="7:13" x14ac:dyDescent="0.3">
      <c r="G514" s="79">
        <v>44204</v>
      </c>
      <c r="H514" s="80">
        <v>140.19900000000001</v>
      </c>
      <c r="I514" s="16">
        <f t="shared" si="35"/>
        <v>134.63269139490168</v>
      </c>
      <c r="J514" s="5">
        <f t="shared" si="36"/>
        <v>5.5663086050983281</v>
      </c>
      <c r="K514" s="5">
        <f t="shared" si="37"/>
        <v>5.5663086050983281</v>
      </c>
      <c r="L514" s="5">
        <f t="shared" si="38"/>
        <v>30.983791487191695</v>
      </c>
      <c r="M514" s="54">
        <f t="shared" si="39"/>
        <v>3.9702912325325627E-2</v>
      </c>
    </row>
    <row r="515" spans="7:13" x14ac:dyDescent="0.3">
      <c r="G515" s="79">
        <v>44207</v>
      </c>
      <c r="H515" s="80">
        <v>140.86949999999999</v>
      </c>
      <c r="I515" s="16">
        <f t="shared" si="35"/>
        <v>135.18932225541153</v>
      </c>
      <c r="J515" s="5">
        <f t="shared" si="36"/>
        <v>5.6801777445884625</v>
      </c>
      <c r="K515" s="5">
        <f t="shared" si="37"/>
        <v>5.6801777445884625</v>
      </c>
      <c r="L515" s="5">
        <f t="shared" si="38"/>
        <v>32.264419210118071</v>
      </c>
      <c r="M515" s="54">
        <f t="shared" si="39"/>
        <v>4.0322268089178021E-2</v>
      </c>
    </row>
    <row r="516" spans="7:13" x14ac:dyDescent="0.3">
      <c r="G516" s="79">
        <v>44208</v>
      </c>
      <c r="H516" s="80">
        <v>138.95359999999999</v>
      </c>
      <c r="I516" s="16">
        <f t="shared" si="35"/>
        <v>135.75734002987036</v>
      </c>
      <c r="J516" s="5">
        <f t="shared" si="36"/>
        <v>3.1962599701296313</v>
      </c>
      <c r="K516" s="5">
        <f t="shared" si="37"/>
        <v>3.1962599701296313</v>
      </c>
      <c r="L516" s="5">
        <f t="shared" si="38"/>
        <v>10.216077796653071</v>
      </c>
      <c r="M516" s="54">
        <f t="shared" si="39"/>
        <v>2.30023545279117E-2</v>
      </c>
    </row>
    <row r="517" spans="7:13" x14ac:dyDescent="0.3">
      <c r="G517" s="79">
        <v>44209</v>
      </c>
      <c r="H517" s="80">
        <v>137.02809999999999</v>
      </c>
      <c r="I517" s="16">
        <f t="shared" si="35"/>
        <v>136.07696602688333</v>
      </c>
      <c r="J517" s="5">
        <f t="shared" si="36"/>
        <v>0.95113397311666859</v>
      </c>
      <c r="K517" s="5">
        <f t="shared" si="37"/>
        <v>0.95113397311666859</v>
      </c>
      <c r="L517" s="5">
        <f t="shared" si="38"/>
        <v>0.90465583481669964</v>
      </c>
      <c r="M517" s="54">
        <f t="shared" si="39"/>
        <v>6.9411600475863611E-3</v>
      </c>
    </row>
    <row r="518" spans="7:13" x14ac:dyDescent="0.3">
      <c r="G518" s="79">
        <v>44210</v>
      </c>
      <c r="H518" s="80">
        <v>135.3612</v>
      </c>
      <c r="I518" s="16">
        <f t="shared" ref="I518:I581" si="40">alpha*H517+(1-alpha)*I517</f>
        <v>136.17207942419498</v>
      </c>
      <c r="J518" s="5">
        <f t="shared" ref="J518:J581" si="41">H518-I518</f>
        <v>-0.81087942419497949</v>
      </c>
      <c r="K518" s="5">
        <f t="shared" ref="K518:K581" si="42">ABS(J518)</f>
        <v>0.81087942419497949</v>
      </c>
      <c r="L518" s="5">
        <f t="shared" ref="L518:L581" si="43">J518^2</f>
        <v>0.65752544058278151</v>
      </c>
      <c r="M518" s="54">
        <f t="shared" ref="M518:M581" si="44">K518/H518</f>
        <v>5.9904863741971816E-3</v>
      </c>
    </row>
    <row r="519" spans="7:13" x14ac:dyDescent="0.3">
      <c r="G519" s="79">
        <v>44211</v>
      </c>
      <c r="H519" s="80">
        <v>134.8056</v>
      </c>
      <c r="I519" s="16">
        <f t="shared" si="40"/>
        <v>136.09099148177549</v>
      </c>
      <c r="J519" s="5">
        <f t="shared" si="41"/>
        <v>-1.2853914817754912</v>
      </c>
      <c r="K519" s="5">
        <f t="shared" si="42"/>
        <v>1.2853914817754912</v>
      </c>
      <c r="L519" s="5">
        <f t="shared" si="43"/>
        <v>1.6522312614209931</v>
      </c>
      <c r="M519" s="54">
        <f t="shared" si="44"/>
        <v>9.5351489980793919E-3</v>
      </c>
    </row>
    <row r="520" spans="7:13" x14ac:dyDescent="0.3">
      <c r="G520" s="79">
        <v>44215</v>
      </c>
      <c r="H520" s="80">
        <v>133.41659999999999</v>
      </c>
      <c r="I520" s="16">
        <f t="shared" si="40"/>
        <v>135.96245233359795</v>
      </c>
      <c r="J520" s="5">
        <f t="shared" si="41"/>
        <v>-2.5458523335979635</v>
      </c>
      <c r="K520" s="5">
        <f t="shared" si="42"/>
        <v>2.5458523335979635</v>
      </c>
      <c r="L520" s="5">
        <f t="shared" si="43"/>
        <v>6.4813641044861967</v>
      </c>
      <c r="M520" s="54">
        <f t="shared" si="44"/>
        <v>1.9081975808092573E-2</v>
      </c>
    </row>
    <row r="521" spans="7:13" x14ac:dyDescent="0.3">
      <c r="G521" s="79">
        <v>44216</v>
      </c>
      <c r="H521" s="80">
        <v>136.79820000000001</v>
      </c>
      <c r="I521" s="16">
        <f t="shared" si="40"/>
        <v>135.70786710023816</v>
      </c>
      <c r="J521" s="5">
        <f t="shared" si="41"/>
        <v>1.0903328997618473</v>
      </c>
      <c r="K521" s="5">
        <f t="shared" si="42"/>
        <v>1.0903328997618473</v>
      </c>
      <c r="L521" s="5">
        <f t="shared" si="43"/>
        <v>1.1888258323030787</v>
      </c>
      <c r="M521" s="54">
        <f t="shared" si="44"/>
        <v>7.9703746084513333E-3</v>
      </c>
    </row>
    <row r="522" spans="7:13" x14ac:dyDescent="0.3">
      <c r="G522" s="79">
        <v>44217</v>
      </c>
      <c r="H522" s="80">
        <v>135.65819999999999</v>
      </c>
      <c r="I522" s="16">
        <f t="shared" si="40"/>
        <v>135.81690039021436</v>
      </c>
      <c r="J522" s="5">
        <f t="shared" si="41"/>
        <v>-0.15870039021436355</v>
      </c>
      <c r="K522" s="5">
        <f t="shared" si="42"/>
        <v>0.15870039021436355</v>
      </c>
      <c r="L522" s="5">
        <f t="shared" si="43"/>
        <v>2.5185813854191257E-2</v>
      </c>
      <c r="M522" s="54">
        <f t="shared" si="44"/>
        <v>1.1698547541863563E-3</v>
      </c>
    </row>
    <row r="523" spans="7:13" x14ac:dyDescent="0.3">
      <c r="G523" s="79">
        <v>44218</v>
      </c>
      <c r="H523" s="80">
        <v>133.4932</v>
      </c>
      <c r="I523" s="16">
        <f t="shared" si="40"/>
        <v>135.80103035119291</v>
      </c>
      <c r="J523" s="5">
        <f t="shared" si="41"/>
        <v>-2.307830351192905</v>
      </c>
      <c r="K523" s="5">
        <f t="shared" si="42"/>
        <v>2.307830351192905</v>
      </c>
      <c r="L523" s="5">
        <f t="shared" si="43"/>
        <v>5.3260809298871674</v>
      </c>
      <c r="M523" s="54">
        <f t="shared" si="44"/>
        <v>1.7287999322758801E-2</v>
      </c>
    </row>
    <row r="524" spans="7:13" x14ac:dyDescent="0.3">
      <c r="G524" s="79">
        <v>44221</v>
      </c>
      <c r="H524" s="80">
        <v>131.7688</v>
      </c>
      <c r="I524" s="16">
        <f t="shared" si="40"/>
        <v>135.57024731607362</v>
      </c>
      <c r="J524" s="5">
        <f t="shared" si="41"/>
        <v>-3.8014473160736202</v>
      </c>
      <c r="K524" s="5">
        <f t="shared" si="42"/>
        <v>3.8014473160736202</v>
      </c>
      <c r="L524" s="5">
        <f t="shared" si="43"/>
        <v>14.451001696883331</v>
      </c>
      <c r="M524" s="54">
        <f t="shared" si="44"/>
        <v>2.88493734182418E-2</v>
      </c>
    </row>
    <row r="525" spans="7:13" x14ac:dyDescent="0.3">
      <c r="G525" s="79">
        <v>44222</v>
      </c>
      <c r="H525" s="80">
        <v>129.42179999999999</v>
      </c>
      <c r="I525" s="16">
        <f t="shared" si="40"/>
        <v>135.19010258446627</v>
      </c>
      <c r="J525" s="5">
        <f t="shared" si="41"/>
        <v>-5.7683025844662836</v>
      </c>
      <c r="K525" s="5">
        <f t="shared" si="42"/>
        <v>5.7683025844662836</v>
      </c>
      <c r="L525" s="5">
        <f t="shared" si="43"/>
        <v>33.273314705960409</v>
      </c>
      <c r="M525" s="54">
        <f t="shared" si="44"/>
        <v>4.4569791058896448E-2</v>
      </c>
    </row>
    <row r="526" spans="7:13" x14ac:dyDescent="0.3">
      <c r="G526" s="79">
        <v>44223</v>
      </c>
      <c r="H526" s="80">
        <v>125.5133</v>
      </c>
      <c r="I526" s="16">
        <f t="shared" si="40"/>
        <v>134.61327232601965</v>
      </c>
      <c r="J526" s="5">
        <f t="shared" si="41"/>
        <v>-9.0999723260196532</v>
      </c>
      <c r="K526" s="5">
        <f t="shared" si="42"/>
        <v>9.0999723260196532</v>
      </c>
      <c r="L526" s="5">
        <f t="shared" si="43"/>
        <v>82.809496334323541</v>
      </c>
      <c r="M526" s="54">
        <f t="shared" si="44"/>
        <v>7.2502056164722412E-2</v>
      </c>
    </row>
    <row r="527" spans="7:13" x14ac:dyDescent="0.3">
      <c r="G527" s="79">
        <v>44224</v>
      </c>
      <c r="H527" s="80">
        <v>129.05779999999999</v>
      </c>
      <c r="I527" s="16">
        <f t="shared" si="40"/>
        <v>133.70327509341769</v>
      </c>
      <c r="J527" s="5">
        <f t="shared" si="41"/>
        <v>-4.6454750934177014</v>
      </c>
      <c r="K527" s="5">
        <f t="shared" si="42"/>
        <v>4.6454750934177014</v>
      </c>
      <c r="L527" s="5">
        <f t="shared" si="43"/>
        <v>21.580438843564203</v>
      </c>
      <c r="M527" s="54">
        <f t="shared" si="44"/>
        <v>3.5995306703025323E-2</v>
      </c>
    </row>
    <row r="528" spans="7:13" x14ac:dyDescent="0.3">
      <c r="G528" s="79">
        <v>44225</v>
      </c>
      <c r="H528" s="80">
        <v>127.9753</v>
      </c>
      <c r="I528" s="16">
        <f t="shared" si="40"/>
        <v>133.23872758407592</v>
      </c>
      <c r="J528" s="5">
        <f t="shared" si="41"/>
        <v>-5.263427584075913</v>
      </c>
      <c r="K528" s="5">
        <f t="shared" si="42"/>
        <v>5.263427584075913</v>
      </c>
      <c r="L528" s="5">
        <f t="shared" si="43"/>
        <v>27.703669932811202</v>
      </c>
      <c r="M528" s="54">
        <f t="shared" si="44"/>
        <v>4.1128464508978786E-2</v>
      </c>
    </row>
    <row r="529" spans="7:13" x14ac:dyDescent="0.3">
      <c r="G529" s="79">
        <v>44228</v>
      </c>
      <c r="H529" s="80">
        <v>130.00620000000001</v>
      </c>
      <c r="I529" s="16">
        <f t="shared" si="40"/>
        <v>132.71238482566832</v>
      </c>
      <c r="J529" s="5">
        <f t="shared" si="41"/>
        <v>-2.7061848256683163</v>
      </c>
      <c r="K529" s="5">
        <f t="shared" si="42"/>
        <v>2.7061848256683163</v>
      </c>
      <c r="L529" s="5">
        <f t="shared" si="43"/>
        <v>7.3234363106774554</v>
      </c>
      <c r="M529" s="54">
        <f t="shared" si="44"/>
        <v>2.08158135971078E-2</v>
      </c>
    </row>
    <row r="530" spans="7:13" x14ac:dyDescent="0.3">
      <c r="G530" s="79">
        <v>44229</v>
      </c>
      <c r="H530" s="80">
        <v>133.72309999999999</v>
      </c>
      <c r="I530" s="16">
        <f t="shared" si="40"/>
        <v>132.44176634310151</v>
      </c>
      <c r="J530" s="5">
        <f t="shared" si="41"/>
        <v>1.2813336568984823</v>
      </c>
      <c r="K530" s="5">
        <f t="shared" si="42"/>
        <v>1.2813336568984823</v>
      </c>
      <c r="L530" s="5">
        <f t="shared" si="43"/>
        <v>1.6418159403008377</v>
      </c>
      <c r="M530" s="54">
        <f t="shared" si="44"/>
        <v>9.5819918690075428E-3</v>
      </c>
    </row>
    <row r="531" spans="7:13" x14ac:dyDescent="0.3">
      <c r="G531" s="79">
        <v>44230</v>
      </c>
      <c r="H531" s="80">
        <v>132.80340000000001</v>
      </c>
      <c r="I531" s="16">
        <f t="shared" si="40"/>
        <v>132.56989970879135</v>
      </c>
      <c r="J531" s="5">
        <f t="shared" si="41"/>
        <v>0.23350029120865656</v>
      </c>
      <c r="K531" s="5">
        <f t="shared" si="42"/>
        <v>0.23350029120865656</v>
      </c>
      <c r="L531" s="5">
        <f t="shared" si="43"/>
        <v>5.4522385994527418E-2</v>
      </c>
      <c r="M531" s="54">
        <f t="shared" si="44"/>
        <v>1.7582403101777254E-3</v>
      </c>
    </row>
    <row r="532" spans="7:13" x14ac:dyDescent="0.3">
      <c r="G532" s="79">
        <v>44231</v>
      </c>
      <c r="H532" s="80">
        <v>134.71940000000001</v>
      </c>
      <c r="I532" s="16">
        <f t="shared" si="40"/>
        <v>132.59324973791223</v>
      </c>
      <c r="J532" s="5">
        <f t="shared" si="41"/>
        <v>2.1261502620877764</v>
      </c>
      <c r="K532" s="5">
        <f t="shared" si="42"/>
        <v>2.1261502620877764</v>
      </c>
      <c r="L532" s="5">
        <f t="shared" si="43"/>
        <v>4.5205149369759203</v>
      </c>
      <c r="M532" s="54">
        <f t="shared" si="44"/>
        <v>1.5782064514003005E-2</v>
      </c>
    </row>
    <row r="533" spans="7:13" x14ac:dyDescent="0.3">
      <c r="G533" s="79">
        <v>44232</v>
      </c>
      <c r="H533" s="80">
        <v>139.0111</v>
      </c>
      <c r="I533" s="16">
        <f t="shared" si="40"/>
        <v>132.805864764121</v>
      </c>
      <c r="J533" s="5">
        <f t="shared" si="41"/>
        <v>6.2052352358790017</v>
      </c>
      <c r="K533" s="5">
        <f t="shared" si="42"/>
        <v>6.2052352358790017</v>
      </c>
      <c r="L533" s="5">
        <f t="shared" si="43"/>
        <v>38.504944332594327</v>
      </c>
      <c r="M533" s="54">
        <f t="shared" si="44"/>
        <v>4.4638415463793914E-2</v>
      </c>
    </row>
    <row r="534" spans="7:13" x14ac:dyDescent="0.3">
      <c r="G534" s="79">
        <v>44235</v>
      </c>
      <c r="H534" s="80">
        <v>137.38249999999999</v>
      </c>
      <c r="I534" s="16">
        <f t="shared" si="40"/>
        <v>133.4263882877089</v>
      </c>
      <c r="J534" s="5">
        <f t="shared" si="41"/>
        <v>3.95611171229109</v>
      </c>
      <c r="K534" s="5">
        <f t="shared" si="42"/>
        <v>3.95611171229109</v>
      </c>
      <c r="L534" s="5">
        <f t="shared" si="43"/>
        <v>15.65081988012674</v>
      </c>
      <c r="M534" s="54">
        <f t="shared" si="44"/>
        <v>2.8796329316260007E-2</v>
      </c>
    </row>
    <row r="535" spans="7:13" x14ac:dyDescent="0.3">
      <c r="G535" s="79">
        <v>44236</v>
      </c>
      <c r="H535" s="80">
        <v>135.8306</v>
      </c>
      <c r="I535" s="16">
        <f t="shared" si="40"/>
        <v>133.82199945893802</v>
      </c>
      <c r="J535" s="5">
        <f t="shared" si="41"/>
        <v>2.0086005410619805</v>
      </c>
      <c r="K535" s="5">
        <f t="shared" si="42"/>
        <v>2.0086005410619805</v>
      </c>
      <c r="L535" s="5">
        <f t="shared" si="43"/>
        <v>4.034476133554481</v>
      </c>
      <c r="M535" s="54">
        <f t="shared" si="44"/>
        <v>1.4787540812320496E-2</v>
      </c>
    </row>
    <row r="536" spans="7:13" x14ac:dyDescent="0.3">
      <c r="G536" s="79">
        <v>44237</v>
      </c>
      <c r="H536" s="80">
        <v>136.4725</v>
      </c>
      <c r="I536" s="16">
        <f t="shared" si="40"/>
        <v>134.02285951304421</v>
      </c>
      <c r="J536" s="5">
        <f t="shared" si="41"/>
        <v>2.4496404869557864</v>
      </c>
      <c r="K536" s="5">
        <f t="shared" si="42"/>
        <v>2.4496404869557864</v>
      </c>
      <c r="L536" s="5">
        <f t="shared" si="43"/>
        <v>6.0007385153329826</v>
      </c>
      <c r="M536" s="54">
        <f t="shared" si="44"/>
        <v>1.7949700393528268E-2</v>
      </c>
    </row>
    <row r="537" spans="7:13" x14ac:dyDescent="0.3">
      <c r="G537" s="79">
        <v>44238</v>
      </c>
      <c r="H537" s="80">
        <v>137.50700000000001</v>
      </c>
      <c r="I537" s="16">
        <f t="shared" si="40"/>
        <v>134.26782356173979</v>
      </c>
      <c r="J537" s="5">
        <f t="shared" si="41"/>
        <v>3.2391764382602162</v>
      </c>
      <c r="K537" s="5">
        <f t="shared" si="42"/>
        <v>3.2391764382602162</v>
      </c>
      <c r="L537" s="5">
        <f t="shared" si="43"/>
        <v>10.492263998180141</v>
      </c>
      <c r="M537" s="54">
        <f t="shared" si="44"/>
        <v>2.3556447586378992E-2</v>
      </c>
    </row>
    <row r="538" spans="7:13" x14ac:dyDescent="0.3">
      <c r="G538" s="79">
        <v>44239</v>
      </c>
      <c r="H538" s="80">
        <v>136.14670000000001</v>
      </c>
      <c r="I538" s="16">
        <f t="shared" si="40"/>
        <v>134.59174120556582</v>
      </c>
      <c r="J538" s="5">
        <f t="shared" si="41"/>
        <v>1.5549587944341852</v>
      </c>
      <c r="K538" s="5">
        <f t="shared" si="42"/>
        <v>1.5549587944341852</v>
      </c>
      <c r="L538" s="5">
        <f t="shared" si="43"/>
        <v>2.4178968523882145</v>
      </c>
      <c r="M538" s="54">
        <f t="shared" si="44"/>
        <v>1.1421200766777197E-2</v>
      </c>
    </row>
    <row r="539" spans="7:13" x14ac:dyDescent="0.3">
      <c r="G539" s="79">
        <v>44243</v>
      </c>
      <c r="H539" s="80">
        <v>135.75399999999999</v>
      </c>
      <c r="I539" s="16">
        <f t="shared" si="40"/>
        <v>134.74723708500923</v>
      </c>
      <c r="J539" s="5">
        <f t="shared" si="41"/>
        <v>1.0067629149907589</v>
      </c>
      <c r="K539" s="5">
        <f t="shared" si="42"/>
        <v>1.0067629149907589</v>
      </c>
      <c r="L539" s="5">
        <f t="shared" si="43"/>
        <v>1.01357156700069</v>
      </c>
      <c r="M539" s="54">
        <f t="shared" si="44"/>
        <v>7.4160828777845144E-3</v>
      </c>
    </row>
    <row r="540" spans="7:13" x14ac:dyDescent="0.3">
      <c r="G540" s="79">
        <v>44244</v>
      </c>
      <c r="H540" s="80">
        <v>137.93809999999999</v>
      </c>
      <c r="I540" s="16">
        <f t="shared" si="40"/>
        <v>134.8479133765083</v>
      </c>
      <c r="J540" s="5">
        <f t="shared" si="41"/>
        <v>3.0901866234916895</v>
      </c>
      <c r="K540" s="5">
        <f t="shared" si="42"/>
        <v>3.0901866234916895</v>
      </c>
      <c r="L540" s="5">
        <f t="shared" si="43"/>
        <v>9.5492533680069691</v>
      </c>
      <c r="M540" s="54">
        <f t="shared" si="44"/>
        <v>2.2402705441728496E-2</v>
      </c>
    </row>
    <row r="541" spans="7:13" x14ac:dyDescent="0.3">
      <c r="G541" s="79">
        <v>44245</v>
      </c>
      <c r="H541" s="80">
        <v>138.99189999999999</v>
      </c>
      <c r="I541" s="16">
        <f t="shared" si="40"/>
        <v>135.15693203885746</v>
      </c>
      <c r="J541" s="5">
        <f t="shared" si="41"/>
        <v>3.8349679611425245</v>
      </c>
      <c r="K541" s="5">
        <f t="shared" si="42"/>
        <v>3.8349679611425245</v>
      </c>
      <c r="L541" s="5">
        <f t="shared" si="43"/>
        <v>14.706979262989652</v>
      </c>
      <c r="M541" s="54">
        <f t="shared" si="44"/>
        <v>2.7591305400836486E-2</v>
      </c>
    </row>
    <row r="542" spans="7:13" x14ac:dyDescent="0.3">
      <c r="G542" s="79">
        <v>44246</v>
      </c>
      <c r="H542" s="80">
        <v>136.05099999999999</v>
      </c>
      <c r="I542" s="16">
        <f t="shared" si="40"/>
        <v>135.54042883497172</v>
      </c>
      <c r="J542" s="5">
        <f t="shared" si="41"/>
        <v>0.51057116502826716</v>
      </c>
      <c r="K542" s="5">
        <f t="shared" si="42"/>
        <v>0.51057116502826716</v>
      </c>
      <c r="L542" s="5">
        <f t="shared" si="43"/>
        <v>0.26068291455832204</v>
      </c>
      <c r="M542" s="54">
        <f t="shared" si="44"/>
        <v>3.7527924456877732E-3</v>
      </c>
    </row>
    <row r="543" spans="7:13" x14ac:dyDescent="0.3">
      <c r="G543" s="79">
        <v>44249</v>
      </c>
      <c r="H543" s="80">
        <v>130.92580000000001</v>
      </c>
      <c r="I543" s="16">
        <f t="shared" si="40"/>
        <v>135.59148595147454</v>
      </c>
      <c r="J543" s="5">
        <f t="shared" si="41"/>
        <v>-4.6656859514745292</v>
      </c>
      <c r="K543" s="5">
        <f t="shared" si="42"/>
        <v>4.6656859514745292</v>
      </c>
      <c r="L543" s="5">
        <f t="shared" si="43"/>
        <v>21.768625397786785</v>
      </c>
      <c r="M543" s="54">
        <f t="shared" si="44"/>
        <v>3.5636108020531694E-2</v>
      </c>
    </row>
    <row r="544" spans="7:13" x14ac:dyDescent="0.3">
      <c r="G544" s="79">
        <v>44250</v>
      </c>
      <c r="H544" s="80">
        <v>130.4085</v>
      </c>
      <c r="I544" s="16">
        <f t="shared" si="40"/>
        <v>135.1249173563271</v>
      </c>
      <c r="J544" s="5">
        <f t="shared" si="41"/>
        <v>-4.7164173563270992</v>
      </c>
      <c r="K544" s="5">
        <f t="shared" si="42"/>
        <v>4.7164173563270992</v>
      </c>
      <c r="L544" s="5">
        <f t="shared" si="43"/>
        <v>22.244592679063505</v>
      </c>
      <c r="M544" s="54">
        <f t="shared" si="44"/>
        <v>3.6166487279027819E-2</v>
      </c>
    </row>
    <row r="545" spans="7:13" x14ac:dyDescent="0.3">
      <c r="G545" s="79">
        <v>44251</v>
      </c>
      <c r="H545" s="80">
        <v>129.9487</v>
      </c>
      <c r="I545" s="16">
        <f t="shared" si="40"/>
        <v>134.65327562069439</v>
      </c>
      <c r="J545" s="5">
        <f t="shared" si="41"/>
        <v>-4.704575620694385</v>
      </c>
      <c r="K545" s="5">
        <f t="shared" si="42"/>
        <v>4.704575620694385</v>
      </c>
      <c r="L545" s="5">
        <f t="shared" si="43"/>
        <v>22.133031770831959</v>
      </c>
      <c r="M545" s="54">
        <f t="shared" si="44"/>
        <v>3.6203329626955751E-2</v>
      </c>
    </row>
    <row r="546" spans="7:13" x14ac:dyDescent="0.3">
      <c r="G546" s="79">
        <v>44252</v>
      </c>
      <c r="H546" s="80">
        <v>129.8433</v>
      </c>
      <c r="I546" s="16">
        <f t="shared" si="40"/>
        <v>134.18281805862495</v>
      </c>
      <c r="J546" s="5">
        <f t="shared" si="41"/>
        <v>-4.3395180586249467</v>
      </c>
      <c r="K546" s="5">
        <f t="shared" si="42"/>
        <v>4.3395180586249467</v>
      </c>
      <c r="L546" s="5">
        <f t="shared" si="43"/>
        <v>18.831416981132026</v>
      </c>
      <c r="M546" s="54">
        <f t="shared" si="44"/>
        <v>3.3421193535784648E-2</v>
      </c>
    </row>
    <row r="547" spans="7:13" x14ac:dyDescent="0.3">
      <c r="G547" s="79">
        <v>44253</v>
      </c>
      <c r="H547" s="80">
        <v>129.3777</v>
      </c>
      <c r="I547" s="16">
        <f t="shared" si="40"/>
        <v>133.74886625276247</v>
      </c>
      <c r="J547" s="5">
        <f t="shared" si="41"/>
        <v>-4.371166252762464</v>
      </c>
      <c r="K547" s="5">
        <f t="shared" si="42"/>
        <v>4.371166252762464</v>
      </c>
      <c r="L547" s="5">
        <f t="shared" si="43"/>
        <v>19.107094409289441</v>
      </c>
      <c r="M547" s="54">
        <f t="shared" si="44"/>
        <v>3.3786087190933706E-2</v>
      </c>
    </row>
    <row r="548" spans="7:13" x14ac:dyDescent="0.3">
      <c r="G548" s="79">
        <v>44256</v>
      </c>
      <c r="H548" s="80">
        <v>132.1327</v>
      </c>
      <c r="I548" s="16">
        <f t="shared" si="40"/>
        <v>133.31174962748622</v>
      </c>
      <c r="J548" s="5">
        <f t="shared" si="41"/>
        <v>-1.1790496274862221</v>
      </c>
      <c r="K548" s="5">
        <f t="shared" si="42"/>
        <v>1.1790496274862221</v>
      </c>
      <c r="L548" s="5">
        <f t="shared" si="43"/>
        <v>1.390158024075399</v>
      </c>
      <c r="M548" s="54">
        <f t="shared" si="44"/>
        <v>8.9232236038938283E-3</v>
      </c>
    </row>
    <row r="549" spans="7:13" x14ac:dyDescent="0.3">
      <c r="G549" s="79">
        <v>44257</v>
      </c>
      <c r="H549" s="80">
        <v>131.52799999999999</v>
      </c>
      <c r="I549" s="16">
        <f t="shared" si="40"/>
        <v>133.19384466473761</v>
      </c>
      <c r="J549" s="5">
        <f t="shared" si="41"/>
        <v>-1.6658446647376195</v>
      </c>
      <c r="K549" s="5">
        <f t="shared" si="42"/>
        <v>1.6658446647376195</v>
      </c>
      <c r="L549" s="5">
        <f t="shared" si="43"/>
        <v>2.7750384470347917</v>
      </c>
      <c r="M549" s="54">
        <f t="shared" si="44"/>
        <v>1.2665323465251654E-2</v>
      </c>
    </row>
    <row r="550" spans="7:13" x14ac:dyDescent="0.3">
      <c r="G550" s="79">
        <v>44258</v>
      </c>
      <c r="H550" s="80">
        <v>128.87860000000001</v>
      </c>
      <c r="I550" s="16">
        <f t="shared" si="40"/>
        <v>133.02726019826383</v>
      </c>
      <c r="J550" s="5">
        <f t="shared" si="41"/>
        <v>-4.1486601982638263</v>
      </c>
      <c r="K550" s="5">
        <f t="shared" si="42"/>
        <v>4.1486601982638263</v>
      </c>
      <c r="L550" s="5">
        <f t="shared" si="43"/>
        <v>17.21138144065845</v>
      </c>
      <c r="M550" s="54">
        <f t="shared" si="44"/>
        <v>3.2190450534563736E-2</v>
      </c>
    </row>
    <row r="551" spans="7:13" x14ac:dyDescent="0.3">
      <c r="G551" s="79">
        <v>44259</v>
      </c>
      <c r="H551" s="80">
        <v>126.74760000000001</v>
      </c>
      <c r="I551" s="16">
        <f t="shared" si="40"/>
        <v>132.61239417843746</v>
      </c>
      <c r="J551" s="5">
        <f t="shared" si="41"/>
        <v>-5.8647941784374495</v>
      </c>
      <c r="K551" s="5">
        <f t="shared" si="42"/>
        <v>5.8647941784374495</v>
      </c>
      <c r="L551" s="5">
        <f t="shared" si="43"/>
        <v>34.3958107554338</v>
      </c>
      <c r="M551" s="54">
        <f t="shared" si="44"/>
        <v>4.6271441655995456E-2</v>
      </c>
    </row>
    <row r="552" spans="7:13" x14ac:dyDescent="0.3">
      <c r="G552" s="79">
        <v>44260</v>
      </c>
      <c r="H552" s="80">
        <v>128.0051</v>
      </c>
      <c r="I552" s="16">
        <f t="shared" si="40"/>
        <v>132.02591476059371</v>
      </c>
      <c r="J552" s="5">
        <f t="shared" si="41"/>
        <v>-4.0208147605937086</v>
      </c>
      <c r="K552" s="5">
        <f t="shared" si="42"/>
        <v>4.0208147605937086</v>
      </c>
      <c r="L552" s="5">
        <f t="shared" si="43"/>
        <v>16.166951339008243</v>
      </c>
      <c r="M552" s="54">
        <f t="shared" si="44"/>
        <v>3.1411363770613113E-2</v>
      </c>
    </row>
    <row r="553" spans="7:13" x14ac:dyDescent="0.3">
      <c r="G553" s="79">
        <v>44263</v>
      </c>
      <c r="H553" s="80">
        <v>129.16650000000001</v>
      </c>
      <c r="I553" s="16">
        <f t="shared" si="40"/>
        <v>131.62383328453433</v>
      </c>
      <c r="J553" s="5">
        <f t="shared" si="41"/>
        <v>-2.4573332845343145</v>
      </c>
      <c r="K553" s="5">
        <f t="shared" si="42"/>
        <v>2.4573332845343145</v>
      </c>
      <c r="L553" s="5">
        <f t="shared" si="43"/>
        <v>6.0384868712802025</v>
      </c>
      <c r="M553" s="54">
        <f t="shared" si="44"/>
        <v>1.9024540299027334E-2</v>
      </c>
    </row>
    <row r="554" spans="7:13" x14ac:dyDescent="0.3">
      <c r="G554" s="79">
        <v>44264</v>
      </c>
      <c r="H554" s="80">
        <v>130.5008</v>
      </c>
      <c r="I554" s="16">
        <f t="shared" si="40"/>
        <v>131.37809995608089</v>
      </c>
      <c r="J554" s="5">
        <f t="shared" si="41"/>
        <v>-0.87729995608088984</v>
      </c>
      <c r="K554" s="5">
        <f t="shared" si="42"/>
        <v>0.87729995608088984</v>
      </c>
      <c r="L554" s="5">
        <f t="shared" si="43"/>
        <v>0.76965521293953121</v>
      </c>
      <c r="M554" s="54">
        <f t="shared" si="44"/>
        <v>6.7225638163205884E-3</v>
      </c>
    </row>
    <row r="555" spans="7:13" x14ac:dyDescent="0.3">
      <c r="G555" s="79">
        <v>44265</v>
      </c>
      <c r="H555" s="80">
        <v>132.07509999999999</v>
      </c>
      <c r="I555" s="16">
        <f t="shared" si="40"/>
        <v>131.29036996047282</v>
      </c>
      <c r="J555" s="5">
        <f t="shared" si="41"/>
        <v>0.7847300395271759</v>
      </c>
      <c r="K555" s="5">
        <f t="shared" si="42"/>
        <v>0.7847300395271759</v>
      </c>
      <c r="L555" s="5">
        <f t="shared" si="43"/>
        <v>0.61580123493632311</v>
      </c>
      <c r="M555" s="54">
        <f t="shared" si="44"/>
        <v>5.9415441633371919E-3</v>
      </c>
    </row>
    <row r="556" spans="7:13" x14ac:dyDescent="0.3">
      <c r="G556" s="79">
        <v>44266</v>
      </c>
      <c r="H556" s="80">
        <v>135.5308</v>
      </c>
      <c r="I556" s="16">
        <f t="shared" si="40"/>
        <v>131.36884296442554</v>
      </c>
      <c r="J556" s="5">
        <f t="shared" si="41"/>
        <v>4.16195703557446</v>
      </c>
      <c r="K556" s="5">
        <f t="shared" si="42"/>
        <v>4.16195703557446</v>
      </c>
      <c r="L556" s="5">
        <f t="shared" si="43"/>
        <v>17.321886365967746</v>
      </c>
      <c r="M556" s="54">
        <f t="shared" si="44"/>
        <v>3.0708569827481724E-2</v>
      </c>
    </row>
    <row r="557" spans="7:13" x14ac:dyDescent="0.3">
      <c r="G557" s="79">
        <v>44267</v>
      </c>
      <c r="H557" s="80">
        <v>134.82050000000001</v>
      </c>
      <c r="I557" s="16">
        <f t="shared" si="40"/>
        <v>131.785038667983</v>
      </c>
      <c r="J557" s="5">
        <f t="shared" si="41"/>
        <v>3.0354613320170074</v>
      </c>
      <c r="K557" s="5">
        <f t="shared" si="42"/>
        <v>3.0354613320170074</v>
      </c>
      <c r="L557" s="5">
        <f t="shared" si="43"/>
        <v>9.2140254981704643</v>
      </c>
      <c r="M557" s="54">
        <f t="shared" si="44"/>
        <v>2.2514835147600009E-2</v>
      </c>
    </row>
    <row r="558" spans="7:13" x14ac:dyDescent="0.3">
      <c r="G558" s="79">
        <v>44270</v>
      </c>
      <c r="H558" s="80">
        <v>139.13050000000001</v>
      </c>
      <c r="I558" s="16">
        <f t="shared" si="40"/>
        <v>132.08858480118471</v>
      </c>
      <c r="J558" s="5">
        <f t="shared" si="41"/>
        <v>7.0419151988153033</v>
      </c>
      <c r="K558" s="5">
        <f t="shared" si="42"/>
        <v>7.0419151988153033</v>
      </c>
      <c r="L558" s="5">
        <f t="shared" si="43"/>
        <v>49.588569667305975</v>
      </c>
      <c r="M558" s="54">
        <f t="shared" si="44"/>
        <v>5.0613741766293532E-2</v>
      </c>
    </row>
    <row r="559" spans="7:13" x14ac:dyDescent="0.3">
      <c r="G559" s="79">
        <v>44271</v>
      </c>
      <c r="H559" s="80">
        <v>138.85210000000001</v>
      </c>
      <c r="I559" s="16">
        <f t="shared" si="40"/>
        <v>132.79277632106624</v>
      </c>
      <c r="J559" s="5">
        <f t="shared" si="41"/>
        <v>6.0593236789337652</v>
      </c>
      <c r="K559" s="5">
        <f t="shared" si="42"/>
        <v>6.0593236789337652</v>
      </c>
      <c r="L559" s="5">
        <f t="shared" si="43"/>
        <v>36.715403446087421</v>
      </c>
      <c r="M559" s="54">
        <f t="shared" si="44"/>
        <v>4.3638689504399031E-2</v>
      </c>
    </row>
    <row r="560" spans="7:13" x14ac:dyDescent="0.3">
      <c r="G560" s="79">
        <v>44272</v>
      </c>
      <c r="H560" s="80">
        <v>139.0153</v>
      </c>
      <c r="I560" s="16">
        <f t="shared" si="40"/>
        <v>133.39870868895963</v>
      </c>
      <c r="J560" s="5">
        <f t="shared" si="41"/>
        <v>5.6165913110403665</v>
      </c>
      <c r="K560" s="5">
        <f t="shared" si="42"/>
        <v>5.6165913110403665</v>
      </c>
      <c r="L560" s="5">
        <f t="shared" si="43"/>
        <v>31.546097955254144</v>
      </c>
      <c r="M560" s="54">
        <f t="shared" si="44"/>
        <v>4.040268453213687E-2</v>
      </c>
    </row>
    <row r="561" spans="7:13" x14ac:dyDescent="0.3">
      <c r="G561" s="79">
        <v>44273</v>
      </c>
      <c r="H561" s="80">
        <v>137.4315</v>
      </c>
      <c r="I561" s="16">
        <f t="shared" si="40"/>
        <v>133.96036782006368</v>
      </c>
      <c r="J561" s="5">
        <f t="shared" si="41"/>
        <v>3.4711321799363191</v>
      </c>
      <c r="K561" s="5">
        <f t="shared" si="42"/>
        <v>3.4711321799363191</v>
      </c>
      <c r="L561" s="5">
        <f t="shared" si="43"/>
        <v>12.048758610589463</v>
      </c>
      <c r="M561" s="54">
        <f t="shared" si="44"/>
        <v>2.5257180340288208E-2</v>
      </c>
    </row>
    <row r="562" spans="7:13" x14ac:dyDescent="0.3">
      <c r="G562" s="79">
        <v>44274</v>
      </c>
      <c r="H562" s="80">
        <v>131.97909999999999</v>
      </c>
      <c r="I562" s="16">
        <f t="shared" si="40"/>
        <v>134.30748103805732</v>
      </c>
      <c r="J562" s="5">
        <f t="shared" si="41"/>
        <v>-2.32838103805733</v>
      </c>
      <c r="K562" s="5">
        <f t="shared" si="42"/>
        <v>2.32838103805733</v>
      </c>
      <c r="L562" s="5">
        <f t="shared" si="43"/>
        <v>5.4213582583849291</v>
      </c>
      <c r="M562" s="54">
        <f t="shared" si="44"/>
        <v>1.764204361188499E-2</v>
      </c>
    </row>
    <row r="563" spans="7:13" x14ac:dyDescent="0.3">
      <c r="G563" s="79">
        <v>44277</v>
      </c>
      <c r="H563" s="80">
        <v>132.72790000000001</v>
      </c>
      <c r="I563" s="16">
        <f t="shared" si="40"/>
        <v>134.07464293425159</v>
      </c>
      <c r="J563" s="5">
        <f t="shared" si="41"/>
        <v>-1.34674293425158</v>
      </c>
      <c r="K563" s="5">
        <f t="shared" si="42"/>
        <v>1.34674293425158</v>
      </c>
      <c r="L563" s="5">
        <f t="shared" si="43"/>
        <v>1.8137165309565555</v>
      </c>
      <c r="M563" s="54">
        <f t="shared" si="44"/>
        <v>1.0146645386927541E-2</v>
      </c>
    </row>
    <row r="564" spans="7:13" x14ac:dyDescent="0.3">
      <c r="G564" s="79">
        <v>44278</v>
      </c>
      <c r="H564" s="80">
        <v>131.624</v>
      </c>
      <c r="I564" s="16">
        <f t="shared" si="40"/>
        <v>133.93996864082644</v>
      </c>
      <c r="J564" s="5">
        <f t="shared" si="41"/>
        <v>-2.3159686408264406</v>
      </c>
      <c r="K564" s="5">
        <f t="shared" si="42"/>
        <v>2.3159686408264406</v>
      </c>
      <c r="L564" s="5">
        <f t="shared" si="43"/>
        <v>5.3637107452914705</v>
      </c>
      <c r="M564" s="54">
        <f t="shared" si="44"/>
        <v>1.7595337026882943E-2</v>
      </c>
    </row>
    <row r="565" spans="7:13" x14ac:dyDescent="0.3">
      <c r="G565" s="79">
        <v>44279</v>
      </c>
      <c r="H565" s="80">
        <v>127.8227</v>
      </c>
      <c r="I565" s="16">
        <f t="shared" si="40"/>
        <v>133.7083717767438</v>
      </c>
      <c r="J565" s="5">
        <f t="shared" si="41"/>
        <v>-5.8856717767438056</v>
      </c>
      <c r="K565" s="5">
        <f t="shared" si="42"/>
        <v>5.8856717767438056</v>
      </c>
      <c r="L565" s="5">
        <f t="shared" si="43"/>
        <v>34.641132263558582</v>
      </c>
      <c r="M565" s="54">
        <f t="shared" si="44"/>
        <v>4.6045591094099919E-2</v>
      </c>
    </row>
    <row r="566" spans="7:13" x14ac:dyDescent="0.3">
      <c r="G566" s="79">
        <v>44280</v>
      </c>
      <c r="H566" s="80">
        <v>123.4838</v>
      </c>
      <c r="I566" s="16">
        <f t="shared" si="40"/>
        <v>133.11980459906943</v>
      </c>
      <c r="J566" s="5">
        <f t="shared" si="41"/>
        <v>-9.6360045990694232</v>
      </c>
      <c r="K566" s="5">
        <f t="shared" si="42"/>
        <v>9.6360045990694232</v>
      </c>
      <c r="L566" s="5">
        <f t="shared" si="43"/>
        <v>92.85258463328708</v>
      </c>
      <c r="M566" s="54">
        <f t="shared" si="44"/>
        <v>7.8034564850364363E-2</v>
      </c>
    </row>
    <row r="567" spans="7:13" x14ac:dyDescent="0.3">
      <c r="G567" s="79">
        <v>44281</v>
      </c>
      <c r="H567" s="80">
        <v>127.65949999999999</v>
      </c>
      <c r="I567" s="16">
        <f t="shared" si="40"/>
        <v>132.1562041391625</v>
      </c>
      <c r="J567" s="5">
        <f t="shared" si="41"/>
        <v>-4.4967041391625031</v>
      </c>
      <c r="K567" s="5">
        <f t="shared" si="42"/>
        <v>4.4967041391625031</v>
      </c>
      <c r="L567" s="5">
        <f t="shared" si="43"/>
        <v>20.220348115161187</v>
      </c>
      <c r="M567" s="54">
        <f t="shared" si="44"/>
        <v>3.5224202970891343E-2</v>
      </c>
    </row>
    <row r="568" spans="7:13" x14ac:dyDescent="0.3">
      <c r="G568" s="79">
        <v>44284</v>
      </c>
      <c r="H568" s="80">
        <v>128.1395</v>
      </c>
      <c r="I568" s="16">
        <f t="shared" si="40"/>
        <v>131.70653372524626</v>
      </c>
      <c r="J568" s="5">
        <f t="shared" si="41"/>
        <v>-3.5670337252462616</v>
      </c>
      <c r="K568" s="5">
        <f t="shared" si="42"/>
        <v>3.5670337252462616</v>
      </c>
      <c r="L568" s="5">
        <f t="shared" si="43"/>
        <v>12.723729597044223</v>
      </c>
      <c r="M568" s="54">
        <f t="shared" si="44"/>
        <v>2.7837112875001555E-2</v>
      </c>
    </row>
    <row r="569" spans="7:13" x14ac:dyDescent="0.3">
      <c r="G569" s="79">
        <v>44285</v>
      </c>
      <c r="H569" s="80">
        <v>127.6211</v>
      </c>
      <c r="I569" s="16">
        <f t="shared" si="40"/>
        <v>131.34983035272163</v>
      </c>
      <c r="J569" s="5">
        <f t="shared" si="41"/>
        <v>-3.7287303527216267</v>
      </c>
      <c r="K569" s="5">
        <f t="shared" si="42"/>
        <v>3.7287303527216267</v>
      </c>
      <c r="L569" s="5">
        <f t="shared" si="43"/>
        <v>13.903430043307546</v>
      </c>
      <c r="M569" s="54">
        <f t="shared" si="44"/>
        <v>2.921719333810496E-2</v>
      </c>
    </row>
    <row r="570" spans="7:13" x14ac:dyDescent="0.3">
      <c r="G570" s="79">
        <v>44286</v>
      </c>
      <c r="H570" s="80">
        <v>127.5635</v>
      </c>
      <c r="I570" s="16">
        <f t="shared" si="40"/>
        <v>130.97695731744946</v>
      </c>
      <c r="J570" s="5">
        <f t="shared" si="41"/>
        <v>-3.4134573174494562</v>
      </c>
      <c r="K570" s="5">
        <f t="shared" si="42"/>
        <v>3.4134573174494562</v>
      </c>
      <c r="L570" s="5">
        <f t="shared" si="43"/>
        <v>11.651690858049237</v>
      </c>
      <c r="M570" s="54">
        <f t="shared" si="44"/>
        <v>2.6758887279272333E-2</v>
      </c>
    </row>
    <row r="571" spans="7:13" x14ac:dyDescent="0.3">
      <c r="G571" s="79">
        <v>44287</v>
      </c>
      <c r="H571" s="80">
        <v>127.2179</v>
      </c>
      <c r="I571" s="16">
        <f t="shared" si="40"/>
        <v>130.63561158570451</v>
      </c>
      <c r="J571" s="5">
        <f t="shared" si="41"/>
        <v>-3.4177115857045095</v>
      </c>
      <c r="K571" s="5">
        <f t="shared" si="42"/>
        <v>3.4177115857045095</v>
      </c>
      <c r="L571" s="5">
        <f t="shared" si="43"/>
        <v>11.680752483058832</v>
      </c>
      <c r="M571" s="54">
        <f t="shared" si="44"/>
        <v>2.6865021240757073E-2</v>
      </c>
    </row>
    <row r="572" spans="7:13" x14ac:dyDescent="0.3">
      <c r="G572" s="79">
        <v>44291</v>
      </c>
      <c r="H572" s="80">
        <v>129.70410000000001</v>
      </c>
      <c r="I572" s="16">
        <f t="shared" si="40"/>
        <v>130.29384042713406</v>
      </c>
      <c r="J572" s="5">
        <f t="shared" si="41"/>
        <v>-0.58974042713404629</v>
      </c>
      <c r="K572" s="5">
        <f t="shared" si="42"/>
        <v>0.58974042713404629</v>
      </c>
      <c r="L572" s="5">
        <f t="shared" si="43"/>
        <v>0.34779377139624734</v>
      </c>
      <c r="M572" s="54">
        <f t="shared" si="44"/>
        <v>4.5468140724467939E-3</v>
      </c>
    </row>
    <row r="573" spans="7:13" x14ac:dyDescent="0.3">
      <c r="G573" s="79">
        <v>44292</v>
      </c>
      <c r="H573" s="80">
        <v>131.66239999999999</v>
      </c>
      <c r="I573" s="16">
        <f t="shared" si="40"/>
        <v>130.23486638442066</v>
      </c>
      <c r="J573" s="5">
        <f t="shared" si="41"/>
        <v>1.4275336155793354</v>
      </c>
      <c r="K573" s="5">
        <f t="shared" si="42"/>
        <v>1.4275336155793354</v>
      </c>
      <c r="L573" s="5">
        <f t="shared" si="43"/>
        <v>2.03785222360901</v>
      </c>
      <c r="M573" s="54">
        <f t="shared" si="44"/>
        <v>1.0842378808067722E-2</v>
      </c>
    </row>
    <row r="574" spans="7:13" x14ac:dyDescent="0.3">
      <c r="G574" s="79">
        <v>44293</v>
      </c>
      <c r="H574" s="80">
        <v>131.06720000000001</v>
      </c>
      <c r="I574" s="16">
        <f t="shared" si="40"/>
        <v>130.37761974597859</v>
      </c>
      <c r="J574" s="5">
        <f t="shared" si="41"/>
        <v>0.68958025402142198</v>
      </c>
      <c r="K574" s="5">
        <f t="shared" si="42"/>
        <v>0.68958025402142198</v>
      </c>
      <c r="L574" s="5">
        <f t="shared" si="43"/>
        <v>0.47552092673624885</v>
      </c>
      <c r="M574" s="54">
        <f t="shared" si="44"/>
        <v>5.261272492442212E-3</v>
      </c>
    </row>
    <row r="575" spans="7:13" x14ac:dyDescent="0.3">
      <c r="G575" s="79">
        <v>44294</v>
      </c>
      <c r="H575" s="80">
        <v>128.3218</v>
      </c>
      <c r="I575" s="16">
        <f t="shared" si="40"/>
        <v>130.44657777138073</v>
      </c>
      <c r="J575" s="5">
        <f t="shared" si="41"/>
        <v>-2.1247777713807352</v>
      </c>
      <c r="K575" s="5">
        <f t="shared" si="42"/>
        <v>2.1247777713807352</v>
      </c>
      <c r="L575" s="5">
        <f t="shared" si="43"/>
        <v>4.5146805777536843</v>
      </c>
      <c r="M575" s="54">
        <f t="shared" si="44"/>
        <v>1.6558197994267033E-2</v>
      </c>
    </row>
    <row r="576" spans="7:13" x14ac:dyDescent="0.3">
      <c r="G576" s="79">
        <v>44295</v>
      </c>
      <c r="H576" s="80">
        <v>130.02090000000001</v>
      </c>
      <c r="I576" s="16">
        <f t="shared" si="40"/>
        <v>130.23409999424265</v>
      </c>
      <c r="J576" s="5">
        <f t="shared" si="41"/>
        <v>-0.21319999424264324</v>
      </c>
      <c r="K576" s="5">
        <f t="shared" si="42"/>
        <v>0.21319999424264324</v>
      </c>
      <c r="L576" s="5">
        <f t="shared" si="43"/>
        <v>4.5454237545063114E-2</v>
      </c>
      <c r="M576" s="54">
        <f t="shared" si="44"/>
        <v>1.6397363365631466E-3</v>
      </c>
    </row>
    <row r="577" spans="7:13" x14ac:dyDescent="0.3">
      <c r="G577" s="79">
        <v>44298</v>
      </c>
      <c r="H577" s="80">
        <v>131.16319999999999</v>
      </c>
      <c r="I577" s="16">
        <f t="shared" si="40"/>
        <v>130.21277999481839</v>
      </c>
      <c r="J577" s="5">
        <f t="shared" si="41"/>
        <v>0.95042000518159853</v>
      </c>
      <c r="K577" s="5">
        <f t="shared" si="42"/>
        <v>0.95042000518159853</v>
      </c>
      <c r="L577" s="5">
        <f t="shared" si="43"/>
        <v>0.90329818624938973</v>
      </c>
      <c r="M577" s="54">
        <f t="shared" si="44"/>
        <v>7.2460873566793016E-3</v>
      </c>
    </row>
    <row r="578" spans="7:13" x14ac:dyDescent="0.3">
      <c r="G578" s="79">
        <v>44299</v>
      </c>
      <c r="H578" s="80">
        <v>128.1874</v>
      </c>
      <c r="I578" s="16">
        <f t="shared" si="40"/>
        <v>130.30782199533655</v>
      </c>
      <c r="J578" s="5">
        <f t="shared" si="41"/>
        <v>-2.1204219953365566</v>
      </c>
      <c r="K578" s="5">
        <f t="shared" si="42"/>
        <v>2.1204219953365566</v>
      </c>
      <c r="L578" s="5">
        <f t="shared" si="43"/>
        <v>4.4961894383070637</v>
      </c>
      <c r="M578" s="54">
        <f t="shared" si="44"/>
        <v>1.6541578933160019E-2</v>
      </c>
    </row>
    <row r="579" spans="7:13" x14ac:dyDescent="0.3">
      <c r="G579" s="79">
        <v>44300</v>
      </c>
      <c r="H579" s="80">
        <v>126.95869999999999</v>
      </c>
      <c r="I579" s="16">
        <f t="shared" si="40"/>
        <v>130.09577979580291</v>
      </c>
      <c r="J579" s="5">
        <f t="shared" si="41"/>
        <v>-3.1370797958029186</v>
      </c>
      <c r="K579" s="5">
        <f t="shared" si="42"/>
        <v>3.1370797958029186</v>
      </c>
      <c r="L579" s="5">
        <f t="shared" si="43"/>
        <v>9.8412696452348811</v>
      </c>
      <c r="M579" s="54">
        <f t="shared" si="44"/>
        <v>2.470945115067277E-2</v>
      </c>
    </row>
    <row r="580" spans="7:13" x14ac:dyDescent="0.3">
      <c r="G580" s="79">
        <v>44301</v>
      </c>
      <c r="H580" s="80">
        <v>128.31229999999999</v>
      </c>
      <c r="I580" s="16">
        <f t="shared" si="40"/>
        <v>129.78207181622264</v>
      </c>
      <c r="J580" s="5">
        <f t="shared" si="41"/>
        <v>-1.4697718162226465</v>
      </c>
      <c r="K580" s="5">
        <f t="shared" si="42"/>
        <v>1.4697718162226465</v>
      </c>
      <c r="L580" s="5">
        <f t="shared" si="43"/>
        <v>2.1602291917624172</v>
      </c>
      <c r="M580" s="54">
        <f t="shared" si="44"/>
        <v>1.1454644770786952E-2</v>
      </c>
    </row>
    <row r="581" spans="7:13" x14ac:dyDescent="0.3">
      <c r="G581" s="79">
        <v>44302</v>
      </c>
      <c r="H581" s="80">
        <v>128.92660000000001</v>
      </c>
      <c r="I581" s="16">
        <f t="shared" si="40"/>
        <v>129.63509463460036</v>
      </c>
      <c r="J581" s="5">
        <f t="shared" si="41"/>
        <v>-0.70849463460035622</v>
      </c>
      <c r="K581" s="5">
        <f t="shared" si="42"/>
        <v>0.70849463460035622</v>
      </c>
      <c r="L581" s="5">
        <f t="shared" si="43"/>
        <v>0.50196464725749224</v>
      </c>
      <c r="M581" s="54">
        <f t="shared" si="44"/>
        <v>5.4953332718023756E-3</v>
      </c>
    </row>
    <row r="582" spans="7:13" x14ac:dyDescent="0.3">
      <c r="G582" s="79">
        <v>44305</v>
      </c>
      <c r="H582" s="80">
        <v>127.2563</v>
      </c>
      <c r="I582" s="16">
        <f t="shared" ref="I582:I645" si="45">alpha*H581+(1-alpha)*I581</f>
        <v>129.56424517114033</v>
      </c>
      <c r="J582" s="5">
        <f t="shared" ref="J582:J645" si="46">H582-I582</f>
        <v>-2.3079451711403323</v>
      </c>
      <c r="K582" s="5">
        <f t="shared" ref="K582:K645" si="47">ABS(J582)</f>
        <v>2.3079451711403323</v>
      </c>
      <c r="L582" s="5">
        <f t="shared" ref="L582:L645" si="48">J582^2</f>
        <v>5.3266109129899775</v>
      </c>
      <c r="M582" s="54">
        <f t="shared" ref="M582:M645" si="49">K582/H582</f>
        <v>1.813619578080089E-2</v>
      </c>
    </row>
    <row r="583" spans="7:13" x14ac:dyDescent="0.3">
      <c r="G583" s="79">
        <v>44306</v>
      </c>
      <c r="H583" s="80">
        <v>122.01519999999999</v>
      </c>
      <c r="I583" s="16">
        <f t="shared" si="45"/>
        <v>129.33345065402631</v>
      </c>
      <c r="J583" s="5">
        <f t="shared" si="46"/>
        <v>-7.3182506540263148</v>
      </c>
      <c r="K583" s="5">
        <f t="shared" si="47"/>
        <v>7.3182506540263148</v>
      </c>
      <c r="L583" s="5">
        <f t="shared" si="48"/>
        <v>53.556792635156583</v>
      </c>
      <c r="M583" s="54">
        <f t="shared" si="49"/>
        <v>5.9978188406250327E-2</v>
      </c>
    </row>
    <row r="584" spans="7:13" x14ac:dyDescent="0.3">
      <c r="G584" s="79">
        <v>44307</v>
      </c>
      <c r="H584" s="80">
        <v>124.69329999999999</v>
      </c>
      <c r="I584" s="16">
        <f t="shared" si="45"/>
        <v>128.60162558862368</v>
      </c>
      <c r="J584" s="5">
        <f t="shared" si="46"/>
        <v>-3.9083255886236827</v>
      </c>
      <c r="K584" s="5">
        <f t="shared" si="47"/>
        <v>3.9083255886236827</v>
      </c>
      <c r="L584" s="5">
        <f t="shared" si="48"/>
        <v>15.275008906690656</v>
      </c>
      <c r="M584" s="54">
        <f t="shared" si="49"/>
        <v>3.1343509143022787E-2</v>
      </c>
    </row>
    <row r="585" spans="7:13" x14ac:dyDescent="0.3">
      <c r="G585" s="79">
        <v>44308</v>
      </c>
      <c r="H585" s="80">
        <v>124.0022</v>
      </c>
      <c r="I585" s="16">
        <f t="shared" si="45"/>
        <v>128.21079302976131</v>
      </c>
      <c r="J585" s="5">
        <f t="shared" si="46"/>
        <v>-4.2085930297613032</v>
      </c>
      <c r="K585" s="5">
        <f t="shared" si="47"/>
        <v>4.2085930297613032</v>
      </c>
      <c r="L585" s="5">
        <f t="shared" si="48"/>
        <v>17.712255290155426</v>
      </c>
      <c r="M585" s="54">
        <f t="shared" si="49"/>
        <v>3.3939664213709947E-2</v>
      </c>
    </row>
    <row r="586" spans="7:13" x14ac:dyDescent="0.3">
      <c r="G586" s="79">
        <v>44309</v>
      </c>
      <c r="H586" s="80">
        <v>124.9717</v>
      </c>
      <c r="I586" s="16">
        <f t="shared" si="45"/>
        <v>127.78993372678518</v>
      </c>
      <c r="J586" s="5">
        <f t="shared" si="46"/>
        <v>-2.8182337267851807</v>
      </c>
      <c r="K586" s="5">
        <f t="shared" si="47"/>
        <v>2.8182337267851807</v>
      </c>
      <c r="L586" s="5">
        <f t="shared" si="48"/>
        <v>7.9424413387894885</v>
      </c>
      <c r="M586" s="54">
        <f t="shared" si="49"/>
        <v>2.2550975355101841E-2</v>
      </c>
    </row>
    <row r="587" spans="7:13" x14ac:dyDescent="0.3">
      <c r="G587" s="79">
        <v>44312</v>
      </c>
      <c r="H587" s="80">
        <v>126.3252</v>
      </c>
      <c r="I587" s="16">
        <f t="shared" si="45"/>
        <v>127.50811035410666</v>
      </c>
      <c r="J587" s="5">
        <f t="shared" si="46"/>
        <v>-1.1829103541066672</v>
      </c>
      <c r="K587" s="5">
        <f t="shared" si="47"/>
        <v>1.1829103541066672</v>
      </c>
      <c r="L587" s="5">
        <f t="shared" si="48"/>
        <v>1.3992769058527608</v>
      </c>
      <c r="M587" s="54">
        <f t="shared" si="49"/>
        <v>9.3640093513144423E-3</v>
      </c>
    </row>
    <row r="588" spans="7:13" x14ac:dyDescent="0.3">
      <c r="G588" s="79">
        <v>44313</v>
      </c>
      <c r="H588" s="80">
        <v>126.81480000000001</v>
      </c>
      <c r="I588" s="16">
        <f t="shared" si="45"/>
        <v>127.389819318696</v>
      </c>
      <c r="J588" s="5">
        <f t="shared" si="46"/>
        <v>-0.57501931869599332</v>
      </c>
      <c r="K588" s="5">
        <f t="shared" si="47"/>
        <v>0.57501931869599332</v>
      </c>
      <c r="L588" s="5">
        <f t="shared" si="48"/>
        <v>0.33064721687360432</v>
      </c>
      <c r="M588" s="54">
        <f t="shared" si="49"/>
        <v>4.5343234283064223E-3</v>
      </c>
    </row>
    <row r="589" spans="7:13" x14ac:dyDescent="0.3">
      <c r="G589" s="79">
        <v>44314</v>
      </c>
      <c r="H589" s="80">
        <v>125.4709</v>
      </c>
      <c r="I589" s="16">
        <f t="shared" si="45"/>
        <v>127.33231738682639</v>
      </c>
      <c r="J589" s="5">
        <f t="shared" si="46"/>
        <v>-1.861417386826389</v>
      </c>
      <c r="K589" s="5">
        <f t="shared" si="47"/>
        <v>1.861417386826389</v>
      </c>
      <c r="L589" s="5">
        <f t="shared" si="48"/>
        <v>3.4648746879795826</v>
      </c>
      <c r="M589" s="54">
        <f t="shared" si="49"/>
        <v>1.4835450983665448E-2</v>
      </c>
    </row>
    <row r="590" spans="7:13" x14ac:dyDescent="0.3">
      <c r="G590" s="79">
        <v>44315</v>
      </c>
      <c r="H590" s="80">
        <v>127.9187</v>
      </c>
      <c r="I590" s="16">
        <f t="shared" si="45"/>
        <v>127.14617564814375</v>
      </c>
      <c r="J590" s="5">
        <f t="shared" si="46"/>
        <v>0.7725243518562479</v>
      </c>
      <c r="K590" s="5">
        <f t="shared" si="47"/>
        <v>0.7725243518562479</v>
      </c>
      <c r="L590" s="5">
        <f t="shared" si="48"/>
        <v>0.5967938742109159</v>
      </c>
      <c r="M590" s="54">
        <f t="shared" si="49"/>
        <v>6.0391823232744538E-3</v>
      </c>
    </row>
    <row r="591" spans="7:13" x14ac:dyDescent="0.3">
      <c r="G591" s="79">
        <v>44316</v>
      </c>
      <c r="H591" s="80">
        <v>127.3043</v>
      </c>
      <c r="I591" s="16">
        <f t="shared" si="45"/>
        <v>127.22342808332938</v>
      </c>
      <c r="J591" s="5">
        <f t="shared" si="46"/>
        <v>8.0871916670616883E-2</v>
      </c>
      <c r="K591" s="5">
        <f t="shared" si="47"/>
        <v>8.0871916670616883E-2</v>
      </c>
      <c r="L591" s="5">
        <f t="shared" si="48"/>
        <v>6.5402669059792008E-3</v>
      </c>
      <c r="M591" s="54">
        <f t="shared" si="49"/>
        <v>6.3526461141231593E-4</v>
      </c>
    </row>
    <row r="592" spans="7:13" x14ac:dyDescent="0.3">
      <c r="G592" s="79">
        <v>44319</v>
      </c>
      <c r="H592" s="80">
        <v>127.6979</v>
      </c>
      <c r="I592" s="16">
        <f t="shared" si="45"/>
        <v>127.23151527499644</v>
      </c>
      <c r="J592" s="5">
        <f t="shared" si="46"/>
        <v>0.46638472500356443</v>
      </c>
      <c r="K592" s="5">
        <f t="shared" si="47"/>
        <v>0.46638472500356443</v>
      </c>
      <c r="L592" s="5">
        <f t="shared" si="48"/>
        <v>0.21751471171665041</v>
      </c>
      <c r="M592" s="54">
        <f t="shared" si="49"/>
        <v>3.6522505460431566E-3</v>
      </c>
    </row>
    <row r="593" spans="7:13" x14ac:dyDescent="0.3">
      <c r="G593" s="79">
        <v>44320</v>
      </c>
      <c r="H593" s="80">
        <v>126.27719999999999</v>
      </c>
      <c r="I593" s="16">
        <f t="shared" si="45"/>
        <v>127.2781537474968</v>
      </c>
      <c r="J593" s="5">
        <f t="shared" si="46"/>
        <v>-1.0009537474968084</v>
      </c>
      <c r="K593" s="5">
        <f t="shared" si="47"/>
        <v>1.0009537474968084</v>
      </c>
      <c r="L593" s="5">
        <f t="shared" si="48"/>
        <v>1.0019084046279045</v>
      </c>
      <c r="M593" s="54">
        <f t="shared" si="49"/>
        <v>7.9266387558229717E-3</v>
      </c>
    </row>
    <row r="594" spans="7:13" x14ac:dyDescent="0.3">
      <c r="G594" s="79">
        <v>44321</v>
      </c>
      <c r="H594" s="80">
        <v>126.91079999999999</v>
      </c>
      <c r="I594" s="16">
        <f t="shared" si="45"/>
        <v>127.17805837274712</v>
      </c>
      <c r="J594" s="5">
        <f t="shared" si="46"/>
        <v>-0.26725837274712205</v>
      </c>
      <c r="K594" s="5">
        <f t="shared" si="47"/>
        <v>0.26725837274712205</v>
      </c>
      <c r="L594" s="5">
        <f t="shared" si="48"/>
        <v>7.1427037803439633E-2</v>
      </c>
      <c r="M594" s="54">
        <f t="shared" si="49"/>
        <v>2.1058757233200173E-3</v>
      </c>
    </row>
    <row r="595" spans="7:13" x14ac:dyDescent="0.3">
      <c r="G595" s="79">
        <v>44322</v>
      </c>
      <c r="H595" s="80">
        <v>128.1395</v>
      </c>
      <c r="I595" s="16">
        <f t="shared" si="45"/>
        <v>127.15133253547241</v>
      </c>
      <c r="J595" s="5">
        <f t="shared" si="46"/>
        <v>0.98816746452759219</v>
      </c>
      <c r="K595" s="5">
        <f t="shared" si="47"/>
        <v>0.98816746452759219</v>
      </c>
      <c r="L595" s="5">
        <f t="shared" si="48"/>
        <v>0.97647493795089013</v>
      </c>
      <c r="M595" s="54">
        <f t="shared" si="49"/>
        <v>7.7116538189051171E-3</v>
      </c>
    </row>
    <row r="596" spans="7:13" x14ac:dyDescent="0.3">
      <c r="G596" s="79">
        <v>44323</v>
      </c>
      <c r="H596" s="80">
        <v>132.28630000000001</v>
      </c>
      <c r="I596" s="16">
        <f t="shared" si="45"/>
        <v>127.25014928192518</v>
      </c>
      <c r="J596" s="5">
        <f t="shared" si="46"/>
        <v>5.0361507180748362</v>
      </c>
      <c r="K596" s="5">
        <f t="shared" si="47"/>
        <v>5.0361507180748362</v>
      </c>
      <c r="L596" s="5">
        <f t="shared" si="48"/>
        <v>25.362814055165689</v>
      </c>
      <c r="M596" s="54">
        <f t="shared" si="49"/>
        <v>3.8070085247488485E-2</v>
      </c>
    </row>
    <row r="597" spans="7:13" x14ac:dyDescent="0.3">
      <c r="G597" s="79">
        <v>44326</v>
      </c>
      <c r="H597" s="80">
        <v>130.93279999999999</v>
      </c>
      <c r="I597" s="16">
        <f t="shared" si="45"/>
        <v>127.75376435373266</v>
      </c>
      <c r="J597" s="5">
        <f t="shared" si="46"/>
        <v>3.179035646267323</v>
      </c>
      <c r="K597" s="5">
        <f t="shared" si="47"/>
        <v>3.179035646267323</v>
      </c>
      <c r="L597" s="5">
        <f t="shared" si="48"/>
        <v>10.106267640238297</v>
      </c>
      <c r="M597" s="54">
        <f t="shared" si="49"/>
        <v>2.427990271549469E-2</v>
      </c>
    </row>
    <row r="598" spans="7:13" x14ac:dyDescent="0.3">
      <c r="G598" s="79">
        <v>44327</v>
      </c>
      <c r="H598" s="80">
        <v>131.624</v>
      </c>
      <c r="I598" s="16">
        <f t="shared" si="45"/>
        <v>128.0716679183594</v>
      </c>
      <c r="J598" s="5">
        <f t="shared" si="46"/>
        <v>3.5523320816405999</v>
      </c>
      <c r="K598" s="5">
        <f t="shared" si="47"/>
        <v>3.5523320816405999</v>
      </c>
      <c r="L598" s="5">
        <f t="shared" si="48"/>
        <v>12.619063218253038</v>
      </c>
      <c r="M598" s="54">
        <f t="shared" si="49"/>
        <v>2.698848296390172E-2</v>
      </c>
    </row>
    <row r="599" spans="7:13" x14ac:dyDescent="0.3">
      <c r="G599" s="79">
        <v>44328</v>
      </c>
      <c r="H599" s="80">
        <v>128.04349999999999</v>
      </c>
      <c r="I599" s="16">
        <f t="shared" si="45"/>
        <v>128.42690112652346</v>
      </c>
      <c r="J599" s="5">
        <f t="shared" si="46"/>
        <v>-0.38340112652346647</v>
      </c>
      <c r="K599" s="5">
        <f t="shared" si="47"/>
        <v>0.38340112652346647</v>
      </c>
      <c r="L599" s="5">
        <f t="shared" si="48"/>
        <v>0.14699642381946315</v>
      </c>
      <c r="M599" s="54">
        <f t="shared" si="49"/>
        <v>2.9943037055646438E-3</v>
      </c>
    </row>
    <row r="600" spans="7:13" x14ac:dyDescent="0.3">
      <c r="G600" s="79">
        <v>44329</v>
      </c>
      <c r="H600" s="80">
        <v>128.25470000000001</v>
      </c>
      <c r="I600" s="16">
        <f t="shared" si="45"/>
        <v>128.38856101387111</v>
      </c>
      <c r="J600" s="5">
        <f t="shared" si="46"/>
        <v>-0.13386101387109761</v>
      </c>
      <c r="K600" s="5">
        <f t="shared" si="47"/>
        <v>0.13386101387109761</v>
      </c>
      <c r="L600" s="5">
        <f t="shared" si="48"/>
        <v>1.7918771034598189E-2</v>
      </c>
      <c r="M600" s="54">
        <f t="shared" si="49"/>
        <v>1.0437123463787105E-3</v>
      </c>
    </row>
    <row r="601" spans="7:13" x14ac:dyDescent="0.3">
      <c r="G601" s="79">
        <v>44330</v>
      </c>
      <c r="H601" s="80">
        <v>130.48159999999999</v>
      </c>
      <c r="I601" s="16">
        <f t="shared" si="45"/>
        <v>128.375174912484</v>
      </c>
      <c r="J601" s="5">
        <f t="shared" si="46"/>
        <v>2.1064250875159871</v>
      </c>
      <c r="K601" s="5">
        <f t="shared" si="47"/>
        <v>2.1064250875159871</v>
      </c>
      <c r="L601" s="5">
        <f t="shared" si="48"/>
        <v>4.4370266493167341</v>
      </c>
      <c r="M601" s="54">
        <f t="shared" si="49"/>
        <v>1.6143464576737158E-2</v>
      </c>
    </row>
    <row r="602" spans="7:13" x14ac:dyDescent="0.3">
      <c r="G602" s="79">
        <v>44333</v>
      </c>
      <c r="H602" s="80">
        <v>130.94239999999999</v>
      </c>
      <c r="I602" s="16">
        <f t="shared" si="45"/>
        <v>128.58581742123562</v>
      </c>
      <c r="J602" s="5">
        <f t="shared" si="46"/>
        <v>2.3565825787643746</v>
      </c>
      <c r="K602" s="5">
        <f t="shared" si="47"/>
        <v>2.3565825787643746</v>
      </c>
      <c r="L602" s="5">
        <f t="shared" si="48"/>
        <v>5.5534814505357497</v>
      </c>
      <c r="M602" s="54">
        <f t="shared" si="49"/>
        <v>1.7997093216287275E-2</v>
      </c>
    </row>
    <row r="603" spans="7:13" x14ac:dyDescent="0.3">
      <c r="G603" s="79">
        <v>44334</v>
      </c>
      <c r="H603" s="80">
        <v>130.12649999999999</v>
      </c>
      <c r="I603" s="16">
        <f t="shared" si="45"/>
        <v>128.82147567911204</v>
      </c>
      <c r="J603" s="5">
        <f t="shared" si="46"/>
        <v>1.3050243208879522</v>
      </c>
      <c r="K603" s="5">
        <f t="shared" si="47"/>
        <v>1.3050243208879522</v>
      </c>
      <c r="L603" s="5">
        <f t="shared" si="48"/>
        <v>1.7030884781090607</v>
      </c>
      <c r="M603" s="54">
        <f t="shared" si="49"/>
        <v>1.0028889741043925E-2</v>
      </c>
    </row>
    <row r="604" spans="7:13" x14ac:dyDescent="0.3">
      <c r="G604" s="79">
        <v>44335</v>
      </c>
      <c r="H604" s="80">
        <v>127.6307</v>
      </c>
      <c r="I604" s="16">
        <f t="shared" si="45"/>
        <v>128.95197811120084</v>
      </c>
      <c r="J604" s="5">
        <f t="shared" si="46"/>
        <v>-1.32127811120084</v>
      </c>
      <c r="K604" s="5">
        <f t="shared" si="47"/>
        <v>1.32127811120084</v>
      </c>
      <c r="L604" s="5">
        <f t="shared" si="48"/>
        <v>1.7457758471384595</v>
      </c>
      <c r="M604" s="54">
        <f t="shared" si="49"/>
        <v>1.0352353400873301E-2</v>
      </c>
    </row>
    <row r="605" spans="7:13" x14ac:dyDescent="0.3">
      <c r="G605" s="79">
        <v>44336</v>
      </c>
      <c r="H605" s="80">
        <v>127.92829999999999</v>
      </c>
      <c r="I605" s="16">
        <f t="shared" si="45"/>
        <v>128.81985030008076</v>
      </c>
      <c r="J605" s="5">
        <f t="shared" si="46"/>
        <v>-0.89155030008076608</v>
      </c>
      <c r="K605" s="5">
        <f t="shared" si="47"/>
        <v>0.89155030008076608</v>
      </c>
      <c r="L605" s="5">
        <f t="shared" si="48"/>
        <v>0.79486193757410406</v>
      </c>
      <c r="M605" s="54">
        <f t="shared" si="49"/>
        <v>6.9691405270043147E-3</v>
      </c>
    </row>
    <row r="606" spans="7:13" x14ac:dyDescent="0.3">
      <c r="G606" s="79">
        <v>44337</v>
      </c>
      <c r="H606" s="80">
        <v>127.34269999999999</v>
      </c>
      <c r="I606" s="16">
        <f t="shared" si="45"/>
        <v>128.73069527007269</v>
      </c>
      <c r="J606" s="5">
        <f t="shared" si="46"/>
        <v>-1.3879952700726932</v>
      </c>
      <c r="K606" s="5">
        <f t="shared" si="47"/>
        <v>1.3879952700726932</v>
      </c>
      <c r="L606" s="5">
        <f t="shared" si="48"/>
        <v>1.9265308697441685</v>
      </c>
      <c r="M606" s="54">
        <f t="shared" si="49"/>
        <v>1.0899684631099334E-2</v>
      </c>
    </row>
    <row r="607" spans="7:13" x14ac:dyDescent="0.3">
      <c r="G607" s="79">
        <v>44340</v>
      </c>
      <c r="H607" s="80">
        <v>128.6866</v>
      </c>
      <c r="I607" s="16">
        <f t="shared" si="45"/>
        <v>128.59189574306544</v>
      </c>
      <c r="J607" s="5">
        <f t="shared" si="46"/>
        <v>9.4704256934562636E-2</v>
      </c>
      <c r="K607" s="5">
        <f t="shared" si="47"/>
        <v>9.4704256934562636E-2</v>
      </c>
      <c r="L607" s="5">
        <f t="shared" si="48"/>
        <v>8.9688962815276559E-3</v>
      </c>
      <c r="M607" s="54">
        <f t="shared" si="49"/>
        <v>7.3592943581198542E-4</v>
      </c>
    </row>
    <row r="608" spans="7:13" x14ac:dyDescent="0.3">
      <c r="G608" s="79">
        <v>44341</v>
      </c>
      <c r="H608" s="80">
        <v>128.93620000000001</v>
      </c>
      <c r="I608" s="16">
        <f t="shared" si="45"/>
        <v>128.60136616875889</v>
      </c>
      <c r="J608" s="5">
        <f t="shared" si="46"/>
        <v>0.3348338312411272</v>
      </c>
      <c r="K608" s="5">
        <f t="shared" si="47"/>
        <v>0.3348338312411272</v>
      </c>
      <c r="L608" s="5">
        <f t="shared" si="48"/>
        <v>0.11211369454361166</v>
      </c>
      <c r="M608" s="54">
        <f t="shared" si="49"/>
        <v>2.5968954509371857E-3</v>
      </c>
    </row>
    <row r="609" spans="7:13" x14ac:dyDescent="0.3">
      <c r="G609" s="79">
        <v>44342</v>
      </c>
      <c r="H609" s="80">
        <v>131.4032</v>
      </c>
      <c r="I609" s="16">
        <f t="shared" si="45"/>
        <v>128.63484955188301</v>
      </c>
      <c r="J609" s="5">
        <f t="shared" si="46"/>
        <v>2.7683504481169905</v>
      </c>
      <c r="K609" s="5">
        <f t="shared" si="47"/>
        <v>2.7683504481169905</v>
      </c>
      <c r="L609" s="5">
        <f t="shared" si="48"/>
        <v>7.6637642035895421</v>
      </c>
      <c r="M609" s="54">
        <f t="shared" si="49"/>
        <v>2.1067602981639646E-2</v>
      </c>
    </row>
    <row r="610" spans="7:13" x14ac:dyDescent="0.3">
      <c r="G610" s="79">
        <v>44343</v>
      </c>
      <c r="H610" s="80">
        <v>131.0864</v>
      </c>
      <c r="I610" s="16">
        <f t="shared" si="45"/>
        <v>128.9116845966947</v>
      </c>
      <c r="J610" s="5">
        <f t="shared" si="46"/>
        <v>2.1747154033052993</v>
      </c>
      <c r="K610" s="5">
        <f t="shared" si="47"/>
        <v>2.1747154033052993</v>
      </c>
      <c r="L610" s="5">
        <f t="shared" si="48"/>
        <v>4.7293870853733306</v>
      </c>
      <c r="M610" s="54">
        <f t="shared" si="49"/>
        <v>1.6589939179848554E-2</v>
      </c>
    </row>
    <row r="611" spans="7:13" x14ac:dyDescent="0.3">
      <c r="G611" s="79">
        <v>44344</v>
      </c>
      <c r="H611" s="80">
        <v>131.25470000000001</v>
      </c>
      <c r="I611" s="16">
        <f t="shared" si="45"/>
        <v>129.12915613702523</v>
      </c>
      <c r="J611" s="5">
        <f t="shared" si="46"/>
        <v>2.12554386297478</v>
      </c>
      <c r="K611" s="5">
        <f t="shared" si="47"/>
        <v>2.12554386297478</v>
      </c>
      <c r="L611" s="5">
        <f t="shared" si="48"/>
        <v>4.5179367134297506</v>
      </c>
      <c r="M611" s="54">
        <f t="shared" si="49"/>
        <v>1.6194040007518052E-2</v>
      </c>
    </row>
    <row r="612" spans="7:13" x14ac:dyDescent="0.3">
      <c r="G612" s="79">
        <v>44348</v>
      </c>
      <c r="H612" s="80">
        <v>129.37909999999999</v>
      </c>
      <c r="I612" s="16">
        <f t="shared" si="45"/>
        <v>129.34171052332272</v>
      </c>
      <c r="J612" s="5">
        <f t="shared" si="46"/>
        <v>3.7389476677276434E-2</v>
      </c>
      <c r="K612" s="5">
        <f t="shared" si="47"/>
        <v>3.7389476677276434E-2</v>
      </c>
      <c r="L612" s="5">
        <f t="shared" si="48"/>
        <v>1.3979729662005984E-3</v>
      </c>
      <c r="M612" s="54">
        <f t="shared" si="49"/>
        <v>2.8899162752930293E-4</v>
      </c>
    </row>
    <row r="613" spans="7:13" x14ac:dyDescent="0.3">
      <c r="G613" s="79">
        <v>44349</v>
      </c>
      <c r="H613" s="80">
        <v>129.0521</v>
      </c>
      <c r="I613" s="16">
        <f t="shared" si="45"/>
        <v>129.34544947099045</v>
      </c>
      <c r="J613" s="5">
        <f t="shared" si="46"/>
        <v>-0.29334947099044939</v>
      </c>
      <c r="K613" s="5">
        <f t="shared" si="47"/>
        <v>0.29334947099044939</v>
      </c>
      <c r="L613" s="5">
        <f t="shared" si="48"/>
        <v>8.6053912130376511E-2</v>
      </c>
      <c r="M613" s="54">
        <f t="shared" si="49"/>
        <v>2.273108852862134E-3</v>
      </c>
    </row>
    <row r="614" spans="7:13" x14ac:dyDescent="0.3">
      <c r="G614" s="79">
        <v>44350</v>
      </c>
      <c r="H614" s="80">
        <v>129.0521</v>
      </c>
      <c r="I614" s="16">
        <f t="shared" si="45"/>
        <v>129.3161145238914</v>
      </c>
      <c r="J614" s="5">
        <f t="shared" si="46"/>
        <v>-0.26401452389140445</v>
      </c>
      <c r="K614" s="5">
        <f t="shared" si="47"/>
        <v>0.26401452389140445</v>
      </c>
      <c r="L614" s="5">
        <f t="shared" si="48"/>
        <v>6.970366882560497E-2</v>
      </c>
      <c r="M614" s="54">
        <f t="shared" si="49"/>
        <v>2.0457979675759207E-3</v>
      </c>
    </row>
    <row r="615" spans="7:13" x14ac:dyDescent="0.3">
      <c r="G615" s="79">
        <v>44351</v>
      </c>
      <c r="H615" s="80">
        <v>128.63849999999999</v>
      </c>
      <c r="I615" s="16">
        <f t="shared" si="45"/>
        <v>129.28971307150226</v>
      </c>
      <c r="J615" s="5">
        <f t="shared" si="46"/>
        <v>-0.65121307150226926</v>
      </c>
      <c r="K615" s="5">
        <f t="shared" si="47"/>
        <v>0.65121307150226926</v>
      </c>
      <c r="L615" s="5">
        <f t="shared" si="48"/>
        <v>0.42407846449541964</v>
      </c>
      <c r="M615" s="54">
        <f t="shared" si="49"/>
        <v>5.0623496970368066E-3</v>
      </c>
    </row>
    <row r="616" spans="7:13" x14ac:dyDescent="0.3">
      <c r="G616" s="79">
        <v>44354</v>
      </c>
      <c r="H616" s="80">
        <v>128.84049999999999</v>
      </c>
      <c r="I616" s="16">
        <f t="shared" si="45"/>
        <v>129.22459176435206</v>
      </c>
      <c r="J616" s="5">
        <f t="shared" si="46"/>
        <v>-0.38409176435206405</v>
      </c>
      <c r="K616" s="5">
        <f t="shared" si="47"/>
        <v>0.38409176435206405</v>
      </c>
      <c r="L616" s="5">
        <f t="shared" si="48"/>
        <v>0.1475264834430815</v>
      </c>
      <c r="M616" s="54">
        <f t="shared" si="49"/>
        <v>2.9811415226738804E-3</v>
      </c>
    </row>
    <row r="617" spans="7:13" x14ac:dyDescent="0.3">
      <c r="G617" s="79">
        <v>44355</v>
      </c>
      <c r="H617" s="80">
        <v>128.26339999999999</v>
      </c>
      <c r="I617" s="16">
        <f t="shared" si="45"/>
        <v>129.18618258791685</v>
      </c>
      <c r="J617" s="5">
        <f t="shared" si="46"/>
        <v>-0.9227825879168563</v>
      </c>
      <c r="K617" s="5">
        <f t="shared" si="47"/>
        <v>0.9227825879168563</v>
      </c>
      <c r="L617" s="5">
        <f t="shared" si="48"/>
        <v>0.85152770456253057</v>
      </c>
      <c r="M617" s="54">
        <f t="shared" si="49"/>
        <v>7.1944341715318352E-3</v>
      </c>
    </row>
    <row r="618" spans="7:13" x14ac:dyDescent="0.3">
      <c r="G618" s="79">
        <v>44356</v>
      </c>
      <c r="H618" s="80">
        <v>126.8109</v>
      </c>
      <c r="I618" s="16">
        <f t="shared" si="45"/>
        <v>129.09390432912517</v>
      </c>
      <c r="J618" s="5">
        <f t="shared" si="46"/>
        <v>-2.2830043291251627</v>
      </c>
      <c r="K618" s="5">
        <f t="shared" si="47"/>
        <v>2.2830043291251627</v>
      </c>
      <c r="L618" s="5">
        <f t="shared" si="48"/>
        <v>5.2121087668042341</v>
      </c>
      <c r="M618" s="54">
        <f t="shared" si="49"/>
        <v>1.8003218407291192E-2</v>
      </c>
    </row>
    <row r="619" spans="7:13" x14ac:dyDescent="0.3">
      <c r="G619" s="79">
        <v>44357</v>
      </c>
      <c r="H619" s="80">
        <v>125.9837</v>
      </c>
      <c r="I619" s="16">
        <f t="shared" si="45"/>
        <v>128.86560389621266</v>
      </c>
      <c r="J619" s="5">
        <f t="shared" si="46"/>
        <v>-2.8819038962126626</v>
      </c>
      <c r="K619" s="5">
        <f t="shared" si="47"/>
        <v>2.8819038962126626</v>
      </c>
      <c r="L619" s="5">
        <f t="shared" si="48"/>
        <v>8.3053700670057253</v>
      </c>
      <c r="M619" s="54">
        <f t="shared" si="49"/>
        <v>2.287521239821233E-2</v>
      </c>
    </row>
    <row r="620" spans="7:13" x14ac:dyDescent="0.3">
      <c r="G620" s="79">
        <v>44358</v>
      </c>
      <c r="H620" s="80">
        <v>126.9071</v>
      </c>
      <c r="I620" s="16">
        <f t="shared" si="45"/>
        <v>128.5774135065914</v>
      </c>
      <c r="J620" s="5">
        <f t="shared" si="46"/>
        <v>-1.6703135065913983</v>
      </c>
      <c r="K620" s="5">
        <f t="shared" si="47"/>
        <v>1.6703135065913983</v>
      </c>
      <c r="L620" s="5">
        <f t="shared" si="48"/>
        <v>2.7899472103016532</v>
      </c>
      <c r="M620" s="54">
        <f t="shared" si="49"/>
        <v>1.316170258867627E-2</v>
      </c>
    </row>
    <row r="621" spans="7:13" x14ac:dyDescent="0.3">
      <c r="G621" s="79">
        <v>44361</v>
      </c>
      <c r="H621" s="80">
        <v>126.3493</v>
      </c>
      <c r="I621" s="16">
        <f t="shared" si="45"/>
        <v>128.41038215593227</v>
      </c>
      <c r="J621" s="5">
        <f t="shared" si="46"/>
        <v>-2.0610821559322687</v>
      </c>
      <c r="K621" s="5">
        <f t="shared" si="47"/>
        <v>2.0610821559322687</v>
      </c>
      <c r="L621" s="5">
        <f t="shared" si="48"/>
        <v>4.2480596535024091</v>
      </c>
      <c r="M621" s="54">
        <f t="shared" si="49"/>
        <v>1.6312572811501676E-2</v>
      </c>
    </row>
    <row r="622" spans="7:13" x14ac:dyDescent="0.3">
      <c r="G622" s="79">
        <v>44362</v>
      </c>
      <c r="H622" s="80">
        <v>125.3201</v>
      </c>
      <c r="I622" s="16">
        <f t="shared" si="45"/>
        <v>128.20427394033905</v>
      </c>
      <c r="J622" s="5">
        <f t="shared" si="46"/>
        <v>-2.8841739403390534</v>
      </c>
      <c r="K622" s="5">
        <f t="shared" si="47"/>
        <v>2.8841739403390534</v>
      </c>
      <c r="L622" s="5">
        <f t="shared" si="48"/>
        <v>8.3184593181309019</v>
      </c>
      <c r="M622" s="54">
        <f t="shared" si="49"/>
        <v>2.3014456103522526E-2</v>
      </c>
    </row>
    <row r="623" spans="7:13" x14ac:dyDescent="0.3">
      <c r="G623" s="79">
        <v>44363</v>
      </c>
      <c r="H623" s="80">
        <v>125.4259</v>
      </c>
      <c r="I623" s="16">
        <f t="shared" si="45"/>
        <v>127.91585654630515</v>
      </c>
      <c r="J623" s="5">
        <f t="shared" si="46"/>
        <v>-2.4899565463051516</v>
      </c>
      <c r="K623" s="5">
        <f t="shared" si="47"/>
        <v>2.4899565463051516</v>
      </c>
      <c r="L623" s="5">
        <f t="shared" si="48"/>
        <v>6.199883602487879</v>
      </c>
      <c r="M623" s="54">
        <f t="shared" si="49"/>
        <v>1.9852012593133888E-2</v>
      </c>
    </row>
    <row r="624" spans="7:13" x14ac:dyDescent="0.3">
      <c r="G624" s="79">
        <v>44364</v>
      </c>
      <c r="H624" s="80">
        <v>124.00230000000001</v>
      </c>
      <c r="I624" s="16">
        <f t="shared" si="45"/>
        <v>127.66686089167465</v>
      </c>
      <c r="J624" s="5">
        <f t="shared" si="46"/>
        <v>-3.6645608916746397</v>
      </c>
      <c r="K624" s="5">
        <f t="shared" si="47"/>
        <v>3.6645608916746397</v>
      </c>
      <c r="L624" s="5">
        <f t="shared" si="48"/>
        <v>13.429006528791231</v>
      </c>
      <c r="M624" s="54">
        <f t="shared" si="49"/>
        <v>2.9552362268075991E-2</v>
      </c>
    </row>
    <row r="625" spans="7:13" x14ac:dyDescent="0.3">
      <c r="G625" s="79">
        <v>44365</v>
      </c>
      <c r="H625" s="80">
        <v>123.51179999999999</v>
      </c>
      <c r="I625" s="16">
        <f t="shared" si="45"/>
        <v>127.30040480250719</v>
      </c>
      <c r="J625" s="5">
        <f t="shared" si="46"/>
        <v>-3.7886048025071943</v>
      </c>
      <c r="K625" s="5">
        <f t="shared" si="47"/>
        <v>3.7886048025071943</v>
      </c>
      <c r="L625" s="5">
        <f t="shared" si="48"/>
        <v>14.353526349580576</v>
      </c>
      <c r="M625" s="54">
        <f t="shared" si="49"/>
        <v>3.0674031165501551E-2</v>
      </c>
    </row>
    <row r="626" spans="7:13" x14ac:dyDescent="0.3">
      <c r="G626" s="79">
        <v>44368</v>
      </c>
      <c r="H626" s="80">
        <v>125.1181</v>
      </c>
      <c r="I626" s="16">
        <f t="shared" si="45"/>
        <v>126.92154432225647</v>
      </c>
      <c r="J626" s="5">
        <f t="shared" si="46"/>
        <v>-1.8034443222564676</v>
      </c>
      <c r="K626" s="5">
        <f t="shared" si="47"/>
        <v>1.8034443222564676</v>
      </c>
      <c r="L626" s="5">
        <f t="shared" si="48"/>
        <v>3.2524114234790895</v>
      </c>
      <c r="M626" s="54">
        <f t="shared" si="49"/>
        <v>1.4413936291043962E-2</v>
      </c>
    </row>
    <row r="627" spans="7:13" x14ac:dyDescent="0.3">
      <c r="G627" s="79">
        <v>44369</v>
      </c>
      <c r="H627" s="80">
        <v>127.42659999999999</v>
      </c>
      <c r="I627" s="16">
        <f t="shared" si="45"/>
        <v>126.74119989003081</v>
      </c>
      <c r="J627" s="5">
        <f t="shared" si="46"/>
        <v>0.68540010996917999</v>
      </c>
      <c r="K627" s="5">
        <f t="shared" si="47"/>
        <v>0.68540010996917999</v>
      </c>
      <c r="L627" s="5">
        <f t="shared" si="48"/>
        <v>0.46977331074576401</v>
      </c>
      <c r="M627" s="54">
        <f t="shared" si="49"/>
        <v>5.3787836289219048E-3</v>
      </c>
    </row>
    <row r="628" spans="7:13" x14ac:dyDescent="0.3">
      <c r="G628" s="79">
        <v>44370</v>
      </c>
      <c r="H628" s="80">
        <v>128.02289999999999</v>
      </c>
      <c r="I628" s="16">
        <f t="shared" si="45"/>
        <v>126.80973990102774</v>
      </c>
      <c r="J628" s="5">
        <f t="shared" si="46"/>
        <v>1.2131600989722529</v>
      </c>
      <c r="K628" s="5">
        <f t="shared" si="47"/>
        <v>1.2131600989722529</v>
      </c>
      <c r="L628" s="5">
        <f t="shared" si="48"/>
        <v>1.4717574257383663</v>
      </c>
      <c r="M628" s="54">
        <f t="shared" si="49"/>
        <v>9.4761179364961489E-3</v>
      </c>
    </row>
    <row r="629" spans="7:13" x14ac:dyDescent="0.3">
      <c r="G629" s="79">
        <v>44371</v>
      </c>
      <c r="H629" s="80">
        <v>128.50380000000001</v>
      </c>
      <c r="I629" s="16">
        <f t="shared" si="45"/>
        <v>126.93105591092497</v>
      </c>
      <c r="J629" s="5">
        <f t="shared" si="46"/>
        <v>1.5727440890750444</v>
      </c>
      <c r="K629" s="5">
        <f t="shared" si="47"/>
        <v>1.5727440890750444</v>
      </c>
      <c r="L629" s="5">
        <f t="shared" si="48"/>
        <v>2.4735239697204912</v>
      </c>
      <c r="M629" s="54">
        <f t="shared" si="49"/>
        <v>1.2238891683164577E-2</v>
      </c>
    </row>
    <row r="630" spans="7:13" x14ac:dyDescent="0.3">
      <c r="G630" s="79">
        <v>44372</v>
      </c>
      <c r="H630" s="80">
        <v>148.4623</v>
      </c>
      <c r="I630" s="16">
        <f t="shared" si="45"/>
        <v>127.08833031983248</v>
      </c>
      <c r="J630" s="5">
        <f t="shared" si="46"/>
        <v>21.373969680167519</v>
      </c>
      <c r="K630" s="5">
        <f t="shared" si="47"/>
        <v>21.373969680167519</v>
      </c>
      <c r="L630" s="5">
        <f t="shared" si="48"/>
        <v>456.84657988872038</v>
      </c>
      <c r="M630" s="54">
        <f t="shared" si="49"/>
        <v>0.14396900546581537</v>
      </c>
    </row>
    <row r="631" spans="7:13" x14ac:dyDescent="0.3">
      <c r="G631" s="79">
        <v>44375</v>
      </c>
      <c r="H631" s="80">
        <v>146.54820000000001</v>
      </c>
      <c r="I631" s="16">
        <f t="shared" si="45"/>
        <v>129.22572728784922</v>
      </c>
      <c r="J631" s="5">
        <f t="shared" si="46"/>
        <v>17.322472712150784</v>
      </c>
      <c r="K631" s="5">
        <f t="shared" si="47"/>
        <v>17.322472712150784</v>
      </c>
      <c r="L631" s="5">
        <f t="shared" si="48"/>
        <v>300.06806086320853</v>
      </c>
      <c r="M631" s="54">
        <f t="shared" si="49"/>
        <v>0.11820324447622545</v>
      </c>
    </row>
    <row r="632" spans="7:13" x14ac:dyDescent="0.3">
      <c r="G632" s="79">
        <v>44376</v>
      </c>
      <c r="H632" s="80">
        <v>150.00129999999999</v>
      </c>
      <c r="I632" s="16">
        <f t="shared" si="45"/>
        <v>130.95797455906433</v>
      </c>
      <c r="J632" s="5">
        <f t="shared" si="46"/>
        <v>19.043325440935661</v>
      </c>
      <c r="K632" s="5">
        <f t="shared" si="47"/>
        <v>19.043325440935661</v>
      </c>
      <c r="L632" s="5">
        <f t="shared" si="48"/>
        <v>362.64824384938737</v>
      </c>
      <c r="M632" s="54">
        <f t="shared" si="49"/>
        <v>0.12695440266808131</v>
      </c>
    </row>
    <row r="633" spans="7:13" x14ac:dyDescent="0.3">
      <c r="G633" s="79">
        <v>44377</v>
      </c>
      <c r="H633" s="80">
        <v>148.59700000000001</v>
      </c>
      <c r="I633" s="16">
        <f t="shared" si="45"/>
        <v>132.86230710315789</v>
      </c>
      <c r="J633" s="5">
        <f t="shared" si="46"/>
        <v>15.73469289684212</v>
      </c>
      <c r="K633" s="5">
        <f t="shared" si="47"/>
        <v>15.73469289684212</v>
      </c>
      <c r="L633" s="5">
        <f t="shared" si="48"/>
        <v>247.58056055793386</v>
      </c>
      <c r="M633" s="54">
        <f t="shared" si="49"/>
        <v>0.10588836178955241</v>
      </c>
    </row>
    <row r="634" spans="7:13" x14ac:dyDescent="0.3">
      <c r="G634" s="79">
        <v>44378</v>
      </c>
      <c r="H634" s="80">
        <v>151.97309999999999</v>
      </c>
      <c r="I634" s="16">
        <f t="shared" si="45"/>
        <v>134.43577639284209</v>
      </c>
      <c r="J634" s="5">
        <f t="shared" si="46"/>
        <v>17.537323607157902</v>
      </c>
      <c r="K634" s="5">
        <f t="shared" si="47"/>
        <v>17.537323607157902</v>
      </c>
      <c r="L634" s="5">
        <f t="shared" si="48"/>
        <v>307.55771930217782</v>
      </c>
      <c r="M634" s="54">
        <f t="shared" si="49"/>
        <v>0.11539755132426661</v>
      </c>
    </row>
    <row r="635" spans="7:13" x14ac:dyDescent="0.3">
      <c r="G635" s="79">
        <v>44379</v>
      </c>
      <c r="H635" s="80">
        <v>153.64670000000001</v>
      </c>
      <c r="I635" s="16">
        <f t="shared" si="45"/>
        <v>136.18950875355787</v>
      </c>
      <c r="J635" s="5">
        <f t="shared" si="46"/>
        <v>17.457191246442136</v>
      </c>
      <c r="K635" s="5">
        <f t="shared" si="47"/>
        <v>17.457191246442136</v>
      </c>
      <c r="L635" s="5">
        <f t="shared" si="48"/>
        <v>304.75352621485592</v>
      </c>
      <c r="M635" s="54">
        <f t="shared" si="49"/>
        <v>0.11361904451213163</v>
      </c>
    </row>
    <row r="636" spans="7:13" x14ac:dyDescent="0.3">
      <c r="G636" s="79">
        <v>44383</v>
      </c>
      <c r="H636" s="80">
        <v>154.0026</v>
      </c>
      <c r="I636" s="16">
        <f t="shared" si="45"/>
        <v>137.93522787820208</v>
      </c>
      <c r="J636" s="5">
        <f t="shared" si="46"/>
        <v>16.067372121797916</v>
      </c>
      <c r="K636" s="5">
        <f t="shared" si="47"/>
        <v>16.067372121797916</v>
      </c>
      <c r="L636" s="5">
        <f t="shared" si="48"/>
        <v>258.16044690032885</v>
      </c>
      <c r="M636" s="54">
        <f t="shared" si="49"/>
        <v>0.1043318237601048</v>
      </c>
    </row>
    <row r="637" spans="7:13" x14ac:dyDescent="0.3">
      <c r="G637" s="79">
        <v>44384</v>
      </c>
      <c r="H637" s="80">
        <v>154.05070000000001</v>
      </c>
      <c r="I637" s="16">
        <f t="shared" si="45"/>
        <v>139.54196509038186</v>
      </c>
      <c r="J637" s="5">
        <f t="shared" si="46"/>
        <v>14.508734909618141</v>
      </c>
      <c r="K637" s="5">
        <f t="shared" si="47"/>
        <v>14.508734909618141</v>
      </c>
      <c r="L637" s="5">
        <f t="shared" si="48"/>
        <v>210.50338867757213</v>
      </c>
      <c r="M637" s="54">
        <f t="shared" si="49"/>
        <v>9.4181557822315257E-2</v>
      </c>
    </row>
    <row r="638" spans="7:13" x14ac:dyDescent="0.3">
      <c r="G638" s="79">
        <v>44385</v>
      </c>
      <c r="H638" s="80">
        <v>154.50280000000001</v>
      </c>
      <c r="I638" s="16">
        <f t="shared" si="45"/>
        <v>140.99283858134368</v>
      </c>
      <c r="J638" s="5">
        <f t="shared" si="46"/>
        <v>13.509961418656331</v>
      </c>
      <c r="K638" s="5">
        <f t="shared" si="47"/>
        <v>13.509961418656331</v>
      </c>
      <c r="L638" s="5">
        <f t="shared" si="48"/>
        <v>182.51905753358261</v>
      </c>
      <c r="M638" s="54">
        <f t="shared" si="49"/>
        <v>8.7441531277467663E-2</v>
      </c>
    </row>
    <row r="639" spans="7:13" x14ac:dyDescent="0.3">
      <c r="G639" s="79">
        <v>44386</v>
      </c>
      <c r="H639" s="80">
        <v>154.8587</v>
      </c>
      <c r="I639" s="16">
        <f t="shared" si="45"/>
        <v>142.34383472320931</v>
      </c>
      <c r="J639" s="5">
        <f t="shared" si="46"/>
        <v>12.514865276790687</v>
      </c>
      <c r="K639" s="5">
        <f t="shared" si="47"/>
        <v>12.514865276790687</v>
      </c>
      <c r="L639" s="5">
        <f t="shared" si="48"/>
        <v>156.62185289622124</v>
      </c>
      <c r="M639" s="54">
        <f t="shared" si="49"/>
        <v>8.0814738059861585E-2</v>
      </c>
    </row>
    <row r="640" spans="7:13" x14ac:dyDescent="0.3">
      <c r="G640" s="79">
        <v>44389</v>
      </c>
      <c r="H640" s="80">
        <v>155.6474</v>
      </c>
      <c r="I640" s="16">
        <f t="shared" si="45"/>
        <v>143.59532125088839</v>
      </c>
      <c r="J640" s="5">
        <f t="shared" si="46"/>
        <v>12.052078749111615</v>
      </c>
      <c r="K640" s="5">
        <f t="shared" si="47"/>
        <v>12.052078749111615</v>
      </c>
      <c r="L640" s="5">
        <f t="shared" si="48"/>
        <v>145.2526021747878</v>
      </c>
      <c r="M640" s="54">
        <f t="shared" si="49"/>
        <v>7.7431931076983068E-2</v>
      </c>
    </row>
    <row r="641" spans="7:13" x14ac:dyDescent="0.3">
      <c r="G641" s="79">
        <v>44390</v>
      </c>
      <c r="H641" s="80">
        <v>155.42609999999999</v>
      </c>
      <c r="I641" s="16">
        <f t="shared" si="45"/>
        <v>144.80052912579956</v>
      </c>
      <c r="J641" s="5">
        <f t="shared" si="46"/>
        <v>10.625570874200434</v>
      </c>
      <c r="K641" s="5">
        <f t="shared" si="47"/>
        <v>10.625570874200434</v>
      </c>
      <c r="L641" s="5">
        <f t="shared" si="48"/>
        <v>112.90275640265658</v>
      </c>
      <c r="M641" s="54">
        <f t="shared" si="49"/>
        <v>6.8364134943876442E-2</v>
      </c>
    </row>
    <row r="642" spans="7:13" x14ac:dyDescent="0.3">
      <c r="G642" s="79">
        <v>44391</v>
      </c>
      <c r="H642" s="80">
        <v>155.37809999999999</v>
      </c>
      <c r="I642" s="16">
        <f t="shared" si="45"/>
        <v>145.86308621321959</v>
      </c>
      <c r="J642" s="5">
        <f t="shared" si="46"/>
        <v>9.5150137867804006</v>
      </c>
      <c r="K642" s="5">
        <f t="shared" si="47"/>
        <v>9.5150137867804006</v>
      </c>
      <c r="L642" s="5">
        <f t="shared" si="48"/>
        <v>90.535487362621097</v>
      </c>
      <c r="M642" s="54">
        <f t="shared" si="49"/>
        <v>6.1237804985261123E-2</v>
      </c>
    </row>
    <row r="643" spans="7:13" x14ac:dyDescent="0.3">
      <c r="G643" s="79">
        <v>44392</v>
      </c>
      <c r="H643" s="80">
        <v>155.5223</v>
      </c>
      <c r="I643" s="16">
        <f t="shared" si="45"/>
        <v>146.81458759189763</v>
      </c>
      <c r="J643" s="5">
        <f t="shared" si="46"/>
        <v>8.7077124081023669</v>
      </c>
      <c r="K643" s="5">
        <f t="shared" si="47"/>
        <v>8.7077124081023669</v>
      </c>
      <c r="L643" s="5">
        <f t="shared" si="48"/>
        <v>75.824255382219917</v>
      </c>
      <c r="M643" s="54">
        <f t="shared" si="49"/>
        <v>5.5990121082972452E-2</v>
      </c>
    </row>
    <row r="644" spans="7:13" x14ac:dyDescent="0.3">
      <c r="G644" s="79">
        <v>44393</v>
      </c>
      <c r="H644" s="80">
        <v>153.7525</v>
      </c>
      <c r="I644" s="16">
        <f t="shared" si="45"/>
        <v>147.68535883270789</v>
      </c>
      <c r="J644" s="5">
        <f t="shared" si="46"/>
        <v>6.0671411672921067</v>
      </c>
      <c r="K644" s="5">
        <f t="shared" si="47"/>
        <v>6.0671411672921067</v>
      </c>
      <c r="L644" s="5">
        <f t="shared" si="48"/>
        <v>36.810201943850629</v>
      </c>
      <c r="M644" s="54">
        <f t="shared" si="49"/>
        <v>3.9460439129718909E-2</v>
      </c>
    </row>
    <row r="645" spans="7:13" x14ac:dyDescent="0.3">
      <c r="G645" s="79">
        <v>44396</v>
      </c>
      <c r="H645" s="80">
        <v>151.84800000000001</v>
      </c>
      <c r="I645" s="16">
        <f t="shared" si="45"/>
        <v>148.29207294943711</v>
      </c>
      <c r="J645" s="5">
        <f t="shared" si="46"/>
        <v>3.5559270505629001</v>
      </c>
      <c r="K645" s="5">
        <f t="shared" si="47"/>
        <v>3.5559270505629001</v>
      </c>
      <c r="L645" s="5">
        <f t="shared" si="48"/>
        <v>12.644617188924967</v>
      </c>
      <c r="M645" s="54">
        <f t="shared" si="49"/>
        <v>2.3417674586184208E-2</v>
      </c>
    </row>
    <row r="646" spans="7:13" x14ac:dyDescent="0.3">
      <c r="G646" s="79">
        <v>44397</v>
      </c>
      <c r="H646" s="80">
        <v>153.64670000000001</v>
      </c>
      <c r="I646" s="16">
        <f t="shared" ref="I646:I709" si="50">alpha*H645+(1-alpha)*I645</f>
        <v>148.64766565449341</v>
      </c>
      <c r="J646" s="5">
        <f t="shared" ref="J646:J709" si="51">H646-I646</f>
        <v>4.9990343455066011</v>
      </c>
      <c r="K646" s="5">
        <f t="shared" ref="K646:K709" si="52">ABS(J646)</f>
        <v>4.9990343455066011</v>
      </c>
      <c r="L646" s="5">
        <f t="shared" ref="L646:L709" si="53">J646^2</f>
        <v>24.990344387554611</v>
      </c>
      <c r="M646" s="54">
        <f t="shared" ref="M646:M709" si="54">K646/H646</f>
        <v>3.2535904419077021E-2</v>
      </c>
    </row>
    <row r="647" spans="7:13" x14ac:dyDescent="0.3">
      <c r="G647" s="79">
        <v>44398</v>
      </c>
      <c r="H647" s="80">
        <v>154.93559999999999</v>
      </c>
      <c r="I647" s="16">
        <f t="shared" si="50"/>
        <v>149.14756908904405</v>
      </c>
      <c r="J647" s="5">
        <f t="shared" si="51"/>
        <v>5.7880309109559391</v>
      </c>
      <c r="K647" s="5">
        <f t="shared" si="52"/>
        <v>5.7880309109559391</v>
      </c>
      <c r="L647" s="5">
        <f t="shared" si="53"/>
        <v>33.501301826181439</v>
      </c>
      <c r="M647" s="54">
        <f t="shared" si="54"/>
        <v>3.7357656413089954E-2</v>
      </c>
    </row>
    <row r="648" spans="7:13" x14ac:dyDescent="0.3">
      <c r="G648" s="79">
        <v>44399</v>
      </c>
      <c r="H648" s="80">
        <v>157.43639999999999</v>
      </c>
      <c r="I648" s="16">
        <f t="shared" si="50"/>
        <v>149.72637218013966</v>
      </c>
      <c r="J648" s="5">
        <f t="shared" si="51"/>
        <v>7.7100278198603291</v>
      </c>
      <c r="K648" s="5">
        <f t="shared" si="52"/>
        <v>7.7100278198603291</v>
      </c>
      <c r="L648" s="5">
        <f t="shared" si="53"/>
        <v>59.44452898302022</v>
      </c>
      <c r="M648" s="54">
        <f t="shared" si="54"/>
        <v>4.8972333080916038E-2</v>
      </c>
    </row>
    <row r="649" spans="7:13" x14ac:dyDescent="0.3">
      <c r="G649" s="79">
        <v>44400</v>
      </c>
      <c r="H649" s="80">
        <v>160.01419999999999</v>
      </c>
      <c r="I649" s="16">
        <f t="shared" si="50"/>
        <v>150.49737496212569</v>
      </c>
      <c r="J649" s="5">
        <f t="shared" si="51"/>
        <v>9.5168250378742982</v>
      </c>
      <c r="K649" s="5">
        <f t="shared" si="52"/>
        <v>9.5168250378742982</v>
      </c>
      <c r="L649" s="5">
        <f t="shared" si="53"/>
        <v>90.569958801511135</v>
      </c>
      <c r="M649" s="54">
        <f t="shared" si="54"/>
        <v>5.9474878091283767E-2</v>
      </c>
    </row>
    <row r="650" spans="7:13" x14ac:dyDescent="0.3">
      <c r="G650" s="79">
        <v>44403</v>
      </c>
      <c r="H650" s="80">
        <v>158.79259999999999</v>
      </c>
      <c r="I650" s="16">
        <f t="shared" si="50"/>
        <v>151.44905746591311</v>
      </c>
      <c r="J650" s="5">
        <f t="shared" si="51"/>
        <v>7.343542534086879</v>
      </c>
      <c r="K650" s="5">
        <f t="shared" si="52"/>
        <v>7.343542534086879</v>
      </c>
      <c r="L650" s="5">
        <f t="shared" si="53"/>
        <v>53.927616949943143</v>
      </c>
      <c r="M650" s="54">
        <f t="shared" si="54"/>
        <v>4.6246125663833702E-2</v>
      </c>
    </row>
    <row r="651" spans="7:13" x14ac:dyDescent="0.3">
      <c r="G651" s="79">
        <v>44404</v>
      </c>
      <c r="H651" s="80">
        <v>158.29249999999999</v>
      </c>
      <c r="I651" s="16">
        <f t="shared" si="50"/>
        <v>152.18341171932178</v>
      </c>
      <c r="J651" s="5">
        <f t="shared" si="51"/>
        <v>6.1090882806782076</v>
      </c>
      <c r="K651" s="5">
        <f t="shared" si="52"/>
        <v>6.1090882806782076</v>
      </c>
      <c r="L651" s="5">
        <f t="shared" si="53"/>
        <v>37.320959621119819</v>
      </c>
      <c r="M651" s="54">
        <f t="shared" si="54"/>
        <v>3.8593668560912286E-2</v>
      </c>
    </row>
    <row r="652" spans="7:13" x14ac:dyDescent="0.3">
      <c r="G652" s="79">
        <v>44405</v>
      </c>
      <c r="H652" s="80">
        <v>159.14850000000001</v>
      </c>
      <c r="I652" s="16">
        <f t="shared" si="50"/>
        <v>152.79432054738962</v>
      </c>
      <c r="J652" s="5">
        <f t="shared" si="51"/>
        <v>6.3541794526103956</v>
      </c>
      <c r="K652" s="5">
        <f t="shared" si="52"/>
        <v>6.3541794526103956</v>
      </c>
      <c r="L652" s="5">
        <f t="shared" si="53"/>
        <v>40.375596515976149</v>
      </c>
      <c r="M652" s="54">
        <f t="shared" si="54"/>
        <v>3.9926103309867171E-2</v>
      </c>
    </row>
    <row r="653" spans="7:13" x14ac:dyDescent="0.3">
      <c r="G653" s="79">
        <v>44406</v>
      </c>
      <c r="H653" s="80">
        <v>160.62020000000001</v>
      </c>
      <c r="I653" s="16">
        <f t="shared" si="50"/>
        <v>153.42973849265067</v>
      </c>
      <c r="J653" s="5">
        <f t="shared" si="51"/>
        <v>7.1904615073493403</v>
      </c>
      <c r="K653" s="5">
        <f t="shared" si="52"/>
        <v>7.1904615073493403</v>
      </c>
      <c r="L653" s="5">
        <f t="shared" si="53"/>
        <v>51.702736688672545</v>
      </c>
      <c r="M653" s="54">
        <f t="shared" si="54"/>
        <v>4.4766856891906126E-2</v>
      </c>
    </row>
    <row r="654" spans="7:13" x14ac:dyDescent="0.3">
      <c r="G654" s="79">
        <v>44407</v>
      </c>
      <c r="H654" s="80">
        <v>161.12029999999999</v>
      </c>
      <c r="I654" s="16">
        <f t="shared" si="50"/>
        <v>154.1487846433856</v>
      </c>
      <c r="J654" s="5">
        <f t="shared" si="51"/>
        <v>6.9715153566143897</v>
      </c>
      <c r="K654" s="5">
        <f t="shared" si="52"/>
        <v>6.9715153566143897</v>
      </c>
      <c r="L654" s="5">
        <f t="shared" si="53"/>
        <v>48.602026367510263</v>
      </c>
      <c r="M654" s="54">
        <f t="shared" si="54"/>
        <v>4.3269006801839309E-2</v>
      </c>
    </row>
    <row r="655" spans="7:13" x14ac:dyDescent="0.3">
      <c r="G655" s="79">
        <v>44410</v>
      </c>
      <c r="H655" s="80">
        <v>162.31299999999999</v>
      </c>
      <c r="I655" s="16">
        <f t="shared" si="50"/>
        <v>154.84593617904704</v>
      </c>
      <c r="J655" s="5">
        <f t="shared" si="51"/>
        <v>7.4670638209529443</v>
      </c>
      <c r="K655" s="5">
        <f t="shared" si="52"/>
        <v>7.4670638209529443</v>
      </c>
      <c r="L655" s="5">
        <f t="shared" si="53"/>
        <v>55.757042106184386</v>
      </c>
      <c r="M655" s="54">
        <f t="shared" si="54"/>
        <v>4.6004102080258173E-2</v>
      </c>
    </row>
    <row r="656" spans="7:13" x14ac:dyDescent="0.3">
      <c r="G656" s="79">
        <v>44411</v>
      </c>
      <c r="H656" s="80">
        <v>164.69839999999999</v>
      </c>
      <c r="I656" s="16">
        <f t="shared" si="50"/>
        <v>155.59264256114236</v>
      </c>
      <c r="J656" s="5">
        <f t="shared" si="51"/>
        <v>9.105757438857637</v>
      </c>
      <c r="K656" s="5">
        <f t="shared" si="52"/>
        <v>9.105757438857637</v>
      </c>
      <c r="L656" s="5">
        <f t="shared" si="53"/>
        <v>82.914818535311198</v>
      </c>
      <c r="M656" s="54">
        <f t="shared" si="54"/>
        <v>5.5287467509445368E-2</v>
      </c>
    </row>
    <row r="657" spans="7:13" x14ac:dyDescent="0.3">
      <c r="G657" s="79">
        <v>44412</v>
      </c>
      <c r="H657" s="80">
        <v>165.35249999999999</v>
      </c>
      <c r="I657" s="16">
        <f t="shared" si="50"/>
        <v>156.50321830502813</v>
      </c>
      <c r="J657" s="5">
        <f t="shared" si="51"/>
        <v>8.8492816949718645</v>
      </c>
      <c r="K657" s="5">
        <f t="shared" si="52"/>
        <v>8.8492816949718645</v>
      </c>
      <c r="L657" s="5">
        <f t="shared" si="53"/>
        <v>78.30978651696411</v>
      </c>
      <c r="M657" s="54">
        <f t="shared" si="54"/>
        <v>5.3517677053397224E-2</v>
      </c>
    </row>
    <row r="658" spans="7:13" x14ac:dyDescent="0.3">
      <c r="G658" s="79">
        <v>44413</v>
      </c>
      <c r="H658" s="80">
        <v>167.21850000000001</v>
      </c>
      <c r="I658" s="16">
        <f t="shared" si="50"/>
        <v>157.38814647452531</v>
      </c>
      <c r="J658" s="5">
        <f t="shared" si="51"/>
        <v>9.8303535254746919</v>
      </c>
      <c r="K658" s="5">
        <f t="shared" si="52"/>
        <v>9.8303535254746919</v>
      </c>
      <c r="L658" s="5">
        <f t="shared" si="53"/>
        <v>96.635850435812699</v>
      </c>
      <c r="M658" s="54">
        <f t="shared" si="54"/>
        <v>5.8787475820406783E-2</v>
      </c>
    </row>
    <row r="659" spans="7:13" x14ac:dyDescent="0.3">
      <c r="G659" s="79">
        <v>44414</v>
      </c>
      <c r="H659" s="80">
        <v>166.20849999999999</v>
      </c>
      <c r="I659" s="16">
        <f t="shared" si="50"/>
        <v>158.37118182707277</v>
      </c>
      <c r="J659" s="5">
        <f t="shared" si="51"/>
        <v>7.8373181729272119</v>
      </c>
      <c r="K659" s="5">
        <f t="shared" si="52"/>
        <v>7.8373181729272119</v>
      </c>
      <c r="L659" s="5">
        <f t="shared" si="53"/>
        <v>61.42355614369513</v>
      </c>
      <c r="M659" s="54">
        <f t="shared" si="54"/>
        <v>4.7153534102811902E-2</v>
      </c>
    </row>
    <row r="660" spans="7:13" x14ac:dyDescent="0.3">
      <c r="G660" s="79">
        <v>44417</v>
      </c>
      <c r="H660" s="80">
        <v>165.21780000000001</v>
      </c>
      <c r="I660" s="16">
        <f t="shared" si="50"/>
        <v>159.15491364436548</v>
      </c>
      <c r="J660" s="5">
        <f t="shared" si="51"/>
        <v>6.0628863556345323</v>
      </c>
      <c r="K660" s="5">
        <f t="shared" si="52"/>
        <v>6.0628863556345323</v>
      </c>
      <c r="L660" s="5">
        <f t="shared" si="53"/>
        <v>36.75859096133938</v>
      </c>
      <c r="M660" s="54">
        <f t="shared" si="54"/>
        <v>3.6696326640558899E-2</v>
      </c>
    </row>
    <row r="661" spans="7:13" x14ac:dyDescent="0.3">
      <c r="G661" s="79">
        <v>44418</v>
      </c>
      <c r="H661" s="80">
        <v>165.6987</v>
      </c>
      <c r="I661" s="16">
        <f t="shared" si="50"/>
        <v>159.76120227992894</v>
      </c>
      <c r="J661" s="5">
        <f t="shared" si="51"/>
        <v>5.9374977200710646</v>
      </c>
      <c r="K661" s="5">
        <f t="shared" si="52"/>
        <v>5.9374977200710646</v>
      </c>
      <c r="L661" s="5">
        <f t="shared" si="53"/>
        <v>35.253879175849093</v>
      </c>
      <c r="M661" s="54">
        <f t="shared" si="54"/>
        <v>3.5833097785746448E-2</v>
      </c>
    </row>
    <row r="662" spans="7:13" x14ac:dyDescent="0.3">
      <c r="G662" s="79">
        <v>44419</v>
      </c>
      <c r="H662" s="80">
        <v>164.73689999999999</v>
      </c>
      <c r="I662" s="16">
        <f t="shared" si="50"/>
        <v>160.35495205193607</v>
      </c>
      <c r="J662" s="5">
        <f t="shared" si="51"/>
        <v>4.3819479480639245</v>
      </c>
      <c r="K662" s="5">
        <f t="shared" si="52"/>
        <v>4.3819479480639245</v>
      </c>
      <c r="L662" s="5">
        <f t="shared" si="53"/>
        <v>19.201467819541637</v>
      </c>
      <c r="M662" s="54">
        <f t="shared" si="54"/>
        <v>2.659967468165253E-2</v>
      </c>
    </row>
    <row r="663" spans="7:13" x14ac:dyDescent="0.3">
      <c r="G663" s="79">
        <v>44420</v>
      </c>
      <c r="H663" s="80">
        <v>164.1309</v>
      </c>
      <c r="I663" s="16">
        <f t="shared" si="50"/>
        <v>160.79314684674247</v>
      </c>
      <c r="J663" s="5">
        <f t="shared" si="51"/>
        <v>3.3377531532575233</v>
      </c>
      <c r="K663" s="5">
        <f t="shared" si="52"/>
        <v>3.3377531532575233</v>
      </c>
      <c r="L663" s="5">
        <f t="shared" si="53"/>
        <v>11.140596112080539</v>
      </c>
      <c r="M663" s="54">
        <f t="shared" si="54"/>
        <v>2.0335921835909772E-2</v>
      </c>
    </row>
    <row r="664" spans="7:13" x14ac:dyDescent="0.3">
      <c r="G664" s="79">
        <v>44421</v>
      </c>
      <c r="H664" s="80">
        <v>165.14089999999999</v>
      </c>
      <c r="I664" s="16">
        <f t="shared" si="50"/>
        <v>161.12692216206824</v>
      </c>
      <c r="J664" s="5">
        <f t="shared" si="51"/>
        <v>4.0139778379317477</v>
      </c>
      <c r="K664" s="5">
        <f t="shared" si="52"/>
        <v>4.0139778379317477</v>
      </c>
      <c r="L664" s="5">
        <f t="shared" si="53"/>
        <v>16.112018083407229</v>
      </c>
      <c r="M664" s="54">
        <f t="shared" si="54"/>
        <v>2.4306382234393468E-2</v>
      </c>
    </row>
    <row r="665" spans="7:13" x14ac:dyDescent="0.3">
      <c r="G665" s="79">
        <v>44424</v>
      </c>
      <c r="H665" s="80">
        <v>165.78530000000001</v>
      </c>
      <c r="I665" s="16">
        <f t="shared" si="50"/>
        <v>161.52831994586143</v>
      </c>
      <c r="J665" s="5">
        <f t="shared" si="51"/>
        <v>4.2569800541385803</v>
      </c>
      <c r="K665" s="5">
        <f t="shared" si="52"/>
        <v>4.2569800541385803</v>
      </c>
      <c r="L665" s="5">
        <f t="shared" si="53"/>
        <v>18.121879181333711</v>
      </c>
      <c r="M665" s="54">
        <f t="shared" si="54"/>
        <v>2.5677668973899254E-2</v>
      </c>
    </row>
    <row r="666" spans="7:13" x14ac:dyDescent="0.3">
      <c r="G666" s="79">
        <v>44425</v>
      </c>
      <c r="H666" s="80">
        <v>164.15020000000001</v>
      </c>
      <c r="I666" s="16">
        <f t="shared" si="50"/>
        <v>161.95401795127529</v>
      </c>
      <c r="J666" s="5">
        <f t="shared" si="51"/>
        <v>2.1961820487247223</v>
      </c>
      <c r="K666" s="5">
        <f t="shared" si="52"/>
        <v>2.1961820487247223</v>
      </c>
      <c r="L666" s="5">
        <f t="shared" si="53"/>
        <v>4.8232155911407188</v>
      </c>
      <c r="M666" s="54">
        <f t="shared" si="54"/>
        <v>1.3379100657353583E-2</v>
      </c>
    </row>
    <row r="667" spans="7:13" x14ac:dyDescent="0.3">
      <c r="G667" s="79">
        <v>44426</v>
      </c>
      <c r="H667" s="80">
        <v>162.3707</v>
      </c>
      <c r="I667" s="16">
        <f t="shared" si="50"/>
        <v>162.17363615614775</v>
      </c>
      <c r="J667" s="5">
        <f t="shared" si="51"/>
        <v>0.19706384385224851</v>
      </c>
      <c r="K667" s="5">
        <f t="shared" si="52"/>
        <v>0.19706384385224851</v>
      </c>
      <c r="L667" s="5">
        <f t="shared" si="53"/>
        <v>3.8834158553823384E-2</v>
      </c>
      <c r="M667" s="54">
        <f t="shared" si="54"/>
        <v>1.2136662824773713E-3</v>
      </c>
    </row>
    <row r="668" spans="7:13" x14ac:dyDescent="0.3">
      <c r="G668" s="79">
        <v>44427</v>
      </c>
      <c r="H668" s="80">
        <v>159.27359999999999</v>
      </c>
      <c r="I668" s="16">
        <f t="shared" si="50"/>
        <v>162.19334254053297</v>
      </c>
      <c r="J668" s="5">
        <f t="shared" si="51"/>
        <v>-2.9197425405329795</v>
      </c>
      <c r="K668" s="5">
        <f t="shared" si="52"/>
        <v>2.9197425405329795</v>
      </c>
      <c r="L668" s="5">
        <f t="shared" si="53"/>
        <v>8.5248965029979775</v>
      </c>
      <c r="M668" s="54">
        <f t="shared" si="54"/>
        <v>1.8331616416863684E-2</v>
      </c>
    </row>
    <row r="669" spans="7:13" x14ac:dyDescent="0.3">
      <c r="G669" s="79">
        <v>44428</v>
      </c>
      <c r="H669" s="80">
        <v>161.3896</v>
      </c>
      <c r="I669" s="16">
        <f t="shared" si="50"/>
        <v>161.90136828647968</v>
      </c>
      <c r="J669" s="5">
        <f t="shared" si="51"/>
        <v>-0.51176828647967909</v>
      </c>
      <c r="K669" s="5">
        <f t="shared" si="52"/>
        <v>0.51176828647967909</v>
      </c>
      <c r="L669" s="5">
        <f t="shared" si="53"/>
        <v>0.2619067790463469</v>
      </c>
      <c r="M669" s="54">
        <f t="shared" si="54"/>
        <v>3.1710115551415894E-3</v>
      </c>
    </row>
    <row r="670" spans="7:13" x14ac:dyDescent="0.3">
      <c r="G670" s="79">
        <v>44431</v>
      </c>
      <c r="H670" s="80">
        <v>163.24600000000001</v>
      </c>
      <c r="I670" s="16">
        <f t="shared" si="50"/>
        <v>161.85019145783173</v>
      </c>
      <c r="J670" s="5">
        <f t="shared" si="51"/>
        <v>1.3958085421682824</v>
      </c>
      <c r="K670" s="5">
        <f t="shared" si="52"/>
        <v>1.3958085421682824</v>
      </c>
      <c r="L670" s="5">
        <f t="shared" si="53"/>
        <v>1.9482814863899458</v>
      </c>
      <c r="M670" s="54">
        <f t="shared" si="54"/>
        <v>8.5503383982963276E-3</v>
      </c>
    </row>
    <row r="671" spans="7:13" x14ac:dyDescent="0.3">
      <c r="G671" s="79">
        <v>44432</v>
      </c>
      <c r="H671" s="80">
        <v>163.49610000000001</v>
      </c>
      <c r="I671" s="16">
        <f t="shared" si="50"/>
        <v>161.98977231204856</v>
      </c>
      <c r="J671" s="5">
        <f t="shared" si="51"/>
        <v>1.5063276879514547</v>
      </c>
      <c r="K671" s="5">
        <f t="shared" si="52"/>
        <v>1.5063276879514547</v>
      </c>
      <c r="L671" s="5">
        <f t="shared" si="53"/>
        <v>2.2690231034891748</v>
      </c>
      <c r="M671" s="54">
        <f t="shared" si="54"/>
        <v>9.2132331471604188E-3</v>
      </c>
    </row>
    <row r="672" spans="7:13" x14ac:dyDescent="0.3">
      <c r="G672" s="79">
        <v>44433</v>
      </c>
      <c r="H672" s="80">
        <v>163.3614</v>
      </c>
      <c r="I672" s="16">
        <f t="shared" si="50"/>
        <v>162.14040508084372</v>
      </c>
      <c r="J672" s="5">
        <f t="shared" si="51"/>
        <v>1.2209949191562828</v>
      </c>
      <c r="K672" s="5">
        <f t="shared" si="52"/>
        <v>1.2209949191562828</v>
      </c>
      <c r="L672" s="5">
        <f t="shared" si="53"/>
        <v>1.4908285926054574</v>
      </c>
      <c r="M672" s="54">
        <f t="shared" si="54"/>
        <v>7.4741947556539231E-3</v>
      </c>
    </row>
    <row r="673" spans="7:13" x14ac:dyDescent="0.3">
      <c r="G673" s="79">
        <v>44434</v>
      </c>
      <c r="H673" s="80">
        <v>160.55279999999999</v>
      </c>
      <c r="I673" s="16">
        <f t="shared" si="50"/>
        <v>162.26250457275935</v>
      </c>
      <c r="J673" s="5">
        <f t="shared" si="51"/>
        <v>-1.7097045727593638</v>
      </c>
      <c r="K673" s="5">
        <f t="shared" si="52"/>
        <v>1.7097045727593638</v>
      </c>
      <c r="L673" s="5">
        <f t="shared" si="53"/>
        <v>2.923089726114279</v>
      </c>
      <c r="M673" s="54">
        <f t="shared" si="54"/>
        <v>1.0648861762357081E-2</v>
      </c>
    </row>
    <row r="674" spans="7:13" x14ac:dyDescent="0.3">
      <c r="G674" s="79">
        <v>44435</v>
      </c>
      <c r="H674" s="80">
        <v>161.45359999999999</v>
      </c>
      <c r="I674" s="16">
        <f t="shared" si="50"/>
        <v>162.09153411548343</v>
      </c>
      <c r="J674" s="5">
        <f t="shared" si="51"/>
        <v>-0.63793411548343215</v>
      </c>
      <c r="K674" s="5">
        <f t="shared" si="52"/>
        <v>0.63793411548343215</v>
      </c>
      <c r="L674" s="5">
        <f t="shared" si="53"/>
        <v>0.40695993569762895</v>
      </c>
      <c r="M674" s="54">
        <f t="shared" si="54"/>
        <v>3.9511916456705341E-3</v>
      </c>
    </row>
    <row r="675" spans="7:13" x14ac:dyDescent="0.3">
      <c r="G675" s="79">
        <v>44438</v>
      </c>
      <c r="H675" s="80">
        <v>161.88720000000001</v>
      </c>
      <c r="I675" s="16">
        <f t="shared" si="50"/>
        <v>162.02774070393511</v>
      </c>
      <c r="J675" s="5">
        <f t="shared" si="51"/>
        <v>-0.14054070393510187</v>
      </c>
      <c r="K675" s="5">
        <f t="shared" si="52"/>
        <v>0.14054070393510187</v>
      </c>
      <c r="L675" s="5">
        <f t="shared" si="53"/>
        <v>1.9751689462573958E-2</v>
      </c>
      <c r="M675" s="54">
        <f t="shared" si="54"/>
        <v>8.6813969192809477E-4</v>
      </c>
    </row>
    <row r="676" spans="7:13" x14ac:dyDescent="0.3">
      <c r="G676" s="79">
        <v>44439</v>
      </c>
      <c r="H676" s="80">
        <v>158.7175</v>
      </c>
      <c r="I676" s="16">
        <f t="shared" si="50"/>
        <v>162.0136866335416</v>
      </c>
      <c r="J676" s="5">
        <f t="shared" si="51"/>
        <v>-3.2961866335415948</v>
      </c>
      <c r="K676" s="5">
        <f t="shared" si="52"/>
        <v>3.2961866335415948</v>
      </c>
      <c r="L676" s="5">
        <f t="shared" si="53"/>
        <v>10.864846323138272</v>
      </c>
      <c r="M676" s="54">
        <f t="shared" si="54"/>
        <v>2.0767632009964843E-2</v>
      </c>
    </row>
    <row r="677" spans="7:13" x14ac:dyDescent="0.3">
      <c r="G677" s="79">
        <v>44440</v>
      </c>
      <c r="H677" s="80">
        <v>158.54409999999999</v>
      </c>
      <c r="I677" s="16">
        <f t="shared" si="50"/>
        <v>161.68406797018744</v>
      </c>
      <c r="J677" s="5">
        <f t="shared" si="51"/>
        <v>-3.1399679701874561</v>
      </c>
      <c r="K677" s="5">
        <f t="shared" si="52"/>
        <v>3.1399679701874561</v>
      </c>
      <c r="L677" s="5">
        <f t="shared" si="53"/>
        <v>9.8593988538031336</v>
      </c>
      <c r="M677" s="54">
        <f t="shared" si="54"/>
        <v>1.9805013054332871E-2</v>
      </c>
    </row>
    <row r="678" spans="7:13" x14ac:dyDescent="0.3">
      <c r="G678" s="79">
        <v>44441</v>
      </c>
      <c r="H678" s="80">
        <v>157.6866</v>
      </c>
      <c r="I678" s="16">
        <f t="shared" si="50"/>
        <v>161.3700711731687</v>
      </c>
      <c r="J678" s="5">
        <f t="shared" si="51"/>
        <v>-3.683471173168698</v>
      </c>
      <c r="K678" s="5">
        <f t="shared" si="52"/>
        <v>3.683471173168698</v>
      </c>
      <c r="L678" s="5">
        <f t="shared" si="53"/>
        <v>13.567959883564784</v>
      </c>
      <c r="M678" s="54">
        <f t="shared" si="54"/>
        <v>2.335944318140348E-2</v>
      </c>
    </row>
    <row r="679" spans="7:13" x14ac:dyDescent="0.3">
      <c r="G679" s="79">
        <v>44442</v>
      </c>
      <c r="H679" s="80">
        <v>157.32040000000001</v>
      </c>
      <c r="I679" s="16">
        <f t="shared" si="50"/>
        <v>161.00172405585184</v>
      </c>
      <c r="J679" s="5">
        <f t="shared" si="51"/>
        <v>-3.6813240558518316</v>
      </c>
      <c r="K679" s="5">
        <f t="shared" si="52"/>
        <v>3.6813240558518316</v>
      </c>
      <c r="L679" s="5">
        <f t="shared" si="53"/>
        <v>13.552146804193379</v>
      </c>
      <c r="M679" s="54">
        <f t="shared" si="54"/>
        <v>2.3400169690973527E-2</v>
      </c>
    </row>
    <row r="680" spans="7:13" x14ac:dyDescent="0.3">
      <c r="G680" s="79">
        <v>44446</v>
      </c>
      <c r="H680" s="80">
        <v>156.6942</v>
      </c>
      <c r="I680" s="16">
        <f t="shared" si="50"/>
        <v>160.63359165026668</v>
      </c>
      <c r="J680" s="5">
        <f t="shared" si="51"/>
        <v>-3.9393916502666855</v>
      </c>
      <c r="K680" s="5">
        <f t="shared" si="52"/>
        <v>3.9393916502666855</v>
      </c>
      <c r="L680" s="5">
        <f t="shared" si="53"/>
        <v>15.518806574190879</v>
      </c>
      <c r="M680" s="54">
        <f t="shared" si="54"/>
        <v>2.51406347539774E-2</v>
      </c>
    </row>
    <row r="681" spans="7:13" x14ac:dyDescent="0.3">
      <c r="G681" s="79">
        <v>44447</v>
      </c>
      <c r="H681" s="80">
        <v>154.8348</v>
      </c>
      <c r="I681" s="16">
        <f t="shared" si="50"/>
        <v>160.23965248524001</v>
      </c>
      <c r="J681" s="5">
        <f t="shared" si="51"/>
        <v>-5.4048524852400135</v>
      </c>
      <c r="K681" s="5">
        <f t="shared" si="52"/>
        <v>5.4048524852400135</v>
      </c>
      <c r="L681" s="5">
        <f t="shared" si="53"/>
        <v>29.212430387205149</v>
      </c>
      <c r="M681" s="54">
        <f t="shared" si="54"/>
        <v>3.4907220374489539E-2</v>
      </c>
    </row>
    <row r="682" spans="7:13" x14ac:dyDescent="0.3">
      <c r="G682" s="79">
        <v>44448</v>
      </c>
      <c r="H682" s="80">
        <v>157.36859999999999</v>
      </c>
      <c r="I682" s="16">
        <f t="shared" si="50"/>
        <v>159.69916723671599</v>
      </c>
      <c r="J682" s="5">
        <f t="shared" si="51"/>
        <v>-2.3305672367160071</v>
      </c>
      <c r="K682" s="5">
        <f t="shared" si="52"/>
        <v>2.3305672367160071</v>
      </c>
      <c r="L682" s="5">
        <f t="shared" si="53"/>
        <v>5.4315436448540853</v>
      </c>
      <c r="M682" s="54">
        <f t="shared" si="54"/>
        <v>1.4809607740781879E-2</v>
      </c>
    </row>
    <row r="683" spans="7:13" x14ac:dyDescent="0.3">
      <c r="G683" s="79">
        <v>44449</v>
      </c>
      <c r="H683" s="80">
        <v>157.6095</v>
      </c>
      <c r="I683" s="16">
        <f t="shared" si="50"/>
        <v>159.46611051304441</v>
      </c>
      <c r="J683" s="5">
        <f t="shared" si="51"/>
        <v>-1.8566105130444157</v>
      </c>
      <c r="K683" s="5">
        <f t="shared" si="52"/>
        <v>1.8566105130444157</v>
      </c>
      <c r="L683" s="5">
        <f t="shared" si="53"/>
        <v>3.4470025971470486</v>
      </c>
      <c r="M683" s="54">
        <f t="shared" si="54"/>
        <v>1.1779813482337143E-2</v>
      </c>
    </row>
    <row r="684" spans="7:13" x14ac:dyDescent="0.3">
      <c r="G684" s="79">
        <v>44452</v>
      </c>
      <c r="H684" s="80">
        <v>153.6883</v>
      </c>
      <c r="I684" s="16">
        <f t="shared" si="50"/>
        <v>159.28044946173998</v>
      </c>
      <c r="J684" s="5">
        <f t="shared" si="51"/>
        <v>-5.5921494617399787</v>
      </c>
      <c r="K684" s="5">
        <f t="shared" si="52"/>
        <v>5.5921494617399787</v>
      </c>
      <c r="L684" s="5">
        <f t="shared" si="53"/>
        <v>31.272135602438734</v>
      </c>
      <c r="M684" s="54">
        <f t="shared" si="54"/>
        <v>3.6386305670242813E-2</v>
      </c>
    </row>
    <row r="685" spans="7:13" x14ac:dyDescent="0.3">
      <c r="G685" s="79">
        <v>44453</v>
      </c>
      <c r="H685" s="80">
        <v>152.95609999999999</v>
      </c>
      <c r="I685" s="16">
        <f t="shared" si="50"/>
        <v>158.72123451556598</v>
      </c>
      <c r="J685" s="5">
        <f t="shared" si="51"/>
        <v>-5.7651345155659897</v>
      </c>
      <c r="K685" s="5">
        <f t="shared" si="52"/>
        <v>5.7651345155659897</v>
      </c>
      <c r="L685" s="5">
        <f t="shared" si="53"/>
        <v>33.2367759825703</v>
      </c>
      <c r="M685" s="54">
        <f t="shared" si="54"/>
        <v>3.7691432480077551E-2</v>
      </c>
    </row>
    <row r="686" spans="7:13" x14ac:dyDescent="0.3">
      <c r="G686" s="79">
        <v>44454</v>
      </c>
      <c r="H686" s="80">
        <v>152.1371</v>
      </c>
      <c r="I686" s="16">
        <f t="shared" si="50"/>
        <v>158.14472106400939</v>
      </c>
      <c r="J686" s="5">
        <f t="shared" si="51"/>
        <v>-6.0076210640093848</v>
      </c>
      <c r="K686" s="5">
        <f t="shared" si="52"/>
        <v>6.0076210640093848</v>
      </c>
      <c r="L686" s="5">
        <f t="shared" si="53"/>
        <v>36.09151084872925</v>
      </c>
      <c r="M686" s="54">
        <f t="shared" si="54"/>
        <v>3.9488205467367164E-2</v>
      </c>
    </row>
    <row r="687" spans="7:13" x14ac:dyDescent="0.3">
      <c r="G687" s="79">
        <v>44455</v>
      </c>
      <c r="H687" s="80">
        <v>151.83850000000001</v>
      </c>
      <c r="I687" s="16">
        <f t="shared" si="50"/>
        <v>157.54395895760845</v>
      </c>
      <c r="J687" s="5">
        <f t="shared" si="51"/>
        <v>-5.7054589576084425</v>
      </c>
      <c r="K687" s="5">
        <f t="shared" si="52"/>
        <v>5.7054589576084425</v>
      </c>
      <c r="L687" s="5">
        <f t="shared" si="53"/>
        <v>32.552261916954414</v>
      </c>
      <c r="M687" s="54">
        <f t="shared" si="54"/>
        <v>3.7575838523223305E-2</v>
      </c>
    </row>
    <row r="688" spans="7:13" x14ac:dyDescent="0.3">
      <c r="G688" s="79">
        <v>44456</v>
      </c>
      <c r="H688" s="80">
        <v>150.70160000000001</v>
      </c>
      <c r="I688" s="16">
        <f t="shared" si="50"/>
        <v>156.97341306184762</v>
      </c>
      <c r="J688" s="5">
        <f t="shared" si="51"/>
        <v>-6.2718130618476096</v>
      </c>
      <c r="K688" s="5">
        <f t="shared" si="52"/>
        <v>6.2718130618476096</v>
      </c>
      <c r="L688" s="5">
        <f t="shared" si="53"/>
        <v>39.335639082762285</v>
      </c>
      <c r="M688" s="54">
        <f t="shared" si="54"/>
        <v>4.1617428493444054E-2</v>
      </c>
    </row>
    <row r="689" spans="7:13" x14ac:dyDescent="0.3">
      <c r="G689" s="79">
        <v>44459</v>
      </c>
      <c r="H689" s="80">
        <v>148.61099999999999</v>
      </c>
      <c r="I689" s="16">
        <f t="shared" si="50"/>
        <v>156.34623175566287</v>
      </c>
      <c r="J689" s="5">
        <f t="shared" si="51"/>
        <v>-7.7352317556628805</v>
      </c>
      <c r="K689" s="5">
        <f t="shared" si="52"/>
        <v>7.7352317556628805</v>
      </c>
      <c r="L689" s="5">
        <f t="shared" si="53"/>
        <v>59.833810313815448</v>
      </c>
      <c r="M689" s="54">
        <f t="shared" si="54"/>
        <v>5.2050196524233608E-2</v>
      </c>
    </row>
    <row r="690" spans="7:13" x14ac:dyDescent="0.3">
      <c r="G690" s="79">
        <v>44460</v>
      </c>
      <c r="H690" s="80">
        <v>149.3528</v>
      </c>
      <c r="I690" s="16">
        <f t="shared" si="50"/>
        <v>155.57270858009659</v>
      </c>
      <c r="J690" s="5">
        <f t="shared" si="51"/>
        <v>-6.2199085800965861</v>
      </c>
      <c r="K690" s="5">
        <f t="shared" si="52"/>
        <v>6.2199085800965861</v>
      </c>
      <c r="L690" s="5">
        <f t="shared" si="53"/>
        <v>38.687262744759131</v>
      </c>
      <c r="M690" s="54">
        <f t="shared" si="54"/>
        <v>4.1645744707140317E-2</v>
      </c>
    </row>
    <row r="691" spans="7:13" x14ac:dyDescent="0.3">
      <c r="G691" s="79">
        <v>44461</v>
      </c>
      <c r="H691" s="80">
        <v>151.68430000000001</v>
      </c>
      <c r="I691" s="16">
        <f t="shared" si="50"/>
        <v>154.95071772208695</v>
      </c>
      <c r="J691" s="5">
        <f t="shared" si="51"/>
        <v>-3.2664177220869419</v>
      </c>
      <c r="K691" s="5">
        <f t="shared" si="52"/>
        <v>3.2664177220869419</v>
      </c>
      <c r="L691" s="5">
        <f t="shared" si="53"/>
        <v>10.669484735163646</v>
      </c>
      <c r="M691" s="54">
        <f t="shared" si="54"/>
        <v>2.1534316485535693E-2</v>
      </c>
    </row>
    <row r="692" spans="7:13" x14ac:dyDescent="0.3">
      <c r="G692" s="79">
        <v>44462</v>
      </c>
      <c r="H692" s="80">
        <v>153.74610000000001</v>
      </c>
      <c r="I692" s="16">
        <f t="shared" si="50"/>
        <v>154.62407594987826</v>
      </c>
      <c r="J692" s="5">
        <f t="shared" si="51"/>
        <v>-0.87797594987824823</v>
      </c>
      <c r="K692" s="5">
        <f t="shared" si="52"/>
        <v>0.87797594987824823</v>
      </c>
      <c r="L692" s="5">
        <f t="shared" si="53"/>
        <v>0.77084176856461228</v>
      </c>
      <c r="M692" s="54">
        <f t="shared" si="54"/>
        <v>5.7105575353016969E-3</v>
      </c>
    </row>
    <row r="693" spans="7:13" x14ac:dyDescent="0.3">
      <c r="G693" s="79">
        <v>44463</v>
      </c>
      <c r="H693" s="80">
        <v>144.12129999999999</v>
      </c>
      <c r="I693" s="16">
        <f t="shared" si="50"/>
        <v>154.53627835489044</v>
      </c>
      <c r="J693" s="5">
        <f t="shared" si="51"/>
        <v>-10.414978354890451</v>
      </c>
      <c r="K693" s="5">
        <f t="shared" si="52"/>
        <v>10.414978354890451</v>
      </c>
      <c r="L693" s="5">
        <f t="shared" si="53"/>
        <v>108.4717741328366</v>
      </c>
      <c r="M693" s="54">
        <f t="shared" si="54"/>
        <v>7.2265365042436136E-2</v>
      </c>
    </row>
    <row r="694" spans="7:13" x14ac:dyDescent="0.3">
      <c r="G694" s="79">
        <v>44466</v>
      </c>
      <c r="H694" s="80">
        <v>142.62799999999999</v>
      </c>
      <c r="I694" s="16">
        <f t="shared" si="50"/>
        <v>153.49478051940139</v>
      </c>
      <c r="J694" s="5">
        <f t="shared" si="51"/>
        <v>-10.866780519401402</v>
      </c>
      <c r="K694" s="5">
        <f t="shared" si="52"/>
        <v>10.866780519401402</v>
      </c>
      <c r="L694" s="5">
        <f t="shared" si="53"/>
        <v>118.08691885684181</v>
      </c>
      <c r="M694" s="54">
        <f t="shared" si="54"/>
        <v>7.6189671869488482E-2</v>
      </c>
    </row>
    <row r="695" spans="7:13" x14ac:dyDescent="0.3">
      <c r="G695" s="79">
        <v>44467</v>
      </c>
      <c r="H695" s="80">
        <v>139.98820000000001</v>
      </c>
      <c r="I695" s="16">
        <f t="shared" si="50"/>
        <v>152.40810246746125</v>
      </c>
      <c r="J695" s="5">
        <f t="shared" si="51"/>
        <v>-12.419902467461242</v>
      </c>
      <c r="K695" s="5">
        <f t="shared" si="52"/>
        <v>12.419902467461242</v>
      </c>
      <c r="L695" s="5">
        <f t="shared" si="53"/>
        <v>154.25397730124985</v>
      </c>
      <c r="M695" s="54">
        <f t="shared" si="54"/>
        <v>8.8721066971796492E-2</v>
      </c>
    </row>
    <row r="696" spans="7:13" x14ac:dyDescent="0.3">
      <c r="G696" s="79">
        <v>44468</v>
      </c>
      <c r="H696" s="80">
        <v>140.68180000000001</v>
      </c>
      <c r="I696" s="16">
        <f t="shared" si="50"/>
        <v>151.16611222071512</v>
      </c>
      <c r="J696" s="5">
        <f t="shared" si="51"/>
        <v>-10.484312220715111</v>
      </c>
      <c r="K696" s="5">
        <f t="shared" si="52"/>
        <v>10.484312220715111</v>
      </c>
      <c r="L696" s="5">
        <f t="shared" si="53"/>
        <v>109.92080274143622</v>
      </c>
      <c r="M696" s="54">
        <f t="shared" si="54"/>
        <v>7.4525007646441196E-2</v>
      </c>
    </row>
    <row r="697" spans="7:13" x14ac:dyDescent="0.3">
      <c r="G697" s="79">
        <v>44469</v>
      </c>
      <c r="H697" s="80">
        <v>139.92070000000001</v>
      </c>
      <c r="I697" s="16">
        <f t="shared" si="50"/>
        <v>150.11768099864364</v>
      </c>
      <c r="J697" s="5">
        <f t="shared" si="51"/>
        <v>-10.196980998643625</v>
      </c>
      <c r="K697" s="5">
        <f t="shared" si="52"/>
        <v>10.196980998643625</v>
      </c>
      <c r="L697" s="5">
        <f t="shared" si="53"/>
        <v>103.97842148669913</v>
      </c>
      <c r="M697" s="54">
        <f t="shared" si="54"/>
        <v>7.2876858096361893E-2</v>
      </c>
    </row>
    <row r="698" spans="7:13" x14ac:dyDescent="0.3">
      <c r="G698" s="79">
        <v>44470</v>
      </c>
      <c r="H698" s="80">
        <v>141.68379999999999</v>
      </c>
      <c r="I698" s="16">
        <f t="shared" si="50"/>
        <v>149.09798289877929</v>
      </c>
      <c r="J698" s="5">
        <f t="shared" si="51"/>
        <v>-7.4141828987793019</v>
      </c>
      <c r="K698" s="5">
        <f t="shared" si="52"/>
        <v>7.4141828987793019</v>
      </c>
      <c r="L698" s="5">
        <f t="shared" si="53"/>
        <v>54.970108056551453</v>
      </c>
      <c r="M698" s="54">
        <f t="shared" si="54"/>
        <v>5.2329079956772072E-2</v>
      </c>
    </row>
    <row r="699" spans="7:13" x14ac:dyDescent="0.3">
      <c r="G699" s="79">
        <v>44473</v>
      </c>
      <c r="H699" s="80">
        <v>141.76089999999999</v>
      </c>
      <c r="I699" s="16">
        <f t="shared" si="50"/>
        <v>148.35656460890135</v>
      </c>
      <c r="J699" s="5">
        <f t="shared" si="51"/>
        <v>-6.5956646089013589</v>
      </c>
      <c r="K699" s="5">
        <f t="shared" si="52"/>
        <v>6.5956646089013589</v>
      </c>
      <c r="L699" s="5">
        <f t="shared" si="53"/>
        <v>43.502791633113915</v>
      </c>
      <c r="M699" s="54">
        <f t="shared" si="54"/>
        <v>4.6526684077918233E-2</v>
      </c>
    </row>
    <row r="700" spans="7:13" x14ac:dyDescent="0.3">
      <c r="G700" s="79">
        <v>44474</v>
      </c>
      <c r="H700" s="80">
        <v>143.99600000000001</v>
      </c>
      <c r="I700" s="16">
        <f t="shared" si="50"/>
        <v>147.6969981480112</v>
      </c>
      <c r="J700" s="5">
        <f t="shared" si="51"/>
        <v>-3.7009981480111946</v>
      </c>
      <c r="K700" s="5">
        <f t="shared" si="52"/>
        <v>3.7009981480111946</v>
      </c>
      <c r="L700" s="5">
        <f t="shared" si="53"/>
        <v>13.697387291582293</v>
      </c>
      <c r="M700" s="54">
        <f t="shared" si="54"/>
        <v>2.570208997479926E-2</v>
      </c>
    </row>
    <row r="701" spans="7:13" x14ac:dyDescent="0.3">
      <c r="G701" s="79">
        <v>44475</v>
      </c>
      <c r="H701" s="80">
        <v>143.36019999999999</v>
      </c>
      <c r="I701" s="16">
        <f t="shared" si="50"/>
        <v>147.32689833321007</v>
      </c>
      <c r="J701" s="5">
        <f t="shared" si="51"/>
        <v>-3.9666983332100756</v>
      </c>
      <c r="K701" s="5">
        <f t="shared" si="52"/>
        <v>3.9666983332100756</v>
      </c>
      <c r="L701" s="5">
        <f t="shared" si="53"/>
        <v>15.734695666691591</v>
      </c>
      <c r="M701" s="54">
        <f t="shared" si="54"/>
        <v>2.7669453120252874E-2</v>
      </c>
    </row>
    <row r="702" spans="7:13" x14ac:dyDescent="0.3">
      <c r="G702" s="79">
        <v>44476</v>
      </c>
      <c r="H702" s="80">
        <v>146.2987</v>
      </c>
      <c r="I702" s="16">
        <f t="shared" si="50"/>
        <v>146.93022849988907</v>
      </c>
      <c r="J702" s="5">
        <f t="shared" si="51"/>
        <v>-0.63152849988907178</v>
      </c>
      <c r="K702" s="5">
        <f t="shared" si="52"/>
        <v>0.63152849988907178</v>
      </c>
      <c r="L702" s="5">
        <f t="shared" si="53"/>
        <v>0.39882824617214135</v>
      </c>
      <c r="M702" s="54">
        <f t="shared" si="54"/>
        <v>4.3167061627278425E-3</v>
      </c>
    </row>
    <row r="703" spans="7:13" x14ac:dyDescent="0.3">
      <c r="G703" s="79">
        <v>44477</v>
      </c>
      <c r="H703" s="80">
        <v>146.9057</v>
      </c>
      <c r="I703" s="16">
        <f t="shared" si="50"/>
        <v>146.86707564990019</v>
      </c>
      <c r="J703" s="5">
        <f t="shared" si="51"/>
        <v>3.8624350099809135E-2</v>
      </c>
      <c r="K703" s="5">
        <f t="shared" si="52"/>
        <v>3.8624350099809135E-2</v>
      </c>
      <c r="L703" s="5">
        <f t="shared" si="53"/>
        <v>1.4918404206326259E-3</v>
      </c>
      <c r="M703" s="54">
        <f t="shared" si="54"/>
        <v>2.6291934281521504E-4</v>
      </c>
    </row>
    <row r="704" spans="7:13" x14ac:dyDescent="0.3">
      <c r="G704" s="79">
        <v>44480</v>
      </c>
      <c r="H704" s="80">
        <v>144.7861</v>
      </c>
      <c r="I704" s="16">
        <f t="shared" si="50"/>
        <v>146.87093808491019</v>
      </c>
      <c r="J704" s="5">
        <f t="shared" si="51"/>
        <v>-2.0848380849101886</v>
      </c>
      <c r="K704" s="5">
        <f t="shared" si="52"/>
        <v>2.0848380849101886</v>
      </c>
      <c r="L704" s="5">
        <f t="shared" si="53"/>
        <v>4.3465498402919831</v>
      </c>
      <c r="M704" s="54">
        <f t="shared" si="54"/>
        <v>1.4399435338821811E-2</v>
      </c>
    </row>
    <row r="705" spans="7:13" x14ac:dyDescent="0.3">
      <c r="G705" s="79">
        <v>44481</v>
      </c>
      <c r="H705" s="80">
        <v>147.7439</v>
      </c>
      <c r="I705" s="16">
        <f t="shared" si="50"/>
        <v>146.66245427641917</v>
      </c>
      <c r="J705" s="5">
        <f t="shared" si="51"/>
        <v>1.0814457235808277</v>
      </c>
      <c r="K705" s="5">
        <f t="shared" si="52"/>
        <v>1.0814457235808277</v>
      </c>
      <c r="L705" s="5">
        <f t="shared" si="53"/>
        <v>1.1695248530512599</v>
      </c>
      <c r="M705" s="54">
        <f t="shared" si="54"/>
        <v>7.3197318033490907E-3</v>
      </c>
    </row>
    <row r="706" spans="7:13" x14ac:dyDescent="0.3">
      <c r="G706" s="79">
        <v>44482</v>
      </c>
      <c r="H706" s="80">
        <v>150.58600000000001</v>
      </c>
      <c r="I706" s="16">
        <f t="shared" si="50"/>
        <v>146.77059884877727</v>
      </c>
      <c r="J706" s="5">
        <f t="shared" si="51"/>
        <v>3.8154011512227441</v>
      </c>
      <c r="K706" s="5">
        <f t="shared" si="52"/>
        <v>3.8154011512227441</v>
      </c>
      <c r="L706" s="5">
        <f t="shared" si="53"/>
        <v>14.557285944751841</v>
      </c>
      <c r="M706" s="54">
        <f t="shared" si="54"/>
        <v>2.5337024366293971E-2</v>
      </c>
    </row>
    <row r="707" spans="7:13" x14ac:dyDescent="0.3">
      <c r="G707" s="79">
        <v>44483</v>
      </c>
      <c r="H707" s="80">
        <v>151.39529999999999</v>
      </c>
      <c r="I707" s="16">
        <f t="shared" si="50"/>
        <v>147.15213896389955</v>
      </c>
      <c r="J707" s="5">
        <f t="shared" si="51"/>
        <v>4.2431610361004459</v>
      </c>
      <c r="K707" s="5">
        <f t="shared" si="52"/>
        <v>4.2431610361004459</v>
      </c>
      <c r="L707" s="5">
        <f t="shared" si="53"/>
        <v>18.004415578281009</v>
      </c>
      <c r="M707" s="54">
        <f t="shared" si="54"/>
        <v>2.8027032781733952E-2</v>
      </c>
    </row>
    <row r="708" spans="7:13" x14ac:dyDescent="0.3">
      <c r="G708" s="79">
        <v>44484</v>
      </c>
      <c r="H708" s="80">
        <v>152.23349999999999</v>
      </c>
      <c r="I708" s="16">
        <f t="shared" si="50"/>
        <v>147.57645506750961</v>
      </c>
      <c r="J708" s="5">
        <f t="shared" si="51"/>
        <v>4.6570449324903791</v>
      </c>
      <c r="K708" s="5">
        <f t="shared" si="52"/>
        <v>4.6570449324903791</v>
      </c>
      <c r="L708" s="5">
        <f t="shared" si="53"/>
        <v>21.688067503234318</v>
      </c>
      <c r="M708" s="54">
        <f t="shared" si="54"/>
        <v>3.0591459386339927E-2</v>
      </c>
    </row>
    <row r="709" spans="7:13" x14ac:dyDescent="0.3">
      <c r="G709" s="79">
        <v>44487</v>
      </c>
      <c r="H709" s="80">
        <v>153.60159999999999</v>
      </c>
      <c r="I709" s="16">
        <f t="shared" si="50"/>
        <v>148.04215956075868</v>
      </c>
      <c r="J709" s="5">
        <f t="shared" si="51"/>
        <v>5.5594404392413139</v>
      </c>
      <c r="K709" s="5">
        <f t="shared" si="52"/>
        <v>5.5594404392413139</v>
      </c>
      <c r="L709" s="5">
        <f t="shared" si="53"/>
        <v>30.907377997471652</v>
      </c>
      <c r="M709" s="54">
        <f t="shared" si="54"/>
        <v>3.6193896673220295E-2</v>
      </c>
    </row>
    <row r="710" spans="7:13" x14ac:dyDescent="0.3">
      <c r="G710" s="79">
        <v>44488</v>
      </c>
      <c r="H710" s="80">
        <v>152.0505</v>
      </c>
      <c r="I710" s="16">
        <f t="shared" ref="I710:I773" si="55">alpha*H709+(1-alpha)*I709</f>
        <v>148.59810360468282</v>
      </c>
      <c r="J710" s="5">
        <f t="shared" ref="J710:J773" si="56">H710-I710</f>
        <v>3.4523963953171801</v>
      </c>
      <c r="K710" s="5">
        <f t="shared" ref="K710:K773" si="57">ABS(J710)</f>
        <v>3.4523963953171801</v>
      </c>
      <c r="L710" s="5">
        <f t="shared" ref="L710:L773" si="58">J710^2</f>
        <v>11.919040870399058</v>
      </c>
      <c r="M710" s="54">
        <f t="shared" ref="M710:M773" si="59">K710/H710</f>
        <v>2.2705590546017146E-2</v>
      </c>
    </row>
    <row r="711" spans="7:13" x14ac:dyDescent="0.3">
      <c r="G711" s="79">
        <v>44489</v>
      </c>
      <c r="H711" s="80">
        <v>152.6574</v>
      </c>
      <c r="I711" s="16">
        <f t="shared" si="55"/>
        <v>148.94334324421453</v>
      </c>
      <c r="J711" s="5">
        <f t="shared" si="56"/>
        <v>3.7140567557854638</v>
      </c>
      <c r="K711" s="5">
        <f t="shared" si="57"/>
        <v>3.7140567557854638</v>
      </c>
      <c r="L711" s="5">
        <f t="shared" si="58"/>
        <v>13.794217585195645</v>
      </c>
      <c r="M711" s="54">
        <f t="shared" si="59"/>
        <v>2.4329359440062939E-2</v>
      </c>
    </row>
    <row r="712" spans="7:13" x14ac:dyDescent="0.3">
      <c r="G712" s="79">
        <v>44490</v>
      </c>
      <c r="H712" s="80">
        <v>156.251</v>
      </c>
      <c r="I712" s="16">
        <f t="shared" si="55"/>
        <v>149.31474891979309</v>
      </c>
      <c r="J712" s="5">
        <f t="shared" si="56"/>
        <v>6.9362510802069153</v>
      </c>
      <c r="K712" s="5">
        <f t="shared" si="57"/>
        <v>6.9362510802069153</v>
      </c>
      <c r="L712" s="5">
        <f t="shared" si="58"/>
        <v>48.111579047671597</v>
      </c>
      <c r="M712" s="54">
        <f t="shared" si="59"/>
        <v>4.4391722806298294E-2</v>
      </c>
    </row>
    <row r="713" spans="7:13" x14ac:dyDescent="0.3">
      <c r="G713" s="79">
        <v>44491</v>
      </c>
      <c r="H713" s="80">
        <v>157.5035</v>
      </c>
      <c r="I713" s="16">
        <f t="shared" si="55"/>
        <v>150.0083740278138</v>
      </c>
      <c r="J713" s="5">
        <f t="shared" si="56"/>
        <v>7.4951259721862016</v>
      </c>
      <c r="K713" s="5">
        <f t="shared" si="57"/>
        <v>7.4951259721862016</v>
      </c>
      <c r="L713" s="5">
        <f t="shared" si="58"/>
        <v>56.176913338940153</v>
      </c>
      <c r="M713" s="54">
        <f t="shared" si="59"/>
        <v>4.7587043920841135E-2</v>
      </c>
    </row>
    <row r="714" spans="7:13" x14ac:dyDescent="0.3">
      <c r="G714" s="79">
        <v>44494</v>
      </c>
      <c r="H714" s="80">
        <v>158.2165</v>
      </c>
      <c r="I714" s="16">
        <f t="shared" si="55"/>
        <v>150.75788662503243</v>
      </c>
      <c r="J714" s="5">
        <f t="shared" si="56"/>
        <v>7.4586133749675696</v>
      </c>
      <c r="K714" s="5">
        <f t="shared" si="57"/>
        <v>7.4586133749675696</v>
      </c>
      <c r="L714" s="5">
        <f t="shared" si="58"/>
        <v>55.630913477245116</v>
      </c>
      <c r="M714" s="54">
        <f t="shared" si="59"/>
        <v>4.714181754094908E-2</v>
      </c>
    </row>
    <row r="715" spans="7:13" x14ac:dyDescent="0.3">
      <c r="G715" s="79">
        <v>44495</v>
      </c>
      <c r="H715" s="80">
        <v>157.8022</v>
      </c>
      <c r="I715" s="16">
        <f t="shared" si="55"/>
        <v>151.50374796252919</v>
      </c>
      <c r="J715" s="5">
        <f t="shared" si="56"/>
        <v>6.2984520374708097</v>
      </c>
      <c r="K715" s="5">
        <f t="shared" si="57"/>
        <v>6.2984520374708097</v>
      </c>
      <c r="L715" s="5">
        <f t="shared" si="58"/>
        <v>39.670498068320192</v>
      </c>
      <c r="M715" s="54">
        <f t="shared" si="59"/>
        <v>3.9913588260941928E-2</v>
      </c>
    </row>
    <row r="716" spans="7:13" x14ac:dyDescent="0.3">
      <c r="G716" s="79">
        <v>44496</v>
      </c>
      <c r="H716" s="80">
        <v>156.41480000000001</v>
      </c>
      <c r="I716" s="16">
        <f t="shared" si="55"/>
        <v>152.13359316627628</v>
      </c>
      <c r="J716" s="5">
        <f t="shared" si="56"/>
        <v>4.2812068337237292</v>
      </c>
      <c r="K716" s="5">
        <f t="shared" si="57"/>
        <v>4.2812068337237292</v>
      </c>
      <c r="L716" s="5">
        <f t="shared" si="58"/>
        <v>18.328731953122759</v>
      </c>
      <c r="M716" s="54">
        <f t="shared" si="59"/>
        <v>2.7370855147490703E-2</v>
      </c>
    </row>
    <row r="717" spans="7:13" x14ac:dyDescent="0.3">
      <c r="G717" s="79">
        <v>44497</v>
      </c>
      <c r="H717" s="80">
        <v>158.4477</v>
      </c>
      <c r="I717" s="16">
        <f t="shared" si="55"/>
        <v>152.56171384964867</v>
      </c>
      <c r="J717" s="5">
        <f t="shared" si="56"/>
        <v>5.8859861503513287</v>
      </c>
      <c r="K717" s="5">
        <f t="shared" si="57"/>
        <v>5.8859861503513287</v>
      </c>
      <c r="L717" s="5">
        <f t="shared" si="58"/>
        <v>34.644832962127651</v>
      </c>
      <c r="M717" s="54">
        <f t="shared" si="59"/>
        <v>3.7147816915937111E-2</v>
      </c>
    </row>
    <row r="718" spans="7:13" x14ac:dyDescent="0.3">
      <c r="G718" s="79">
        <v>44498</v>
      </c>
      <c r="H718" s="80">
        <v>161.17420000000001</v>
      </c>
      <c r="I718" s="16">
        <f t="shared" si="55"/>
        <v>153.15031246468382</v>
      </c>
      <c r="J718" s="5">
        <f t="shared" si="56"/>
        <v>8.0238875353161916</v>
      </c>
      <c r="K718" s="5">
        <f t="shared" si="57"/>
        <v>8.0238875353161916</v>
      </c>
      <c r="L718" s="5">
        <f t="shared" si="58"/>
        <v>64.382771179402553</v>
      </c>
      <c r="M718" s="54">
        <f t="shared" si="59"/>
        <v>4.9783945168123629E-2</v>
      </c>
    </row>
    <row r="719" spans="7:13" x14ac:dyDescent="0.3">
      <c r="G719" s="79">
        <v>44501</v>
      </c>
      <c r="H719" s="80">
        <v>160.24930000000001</v>
      </c>
      <c r="I719" s="16">
        <f t="shared" si="55"/>
        <v>153.95270121821545</v>
      </c>
      <c r="J719" s="5">
        <f t="shared" si="56"/>
        <v>6.296598781784553</v>
      </c>
      <c r="K719" s="5">
        <f t="shared" si="57"/>
        <v>6.296598781784553</v>
      </c>
      <c r="L719" s="5">
        <f t="shared" si="58"/>
        <v>39.647156218770718</v>
      </c>
      <c r="M719" s="54">
        <f t="shared" si="59"/>
        <v>3.9292519728850936E-2</v>
      </c>
    </row>
    <row r="720" spans="7:13" x14ac:dyDescent="0.3">
      <c r="G720" s="79">
        <v>44502</v>
      </c>
      <c r="H720" s="80">
        <v>161.69450000000001</v>
      </c>
      <c r="I720" s="16">
        <f t="shared" si="55"/>
        <v>154.58236109639392</v>
      </c>
      <c r="J720" s="5">
        <f t="shared" si="56"/>
        <v>7.1121389036060805</v>
      </c>
      <c r="K720" s="5">
        <f t="shared" si="57"/>
        <v>7.1121389036060805</v>
      </c>
      <c r="L720" s="5">
        <f t="shared" si="58"/>
        <v>50.582519784187099</v>
      </c>
      <c r="M720" s="54">
        <f t="shared" si="59"/>
        <v>4.3985039092894813E-2</v>
      </c>
    </row>
    <row r="721" spans="7:13" x14ac:dyDescent="0.3">
      <c r="G721" s="79">
        <v>44503</v>
      </c>
      <c r="H721" s="80">
        <v>166.19380000000001</v>
      </c>
      <c r="I721" s="16">
        <f t="shared" si="55"/>
        <v>155.29357498675455</v>
      </c>
      <c r="J721" s="5">
        <f t="shared" si="56"/>
        <v>10.900225013245461</v>
      </c>
      <c r="K721" s="5">
        <f t="shared" si="57"/>
        <v>10.900225013245461</v>
      </c>
      <c r="L721" s="5">
        <f t="shared" si="58"/>
        <v>118.81490533938199</v>
      </c>
      <c r="M721" s="54">
        <f t="shared" si="59"/>
        <v>6.5587434749343601E-2</v>
      </c>
    </row>
    <row r="722" spans="7:13" x14ac:dyDescent="0.3">
      <c r="G722" s="79">
        <v>44504</v>
      </c>
      <c r="H722" s="80">
        <v>169.02629999999999</v>
      </c>
      <c r="I722" s="16">
        <f t="shared" si="55"/>
        <v>156.38359748807912</v>
      </c>
      <c r="J722" s="5">
        <f t="shared" si="56"/>
        <v>12.642702511920874</v>
      </c>
      <c r="K722" s="5">
        <f t="shared" si="57"/>
        <v>12.642702511920874</v>
      </c>
      <c r="L722" s="5">
        <f t="shared" si="58"/>
        <v>159.83792680493036</v>
      </c>
      <c r="M722" s="54">
        <f t="shared" si="59"/>
        <v>7.479725055758113E-2</v>
      </c>
    </row>
    <row r="723" spans="7:13" x14ac:dyDescent="0.3">
      <c r="G723" s="79">
        <v>44505</v>
      </c>
      <c r="H723" s="80">
        <v>171.0206</v>
      </c>
      <c r="I723" s="16">
        <f t="shared" si="55"/>
        <v>157.64786773927119</v>
      </c>
      <c r="J723" s="5">
        <f t="shared" si="56"/>
        <v>13.37273226072881</v>
      </c>
      <c r="K723" s="5">
        <f t="shared" si="57"/>
        <v>13.37273226072881</v>
      </c>
      <c r="L723" s="5">
        <f t="shared" si="58"/>
        <v>178.82996811713707</v>
      </c>
      <c r="M723" s="54">
        <f t="shared" si="59"/>
        <v>7.8193692810859097E-2</v>
      </c>
    </row>
    <row r="724" spans="7:13" x14ac:dyDescent="0.3">
      <c r="G724" s="79">
        <v>44508</v>
      </c>
      <c r="H724" s="80">
        <v>165.5676</v>
      </c>
      <c r="I724" s="16">
        <f t="shared" si="55"/>
        <v>158.98514096534407</v>
      </c>
      <c r="J724" s="5">
        <f t="shared" si="56"/>
        <v>6.5824590346559262</v>
      </c>
      <c r="K724" s="5">
        <f t="shared" si="57"/>
        <v>6.5824590346559262</v>
      </c>
      <c r="L724" s="5">
        <f t="shared" si="58"/>
        <v>43.32876694292343</v>
      </c>
      <c r="M724" s="54">
        <f t="shared" si="59"/>
        <v>3.9756927289251801E-2</v>
      </c>
    </row>
    <row r="725" spans="7:13" x14ac:dyDescent="0.3">
      <c r="G725" s="79">
        <v>44509</v>
      </c>
      <c r="H725" s="80">
        <v>167.46549999999999</v>
      </c>
      <c r="I725" s="16">
        <f t="shared" si="55"/>
        <v>159.64338686880967</v>
      </c>
      <c r="J725" s="5">
        <f t="shared" si="56"/>
        <v>7.8221131311903207</v>
      </c>
      <c r="K725" s="5">
        <f t="shared" si="57"/>
        <v>7.8221131311903207</v>
      </c>
      <c r="L725" s="5">
        <f t="shared" si="58"/>
        <v>61.185453837140045</v>
      </c>
      <c r="M725" s="54">
        <f t="shared" si="59"/>
        <v>4.670880349200475E-2</v>
      </c>
    </row>
    <row r="726" spans="7:13" x14ac:dyDescent="0.3">
      <c r="G726" s="79">
        <v>44510</v>
      </c>
      <c r="H726" s="80">
        <v>162.1088</v>
      </c>
      <c r="I726" s="16">
        <f t="shared" si="55"/>
        <v>160.42559818192871</v>
      </c>
      <c r="J726" s="5">
        <f t="shared" si="56"/>
        <v>1.6832018180712964</v>
      </c>
      <c r="K726" s="5">
        <f t="shared" si="57"/>
        <v>1.6832018180712964</v>
      </c>
      <c r="L726" s="5">
        <f t="shared" si="58"/>
        <v>2.8331683603585178</v>
      </c>
      <c r="M726" s="54">
        <f t="shared" si="59"/>
        <v>1.0383161297050478E-2</v>
      </c>
    </row>
    <row r="727" spans="7:13" x14ac:dyDescent="0.3">
      <c r="G727" s="79">
        <v>44511</v>
      </c>
      <c r="H727" s="80">
        <v>160.86600000000001</v>
      </c>
      <c r="I727" s="16">
        <f t="shared" si="55"/>
        <v>160.59391836373584</v>
      </c>
      <c r="J727" s="5">
        <f t="shared" si="56"/>
        <v>0.27208163626417559</v>
      </c>
      <c r="K727" s="5">
        <f t="shared" si="57"/>
        <v>0.27208163626417559</v>
      </c>
      <c r="L727" s="5">
        <f t="shared" si="58"/>
        <v>7.4028416792191146E-2</v>
      </c>
      <c r="M727" s="54">
        <f t="shared" si="59"/>
        <v>1.6913557635807167E-3</v>
      </c>
    </row>
    <row r="728" spans="7:13" x14ac:dyDescent="0.3">
      <c r="G728" s="79">
        <v>44512</v>
      </c>
      <c r="H728" s="80">
        <v>162.9084</v>
      </c>
      <c r="I728" s="16">
        <f t="shared" si="55"/>
        <v>160.62112652736226</v>
      </c>
      <c r="J728" s="5">
        <f t="shared" si="56"/>
        <v>2.2872734726377359</v>
      </c>
      <c r="K728" s="5">
        <f t="shared" si="57"/>
        <v>2.2872734726377359</v>
      </c>
      <c r="L728" s="5">
        <f t="shared" si="58"/>
        <v>5.2316199386322877</v>
      </c>
      <c r="M728" s="54">
        <f t="shared" si="59"/>
        <v>1.4040242692443949E-2</v>
      </c>
    </row>
    <row r="729" spans="7:13" x14ac:dyDescent="0.3">
      <c r="G729" s="79">
        <v>44515</v>
      </c>
      <c r="H729" s="80">
        <v>162.6772</v>
      </c>
      <c r="I729" s="16">
        <f t="shared" si="55"/>
        <v>160.84985387462604</v>
      </c>
      <c r="J729" s="5">
        <f t="shared" si="56"/>
        <v>1.827346125373964</v>
      </c>
      <c r="K729" s="5">
        <f t="shared" si="57"/>
        <v>1.827346125373964</v>
      </c>
      <c r="L729" s="5">
        <f t="shared" si="58"/>
        <v>3.3391938619192389</v>
      </c>
      <c r="M729" s="54">
        <f t="shared" si="59"/>
        <v>1.1232957816915733E-2</v>
      </c>
    </row>
    <row r="730" spans="7:13" x14ac:dyDescent="0.3">
      <c r="G730" s="79">
        <v>44516</v>
      </c>
      <c r="H730" s="80">
        <v>165.54830000000001</v>
      </c>
      <c r="I730" s="16">
        <f t="shared" si="55"/>
        <v>161.03258848716342</v>
      </c>
      <c r="J730" s="5">
        <f t="shared" si="56"/>
        <v>4.5157115128365888</v>
      </c>
      <c r="K730" s="5">
        <f t="shared" si="57"/>
        <v>4.5157115128365888</v>
      </c>
      <c r="L730" s="5">
        <f t="shared" si="58"/>
        <v>20.391650467164915</v>
      </c>
      <c r="M730" s="54">
        <f t="shared" si="59"/>
        <v>2.7277305250712865E-2</v>
      </c>
    </row>
    <row r="731" spans="7:13" x14ac:dyDescent="0.3">
      <c r="G731" s="79">
        <v>44517</v>
      </c>
      <c r="H731" s="80">
        <v>165.4616</v>
      </c>
      <c r="I731" s="16">
        <f t="shared" si="55"/>
        <v>161.4841596384471</v>
      </c>
      <c r="J731" s="5">
        <f t="shared" si="56"/>
        <v>3.9774403615529081</v>
      </c>
      <c r="K731" s="5">
        <f t="shared" si="57"/>
        <v>3.9774403615529081</v>
      </c>
      <c r="L731" s="5">
        <f t="shared" si="58"/>
        <v>15.820031829710128</v>
      </c>
      <c r="M731" s="54">
        <f t="shared" si="59"/>
        <v>2.4038449776582049E-2</v>
      </c>
    </row>
    <row r="732" spans="7:13" x14ac:dyDescent="0.3">
      <c r="G732" s="79">
        <v>44518</v>
      </c>
      <c r="H732" s="80">
        <v>165.08580000000001</v>
      </c>
      <c r="I732" s="16">
        <f t="shared" si="55"/>
        <v>161.88190367460237</v>
      </c>
      <c r="J732" s="5">
        <f t="shared" si="56"/>
        <v>3.2038963253976362</v>
      </c>
      <c r="K732" s="5">
        <f t="shared" si="57"/>
        <v>3.2038963253976362</v>
      </c>
      <c r="L732" s="5">
        <f t="shared" si="58"/>
        <v>10.264951663896476</v>
      </c>
      <c r="M732" s="54">
        <f t="shared" si="59"/>
        <v>1.9407461607222645E-2</v>
      </c>
    </row>
    <row r="733" spans="7:13" x14ac:dyDescent="0.3">
      <c r="G733" s="79">
        <v>44519</v>
      </c>
      <c r="H733" s="80">
        <v>168.48679999999999</v>
      </c>
      <c r="I733" s="16">
        <f t="shared" si="55"/>
        <v>162.20229330714213</v>
      </c>
      <c r="J733" s="5">
        <f t="shared" si="56"/>
        <v>6.2845066928578603</v>
      </c>
      <c r="K733" s="5">
        <f t="shared" si="57"/>
        <v>6.2845066928578603</v>
      </c>
      <c r="L733" s="5">
        <f t="shared" si="58"/>
        <v>39.495024372575244</v>
      </c>
      <c r="M733" s="54">
        <f t="shared" si="59"/>
        <v>3.7299697619385383E-2</v>
      </c>
    </row>
    <row r="734" spans="7:13" x14ac:dyDescent="0.3">
      <c r="G734" s="79">
        <v>44522</v>
      </c>
      <c r="H734" s="80">
        <v>167.87020000000001</v>
      </c>
      <c r="I734" s="16">
        <f t="shared" si="55"/>
        <v>162.83074397642793</v>
      </c>
      <c r="J734" s="5">
        <f t="shared" si="56"/>
        <v>5.039456023572086</v>
      </c>
      <c r="K734" s="5">
        <f t="shared" si="57"/>
        <v>5.039456023572086</v>
      </c>
      <c r="L734" s="5">
        <f t="shared" si="58"/>
        <v>25.396117013516982</v>
      </c>
      <c r="M734" s="54">
        <f t="shared" si="59"/>
        <v>3.0019956034913198E-2</v>
      </c>
    </row>
    <row r="735" spans="7:13" x14ac:dyDescent="0.3">
      <c r="G735" s="79">
        <v>44523</v>
      </c>
      <c r="H735" s="80">
        <v>165.85659999999999</v>
      </c>
      <c r="I735" s="16">
        <f t="shared" si="55"/>
        <v>163.33468957878515</v>
      </c>
      <c r="J735" s="5">
        <f t="shared" si="56"/>
        <v>2.5219104212148409</v>
      </c>
      <c r="K735" s="5">
        <f t="shared" si="57"/>
        <v>2.5219104212148409</v>
      </c>
      <c r="L735" s="5">
        <f t="shared" si="58"/>
        <v>6.3600321726320166</v>
      </c>
      <c r="M735" s="54">
        <f t="shared" si="59"/>
        <v>1.5205366691556688E-2</v>
      </c>
    </row>
    <row r="736" spans="7:13" x14ac:dyDescent="0.3">
      <c r="G736" s="79">
        <v>44524</v>
      </c>
      <c r="H736" s="80">
        <v>165.74100000000001</v>
      </c>
      <c r="I736" s="16">
        <f t="shared" si="55"/>
        <v>163.58688062090661</v>
      </c>
      <c r="J736" s="5">
        <f t="shared" si="56"/>
        <v>2.1541193790934017</v>
      </c>
      <c r="K736" s="5">
        <f t="shared" si="57"/>
        <v>2.1541193790934017</v>
      </c>
      <c r="L736" s="5">
        <f t="shared" si="58"/>
        <v>4.6402302993857427</v>
      </c>
      <c r="M736" s="54">
        <f t="shared" si="59"/>
        <v>1.299690106306467E-2</v>
      </c>
    </row>
    <row r="737" spans="7:13" x14ac:dyDescent="0.3">
      <c r="G737" s="79">
        <v>44526</v>
      </c>
      <c r="H737" s="80">
        <v>161.8775</v>
      </c>
      <c r="I737" s="16">
        <f t="shared" si="55"/>
        <v>163.80229255881596</v>
      </c>
      <c r="J737" s="5">
        <f t="shared" si="56"/>
        <v>-1.924792558815966</v>
      </c>
      <c r="K737" s="5">
        <f t="shared" si="57"/>
        <v>1.924792558815966</v>
      </c>
      <c r="L737" s="5">
        <f t="shared" si="58"/>
        <v>3.7048263944733137</v>
      </c>
      <c r="M737" s="54">
        <f t="shared" si="59"/>
        <v>1.1890426766017304E-2</v>
      </c>
    </row>
    <row r="738" spans="7:13" x14ac:dyDescent="0.3">
      <c r="G738" s="79">
        <v>44529</v>
      </c>
      <c r="H738" s="80">
        <v>163.65989999999999</v>
      </c>
      <c r="I738" s="16">
        <f t="shared" si="55"/>
        <v>163.60981330293436</v>
      </c>
      <c r="J738" s="5">
        <f t="shared" si="56"/>
        <v>5.0086697065637509E-2</v>
      </c>
      <c r="K738" s="5">
        <f t="shared" si="57"/>
        <v>5.0086697065637509E-2</v>
      </c>
      <c r="L738" s="5">
        <f t="shared" si="58"/>
        <v>2.5086772229449411E-3</v>
      </c>
      <c r="M738" s="54">
        <f t="shared" si="59"/>
        <v>3.0604135200887643E-4</v>
      </c>
    </row>
    <row r="739" spans="7:13" x14ac:dyDescent="0.3">
      <c r="G739" s="79">
        <v>44530</v>
      </c>
      <c r="H739" s="80">
        <v>163.05289999999999</v>
      </c>
      <c r="I739" s="16">
        <f t="shared" si="55"/>
        <v>163.61482197264093</v>
      </c>
      <c r="J739" s="5">
        <f t="shared" si="56"/>
        <v>-0.56192197264093124</v>
      </c>
      <c r="K739" s="5">
        <f t="shared" si="57"/>
        <v>0.56192197264093124</v>
      </c>
      <c r="L739" s="5">
        <f t="shared" si="58"/>
        <v>0.31575630333667548</v>
      </c>
      <c r="M739" s="54">
        <f t="shared" si="59"/>
        <v>3.4462556179064049E-3</v>
      </c>
    </row>
    <row r="740" spans="7:13" x14ac:dyDescent="0.3">
      <c r="G740" s="79">
        <v>44531</v>
      </c>
      <c r="H740" s="80">
        <v>160.60579999999999</v>
      </c>
      <c r="I740" s="16">
        <f t="shared" si="55"/>
        <v>163.55862977537686</v>
      </c>
      <c r="J740" s="5">
        <f t="shared" si="56"/>
        <v>-2.9528297753768697</v>
      </c>
      <c r="K740" s="5">
        <f t="shared" si="57"/>
        <v>2.9528297753768697</v>
      </c>
      <c r="L740" s="5">
        <f t="shared" si="58"/>
        <v>8.7192036823522159</v>
      </c>
      <c r="M740" s="54">
        <f t="shared" si="59"/>
        <v>1.838557371761711E-2</v>
      </c>
    </row>
    <row r="741" spans="7:13" x14ac:dyDescent="0.3">
      <c r="G741" s="79">
        <v>44532</v>
      </c>
      <c r="H741" s="80">
        <v>163.7852</v>
      </c>
      <c r="I741" s="16">
        <f t="shared" si="55"/>
        <v>163.26334679783918</v>
      </c>
      <c r="J741" s="5">
        <f t="shared" si="56"/>
        <v>0.52185320216082687</v>
      </c>
      <c r="K741" s="5">
        <f t="shared" si="57"/>
        <v>0.52185320216082687</v>
      </c>
      <c r="L741" s="5">
        <f t="shared" si="58"/>
        <v>0.27233076460550881</v>
      </c>
      <c r="M741" s="54">
        <f t="shared" si="59"/>
        <v>3.1862048717517018E-3</v>
      </c>
    </row>
    <row r="742" spans="7:13" x14ac:dyDescent="0.3">
      <c r="G742" s="79">
        <v>44533</v>
      </c>
      <c r="H742" s="80">
        <v>164.31120000000001</v>
      </c>
      <c r="I742" s="16">
        <f t="shared" si="55"/>
        <v>163.31553211805527</v>
      </c>
      <c r="J742" s="5">
        <f t="shared" si="56"/>
        <v>0.99566788194474043</v>
      </c>
      <c r="K742" s="5">
        <f t="shared" si="57"/>
        <v>0.99566788194474043</v>
      </c>
      <c r="L742" s="5">
        <f t="shared" si="58"/>
        <v>0.99135453113632555</v>
      </c>
      <c r="M742" s="54">
        <f t="shared" si="59"/>
        <v>6.0596470718048455E-3</v>
      </c>
    </row>
    <row r="743" spans="7:13" x14ac:dyDescent="0.3">
      <c r="G743" s="79">
        <v>44536</v>
      </c>
      <c r="H743" s="80">
        <v>163.0275</v>
      </c>
      <c r="I743" s="16">
        <f t="shared" si="55"/>
        <v>163.41509890624974</v>
      </c>
      <c r="J743" s="5">
        <f t="shared" si="56"/>
        <v>-0.38759890624973536</v>
      </c>
      <c r="K743" s="5">
        <f t="shared" si="57"/>
        <v>0.38759890624973536</v>
      </c>
      <c r="L743" s="5">
        <f t="shared" si="58"/>
        <v>0.15023291212599113</v>
      </c>
      <c r="M743" s="54">
        <f t="shared" si="59"/>
        <v>2.3775062872811972E-3</v>
      </c>
    </row>
    <row r="744" spans="7:13" x14ac:dyDescent="0.3">
      <c r="G744" s="79">
        <v>44537</v>
      </c>
      <c r="H744" s="80">
        <v>165.3246</v>
      </c>
      <c r="I744" s="16">
        <f t="shared" si="55"/>
        <v>163.37633901562478</v>
      </c>
      <c r="J744" s="5">
        <f t="shared" si="56"/>
        <v>1.9482609843752243</v>
      </c>
      <c r="K744" s="5">
        <f t="shared" si="57"/>
        <v>1.9482609843752243</v>
      </c>
      <c r="L744" s="5">
        <f t="shared" si="58"/>
        <v>3.795720863238718</v>
      </c>
      <c r="M744" s="54">
        <f t="shared" si="59"/>
        <v>1.178445908458405E-2</v>
      </c>
    </row>
    <row r="745" spans="7:13" x14ac:dyDescent="0.3">
      <c r="G745" s="79">
        <v>44538</v>
      </c>
      <c r="H745" s="80">
        <v>164.32079999999999</v>
      </c>
      <c r="I745" s="16">
        <f t="shared" si="55"/>
        <v>163.5711651140623</v>
      </c>
      <c r="J745" s="5">
        <f t="shared" si="56"/>
        <v>0.74963488593769512</v>
      </c>
      <c r="K745" s="5">
        <f t="shared" si="57"/>
        <v>0.74963488593769512</v>
      </c>
      <c r="L745" s="5">
        <f t="shared" si="58"/>
        <v>0.5619524622148212</v>
      </c>
      <c r="M745" s="54">
        <f t="shared" si="59"/>
        <v>4.5620206689457156E-3</v>
      </c>
    </row>
    <row r="746" spans="7:13" x14ac:dyDescent="0.3">
      <c r="G746" s="79">
        <v>44539</v>
      </c>
      <c r="H746" s="80">
        <v>162.2457</v>
      </c>
      <c r="I746" s="16">
        <f t="shared" si="55"/>
        <v>163.64612860265606</v>
      </c>
      <c r="J746" s="5">
        <f t="shared" si="56"/>
        <v>-1.4004286026560635</v>
      </c>
      <c r="K746" s="5">
        <f t="shared" si="57"/>
        <v>1.4004286026560635</v>
      </c>
      <c r="L746" s="5">
        <f t="shared" si="58"/>
        <v>1.9612002711372145</v>
      </c>
      <c r="M746" s="54">
        <f t="shared" si="59"/>
        <v>8.6315298504432685E-3</v>
      </c>
    </row>
    <row r="747" spans="7:13" x14ac:dyDescent="0.3">
      <c r="G747" s="79">
        <v>44540</v>
      </c>
      <c r="H747" s="80">
        <v>163.17230000000001</v>
      </c>
      <c r="I747" s="16">
        <f t="shared" si="55"/>
        <v>163.50608574239047</v>
      </c>
      <c r="J747" s="5">
        <f t="shared" si="56"/>
        <v>-0.33378574239046088</v>
      </c>
      <c r="K747" s="5">
        <f t="shared" si="57"/>
        <v>0.33378574239046088</v>
      </c>
      <c r="L747" s="5">
        <f t="shared" si="58"/>
        <v>0.11141292182315111</v>
      </c>
      <c r="M747" s="54">
        <f t="shared" si="59"/>
        <v>2.045602975446573E-3</v>
      </c>
    </row>
    <row r="748" spans="7:13" x14ac:dyDescent="0.3">
      <c r="G748" s="79">
        <v>44543</v>
      </c>
      <c r="H748" s="80">
        <v>161.02959999999999</v>
      </c>
      <c r="I748" s="16">
        <f t="shared" si="55"/>
        <v>163.47270716815143</v>
      </c>
      <c r="J748" s="5">
        <f t="shared" si="56"/>
        <v>-2.4431071681514425</v>
      </c>
      <c r="K748" s="5">
        <f t="shared" si="57"/>
        <v>2.4431071681514425</v>
      </c>
      <c r="L748" s="5">
        <f t="shared" si="58"/>
        <v>5.9687726350729609</v>
      </c>
      <c r="M748" s="54">
        <f t="shared" si="59"/>
        <v>1.5171789336565716E-2</v>
      </c>
    </row>
    <row r="749" spans="7:13" x14ac:dyDescent="0.3">
      <c r="G749" s="79">
        <v>44544</v>
      </c>
      <c r="H749" s="80">
        <v>159.6397</v>
      </c>
      <c r="I749" s="16">
        <f t="shared" si="55"/>
        <v>163.22839645133629</v>
      </c>
      <c r="J749" s="5">
        <f t="shared" si="56"/>
        <v>-3.5886964513362898</v>
      </c>
      <c r="K749" s="5">
        <f t="shared" si="57"/>
        <v>3.5886964513362898</v>
      </c>
      <c r="L749" s="5">
        <f t="shared" si="58"/>
        <v>12.878742219833679</v>
      </c>
      <c r="M749" s="54">
        <f t="shared" si="59"/>
        <v>2.2479974914362089E-2</v>
      </c>
    </row>
    <row r="750" spans="7:13" x14ac:dyDescent="0.3">
      <c r="G750" s="79">
        <v>44545</v>
      </c>
      <c r="H750" s="80">
        <v>158.19200000000001</v>
      </c>
      <c r="I750" s="16">
        <f t="shared" si="55"/>
        <v>162.86952680620266</v>
      </c>
      <c r="J750" s="5">
        <f t="shared" si="56"/>
        <v>-4.6775268062026498</v>
      </c>
      <c r="K750" s="5">
        <f t="shared" si="57"/>
        <v>4.6775268062026498</v>
      </c>
      <c r="L750" s="5">
        <f t="shared" si="58"/>
        <v>21.879257022744362</v>
      </c>
      <c r="M750" s="54">
        <f t="shared" si="59"/>
        <v>2.956866849273446E-2</v>
      </c>
    </row>
    <row r="751" spans="7:13" x14ac:dyDescent="0.3">
      <c r="G751" s="79">
        <v>44546</v>
      </c>
      <c r="H751" s="80">
        <v>157.0531</v>
      </c>
      <c r="I751" s="16">
        <f t="shared" si="55"/>
        <v>162.40177412558239</v>
      </c>
      <c r="J751" s="5">
        <f t="shared" si="56"/>
        <v>-5.3486741255823915</v>
      </c>
      <c r="K751" s="5">
        <f t="shared" si="57"/>
        <v>5.3486741255823915</v>
      </c>
      <c r="L751" s="5">
        <f t="shared" si="58"/>
        <v>28.608314901674561</v>
      </c>
      <c r="M751" s="54">
        <f t="shared" si="59"/>
        <v>3.4056469599023462E-2</v>
      </c>
    </row>
    <row r="752" spans="7:13" x14ac:dyDescent="0.3">
      <c r="G752" s="79">
        <v>44547</v>
      </c>
      <c r="H752" s="80">
        <v>155.74039999999999</v>
      </c>
      <c r="I752" s="16">
        <f t="shared" si="55"/>
        <v>161.86690671302415</v>
      </c>
      <c r="J752" s="5">
        <f t="shared" si="56"/>
        <v>-6.1265067130241562</v>
      </c>
      <c r="K752" s="5">
        <f t="shared" si="57"/>
        <v>6.1265067130241562</v>
      </c>
      <c r="L752" s="5">
        <f t="shared" si="58"/>
        <v>37.534084504730053</v>
      </c>
      <c r="M752" s="54">
        <f t="shared" si="59"/>
        <v>3.9337941298623585E-2</v>
      </c>
    </row>
    <row r="753" spans="7:13" x14ac:dyDescent="0.3">
      <c r="G753" s="79">
        <v>44550</v>
      </c>
      <c r="H753" s="80">
        <v>151.51300000000001</v>
      </c>
      <c r="I753" s="16">
        <f t="shared" si="55"/>
        <v>161.25425604172173</v>
      </c>
      <c r="J753" s="5">
        <f t="shared" si="56"/>
        <v>-9.7412560417217264</v>
      </c>
      <c r="K753" s="5">
        <f t="shared" si="57"/>
        <v>9.7412560417217264</v>
      </c>
      <c r="L753" s="5">
        <f t="shared" si="58"/>
        <v>94.892069270380034</v>
      </c>
      <c r="M753" s="54">
        <f t="shared" si="59"/>
        <v>6.429320283884371E-2</v>
      </c>
    </row>
    <row r="754" spans="7:13" x14ac:dyDescent="0.3">
      <c r="G754" s="79">
        <v>44551</v>
      </c>
      <c r="H754" s="80">
        <v>160.82689999999999</v>
      </c>
      <c r="I754" s="16">
        <f t="shared" si="55"/>
        <v>160.28013043754956</v>
      </c>
      <c r="J754" s="5">
        <f t="shared" si="56"/>
        <v>0.54676956245043584</v>
      </c>
      <c r="K754" s="5">
        <f t="shared" si="57"/>
        <v>0.54676956245043584</v>
      </c>
      <c r="L754" s="5">
        <f t="shared" si="58"/>
        <v>0.29895695442224107</v>
      </c>
      <c r="M754" s="54">
        <f t="shared" si="59"/>
        <v>3.399739486680623E-3</v>
      </c>
    </row>
    <row r="755" spans="7:13" x14ac:dyDescent="0.3">
      <c r="G755" s="79">
        <v>44552</v>
      </c>
      <c r="H755" s="80">
        <v>159.67840000000001</v>
      </c>
      <c r="I755" s="16">
        <f t="shared" si="55"/>
        <v>160.33480739379462</v>
      </c>
      <c r="J755" s="5">
        <f t="shared" si="56"/>
        <v>-0.65640739379460911</v>
      </c>
      <c r="K755" s="5">
        <f t="shared" si="57"/>
        <v>0.65640739379460911</v>
      </c>
      <c r="L755" s="5">
        <f t="shared" si="58"/>
        <v>0.43087066662823104</v>
      </c>
      <c r="M755" s="54">
        <f t="shared" si="59"/>
        <v>4.110808937180039E-3</v>
      </c>
    </row>
    <row r="756" spans="7:13" x14ac:dyDescent="0.3">
      <c r="G756" s="79">
        <v>44553</v>
      </c>
      <c r="H756" s="80">
        <v>159.90029999999999</v>
      </c>
      <c r="I756" s="16">
        <f t="shared" si="55"/>
        <v>160.26916665441516</v>
      </c>
      <c r="J756" s="5">
        <f t="shared" si="56"/>
        <v>-0.36886665441517152</v>
      </c>
      <c r="K756" s="5">
        <f t="shared" si="57"/>
        <v>0.36886665441517152</v>
      </c>
      <c r="L756" s="5">
        <f t="shared" si="58"/>
        <v>0.13606260873944157</v>
      </c>
      <c r="M756" s="54">
        <f t="shared" si="59"/>
        <v>2.3068540485238088E-3</v>
      </c>
    </row>
    <row r="757" spans="7:13" x14ac:dyDescent="0.3">
      <c r="G757" s="79">
        <v>44557</v>
      </c>
      <c r="H757" s="80">
        <v>161.74379999999999</v>
      </c>
      <c r="I757" s="16">
        <f t="shared" si="55"/>
        <v>160.23227998897363</v>
      </c>
      <c r="J757" s="5">
        <f t="shared" si="56"/>
        <v>1.5115200110263629</v>
      </c>
      <c r="K757" s="5">
        <f t="shared" si="57"/>
        <v>1.5115200110263629</v>
      </c>
      <c r="L757" s="5">
        <f t="shared" si="58"/>
        <v>2.2846927437331361</v>
      </c>
      <c r="M757" s="54">
        <f t="shared" si="59"/>
        <v>9.345149619499251E-3</v>
      </c>
    </row>
    <row r="758" spans="7:13" x14ac:dyDescent="0.3">
      <c r="G758" s="79">
        <v>44558</v>
      </c>
      <c r="H758" s="80">
        <v>160.6242</v>
      </c>
      <c r="I758" s="16">
        <f t="shared" si="55"/>
        <v>160.38343199007625</v>
      </c>
      <c r="J758" s="5">
        <f t="shared" si="56"/>
        <v>0.24076800992375524</v>
      </c>
      <c r="K758" s="5">
        <f t="shared" si="57"/>
        <v>0.24076800992375524</v>
      </c>
      <c r="L758" s="5">
        <f t="shared" si="58"/>
        <v>5.7969234602645504E-2</v>
      </c>
      <c r="M758" s="54">
        <f t="shared" si="59"/>
        <v>1.4989522744627225E-3</v>
      </c>
    </row>
    <row r="759" spans="7:13" x14ac:dyDescent="0.3">
      <c r="G759" s="79">
        <v>44559</v>
      </c>
      <c r="H759" s="80">
        <v>162.90199999999999</v>
      </c>
      <c r="I759" s="16">
        <f t="shared" si="55"/>
        <v>160.40750879106864</v>
      </c>
      <c r="J759" s="5">
        <f t="shared" si="56"/>
        <v>2.4944912089313505</v>
      </c>
      <c r="K759" s="5">
        <f t="shared" si="57"/>
        <v>2.4944912089313505</v>
      </c>
      <c r="L759" s="5">
        <f t="shared" si="58"/>
        <v>6.2224863914357904</v>
      </c>
      <c r="M759" s="54">
        <f t="shared" si="59"/>
        <v>1.531283353753392E-2</v>
      </c>
    </row>
    <row r="760" spans="7:13" x14ac:dyDescent="0.3">
      <c r="G760" s="79">
        <v>44560</v>
      </c>
      <c r="H760" s="80">
        <v>161.65700000000001</v>
      </c>
      <c r="I760" s="16">
        <f t="shared" si="55"/>
        <v>160.65695791196177</v>
      </c>
      <c r="J760" s="5">
        <f t="shared" si="56"/>
        <v>1.0000420880382421</v>
      </c>
      <c r="K760" s="5">
        <f t="shared" si="57"/>
        <v>1.0000420880382421</v>
      </c>
      <c r="L760" s="5">
        <f t="shared" si="58"/>
        <v>1.0000841778478873</v>
      </c>
      <c r="M760" s="54">
        <f t="shared" si="59"/>
        <v>6.1861972450202715E-3</v>
      </c>
    </row>
    <row r="761" spans="7:13" x14ac:dyDescent="0.3">
      <c r="G761" s="79">
        <v>44561</v>
      </c>
      <c r="H761" s="80">
        <v>160.8655</v>
      </c>
      <c r="I761" s="16">
        <f t="shared" si="55"/>
        <v>160.75696212076559</v>
      </c>
      <c r="J761" s="5">
        <f t="shared" si="56"/>
        <v>0.1085378792344045</v>
      </c>
      <c r="K761" s="5">
        <f t="shared" si="57"/>
        <v>0.1085378792344045</v>
      </c>
      <c r="L761" s="5">
        <f t="shared" si="58"/>
        <v>1.1780471228702176E-2</v>
      </c>
      <c r="M761" s="54">
        <f t="shared" si="59"/>
        <v>6.7471197512458854E-4</v>
      </c>
    </row>
    <row r="762" spans="7:13" x14ac:dyDescent="0.3">
      <c r="G762" s="79">
        <v>44564</v>
      </c>
      <c r="H762" s="80">
        <v>158.93520000000001</v>
      </c>
      <c r="I762" s="16">
        <f t="shared" si="55"/>
        <v>160.76781590868902</v>
      </c>
      <c r="J762" s="5">
        <f t="shared" si="56"/>
        <v>-1.8326159086890073</v>
      </c>
      <c r="K762" s="5">
        <f t="shared" si="57"/>
        <v>1.8326159086890073</v>
      </c>
      <c r="L762" s="5">
        <f t="shared" si="58"/>
        <v>3.3584810687800357</v>
      </c>
      <c r="M762" s="54">
        <f t="shared" si="59"/>
        <v>1.1530585475646723E-2</v>
      </c>
    </row>
    <row r="763" spans="7:13" x14ac:dyDescent="0.3">
      <c r="G763" s="79">
        <v>44565</v>
      </c>
      <c r="H763" s="80">
        <v>160.59520000000001</v>
      </c>
      <c r="I763" s="16">
        <f t="shared" si="55"/>
        <v>160.58455431782011</v>
      </c>
      <c r="J763" s="5">
        <f t="shared" si="56"/>
        <v>1.0645682179898586E-2</v>
      </c>
      <c r="K763" s="5">
        <f t="shared" si="57"/>
        <v>1.0645682179898586E-2</v>
      </c>
      <c r="L763" s="5">
        <f t="shared" si="58"/>
        <v>1.133305490754103E-4</v>
      </c>
      <c r="M763" s="54">
        <f t="shared" si="59"/>
        <v>6.6288918846258072E-5</v>
      </c>
    </row>
    <row r="764" spans="7:13" x14ac:dyDescent="0.3">
      <c r="G764" s="79">
        <v>44566</v>
      </c>
      <c r="H764" s="80">
        <v>156.5994</v>
      </c>
      <c r="I764" s="16">
        <f t="shared" si="55"/>
        <v>160.58561888603811</v>
      </c>
      <c r="J764" s="5">
        <f t="shared" si="56"/>
        <v>-3.9862188860381025</v>
      </c>
      <c r="K764" s="5">
        <f t="shared" si="57"/>
        <v>3.9862188860381025</v>
      </c>
      <c r="L764" s="5">
        <f t="shared" si="58"/>
        <v>15.889941007406851</v>
      </c>
      <c r="M764" s="54">
        <f t="shared" si="59"/>
        <v>2.5454879686883234E-2</v>
      </c>
    </row>
    <row r="765" spans="7:13" x14ac:dyDescent="0.3">
      <c r="G765" s="79">
        <v>44567</v>
      </c>
      <c r="H765" s="80">
        <v>155.4316</v>
      </c>
      <c r="I765" s="16">
        <f t="shared" si="55"/>
        <v>160.18699699743431</v>
      </c>
      <c r="J765" s="5">
        <f t="shared" si="56"/>
        <v>-4.7553969974343033</v>
      </c>
      <c r="K765" s="5">
        <f t="shared" si="57"/>
        <v>4.7553969974343033</v>
      </c>
      <c r="L765" s="5">
        <f t="shared" si="58"/>
        <v>22.613800603207189</v>
      </c>
      <c r="M765" s="54">
        <f t="shared" si="59"/>
        <v>3.0594788945325812E-2</v>
      </c>
    </row>
    <row r="766" spans="7:13" x14ac:dyDescent="0.3">
      <c r="G766" s="79">
        <v>44568</v>
      </c>
      <c r="H766" s="80">
        <v>151.5034</v>
      </c>
      <c r="I766" s="16">
        <f t="shared" si="55"/>
        <v>159.71145729769088</v>
      </c>
      <c r="J766" s="5">
        <f t="shared" si="56"/>
        <v>-8.2080572976908854</v>
      </c>
      <c r="K766" s="5">
        <f t="shared" si="57"/>
        <v>8.2080572976908854</v>
      </c>
      <c r="L766" s="5">
        <f t="shared" si="58"/>
        <v>67.372204602176595</v>
      </c>
      <c r="M766" s="54">
        <f t="shared" si="59"/>
        <v>5.4177380162365237E-2</v>
      </c>
    </row>
    <row r="767" spans="7:13" x14ac:dyDescent="0.3">
      <c r="G767" s="79">
        <v>44571</v>
      </c>
      <c r="H767" s="80">
        <v>145.20070000000001</v>
      </c>
      <c r="I767" s="16">
        <f t="shared" si="55"/>
        <v>158.89065156792179</v>
      </c>
      <c r="J767" s="5">
        <f t="shared" si="56"/>
        <v>-13.689951567921781</v>
      </c>
      <c r="K767" s="5">
        <f t="shared" si="57"/>
        <v>13.689951567921781</v>
      </c>
      <c r="L767" s="5">
        <f t="shared" si="58"/>
        <v>187.41477393204403</v>
      </c>
      <c r="M767" s="54">
        <f t="shared" si="59"/>
        <v>9.4282958470047182E-2</v>
      </c>
    </row>
    <row r="768" spans="7:13" x14ac:dyDescent="0.3">
      <c r="G768" s="79">
        <v>44572</v>
      </c>
      <c r="H768" s="80">
        <v>145.06559999999999</v>
      </c>
      <c r="I768" s="16">
        <f t="shared" si="55"/>
        <v>157.52165641112961</v>
      </c>
      <c r="J768" s="5">
        <f t="shared" si="56"/>
        <v>-12.456056411129623</v>
      </c>
      <c r="K768" s="5">
        <f t="shared" si="57"/>
        <v>12.456056411129623</v>
      </c>
      <c r="L768" s="5">
        <f t="shared" si="58"/>
        <v>155.15334131724339</v>
      </c>
      <c r="M768" s="54">
        <f t="shared" si="59"/>
        <v>8.5864990811947317E-2</v>
      </c>
    </row>
    <row r="769" spans="7:13" x14ac:dyDescent="0.3">
      <c r="G769" s="79">
        <v>44573</v>
      </c>
      <c r="H769" s="80">
        <v>146.9091</v>
      </c>
      <c r="I769" s="16">
        <f t="shared" si="55"/>
        <v>156.27605077001667</v>
      </c>
      <c r="J769" s="5">
        <f t="shared" si="56"/>
        <v>-9.3669507700166719</v>
      </c>
      <c r="K769" s="5">
        <f t="shared" si="57"/>
        <v>9.3669507700166719</v>
      </c>
      <c r="L769" s="5">
        <f t="shared" si="58"/>
        <v>87.739766727915921</v>
      </c>
      <c r="M769" s="54">
        <f t="shared" si="59"/>
        <v>6.376018075133992E-2</v>
      </c>
    </row>
    <row r="770" spans="7:13" x14ac:dyDescent="0.3">
      <c r="G770" s="79">
        <v>44574</v>
      </c>
      <c r="H770" s="80">
        <v>144.38030000000001</v>
      </c>
      <c r="I770" s="16">
        <f t="shared" si="55"/>
        <v>155.33935569301499</v>
      </c>
      <c r="J770" s="5">
        <f t="shared" si="56"/>
        <v>-10.959055693014989</v>
      </c>
      <c r="K770" s="5">
        <f t="shared" si="57"/>
        <v>10.959055693014989</v>
      </c>
      <c r="L770" s="5">
        <f t="shared" si="58"/>
        <v>120.10090168260423</v>
      </c>
      <c r="M770" s="54">
        <f t="shared" si="59"/>
        <v>7.5904092823016633E-2</v>
      </c>
    </row>
    <row r="771" spans="7:13" x14ac:dyDescent="0.3">
      <c r="G771" s="79">
        <v>44575</v>
      </c>
      <c r="H771" s="80">
        <v>143.01949999999999</v>
      </c>
      <c r="I771" s="16">
        <f t="shared" si="55"/>
        <v>154.2434501237135</v>
      </c>
      <c r="J771" s="5">
        <f t="shared" si="56"/>
        <v>-11.223950123713507</v>
      </c>
      <c r="K771" s="5">
        <f t="shared" si="57"/>
        <v>11.223950123713507</v>
      </c>
      <c r="L771" s="5">
        <f t="shared" si="58"/>
        <v>125.97705637960846</v>
      </c>
      <c r="M771" s="54">
        <f t="shared" si="59"/>
        <v>7.847846009609534E-2</v>
      </c>
    </row>
    <row r="772" spans="7:13" x14ac:dyDescent="0.3">
      <c r="G772" s="79">
        <v>44579</v>
      </c>
      <c r="H772" s="80">
        <v>141.8323</v>
      </c>
      <c r="I772" s="16">
        <f t="shared" si="55"/>
        <v>153.12105511134217</v>
      </c>
      <c r="J772" s="5">
        <f t="shared" si="56"/>
        <v>-11.288755111342169</v>
      </c>
      <c r="K772" s="5">
        <f t="shared" si="57"/>
        <v>11.288755111342169</v>
      </c>
      <c r="L772" s="5">
        <f t="shared" si="58"/>
        <v>127.43599196385395</v>
      </c>
      <c r="M772" s="54">
        <f t="shared" si="59"/>
        <v>7.9592272785128412E-2</v>
      </c>
    </row>
    <row r="773" spans="7:13" x14ac:dyDescent="0.3">
      <c r="G773" s="79">
        <v>44580</v>
      </c>
      <c r="H773" s="80">
        <v>140.0564</v>
      </c>
      <c r="I773" s="16">
        <f t="shared" si="55"/>
        <v>151.99217960020798</v>
      </c>
      <c r="J773" s="5">
        <f t="shared" si="56"/>
        <v>-11.935779600207979</v>
      </c>
      <c r="K773" s="5">
        <f t="shared" si="57"/>
        <v>11.935779600207979</v>
      </c>
      <c r="L773" s="5">
        <f t="shared" si="58"/>
        <v>142.46283466474097</v>
      </c>
      <c r="M773" s="54">
        <f t="shared" si="59"/>
        <v>8.5221236589031135E-2</v>
      </c>
    </row>
    <row r="774" spans="7:13" x14ac:dyDescent="0.3">
      <c r="G774" s="79">
        <v>44581</v>
      </c>
      <c r="H774" s="80">
        <v>137.7593</v>
      </c>
      <c r="I774" s="16">
        <f t="shared" ref="I774:I837" si="60">alpha*H773+(1-alpha)*I773</f>
        <v>150.79860164018717</v>
      </c>
      <c r="J774" s="5">
        <f t="shared" ref="J774:J837" si="61">H774-I774</f>
        <v>-13.039301640187176</v>
      </c>
      <c r="K774" s="5">
        <f t="shared" ref="K774:K837" si="62">ABS(J774)</f>
        <v>13.039301640187176</v>
      </c>
      <c r="L774" s="5">
        <f t="shared" ref="L774:L837" si="63">J774^2</f>
        <v>170.02338726378798</v>
      </c>
      <c r="M774" s="54">
        <f t="shared" ref="M774:M837" si="64">K774/H774</f>
        <v>9.465278670976969E-2</v>
      </c>
    </row>
    <row r="775" spans="7:13" x14ac:dyDescent="0.3">
      <c r="G775" s="79">
        <v>44582</v>
      </c>
      <c r="H775" s="80">
        <v>137.9716</v>
      </c>
      <c r="I775" s="16">
        <f t="shared" si="60"/>
        <v>149.49467147616843</v>
      </c>
      <c r="J775" s="5">
        <f t="shared" si="61"/>
        <v>-11.52307147616844</v>
      </c>
      <c r="K775" s="5">
        <f t="shared" si="62"/>
        <v>11.52307147616844</v>
      </c>
      <c r="L775" s="5">
        <f t="shared" si="63"/>
        <v>132.78117624488669</v>
      </c>
      <c r="M775" s="54">
        <f t="shared" si="64"/>
        <v>8.3517705644991003E-2</v>
      </c>
    </row>
    <row r="776" spans="7:13" x14ac:dyDescent="0.3">
      <c r="G776" s="79">
        <v>44585</v>
      </c>
      <c r="H776" s="80">
        <v>140.91540000000001</v>
      </c>
      <c r="I776" s="16">
        <f t="shared" si="60"/>
        <v>148.34236432855158</v>
      </c>
      <c r="J776" s="5">
        <f t="shared" si="61"/>
        <v>-7.426964328551577</v>
      </c>
      <c r="K776" s="5">
        <f t="shared" si="62"/>
        <v>7.426964328551577</v>
      </c>
      <c r="L776" s="5">
        <f t="shared" si="63"/>
        <v>55.159799137577579</v>
      </c>
      <c r="M776" s="54">
        <f t="shared" si="64"/>
        <v>5.2705128953624489E-2</v>
      </c>
    </row>
    <row r="777" spans="7:13" x14ac:dyDescent="0.3">
      <c r="G777" s="79">
        <v>44586</v>
      </c>
      <c r="H777" s="80">
        <v>140.4135</v>
      </c>
      <c r="I777" s="16">
        <f t="shared" si="60"/>
        <v>147.59966789569643</v>
      </c>
      <c r="J777" s="5">
        <f t="shared" si="61"/>
        <v>-7.1861678956964283</v>
      </c>
      <c r="K777" s="5">
        <f t="shared" si="62"/>
        <v>7.1861678956964283</v>
      </c>
      <c r="L777" s="5">
        <f t="shared" si="63"/>
        <v>51.641009025138032</v>
      </c>
      <c r="M777" s="54">
        <f t="shared" si="64"/>
        <v>5.1178611000341337E-2</v>
      </c>
    </row>
    <row r="778" spans="7:13" x14ac:dyDescent="0.3">
      <c r="G778" s="79">
        <v>44587</v>
      </c>
      <c r="H778" s="80">
        <v>138.97540000000001</v>
      </c>
      <c r="I778" s="16">
        <f t="shared" si="60"/>
        <v>146.88105110612679</v>
      </c>
      <c r="J778" s="5">
        <f t="shared" si="61"/>
        <v>-7.9056511061267827</v>
      </c>
      <c r="K778" s="5">
        <f t="shared" si="62"/>
        <v>7.9056511061267827</v>
      </c>
      <c r="L778" s="5">
        <f t="shared" si="63"/>
        <v>62.499319411803626</v>
      </c>
      <c r="M778" s="54">
        <f t="shared" si="64"/>
        <v>5.6885255276306328E-2</v>
      </c>
    </row>
    <row r="779" spans="7:13" x14ac:dyDescent="0.3">
      <c r="G779" s="79">
        <v>44588</v>
      </c>
      <c r="H779" s="80">
        <v>139.6027</v>
      </c>
      <c r="I779" s="16">
        <f t="shared" si="60"/>
        <v>146.09048599551411</v>
      </c>
      <c r="J779" s="5">
        <f t="shared" si="61"/>
        <v>-6.4877859955141162</v>
      </c>
      <c r="K779" s="5">
        <f t="shared" si="62"/>
        <v>6.4877859955141162</v>
      </c>
      <c r="L779" s="5">
        <f t="shared" si="63"/>
        <v>42.091367123589094</v>
      </c>
      <c r="M779" s="54">
        <f t="shared" si="64"/>
        <v>4.6473212878505331E-2</v>
      </c>
    </row>
    <row r="780" spans="7:13" x14ac:dyDescent="0.3">
      <c r="G780" s="79">
        <v>44589</v>
      </c>
      <c r="H780" s="80">
        <v>140.82849999999999</v>
      </c>
      <c r="I780" s="16">
        <f t="shared" si="60"/>
        <v>145.44170739596271</v>
      </c>
      <c r="J780" s="5">
        <f t="shared" si="61"/>
        <v>-4.6132073959627178</v>
      </c>
      <c r="K780" s="5">
        <f t="shared" si="62"/>
        <v>4.6132073959627178</v>
      </c>
      <c r="L780" s="5">
        <f t="shared" si="63"/>
        <v>21.28168247816512</v>
      </c>
      <c r="M780" s="54">
        <f t="shared" si="64"/>
        <v>3.275762644608668E-2</v>
      </c>
    </row>
    <row r="781" spans="7:13" x14ac:dyDescent="0.3">
      <c r="G781" s="79">
        <v>44592</v>
      </c>
      <c r="H781" s="80">
        <v>142.91329999999999</v>
      </c>
      <c r="I781" s="16">
        <f t="shared" si="60"/>
        <v>144.98038665636645</v>
      </c>
      <c r="J781" s="5">
        <f t="shared" si="61"/>
        <v>-2.0670866563664561</v>
      </c>
      <c r="K781" s="5">
        <f t="shared" si="62"/>
        <v>2.0670866563664561</v>
      </c>
      <c r="L781" s="5">
        <f t="shared" si="63"/>
        <v>4.2728472449282551</v>
      </c>
      <c r="M781" s="54">
        <f t="shared" si="64"/>
        <v>1.4463920827287986E-2</v>
      </c>
    </row>
    <row r="782" spans="7:13" x14ac:dyDescent="0.3">
      <c r="G782" s="79">
        <v>44593</v>
      </c>
      <c r="H782" s="80">
        <v>143.05799999999999</v>
      </c>
      <c r="I782" s="16">
        <f t="shared" si="60"/>
        <v>144.77367799072979</v>
      </c>
      <c r="J782" s="5">
        <f t="shared" si="61"/>
        <v>-1.7156779907298016</v>
      </c>
      <c r="K782" s="5">
        <f t="shared" si="62"/>
        <v>1.7156779907298016</v>
      </c>
      <c r="L782" s="5">
        <f t="shared" si="63"/>
        <v>2.9435509678746494</v>
      </c>
      <c r="M782" s="54">
        <f t="shared" si="64"/>
        <v>1.1992883940288567E-2</v>
      </c>
    </row>
    <row r="783" spans="7:13" x14ac:dyDescent="0.3">
      <c r="G783" s="79">
        <v>44594</v>
      </c>
      <c r="H783" s="80">
        <v>143.53100000000001</v>
      </c>
      <c r="I783" s="16">
        <f t="shared" si="60"/>
        <v>144.60211019165683</v>
      </c>
      <c r="J783" s="5">
        <f t="shared" si="61"/>
        <v>-1.0711101916568282</v>
      </c>
      <c r="K783" s="5">
        <f t="shared" si="62"/>
        <v>1.0711101916568282</v>
      </c>
      <c r="L783" s="5">
        <f t="shared" si="63"/>
        <v>1.1472770426711272</v>
      </c>
      <c r="M783" s="54">
        <f t="shared" si="64"/>
        <v>7.462570397034983E-3</v>
      </c>
    </row>
    <row r="784" spans="7:13" x14ac:dyDescent="0.3">
      <c r="G784" s="79">
        <v>44595</v>
      </c>
      <c r="H784" s="80">
        <v>140.24940000000001</v>
      </c>
      <c r="I784" s="16">
        <f t="shared" si="60"/>
        <v>144.49499917249116</v>
      </c>
      <c r="J784" s="5">
        <f t="shared" si="61"/>
        <v>-4.2455991724911541</v>
      </c>
      <c r="K784" s="5">
        <f t="shared" si="62"/>
        <v>4.2455991724911541</v>
      </c>
      <c r="L784" s="5">
        <f t="shared" si="63"/>
        <v>18.025112333457574</v>
      </c>
      <c r="M784" s="54">
        <f t="shared" si="64"/>
        <v>3.0271781358716356E-2</v>
      </c>
    </row>
    <row r="785" spans="7:13" x14ac:dyDescent="0.3">
      <c r="G785" s="79">
        <v>44596</v>
      </c>
      <c r="H785" s="80">
        <v>140.32660000000001</v>
      </c>
      <c r="I785" s="16">
        <f t="shared" si="60"/>
        <v>144.07043925524204</v>
      </c>
      <c r="J785" s="5">
        <f t="shared" si="61"/>
        <v>-3.7438392552420225</v>
      </c>
      <c r="K785" s="5">
        <f t="shared" si="62"/>
        <v>3.7438392552420225</v>
      </c>
      <c r="L785" s="5">
        <f t="shared" si="63"/>
        <v>14.016332369091142</v>
      </c>
      <c r="M785" s="54">
        <f t="shared" si="64"/>
        <v>2.6679469574849117E-2</v>
      </c>
    </row>
    <row r="786" spans="7:13" x14ac:dyDescent="0.3">
      <c r="G786" s="79">
        <v>44599</v>
      </c>
      <c r="H786" s="80">
        <v>140.08529999999999</v>
      </c>
      <c r="I786" s="16">
        <f t="shared" si="60"/>
        <v>143.69605532971784</v>
      </c>
      <c r="J786" s="5">
        <f t="shared" si="61"/>
        <v>-3.610755329717847</v>
      </c>
      <c r="K786" s="5">
        <f t="shared" si="62"/>
        <v>3.610755329717847</v>
      </c>
      <c r="L786" s="5">
        <f t="shared" si="63"/>
        <v>13.037554051085838</v>
      </c>
      <c r="M786" s="54">
        <f t="shared" si="64"/>
        <v>2.5775404911991817E-2</v>
      </c>
    </row>
    <row r="787" spans="7:13" x14ac:dyDescent="0.3">
      <c r="G787" s="79">
        <v>44600</v>
      </c>
      <c r="H787" s="80">
        <v>138.53139999999999</v>
      </c>
      <c r="I787" s="16">
        <f t="shared" si="60"/>
        <v>143.33497979674607</v>
      </c>
      <c r="J787" s="5">
        <f t="shared" si="61"/>
        <v>-4.803579796746078</v>
      </c>
      <c r="K787" s="5">
        <f t="shared" si="62"/>
        <v>4.803579796746078</v>
      </c>
      <c r="L787" s="5">
        <f t="shared" si="63"/>
        <v>23.074378863707093</v>
      </c>
      <c r="M787" s="54">
        <f t="shared" si="64"/>
        <v>3.4675025277634372E-2</v>
      </c>
    </row>
    <row r="788" spans="7:13" x14ac:dyDescent="0.3">
      <c r="G788" s="79">
        <v>44601</v>
      </c>
      <c r="H788" s="80">
        <v>141.16630000000001</v>
      </c>
      <c r="I788" s="16">
        <f t="shared" si="60"/>
        <v>142.85462181707146</v>
      </c>
      <c r="J788" s="5">
        <f t="shared" si="61"/>
        <v>-1.6883218170714542</v>
      </c>
      <c r="K788" s="5">
        <f t="shared" si="62"/>
        <v>1.6883218170714542</v>
      </c>
      <c r="L788" s="5">
        <f t="shared" si="63"/>
        <v>2.8504305579994571</v>
      </c>
      <c r="M788" s="54">
        <f t="shared" si="64"/>
        <v>1.1959807808743688E-2</v>
      </c>
    </row>
    <row r="789" spans="7:13" x14ac:dyDescent="0.3">
      <c r="G789" s="79">
        <v>44602</v>
      </c>
      <c r="H789" s="80">
        <v>139.7765</v>
      </c>
      <c r="I789" s="16">
        <f t="shared" si="60"/>
        <v>142.6857896353643</v>
      </c>
      <c r="J789" s="5">
        <f t="shared" si="61"/>
        <v>-2.9092896353643027</v>
      </c>
      <c r="K789" s="5">
        <f t="shared" si="62"/>
        <v>2.9092896353643027</v>
      </c>
      <c r="L789" s="5">
        <f t="shared" si="63"/>
        <v>8.463966182438158</v>
      </c>
      <c r="M789" s="54">
        <f t="shared" si="64"/>
        <v>2.0813868106329052E-2</v>
      </c>
    </row>
    <row r="790" spans="7:13" x14ac:dyDescent="0.3">
      <c r="G790" s="79">
        <v>44603</v>
      </c>
      <c r="H790" s="80">
        <v>135.29810000000001</v>
      </c>
      <c r="I790" s="16">
        <f t="shared" si="60"/>
        <v>142.3948606718279</v>
      </c>
      <c r="J790" s="5">
        <f t="shared" si="61"/>
        <v>-7.0967606718278944</v>
      </c>
      <c r="K790" s="5">
        <f t="shared" si="62"/>
        <v>7.0967606718278944</v>
      </c>
      <c r="L790" s="5">
        <f t="shared" si="63"/>
        <v>50.36401203320311</v>
      </c>
      <c r="M790" s="54">
        <f t="shared" si="64"/>
        <v>5.2452774073160631E-2</v>
      </c>
    </row>
    <row r="791" spans="7:13" x14ac:dyDescent="0.3">
      <c r="G791" s="79">
        <v>44606</v>
      </c>
      <c r="H791" s="80">
        <v>136.65899999999999</v>
      </c>
      <c r="I791" s="16">
        <f t="shared" si="60"/>
        <v>141.68518460464512</v>
      </c>
      <c r="J791" s="5">
        <f t="shared" si="61"/>
        <v>-5.026184604645124</v>
      </c>
      <c r="K791" s="5">
        <f t="shared" si="62"/>
        <v>5.026184604645124</v>
      </c>
      <c r="L791" s="5">
        <f t="shared" si="63"/>
        <v>25.262531679971662</v>
      </c>
      <c r="M791" s="54">
        <f t="shared" si="64"/>
        <v>3.6779023735320208E-2</v>
      </c>
    </row>
    <row r="792" spans="7:13" x14ac:dyDescent="0.3">
      <c r="G792" s="79">
        <v>44607</v>
      </c>
      <c r="H792" s="80">
        <v>140.51</v>
      </c>
      <c r="I792" s="16">
        <f t="shared" si="60"/>
        <v>141.18256614418061</v>
      </c>
      <c r="J792" s="5">
        <f t="shared" si="61"/>
        <v>-0.672566144180621</v>
      </c>
      <c r="K792" s="5">
        <f t="shared" si="62"/>
        <v>0.672566144180621</v>
      </c>
      <c r="L792" s="5">
        <f t="shared" si="63"/>
        <v>0.45234521829798785</v>
      </c>
      <c r="M792" s="54">
        <f t="shared" si="64"/>
        <v>4.7866069616441607E-3</v>
      </c>
    </row>
    <row r="793" spans="7:13" x14ac:dyDescent="0.3">
      <c r="G793" s="79">
        <v>44608</v>
      </c>
      <c r="H793" s="80">
        <v>141.38829999999999</v>
      </c>
      <c r="I793" s="16">
        <f t="shared" si="60"/>
        <v>141.11530952976256</v>
      </c>
      <c r="J793" s="5">
        <f t="shared" si="61"/>
        <v>0.27299047023743128</v>
      </c>
      <c r="K793" s="5">
        <f t="shared" si="62"/>
        <v>0.27299047023743128</v>
      </c>
      <c r="L793" s="5">
        <f t="shared" si="63"/>
        <v>7.4523796840453849E-2</v>
      </c>
      <c r="M793" s="54">
        <f t="shared" si="64"/>
        <v>1.930785434420184E-3</v>
      </c>
    </row>
    <row r="794" spans="7:13" x14ac:dyDescent="0.3">
      <c r="G794" s="79">
        <v>44609</v>
      </c>
      <c r="H794" s="80">
        <v>137.82679999999999</v>
      </c>
      <c r="I794" s="16">
        <f t="shared" si="60"/>
        <v>141.1426085767863</v>
      </c>
      <c r="J794" s="5">
        <f t="shared" si="61"/>
        <v>-3.3158085767863099</v>
      </c>
      <c r="K794" s="5">
        <f t="shared" si="62"/>
        <v>3.3158085767863099</v>
      </c>
      <c r="L794" s="5">
        <f t="shared" si="63"/>
        <v>10.994586517889655</v>
      </c>
      <c r="M794" s="54">
        <f t="shared" si="64"/>
        <v>2.4057792655610592E-2</v>
      </c>
    </row>
    <row r="795" spans="7:13" x14ac:dyDescent="0.3">
      <c r="G795" s="79">
        <v>44610</v>
      </c>
      <c r="H795" s="80">
        <v>137.9716</v>
      </c>
      <c r="I795" s="16">
        <f t="shared" si="60"/>
        <v>140.81102771910767</v>
      </c>
      <c r="J795" s="5">
        <f t="shared" si="61"/>
        <v>-2.8394277191076753</v>
      </c>
      <c r="K795" s="5">
        <f t="shared" si="62"/>
        <v>2.8394277191076753</v>
      </c>
      <c r="L795" s="5">
        <f t="shared" si="63"/>
        <v>8.062349772037015</v>
      </c>
      <c r="M795" s="54">
        <f t="shared" si="64"/>
        <v>2.0579798444808031E-2</v>
      </c>
    </row>
    <row r="796" spans="7:13" x14ac:dyDescent="0.3">
      <c r="G796" s="79">
        <v>44614</v>
      </c>
      <c r="H796" s="80">
        <v>133.37739999999999</v>
      </c>
      <c r="I796" s="16">
        <f t="shared" si="60"/>
        <v>140.5270849471969</v>
      </c>
      <c r="J796" s="5">
        <f t="shared" si="61"/>
        <v>-7.1496849471969028</v>
      </c>
      <c r="K796" s="5">
        <f t="shared" si="62"/>
        <v>7.1496849471969028</v>
      </c>
      <c r="L796" s="5">
        <f t="shared" si="63"/>
        <v>51.117994844173978</v>
      </c>
      <c r="M796" s="54">
        <f t="shared" si="64"/>
        <v>5.3604920677692798E-2</v>
      </c>
    </row>
    <row r="797" spans="7:13" x14ac:dyDescent="0.3">
      <c r="G797" s="79">
        <v>44615</v>
      </c>
      <c r="H797" s="80">
        <v>132.06469999999999</v>
      </c>
      <c r="I797" s="16">
        <f t="shared" si="60"/>
        <v>139.81211645247723</v>
      </c>
      <c r="J797" s="5">
        <f t="shared" si="61"/>
        <v>-7.7474164524772391</v>
      </c>
      <c r="K797" s="5">
        <f t="shared" si="62"/>
        <v>7.7474164524772391</v>
      </c>
      <c r="L797" s="5">
        <f t="shared" si="63"/>
        <v>60.022461688115008</v>
      </c>
      <c r="M797" s="54">
        <f t="shared" si="64"/>
        <v>5.8663794734529665E-2</v>
      </c>
    </row>
    <row r="798" spans="7:13" x14ac:dyDescent="0.3">
      <c r="G798" s="79">
        <v>44616</v>
      </c>
      <c r="H798" s="80">
        <v>132.3929</v>
      </c>
      <c r="I798" s="16">
        <f t="shared" si="60"/>
        <v>139.0373748072295</v>
      </c>
      <c r="J798" s="5">
        <f t="shared" si="61"/>
        <v>-6.6444748072294999</v>
      </c>
      <c r="K798" s="5">
        <f t="shared" si="62"/>
        <v>6.6444748072294999</v>
      </c>
      <c r="L798" s="5">
        <f t="shared" si="63"/>
        <v>44.149045463907498</v>
      </c>
      <c r="M798" s="54">
        <f t="shared" si="64"/>
        <v>5.0187546365624593E-2</v>
      </c>
    </row>
    <row r="799" spans="7:13" x14ac:dyDescent="0.3">
      <c r="G799" s="79">
        <v>44617</v>
      </c>
      <c r="H799" s="80">
        <v>133.96610000000001</v>
      </c>
      <c r="I799" s="16">
        <f t="shared" si="60"/>
        <v>138.37292732650656</v>
      </c>
      <c r="J799" s="5">
        <f t="shared" si="61"/>
        <v>-4.4068273265065443</v>
      </c>
      <c r="K799" s="5">
        <f t="shared" si="62"/>
        <v>4.4068273265065443</v>
      </c>
      <c r="L799" s="5">
        <f t="shared" si="63"/>
        <v>19.420127085644818</v>
      </c>
      <c r="M799" s="54">
        <f t="shared" si="64"/>
        <v>3.2895093060905288E-2</v>
      </c>
    </row>
    <row r="800" spans="7:13" x14ac:dyDescent="0.3">
      <c r="G800" s="79">
        <v>44620</v>
      </c>
      <c r="H800" s="80">
        <v>131.7945</v>
      </c>
      <c r="I800" s="16">
        <f t="shared" si="60"/>
        <v>137.9322445938559</v>
      </c>
      <c r="J800" s="5">
        <f t="shared" si="61"/>
        <v>-6.1377445938558992</v>
      </c>
      <c r="K800" s="5">
        <f t="shared" si="62"/>
        <v>6.1377445938558992</v>
      </c>
      <c r="L800" s="5">
        <f t="shared" si="63"/>
        <v>37.671908699407318</v>
      </c>
      <c r="M800" s="54">
        <f t="shared" si="64"/>
        <v>4.6570567010428353E-2</v>
      </c>
    </row>
    <row r="801" spans="7:13" x14ac:dyDescent="0.3">
      <c r="G801" s="79">
        <v>44621</v>
      </c>
      <c r="H801" s="80">
        <v>127.6153</v>
      </c>
      <c r="I801" s="16">
        <f t="shared" si="60"/>
        <v>137.31847013447032</v>
      </c>
      <c r="J801" s="5">
        <f t="shared" si="61"/>
        <v>-9.7031701344703123</v>
      </c>
      <c r="K801" s="5">
        <f t="shared" si="62"/>
        <v>9.7031701344703123</v>
      </c>
      <c r="L801" s="5">
        <f t="shared" si="63"/>
        <v>94.151510658476624</v>
      </c>
      <c r="M801" s="54">
        <f t="shared" si="64"/>
        <v>7.6034536097711727E-2</v>
      </c>
    </row>
    <row r="802" spans="7:13" x14ac:dyDescent="0.3">
      <c r="G802" s="79">
        <v>44622</v>
      </c>
      <c r="H802" s="80">
        <v>130.95480000000001</v>
      </c>
      <c r="I802" s="16">
        <f t="shared" si="60"/>
        <v>136.3481531210233</v>
      </c>
      <c r="J802" s="5">
        <f t="shared" si="61"/>
        <v>-5.3933531210232957</v>
      </c>
      <c r="K802" s="5">
        <f t="shared" si="62"/>
        <v>5.3933531210232957</v>
      </c>
      <c r="L802" s="5">
        <f t="shared" si="63"/>
        <v>29.088257888051725</v>
      </c>
      <c r="M802" s="54">
        <f t="shared" si="64"/>
        <v>4.118484485504384E-2</v>
      </c>
    </row>
    <row r="803" spans="7:13" x14ac:dyDescent="0.3">
      <c r="G803" s="79">
        <v>44623</v>
      </c>
      <c r="H803" s="80">
        <v>129.30430000000001</v>
      </c>
      <c r="I803" s="16">
        <f t="shared" si="60"/>
        <v>135.80881780892096</v>
      </c>
      <c r="J803" s="5">
        <f t="shared" si="61"/>
        <v>-6.5045178089209514</v>
      </c>
      <c r="K803" s="5">
        <f t="shared" si="62"/>
        <v>6.5045178089209514</v>
      </c>
      <c r="L803" s="5">
        <f t="shared" si="63"/>
        <v>42.308751926569812</v>
      </c>
      <c r="M803" s="54">
        <f t="shared" si="64"/>
        <v>5.0303955931248617E-2</v>
      </c>
    </row>
    <row r="804" spans="7:13" x14ac:dyDescent="0.3">
      <c r="G804" s="79">
        <v>44624</v>
      </c>
      <c r="H804" s="80">
        <v>126.9004</v>
      </c>
      <c r="I804" s="16">
        <f t="shared" si="60"/>
        <v>135.15836602802887</v>
      </c>
      <c r="J804" s="5">
        <f t="shared" si="61"/>
        <v>-8.2579660280288607</v>
      </c>
      <c r="K804" s="5">
        <f t="shared" si="62"/>
        <v>8.2579660280288607</v>
      </c>
      <c r="L804" s="5">
        <f t="shared" si="63"/>
        <v>68.194002920078759</v>
      </c>
      <c r="M804" s="54">
        <f t="shared" si="64"/>
        <v>6.5074389269291988E-2</v>
      </c>
    </row>
    <row r="805" spans="7:13" x14ac:dyDescent="0.3">
      <c r="G805" s="79">
        <v>44627</v>
      </c>
      <c r="H805" s="80">
        <v>120.38030000000001</v>
      </c>
      <c r="I805" s="16">
        <f t="shared" si="60"/>
        <v>134.33256942522598</v>
      </c>
      <c r="J805" s="5">
        <f t="shared" si="61"/>
        <v>-13.952269425225978</v>
      </c>
      <c r="K805" s="5">
        <f t="shared" si="62"/>
        <v>13.952269425225978</v>
      </c>
      <c r="L805" s="5">
        <f t="shared" si="63"/>
        <v>194.66582211409565</v>
      </c>
      <c r="M805" s="54">
        <f t="shared" si="64"/>
        <v>0.11590160038831916</v>
      </c>
    </row>
    <row r="806" spans="7:13" x14ac:dyDescent="0.3">
      <c r="G806" s="79">
        <v>44628</v>
      </c>
      <c r="H806" s="80">
        <v>117.2557</v>
      </c>
      <c r="I806" s="16">
        <f t="shared" si="60"/>
        <v>132.9373424827034</v>
      </c>
      <c r="J806" s="5">
        <f t="shared" si="61"/>
        <v>-15.681642482703396</v>
      </c>
      <c r="K806" s="5">
        <f t="shared" si="62"/>
        <v>15.681642482703396</v>
      </c>
      <c r="L806" s="5">
        <f t="shared" si="63"/>
        <v>245.91391095532791</v>
      </c>
      <c r="M806" s="54">
        <f t="shared" si="64"/>
        <v>0.13373885007469483</v>
      </c>
    </row>
    <row r="807" spans="7:13" x14ac:dyDescent="0.3">
      <c r="G807" s="79">
        <v>44629</v>
      </c>
      <c r="H807" s="80">
        <v>122.80840000000001</v>
      </c>
      <c r="I807" s="16">
        <f t="shared" si="60"/>
        <v>131.36917823443306</v>
      </c>
      <c r="J807" s="5">
        <f t="shared" si="61"/>
        <v>-8.5607782344330587</v>
      </c>
      <c r="K807" s="5">
        <f t="shared" si="62"/>
        <v>8.5607782344330587</v>
      </c>
      <c r="L807" s="5">
        <f t="shared" si="63"/>
        <v>73.286923979142799</v>
      </c>
      <c r="M807" s="54">
        <f t="shared" si="64"/>
        <v>6.9708409477145364E-2</v>
      </c>
    </row>
    <row r="808" spans="7:13" x14ac:dyDescent="0.3">
      <c r="G808" s="79">
        <v>44630</v>
      </c>
      <c r="H808" s="80">
        <v>121.91840000000001</v>
      </c>
      <c r="I808" s="16">
        <f t="shared" si="60"/>
        <v>130.51310041098978</v>
      </c>
      <c r="J808" s="5">
        <f t="shared" si="61"/>
        <v>-8.5947004109897733</v>
      </c>
      <c r="K808" s="5">
        <f t="shared" si="62"/>
        <v>8.5947004109897733</v>
      </c>
      <c r="L808" s="5">
        <f t="shared" si="63"/>
        <v>73.868875154667776</v>
      </c>
      <c r="M808" s="54">
        <f t="shared" si="64"/>
        <v>7.0495515123146085E-2</v>
      </c>
    </row>
    <row r="809" spans="7:13" x14ac:dyDescent="0.3">
      <c r="G809" s="79">
        <v>44631</v>
      </c>
      <c r="H809" s="80">
        <v>118.6293</v>
      </c>
      <c r="I809" s="16">
        <f t="shared" si="60"/>
        <v>129.65363036989081</v>
      </c>
      <c r="J809" s="5">
        <f t="shared" si="61"/>
        <v>-11.024330369890805</v>
      </c>
      <c r="K809" s="5">
        <f t="shared" si="62"/>
        <v>11.024330369890805</v>
      </c>
      <c r="L809" s="5">
        <f t="shared" si="63"/>
        <v>121.53586010449673</v>
      </c>
      <c r="M809" s="54">
        <f t="shared" si="64"/>
        <v>9.2930923219565531E-2</v>
      </c>
    </row>
    <row r="810" spans="7:13" x14ac:dyDescent="0.3">
      <c r="G810" s="79">
        <v>44634</v>
      </c>
      <c r="H810" s="80">
        <v>113.73439999999999</v>
      </c>
      <c r="I810" s="16">
        <f t="shared" si="60"/>
        <v>128.55119733290172</v>
      </c>
      <c r="J810" s="5">
        <f t="shared" si="61"/>
        <v>-14.816797332901729</v>
      </c>
      <c r="K810" s="5">
        <f t="shared" si="62"/>
        <v>14.816797332901729</v>
      </c>
      <c r="L810" s="5">
        <f t="shared" si="63"/>
        <v>219.53748320428377</v>
      </c>
      <c r="M810" s="54">
        <f t="shared" si="64"/>
        <v>0.13027542531460781</v>
      </c>
    </row>
    <row r="811" spans="7:13" x14ac:dyDescent="0.3">
      <c r="G811" s="79">
        <v>44635</v>
      </c>
      <c r="H811" s="80">
        <v>115.5047</v>
      </c>
      <c r="I811" s="16">
        <f t="shared" si="60"/>
        <v>127.06951759961156</v>
      </c>
      <c r="J811" s="5">
        <f t="shared" si="61"/>
        <v>-11.564817599611558</v>
      </c>
      <c r="K811" s="5">
        <f t="shared" si="62"/>
        <v>11.564817599611558</v>
      </c>
      <c r="L811" s="5">
        <f t="shared" si="63"/>
        <v>133.74500611228524</v>
      </c>
      <c r="M811" s="54">
        <f t="shared" si="64"/>
        <v>0.10012421658695757</v>
      </c>
    </row>
    <row r="812" spans="7:13" x14ac:dyDescent="0.3">
      <c r="G812" s="79">
        <v>44636</v>
      </c>
      <c r="H812" s="80">
        <v>121.1058</v>
      </c>
      <c r="I812" s="16">
        <f t="shared" si="60"/>
        <v>125.91303583965041</v>
      </c>
      <c r="J812" s="5">
        <f t="shared" si="61"/>
        <v>-4.8072358396504029</v>
      </c>
      <c r="K812" s="5">
        <f t="shared" si="62"/>
        <v>4.8072358396504029</v>
      </c>
      <c r="L812" s="5">
        <f t="shared" si="63"/>
        <v>23.109516418019314</v>
      </c>
      <c r="M812" s="54">
        <f t="shared" si="64"/>
        <v>3.9694513719825165E-2</v>
      </c>
    </row>
    <row r="813" spans="7:13" x14ac:dyDescent="0.3">
      <c r="G813" s="79">
        <v>44637</v>
      </c>
      <c r="H813" s="80">
        <v>123.2534</v>
      </c>
      <c r="I813" s="16">
        <f t="shared" si="60"/>
        <v>125.43231225568536</v>
      </c>
      <c r="J813" s="5">
        <f t="shared" si="61"/>
        <v>-2.1789122556853613</v>
      </c>
      <c r="K813" s="5">
        <f t="shared" si="62"/>
        <v>2.1789122556853613</v>
      </c>
      <c r="L813" s="5">
        <f t="shared" si="63"/>
        <v>4.7476586179758691</v>
      </c>
      <c r="M813" s="54">
        <f t="shared" si="64"/>
        <v>1.7678313585551077E-2</v>
      </c>
    </row>
    <row r="814" spans="7:13" x14ac:dyDescent="0.3">
      <c r="G814" s="79">
        <v>44638</v>
      </c>
      <c r="H814" s="80">
        <v>126.9584</v>
      </c>
      <c r="I814" s="16">
        <f t="shared" si="60"/>
        <v>125.21442103011682</v>
      </c>
      <c r="J814" s="5">
        <f t="shared" si="61"/>
        <v>1.7439789698831731</v>
      </c>
      <c r="K814" s="5">
        <f t="shared" si="62"/>
        <v>1.7439789698831731</v>
      </c>
      <c r="L814" s="5">
        <f t="shared" si="63"/>
        <v>3.0414626473947739</v>
      </c>
      <c r="M814" s="54">
        <f t="shared" si="64"/>
        <v>1.3736617426520601E-2</v>
      </c>
    </row>
    <row r="815" spans="7:13" x14ac:dyDescent="0.3">
      <c r="G815" s="79">
        <v>44641</v>
      </c>
      <c r="H815" s="80">
        <v>125.9427</v>
      </c>
      <c r="I815" s="16">
        <f t="shared" si="60"/>
        <v>125.38881892710515</v>
      </c>
      <c r="J815" s="5">
        <f t="shared" si="61"/>
        <v>0.55388107289485333</v>
      </c>
      <c r="K815" s="5">
        <f t="shared" si="62"/>
        <v>0.55388107289485333</v>
      </c>
      <c r="L815" s="5">
        <f t="shared" si="63"/>
        <v>0.3067842429111538</v>
      </c>
      <c r="M815" s="54">
        <f t="shared" si="64"/>
        <v>4.3978815198884363E-3</v>
      </c>
    </row>
    <row r="816" spans="7:13" x14ac:dyDescent="0.3">
      <c r="G816" s="79">
        <v>44642</v>
      </c>
      <c r="H816" s="80">
        <v>128.74809999999999</v>
      </c>
      <c r="I816" s="16">
        <f t="shared" si="60"/>
        <v>125.44420703439465</v>
      </c>
      <c r="J816" s="5">
        <f t="shared" si="61"/>
        <v>3.3038929656053426</v>
      </c>
      <c r="K816" s="5">
        <f t="shared" si="62"/>
        <v>3.3038929656053426</v>
      </c>
      <c r="L816" s="5">
        <f t="shared" si="63"/>
        <v>10.915708728176465</v>
      </c>
      <c r="M816" s="54">
        <f t="shared" si="64"/>
        <v>2.5661683283911319E-2</v>
      </c>
    </row>
    <row r="817" spans="7:13" x14ac:dyDescent="0.3">
      <c r="G817" s="79">
        <v>44643</v>
      </c>
      <c r="H817" s="80">
        <v>128.661</v>
      </c>
      <c r="I817" s="16">
        <f t="shared" si="60"/>
        <v>125.77459633095519</v>
      </c>
      <c r="J817" s="5">
        <f t="shared" si="61"/>
        <v>2.8864036690448103</v>
      </c>
      <c r="K817" s="5">
        <f t="shared" si="62"/>
        <v>2.8864036690448103</v>
      </c>
      <c r="L817" s="5">
        <f t="shared" si="63"/>
        <v>8.3313261406753423</v>
      </c>
      <c r="M817" s="54">
        <f t="shared" si="64"/>
        <v>2.2434177171363586E-2</v>
      </c>
    </row>
    <row r="818" spans="7:13" x14ac:dyDescent="0.3">
      <c r="G818" s="79">
        <v>44644</v>
      </c>
      <c r="H818" s="80">
        <v>127.7711</v>
      </c>
      <c r="I818" s="16">
        <f t="shared" si="60"/>
        <v>126.06323669785968</v>
      </c>
      <c r="J818" s="5">
        <f t="shared" si="61"/>
        <v>1.7078633021403249</v>
      </c>
      <c r="K818" s="5">
        <f t="shared" si="62"/>
        <v>1.7078633021403249</v>
      </c>
      <c r="L818" s="5">
        <f t="shared" si="63"/>
        <v>2.9167970587976546</v>
      </c>
      <c r="M818" s="54">
        <f t="shared" si="64"/>
        <v>1.336658526177144E-2</v>
      </c>
    </row>
    <row r="819" spans="7:13" x14ac:dyDescent="0.3">
      <c r="G819" s="79">
        <v>44645</v>
      </c>
      <c r="H819" s="80">
        <v>129.3382</v>
      </c>
      <c r="I819" s="16">
        <f t="shared" si="60"/>
        <v>126.23402302807372</v>
      </c>
      <c r="J819" s="5">
        <f t="shared" si="61"/>
        <v>3.1041769719262788</v>
      </c>
      <c r="K819" s="5">
        <f t="shared" si="62"/>
        <v>3.1041769719262788</v>
      </c>
      <c r="L819" s="5">
        <f t="shared" si="63"/>
        <v>9.6359146730374015</v>
      </c>
      <c r="M819" s="54">
        <f t="shared" si="64"/>
        <v>2.400046522934662E-2</v>
      </c>
    </row>
    <row r="820" spans="7:13" x14ac:dyDescent="0.3">
      <c r="G820" s="79">
        <v>44648</v>
      </c>
      <c r="H820" s="80">
        <v>130.41200000000001</v>
      </c>
      <c r="I820" s="16">
        <f t="shared" si="60"/>
        <v>126.54444072526636</v>
      </c>
      <c r="J820" s="5">
        <f t="shared" si="61"/>
        <v>3.8675592747336509</v>
      </c>
      <c r="K820" s="5">
        <f t="shared" si="62"/>
        <v>3.8675592747336509</v>
      </c>
      <c r="L820" s="5">
        <f t="shared" si="63"/>
        <v>14.958014743578284</v>
      </c>
      <c r="M820" s="54">
        <f t="shared" si="64"/>
        <v>2.9656467769328364E-2</v>
      </c>
    </row>
    <row r="821" spans="7:13" x14ac:dyDescent="0.3">
      <c r="G821" s="79">
        <v>44649</v>
      </c>
      <c r="H821" s="80">
        <v>134.60069999999999</v>
      </c>
      <c r="I821" s="16">
        <f t="shared" si="60"/>
        <v>126.93119665273973</v>
      </c>
      <c r="J821" s="5">
        <f t="shared" si="61"/>
        <v>7.6695033472602603</v>
      </c>
      <c r="K821" s="5">
        <f t="shared" si="62"/>
        <v>7.6695033472602603</v>
      </c>
      <c r="L821" s="5">
        <f t="shared" si="63"/>
        <v>58.821281593636336</v>
      </c>
      <c r="M821" s="54">
        <f t="shared" si="64"/>
        <v>5.6979669104694562E-2</v>
      </c>
    </row>
    <row r="822" spans="7:13" x14ac:dyDescent="0.3">
      <c r="G822" s="79">
        <v>44650</v>
      </c>
      <c r="H822" s="80">
        <v>134.02029999999999</v>
      </c>
      <c r="I822" s="16">
        <f t="shared" si="60"/>
        <v>127.69814698746576</v>
      </c>
      <c r="J822" s="5">
        <f t="shared" si="61"/>
        <v>6.3221530125342298</v>
      </c>
      <c r="K822" s="5">
        <f t="shared" si="62"/>
        <v>6.3221530125342298</v>
      </c>
      <c r="L822" s="5">
        <f t="shared" si="63"/>
        <v>39.969618713895635</v>
      </c>
      <c r="M822" s="54">
        <f t="shared" si="64"/>
        <v>4.7173099989585382E-2</v>
      </c>
    </row>
    <row r="823" spans="7:13" x14ac:dyDescent="0.3">
      <c r="G823" s="79">
        <v>44651</v>
      </c>
      <c r="H823" s="80">
        <v>130.17019999999999</v>
      </c>
      <c r="I823" s="16">
        <f t="shared" si="60"/>
        <v>128.33036228871919</v>
      </c>
      <c r="J823" s="5">
        <f t="shared" si="61"/>
        <v>1.8398377112808078</v>
      </c>
      <c r="K823" s="5">
        <f t="shared" si="62"/>
        <v>1.8398377112808078</v>
      </c>
      <c r="L823" s="5">
        <f t="shared" si="63"/>
        <v>3.3850028038510009</v>
      </c>
      <c r="M823" s="54">
        <f t="shared" si="64"/>
        <v>1.4134092989645923E-2</v>
      </c>
    </row>
    <row r="824" spans="7:13" x14ac:dyDescent="0.3">
      <c r="G824" s="79">
        <v>44652</v>
      </c>
      <c r="H824" s="80">
        <v>129.16409999999999</v>
      </c>
      <c r="I824" s="16">
        <f t="shared" si="60"/>
        <v>128.51434605984727</v>
      </c>
      <c r="J824" s="5">
        <f t="shared" si="61"/>
        <v>0.64975394015272059</v>
      </c>
      <c r="K824" s="5">
        <f t="shared" si="62"/>
        <v>0.64975394015272059</v>
      </c>
      <c r="L824" s="5">
        <f t="shared" si="63"/>
        <v>0.42218018274398522</v>
      </c>
      <c r="M824" s="54">
        <f t="shared" si="64"/>
        <v>5.0304530450235065E-3</v>
      </c>
    </row>
    <row r="825" spans="7:13" x14ac:dyDescent="0.3">
      <c r="G825" s="79">
        <v>44655</v>
      </c>
      <c r="H825" s="80">
        <v>129.9573</v>
      </c>
      <c r="I825" s="16">
        <f t="shared" si="60"/>
        <v>128.57932145386255</v>
      </c>
      <c r="J825" s="5">
        <f t="shared" si="61"/>
        <v>1.3779785461374559</v>
      </c>
      <c r="K825" s="5">
        <f t="shared" si="62"/>
        <v>1.3779785461374559</v>
      </c>
      <c r="L825" s="5">
        <f t="shared" si="63"/>
        <v>1.8988248736150966</v>
      </c>
      <c r="M825" s="54">
        <f t="shared" si="64"/>
        <v>1.0603317752349855E-2</v>
      </c>
    </row>
    <row r="826" spans="7:13" x14ac:dyDescent="0.3">
      <c r="G826" s="79">
        <v>44656</v>
      </c>
      <c r="H826" s="80">
        <v>127.98390000000001</v>
      </c>
      <c r="I826" s="16">
        <f t="shared" si="60"/>
        <v>128.7171193084763</v>
      </c>
      <c r="J826" s="5">
        <f t="shared" si="61"/>
        <v>-0.73321930847629346</v>
      </c>
      <c r="K826" s="5">
        <f t="shared" si="62"/>
        <v>0.73321930847629346</v>
      </c>
      <c r="L826" s="5">
        <f t="shared" si="63"/>
        <v>0.53761055432245397</v>
      </c>
      <c r="M826" s="54">
        <f t="shared" si="64"/>
        <v>5.7289964478054933E-3</v>
      </c>
    </row>
    <row r="827" spans="7:13" x14ac:dyDescent="0.3">
      <c r="G827" s="79">
        <v>44657</v>
      </c>
      <c r="H827" s="80">
        <v>124.1724</v>
      </c>
      <c r="I827" s="16">
        <f t="shared" si="60"/>
        <v>128.64379737762869</v>
      </c>
      <c r="J827" s="5">
        <f t="shared" si="61"/>
        <v>-4.4713973776286906</v>
      </c>
      <c r="K827" s="5">
        <f t="shared" si="62"/>
        <v>4.4713973776286906</v>
      </c>
      <c r="L827" s="5">
        <f t="shared" si="63"/>
        <v>19.993394508664732</v>
      </c>
      <c r="M827" s="54">
        <f t="shared" si="64"/>
        <v>3.6009591323262584E-2</v>
      </c>
    </row>
    <row r="828" spans="7:13" x14ac:dyDescent="0.3">
      <c r="G828" s="79">
        <v>44658</v>
      </c>
      <c r="H828" s="80">
        <v>125.1592</v>
      </c>
      <c r="I828" s="16">
        <f t="shared" si="60"/>
        <v>128.19665763986583</v>
      </c>
      <c r="J828" s="5">
        <f t="shared" si="61"/>
        <v>-3.0374576398658348</v>
      </c>
      <c r="K828" s="5">
        <f t="shared" si="62"/>
        <v>3.0374576398658348</v>
      </c>
      <c r="L828" s="5">
        <f t="shared" si="63"/>
        <v>9.226148913979328</v>
      </c>
      <c r="M828" s="54">
        <f t="shared" si="64"/>
        <v>2.4268752435824412E-2</v>
      </c>
    </row>
    <row r="829" spans="7:13" x14ac:dyDescent="0.3">
      <c r="G829" s="79">
        <v>44659</v>
      </c>
      <c r="H829" s="80">
        <v>123.9692</v>
      </c>
      <c r="I829" s="16">
        <f t="shared" si="60"/>
        <v>127.89291187587926</v>
      </c>
      <c r="J829" s="5">
        <f t="shared" si="61"/>
        <v>-3.9237118758792633</v>
      </c>
      <c r="K829" s="5">
        <f t="shared" si="62"/>
        <v>3.9237118758792633</v>
      </c>
      <c r="L829" s="5">
        <f t="shared" si="63"/>
        <v>15.395514884915967</v>
      </c>
      <c r="M829" s="54">
        <f t="shared" si="64"/>
        <v>3.1650699334022189E-2</v>
      </c>
    </row>
    <row r="830" spans="7:13" x14ac:dyDescent="0.3">
      <c r="G830" s="79">
        <v>44662</v>
      </c>
      <c r="H830" s="80">
        <v>120.9027</v>
      </c>
      <c r="I830" s="16">
        <f t="shared" si="60"/>
        <v>127.50054068829135</v>
      </c>
      <c r="J830" s="5">
        <f t="shared" si="61"/>
        <v>-6.5978406882913561</v>
      </c>
      <c r="K830" s="5">
        <f t="shared" si="62"/>
        <v>6.5978406882913561</v>
      </c>
      <c r="L830" s="5">
        <f t="shared" si="63"/>
        <v>43.531501748072955</v>
      </c>
      <c r="M830" s="54">
        <f t="shared" si="64"/>
        <v>5.4571491689526838E-2</v>
      </c>
    </row>
    <row r="831" spans="7:13" x14ac:dyDescent="0.3">
      <c r="G831" s="79">
        <v>44663</v>
      </c>
      <c r="H831" s="80">
        <v>120.9607</v>
      </c>
      <c r="I831" s="16">
        <f t="shared" si="60"/>
        <v>126.84075661946223</v>
      </c>
      <c r="J831" s="5">
        <f t="shared" si="61"/>
        <v>-5.8800566194622235</v>
      </c>
      <c r="K831" s="5">
        <f t="shared" si="62"/>
        <v>5.8800566194622235</v>
      </c>
      <c r="L831" s="5">
        <f t="shared" si="63"/>
        <v>34.575065848081515</v>
      </c>
      <c r="M831" s="54">
        <f t="shared" si="64"/>
        <v>4.8611297879908297E-2</v>
      </c>
    </row>
    <row r="832" spans="7:13" x14ac:dyDescent="0.3">
      <c r="G832" s="79">
        <v>44664</v>
      </c>
      <c r="H832" s="80">
        <v>123.3308</v>
      </c>
      <c r="I832" s="16">
        <f t="shared" si="60"/>
        <v>126.252750957516</v>
      </c>
      <c r="J832" s="5">
        <f t="shared" si="61"/>
        <v>-2.9219509575160032</v>
      </c>
      <c r="K832" s="5">
        <f t="shared" si="62"/>
        <v>2.9219509575160032</v>
      </c>
      <c r="L832" s="5">
        <f t="shared" si="63"/>
        <v>8.5377973981286885</v>
      </c>
      <c r="M832" s="54">
        <f t="shared" si="64"/>
        <v>2.369198089622384E-2</v>
      </c>
    </row>
    <row r="833" spans="7:13" x14ac:dyDescent="0.3">
      <c r="G833" s="79">
        <v>44665</v>
      </c>
      <c r="H833" s="80">
        <v>129.10599999999999</v>
      </c>
      <c r="I833" s="16">
        <f t="shared" si="60"/>
        <v>125.96055586176439</v>
      </c>
      <c r="J833" s="5">
        <f t="shared" si="61"/>
        <v>3.1454441382356038</v>
      </c>
      <c r="K833" s="5">
        <f t="shared" si="62"/>
        <v>3.1454441382356038</v>
      </c>
      <c r="L833" s="5">
        <f t="shared" si="63"/>
        <v>9.8938188267607199</v>
      </c>
      <c r="M833" s="54">
        <f t="shared" si="64"/>
        <v>2.4363268463399097E-2</v>
      </c>
    </row>
    <row r="834" spans="7:13" x14ac:dyDescent="0.3">
      <c r="G834" s="79">
        <v>44669</v>
      </c>
      <c r="H834" s="80">
        <v>127.3357</v>
      </c>
      <c r="I834" s="16">
        <f t="shared" si="60"/>
        <v>126.27510027558796</v>
      </c>
      <c r="J834" s="5">
        <f t="shared" si="61"/>
        <v>1.0605997244120431</v>
      </c>
      <c r="K834" s="5">
        <f t="shared" si="62"/>
        <v>1.0605997244120431</v>
      </c>
      <c r="L834" s="5">
        <f t="shared" si="63"/>
        <v>1.1248717754229018</v>
      </c>
      <c r="M834" s="54">
        <f t="shared" si="64"/>
        <v>8.3291623983850795E-3</v>
      </c>
    </row>
    <row r="835" spans="7:13" x14ac:dyDescent="0.3">
      <c r="G835" s="79">
        <v>44670</v>
      </c>
      <c r="H835" s="80">
        <v>132.5789</v>
      </c>
      <c r="I835" s="16">
        <f t="shared" si="60"/>
        <v>126.38116024802916</v>
      </c>
      <c r="J835" s="5">
        <f t="shared" si="61"/>
        <v>6.1977397519708433</v>
      </c>
      <c r="K835" s="5">
        <f t="shared" si="62"/>
        <v>6.1977397519708433</v>
      </c>
      <c r="L835" s="5">
        <f t="shared" si="63"/>
        <v>38.411978033159613</v>
      </c>
      <c r="M835" s="54">
        <f t="shared" si="64"/>
        <v>4.674755750704556E-2</v>
      </c>
    </row>
    <row r="836" spans="7:13" x14ac:dyDescent="0.3">
      <c r="G836" s="79">
        <v>44671</v>
      </c>
      <c r="H836" s="80">
        <v>131.4374</v>
      </c>
      <c r="I836" s="16">
        <f t="shared" si="60"/>
        <v>127.00093422322625</v>
      </c>
      <c r="J836" s="5">
        <f t="shared" si="61"/>
        <v>4.4364657767737441</v>
      </c>
      <c r="K836" s="5">
        <f t="shared" si="62"/>
        <v>4.4364657767737441</v>
      </c>
      <c r="L836" s="5">
        <f t="shared" si="63"/>
        <v>19.682228588484662</v>
      </c>
      <c r="M836" s="54">
        <f t="shared" si="64"/>
        <v>3.3753450515406909E-2</v>
      </c>
    </row>
    <row r="837" spans="7:13" x14ac:dyDescent="0.3">
      <c r="G837" s="79">
        <v>44672</v>
      </c>
      <c r="H837" s="80">
        <v>131.04079999999999</v>
      </c>
      <c r="I837" s="16">
        <f t="shared" si="60"/>
        <v>127.44458080090362</v>
      </c>
      <c r="J837" s="5">
        <f t="shared" si="61"/>
        <v>3.5962191990963674</v>
      </c>
      <c r="K837" s="5">
        <f t="shared" si="62"/>
        <v>3.5962191990963674</v>
      </c>
      <c r="L837" s="5">
        <f t="shared" si="63"/>
        <v>12.932792527949319</v>
      </c>
      <c r="M837" s="54">
        <f t="shared" si="64"/>
        <v>2.7443507663997533E-2</v>
      </c>
    </row>
    <row r="838" spans="7:13" x14ac:dyDescent="0.3">
      <c r="G838" s="79">
        <v>44673</v>
      </c>
      <c r="H838" s="80">
        <v>124.8593</v>
      </c>
      <c r="I838" s="16">
        <f t="shared" ref="I838:I901" si="65">alpha*H837+(1-alpha)*I837</f>
        <v>127.80420272081327</v>
      </c>
      <c r="J838" s="5">
        <f t="shared" ref="J838:J901" si="66">H838-I838</f>
        <v>-2.9449027208132605</v>
      </c>
      <c r="K838" s="5">
        <f t="shared" ref="K838:K901" si="67">ABS(J838)</f>
        <v>2.9449027208132605</v>
      </c>
      <c r="L838" s="5">
        <f t="shared" ref="L838:L901" si="68">J838^2</f>
        <v>8.6724520350533449</v>
      </c>
      <c r="M838" s="54">
        <f t="shared" ref="M838:M901" si="69">K838/H838</f>
        <v>2.3585769909115786E-2</v>
      </c>
    </row>
    <row r="839" spans="7:13" x14ac:dyDescent="0.3">
      <c r="G839" s="79">
        <v>44676</v>
      </c>
      <c r="H839" s="80">
        <v>123.76609999999999</v>
      </c>
      <c r="I839" s="16">
        <f t="shared" si="65"/>
        <v>127.50971244873193</v>
      </c>
      <c r="J839" s="5">
        <f t="shared" si="66"/>
        <v>-3.7436124487319375</v>
      </c>
      <c r="K839" s="5">
        <f t="shared" si="67"/>
        <v>3.7436124487319375</v>
      </c>
      <c r="L839" s="5">
        <f t="shared" si="68"/>
        <v>14.014634166300734</v>
      </c>
      <c r="M839" s="54">
        <f t="shared" si="69"/>
        <v>3.024747849962096E-2</v>
      </c>
    </row>
    <row r="840" spans="7:13" x14ac:dyDescent="0.3">
      <c r="G840" s="79">
        <v>44677</v>
      </c>
      <c r="H840" s="80">
        <v>116.5882</v>
      </c>
      <c r="I840" s="16">
        <f t="shared" si="65"/>
        <v>127.13535120385875</v>
      </c>
      <c r="J840" s="5">
        <f t="shared" si="66"/>
        <v>-10.547151203858746</v>
      </c>
      <c r="K840" s="5">
        <f t="shared" si="67"/>
        <v>10.547151203858746</v>
      </c>
      <c r="L840" s="5">
        <f t="shared" si="68"/>
        <v>111.242398517059</v>
      </c>
      <c r="M840" s="54">
        <f t="shared" si="69"/>
        <v>9.0464997348434453E-2</v>
      </c>
    </row>
    <row r="841" spans="7:13" x14ac:dyDescent="0.3">
      <c r="G841" s="79">
        <v>44678</v>
      </c>
      <c r="H841" s="80">
        <v>117.2847</v>
      </c>
      <c r="I841" s="16">
        <f t="shared" si="65"/>
        <v>126.08063608347288</v>
      </c>
      <c r="J841" s="5">
        <f t="shared" si="66"/>
        <v>-8.7959360834728813</v>
      </c>
      <c r="K841" s="5">
        <f t="shared" si="67"/>
        <v>8.7959360834728813</v>
      </c>
      <c r="L841" s="5">
        <f t="shared" si="68"/>
        <v>77.368491584540251</v>
      </c>
      <c r="M841" s="54">
        <f t="shared" si="69"/>
        <v>7.4996449523875505E-2</v>
      </c>
    </row>
    <row r="842" spans="7:13" x14ac:dyDescent="0.3">
      <c r="G842" s="79">
        <v>44679</v>
      </c>
      <c r="H842" s="80">
        <v>122.9051</v>
      </c>
      <c r="I842" s="16">
        <f t="shared" si="65"/>
        <v>125.2010424751256</v>
      </c>
      <c r="J842" s="5">
        <f t="shared" si="66"/>
        <v>-2.2959424751255995</v>
      </c>
      <c r="K842" s="5">
        <f t="shared" si="67"/>
        <v>2.2959424751255995</v>
      </c>
      <c r="L842" s="5">
        <f t="shared" si="68"/>
        <v>5.271351849085864</v>
      </c>
      <c r="M842" s="54">
        <f t="shared" si="69"/>
        <v>1.8680611912163119E-2</v>
      </c>
    </row>
    <row r="843" spans="7:13" x14ac:dyDescent="0.3">
      <c r="G843" s="79">
        <v>44680</v>
      </c>
      <c r="H843" s="80">
        <v>120.6318</v>
      </c>
      <c r="I843" s="16">
        <f t="shared" si="65"/>
        <v>124.97144822761304</v>
      </c>
      <c r="J843" s="5">
        <f t="shared" si="66"/>
        <v>-4.3396482276130399</v>
      </c>
      <c r="K843" s="5">
        <f t="shared" si="67"/>
        <v>4.3396482276130399</v>
      </c>
      <c r="L843" s="5">
        <f t="shared" si="68"/>
        <v>18.832546739424998</v>
      </c>
      <c r="M843" s="54">
        <f t="shared" si="69"/>
        <v>3.5974330380654521E-2</v>
      </c>
    </row>
    <row r="844" spans="7:13" x14ac:dyDescent="0.3">
      <c r="G844" s="79">
        <v>44683</v>
      </c>
      <c r="H844" s="80">
        <v>121.96680000000001</v>
      </c>
      <c r="I844" s="16">
        <f t="shared" si="65"/>
        <v>124.53748340485174</v>
      </c>
      <c r="J844" s="5">
        <f t="shared" si="66"/>
        <v>-2.5706834048517351</v>
      </c>
      <c r="K844" s="5">
        <f t="shared" si="67"/>
        <v>2.5706834048517351</v>
      </c>
      <c r="L844" s="5">
        <f t="shared" si="68"/>
        <v>6.6084131679801095</v>
      </c>
      <c r="M844" s="54">
        <f t="shared" si="69"/>
        <v>2.1076911133617794E-2</v>
      </c>
    </row>
    <row r="845" spans="7:13" x14ac:dyDescent="0.3">
      <c r="G845" s="79">
        <v>44684</v>
      </c>
      <c r="H845" s="80">
        <v>118.8518</v>
      </c>
      <c r="I845" s="16">
        <f t="shared" si="65"/>
        <v>124.28041506436657</v>
      </c>
      <c r="J845" s="5">
        <f t="shared" si="66"/>
        <v>-5.4286150643665678</v>
      </c>
      <c r="K845" s="5">
        <f t="shared" si="67"/>
        <v>5.4286150643665678</v>
      </c>
      <c r="L845" s="5">
        <f t="shared" si="68"/>
        <v>29.469861517067635</v>
      </c>
      <c r="M845" s="54">
        <f t="shared" si="69"/>
        <v>4.5675497252600027E-2</v>
      </c>
    </row>
    <row r="846" spans="7:13" x14ac:dyDescent="0.3">
      <c r="G846" s="79">
        <v>44685</v>
      </c>
      <c r="H846" s="80">
        <v>121.9474</v>
      </c>
      <c r="I846" s="16">
        <f t="shared" si="65"/>
        <v>123.73755355792991</v>
      </c>
      <c r="J846" s="5">
        <f t="shared" si="66"/>
        <v>-1.7901535579299122</v>
      </c>
      <c r="K846" s="5">
        <f t="shared" si="67"/>
        <v>1.7901535579299122</v>
      </c>
      <c r="L846" s="5">
        <f t="shared" si="68"/>
        <v>3.2046497609691231</v>
      </c>
      <c r="M846" s="54">
        <f t="shared" si="69"/>
        <v>1.46797189438226E-2</v>
      </c>
    </row>
    <row r="847" spans="7:13" x14ac:dyDescent="0.3">
      <c r="G847" s="79">
        <v>44686</v>
      </c>
      <c r="H847" s="80">
        <v>114.7598</v>
      </c>
      <c r="I847" s="16">
        <f t="shared" si="65"/>
        <v>123.55853820213692</v>
      </c>
      <c r="J847" s="5">
        <f t="shared" si="66"/>
        <v>-8.7987382021369172</v>
      </c>
      <c r="K847" s="5">
        <f t="shared" si="67"/>
        <v>8.7987382021369172</v>
      </c>
      <c r="L847" s="5">
        <f t="shared" si="68"/>
        <v>77.417793949743583</v>
      </c>
      <c r="M847" s="54">
        <f t="shared" si="69"/>
        <v>7.667090916973468E-2</v>
      </c>
    </row>
    <row r="848" spans="7:13" x14ac:dyDescent="0.3">
      <c r="G848" s="79">
        <v>44687</v>
      </c>
      <c r="H848" s="80">
        <v>110.75490000000001</v>
      </c>
      <c r="I848" s="16">
        <f t="shared" si="65"/>
        <v>122.67866438192323</v>
      </c>
      <c r="J848" s="5">
        <f t="shared" si="66"/>
        <v>-11.92376438192322</v>
      </c>
      <c r="K848" s="5">
        <f t="shared" si="67"/>
        <v>11.92376438192322</v>
      </c>
      <c r="L848" s="5">
        <f t="shared" si="68"/>
        <v>142.17615703562083</v>
      </c>
      <c r="M848" s="54">
        <f t="shared" si="69"/>
        <v>0.10765902350075003</v>
      </c>
    </row>
    <row r="849" spans="7:13" x14ac:dyDescent="0.3">
      <c r="G849" s="79">
        <v>44690</v>
      </c>
      <c r="H849" s="80">
        <v>107.5819</v>
      </c>
      <c r="I849" s="16">
        <f t="shared" si="65"/>
        <v>121.48628794373091</v>
      </c>
      <c r="J849" s="5">
        <f t="shared" si="66"/>
        <v>-13.90438794373091</v>
      </c>
      <c r="K849" s="5">
        <f t="shared" si="67"/>
        <v>13.90438794373091</v>
      </c>
      <c r="L849" s="5">
        <f t="shared" si="68"/>
        <v>193.3320040897695</v>
      </c>
      <c r="M849" s="54">
        <f t="shared" si="69"/>
        <v>0.12924467725268757</v>
      </c>
    </row>
    <row r="850" spans="7:13" x14ac:dyDescent="0.3">
      <c r="G850" s="79">
        <v>44691</v>
      </c>
      <c r="H850" s="80">
        <v>105.91800000000001</v>
      </c>
      <c r="I850" s="16">
        <f t="shared" si="65"/>
        <v>120.09584914935782</v>
      </c>
      <c r="J850" s="5">
        <f t="shared" si="66"/>
        <v>-14.177849149357812</v>
      </c>
      <c r="K850" s="5">
        <f t="shared" si="67"/>
        <v>14.177849149357812</v>
      </c>
      <c r="L850" s="5">
        <f t="shared" si="68"/>
        <v>201.01140650194603</v>
      </c>
      <c r="M850" s="54">
        <f t="shared" si="69"/>
        <v>0.13385684349551361</v>
      </c>
    </row>
    <row r="851" spans="7:13" x14ac:dyDescent="0.3">
      <c r="G851" s="79">
        <v>44692</v>
      </c>
      <c r="H851" s="80">
        <v>104.39919999999999</v>
      </c>
      <c r="I851" s="16">
        <f t="shared" si="65"/>
        <v>118.67806423442204</v>
      </c>
      <c r="J851" s="5">
        <f t="shared" si="66"/>
        <v>-14.278864234422045</v>
      </c>
      <c r="K851" s="5">
        <f t="shared" si="67"/>
        <v>14.278864234422045</v>
      </c>
      <c r="L851" s="5">
        <f t="shared" si="68"/>
        <v>203.88596382505705</v>
      </c>
      <c r="M851" s="54">
        <f t="shared" si="69"/>
        <v>0.1367717782743742</v>
      </c>
    </row>
    <row r="852" spans="7:13" x14ac:dyDescent="0.3">
      <c r="G852" s="79">
        <v>44693</v>
      </c>
      <c r="H852" s="80">
        <v>104.37990000000001</v>
      </c>
      <c r="I852" s="16">
        <f t="shared" si="65"/>
        <v>117.25017781097984</v>
      </c>
      <c r="J852" s="5">
        <f t="shared" si="66"/>
        <v>-12.870277810979829</v>
      </c>
      <c r="K852" s="5">
        <f t="shared" si="67"/>
        <v>12.870277810979829</v>
      </c>
      <c r="L852" s="5">
        <f t="shared" si="68"/>
        <v>165.64405093179974</v>
      </c>
      <c r="M852" s="54">
        <f t="shared" si="69"/>
        <v>0.12330226232234202</v>
      </c>
    </row>
    <row r="853" spans="7:13" x14ac:dyDescent="0.3">
      <c r="G853" s="79">
        <v>44694</v>
      </c>
      <c r="H853" s="80">
        <v>109.3232</v>
      </c>
      <c r="I853" s="16">
        <f t="shared" si="65"/>
        <v>115.96315002988186</v>
      </c>
      <c r="J853" s="5">
        <f t="shared" si="66"/>
        <v>-6.6399500298818595</v>
      </c>
      <c r="K853" s="5">
        <f t="shared" si="67"/>
        <v>6.6399500298818595</v>
      </c>
      <c r="L853" s="5">
        <f t="shared" si="68"/>
        <v>44.088936399328105</v>
      </c>
      <c r="M853" s="54">
        <f t="shared" si="69"/>
        <v>6.0736879545072404E-2</v>
      </c>
    </row>
    <row r="854" spans="7:13" x14ac:dyDescent="0.3">
      <c r="G854" s="79">
        <v>44697</v>
      </c>
      <c r="H854" s="80">
        <v>108.92659999999999</v>
      </c>
      <c r="I854" s="16">
        <f t="shared" si="65"/>
        <v>115.29915502689369</v>
      </c>
      <c r="J854" s="5">
        <f t="shared" si="66"/>
        <v>-6.3725550268936928</v>
      </c>
      <c r="K854" s="5">
        <f t="shared" si="67"/>
        <v>6.3725550268936928</v>
      </c>
      <c r="L854" s="5">
        <f t="shared" si="68"/>
        <v>40.609457570788074</v>
      </c>
      <c r="M854" s="54">
        <f t="shared" si="69"/>
        <v>5.850320332126123E-2</v>
      </c>
    </row>
    <row r="855" spans="7:13" x14ac:dyDescent="0.3">
      <c r="G855" s="79">
        <v>44698</v>
      </c>
      <c r="H855" s="80">
        <v>112.1189</v>
      </c>
      <c r="I855" s="16">
        <f t="shared" si="65"/>
        <v>114.66189952420433</v>
      </c>
      <c r="J855" s="5">
        <f t="shared" si="66"/>
        <v>-2.5429995242043333</v>
      </c>
      <c r="K855" s="5">
        <f t="shared" si="67"/>
        <v>2.5429995242043333</v>
      </c>
      <c r="L855" s="5">
        <f t="shared" si="68"/>
        <v>6.4668465801034651</v>
      </c>
      <c r="M855" s="54">
        <f t="shared" si="69"/>
        <v>2.2681274291884181E-2</v>
      </c>
    </row>
    <row r="856" spans="7:13" x14ac:dyDescent="0.3">
      <c r="G856" s="79">
        <v>44699</v>
      </c>
      <c r="H856" s="80">
        <v>105.8019</v>
      </c>
      <c r="I856" s="16">
        <f t="shared" si="65"/>
        <v>114.40759957178389</v>
      </c>
      <c r="J856" s="5">
        <f t="shared" si="66"/>
        <v>-8.6056995717838873</v>
      </c>
      <c r="K856" s="5">
        <f t="shared" si="67"/>
        <v>8.6056995717838873</v>
      </c>
      <c r="L856" s="5">
        <f t="shared" si="68"/>
        <v>74.058065119801384</v>
      </c>
      <c r="M856" s="54">
        <f t="shared" si="69"/>
        <v>8.1337854724573819E-2</v>
      </c>
    </row>
    <row r="857" spans="7:13" x14ac:dyDescent="0.3">
      <c r="G857" s="79">
        <v>44700</v>
      </c>
      <c r="H857" s="80">
        <v>102.9675</v>
      </c>
      <c r="I857" s="16">
        <f t="shared" si="65"/>
        <v>113.54702961460551</v>
      </c>
      <c r="J857" s="5">
        <f t="shared" si="66"/>
        <v>-10.579529614605505</v>
      </c>
      <c r="K857" s="5">
        <f t="shared" si="67"/>
        <v>10.579529614605505</v>
      </c>
      <c r="L857" s="5">
        <f t="shared" si="68"/>
        <v>111.9264468663149</v>
      </c>
      <c r="M857" s="54">
        <f t="shared" si="69"/>
        <v>0.10274629970238672</v>
      </c>
    </row>
    <row r="858" spans="7:13" x14ac:dyDescent="0.3">
      <c r="G858" s="79">
        <v>44701</v>
      </c>
      <c r="H858" s="80">
        <v>104.4766</v>
      </c>
      <c r="I858" s="16">
        <f t="shared" si="65"/>
        <v>112.48907665314496</v>
      </c>
      <c r="J858" s="5">
        <f t="shared" si="66"/>
        <v>-8.012476653144958</v>
      </c>
      <c r="K858" s="5">
        <f t="shared" si="67"/>
        <v>8.012476653144958</v>
      </c>
      <c r="L858" s="5">
        <f t="shared" si="68"/>
        <v>64.199782117193024</v>
      </c>
      <c r="M858" s="54">
        <f t="shared" si="69"/>
        <v>7.6691590778652424E-2</v>
      </c>
    </row>
    <row r="859" spans="7:13" x14ac:dyDescent="0.3">
      <c r="G859" s="79">
        <v>44704</v>
      </c>
      <c r="H859" s="80">
        <v>105.0861</v>
      </c>
      <c r="I859" s="16">
        <f t="shared" si="65"/>
        <v>111.68782898783047</v>
      </c>
      <c r="J859" s="5">
        <f t="shared" si="66"/>
        <v>-6.6017289878304695</v>
      </c>
      <c r="K859" s="5">
        <f t="shared" si="67"/>
        <v>6.6017289878304695</v>
      </c>
      <c r="L859" s="5">
        <f t="shared" si="68"/>
        <v>43.582825628761114</v>
      </c>
      <c r="M859" s="54">
        <f t="shared" si="69"/>
        <v>6.2822095289771618E-2</v>
      </c>
    </row>
    <row r="860" spans="7:13" x14ac:dyDescent="0.3">
      <c r="G860" s="79">
        <v>44705</v>
      </c>
      <c r="H860" s="80">
        <v>103.7898</v>
      </c>
      <c r="I860" s="16">
        <f t="shared" si="65"/>
        <v>111.02765608904743</v>
      </c>
      <c r="J860" s="5">
        <f t="shared" si="66"/>
        <v>-7.2378560890474262</v>
      </c>
      <c r="K860" s="5">
        <f t="shared" si="67"/>
        <v>7.2378560890474262</v>
      </c>
      <c r="L860" s="5">
        <f t="shared" si="68"/>
        <v>52.386560765760905</v>
      </c>
      <c r="M860" s="54">
        <f t="shared" si="69"/>
        <v>6.9735716699014988E-2</v>
      </c>
    </row>
    <row r="861" spans="7:13" x14ac:dyDescent="0.3">
      <c r="G861" s="79">
        <v>44706</v>
      </c>
      <c r="H861" s="80">
        <v>104.67010000000001</v>
      </c>
      <c r="I861" s="16">
        <f t="shared" si="65"/>
        <v>110.30387048014268</v>
      </c>
      <c r="J861" s="5">
        <f t="shared" si="66"/>
        <v>-5.6337704801426725</v>
      </c>
      <c r="K861" s="5">
        <f t="shared" si="67"/>
        <v>5.6337704801426725</v>
      </c>
      <c r="L861" s="5">
        <f t="shared" si="68"/>
        <v>31.739369822926999</v>
      </c>
      <c r="M861" s="54">
        <f t="shared" si="69"/>
        <v>5.382406704629758E-2</v>
      </c>
    </row>
    <row r="862" spans="7:13" x14ac:dyDescent="0.3">
      <c r="G862" s="79">
        <v>44707</v>
      </c>
      <c r="H862" s="80">
        <v>109.2555</v>
      </c>
      <c r="I862" s="16">
        <f t="shared" si="65"/>
        <v>109.74049343212842</v>
      </c>
      <c r="J862" s="5">
        <f t="shared" si="66"/>
        <v>-0.4849934321284195</v>
      </c>
      <c r="K862" s="5">
        <f t="shared" si="67"/>
        <v>0.4849934321284195</v>
      </c>
      <c r="L862" s="5">
        <f t="shared" si="68"/>
        <v>0.23521862920770384</v>
      </c>
      <c r="M862" s="54">
        <f t="shared" si="69"/>
        <v>4.4390756724230771E-3</v>
      </c>
    </row>
    <row r="863" spans="7:13" x14ac:dyDescent="0.3">
      <c r="G863" s="79">
        <v>44708</v>
      </c>
      <c r="H863" s="80">
        <v>112.206</v>
      </c>
      <c r="I863" s="16">
        <f t="shared" si="65"/>
        <v>109.69199408891558</v>
      </c>
      <c r="J863" s="5">
        <f t="shared" si="66"/>
        <v>2.5140059110844248</v>
      </c>
      <c r="K863" s="5">
        <f t="shared" si="67"/>
        <v>2.5140059110844248</v>
      </c>
      <c r="L863" s="5">
        <f t="shared" si="68"/>
        <v>6.3202257209674286</v>
      </c>
      <c r="M863" s="54">
        <f t="shared" si="69"/>
        <v>2.2405271652892224E-2</v>
      </c>
    </row>
    <row r="864" spans="7:13" x14ac:dyDescent="0.3">
      <c r="G864" s="79">
        <v>44712</v>
      </c>
      <c r="H864" s="80">
        <v>114.9727</v>
      </c>
      <c r="I864" s="16">
        <f t="shared" si="65"/>
        <v>109.94339468002403</v>
      </c>
      <c r="J864" s="5">
        <f t="shared" si="66"/>
        <v>5.0293053199759754</v>
      </c>
      <c r="K864" s="5">
        <f t="shared" si="67"/>
        <v>5.0293053199759754</v>
      </c>
      <c r="L864" s="5">
        <f t="shared" si="68"/>
        <v>25.293912001538647</v>
      </c>
      <c r="M864" s="54">
        <f t="shared" si="69"/>
        <v>4.3743474059285165E-2</v>
      </c>
    </row>
    <row r="865" spans="7:13" x14ac:dyDescent="0.3">
      <c r="G865" s="79">
        <v>44713</v>
      </c>
      <c r="H865" s="80">
        <v>114.8082</v>
      </c>
      <c r="I865" s="16">
        <f t="shared" si="65"/>
        <v>110.44632521202163</v>
      </c>
      <c r="J865" s="5">
        <f t="shared" si="66"/>
        <v>4.3618747879783655</v>
      </c>
      <c r="K865" s="5">
        <f t="shared" si="67"/>
        <v>4.3618747879783655</v>
      </c>
      <c r="L865" s="5">
        <f t="shared" si="68"/>
        <v>19.025951666001312</v>
      </c>
      <c r="M865" s="54">
        <f t="shared" si="69"/>
        <v>3.7992711217302993E-2</v>
      </c>
    </row>
    <row r="866" spans="7:13" x14ac:dyDescent="0.3">
      <c r="G866" s="79">
        <v>44714</v>
      </c>
      <c r="H866" s="80">
        <v>119.3839</v>
      </c>
      <c r="I866" s="16">
        <f t="shared" si="65"/>
        <v>110.88251269081948</v>
      </c>
      <c r="J866" s="5">
        <f t="shared" si="66"/>
        <v>8.5013873091805152</v>
      </c>
      <c r="K866" s="5">
        <f t="shared" si="67"/>
        <v>8.5013873091805152</v>
      </c>
      <c r="L866" s="5">
        <f t="shared" si="68"/>
        <v>72.273586180695517</v>
      </c>
      <c r="M866" s="54">
        <f t="shared" si="69"/>
        <v>7.1210500822812078E-2</v>
      </c>
    </row>
    <row r="867" spans="7:13" x14ac:dyDescent="0.3">
      <c r="G867" s="79">
        <v>44715</v>
      </c>
      <c r="H867" s="80">
        <v>117.294</v>
      </c>
      <c r="I867" s="16">
        <f t="shared" si="65"/>
        <v>111.73265142173753</v>
      </c>
      <c r="J867" s="5">
        <f t="shared" si="66"/>
        <v>5.5613485782624679</v>
      </c>
      <c r="K867" s="5">
        <f t="shared" si="67"/>
        <v>5.5613485782624679</v>
      </c>
      <c r="L867" s="5">
        <f t="shared" si="68"/>
        <v>30.928598008941972</v>
      </c>
      <c r="M867" s="54">
        <f t="shared" si="69"/>
        <v>4.741375158373376E-2</v>
      </c>
    </row>
    <row r="868" spans="7:13" x14ac:dyDescent="0.3">
      <c r="G868" s="79">
        <v>44718</v>
      </c>
      <c r="H868" s="80">
        <v>116.5958</v>
      </c>
      <c r="I868" s="16">
        <f t="shared" si="65"/>
        <v>112.28878627956378</v>
      </c>
      <c r="J868" s="5">
        <f t="shared" si="66"/>
        <v>4.3070137204362169</v>
      </c>
      <c r="K868" s="5">
        <f t="shared" si="67"/>
        <v>4.3070137204362169</v>
      </c>
      <c r="L868" s="5">
        <f t="shared" si="68"/>
        <v>18.550367188025824</v>
      </c>
      <c r="M868" s="54">
        <f t="shared" si="69"/>
        <v>3.6939698689285698E-2</v>
      </c>
    </row>
    <row r="869" spans="7:13" x14ac:dyDescent="0.3">
      <c r="G869" s="79">
        <v>44719</v>
      </c>
      <c r="H869" s="80">
        <v>117.9923</v>
      </c>
      <c r="I869" s="16">
        <f t="shared" si="65"/>
        <v>112.71948765160741</v>
      </c>
      <c r="J869" s="5">
        <f t="shared" si="66"/>
        <v>5.2728123483925913</v>
      </c>
      <c r="K869" s="5">
        <f t="shared" si="67"/>
        <v>5.2728123483925913</v>
      </c>
      <c r="L869" s="5">
        <f t="shared" si="68"/>
        <v>27.802550061361394</v>
      </c>
      <c r="M869" s="54">
        <f t="shared" si="69"/>
        <v>4.4687766476224224E-2</v>
      </c>
    </row>
    <row r="870" spans="7:13" x14ac:dyDescent="0.3">
      <c r="G870" s="79">
        <v>44720</v>
      </c>
      <c r="H870" s="80">
        <v>118.7002</v>
      </c>
      <c r="I870" s="16">
        <f t="shared" si="65"/>
        <v>113.24676888644666</v>
      </c>
      <c r="J870" s="5">
        <f t="shared" si="66"/>
        <v>5.4534311135533358</v>
      </c>
      <c r="K870" s="5">
        <f t="shared" si="67"/>
        <v>5.4534311135533358</v>
      </c>
      <c r="L870" s="5">
        <f t="shared" si="68"/>
        <v>29.739910910271576</v>
      </c>
      <c r="M870" s="54">
        <f t="shared" si="69"/>
        <v>4.5942897430276748E-2</v>
      </c>
    </row>
    <row r="871" spans="7:13" x14ac:dyDescent="0.3">
      <c r="G871" s="79">
        <v>44721</v>
      </c>
      <c r="H871" s="80">
        <v>115.0151</v>
      </c>
      <c r="I871" s="16">
        <f t="shared" si="65"/>
        <v>113.792111997802</v>
      </c>
      <c r="J871" s="5">
        <f t="shared" si="66"/>
        <v>1.222988002198008</v>
      </c>
      <c r="K871" s="5">
        <f t="shared" si="67"/>
        <v>1.222988002198008</v>
      </c>
      <c r="L871" s="5">
        <f t="shared" si="68"/>
        <v>1.4956996535202747</v>
      </c>
      <c r="M871" s="54">
        <f t="shared" si="69"/>
        <v>1.0633282083813412E-2</v>
      </c>
    </row>
    <row r="872" spans="7:13" x14ac:dyDescent="0.3">
      <c r="G872" s="79">
        <v>44722</v>
      </c>
      <c r="H872" s="80">
        <v>111.2621</v>
      </c>
      <c r="I872" s="16">
        <f t="shared" si="65"/>
        <v>113.91441079802179</v>
      </c>
      <c r="J872" s="5">
        <f t="shared" si="66"/>
        <v>-2.6523107980217873</v>
      </c>
      <c r="K872" s="5">
        <f t="shared" si="67"/>
        <v>2.6523107980217873</v>
      </c>
      <c r="L872" s="5">
        <f t="shared" si="68"/>
        <v>7.0347525693029702</v>
      </c>
      <c r="M872" s="54">
        <f t="shared" si="69"/>
        <v>2.3838403176120054E-2</v>
      </c>
    </row>
    <row r="873" spans="7:13" x14ac:dyDescent="0.3">
      <c r="G873" s="79">
        <v>44725</v>
      </c>
      <c r="H873" s="80">
        <v>107.10169999999999</v>
      </c>
      <c r="I873" s="16">
        <f t="shared" si="65"/>
        <v>113.64917971821961</v>
      </c>
      <c r="J873" s="5">
        <f t="shared" si="66"/>
        <v>-6.5474797182196198</v>
      </c>
      <c r="K873" s="5">
        <f t="shared" si="67"/>
        <v>6.5474797182196198</v>
      </c>
      <c r="L873" s="5">
        <f t="shared" si="68"/>
        <v>42.86949066049727</v>
      </c>
      <c r="M873" s="54">
        <f t="shared" si="69"/>
        <v>6.1133294039400127E-2</v>
      </c>
    </row>
    <row r="874" spans="7:13" x14ac:dyDescent="0.3">
      <c r="G874" s="79">
        <v>44726</v>
      </c>
      <c r="H874" s="80">
        <v>107.3733</v>
      </c>
      <c r="I874" s="16">
        <f t="shared" si="65"/>
        <v>112.99443174639767</v>
      </c>
      <c r="J874" s="5">
        <f t="shared" si="66"/>
        <v>-5.6211317463976656</v>
      </c>
      <c r="K874" s="5">
        <f t="shared" si="67"/>
        <v>5.6211317463976656</v>
      </c>
      <c r="L874" s="5">
        <f t="shared" si="68"/>
        <v>31.59712211035967</v>
      </c>
      <c r="M874" s="54">
        <f t="shared" si="69"/>
        <v>5.2351299125552309E-2</v>
      </c>
    </row>
    <row r="875" spans="7:13" x14ac:dyDescent="0.3">
      <c r="G875" s="79">
        <v>44727</v>
      </c>
      <c r="H875" s="80">
        <v>110.011</v>
      </c>
      <c r="I875" s="16">
        <f t="shared" si="65"/>
        <v>112.4323185717579</v>
      </c>
      <c r="J875" s="5">
        <f t="shared" si="66"/>
        <v>-2.421318571757908</v>
      </c>
      <c r="K875" s="5">
        <f t="shared" si="67"/>
        <v>2.421318571757908</v>
      </c>
      <c r="L875" s="5">
        <f t="shared" si="68"/>
        <v>5.8627836259397554</v>
      </c>
      <c r="M875" s="54">
        <f t="shared" si="69"/>
        <v>2.2009786037377244E-2</v>
      </c>
    </row>
    <row r="876" spans="7:13" x14ac:dyDescent="0.3">
      <c r="G876" s="79">
        <v>44728</v>
      </c>
      <c r="H876" s="80">
        <v>103.88209999999999</v>
      </c>
      <c r="I876" s="16">
        <f t="shared" si="65"/>
        <v>112.19018671458213</v>
      </c>
      <c r="J876" s="5">
        <f t="shared" si="66"/>
        <v>-8.3080867145821315</v>
      </c>
      <c r="K876" s="5">
        <f t="shared" si="67"/>
        <v>8.3080867145821315</v>
      </c>
      <c r="L876" s="5">
        <f t="shared" si="68"/>
        <v>69.024304857016119</v>
      </c>
      <c r="M876" s="54">
        <f t="shared" si="69"/>
        <v>7.9976114408373836E-2</v>
      </c>
    </row>
    <row r="877" spans="7:13" x14ac:dyDescent="0.3">
      <c r="G877" s="79">
        <v>44729</v>
      </c>
      <c r="H877" s="80">
        <v>104.0954</v>
      </c>
      <c r="I877" s="16">
        <f t="shared" si="65"/>
        <v>111.35937804312391</v>
      </c>
      <c r="J877" s="5">
        <f t="shared" si="66"/>
        <v>-7.2639780431239132</v>
      </c>
      <c r="K877" s="5">
        <f t="shared" si="67"/>
        <v>7.2639780431239132</v>
      </c>
      <c r="L877" s="5">
        <f t="shared" si="68"/>
        <v>52.765377010986313</v>
      </c>
      <c r="M877" s="54">
        <f t="shared" si="69"/>
        <v>6.9781931220053078E-2</v>
      </c>
    </row>
    <row r="878" spans="7:13" x14ac:dyDescent="0.3">
      <c r="G878" s="79">
        <v>44733</v>
      </c>
      <c r="H878" s="80">
        <v>105.39490000000001</v>
      </c>
      <c r="I878" s="16">
        <f t="shared" si="65"/>
        <v>110.63298023881151</v>
      </c>
      <c r="J878" s="5">
        <f t="shared" si="66"/>
        <v>-5.2380802388115058</v>
      </c>
      <c r="K878" s="5">
        <f t="shared" si="67"/>
        <v>5.2380802388115058</v>
      </c>
      <c r="L878" s="5">
        <f t="shared" si="68"/>
        <v>27.437484588227601</v>
      </c>
      <c r="M878" s="54">
        <f t="shared" si="69"/>
        <v>4.9699560783410826E-2</v>
      </c>
    </row>
    <row r="879" spans="7:13" x14ac:dyDescent="0.3">
      <c r="G879" s="79">
        <v>44734</v>
      </c>
      <c r="H879" s="80">
        <v>101.7486</v>
      </c>
      <c r="I879" s="16">
        <f t="shared" si="65"/>
        <v>110.10917221493037</v>
      </c>
      <c r="J879" s="5">
        <f t="shared" si="66"/>
        <v>-8.3605722149303716</v>
      </c>
      <c r="K879" s="5">
        <f t="shared" si="67"/>
        <v>8.3605722149303716</v>
      </c>
      <c r="L879" s="5">
        <f t="shared" si="68"/>
        <v>69.89916776106574</v>
      </c>
      <c r="M879" s="54">
        <f t="shared" si="69"/>
        <v>8.2168916475807749E-2</v>
      </c>
    </row>
    <row r="880" spans="7:13" x14ac:dyDescent="0.3">
      <c r="G880" s="79">
        <v>44735</v>
      </c>
      <c r="H880" s="80">
        <v>104.7355</v>
      </c>
      <c r="I880" s="16">
        <f t="shared" si="65"/>
        <v>109.27311499343733</v>
      </c>
      <c r="J880" s="5">
        <f t="shared" si="66"/>
        <v>-4.5376149934373302</v>
      </c>
      <c r="K880" s="5">
        <f t="shared" si="67"/>
        <v>4.5376149934373302</v>
      </c>
      <c r="L880" s="5">
        <f t="shared" si="68"/>
        <v>20.589949828667262</v>
      </c>
      <c r="M880" s="54">
        <f t="shared" si="69"/>
        <v>4.3324517412313211E-2</v>
      </c>
    </row>
    <row r="881" spans="7:13" x14ac:dyDescent="0.3">
      <c r="G881" s="79">
        <v>44736</v>
      </c>
      <c r="H881" s="80">
        <v>109.4971</v>
      </c>
      <c r="I881" s="16">
        <f t="shared" si="65"/>
        <v>108.8193534940936</v>
      </c>
      <c r="J881" s="5">
        <f t="shared" si="66"/>
        <v>0.67774650590639851</v>
      </c>
      <c r="K881" s="5">
        <f t="shared" si="67"/>
        <v>0.67774650590639851</v>
      </c>
      <c r="L881" s="5">
        <f t="shared" si="68"/>
        <v>0.45934032626833188</v>
      </c>
      <c r="M881" s="54">
        <f t="shared" si="69"/>
        <v>6.189629733631288E-3</v>
      </c>
    </row>
    <row r="882" spans="7:13" x14ac:dyDescent="0.3">
      <c r="G882" s="79">
        <v>44739</v>
      </c>
      <c r="H882" s="80">
        <v>107.15989999999999</v>
      </c>
      <c r="I882" s="16">
        <f t="shared" si="65"/>
        <v>108.88712814468424</v>
      </c>
      <c r="J882" s="5">
        <f t="shared" si="66"/>
        <v>-1.727228144684247</v>
      </c>
      <c r="K882" s="5">
        <f t="shared" si="67"/>
        <v>1.727228144684247</v>
      </c>
      <c r="L882" s="5">
        <f t="shared" si="68"/>
        <v>2.9833170637893862</v>
      </c>
      <c r="M882" s="54">
        <f t="shared" si="69"/>
        <v>1.6118232143593331E-2</v>
      </c>
    </row>
    <row r="883" spans="7:13" x14ac:dyDescent="0.3">
      <c r="G883" s="79">
        <v>44740</v>
      </c>
      <c r="H883" s="80">
        <v>99.673299999999998</v>
      </c>
      <c r="I883" s="16">
        <f t="shared" si="65"/>
        <v>108.71440533021583</v>
      </c>
      <c r="J883" s="5">
        <f t="shared" si="66"/>
        <v>-9.041105330215828</v>
      </c>
      <c r="K883" s="5">
        <f t="shared" si="67"/>
        <v>9.041105330215828</v>
      </c>
      <c r="L883" s="5">
        <f t="shared" si="68"/>
        <v>81.741585592057049</v>
      </c>
      <c r="M883" s="54">
        <f t="shared" si="69"/>
        <v>9.0707394359530874E-2</v>
      </c>
    </row>
    <row r="884" spans="7:13" x14ac:dyDescent="0.3">
      <c r="G884" s="79">
        <v>44741</v>
      </c>
      <c r="H884" s="80">
        <v>100.12909999999999</v>
      </c>
      <c r="I884" s="16">
        <f t="shared" si="65"/>
        <v>107.81029479719425</v>
      </c>
      <c r="J884" s="5">
        <f t="shared" si="66"/>
        <v>-7.6811947971942516</v>
      </c>
      <c r="K884" s="5">
        <f t="shared" si="67"/>
        <v>7.6811947971942516</v>
      </c>
      <c r="L884" s="5">
        <f t="shared" si="68"/>
        <v>59.000753512444042</v>
      </c>
      <c r="M884" s="54">
        <f t="shared" si="69"/>
        <v>7.6712911603062969E-2</v>
      </c>
    </row>
    <row r="885" spans="7:13" x14ac:dyDescent="0.3">
      <c r="G885" s="79">
        <v>44742</v>
      </c>
      <c r="H885" s="80">
        <v>99.110799999999998</v>
      </c>
      <c r="I885" s="16">
        <f t="shared" si="65"/>
        <v>107.04217531747483</v>
      </c>
      <c r="J885" s="5">
        <f t="shared" si="66"/>
        <v>-7.9313753174748314</v>
      </c>
      <c r="K885" s="5">
        <f t="shared" si="67"/>
        <v>7.9313753174748314</v>
      </c>
      <c r="L885" s="5">
        <f t="shared" si="68"/>
        <v>62.906714426648982</v>
      </c>
      <c r="M885" s="54">
        <f t="shared" si="69"/>
        <v>8.0025338484552955E-2</v>
      </c>
    </row>
    <row r="886" spans="7:13" x14ac:dyDescent="0.3">
      <c r="G886" s="79">
        <v>44743</v>
      </c>
      <c r="H886" s="80">
        <v>98.121600000000001</v>
      </c>
      <c r="I886" s="16">
        <f t="shared" si="65"/>
        <v>106.24903778572735</v>
      </c>
      <c r="J886" s="5">
        <f t="shared" si="66"/>
        <v>-8.1274377857273521</v>
      </c>
      <c r="K886" s="5">
        <f t="shared" si="67"/>
        <v>8.1274377857273521</v>
      </c>
      <c r="L886" s="5">
        <f t="shared" si="68"/>
        <v>66.05524496086872</v>
      </c>
      <c r="M886" s="54">
        <f t="shared" si="69"/>
        <v>8.2830261489084483E-2</v>
      </c>
    </row>
    <row r="887" spans="7:13" x14ac:dyDescent="0.3">
      <c r="G887" s="79">
        <v>44747</v>
      </c>
      <c r="H887" s="80">
        <v>101.16670000000001</v>
      </c>
      <c r="I887" s="16">
        <f t="shared" si="65"/>
        <v>105.43629400715463</v>
      </c>
      <c r="J887" s="5">
        <f t="shared" si="66"/>
        <v>-4.2695940071546232</v>
      </c>
      <c r="K887" s="5">
        <f t="shared" si="67"/>
        <v>4.2695940071546232</v>
      </c>
      <c r="L887" s="5">
        <f t="shared" si="68"/>
        <v>18.229432985930671</v>
      </c>
      <c r="M887" s="54">
        <f t="shared" si="69"/>
        <v>4.2203551239238038E-2</v>
      </c>
    </row>
    <row r="888" spans="7:13" x14ac:dyDescent="0.3">
      <c r="G888" s="79">
        <v>44748</v>
      </c>
      <c r="H888" s="80">
        <v>101.07940000000001</v>
      </c>
      <c r="I888" s="16">
        <f t="shared" si="65"/>
        <v>105.00933460643917</v>
      </c>
      <c r="J888" s="5">
        <f t="shared" si="66"/>
        <v>-3.9299346064391614</v>
      </c>
      <c r="K888" s="5">
        <f t="shared" si="67"/>
        <v>3.9299346064391614</v>
      </c>
      <c r="L888" s="5">
        <f t="shared" si="68"/>
        <v>15.444386010888126</v>
      </c>
      <c r="M888" s="54">
        <f t="shared" si="69"/>
        <v>3.8879678811302415E-2</v>
      </c>
    </row>
    <row r="889" spans="7:13" x14ac:dyDescent="0.3">
      <c r="G889" s="79">
        <v>44749</v>
      </c>
      <c r="H889" s="80">
        <v>104.86150000000001</v>
      </c>
      <c r="I889" s="16">
        <f t="shared" si="65"/>
        <v>104.61634114579525</v>
      </c>
      <c r="J889" s="5">
        <f t="shared" si="66"/>
        <v>0.24515885420476025</v>
      </c>
      <c r="K889" s="5">
        <f t="shared" si="67"/>
        <v>0.24515885420476025</v>
      </c>
      <c r="L889" s="5">
        <f t="shared" si="68"/>
        <v>6.0102863794990892E-2</v>
      </c>
      <c r="M889" s="54">
        <f t="shared" si="69"/>
        <v>2.3379300716159907E-3</v>
      </c>
    </row>
    <row r="890" spans="7:13" x14ac:dyDescent="0.3">
      <c r="G890" s="79">
        <v>44750</v>
      </c>
      <c r="H890" s="80">
        <v>104.66759999999999</v>
      </c>
      <c r="I890" s="16">
        <f t="shared" si="65"/>
        <v>104.64085703121572</v>
      </c>
      <c r="J890" s="5">
        <f t="shared" si="66"/>
        <v>2.67429687842764E-2</v>
      </c>
      <c r="K890" s="5">
        <f t="shared" si="67"/>
        <v>2.67429687842764E-2</v>
      </c>
      <c r="L890" s="5">
        <f t="shared" si="68"/>
        <v>7.1518637939678193E-4</v>
      </c>
      <c r="M890" s="54">
        <f t="shared" si="69"/>
        <v>2.555037928095839E-4</v>
      </c>
    </row>
    <row r="891" spans="7:13" x14ac:dyDescent="0.3">
      <c r="G891" s="79">
        <v>44753</v>
      </c>
      <c r="H891" s="80">
        <v>101.9328</v>
      </c>
      <c r="I891" s="16">
        <f t="shared" si="65"/>
        <v>104.64353132809416</v>
      </c>
      <c r="J891" s="5">
        <f t="shared" si="66"/>
        <v>-2.7107313280941554</v>
      </c>
      <c r="K891" s="5">
        <f t="shared" si="67"/>
        <v>2.7107313280941554</v>
      </c>
      <c r="L891" s="5">
        <f t="shared" si="68"/>
        <v>7.348064333111104</v>
      </c>
      <c r="M891" s="54">
        <f t="shared" si="69"/>
        <v>2.6593317637641223E-2</v>
      </c>
    </row>
    <row r="892" spans="7:13" x14ac:dyDescent="0.3">
      <c r="G892" s="79">
        <v>44754</v>
      </c>
      <c r="H892" s="80">
        <v>100.6236</v>
      </c>
      <c r="I892" s="16">
        <f t="shared" si="65"/>
        <v>104.37245819528475</v>
      </c>
      <c r="J892" s="5">
        <f t="shared" si="66"/>
        <v>-3.7488581952847539</v>
      </c>
      <c r="K892" s="5">
        <f t="shared" si="67"/>
        <v>3.7488581952847539</v>
      </c>
      <c r="L892" s="5">
        <f t="shared" si="68"/>
        <v>14.053937768353663</v>
      </c>
      <c r="M892" s="54">
        <f t="shared" si="69"/>
        <v>3.7256251965590119E-2</v>
      </c>
    </row>
    <row r="893" spans="7:13" x14ac:dyDescent="0.3">
      <c r="G893" s="79">
        <v>44755</v>
      </c>
      <c r="H893" s="80">
        <v>101.9328</v>
      </c>
      <c r="I893" s="16">
        <f t="shared" si="65"/>
        <v>103.99757237575628</v>
      </c>
      <c r="J893" s="5">
        <f t="shared" si="66"/>
        <v>-2.0647723757562773</v>
      </c>
      <c r="K893" s="5">
        <f t="shared" si="67"/>
        <v>2.0647723757562773</v>
      </c>
      <c r="L893" s="5">
        <f t="shared" si="68"/>
        <v>4.2632849636862211</v>
      </c>
      <c r="M893" s="54">
        <f t="shared" si="69"/>
        <v>2.025621169786641E-2</v>
      </c>
    </row>
    <row r="894" spans="7:13" x14ac:dyDescent="0.3">
      <c r="G894" s="79">
        <v>44756</v>
      </c>
      <c r="H894" s="80">
        <v>100.1</v>
      </c>
      <c r="I894" s="16">
        <f t="shared" si="65"/>
        <v>103.79109513818065</v>
      </c>
      <c r="J894" s="5">
        <f t="shared" si="66"/>
        <v>-3.6910951381806569</v>
      </c>
      <c r="K894" s="5">
        <f t="shared" si="67"/>
        <v>3.6910951381806569</v>
      </c>
      <c r="L894" s="5">
        <f t="shared" si="68"/>
        <v>13.624183319100883</v>
      </c>
      <c r="M894" s="54">
        <f t="shared" si="69"/>
        <v>3.6874077304502068E-2</v>
      </c>
    </row>
    <row r="895" spans="7:13" x14ac:dyDescent="0.3">
      <c r="G895" s="79">
        <v>44757</v>
      </c>
      <c r="H895" s="80">
        <v>101.5352</v>
      </c>
      <c r="I895" s="16">
        <f t="shared" si="65"/>
        <v>103.42198562436259</v>
      </c>
      <c r="J895" s="5">
        <f t="shared" si="66"/>
        <v>-1.886785624362588</v>
      </c>
      <c r="K895" s="5">
        <f t="shared" si="67"/>
        <v>1.886785624362588</v>
      </c>
      <c r="L895" s="5">
        <f t="shared" si="68"/>
        <v>3.5599599923013212</v>
      </c>
      <c r="M895" s="54">
        <f t="shared" si="69"/>
        <v>1.858257652875641E-2</v>
      </c>
    </row>
    <row r="896" spans="7:13" x14ac:dyDescent="0.3">
      <c r="G896" s="79">
        <v>44760</v>
      </c>
      <c r="H896" s="80">
        <v>100.79819999999999</v>
      </c>
      <c r="I896" s="16">
        <f t="shared" si="65"/>
        <v>103.23330706192634</v>
      </c>
      <c r="J896" s="5">
        <f t="shared" si="66"/>
        <v>-2.4351070619263453</v>
      </c>
      <c r="K896" s="5">
        <f t="shared" si="67"/>
        <v>2.4351070619263453</v>
      </c>
      <c r="L896" s="5">
        <f t="shared" si="68"/>
        <v>5.9297464030435574</v>
      </c>
      <c r="M896" s="54">
        <f t="shared" si="69"/>
        <v>2.4158239551166048E-2</v>
      </c>
    </row>
    <row r="897" spans="7:13" x14ac:dyDescent="0.3">
      <c r="G897" s="79">
        <v>44761</v>
      </c>
      <c r="H897" s="80">
        <v>105.8895</v>
      </c>
      <c r="I897" s="16">
        <f t="shared" si="65"/>
        <v>102.9897963557337</v>
      </c>
      <c r="J897" s="5">
        <f t="shared" si="66"/>
        <v>2.899703644266296</v>
      </c>
      <c r="K897" s="5">
        <f t="shared" si="67"/>
        <v>2.899703644266296</v>
      </c>
      <c r="L897" s="5">
        <f t="shared" si="68"/>
        <v>8.4082812245712386</v>
      </c>
      <c r="M897" s="54">
        <f t="shared" si="69"/>
        <v>2.738424153732236E-2</v>
      </c>
    </row>
    <row r="898" spans="7:13" x14ac:dyDescent="0.3">
      <c r="G898" s="79">
        <v>44762</v>
      </c>
      <c r="H898" s="80">
        <v>107.75149999999999</v>
      </c>
      <c r="I898" s="16">
        <f t="shared" si="65"/>
        <v>103.27976672016032</v>
      </c>
      <c r="J898" s="5">
        <f t="shared" si="66"/>
        <v>4.4717332798396683</v>
      </c>
      <c r="K898" s="5">
        <f t="shared" si="67"/>
        <v>4.4717332798396683</v>
      </c>
      <c r="L898" s="5">
        <f t="shared" si="68"/>
        <v>19.996398526025636</v>
      </c>
      <c r="M898" s="54">
        <f t="shared" si="69"/>
        <v>4.150042718514052E-2</v>
      </c>
    </row>
    <row r="899" spans="7:13" x14ac:dyDescent="0.3">
      <c r="G899" s="79">
        <v>44763</v>
      </c>
      <c r="H899" s="80">
        <v>108.2461</v>
      </c>
      <c r="I899" s="16">
        <f t="shared" si="65"/>
        <v>103.72694004814429</v>
      </c>
      <c r="J899" s="5">
        <f t="shared" si="66"/>
        <v>4.5191599518557126</v>
      </c>
      <c r="K899" s="5">
        <f t="shared" si="67"/>
        <v>4.5191599518557126</v>
      </c>
      <c r="L899" s="5">
        <f t="shared" si="68"/>
        <v>20.422806670456527</v>
      </c>
      <c r="M899" s="54">
        <f t="shared" si="69"/>
        <v>4.1748940163716872E-2</v>
      </c>
    </row>
    <row r="900" spans="7:13" x14ac:dyDescent="0.3">
      <c r="G900" s="79">
        <v>44764</v>
      </c>
      <c r="H900" s="80">
        <v>105.8216</v>
      </c>
      <c r="I900" s="16">
        <f t="shared" si="65"/>
        <v>104.17885604332986</v>
      </c>
      <c r="J900" s="5">
        <f t="shared" si="66"/>
        <v>1.6427439566701452</v>
      </c>
      <c r="K900" s="5">
        <f t="shared" si="67"/>
        <v>1.6427439566701452</v>
      </c>
      <c r="L900" s="5">
        <f t="shared" si="68"/>
        <v>2.6986077071762837</v>
      </c>
      <c r="M900" s="54">
        <f t="shared" si="69"/>
        <v>1.5523711195730788E-2</v>
      </c>
    </row>
    <row r="901" spans="7:13" x14ac:dyDescent="0.3">
      <c r="G901" s="79">
        <v>44767</v>
      </c>
      <c r="H901" s="80">
        <v>105.9768</v>
      </c>
      <c r="I901" s="16">
        <f t="shared" si="65"/>
        <v>104.34313043899688</v>
      </c>
      <c r="J901" s="5">
        <f t="shared" si="66"/>
        <v>1.6336695610031171</v>
      </c>
      <c r="K901" s="5">
        <f t="shared" si="67"/>
        <v>1.6336695610031171</v>
      </c>
      <c r="L901" s="5">
        <f t="shared" si="68"/>
        <v>2.6688762345481174</v>
      </c>
      <c r="M901" s="54">
        <f t="shared" si="69"/>
        <v>1.5415350916456405E-2</v>
      </c>
    </row>
    <row r="902" spans="7:13" x14ac:dyDescent="0.3">
      <c r="G902" s="79">
        <v>44768</v>
      </c>
      <c r="H902" s="80">
        <v>102.0201</v>
      </c>
      <c r="I902" s="16">
        <f t="shared" ref="I902:I965" si="70">alpha*H901+(1-alpha)*I901</f>
        <v>104.50649739509718</v>
      </c>
      <c r="J902" s="5">
        <f t="shared" ref="J902:J965" si="71">H902-I902</f>
        <v>-2.4863973950971854</v>
      </c>
      <c r="K902" s="5">
        <f t="shared" ref="K902:K965" si="72">ABS(J902)</f>
        <v>2.4863973950971854</v>
      </c>
      <c r="L902" s="5">
        <f t="shared" ref="L902:L965" si="73">J902^2</f>
        <v>6.182172006346069</v>
      </c>
      <c r="M902" s="54">
        <f t="shared" ref="M902:M965" si="74">K902/H902</f>
        <v>2.437164240279303E-2</v>
      </c>
    </row>
    <row r="903" spans="7:13" x14ac:dyDescent="0.3">
      <c r="G903" s="79">
        <v>44769</v>
      </c>
      <c r="H903" s="80">
        <v>104.5997</v>
      </c>
      <c r="I903" s="16">
        <f t="shared" si="70"/>
        <v>104.25785765558747</v>
      </c>
      <c r="J903" s="5">
        <f t="shared" si="71"/>
        <v>0.3418423444125267</v>
      </c>
      <c r="K903" s="5">
        <f t="shared" si="72"/>
        <v>0.3418423444125267</v>
      </c>
      <c r="L903" s="5">
        <f t="shared" si="73"/>
        <v>0.11685618843345252</v>
      </c>
      <c r="M903" s="54">
        <f t="shared" si="74"/>
        <v>3.2681006199112113E-3</v>
      </c>
    </row>
    <row r="904" spans="7:13" x14ac:dyDescent="0.3">
      <c r="G904" s="79">
        <v>44770</v>
      </c>
      <c r="H904" s="80">
        <v>108.83759999999999</v>
      </c>
      <c r="I904" s="16">
        <f t="shared" si="70"/>
        <v>104.29204189002873</v>
      </c>
      <c r="J904" s="5">
        <f t="shared" si="71"/>
        <v>4.5455581099712674</v>
      </c>
      <c r="K904" s="5">
        <f t="shared" si="72"/>
        <v>4.5455581099712674</v>
      </c>
      <c r="L904" s="5">
        <f t="shared" si="73"/>
        <v>20.662098531125562</v>
      </c>
      <c r="M904" s="54">
        <f t="shared" si="74"/>
        <v>4.1764593393930662E-2</v>
      </c>
    </row>
    <row r="905" spans="7:13" x14ac:dyDescent="0.3">
      <c r="G905" s="79">
        <v>44771</v>
      </c>
      <c r="H905" s="80">
        <v>111.44629999999999</v>
      </c>
      <c r="I905" s="16">
        <f t="shared" si="70"/>
        <v>104.74659770102585</v>
      </c>
      <c r="J905" s="5">
        <f t="shared" si="71"/>
        <v>6.6997022989741453</v>
      </c>
      <c r="K905" s="5">
        <f t="shared" si="72"/>
        <v>6.6997022989741453</v>
      </c>
      <c r="L905" s="5">
        <f t="shared" si="73"/>
        <v>44.886010894879448</v>
      </c>
      <c r="M905" s="54">
        <f t="shared" si="74"/>
        <v>6.0115968847544922E-2</v>
      </c>
    </row>
    <row r="906" spans="7:13" x14ac:dyDescent="0.3">
      <c r="G906" s="79">
        <v>44774</v>
      </c>
      <c r="H906" s="80">
        <v>110.8451</v>
      </c>
      <c r="I906" s="16">
        <f t="shared" si="70"/>
        <v>105.41656793092326</v>
      </c>
      <c r="J906" s="5">
        <f t="shared" si="71"/>
        <v>5.4285320690767378</v>
      </c>
      <c r="K906" s="5">
        <f t="shared" si="72"/>
        <v>5.4285320690767378</v>
      </c>
      <c r="L906" s="5">
        <f t="shared" si="73"/>
        <v>29.468960424994567</v>
      </c>
      <c r="M906" s="54">
        <f t="shared" si="74"/>
        <v>4.8974037364545094E-2</v>
      </c>
    </row>
    <row r="907" spans="7:13" x14ac:dyDescent="0.3">
      <c r="G907" s="79">
        <v>44775</v>
      </c>
      <c r="H907" s="80">
        <v>108.39149999999999</v>
      </c>
      <c r="I907" s="16">
        <f t="shared" si="70"/>
        <v>105.95942113783093</v>
      </c>
      <c r="J907" s="5">
        <f t="shared" si="71"/>
        <v>2.4320788621690639</v>
      </c>
      <c r="K907" s="5">
        <f t="shared" si="72"/>
        <v>2.4320788621690639</v>
      </c>
      <c r="L907" s="5">
        <f t="shared" si="73"/>
        <v>5.9150075918095686</v>
      </c>
      <c r="M907" s="54">
        <f t="shared" si="74"/>
        <v>2.2437911295342016E-2</v>
      </c>
    </row>
    <row r="908" spans="7:13" x14ac:dyDescent="0.3">
      <c r="G908" s="79">
        <v>44776</v>
      </c>
      <c r="H908" s="80">
        <v>110.82559999999999</v>
      </c>
      <c r="I908" s="16">
        <f t="shared" si="70"/>
        <v>106.20262902404784</v>
      </c>
      <c r="J908" s="5">
        <f t="shared" si="71"/>
        <v>4.6229709759521569</v>
      </c>
      <c r="K908" s="5">
        <f t="shared" si="72"/>
        <v>4.6229709759521569</v>
      </c>
      <c r="L908" s="5">
        <f t="shared" si="73"/>
        <v>21.371860644496039</v>
      </c>
      <c r="M908" s="54">
        <f t="shared" si="74"/>
        <v>4.171392689010623E-2</v>
      </c>
    </row>
    <row r="909" spans="7:13" x14ac:dyDescent="0.3">
      <c r="G909" s="79">
        <v>44777</v>
      </c>
      <c r="H909" s="80">
        <v>111.0196</v>
      </c>
      <c r="I909" s="16">
        <f t="shared" si="70"/>
        <v>106.66492612164306</v>
      </c>
      <c r="J909" s="5">
        <f t="shared" si="71"/>
        <v>4.3546738783569339</v>
      </c>
      <c r="K909" s="5">
        <f t="shared" si="72"/>
        <v>4.3546738783569339</v>
      </c>
      <c r="L909" s="5">
        <f t="shared" si="73"/>
        <v>18.963184586844221</v>
      </c>
      <c r="M909" s="54">
        <f t="shared" si="74"/>
        <v>3.9224370096423822E-2</v>
      </c>
    </row>
    <row r="910" spans="7:13" x14ac:dyDescent="0.3">
      <c r="G910" s="79">
        <v>44778</v>
      </c>
      <c r="H910" s="80">
        <v>110.428</v>
      </c>
      <c r="I910" s="16">
        <f t="shared" si="70"/>
        <v>107.10039350947876</v>
      </c>
      <c r="J910" s="5">
        <f t="shared" si="71"/>
        <v>3.3276064905212337</v>
      </c>
      <c r="K910" s="5">
        <f t="shared" si="72"/>
        <v>3.3276064905212337</v>
      </c>
      <c r="L910" s="5">
        <f t="shared" si="73"/>
        <v>11.072964955759041</v>
      </c>
      <c r="M910" s="54">
        <f t="shared" si="74"/>
        <v>3.0133720528500323E-2</v>
      </c>
    </row>
    <row r="911" spans="7:13" x14ac:dyDescent="0.3">
      <c r="G911" s="79">
        <v>44781</v>
      </c>
      <c r="H911" s="80">
        <v>110.55410000000001</v>
      </c>
      <c r="I911" s="16">
        <f t="shared" si="70"/>
        <v>107.43315415853088</v>
      </c>
      <c r="J911" s="5">
        <f t="shared" si="71"/>
        <v>3.1209458414691227</v>
      </c>
      <c r="K911" s="5">
        <f t="shared" si="72"/>
        <v>3.1209458414691227</v>
      </c>
      <c r="L911" s="5">
        <f t="shared" si="73"/>
        <v>9.7403029453834105</v>
      </c>
      <c r="M911" s="54">
        <f t="shared" si="74"/>
        <v>2.8230032549395476E-2</v>
      </c>
    </row>
    <row r="912" spans="7:13" x14ac:dyDescent="0.3">
      <c r="G912" s="79">
        <v>44782</v>
      </c>
      <c r="H912" s="80">
        <v>106.7817</v>
      </c>
      <c r="I912" s="16">
        <f t="shared" si="70"/>
        <v>107.7452487426778</v>
      </c>
      <c r="J912" s="5">
        <f t="shared" si="71"/>
        <v>-0.96354874267780133</v>
      </c>
      <c r="K912" s="5">
        <f t="shared" si="72"/>
        <v>0.96354874267780133</v>
      </c>
      <c r="L912" s="5">
        <f t="shared" si="73"/>
        <v>0.92842617951597184</v>
      </c>
      <c r="M912" s="54">
        <f t="shared" si="74"/>
        <v>9.0235381406907865E-3</v>
      </c>
    </row>
    <row r="913" spans="7:13" x14ac:dyDescent="0.3">
      <c r="G913" s="79">
        <v>44783</v>
      </c>
      <c r="H913" s="80">
        <v>109.7201</v>
      </c>
      <c r="I913" s="16">
        <f t="shared" si="70"/>
        <v>107.64889386841003</v>
      </c>
      <c r="J913" s="5">
        <f t="shared" si="71"/>
        <v>2.0712061315899746</v>
      </c>
      <c r="K913" s="5">
        <f t="shared" si="72"/>
        <v>2.0712061315899746</v>
      </c>
      <c r="L913" s="5">
        <f t="shared" si="73"/>
        <v>4.2898948395359069</v>
      </c>
      <c r="M913" s="54">
        <f t="shared" si="74"/>
        <v>1.8877180494640221E-2</v>
      </c>
    </row>
    <row r="914" spans="7:13" x14ac:dyDescent="0.3">
      <c r="G914" s="79">
        <v>44784</v>
      </c>
      <c r="H914" s="80">
        <v>110.6511</v>
      </c>
      <c r="I914" s="16">
        <f t="shared" si="70"/>
        <v>107.85601448156902</v>
      </c>
      <c r="J914" s="5">
        <f t="shared" si="71"/>
        <v>2.7950855184309802</v>
      </c>
      <c r="K914" s="5">
        <f t="shared" si="72"/>
        <v>2.7950855184309802</v>
      </c>
      <c r="L914" s="5">
        <f t="shared" si="73"/>
        <v>7.8125030553425816</v>
      </c>
      <c r="M914" s="54">
        <f t="shared" si="74"/>
        <v>2.5260350041083915E-2</v>
      </c>
    </row>
    <row r="915" spans="7:13" x14ac:dyDescent="0.3">
      <c r="G915" s="79">
        <v>44785</v>
      </c>
      <c r="H915" s="80">
        <v>112.5615</v>
      </c>
      <c r="I915" s="16">
        <f t="shared" si="70"/>
        <v>108.13552303341213</v>
      </c>
      <c r="J915" s="5">
        <f t="shared" si="71"/>
        <v>4.4259769665878679</v>
      </c>
      <c r="K915" s="5">
        <f t="shared" si="72"/>
        <v>4.4259769665878679</v>
      </c>
      <c r="L915" s="5">
        <f t="shared" si="73"/>
        <v>19.589272108766345</v>
      </c>
      <c r="M915" s="54">
        <f t="shared" si="74"/>
        <v>3.9320522261944518E-2</v>
      </c>
    </row>
    <row r="916" spans="7:13" x14ac:dyDescent="0.3">
      <c r="G916" s="79">
        <v>44788</v>
      </c>
      <c r="H916" s="80">
        <v>112.804</v>
      </c>
      <c r="I916" s="16">
        <f t="shared" si="70"/>
        <v>108.57812073007092</v>
      </c>
      <c r="J916" s="5">
        <f t="shared" si="71"/>
        <v>4.2258792699290808</v>
      </c>
      <c r="K916" s="5">
        <f t="shared" si="72"/>
        <v>4.2258792699290808</v>
      </c>
      <c r="L916" s="5">
        <f t="shared" si="73"/>
        <v>17.858055604016339</v>
      </c>
      <c r="M916" s="54">
        <f t="shared" si="74"/>
        <v>3.7462140260354958E-2</v>
      </c>
    </row>
    <row r="917" spans="7:13" x14ac:dyDescent="0.3">
      <c r="G917" s="79">
        <v>44789</v>
      </c>
      <c r="H917" s="80">
        <v>114.4914</v>
      </c>
      <c r="I917" s="16">
        <f t="shared" si="70"/>
        <v>109.00070865706383</v>
      </c>
      <c r="J917" s="5">
        <f t="shared" si="71"/>
        <v>5.4906913429361737</v>
      </c>
      <c r="K917" s="5">
        <f t="shared" si="72"/>
        <v>5.4906913429361737</v>
      </c>
      <c r="L917" s="5">
        <f t="shared" si="73"/>
        <v>30.147691423394242</v>
      </c>
      <c r="M917" s="54">
        <f t="shared" si="74"/>
        <v>4.7957238211220873E-2</v>
      </c>
    </row>
    <row r="918" spans="7:13" x14ac:dyDescent="0.3">
      <c r="G918" s="79">
        <v>44790</v>
      </c>
      <c r="H918" s="80">
        <v>113.5022</v>
      </c>
      <c r="I918" s="16">
        <f t="shared" si="70"/>
        <v>109.54977779135744</v>
      </c>
      <c r="J918" s="5">
        <f t="shared" si="71"/>
        <v>3.9524222086425596</v>
      </c>
      <c r="K918" s="5">
        <f t="shared" si="72"/>
        <v>3.9524222086425596</v>
      </c>
      <c r="L918" s="5">
        <f t="shared" si="73"/>
        <v>15.621641315370928</v>
      </c>
      <c r="M918" s="54">
        <f t="shared" si="74"/>
        <v>3.4822428187670014E-2</v>
      </c>
    </row>
    <row r="919" spans="7:13" x14ac:dyDescent="0.3">
      <c r="G919" s="79">
        <v>44791</v>
      </c>
      <c r="H919" s="80">
        <v>112.5034</v>
      </c>
      <c r="I919" s="16">
        <f t="shared" si="70"/>
        <v>109.9450200122217</v>
      </c>
      <c r="J919" s="5">
        <f t="shared" si="71"/>
        <v>2.5583799877782951</v>
      </c>
      <c r="K919" s="5">
        <f t="shared" si="72"/>
        <v>2.5583799877782951</v>
      </c>
      <c r="L919" s="5">
        <f t="shared" si="73"/>
        <v>6.5453081618644697</v>
      </c>
      <c r="M919" s="54">
        <f t="shared" si="74"/>
        <v>2.2740468179435421E-2</v>
      </c>
    </row>
    <row r="920" spans="7:13" x14ac:dyDescent="0.3">
      <c r="G920" s="79">
        <v>44792</v>
      </c>
      <c r="H920" s="80">
        <v>109.73950000000001</v>
      </c>
      <c r="I920" s="16">
        <f t="shared" si="70"/>
        <v>110.20085801099953</v>
      </c>
      <c r="J920" s="5">
        <f t="shared" si="71"/>
        <v>-0.46135801099951834</v>
      </c>
      <c r="K920" s="5">
        <f t="shared" si="72"/>
        <v>0.46135801099951834</v>
      </c>
      <c r="L920" s="5">
        <f t="shared" si="73"/>
        <v>0.21285121431343168</v>
      </c>
      <c r="M920" s="54">
        <f t="shared" si="74"/>
        <v>4.2041198565650317E-3</v>
      </c>
    </row>
    <row r="921" spans="7:13" x14ac:dyDescent="0.3">
      <c r="G921" s="79">
        <v>44795</v>
      </c>
      <c r="H921" s="80">
        <v>107.0047</v>
      </c>
      <c r="I921" s="16">
        <f t="shared" si="70"/>
        <v>110.15472220989957</v>
      </c>
      <c r="J921" s="5">
        <f t="shared" si="71"/>
        <v>-3.1500222098995749</v>
      </c>
      <c r="K921" s="5">
        <f t="shared" si="72"/>
        <v>3.1500222098995749</v>
      </c>
      <c r="L921" s="5">
        <f t="shared" si="73"/>
        <v>9.9226399228606024</v>
      </c>
      <c r="M921" s="54">
        <f t="shared" si="74"/>
        <v>2.943816682724754E-2</v>
      </c>
    </row>
    <row r="922" spans="7:13" x14ac:dyDescent="0.3">
      <c r="G922" s="79">
        <v>44796</v>
      </c>
      <c r="H922" s="80">
        <v>107.33450000000001</v>
      </c>
      <c r="I922" s="16">
        <f t="shared" si="70"/>
        <v>109.83971998890962</v>
      </c>
      <c r="J922" s="5">
        <f t="shared" si="71"/>
        <v>-2.5052199889096158</v>
      </c>
      <c r="K922" s="5">
        <f t="shared" si="72"/>
        <v>2.5052199889096158</v>
      </c>
      <c r="L922" s="5">
        <f t="shared" si="73"/>
        <v>6.2761271928322957</v>
      </c>
      <c r="M922" s="54">
        <f t="shared" si="74"/>
        <v>2.3340305203915012E-2</v>
      </c>
    </row>
    <row r="923" spans="7:13" x14ac:dyDescent="0.3">
      <c r="G923" s="79">
        <v>44797</v>
      </c>
      <c r="H923" s="80">
        <v>108.0424</v>
      </c>
      <c r="I923" s="16">
        <f t="shared" si="70"/>
        <v>109.58919799001866</v>
      </c>
      <c r="J923" s="5">
        <f t="shared" si="71"/>
        <v>-1.5467979900186606</v>
      </c>
      <c r="K923" s="5">
        <f t="shared" si="72"/>
        <v>1.5467979900186606</v>
      </c>
      <c r="L923" s="5">
        <f t="shared" si="73"/>
        <v>2.3925840219257686</v>
      </c>
      <c r="M923" s="54">
        <f t="shared" si="74"/>
        <v>1.4316583026836322E-2</v>
      </c>
    </row>
    <row r="924" spans="7:13" x14ac:dyDescent="0.3">
      <c r="G924" s="79">
        <v>44798</v>
      </c>
      <c r="H924" s="80">
        <v>109.79770000000001</v>
      </c>
      <c r="I924" s="16">
        <f t="shared" si="70"/>
        <v>109.43451819101679</v>
      </c>
      <c r="J924" s="5">
        <f t="shared" si="71"/>
        <v>0.36318180898321373</v>
      </c>
      <c r="K924" s="5">
        <f t="shared" si="72"/>
        <v>0.36318180898321373</v>
      </c>
      <c r="L924" s="5">
        <f t="shared" si="73"/>
        <v>0.13190102637631954</v>
      </c>
      <c r="M924" s="54">
        <f t="shared" si="74"/>
        <v>3.3077360362121768E-3</v>
      </c>
    </row>
    <row r="925" spans="7:13" x14ac:dyDescent="0.3">
      <c r="G925" s="79">
        <v>44799</v>
      </c>
      <c r="H925" s="80">
        <v>105.00700000000001</v>
      </c>
      <c r="I925" s="16">
        <f t="shared" si="70"/>
        <v>109.47083637191511</v>
      </c>
      <c r="J925" s="5">
        <f t="shared" si="71"/>
        <v>-4.4638363719151073</v>
      </c>
      <c r="K925" s="5">
        <f t="shared" si="72"/>
        <v>4.4638363719151073</v>
      </c>
      <c r="L925" s="5">
        <f t="shared" si="73"/>
        <v>19.925835155232228</v>
      </c>
      <c r="M925" s="54">
        <f t="shared" si="74"/>
        <v>4.2509893358681869E-2</v>
      </c>
    </row>
    <row r="926" spans="7:13" x14ac:dyDescent="0.3">
      <c r="G926" s="79">
        <v>44802</v>
      </c>
      <c r="H926" s="80">
        <v>104.6191</v>
      </c>
      <c r="I926" s="16">
        <f t="shared" si="70"/>
        <v>109.02445273472361</v>
      </c>
      <c r="J926" s="5">
        <f t="shared" si="71"/>
        <v>-4.405352734723607</v>
      </c>
      <c r="K926" s="5">
        <f t="shared" si="72"/>
        <v>4.405352734723607</v>
      </c>
      <c r="L926" s="5">
        <f t="shared" si="73"/>
        <v>19.407132717336761</v>
      </c>
      <c r="M926" s="54">
        <f t="shared" si="74"/>
        <v>4.2108493905258282E-2</v>
      </c>
    </row>
    <row r="927" spans="7:13" x14ac:dyDescent="0.3">
      <c r="G927" s="79">
        <v>44803</v>
      </c>
      <c r="H927" s="80">
        <v>104.5997</v>
      </c>
      <c r="I927" s="16">
        <f t="shared" si="70"/>
        <v>108.58391746125126</v>
      </c>
      <c r="J927" s="5">
        <f t="shared" si="71"/>
        <v>-3.9842174612512622</v>
      </c>
      <c r="K927" s="5">
        <f t="shared" si="72"/>
        <v>3.9842174612512622</v>
      </c>
      <c r="L927" s="5">
        <f t="shared" si="73"/>
        <v>15.873988778539452</v>
      </c>
      <c r="M927" s="54">
        <f t="shared" si="74"/>
        <v>3.8090142335506338E-2</v>
      </c>
    </row>
    <row r="928" spans="7:13" x14ac:dyDescent="0.3">
      <c r="G928" s="79">
        <v>44804</v>
      </c>
      <c r="H928" s="80">
        <v>103.2323</v>
      </c>
      <c r="I928" s="16">
        <f t="shared" si="70"/>
        <v>108.18549571512614</v>
      </c>
      <c r="J928" s="5">
        <f t="shared" si="71"/>
        <v>-4.9531957151261423</v>
      </c>
      <c r="K928" s="5">
        <f t="shared" si="72"/>
        <v>4.9531957151261423</v>
      </c>
      <c r="L928" s="5">
        <f t="shared" si="73"/>
        <v>24.534147792343976</v>
      </c>
      <c r="M928" s="54">
        <f t="shared" si="74"/>
        <v>4.7981065181402938E-2</v>
      </c>
    </row>
    <row r="929" spans="7:13" x14ac:dyDescent="0.3">
      <c r="G929" s="79">
        <v>44805</v>
      </c>
      <c r="H929" s="80">
        <v>103.2711</v>
      </c>
      <c r="I929" s="16">
        <f t="shared" si="70"/>
        <v>107.69017614361353</v>
      </c>
      <c r="J929" s="5">
        <f t="shared" si="71"/>
        <v>-4.4190761436135233</v>
      </c>
      <c r="K929" s="5">
        <f t="shared" si="72"/>
        <v>4.4190761436135233</v>
      </c>
      <c r="L929" s="5">
        <f t="shared" si="73"/>
        <v>19.52823396305417</v>
      </c>
      <c r="M929" s="54">
        <f t="shared" si="74"/>
        <v>4.2791024242150255E-2</v>
      </c>
    </row>
    <row r="930" spans="7:13" x14ac:dyDescent="0.3">
      <c r="G930" s="79">
        <v>44806</v>
      </c>
      <c r="H930" s="80">
        <v>102.8383</v>
      </c>
      <c r="I930" s="16">
        <f t="shared" si="70"/>
        <v>107.24826852925219</v>
      </c>
      <c r="J930" s="5">
        <f t="shared" si="71"/>
        <v>-4.4099685292521826</v>
      </c>
      <c r="K930" s="5">
        <f t="shared" si="72"/>
        <v>4.4099685292521826</v>
      </c>
      <c r="L930" s="5">
        <f t="shared" si="73"/>
        <v>19.447822428994659</v>
      </c>
      <c r="M930" s="54">
        <f t="shared" si="74"/>
        <v>4.2882549879297717E-2</v>
      </c>
    </row>
    <row r="931" spans="7:13" x14ac:dyDescent="0.3">
      <c r="G931" s="79">
        <v>44810</v>
      </c>
      <c r="H931" s="80">
        <v>102.2645</v>
      </c>
      <c r="I931" s="16">
        <f t="shared" si="70"/>
        <v>106.80727167632696</v>
      </c>
      <c r="J931" s="5">
        <f t="shared" si="71"/>
        <v>-4.5427716763269643</v>
      </c>
      <c r="K931" s="5">
        <f t="shared" si="72"/>
        <v>4.5427716763269643</v>
      </c>
      <c r="L931" s="5">
        <f t="shared" si="73"/>
        <v>20.636774503238499</v>
      </c>
      <c r="M931" s="54">
        <f t="shared" si="74"/>
        <v>4.4421785432158419E-2</v>
      </c>
    </row>
    <row r="932" spans="7:13" x14ac:dyDescent="0.3">
      <c r="G932" s="79">
        <v>44811</v>
      </c>
      <c r="H932" s="80">
        <v>105.5031</v>
      </c>
      <c r="I932" s="16">
        <f t="shared" si="70"/>
        <v>106.35299450869427</v>
      </c>
      <c r="J932" s="5">
        <f t="shared" si="71"/>
        <v>-0.84989450869426264</v>
      </c>
      <c r="K932" s="5">
        <f t="shared" si="72"/>
        <v>0.84989450869426264</v>
      </c>
      <c r="L932" s="5">
        <f t="shared" si="73"/>
        <v>0.72232067590866211</v>
      </c>
      <c r="M932" s="54">
        <f t="shared" si="74"/>
        <v>8.0556354144500266E-3</v>
      </c>
    </row>
    <row r="933" spans="7:13" x14ac:dyDescent="0.3">
      <c r="G933" s="79">
        <v>44812</v>
      </c>
      <c r="H933" s="80">
        <v>105.74630000000001</v>
      </c>
      <c r="I933" s="16">
        <f t="shared" si="70"/>
        <v>106.26800505782484</v>
      </c>
      <c r="J933" s="5">
        <f t="shared" si="71"/>
        <v>-0.5217050578248319</v>
      </c>
      <c r="K933" s="5">
        <f t="shared" si="72"/>
        <v>0.5217050578248319</v>
      </c>
      <c r="L933" s="5">
        <f t="shared" si="73"/>
        <v>0.27217616736001121</v>
      </c>
      <c r="M933" s="54">
        <f t="shared" si="74"/>
        <v>4.9335537775301065E-3</v>
      </c>
    </row>
    <row r="934" spans="7:13" x14ac:dyDescent="0.3">
      <c r="G934" s="79">
        <v>44813</v>
      </c>
      <c r="H934" s="80">
        <v>107.9248</v>
      </c>
      <c r="I934" s="16">
        <f t="shared" si="70"/>
        <v>106.21583455204235</v>
      </c>
      <c r="J934" s="5">
        <f t="shared" si="71"/>
        <v>1.7089654479576524</v>
      </c>
      <c r="K934" s="5">
        <f t="shared" si="72"/>
        <v>1.7089654479576524</v>
      </c>
      <c r="L934" s="5">
        <f t="shared" si="73"/>
        <v>2.9205629023130992</v>
      </c>
      <c r="M934" s="54">
        <f t="shared" si="74"/>
        <v>1.5834779846315698E-2</v>
      </c>
    </row>
    <row r="935" spans="7:13" x14ac:dyDescent="0.3">
      <c r="G935" s="79">
        <v>44816</v>
      </c>
      <c r="H935" s="80">
        <v>109.2961</v>
      </c>
      <c r="I935" s="16">
        <f t="shared" si="70"/>
        <v>106.38673109683812</v>
      </c>
      <c r="J935" s="5">
        <f t="shared" si="71"/>
        <v>2.9093689031618766</v>
      </c>
      <c r="K935" s="5">
        <f t="shared" si="72"/>
        <v>2.9093689031618766</v>
      </c>
      <c r="L935" s="5">
        <f t="shared" si="73"/>
        <v>8.4644274146853409</v>
      </c>
      <c r="M935" s="54">
        <f t="shared" si="74"/>
        <v>2.6619146549253604E-2</v>
      </c>
    </row>
    <row r="936" spans="7:13" x14ac:dyDescent="0.3">
      <c r="G936" s="79">
        <v>44817</v>
      </c>
      <c r="H936" s="80">
        <v>102.8189</v>
      </c>
      <c r="I936" s="16">
        <f t="shared" si="70"/>
        <v>106.67766798715431</v>
      </c>
      <c r="J936" s="5">
        <f t="shared" si="71"/>
        <v>-3.8587679871543088</v>
      </c>
      <c r="K936" s="5">
        <f t="shared" si="72"/>
        <v>3.8587679871543088</v>
      </c>
      <c r="L936" s="5">
        <f t="shared" si="73"/>
        <v>14.890090378686915</v>
      </c>
      <c r="M936" s="54">
        <f t="shared" si="74"/>
        <v>3.7529753646015553E-2</v>
      </c>
    </row>
    <row r="937" spans="7:13" x14ac:dyDescent="0.3">
      <c r="G937" s="79">
        <v>44818</v>
      </c>
      <c r="H937" s="80">
        <v>104.0638</v>
      </c>
      <c r="I937" s="16">
        <f t="shared" si="70"/>
        <v>106.29179118843888</v>
      </c>
      <c r="J937" s="5">
        <f t="shared" si="71"/>
        <v>-2.2279911884388781</v>
      </c>
      <c r="K937" s="5">
        <f t="shared" si="72"/>
        <v>2.2279911884388781</v>
      </c>
      <c r="L937" s="5">
        <f t="shared" si="73"/>
        <v>4.9639447357612845</v>
      </c>
      <c r="M937" s="54">
        <f t="shared" si="74"/>
        <v>2.1409858072056549E-2</v>
      </c>
    </row>
    <row r="938" spans="7:13" x14ac:dyDescent="0.3">
      <c r="G938" s="79">
        <v>44819</v>
      </c>
      <c r="H938" s="80">
        <v>102.6049</v>
      </c>
      <c r="I938" s="16">
        <f t="shared" si="70"/>
        <v>106.068992069595</v>
      </c>
      <c r="J938" s="5">
        <f t="shared" si="71"/>
        <v>-3.4640920695949973</v>
      </c>
      <c r="K938" s="5">
        <f t="shared" si="72"/>
        <v>3.4640920695949973</v>
      </c>
      <c r="L938" s="5">
        <f t="shared" si="73"/>
        <v>11.999933866630951</v>
      </c>
      <c r="M938" s="54">
        <f t="shared" si="74"/>
        <v>3.3761468210533781E-2</v>
      </c>
    </row>
    <row r="939" spans="7:13" x14ac:dyDescent="0.3">
      <c r="G939" s="79">
        <v>44820</v>
      </c>
      <c r="H939" s="80">
        <v>101.2628</v>
      </c>
      <c r="I939" s="16">
        <f t="shared" si="70"/>
        <v>105.72258286263551</v>
      </c>
      <c r="J939" s="5">
        <f t="shared" si="71"/>
        <v>-4.4597828626355067</v>
      </c>
      <c r="K939" s="5">
        <f t="shared" si="72"/>
        <v>4.4597828626355067</v>
      </c>
      <c r="L939" s="5">
        <f t="shared" si="73"/>
        <v>19.889663181857355</v>
      </c>
      <c r="M939" s="54">
        <f t="shared" si="74"/>
        <v>4.4041670412387442E-2</v>
      </c>
    </row>
    <row r="940" spans="7:13" x14ac:dyDescent="0.3">
      <c r="G940" s="79">
        <v>44823</v>
      </c>
      <c r="H940" s="80">
        <v>104.268</v>
      </c>
      <c r="I940" s="16">
        <f t="shared" si="70"/>
        <v>105.27660457637197</v>
      </c>
      <c r="J940" s="5">
        <f t="shared" si="71"/>
        <v>-1.0086045763719653</v>
      </c>
      <c r="K940" s="5">
        <f t="shared" si="72"/>
        <v>1.0086045763719653</v>
      </c>
      <c r="L940" s="5">
        <f t="shared" si="73"/>
        <v>1.0172831914784717</v>
      </c>
      <c r="M940" s="54">
        <f t="shared" si="74"/>
        <v>9.6731938501933984E-3</v>
      </c>
    </row>
    <row r="941" spans="7:13" x14ac:dyDescent="0.3">
      <c r="G941" s="79">
        <v>44824</v>
      </c>
      <c r="H941" s="80">
        <v>99.609399999999994</v>
      </c>
      <c r="I941" s="16">
        <f t="shared" si="70"/>
        <v>105.17574411873477</v>
      </c>
      <c r="J941" s="5">
        <f t="shared" si="71"/>
        <v>-5.5663441187347757</v>
      </c>
      <c r="K941" s="5">
        <f t="shared" si="72"/>
        <v>5.5663441187347757</v>
      </c>
      <c r="L941" s="5">
        <f t="shared" si="73"/>
        <v>30.984186848173227</v>
      </c>
      <c r="M941" s="54">
        <f t="shared" si="74"/>
        <v>5.5881715166789241E-2</v>
      </c>
    </row>
    <row r="942" spans="7:13" x14ac:dyDescent="0.3">
      <c r="G942" s="79">
        <v>44825</v>
      </c>
      <c r="H942" s="80">
        <v>97.051599999999993</v>
      </c>
      <c r="I942" s="16">
        <f t="shared" si="70"/>
        <v>104.61910970686131</v>
      </c>
      <c r="J942" s="5">
        <f t="shared" si="71"/>
        <v>-7.5675097068613155</v>
      </c>
      <c r="K942" s="5">
        <f t="shared" si="72"/>
        <v>7.5675097068613155</v>
      </c>
      <c r="L942" s="5">
        <f t="shared" si="73"/>
        <v>57.267203163440236</v>
      </c>
      <c r="M942" s="54">
        <f t="shared" si="74"/>
        <v>7.7974084990472245E-2</v>
      </c>
    </row>
    <row r="943" spans="7:13" x14ac:dyDescent="0.3">
      <c r="G943" s="79">
        <v>44826</v>
      </c>
      <c r="H943" s="80">
        <v>95.845600000000005</v>
      </c>
      <c r="I943" s="16">
        <f t="shared" si="70"/>
        <v>103.86235873617517</v>
      </c>
      <c r="J943" s="5">
        <f t="shared" si="71"/>
        <v>-8.0167587361751629</v>
      </c>
      <c r="K943" s="5">
        <f t="shared" si="72"/>
        <v>8.0167587361751629</v>
      </c>
      <c r="L943" s="5">
        <f t="shared" si="73"/>
        <v>64.268420634040794</v>
      </c>
      <c r="M943" s="54">
        <f t="shared" si="74"/>
        <v>8.3642428407513361E-2</v>
      </c>
    </row>
    <row r="944" spans="7:13" x14ac:dyDescent="0.3">
      <c r="G944" s="79">
        <v>44827</v>
      </c>
      <c r="H944" s="80">
        <v>94.357600000000005</v>
      </c>
      <c r="I944" s="16">
        <f t="shared" si="70"/>
        <v>103.06068286255766</v>
      </c>
      <c r="J944" s="5">
        <f t="shared" si="71"/>
        <v>-8.7030828625576504</v>
      </c>
      <c r="K944" s="5">
        <f t="shared" si="72"/>
        <v>8.7030828625576504</v>
      </c>
      <c r="L944" s="5">
        <f t="shared" si="73"/>
        <v>75.743651312544671</v>
      </c>
      <c r="M944" s="54">
        <f t="shared" si="74"/>
        <v>9.2235102022069762E-2</v>
      </c>
    </row>
    <row r="945" spans="7:13" x14ac:dyDescent="0.3">
      <c r="G945" s="79">
        <v>44830</v>
      </c>
      <c r="H945" s="80">
        <v>93.424000000000007</v>
      </c>
      <c r="I945" s="16">
        <f t="shared" si="70"/>
        <v>102.19037457630189</v>
      </c>
      <c r="J945" s="5">
        <f t="shared" si="71"/>
        <v>-8.7663745763018852</v>
      </c>
      <c r="K945" s="5">
        <f t="shared" si="72"/>
        <v>8.7663745763018852</v>
      </c>
      <c r="L945" s="5">
        <f t="shared" si="73"/>
        <v>76.849323212032061</v>
      </c>
      <c r="M945" s="54">
        <f t="shared" si="74"/>
        <v>9.3834288580042433E-2</v>
      </c>
    </row>
    <row r="946" spans="7:13" x14ac:dyDescent="0.3">
      <c r="G946" s="79">
        <v>44831</v>
      </c>
      <c r="H946" s="80">
        <v>93.6477</v>
      </c>
      <c r="I946" s="16">
        <f t="shared" si="70"/>
        <v>101.3137371186717</v>
      </c>
      <c r="J946" s="5">
        <f t="shared" si="71"/>
        <v>-7.6660371186716958</v>
      </c>
      <c r="K946" s="5">
        <f t="shared" si="72"/>
        <v>7.6660371186716958</v>
      </c>
      <c r="L946" s="5">
        <f t="shared" si="73"/>
        <v>58.768125104852238</v>
      </c>
      <c r="M946" s="54">
        <f t="shared" si="74"/>
        <v>8.1860388655265376E-2</v>
      </c>
    </row>
    <row r="947" spans="7:13" x14ac:dyDescent="0.3">
      <c r="G947" s="79">
        <v>44832</v>
      </c>
      <c r="H947" s="80">
        <v>95.991500000000002</v>
      </c>
      <c r="I947" s="16">
        <f t="shared" si="70"/>
        <v>100.54713340680453</v>
      </c>
      <c r="J947" s="5">
        <f t="shared" si="71"/>
        <v>-4.5556334068045317</v>
      </c>
      <c r="K947" s="5">
        <f t="shared" si="72"/>
        <v>4.5556334068045317</v>
      </c>
      <c r="L947" s="5">
        <f t="shared" si="73"/>
        <v>20.753795737193464</v>
      </c>
      <c r="M947" s="54">
        <f t="shared" si="74"/>
        <v>4.7458716728090836E-2</v>
      </c>
    </row>
    <row r="948" spans="7:13" x14ac:dyDescent="0.3">
      <c r="G948" s="79">
        <v>44833</v>
      </c>
      <c r="H948" s="80">
        <v>92.713999999999999</v>
      </c>
      <c r="I948" s="16">
        <f t="shared" si="70"/>
        <v>100.09157006612409</v>
      </c>
      <c r="J948" s="5">
        <f t="shared" si="71"/>
        <v>-7.3775700661240933</v>
      </c>
      <c r="K948" s="5">
        <f t="shared" si="72"/>
        <v>7.3775700661240933</v>
      </c>
      <c r="L948" s="5">
        <f t="shared" si="73"/>
        <v>54.428540080570258</v>
      </c>
      <c r="M948" s="54">
        <f t="shared" si="74"/>
        <v>7.957342004577618E-2</v>
      </c>
    </row>
    <row r="949" spans="7:13" x14ac:dyDescent="0.3">
      <c r="G949" s="79">
        <v>44834</v>
      </c>
      <c r="H949" s="80">
        <v>80.839100000000002</v>
      </c>
      <c r="I949" s="16">
        <f t="shared" si="70"/>
        <v>99.35381305951168</v>
      </c>
      <c r="J949" s="5">
        <f t="shared" si="71"/>
        <v>-18.514713059511678</v>
      </c>
      <c r="K949" s="5">
        <f t="shared" si="72"/>
        <v>18.514713059511678</v>
      </c>
      <c r="L949" s="5">
        <f t="shared" si="73"/>
        <v>342.79459967605226</v>
      </c>
      <c r="M949" s="54">
        <f t="shared" si="74"/>
        <v>0.22903165744685031</v>
      </c>
    </row>
    <row r="950" spans="7:13" x14ac:dyDescent="0.3">
      <c r="G950" s="79">
        <v>44837</v>
      </c>
      <c r="H950" s="80">
        <v>83.0565</v>
      </c>
      <c r="I950" s="16">
        <f t="shared" si="70"/>
        <v>97.502341753560515</v>
      </c>
      <c r="J950" s="5">
        <f t="shared" si="71"/>
        <v>-14.445841753560515</v>
      </c>
      <c r="K950" s="5">
        <f t="shared" si="72"/>
        <v>14.445841753560515</v>
      </c>
      <c r="L950" s="5">
        <f t="shared" si="73"/>
        <v>208.68234396891233</v>
      </c>
      <c r="M950" s="54">
        <f t="shared" si="74"/>
        <v>0.17392788949161733</v>
      </c>
    </row>
    <row r="951" spans="7:13" x14ac:dyDescent="0.3">
      <c r="G951" s="79">
        <v>44838</v>
      </c>
      <c r="H951" s="80">
        <v>86.207599999999999</v>
      </c>
      <c r="I951" s="16">
        <f t="shared" si="70"/>
        <v>96.057757578204459</v>
      </c>
      <c r="J951" s="5">
        <f t="shared" si="71"/>
        <v>-9.8501575782044597</v>
      </c>
      <c r="K951" s="5">
        <f t="shared" si="72"/>
        <v>9.8501575782044597</v>
      </c>
      <c r="L951" s="5">
        <f t="shared" si="73"/>
        <v>97.02560431545875</v>
      </c>
      <c r="M951" s="54">
        <f t="shared" si="74"/>
        <v>0.11426089553826414</v>
      </c>
    </row>
    <row r="952" spans="7:13" x14ac:dyDescent="0.3">
      <c r="G952" s="79">
        <v>44839</v>
      </c>
      <c r="H952" s="80">
        <v>88.600099999999998</v>
      </c>
      <c r="I952" s="16">
        <f t="shared" si="70"/>
        <v>95.072741820384024</v>
      </c>
      <c r="J952" s="5">
        <f t="shared" si="71"/>
        <v>-6.4726418203840268</v>
      </c>
      <c r="K952" s="5">
        <f t="shared" si="72"/>
        <v>6.4726418203840268</v>
      </c>
      <c r="L952" s="5">
        <f t="shared" si="73"/>
        <v>41.895092134984246</v>
      </c>
      <c r="M952" s="54">
        <f t="shared" si="74"/>
        <v>7.3054565631235482E-2</v>
      </c>
    </row>
    <row r="953" spans="7:13" x14ac:dyDescent="0.3">
      <c r="G953" s="79">
        <v>44840</v>
      </c>
      <c r="H953" s="80">
        <v>87.695599999999999</v>
      </c>
      <c r="I953" s="16">
        <f t="shared" si="70"/>
        <v>94.425477638345626</v>
      </c>
      <c r="J953" s="5">
        <f t="shared" si="71"/>
        <v>-6.7298776383456271</v>
      </c>
      <c r="K953" s="5">
        <f t="shared" si="72"/>
        <v>6.7298776383456271</v>
      </c>
      <c r="L953" s="5">
        <f t="shared" si="73"/>
        <v>45.291253027104517</v>
      </c>
      <c r="M953" s="54">
        <f t="shared" si="74"/>
        <v>7.6741337516883709E-2</v>
      </c>
    </row>
    <row r="954" spans="7:13" x14ac:dyDescent="0.3">
      <c r="G954" s="79">
        <v>44841</v>
      </c>
      <c r="H954" s="80">
        <v>84.768199999999993</v>
      </c>
      <c r="I954" s="16">
        <f t="shared" si="70"/>
        <v>93.75248987451107</v>
      </c>
      <c r="J954" s="5">
        <f t="shared" si="71"/>
        <v>-8.9842898745110773</v>
      </c>
      <c r="K954" s="5">
        <f t="shared" si="72"/>
        <v>8.9842898745110773</v>
      </c>
      <c r="L954" s="5">
        <f t="shared" si="73"/>
        <v>80.717464549242266</v>
      </c>
      <c r="M954" s="54">
        <f t="shared" si="74"/>
        <v>0.10598655951773281</v>
      </c>
    </row>
    <row r="955" spans="7:13" x14ac:dyDescent="0.3">
      <c r="G955" s="79">
        <v>44844</v>
      </c>
      <c r="H955" s="80">
        <v>84.311099999999996</v>
      </c>
      <c r="I955" s="16">
        <f t="shared" si="70"/>
        <v>92.854060887059973</v>
      </c>
      <c r="J955" s="5">
        <f t="shared" si="71"/>
        <v>-8.5429608870599765</v>
      </c>
      <c r="K955" s="5">
        <f t="shared" si="72"/>
        <v>8.5429608870599765</v>
      </c>
      <c r="L955" s="5">
        <f t="shared" si="73"/>
        <v>72.982180717836584</v>
      </c>
      <c r="M955" s="54">
        <f t="shared" si="74"/>
        <v>0.10132664485530347</v>
      </c>
    </row>
    <row r="956" spans="7:13" x14ac:dyDescent="0.3">
      <c r="G956" s="79">
        <v>44845</v>
      </c>
      <c r="H956" s="80">
        <v>85.575400000000002</v>
      </c>
      <c r="I956" s="16">
        <f t="shared" si="70"/>
        <v>91.999764798353979</v>
      </c>
      <c r="J956" s="5">
        <f t="shared" si="71"/>
        <v>-6.4243647983539773</v>
      </c>
      <c r="K956" s="5">
        <f t="shared" si="72"/>
        <v>6.4243647983539773</v>
      </c>
      <c r="L956" s="5">
        <f t="shared" si="73"/>
        <v>41.272463062329741</v>
      </c>
      <c r="M956" s="54">
        <f t="shared" si="74"/>
        <v>7.507256522731974E-2</v>
      </c>
    </row>
    <row r="957" spans="7:13" x14ac:dyDescent="0.3">
      <c r="G957" s="79">
        <v>44846</v>
      </c>
      <c r="H957" s="80">
        <v>86.081199999999995</v>
      </c>
      <c r="I957" s="16">
        <f t="shared" si="70"/>
        <v>91.357328318518583</v>
      </c>
      <c r="J957" s="5">
        <f t="shared" si="71"/>
        <v>-5.2761283185185874</v>
      </c>
      <c r="K957" s="5">
        <f t="shared" si="72"/>
        <v>5.2761283185185874</v>
      </c>
      <c r="L957" s="5">
        <f t="shared" si="73"/>
        <v>27.837530033473776</v>
      </c>
      <c r="M957" s="54">
        <f t="shared" si="74"/>
        <v>6.12924578016871E-2</v>
      </c>
    </row>
    <row r="958" spans="7:13" x14ac:dyDescent="0.3">
      <c r="G958" s="79">
        <v>44847</v>
      </c>
      <c r="H958" s="80">
        <v>87.1023</v>
      </c>
      <c r="I958" s="16">
        <f t="shared" si="70"/>
        <v>90.829715486666728</v>
      </c>
      <c r="J958" s="5">
        <f t="shared" si="71"/>
        <v>-3.7274154866667288</v>
      </c>
      <c r="K958" s="5">
        <f t="shared" si="72"/>
        <v>3.7274154866667288</v>
      </c>
      <c r="L958" s="5">
        <f t="shared" si="73"/>
        <v>13.893626210242967</v>
      </c>
      <c r="M958" s="54">
        <f t="shared" si="74"/>
        <v>4.2793536871778691E-2</v>
      </c>
    </row>
    <row r="959" spans="7:13" x14ac:dyDescent="0.3">
      <c r="G959" s="79">
        <v>44848</v>
      </c>
      <c r="H959" s="80">
        <v>85.147499999999994</v>
      </c>
      <c r="I959" s="16">
        <f t="shared" si="70"/>
        <v>90.456973938000047</v>
      </c>
      <c r="J959" s="5">
        <f t="shared" si="71"/>
        <v>-5.3094739380000533</v>
      </c>
      <c r="K959" s="5">
        <f t="shared" si="72"/>
        <v>5.3094739380000533</v>
      </c>
      <c r="L959" s="5">
        <f t="shared" si="73"/>
        <v>28.190513498301794</v>
      </c>
      <c r="M959" s="54">
        <f t="shared" si="74"/>
        <v>6.2356192935788528E-2</v>
      </c>
    </row>
    <row r="960" spans="7:13" x14ac:dyDescent="0.3">
      <c r="G960" s="79">
        <v>44851</v>
      </c>
      <c r="H960" s="80">
        <v>87.501099999999994</v>
      </c>
      <c r="I960" s="16">
        <f t="shared" si="70"/>
        <v>89.926026544200056</v>
      </c>
      <c r="J960" s="5">
        <f t="shared" si="71"/>
        <v>-2.424926544200062</v>
      </c>
      <c r="K960" s="5">
        <f t="shared" si="72"/>
        <v>2.424926544200062</v>
      </c>
      <c r="L960" s="5">
        <f t="shared" si="73"/>
        <v>5.8802687447660551</v>
      </c>
      <c r="M960" s="54">
        <f t="shared" si="74"/>
        <v>2.7713097826199469E-2</v>
      </c>
    </row>
    <row r="961" spans="7:13" x14ac:dyDescent="0.3">
      <c r="G961" s="79">
        <v>44852</v>
      </c>
      <c r="H961" s="80">
        <v>87.218999999999994</v>
      </c>
      <c r="I961" s="16">
        <f t="shared" si="70"/>
        <v>89.683533889780051</v>
      </c>
      <c r="J961" s="5">
        <f t="shared" si="71"/>
        <v>-2.4645338897800571</v>
      </c>
      <c r="K961" s="5">
        <f t="shared" si="72"/>
        <v>2.4645338897800571</v>
      </c>
      <c r="L961" s="5">
        <f t="shared" si="73"/>
        <v>6.0739272938744184</v>
      </c>
      <c r="M961" s="54">
        <f t="shared" si="74"/>
        <v>2.825684644148703E-2</v>
      </c>
    </row>
    <row r="962" spans="7:13" x14ac:dyDescent="0.3">
      <c r="G962" s="79">
        <v>44853</v>
      </c>
      <c r="H962" s="80">
        <v>86.139499999999998</v>
      </c>
      <c r="I962" s="16">
        <f t="shared" si="70"/>
        <v>89.437080500802054</v>
      </c>
      <c r="J962" s="5">
        <f t="shared" si="71"/>
        <v>-3.2975805008020558</v>
      </c>
      <c r="K962" s="5">
        <f t="shared" si="72"/>
        <v>3.2975805008020558</v>
      </c>
      <c r="L962" s="5">
        <f t="shared" si="73"/>
        <v>10.874037159269937</v>
      </c>
      <c r="M962" s="54">
        <f t="shared" si="74"/>
        <v>3.8281862569460652E-2</v>
      </c>
    </row>
    <row r="963" spans="7:13" x14ac:dyDescent="0.3">
      <c r="G963" s="79">
        <v>44854</v>
      </c>
      <c r="H963" s="80">
        <v>84.447299999999998</v>
      </c>
      <c r="I963" s="16">
        <f t="shared" si="70"/>
        <v>89.107322450721853</v>
      </c>
      <c r="J963" s="5">
        <f t="shared" si="71"/>
        <v>-4.6600224507218542</v>
      </c>
      <c r="K963" s="5">
        <f t="shared" si="72"/>
        <v>4.6600224507218542</v>
      </c>
      <c r="L963" s="5">
        <f t="shared" si="73"/>
        <v>21.715809241231717</v>
      </c>
      <c r="M963" s="54">
        <f t="shared" si="74"/>
        <v>5.5182610346593136E-2</v>
      </c>
    </row>
    <row r="964" spans="7:13" x14ac:dyDescent="0.3">
      <c r="G964" s="79">
        <v>44855</v>
      </c>
      <c r="H964" s="80">
        <v>86.071399999999997</v>
      </c>
      <c r="I964" s="16">
        <f t="shared" si="70"/>
        <v>88.641320205649663</v>
      </c>
      <c r="J964" s="5">
        <f t="shared" si="71"/>
        <v>-2.5699202056496659</v>
      </c>
      <c r="K964" s="5">
        <f t="shared" si="72"/>
        <v>2.5699202056496659</v>
      </c>
      <c r="L964" s="5">
        <f t="shared" si="73"/>
        <v>6.6044898634064211</v>
      </c>
      <c r="M964" s="54">
        <f t="shared" si="74"/>
        <v>2.9858004001906163E-2</v>
      </c>
    </row>
    <row r="965" spans="7:13" x14ac:dyDescent="0.3">
      <c r="G965" s="79">
        <v>44858</v>
      </c>
      <c r="H965" s="80">
        <v>85.594899999999996</v>
      </c>
      <c r="I965" s="16">
        <f t="shared" si="70"/>
        <v>88.384328185084698</v>
      </c>
      <c r="J965" s="5">
        <f t="shared" si="71"/>
        <v>-2.7894281850847022</v>
      </c>
      <c r="K965" s="5">
        <f t="shared" si="72"/>
        <v>2.7894281850847022</v>
      </c>
      <c r="L965" s="5">
        <f t="shared" si="73"/>
        <v>7.7809095997449358</v>
      </c>
      <c r="M965" s="54">
        <f t="shared" si="74"/>
        <v>3.2588719480771661E-2</v>
      </c>
    </row>
    <row r="966" spans="7:13" x14ac:dyDescent="0.3">
      <c r="G966" s="79">
        <v>44859</v>
      </c>
      <c r="H966" s="80">
        <v>89.203100000000006</v>
      </c>
      <c r="I966" s="16">
        <f t="shared" ref="I966:I1029" si="75">alpha*H965+(1-alpha)*I965</f>
        <v>88.105385366576229</v>
      </c>
      <c r="J966" s="5">
        <f t="shared" ref="J966:J1029" si="76">H966-I966</f>
        <v>1.0977146334237773</v>
      </c>
      <c r="K966" s="5">
        <f t="shared" ref="K966:K1029" si="77">ABS(J966)</f>
        <v>1.0977146334237773</v>
      </c>
      <c r="L966" s="5">
        <f t="shared" ref="L966:L1029" si="78">J966^2</f>
        <v>1.2049774164326978</v>
      </c>
      <c r="M966" s="54">
        <f t="shared" ref="M966:M1029" si="79">K966/H966</f>
        <v>1.2305790195898766E-2</v>
      </c>
    </row>
    <row r="967" spans="7:13" x14ac:dyDescent="0.3">
      <c r="G967" s="79">
        <v>44860</v>
      </c>
      <c r="H967" s="80">
        <v>89.854699999999994</v>
      </c>
      <c r="I967" s="16">
        <f t="shared" si="75"/>
        <v>88.215156829918612</v>
      </c>
      <c r="J967" s="5">
        <f t="shared" si="76"/>
        <v>1.6395431700813816</v>
      </c>
      <c r="K967" s="5">
        <f t="shared" si="77"/>
        <v>1.6395431700813816</v>
      </c>
      <c r="L967" s="5">
        <f t="shared" si="78"/>
        <v>2.6881018065605065</v>
      </c>
      <c r="M967" s="54">
        <f t="shared" si="79"/>
        <v>1.8246604463443557E-2</v>
      </c>
    </row>
    <row r="968" spans="7:13" x14ac:dyDescent="0.3">
      <c r="G968" s="79">
        <v>44861</v>
      </c>
      <c r="H968" s="80">
        <v>88.055499999999995</v>
      </c>
      <c r="I968" s="16">
        <f t="shared" si="75"/>
        <v>88.379111146926761</v>
      </c>
      <c r="J968" s="5">
        <f t="shared" si="76"/>
        <v>-0.32361114692676551</v>
      </c>
      <c r="K968" s="5">
        <f t="shared" si="77"/>
        <v>0.32361114692676551</v>
      </c>
      <c r="L968" s="5">
        <f t="shared" si="78"/>
        <v>0.10472417441525661</v>
      </c>
      <c r="M968" s="54">
        <f t="shared" si="79"/>
        <v>3.6750815897560688E-3</v>
      </c>
    </row>
    <row r="969" spans="7:13" x14ac:dyDescent="0.3">
      <c r="G969" s="79">
        <v>44862</v>
      </c>
      <c r="H969" s="80">
        <v>91.255200000000002</v>
      </c>
      <c r="I969" s="16">
        <f t="shared" si="75"/>
        <v>88.346750032234084</v>
      </c>
      <c r="J969" s="5">
        <f t="shared" si="76"/>
        <v>2.9084499677659181</v>
      </c>
      <c r="K969" s="5">
        <f t="shared" si="77"/>
        <v>2.9084499677659181</v>
      </c>
      <c r="L969" s="5">
        <f t="shared" si="78"/>
        <v>8.4590812149975694</v>
      </c>
      <c r="M969" s="54">
        <f t="shared" si="79"/>
        <v>3.1871608059222026E-2</v>
      </c>
    </row>
    <row r="970" spans="7:13" x14ac:dyDescent="0.3">
      <c r="G970" s="79">
        <v>44865</v>
      </c>
      <c r="H970" s="80">
        <v>90.136700000000005</v>
      </c>
      <c r="I970" s="16">
        <f t="shared" si="75"/>
        <v>88.637595029010669</v>
      </c>
      <c r="J970" s="5">
        <f t="shared" si="76"/>
        <v>1.499104970989336</v>
      </c>
      <c r="K970" s="5">
        <f t="shared" si="77"/>
        <v>1.499104970989336</v>
      </c>
      <c r="L970" s="5">
        <f t="shared" si="78"/>
        <v>2.2473157140449382</v>
      </c>
      <c r="M970" s="54">
        <f t="shared" si="79"/>
        <v>1.6631460559232099E-2</v>
      </c>
    </row>
    <row r="971" spans="7:13" x14ac:dyDescent="0.3">
      <c r="G971" s="79">
        <v>44866</v>
      </c>
      <c r="H971" s="80">
        <v>91.196799999999996</v>
      </c>
      <c r="I971" s="16">
        <f t="shared" si="75"/>
        <v>88.787505526109612</v>
      </c>
      <c r="J971" s="5">
        <f t="shared" si="76"/>
        <v>2.4092944738903839</v>
      </c>
      <c r="K971" s="5">
        <f t="shared" si="77"/>
        <v>2.4092944738903839</v>
      </c>
      <c r="L971" s="5">
        <f t="shared" si="78"/>
        <v>5.804699861918742</v>
      </c>
      <c r="M971" s="54">
        <f t="shared" si="79"/>
        <v>2.6418629534044877E-2</v>
      </c>
    </row>
    <row r="972" spans="7:13" x14ac:dyDescent="0.3">
      <c r="G972" s="79">
        <v>44867</v>
      </c>
      <c r="H972" s="80">
        <v>87.822000000000003</v>
      </c>
      <c r="I972" s="16">
        <f t="shared" si="75"/>
        <v>89.028434973498662</v>
      </c>
      <c r="J972" s="5">
        <f t="shared" si="76"/>
        <v>-1.2064349734986592</v>
      </c>
      <c r="K972" s="5">
        <f t="shared" si="77"/>
        <v>1.2064349734986592</v>
      </c>
      <c r="L972" s="5">
        <f t="shared" si="78"/>
        <v>1.4554853452807106</v>
      </c>
      <c r="M972" s="54">
        <f t="shared" si="79"/>
        <v>1.3737275096202081E-2</v>
      </c>
    </row>
    <row r="973" spans="7:13" x14ac:dyDescent="0.3">
      <c r="G973" s="79">
        <v>44868</v>
      </c>
      <c r="H973" s="80">
        <v>87.919300000000007</v>
      </c>
      <c r="I973" s="16">
        <f t="shared" si="75"/>
        <v>88.907791476148802</v>
      </c>
      <c r="J973" s="5">
        <f t="shared" si="76"/>
        <v>-0.98849147614879485</v>
      </c>
      <c r="K973" s="5">
        <f t="shared" si="77"/>
        <v>0.98849147614879485</v>
      </c>
      <c r="L973" s="5">
        <f t="shared" si="78"/>
        <v>0.97711539841882344</v>
      </c>
      <c r="M973" s="54">
        <f t="shared" si="79"/>
        <v>1.1243168179782992E-2</v>
      </c>
    </row>
    <row r="974" spans="7:13" x14ac:dyDescent="0.3">
      <c r="G974" s="79">
        <v>44869</v>
      </c>
      <c r="H974" s="80">
        <v>93.1614</v>
      </c>
      <c r="I974" s="16">
        <f t="shared" si="75"/>
        <v>88.808942328533931</v>
      </c>
      <c r="J974" s="5">
        <f t="shared" si="76"/>
        <v>4.3524576714660697</v>
      </c>
      <c r="K974" s="5">
        <f t="shared" si="77"/>
        <v>4.3524576714660697</v>
      </c>
      <c r="L974" s="5">
        <f t="shared" si="78"/>
        <v>18.94388778190384</v>
      </c>
      <c r="M974" s="54">
        <f t="shared" si="79"/>
        <v>4.6719539116694998E-2</v>
      </c>
    </row>
    <row r="975" spans="7:13" x14ac:dyDescent="0.3">
      <c r="G975" s="79">
        <v>44872</v>
      </c>
      <c r="H975" s="80">
        <v>90.875900000000001</v>
      </c>
      <c r="I975" s="16">
        <f t="shared" si="75"/>
        <v>89.244188095680542</v>
      </c>
      <c r="J975" s="5">
        <f t="shared" si="76"/>
        <v>1.6317119043194594</v>
      </c>
      <c r="K975" s="5">
        <f t="shared" si="77"/>
        <v>1.6317119043194594</v>
      </c>
      <c r="L975" s="5">
        <f t="shared" si="78"/>
        <v>2.6624837386978366</v>
      </c>
      <c r="M975" s="54">
        <f t="shared" si="79"/>
        <v>1.7955386459110274E-2</v>
      </c>
    </row>
    <row r="976" spans="7:13" x14ac:dyDescent="0.3">
      <c r="G976" s="79">
        <v>44873</v>
      </c>
      <c r="H976" s="80">
        <v>91.177400000000006</v>
      </c>
      <c r="I976" s="16">
        <f t="shared" si="75"/>
        <v>89.407359286112495</v>
      </c>
      <c r="J976" s="5">
        <f t="shared" si="76"/>
        <v>1.7700407138875107</v>
      </c>
      <c r="K976" s="5">
        <f t="shared" si="77"/>
        <v>1.7700407138875107</v>
      </c>
      <c r="L976" s="5">
        <f t="shared" si="78"/>
        <v>3.1330441288194084</v>
      </c>
      <c r="M976" s="54">
        <f t="shared" si="79"/>
        <v>1.9413151876314861E-2</v>
      </c>
    </row>
    <row r="977" spans="7:13" x14ac:dyDescent="0.3">
      <c r="G977" s="79">
        <v>44874</v>
      </c>
      <c r="H977" s="80">
        <v>89.572599999999994</v>
      </c>
      <c r="I977" s="16">
        <f t="shared" si="75"/>
        <v>89.584363357501246</v>
      </c>
      <c r="J977" s="5">
        <f t="shared" si="76"/>
        <v>-1.1763357501251903E-2</v>
      </c>
      <c r="K977" s="5">
        <f t="shared" si="77"/>
        <v>1.1763357501251903E-2</v>
      </c>
      <c r="L977" s="5">
        <f t="shared" si="78"/>
        <v>1.3837657970225943E-4</v>
      </c>
      <c r="M977" s="54">
        <f t="shared" si="79"/>
        <v>1.3132763257125399E-4</v>
      </c>
    </row>
    <row r="978" spans="7:13" x14ac:dyDescent="0.3">
      <c r="G978" s="79">
        <v>44875</v>
      </c>
      <c r="H978" s="80">
        <v>96.759799999999998</v>
      </c>
      <c r="I978" s="16">
        <f t="shared" si="75"/>
        <v>89.583187021751129</v>
      </c>
      <c r="J978" s="5">
        <f t="shared" si="76"/>
        <v>7.176612978248869</v>
      </c>
      <c r="K978" s="5">
        <f t="shared" si="77"/>
        <v>7.176612978248869</v>
      </c>
      <c r="L978" s="5">
        <f t="shared" si="78"/>
        <v>51.503773839570101</v>
      </c>
      <c r="M978" s="54">
        <f t="shared" si="79"/>
        <v>7.4169365565543433E-2</v>
      </c>
    </row>
    <row r="979" spans="7:13" x14ac:dyDescent="0.3">
      <c r="G979" s="79">
        <v>44876</v>
      </c>
      <c r="H979" s="80">
        <v>103.17870000000001</v>
      </c>
      <c r="I979" s="16">
        <f t="shared" si="75"/>
        <v>90.300848319576019</v>
      </c>
      <c r="J979" s="5">
        <f t="shared" si="76"/>
        <v>12.877851680423987</v>
      </c>
      <c r="K979" s="5">
        <f t="shared" si="77"/>
        <v>12.877851680423987</v>
      </c>
      <c r="L979" s="5">
        <f t="shared" si="78"/>
        <v>165.8390639029989</v>
      </c>
      <c r="M979" s="54">
        <f t="shared" si="79"/>
        <v>0.12481114494003109</v>
      </c>
    </row>
    <row r="980" spans="7:13" x14ac:dyDescent="0.3">
      <c r="G980" s="79">
        <v>44879</v>
      </c>
      <c r="H980" s="80">
        <v>101.5254</v>
      </c>
      <c r="I980" s="16">
        <f t="shared" si="75"/>
        <v>91.588633487618424</v>
      </c>
      <c r="J980" s="5">
        <f t="shared" si="76"/>
        <v>9.9367665123815812</v>
      </c>
      <c r="K980" s="5">
        <f t="shared" si="77"/>
        <v>9.9367665123815812</v>
      </c>
      <c r="L980" s="5">
        <f t="shared" si="78"/>
        <v>98.739328721588009</v>
      </c>
      <c r="M980" s="54">
        <f t="shared" si="79"/>
        <v>9.7874684683651389E-2</v>
      </c>
    </row>
    <row r="981" spans="7:13" x14ac:dyDescent="0.3">
      <c r="G981" s="79">
        <v>44880</v>
      </c>
      <c r="H981" s="80">
        <v>103.7817</v>
      </c>
      <c r="I981" s="16">
        <f t="shared" si="75"/>
        <v>92.582310138856585</v>
      </c>
      <c r="J981" s="5">
        <f t="shared" si="76"/>
        <v>11.199389861143416</v>
      </c>
      <c r="K981" s="5">
        <f t="shared" si="77"/>
        <v>11.199389861143416</v>
      </c>
      <c r="L981" s="5">
        <f t="shared" si="78"/>
        <v>125.42633326188195</v>
      </c>
      <c r="M981" s="54">
        <f t="shared" si="79"/>
        <v>0.10791295441434681</v>
      </c>
    </row>
    <row r="982" spans="7:13" x14ac:dyDescent="0.3">
      <c r="G982" s="79">
        <v>44881</v>
      </c>
      <c r="H982" s="80">
        <v>102.34229999999999</v>
      </c>
      <c r="I982" s="16">
        <f t="shared" si="75"/>
        <v>93.702249124970919</v>
      </c>
      <c r="J982" s="5">
        <f t="shared" si="76"/>
        <v>8.6400508750290754</v>
      </c>
      <c r="K982" s="5">
        <f t="shared" si="77"/>
        <v>8.6400508750290754</v>
      </c>
      <c r="L982" s="5">
        <f t="shared" si="78"/>
        <v>74.65047912309069</v>
      </c>
      <c r="M982" s="54">
        <f t="shared" si="79"/>
        <v>8.4423067246183411E-2</v>
      </c>
    </row>
    <row r="983" spans="7:13" x14ac:dyDescent="0.3">
      <c r="G983" s="79">
        <v>44882</v>
      </c>
      <c r="H983" s="80">
        <v>102.4688</v>
      </c>
      <c r="I983" s="16">
        <f t="shared" si="75"/>
        <v>94.566254212473822</v>
      </c>
      <c r="J983" s="5">
        <f t="shared" si="76"/>
        <v>7.9025457875261793</v>
      </c>
      <c r="K983" s="5">
        <f t="shared" si="77"/>
        <v>7.9025457875261793</v>
      </c>
      <c r="L983" s="5">
        <f t="shared" si="78"/>
        <v>62.450229923947759</v>
      </c>
      <c r="M983" s="54">
        <f t="shared" si="79"/>
        <v>7.7121482710114486E-2</v>
      </c>
    </row>
    <row r="984" spans="7:13" x14ac:dyDescent="0.3">
      <c r="G984" s="79">
        <v>44883</v>
      </c>
      <c r="H984" s="80">
        <v>102.5271</v>
      </c>
      <c r="I984" s="16">
        <f t="shared" si="75"/>
        <v>95.356508791226446</v>
      </c>
      <c r="J984" s="5">
        <f t="shared" si="76"/>
        <v>7.1705912087735584</v>
      </c>
      <c r="K984" s="5">
        <f t="shared" si="77"/>
        <v>7.1705912087735584</v>
      </c>
      <c r="L984" s="5">
        <f t="shared" si="78"/>
        <v>51.417378283340639</v>
      </c>
      <c r="M984" s="54">
        <f t="shared" si="79"/>
        <v>6.9938496346561616E-2</v>
      </c>
    </row>
    <row r="985" spans="7:13" x14ac:dyDescent="0.3">
      <c r="G985" s="79">
        <v>44886</v>
      </c>
      <c r="H985" s="80">
        <v>100.9808</v>
      </c>
      <c r="I985" s="16">
        <f t="shared" si="75"/>
        <v>96.073567912103812</v>
      </c>
      <c r="J985" s="5">
        <f t="shared" si="76"/>
        <v>4.9072320878961904</v>
      </c>
      <c r="K985" s="5">
        <f t="shared" si="77"/>
        <v>4.9072320878961904</v>
      </c>
      <c r="L985" s="5">
        <f t="shared" si="78"/>
        <v>24.080926764478004</v>
      </c>
      <c r="M985" s="54">
        <f t="shared" si="79"/>
        <v>4.8595694309177491E-2</v>
      </c>
    </row>
    <row r="986" spans="7:13" x14ac:dyDescent="0.3">
      <c r="G986" s="79">
        <v>44887</v>
      </c>
      <c r="H986" s="80">
        <v>103.062</v>
      </c>
      <c r="I986" s="16">
        <f t="shared" si="75"/>
        <v>96.564291120893429</v>
      </c>
      <c r="J986" s="5">
        <f t="shared" si="76"/>
        <v>6.4977088791065682</v>
      </c>
      <c r="K986" s="5">
        <f t="shared" si="77"/>
        <v>6.4977088791065682</v>
      </c>
      <c r="L986" s="5">
        <f t="shared" si="78"/>
        <v>42.220220677620333</v>
      </c>
      <c r="M986" s="54">
        <f t="shared" si="79"/>
        <v>6.3046601842643921E-2</v>
      </c>
    </row>
    <row r="987" spans="7:13" x14ac:dyDescent="0.3">
      <c r="G987" s="79">
        <v>44888</v>
      </c>
      <c r="H987" s="80">
        <v>103.7234</v>
      </c>
      <c r="I987" s="16">
        <f t="shared" si="75"/>
        <v>97.214062008804092</v>
      </c>
      <c r="J987" s="5">
        <f t="shared" si="76"/>
        <v>6.5093379911959062</v>
      </c>
      <c r="K987" s="5">
        <f t="shared" si="77"/>
        <v>6.5093379911959062</v>
      </c>
      <c r="L987" s="5">
        <f t="shared" si="78"/>
        <v>42.371481083626357</v>
      </c>
      <c r="M987" s="54">
        <f t="shared" si="79"/>
        <v>6.2756697053855795E-2</v>
      </c>
    </row>
    <row r="988" spans="7:13" x14ac:dyDescent="0.3">
      <c r="G988" s="79">
        <v>44890</v>
      </c>
      <c r="H988" s="80">
        <v>103.0523</v>
      </c>
      <c r="I988" s="16">
        <f t="shared" si="75"/>
        <v>97.864995807923691</v>
      </c>
      <c r="J988" s="5">
        <f t="shared" si="76"/>
        <v>5.1873041920763114</v>
      </c>
      <c r="K988" s="5">
        <f t="shared" si="77"/>
        <v>5.1873041920763114</v>
      </c>
      <c r="L988" s="5">
        <f t="shared" si="78"/>
        <v>26.908124781132475</v>
      </c>
      <c r="M988" s="54">
        <f t="shared" si="79"/>
        <v>5.0336617349407156E-2</v>
      </c>
    </row>
    <row r="989" spans="7:13" x14ac:dyDescent="0.3">
      <c r="G989" s="79">
        <v>44893</v>
      </c>
      <c r="H989" s="80">
        <v>102.0797</v>
      </c>
      <c r="I989" s="16">
        <f t="shared" si="75"/>
        <v>98.383726227131319</v>
      </c>
      <c r="J989" s="5">
        <f t="shared" si="76"/>
        <v>3.6959737728686832</v>
      </c>
      <c r="K989" s="5">
        <f t="shared" si="77"/>
        <v>3.6959737728686832</v>
      </c>
      <c r="L989" s="5">
        <f t="shared" si="78"/>
        <v>13.660222129733169</v>
      </c>
      <c r="M989" s="54">
        <f t="shared" si="79"/>
        <v>3.6206746031470345E-2</v>
      </c>
    </row>
    <row r="990" spans="7:13" x14ac:dyDescent="0.3">
      <c r="G990" s="79">
        <v>44894</v>
      </c>
      <c r="H990" s="80">
        <v>103.3343</v>
      </c>
      <c r="I990" s="16">
        <f t="shared" si="75"/>
        <v>98.753323604418199</v>
      </c>
      <c r="J990" s="5">
        <f t="shared" si="76"/>
        <v>4.5809763955817999</v>
      </c>
      <c r="K990" s="5">
        <f t="shared" si="77"/>
        <v>4.5809763955817999</v>
      </c>
      <c r="L990" s="5">
        <f t="shared" si="78"/>
        <v>20.985344736877618</v>
      </c>
      <c r="M990" s="54">
        <f t="shared" si="79"/>
        <v>4.4331614919555271E-2</v>
      </c>
    </row>
    <row r="991" spans="7:13" x14ac:dyDescent="0.3">
      <c r="G991" s="79">
        <v>44895</v>
      </c>
      <c r="H991" s="80">
        <v>106.6799</v>
      </c>
      <c r="I991" s="16">
        <f t="shared" si="75"/>
        <v>99.211421243976389</v>
      </c>
      <c r="J991" s="5">
        <f t="shared" si="76"/>
        <v>7.4684787560236146</v>
      </c>
      <c r="K991" s="5">
        <f t="shared" si="77"/>
        <v>7.4684787560236146</v>
      </c>
      <c r="L991" s="5">
        <f t="shared" si="78"/>
        <v>55.778174929176039</v>
      </c>
      <c r="M991" s="54">
        <f t="shared" si="79"/>
        <v>7.0008302932638808E-2</v>
      </c>
    </row>
    <row r="992" spans="7:13" x14ac:dyDescent="0.3">
      <c r="G992" s="79">
        <v>44896</v>
      </c>
      <c r="H992" s="80">
        <v>108.06100000000001</v>
      </c>
      <c r="I992" s="16">
        <f t="shared" si="75"/>
        <v>99.958269119578759</v>
      </c>
      <c r="J992" s="5">
        <f t="shared" si="76"/>
        <v>8.1027308804212481</v>
      </c>
      <c r="K992" s="5">
        <f t="shared" si="77"/>
        <v>8.1027308804212481</v>
      </c>
      <c r="L992" s="5">
        <f t="shared" si="78"/>
        <v>65.654247720532098</v>
      </c>
      <c r="M992" s="54">
        <f t="shared" si="79"/>
        <v>7.4982934457586428E-2</v>
      </c>
    </row>
    <row r="993" spans="7:13" x14ac:dyDescent="0.3">
      <c r="G993" s="79">
        <v>44897</v>
      </c>
      <c r="H993" s="80">
        <v>109.456</v>
      </c>
      <c r="I993" s="16">
        <f t="shared" si="75"/>
        <v>100.76854220762088</v>
      </c>
      <c r="J993" s="5">
        <f t="shared" si="76"/>
        <v>8.6874577923791207</v>
      </c>
      <c r="K993" s="5">
        <f t="shared" si="77"/>
        <v>8.6874577923791207</v>
      </c>
      <c r="L993" s="5">
        <f t="shared" si="78"/>
        <v>75.471922894368703</v>
      </c>
      <c r="M993" s="54">
        <f t="shared" si="79"/>
        <v>7.936940681533329E-2</v>
      </c>
    </row>
    <row r="994" spans="7:13" x14ac:dyDescent="0.3">
      <c r="G994" s="79">
        <v>44900</v>
      </c>
      <c r="H994" s="80">
        <v>106.9391</v>
      </c>
      <c r="I994" s="16">
        <f t="shared" si="75"/>
        <v>101.63728798685879</v>
      </c>
      <c r="J994" s="5">
        <f t="shared" si="76"/>
        <v>5.3018120131412019</v>
      </c>
      <c r="K994" s="5">
        <f t="shared" si="77"/>
        <v>5.3018120131412019</v>
      </c>
      <c r="L994" s="5">
        <f t="shared" si="78"/>
        <v>28.109210622688362</v>
      </c>
      <c r="M994" s="54">
        <f t="shared" si="79"/>
        <v>4.9577862663340182E-2</v>
      </c>
    </row>
    <row r="995" spans="7:13" x14ac:dyDescent="0.3">
      <c r="G995" s="79">
        <v>44901</v>
      </c>
      <c r="H995" s="80">
        <v>105.29040000000001</v>
      </c>
      <c r="I995" s="16">
        <f t="shared" si="75"/>
        <v>102.16746918817292</v>
      </c>
      <c r="J995" s="5">
        <f t="shared" si="76"/>
        <v>3.1229308118270893</v>
      </c>
      <c r="K995" s="5">
        <f t="shared" si="77"/>
        <v>3.1229308118270893</v>
      </c>
      <c r="L995" s="5">
        <f t="shared" si="78"/>
        <v>9.7526968554590034</v>
      </c>
      <c r="M995" s="54">
        <f t="shared" si="79"/>
        <v>2.9660166661225423E-2</v>
      </c>
    </row>
    <row r="996" spans="7:13" x14ac:dyDescent="0.3">
      <c r="G996" s="79">
        <v>44902</v>
      </c>
      <c r="H996" s="80">
        <v>105.6806</v>
      </c>
      <c r="I996" s="16">
        <f t="shared" si="75"/>
        <v>102.47976226935563</v>
      </c>
      <c r="J996" s="5">
        <f t="shared" si="76"/>
        <v>3.2008377306443663</v>
      </c>
      <c r="K996" s="5">
        <f t="shared" si="77"/>
        <v>3.2008377306443663</v>
      </c>
      <c r="L996" s="5">
        <f t="shared" si="78"/>
        <v>10.245362177916578</v>
      </c>
      <c r="M996" s="54">
        <f t="shared" si="79"/>
        <v>3.0287845930514836E-2</v>
      </c>
    </row>
    <row r="997" spans="7:13" x14ac:dyDescent="0.3">
      <c r="G997" s="79">
        <v>44903</v>
      </c>
      <c r="H997" s="80">
        <v>108.6366</v>
      </c>
      <c r="I997" s="16">
        <f t="shared" si="75"/>
        <v>102.79984604242007</v>
      </c>
      <c r="J997" s="5">
        <f t="shared" si="76"/>
        <v>5.8367539575799299</v>
      </c>
      <c r="K997" s="5">
        <f t="shared" si="77"/>
        <v>5.8367539575799299</v>
      </c>
      <c r="L997" s="5">
        <f t="shared" si="78"/>
        <v>34.067696761324974</v>
      </c>
      <c r="M997" s="54">
        <f t="shared" si="79"/>
        <v>5.3727325391073819E-2</v>
      </c>
    </row>
    <row r="998" spans="7:13" x14ac:dyDescent="0.3">
      <c r="G998" s="79">
        <v>44904</v>
      </c>
      <c r="H998" s="80">
        <v>106.744</v>
      </c>
      <c r="I998" s="16">
        <f t="shared" si="75"/>
        <v>103.38352143817806</v>
      </c>
      <c r="J998" s="5">
        <f t="shared" si="76"/>
        <v>3.3604785618219353</v>
      </c>
      <c r="K998" s="5">
        <f t="shared" si="77"/>
        <v>3.3604785618219353</v>
      </c>
      <c r="L998" s="5">
        <f t="shared" si="78"/>
        <v>11.292816164464822</v>
      </c>
      <c r="M998" s="54">
        <f t="shared" si="79"/>
        <v>3.148166231190451E-2</v>
      </c>
    </row>
    <row r="999" spans="7:13" x14ac:dyDescent="0.3">
      <c r="G999" s="79">
        <v>44907</v>
      </c>
      <c r="H999" s="80">
        <v>109.3292</v>
      </c>
      <c r="I999" s="16">
        <f t="shared" si="75"/>
        <v>103.71956929436027</v>
      </c>
      <c r="J999" s="5">
        <f t="shared" si="76"/>
        <v>5.6096307056397308</v>
      </c>
      <c r="K999" s="5">
        <f t="shared" si="77"/>
        <v>5.6096307056397308</v>
      </c>
      <c r="L999" s="5">
        <f t="shared" si="78"/>
        <v>31.467956653656103</v>
      </c>
      <c r="M999" s="54">
        <f t="shared" si="79"/>
        <v>5.1309537668250853E-2</v>
      </c>
    </row>
    <row r="1000" spans="7:13" x14ac:dyDescent="0.3">
      <c r="G1000" s="79">
        <v>44908</v>
      </c>
      <c r="H1000" s="80">
        <v>110.09010000000001</v>
      </c>
      <c r="I1000" s="16">
        <f t="shared" si="75"/>
        <v>104.28053236492424</v>
      </c>
      <c r="J1000" s="5">
        <f t="shared" si="76"/>
        <v>5.8095676350757657</v>
      </c>
      <c r="K1000" s="5">
        <f t="shared" si="77"/>
        <v>5.8095676350757657</v>
      </c>
      <c r="L1000" s="5">
        <f t="shared" si="78"/>
        <v>33.751076106519825</v>
      </c>
      <c r="M1000" s="54">
        <f t="shared" si="79"/>
        <v>5.277102695951557E-2</v>
      </c>
    </row>
    <row r="1001" spans="7:13" x14ac:dyDescent="0.3">
      <c r="G1001" s="79">
        <v>44909</v>
      </c>
      <c r="H1001" s="80">
        <v>108.7243</v>
      </c>
      <c r="I1001" s="16">
        <f t="shared" si="75"/>
        <v>104.86148912843183</v>
      </c>
      <c r="J1001" s="5">
        <f t="shared" si="76"/>
        <v>3.8628108715681719</v>
      </c>
      <c r="K1001" s="5">
        <f t="shared" si="77"/>
        <v>3.8628108715681719</v>
      </c>
      <c r="L1001" s="5">
        <f t="shared" si="78"/>
        <v>14.92130782950526</v>
      </c>
      <c r="M1001" s="54">
        <f t="shared" si="79"/>
        <v>3.552849612798769E-2</v>
      </c>
    </row>
    <row r="1002" spans="7:13" x14ac:dyDescent="0.3">
      <c r="G1002" s="79">
        <v>44910</v>
      </c>
      <c r="H1002" s="80">
        <v>105.8562</v>
      </c>
      <c r="I1002" s="16">
        <f t="shared" si="75"/>
        <v>105.24777021558864</v>
      </c>
      <c r="J1002" s="5">
        <f t="shared" si="76"/>
        <v>0.60842978441135642</v>
      </c>
      <c r="K1002" s="5">
        <f t="shared" si="77"/>
        <v>0.60842978441135642</v>
      </c>
      <c r="L1002" s="5">
        <f t="shared" si="78"/>
        <v>0.37018680255884967</v>
      </c>
      <c r="M1002" s="54">
        <f t="shared" si="79"/>
        <v>5.7477009793602679E-3</v>
      </c>
    </row>
    <row r="1003" spans="7:13" x14ac:dyDescent="0.3">
      <c r="G1003" s="79">
        <v>44911</v>
      </c>
      <c r="H1003" s="80">
        <v>103.3588</v>
      </c>
      <c r="I1003" s="16">
        <f t="shared" si="75"/>
        <v>105.30861319402979</v>
      </c>
      <c r="J1003" s="5">
        <f t="shared" si="76"/>
        <v>-1.9498131940297867</v>
      </c>
      <c r="K1003" s="5">
        <f t="shared" si="77"/>
        <v>1.9498131940297867</v>
      </c>
      <c r="L1003" s="5">
        <f t="shared" si="78"/>
        <v>3.8017714916126386</v>
      </c>
      <c r="M1003" s="54">
        <f t="shared" si="79"/>
        <v>1.8864510753122003E-2</v>
      </c>
    </row>
    <row r="1004" spans="7:13" x14ac:dyDescent="0.3">
      <c r="G1004" s="79">
        <v>44914</v>
      </c>
      <c r="H1004" s="80">
        <v>100.52979999999999</v>
      </c>
      <c r="I1004" s="16">
        <f t="shared" si="75"/>
        <v>105.11363187462682</v>
      </c>
      <c r="J1004" s="5">
        <f t="shared" si="76"/>
        <v>-4.5838318746268243</v>
      </c>
      <c r="K1004" s="5">
        <f t="shared" si="77"/>
        <v>4.5838318746268243</v>
      </c>
      <c r="L1004" s="5">
        <f t="shared" si="78"/>
        <v>21.011514654844866</v>
      </c>
      <c r="M1004" s="54">
        <f t="shared" si="79"/>
        <v>4.5596747179710143E-2</v>
      </c>
    </row>
    <row r="1005" spans="7:13" x14ac:dyDescent="0.3">
      <c r="G1005" s="79">
        <v>44915</v>
      </c>
      <c r="H1005" s="80">
        <v>100.6859</v>
      </c>
      <c r="I1005" s="16">
        <f t="shared" si="75"/>
        <v>104.65524868716415</v>
      </c>
      <c r="J1005" s="5">
        <f t="shared" si="76"/>
        <v>-3.9693486871641426</v>
      </c>
      <c r="K1005" s="5">
        <f t="shared" si="77"/>
        <v>3.9693486871641426</v>
      </c>
      <c r="L1005" s="5">
        <f t="shared" si="78"/>
        <v>15.755729000291701</v>
      </c>
      <c r="M1005" s="54">
        <f t="shared" si="79"/>
        <v>3.942308393890448E-2</v>
      </c>
    </row>
    <row r="1006" spans="7:13" x14ac:dyDescent="0.3">
      <c r="G1006" s="79">
        <v>44916</v>
      </c>
      <c r="H1006" s="80">
        <v>112.94840000000001</v>
      </c>
      <c r="I1006" s="16">
        <f t="shared" si="75"/>
        <v>104.25831381844773</v>
      </c>
      <c r="J1006" s="5">
        <f t="shared" si="76"/>
        <v>8.6900861815522745</v>
      </c>
      <c r="K1006" s="5">
        <f t="shared" si="77"/>
        <v>8.6900861815522745</v>
      </c>
      <c r="L1006" s="5">
        <f t="shared" si="78"/>
        <v>75.517597842805785</v>
      </c>
      <c r="M1006" s="54">
        <f t="shared" si="79"/>
        <v>7.6938550537699282E-2</v>
      </c>
    </row>
    <row r="1007" spans="7:13" x14ac:dyDescent="0.3">
      <c r="G1007" s="79">
        <v>44917</v>
      </c>
      <c r="H1007" s="80">
        <v>113.8557</v>
      </c>
      <c r="I1007" s="16">
        <f t="shared" si="75"/>
        <v>105.12732243660295</v>
      </c>
      <c r="J1007" s="5">
        <f t="shared" si="76"/>
        <v>8.7283775633970464</v>
      </c>
      <c r="K1007" s="5">
        <f t="shared" si="77"/>
        <v>8.7283775633970464</v>
      </c>
      <c r="L1007" s="5">
        <f t="shared" si="78"/>
        <v>76.184574889212968</v>
      </c>
      <c r="M1007" s="54">
        <f t="shared" si="79"/>
        <v>7.6661753108514086E-2</v>
      </c>
    </row>
    <row r="1008" spans="7:13" x14ac:dyDescent="0.3">
      <c r="G1008" s="79">
        <v>44918</v>
      </c>
      <c r="H1008" s="80">
        <v>113.407</v>
      </c>
      <c r="I1008" s="16">
        <f t="shared" si="75"/>
        <v>106.00016019294266</v>
      </c>
      <c r="J1008" s="5">
        <f t="shared" si="76"/>
        <v>7.406839807057338</v>
      </c>
      <c r="K1008" s="5">
        <f t="shared" si="77"/>
        <v>7.406839807057338</v>
      </c>
      <c r="L1008" s="5">
        <f t="shared" si="78"/>
        <v>54.861275927409181</v>
      </c>
      <c r="M1008" s="54">
        <f t="shared" si="79"/>
        <v>6.5312016075351059E-2</v>
      </c>
    </row>
    <row r="1009" spans="7:13" x14ac:dyDescent="0.3">
      <c r="G1009" s="79">
        <v>44922</v>
      </c>
      <c r="H1009" s="80">
        <v>114.6849</v>
      </c>
      <c r="I1009" s="16">
        <f t="shared" si="75"/>
        <v>106.7408441736484</v>
      </c>
      <c r="J1009" s="5">
        <f t="shared" si="76"/>
        <v>7.944055826351601</v>
      </c>
      <c r="K1009" s="5">
        <f t="shared" si="77"/>
        <v>7.944055826351601</v>
      </c>
      <c r="L1009" s="5">
        <f t="shared" si="78"/>
        <v>63.108022972190817</v>
      </c>
      <c r="M1009" s="54">
        <f t="shared" si="79"/>
        <v>6.9268542121513829E-2</v>
      </c>
    </row>
    <row r="1010" spans="7:13" x14ac:dyDescent="0.3">
      <c r="G1010" s="79">
        <v>44923</v>
      </c>
      <c r="H1010" s="80">
        <v>112.16800000000001</v>
      </c>
      <c r="I1010" s="16">
        <f t="shared" si="75"/>
        <v>107.53524975628356</v>
      </c>
      <c r="J1010" s="5">
        <f t="shared" si="76"/>
        <v>4.6327502437164441</v>
      </c>
      <c r="K1010" s="5">
        <f t="shared" si="77"/>
        <v>4.6327502437164441</v>
      </c>
      <c r="L1010" s="5">
        <f t="shared" si="78"/>
        <v>21.462374820654773</v>
      </c>
      <c r="M1010" s="54">
        <f t="shared" si="79"/>
        <v>4.1301888628810748E-2</v>
      </c>
    </row>
    <row r="1011" spans="7:13" x14ac:dyDescent="0.3">
      <c r="G1011" s="79">
        <v>44924</v>
      </c>
      <c r="H1011" s="80">
        <v>114.48</v>
      </c>
      <c r="I1011" s="16">
        <f t="shared" si="75"/>
        <v>107.99852478065522</v>
      </c>
      <c r="J1011" s="5">
        <f t="shared" si="76"/>
        <v>6.4814752193447873</v>
      </c>
      <c r="K1011" s="5">
        <f t="shared" si="77"/>
        <v>6.4814752193447873</v>
      </c>
      <c r="L1011" s="5">
        <f t="shared" si="78"/>
        <v>42.009521018980557</v>
      </c>
      <c r="M1011" s="54">
        <f t="shared" si="79"/>
        <v>5.6616659847526091E-2</v>
      </c>
    </row>
    <row r="1012" spans="7:13" x14ac:dyDescent="0.3">
      <c r="G1012" s="79">
        <v>44925</v>
      </c>
      <c r="H1012" s="80">
        <v>114.1484</v>
      </c>
      <c r="I1012" s="16">
        <f t="shared" si="75"/>
        <v>108.64667230258971</v>
      </c>
      <c r="J1012" s="5">
        <f t="shared" si="76"/>
        <v>5.5017276974102884</v>
      </c>
      <c r="K1012" s="5">
        <f t="shared" si="77"/>
        <v>5.5017276974102884</v>
      </c>
      <c r="L1012" s="5">
        <f t="shared" si="78"/>
        <v>30.269007656451514</v>
      </c>
      <c r="M1012" s="54">
        <f t="shared" si="79"/>
        <v>4.8198027282119492E-2</v>
      </c>
    </row>
    <row r="1013" spans="7:13" x14ac:dyDescent="0.3">
      <c r="G1013" s="79">
        <v>44929</v>
      </c>
      <c r="H1013" s="80">
        <v>115.8458</v>
      </c>
      <c r="I1013" s="16">
        <f t="shared" si="75"/>
        <v>109.19684507233073</v>
      </c>
      <c r="J1013" s="5">
        <f t="shared" si="76"/>
        <v>6.6489549276692657</v>
      </c>
      <c r="K1013" s="5">
        <f t="shared" si="77"/>
        <v>6.6489549276692657</v>
      </c>
      <c r="L1013" s="5">
        <f t="shared" si="78"/>
        <v>44.208601630177412</v>
      </c>
      <c r="M1013" s="54">
        <f t="shared" si="79"/>
        <v>5.7394872560500819E-2</v>
      </c>
    </row>
    <row r="1014" spans="7:13" x14ac:dyDescent="0.3">
      <c r="G1014" s="79">
        <v>44930</v>
      </c>
      <c r="H1014" s="80">
        <v>118.2456</v>
      </c>
      <c r="I1014" s="16">
        <f t="shared" si="75"/>
        <v>109.86174056509766</v>
      </c>
      <c r="J1014" s="5">
        <f t="shared" si="76"/>
        <v>8.3838594349023339</v>
      </c>
      <c r="K1014" s="5">
        <f t="shared" si="77"/>
        <v>8.3838594349023339</v>
      </c>
      <c r="L1014" s="5">
        <f t="shared" si="78"/>
        <v>70.28909902420088</v>
      </c>
      <c r="M1014" s="54">
        <f t="shared" si="79"/>
        <v>7.0902083755356088E-2</v>
      </c>
    </row>
    <row r="1015" spans="7:13" x14ac:dyDescent="0.3">
      <c r="G1015" s="79">
        <v>44931</v>
      </c>
      <c r="H1015" s="80">
        <v>117.67010000000001</v>
      </c>
      <c r="I1015" s="16">
        <f t="shared" si="75"/>
        <v>110.7001265085879</v>
      </c>
      <c r="J1015" s="5">
        <f t="shared" si="76"/>
        <v>6.9699734914121052</v>
      </c>
      <c r="K1015" s="5">
        <f t="shared" si="77"/>
        <v>6.9699734914121052</v>
      </c>
      <c r="L1015" s="5">
        <f t="shared" si="78"/>
        <v>48.580530470987455</v>
      </c>
      <c r="M1015" s="54">
        <f t="shared" si="79"/>
        <v>5.9233173859902427E-2</v>
      </c>
    </row>
    <row r="1016" spans="7:13" x14ac:dyDescent="0.3">
      <c r="G1016" s="79">
        <v>44932</v>
      </c>
      <c r="H1016" s="80">
        <v>121.4845</v>
      </c>
      <c r="I1016" s="16">
        <f t="shared" si="75"/>
        <v>111.39712385772911</v>
      </c>
      <c r="J1016" s="5">
        <f t="shared" si="76"/>
        <v>10.087376142270884</v>
      </c>
      <c r="K1016" s="5">
        <f t="shared" si="77"/>
        <v>10.087376142270884</v>
      </c>
      <c r="L1016" s="5">
        <f t="shared" si="78"/>
        <v>101.75515743565582</v>
      </c>
      <c r="M1016" s="54">
        <f t="shared" si="79"/>
        <v>8.3034264801442853E-2</v>
      </c>
    </row>
    <row r="1017" spans="7:13" x14ac:dyDescent="0.3">
      <c r="G1017" s="79">
        <v>44935</v>
      </c>
      <c r="H1017" s="80">
        <v>121.7966</v>
      </c>
      <c r="I1017" s="16">
        <f t="shared" si="75"/>
        <v>112.4058614719562</v>
      </c>
      <c r="J1017" s="5">
        <f t="shared" si="76"/>
        <v>9.3907385280437978</v>
      </c>
      <c r="K1017" s="5">
        <f t="shared" si="77"/>
        <v>9.3907385280437978</v>
      </c>
      <c r="L1017" s="5">
        <f t="shared" si="78"/>
        <v>88.185970102086188</v>
      </c>
      <c r="M1017" s="54">
        <f t="shared" si="79"/>
        <v>7.7101811775072526E-2</v>
      </c>
    </row>
    <row r="1018" spans="7:13" x14ac:dyDescent="0.3">
      <c r="G1018" s="79">
        <v>44936</v>
      </c>
      <c r="H1018" s="80">
        <v>122.7624</v>
      </c>
      <c r="I1018" s="16">
        <f t="shared" si="75"/>
        <v>113.34493532476058</v>
      </c>
      <c r="J1018" s="5">
        <f t="shared" si="76"/>
        <v>9.4174646752394153</v>
      </c>
      <c r="K1018" s="5">
        <f t="shared" si="77"/>
        <v>9.4174646752394153</v>
      </c>
      <c r="L1018" s="5">
        <f t="shared" si="78"/>
        <v>88.688640909382229</v>
      </c>
      <c r="M1018" s="54">
        <f t="shared" si="79"/>
        <v>7.6712940405526578E-2</v>
      </c>
    </row>
    <row r="1019" spans="7:13" x14ac:dyDescent="0.3">
      <c r="G1019" s="79">
        <v>44937</v>
      </c>
      <c r="H1019" s="80">
        <v>124.8111</v>
      </c>
      <c r="I1019" s="16">
        <f t="shared" si="75"/>
        <v>114.28668179228453</v>
      </c>
      <c r="J1019" s="5">
        <f t="shared" si="76"/>
        <v>10.52441820771547</v>
      </c>
      <c r="K1019" s="5">
        <f t="shared" si="77"/>
        <v>10.52441820771547</v>
      </c>
      <c r="L1019" s="5">
        <f t="shared" si="78"/>
        <v>110.76337861089291</v>
      </c>
      <c r="M1019" s="54">
        <f t="shared" si="79"/>
        <v>8.4322774238152459E-2</v>
      </c>
    </row>
    <row r="1020" spans="7:13" x14ac:dyDescent="0.3">
      <c r="G1020" s="79">
        <v>44938</v>
      </c>
      <c r="H1020" s="80">
        <v>124.7623</v>
      </c>
      <c r="I1020" s="16">
        <f t="shared" si="75"/>
        <v>115.33912361305607</v>
      </c>
      <c r="J1020" s="5">
        <f t="shared" si="76"/>
        <v>9.423176386943922</v>
      </c>
      <c r="K1020" s="5">
        <f t="shared" si="77"/>
        <v>9.423176386943922</v>
      </c>
      <c r="L1020" s="5">
        <f t="shared" si="78"/>
        <v>88.796253219457512</v>
      </c>
      <c r="M1020" s="54">
        <f t="shared" si="79"/>
        <v>7.5529037112524552E-2</v>
      </c>
    </row>
    <row r="1021" spans="7:13" x14ac:dyDescent="0.3">
      <c r="G1021" s="79">
        <v>44939</v>
      </c>
      <c r="H1021" s="80">
        <v>125.69880000000001</v>
      </c>
      <c r="I1021" s="16">
        <f t="shared" si="75"/>
        <v>116.28144125175046</v>
      </c>
      <c r="J1021" s="5">
        <f t="shared" si="76"/>
        <v>9.4173587482495407</v>
      </c>
      <c r="K1021" s="5">
        <f t="shared" si="77"/>
        <v>9.4173587482495407</v>
      </c>
      <c r="L1021" s="5">
        <f t="shared" si="78"/>
        <v>88.686645793232159</v>
      </c>
      <c r="M1021" s="54">
        <f t="shared" si="79"/>
        <v>7.4920037011089527E-2</v>
      </c>
    </row>
    <row r="1022" spans="7:13" x14ac:dyDescent="0.3">
      <c r="G1022" s="79">
        <v>44943</v>
      </c>
      <c r="H1022" s="80">
        <v>125.00620000000001</v>
      </c>
      <c r="I1022" s="16">
        <f t="shared" si="75"/>
        <v>117.22317712657542</v>
      </c>
      <c r="J1022" s="5">
        <f t="shared" si="76"/>
        <v>7.783022873424585</v>
      </c>
      <c r="K1022" s="5">
        <f t="shared" si="77"/>
        <v>7.783022873424585</v>
      </c>
      <c r="L1022" s="5">
        <f t="shared" si="78"/>
        <v>60.57544504825028</v>
      </c>
      <c r="M1022" s="54">
        <f t="shared" si="79"/>
        <v>6.2261094837092759E-2</v>
      </c>
    </row>
    <row r="1023" spans="7:13" x14ac:dyDescent="0.3">
      <c r="G1023" s="79">
        <v>44944</v>
      </c>
      <c r="H1023" s="80">
        <v>123.33799999999999</v>
      </c>
      <c r="I1023" s="16">
        <f t="shared" si="75"/>
        <v>118.00147941391788</v>
      </c>
      <c r="J1023" s="5">
        <f t="shared" si="76"/>
        <v>5.3365205860821163</v>
      </c>
      <c r="K1023" s="5">
        <f t="shared" si="77"/>
        <v>5.3365205860821163</v>
      </c>
      <c r="L1023" s="5">
        <f t="shared" si="78"/>
        <v>28.478451965678214</v>
      </c>
      <c r="M1023" s="54">
        <f t="shared" si="79"/>
        <v>4.3267448686391187E-2</v>
      </c>
    </row>
    <row r="1024" spans="7:13" x14ac:dyDescent="0.3">
      <c r="G1024" s="79">
        <v>44945</v>
      </c>
      <c r="H1024" s="80">
        <v>121.4845</v>
      </c>
      <c r="I1024" s="16">
        <f t="shared" si="75"/>
        <v>118.53513147252609</v>
      </c>
      <c r="J1024" s="5">
        <f t="shared" si="76"/>
        <v>2.9493685274739079</v>
      </c>
      <c r="K1024" s="5">
        <f t="shared" si="77"/>
        <v>2.9493685274739079</v>
      </c>
      <c r="L1024" s="5">
        <f t="shared" si="78"/>
        <v>8.6987747108536073</v>
      </c>
      <c r="M1024" s="54">
        <f t="shared" si="79"/>
        <v>2.4277735245845419E-2</v>
      </c>
    </row>
    <row r="1025" spans="7:13" x14ac:dyDescent="0.3">
      <c r="G1025" s="79">
        <v>44946</v>
      </c>
      <c r="H1025" s="80">
        <v>123.52330000000001</v>
      </c>
      <c r="I1025" s="16">
        <f t="shared" si="75"/>
        <v>118.83006832527347</v>
      </c>
      <c r="J1025" s="5">
        <f t="shared" si="76"/>
        <v>4.6932316747265332</v>
      </c>
      <c r="K1025" s="5">
        <f t="shared" si="77"/>
        <v>4.6932316747265332</v>
      </c>
      <c r="L1025" s="5">
        <f t="shared" si="78"/>
        <v>22.026423552656421</v>
      </c>
      <c r="M1025" s="54">
        <f t="shared" si="79"/>
        <v>3.7994707676418403E-2</v>
      </c>
    </row>
    <row r="1026" spans="7:13" x14ac:dyDescent="0.3">
      <c r="G1026" s="79">
        <v>44949</v>
      </c>
      <c r="H1026" s="80">
        <v>125.1525</v>
      </c>
      <c r="I1026" s="16">
        <f t="shared" si="75"/>
        <v>119.29939149274614</v>
      </c>
      <c r="J1026" s="5">
        <f t="shared" si="76"/>
        <v>5.8531085072538644</v>
      </c>
      <c r="K1026" s="5">
        <f t="shared" si="77"/>
        <v>5.8531085072538644</v>
      </c>
      <c r="L1026" s="5">
        <f t="shared" si="78"/>
        <v>34.258879197687563</v>
      </c>
      <c r="M1026" s="54">
        <f t="shared" si="79"/>
        <v>4.67678113282105E-2</v>
      </c>
    </row>
    <row r="1027" spans="7:13" x14ac:dyDescent="0.3">
      <c r="G1027" s="79">
        <v>44950</v>
      </c>
      <c r="H1027" s="80">
        <v>123.7282</v>
      </c>
      <c r="I1027" s="16">
        <f t="shared" si="75"/>
        <v>119.88470234347153</v>
      </c>
      <c r="J1027" s="5">
        <f t="shared" si="76"/>
        <v>3.84349765652847</v>
      </c>
      <c r="K1027" s="5">
        <f t="shared" si="77"/>
        <v>3.84349765652847</v>
      </c>
      <c r="L1027" s="5">
        <f t="shared" si="78"/>
        <v>14.772474235739841</v>
      </c>
      <c r="M1027" s="54">
        <f t="shared" si="79"/>
        <v>3.1064039212794416E-2</v>
      </c>
    </row>
    <row r="1028" spans="7:13" x14ac:dyDescent="0.3">
      <c r="G1028" s="79">
        <v>44951</v>
      </c>
      <c r="H1028" s="80">
        <v>123.7184</v>
      </c>
      <c r="I1028" s="16">
        <f t="shared" si="75"/>
        <v>120.26905210912439</v>
      </c>
      <c r="J1028" s="5">
        <f t="shared" si="76"/>
        <v>3.4493478908756146</v>
      </c>
      <c r="K1028" s="5">
        <f t="shared" si="77"/>
        <v>3.4493478908756146</v>
      </c>
      <c r="L1028" s="5">
        <f t="shared" si="78"/>
        <v>11.898000872288051</v>
      </c>
      <c r="M1028" s="54">
        <f t="shared" si="79"/>
        <v>2.7880637729518119E-2</v>
      </c>
    </row>
    <row r="1029" spans="7:13" x14ac:dyDescent="0.3">
      <c r="G1029" s="79">
        <v>44952</v>
      </c>
      <c r="H1029" s="80">
        <v>124.4111</v>
      </c>
      <c r="I1029" s="16">
        <f t="shared" si="75"/>
        <v>120.61398689821196</v>
      </c>
      <c r="J1029" s="5">
        <f t="shared" si="76"/>
        <v>3.7971131017880424</v>
      </c>
      <c r="K1029" s="5">
        <f t="shared" si="77"/>
        <v>3.7971131017880424</v>
      </c>
      <c r="L1029" s="5">
        <f t="shared" si="78"/>
        <v>14.418067907770409</v>
      </c>
      <c r="M1029" s="54">
        <f t="shared" si="79"/>
        <v>3.0520693907441075E-2</v>
      </c>
    </row>
    <row r="1030" spans="7:13" x14ac:dyDescent="0.3">
      <c r="G1030" s="79">
        <v>44953</v>
      </c>
      <c r="H1030" s="80">
        <v>124.4111</v>
      </c>
      <c r="I1030" s="16">
        <f t="shared" ref="I1030:I1093" si="80">alpha*H1029+(1-alpha)*I1029</f>
        <v>120.99369820839078</v>
      </c>
      <c r="J1030" s="5">
        <f t="shared" ref="J1030:J1093" si="81">H1030-I1030</f>
        <v>3.4174017916092225</v>
      </c>
      <c r="K1030" s="5">
        <f t="shared" ref="K1030:K1093" si="82">ABS(J1030)</f>
        <v>3.4174017916092225</v>
      </c>
      <c r="L1030" s="5">
        <f t="shared" ref="L1030:L1093" si="83">J1030^2</f>
        <v>11.678635005293923</v>
      </c>
      <c r="M1030" s="54">
        <f t="shared" ref="M1030:M1093" si="84">K1030/H1030</f>
        <v>2.7468624516696842E-2</v>
      </c>
    </row>
    <row r="1031" spans="7:13" x14ac:dyDescent="0.3">
      <c r="G1031" s="79">
        <v>44956</v>
      </c>
      <c r="H1031" s="80">
        <v>123.2794</v>
      </c>
      <c r="I1031" s="16">
        <f t="shared" si="80"/>
        <v>121.3354383875517</v>
      </c>
      <c r="J1031" s="5">
        <f t="shared" si="81"/>
        <v>1.943961612448291</v>
      </c>
      <c r="K1031" s="5">
        <f t="shared" si="82"/>
        <v>1.943961612448291</v>
      </c>
      <c r="L1031" s="5">
        <f t="shared" si="83"/>
        <v>3.7789867506725594</v>
      </c>
      <c r="M1031" s="54">
        <f t="shared" si="84"/>
        <v>1.5768746541987479E-2</v>
      </c>
    </row>
    <row r="1032" spans="7:13" x14ac:dyDescent="0.3">
      <c r="G1032" s="79">
        <v>44957</v>
      </c>
      <c r="H1032" s="80">
        <v>124.21599999999999</v>
      </c>
      <c r="I1032" s="16">
        <f t="shared" si="80"/>
        <v>121.52983454879653</v>
      </c>
      <c r="J1032" s="5">
        <f t="shared" si="81"/>
        <v>2.6861654512034647</v>
      </c>
      <c r="K1032" s="5">
        <f t="shared" si="82"/>
        <v>2.6861654512034647</v>
      </c>
      <c r="L1032" s="5">
        <f t="shared" si="83"/>
        <v>7.2154848312391131</v>
      </c>
      <c r="M1032" s="54">
        <f t="shared" si="84"/>
        <v>2.1624955329454056E-2</v>
      </c>
    </row>
    <row r="1033" spans="7:13" x14ac:dyDescent="0.3">
      <c r="G1033" s="79">
        <v>44958</v>
      </c>
      <c r="H1033" s="80">
        <v>126.3329</v>
      </c>
      <c r="I1033" s="16">
        <f t="shared" si="80"/>
        <v>121.79845109391688</v>
      </c>
      <c r="J1033" s="5">
        <f t="shared" si="81"/>
        <v>4.5344489060831137</v>
      </c>
      <c r="K1033" s="5">
        <f t="shared" si="82"/>
        <v>4.5344489060831137</v>
      </c>
      <c r="L1033" s="5">
        <f t="shared" si="83"/>
        <v>20.561226881878348</v>
      </c>
      <c r="M1033" s="54">
        <f t="shared" si="84"/>
        <v>3.5892858519697673E-2</v>
      </c>
    </row>
    <row r="1034" spans="7:13" x14ac:dyDescent="0.3">
      <c r="G1034" s="79">
        <v>44959</v>
      </c>
      <c r="H1034" s="80">
        <v>125.9036</v>
      </c>
      <c r="I1034" s="16">
        <f t="shared" si="80"/>
        <v>122.25189598452519</v>
      </c>
      <c r="J1034" s="5">
        <f t="shared" si="81"/>
        <v>3.6517040154748059</v>
      </c>
      <c r="K1034" s="5">
        <f t="shared" si="82"/>
        <v>3.6517040154748059</v>
      </c>
      <c r="L1034" s="5">
        <f t="shared" si="83"/>
        <v>13.334942216634822</v>
      </c>
      <c r="M1034" s="54">
        <f t="shared" si="84"/>
        <v>2.9003968238198161E-2</v>
      </c>
    </row>
    <row r="1035" spans="7:13" x14ac:dyDescent="0.3">
      <c r="G1035" s="79">
        <v>44960</v>
      </c>
      <c r="H1035" s="80">
        <v>124.48909999999999</v>
      </c>
      <c r="I1035" s="16">
        <f t="shared" si="80"/>
        <v>122.61706638607268</v>
      </c>
      <c r="J1035" s="5">
        <f t="shared" si="81"/>
        <v>1.8720336139273144</v>
      </c>
      <c r="K1035" s="5">
        <f t="shared" si="82"/>
        <v>1.8720336139273144</v>
      </c>
      <c r="L1035" s="5">
        <f t="shared" si="83"/>
        <v>3.5045098516737609</v>
      </c>
      <c r="M1035" s="54">
        <f t="shared" si="84"/>
        <v>1.5037731126077017E-2</v>
      </c>
    </row>
    <row r="1036" spans="7:13" x14ac:dyDescent="0.3">
      <c r="G1036" s="79">
        <v>44963</v>
      </c>
      <c r="H1036" s="80">
        <v>122.6551</v>
      </c>
      <c r="I1036" s="16">
        <f t="shared" si="80"/>
        <v>122.80426974746541</v>
      </c>
      <c r="J1036" s="5">
        <f t="shared" si="81"/>
        <v>-0.14916974746540745</v>
      </c>
      <c r="K1036" s="5">
        <f t="shared" si="82"/>
        <v>0.14916974746540745</v>
      </c>
      <c r="L1036" s="5">
        <f t="shared" si="83"/>
        <v>2.2251613558893435E-2</v>
      </c>
      <c r="M1036" s="54">
        <f t="shared" si="84"/>
        <v>1.216172401028636E-3</v>
      </c>
    </row>
    <row r="1037" spans="7:13" x14ac:dyDescent="0.3">
      <c r="G1037" s="79">
        <v>44964</v>
      </c>
      <c r="H1037" s="80">
        <v>122.2649</v>
      </c>
      <c r="I1037" s="16">
        <f t="shared" si="80"/>
        <v>122.78935277271889</v>
      </c>
      <c r="J1037" s="5">
        <f t="shared" si="81"/>
        <v>-0.52445277271888813</v>
      </c>
      <c r="K1037" s="5">
        <f t="shared" si="82"/>
        <v>0.52445277271888813</v>
      </c>
      <c r="L1037" s="5">
        <f t="shared" si="83"/>
        <v>0.27505071081252974</v>
      </c>
      <c r="M1037" s="54">
        <f t="shared" si="84"/>
        <v>4.2894794231123417E-3</v>
      </c>
    </row>
    <row r="1038" spans="7:13" x14ac:dyDescent="0.3">
      <c r="G1038" s="79">
        <v>44965</v>
      </c>
      <c r="H1038" s="80">
        <v>119.9041</v>
      </c>
      <c r="I1038" s="16">
        <f t="shared" si="80"/>
        <v>122.736907495447</v>
      </c>
      <c r="J1038" s="5">
        <f t="shared" si="81"/>
        <v>-2.8328074954469997</v>
      </c>
      <c r="K1038" s="5">
        <f t="shared" si="82"/>
        <v>2.8328074954469997</v>
      </c>
      <c r="L1038" s="5">
        <f t="shared" si="83"/>
        <v>8.0247983062607027</v>
      </c>
      <c r="M1038" s="54">
        <f t="shared" si="84"/>
        <v>2.3625609928659651E-2</v>
      </c>
    </row>
    <row r="1039" spans="7:13" x14ac:dyDescent="0.3">
      <c r="G1039" s="79">
        <v>44966</v>
      </c>
      <c r="H1039" s="80">
        <v>119.1919</v>
      </c>
      <c r="I1039" s="16">
        <f t="shared" si="80"/>
        <v>122.4536267459023</v>
      </c>
      <c r="J1039" s="5">
        <f t="shared" si="81"/>
        <v>-3.2617267459022941</v>
      </c>
      <c r="K1039" s="5">
        <f t="shared" si="82"/>
        <v>3.2617267459022941</v>
      </c>
      <c r="L1039" s="5">
        <f t="shared" si="83"/>
        <v>10.638861364934368</v>
      </c>
      <c r="M1039" s="54">
        <f t="shared" si="84"/>
        <v>2.7365338969361962E-2</v>
      </c>
    </row>
    <row r="1040" spans="7:13" x14ac:dyDescent="0.3">
      <c r="G1040" s="79">
        <v>44967</v>
      </c>
      <c r="H1040" s="80">
        <v>119.2407</v>
      </c>
      <c r="I1040" s="16">
        <f t="shared" si="80"/>
        <v>122.12745407131207</v>
      </c>
      <c r="J1040" s="5">
        <f t="shared" si="81"/>
        <v>-2.886754071312069</v>
      </c>
      <c r="K1040" s="5">
        <f t="shared" si="82"/>
        <v>2.886754071312069</v>
      </c>
      <c r="L1040" s="5">
        <f t="shared" si="83"/>
        <v>8.3333490682368065</v>
      </c>
      <c r="M1040" s="54">
        <f t="shared" si="84"/>
        <v>2.4209469344880306E-2</v>
      </c>
    </row>
    <row r="1041" spans="7:13" x14ac:dyDescent="0.3">
      <c r="G1041" s="79">
        <v>44970</v>
      </c>
      <c r="H1041" s="80">
        <v>122.08929999999999</v>
      </c>
      <c r="I1041" s="16">
        <f t="shared" si="80"/>
        <v>121.83877866418086</v>
      </c>
      <c r="J1041" s="5">
        <f t="shared" si="81"/>
        <v>0.25052133581912983</v>
      </c>
      <c r="K1041" s="5">
        <f t="shared" si="82"/>
        <v>0.25052133581912983</v>
      </c>
      <c r="L1041" s="5">
        <f t="shared" si="83"/>
        <v>6.2760939700601218E-2</v>
      </c>
      <c r="M1041" s="54">
        <f t="shared" si="84"/>
        <v>2.0519516109858099E-3</v>
      </c>
    </row>
    <row r="1042" spans="7:13" x14ac:dyDescent="0.3">
      <c r="G1042" s="79">
        <v>44971</v>
      </c>
      <c r="H1042" s="80">
        <v>123.11360000000001</v>
      </c>
      <c r="I1042" s="16">
        <f t="shared" si="80"/>
        <v>121.86383079776277</v>
      </c>
      <c r="J1042" s="5">
        <f t="shared" si="81"/>
        <v>1.249769202237232</v>
      </c>
      <c r="K1042" s="5">
        <f t="shared" si="82"/>
        <v>1.249769202237232</v>
      </c>
      <c r="L1042" s="5">
        <f t="shared" si="83"/>
        <v>1.5619230588606872</v>
      </c>
      <c r="M1042" s="54">
        <f t="shared" si="84"/>
        <v>1.0151349665977048E-2</v>
      </c>
    </row>
    <row r="1043" spans="7:13" x14ac:dyDescent="0.3">
      <c r="G1043" s="79">
        <v>44972</v>
      </c>
      <c r="H1043" s="80">
        <v>124.3623</v>
      </c>
      <c r="I1043" s="16">
        <f t="shared" si="80"/>
        <v>121.9888077179865</v>
      </c>
      <c r="J1043" s="5">
        <f t="shared" si="81"/>
        <v>2.3734922820135012</v>
      </c>
      <c r="K1043" s="5">
        <f t="shared" si="82"/>
        <v>2.3734922820135012</v>
      </c>
      <c r="L1043" s="5">
        <f t="shared" si="83"/>
        <v>5.6334656127776572</v>
      </c>
      <c r="M1043" s="54">
        <f t="shared" si="84"/>
        <v>1.9085303842189323E-2</v>
      </c>
    </row>
    <row r="1044" spans="7:13" x14ac:dyDescent="0.3">
      <c r="G1044" s="79">
        <v>44973</v>
      </c>
      <c r="H1044" s="80">
        <v>121.3381</v>
      </c>
      <c r="I1044" s="16">
        <f t="shared" si="80"/>
        <v>122.22615694618787</v>
      </c>
      <c r="J1044" s="5">
        <f t="shared" si="81"/>
        <v>-0.88805694618787356</v>
      </c>
      <c r="K1044" s="5">
        <f t="shared" si="82"/>
        <v>0.88805694618787356</v>
      </c>
      <c r="L1044" s="5">
        <f t="shared" si="83"/>
        <v>0.7886451396725318</v>
      </c>
      <c r="M1044" s="54">
        <f t="shared" si="84"/>
        <v>7.3188631286287952E-3</v>
      </c>
    </row>
    <row r="1045" spans="7:13" x14ac:dyDescent="0.3">
      <c r="G1045" s="79">
        <v>44974</v>
      </c>
      <c r="H1045" s="80">
        <v>121.7869</v>
      </c>
      <c r="I1045" s="16">
        <f t="shared" si="80"/>
        <v>122.13735125156909</v>
      </c>
      <c r="J1045" s="5">
        <f t="shared" si="81"/>
        <v>-0.35045125156908341</v>
      </c>
      <c r="K1045" s="5">
        <f t="shared" si="82"/>
        <v>0.35045125156908341</v>
      </c>
      <c r="L1045" s="5">
        <f t="shared" si="83"/>
        <v>0.12281607972633699</v>
      </c>
      <c r="M1045" s="54">
        <f t="shared" si="84"/>
        <v>2.8775775684337429E-3</v>
      </c>
    </row>
    <row r="1046" spans="7:13" x14ac:dyDescent="0.3">
      <c r="G1046" s="79">
        <v>44978</v>
      </c>
      <c r="H1046" s="80">
        <v>118.1383</v>
      </c>
      <c r="I1046" s="16">
        <f t="shared" si="80"/>
        <v>122.10230612641219</v>
      </c>
      <c r="J1046" s="5">
        <f t="shared" si="81"/>
        <v>-3.9640061264121869</v>
      </c>
      <c r="K1046" s="5">
        <f t="shared" si="82"/>
        <v>3.9640061264121869</v>
      </c>
      <c r="L1046" s="5">
        <f t="shared" si="83"/>
        <v>15.71334457023335</v>
      </c>
      <c r="M1046" s="54">
        <f t="shared" si="84"/>
        <v>3.3553945895718723E-2</v>
      </c>
    </row>
    <row r="1047" spans="7:13" x14ac:dyDescent="0.3">
      <c r="G1047" s="79">
        <v>44979</v>
      </c>
      <c r="H1047" s="80">
        <v>116.96769999999999</v>
      </c>
      <c r="I1047" s="16">
        <f t="shared" si="80"/>
        <v>121.70590551377097</v>
      </c>
      <c r="J1047" s="5">
        <f t="shared" si="81"/>
        <v>-4.7382055137709784</v>
      </c>
      <c r="K1047" s="5">
        <f t="shared" si="82"/>
        <v>4.7382055137709784</v>
      </c>
      <c r="L1047" s="5">
        <f t="shared" si="83"/>
        <v>22.450591490729703</v>
      </c>
      <c r="M1047" s="54">
        <f t="shared" si="84"/>
        <v>4.0508666185374069E-2</v>
      </c>
    </row>
    <row r="1048" spans="7:13" x14ac:dyDescent="0.3">
      <c r="G1048" s="79">
        <v>44980</v>
      </c>
      <c r="H1048" s="80">
        <v>117.0262</v>
      </c>
      <c r="I1048" s="16">
        <f t="shared" si="80"/>
        <v>121.23208496239388</v>
      </c>
      <c r="J1048" s="5">
        <f t="shared" si="81"/>
        <v>-4.2058849623938812</v>
      </c>
      <c r="K1048" s="5">
        <f t="shared" si="82"/>
        <v>4.2058849623938812</v>
      </c>
      <c r="L1048" s="5">
        <f t="shared" si="83"/>
        <v>17.689468316890981</v>
      </c>
      <c r="M1048" s="54">
        <f t="shared" si="84"/>
        <v>3.5939686688911385E-2</v>
      </c>
    </row>
    <row r="1049" spans="7:13" x14ac:dyDescent="0.3">
      <c r="G1049" s="79">
        <v>44981</v>
      </c>
      <c r="H1049" s="80">
        <v>115.1532</v>
      </c>
      <c r="I1049" s="16">
        <f t="shared" si="80"/>
        <v>120.81149646615449</v>
      </c>
      <c r="J1049" s="5">
        <f t="shared" si="81"/>
        <v>-5.6582964661544963</v>
      </c>
      <c r="K1049" s="5">
        <f t="shared" si="82"/>
        <v>5.6582964661544963</v>
      </c>
      <c r="L1049" s="5">
        <f t="shared" si="83"/>
        <v>32.016318898896458</v>
      </c>
      <c r="M1049" s="54">
        <f t="shared" si="84"/>
        <v>4.9137118778761653E-2</v>
      </c>
    </row>
    <row r="1050" spans="7:13" x14ac:dyDescent="0.3">
      <c r="G1050" s="79">
        <v>44984</v>
      </c>
      <c r="H1050" s="80">
        <v>115.63120000000001</v>
      </c>
      <c r="I1050" s="16">
        <f t="shared" si="80"/>
        <v>120.24566681953905</v>
      </c>
      <c r="J1050" s="5">
        <f t="shared" si="81"/>
        <v>-4.6144668195390466</v>
      </c>
      <c r="K1050" s="5">
        <f t="shared" si="82"/>
        <v>4.6144668195390466</v>
      </c>
      <c r="L1050" s="5">
        <f t="shared" si="83"/>
        <v>21.293304028626803</v>
      </c>
      <c r="M1050" s="54">
        <f t="shared" si="84"/>
        <v>3.9906762357729109E-2</v>
      </c>
    </row>
    <row r="1051" spans="7:13" x14ac:dyDescent="0.3">
      <c r="G1051" s="79">
        <v>44985</v>
      </c>
      <c r="H1051" s="80">
        <v>115.8848</v>
      </c>
      <c r="I1051" s="16">
        <f t="shared" si="80"/>
        <v>119.78422013758515</v>
      </c>
      <c r="J1051" s="5">
        <f t="shared" si="81"/>
        <v>-3.8994201375851532</v>
      </c>
      <c r="K1051" s="5">
        <f t="shared" si="82"/>
        <v>3.8994201375851532</v>
      </c>
      <c r="L1051" s="5">
        <f t="shared" si="83"/>
        <v>15.205477409404615</v>
      </c>
      <c r="M1051" s="54">
        <f t="shared" si="84"/>
        <v>3.3649107886324636E-2</v>
      </c>
    </row>
    <row r="1052" spans="7:13" x14ac:dyDescent="0.3">
      <c r="G1052" s="79">
        <v>44986</v>
      </c>
      <c r="H1052" s="80">
        <v>115.68</v>
      </c>
      <c r="I1052" s="16">
        <f t="shared" si="80"/>
        <v>119.39427812382664</v>
      </c>
      <c r="J1052" s="5">
        <f t="shared" si="81"/>
        <v>-3.7142781238266309</v>
      </c>
      <c r="K1052" s="5">
        <f t="shared" si="82"/>
        <v>3.7142781238266309</v>
      </c>
      <c r="L1052" s="5">
        <f t="shared" si="83"/>
        <v>13.795861981137078</v>
      </c>
      <c r="M1052" s="54">
        <f t="shared" si="84"/>
        <v>3.2108213380244041E-2</v>
      </c>
    </row>
    <row r="1053" spans="7:13" x14ac:dyDescent="0.3">
      <c r="G1053" s="79">
        <v>44987</v>
      </c>
      <c r="H1053" s="80">
        <v>116.6555</v>
      </c>
      <c r="I1053" s="16">
        <f t="shared" si="80"/>
        <v>119.02285031144397</v>
      </c>
      <c r="J1053" s="5">
        <f t="shared" si="81"/>
        <v>-2.3673503114439711</v>
      </c>
      <c r="K1053" s="5">
        <f t="shared" si="82"/>
        <v>2.3673503114439711</v>
      </c>
      <c r="L1053" s="5">
        <f t="shared" si="83"/>
        <v>5.6043474970938671</v>
      </c>
      <c r="M1053" s="54">
        <f t="shared" si="84"/>
        <v>2.0293516477525458E-2</v>
      </c>
    </row>
    <row r="1054" spans="7:13" x14ac:dyDescent="0.3">
      <c r="G1054" s="79">
        <v>44988</v>
      </c>
      <c r="H1054" s="80">
        <v>118.31870000000001</v>
      </c>
      <c r="I1054" s="16">
        <f t="shared" si="80"/>
        <v>118.78611528029957</v>
      </c>
      <c r="J1054" s="5">
        <f t="shared" si="81"/>
        <v>-0.46741528029956214</v>
      </c>
      <c r="K1054" s="5">
        <f t="shared" si="82"/>
        <v>0.46741528029956214</v>
      </c>
      <c r="L1054" s="5">
        <f t="shared" si="83"/>
        <v>0.21847704425751824</v>
      </c>
      <c r="M1054" s="54">
        <f t="shared" si="84"/>
        <v>3.9504768079733979E-3</v>
      </c>
    </row>
    <row r="1055" spans="7:13" x14ac:dyDescent="0.3">
      <c r="G1055" s="79">
        <v>44991</v>
      </c>
      <c r="H1055" s="80">
        <v>117.5654</v>
      </c>
      <c r="I1055" s="16">
        <f t="shared" si="80"/>
        <v>118.73937375226961</v>
      </c>
      <c r="J1055" s="5">
        <f t="shared" si="81"/>
        <v>-1.1739737522696174</v>
      </c>
      <c r="K1055" s="5">
        <f t="shared" si="82"/>
        <v>1.1739737522696174</v>
      </c>
      <c r="L1055" s="5">
        <f t="shared" si="83"/>
        <v>1.378214371018005</v>
      </c>
      <c r="M1055" s="54">
        <f t="shared" si="84"/>
        <v>9.9857079741966382E-3</v>
      </c>
    </row>
    <row r="1056" spans="7:13" x14ac:dyDescent="0.3">
      <c r="G1056" s="79">
        <v>44992</v>
      </c>
      <c r="H1056" s="80">
        <v>116.9979</v>
      </c>
      <c r="I1056" s="16">
        <f t="shared" si="80"/>
        <v>118.62197637704266</v>
      </c>
      <c r="J1056" s="5">
        <f t="shared" si="81"/>
        <v>-1.6240763770426554</v>
      </c>
      <c r="K1056" s="5">
        <f t="shared" si="82"/>
        <v>1.6240763770426554</v>
      </c>
      <c r="L1056" s="5">
        <f t="shared" si="83"/>
        <v>2.6376240784679972</v>
      </c>
      <c r="M1056" s="54">
        <f t="shared" si="84"/>
        <v>1.3881243826108463E-2</v>
      </c>
    </row>
    <row r="1057" spans="7:13" x14ac:dyDescent="0.3">
      <c r="G1057" s="79">
        <v>44993</v>
      </c>
      <c r="H1057" s="80">
        <v>117.2621</v>
      </c>
      <c r="I1057" s="16">
        <f t="shared" si="80"/>
        <v>118.45956873933838</v>
      </c>
      <c r="J1057" s="5">
        <f t="shared" si="81"/>
        <v>-1.1974687393383761</v>
      </c>
      <c r="K1057" s="5">
        <f t="shared" si="82"/>
        <v>1.1974687393383761</v>
      </c>
      <c r="L1057" s="5">
        <f t="shared" si="83"/>
        <v>1.4339313816926396</v>
      </c>
      <c r="M1057" s="54">
        <f t="shared" si="84"/>
        <v>1.0211899150180458E-2</v>
      </c>
    </row>
    <row r="1058" spans="7:13" x14ac:dyDescent="0.3">
      <c r="G1058" s="79">
        <v>44994</v>
      </c>
      <c r="H1058" s="80">
        <v>115.3152</v>
      </c>
      <c r="I1058" s="16">
        <f t="shared" si="80"/>
        <v>118.33982186540456</v>
      </c>
      <c r="J1058" s="5">
        <f t="shared" si="81"/>
        <v>-3.0246218654045549</v>
      </c>
      <c r="K1058" s="5">
        <f t="shared" si="82"/>
        <v>3.0246218654045549</v>
      </c>
      <c r="L1058" s="5">
        <f t="shared" si="83"/>
        <v>9.1483374286833303</v>
      </c>
      <c r="M1058" s="54">
        <f t="shared" si="84"/>
        <v>2.6229168968224092E-2</v>
      </c>
    </row>
    <row r="1059" spans="7:13" x14ac:dyDescent="0.3">
      <c r="G1059" s="79">
        <v>44995</v>
      </c>
      <c r="H1059" s="80">
        <v>114.9434</v>
      </c>
      <c r="I1059" s="16">
        <f t="shared" si="80"/>
        <v>118.03735967886411</v>
      </c>
      <c r="J1059" s="5">
        <f t="shared" si="81"/>
        <v>-3.0939596788641097</v>
      </c>
      <c r="K1059" s="5">
        <f t="shared" si="82"/>
        <v>3.0939596788641097</v>
      </c>
      <c r="L1059" s="5">
        <f t="shared" si="83"/>
        <v>9.572586494436905</v>
      </c>
      <c r="M1059" s="54">
        <f t="shared" si="84"/>
        <v>2.6917245173399339E-2</v>
      </c>
    </row>
    <row r="1060" spans="7:13" x14ac:dyDescent="0.3">
      <c r="G1060" s="79">
        <v>44998</v>
      </c>
      <c r="H1060" s="80">
        <v>114.3271</v>
      </c>
      <c r="I1060" s="16">
        <f t="shared" si="80"/>
        <v>117.72796371097769</v>
      </c>
      <c r="J1060" s="5">
        <f t="shared" si="81"/>
        <v>-3.4008637109776885</v>
      </c>
      <c r="K1060" s="5">
        <f t="shared" si="82"/>
        <v>3.4008637109776885</v>
      </c>
      <c r="L1060" s="5">
        <f t="shared" si="83"/>
        <v>11.565873980644934</v>
      </c>
      <c r="M1060" s="54">
        <f t="shared" si="84"/>
        <v>2.9746785416385865E-2</v>
      </c>
    </row>
    <row r="1061" spans="7:13" x14ac:dyDescent="0.3">
      <c r="G1061" s="79">
        <v>44999</v>
      </c>
      <c r="H1061" s="80">
        <v>116.4207</v>
      </c>
      <c r="I1061" s="16">
        <f t="shared" si="80"/>
        <v>117.38787733987992</v>
      </c>
      <c r="J1061" s="5">
        <f t="shared" si="81"/>
        <v>-0.9671773398799246</v>
      </c>
      <c r="K1061" s="5">
        <f t="shared" si="82"/>
        <v>0.9671773398799246</v>
      </c>
      <c r="L1061" s="5">
        <f t="shared" si="83"/>
        <v>0.93543200677720717</v>
      </c>
      <c r="M1061" s="54">
        <f t="shared" si="84"/>
        <v>8.3076062923511419E-3</v>
      </c>
    </row>
    <row r="1062" spans="7:13" x14ac:dyDescent="0.3">
      <c r="G1062" s="79">
        <v>45000</v>
      </c>
      <c r="H1062" s="80">
        <v>115.6087</v>
      </c>
      <c r="I1062" s="16">
        <f t="shared" si="80"/>
        <v>117.29115960589193</v>
      </c>
      <c r="J1062" s="5">
        <f t="shared" si="81"/>
        <v>-1.6824596058919354</v>
      </c>
      <c r="K1062" s="5">
        <f t="shared" si="82"/>
        <v>1.6824596058919354</v>
      </c>
      <c r="L1062" s="5">
        <f t="shared" si="83"/>
        <v>2.8306703254580468</v>
      </c>
      <c r="M1062" s="54">
        <f t="shared" si="84"/>
        <v>1.4553053584132817E-2</v>
      </c>
    </row>
    <row r="1063" spans="7:13" x14ac:dyDescent="0.3">
      <c r="G1063" s="79">
        <v>45001</v>
      </c>
      <c r="H1063" s="80">
        <v>118.03489999999999</v>
      </c>
      <c r="I1063" s="16">
        <f t="shared" si="80"/>
        <v>117.12291364530273</v>
      </c>
      <c r="J1063" s="5">
        <f t="shared" si="81"/>
        <v>0.91198635469726241</v>
      </c>
      <c r="K1063" s="5">
        <f t="shared" si="82"/>
        <v>0.91198635469726241</v>
      </c>
      <c r="L1063" s="5">
        <f t="shared" si="83"/>
        <v>0.83171911115400088</v>
      </c>
      <c r="M1063" s="54">
        <f t="shared" si="84"/>
        <v>7.7264127363793457E-3</v>
      </c>
    </row>
    <row r="1064" spans="7:13" x14ac:dyDescent="0.3">
      <c r="G1064" s="79">
        <v>45002</v>
      </c>
      <c r="H1064" s="80">
        <v>117.78060000000001</v>
      </c>
      <c r="I1064" s="16">
        <f t="shared" si="80"/>
        <v>117.21411228077245</v>
      </c>
      <c r="J1064" s="5">
        <f t="shared" si="81"/>
        <v>0.56648771922755259</v>
      </c>
      <c r="K1064" s="5">
        <f t="shared" si="82"/>
        <v>0.56648771922755259</v>
      </c>
      <c r="L1064" s="5">
        <f t="shared" si="83"/>
        <v>0.32090833603563446</v>
      </c>
      <c r="M1064" s="54">
        <f t="shared" si="84"/>
        <v>4.8096861386981602E-3</v>
      </c>
    </row>
    <row r="1065" spans="7:13" x14ac:dyDescent="0.3">
      <c r="G1065" s="79">
        <v>45005</v>
      </c>
      <c r="H1065" s="80">
        <v>118.57299999999999</v>
      </c>
      <c r="I1065" s="16">
        <f t="shared" si="80"/>
        <v>117.27076105269521</v>
      </c>
      <c r="J1065" s="5">
        <f t="shared" si="81"/>
        <v>1.3022389473047866</v>
      </c>
      <c r="K1065" s="5">
        <f t="shared" si="82"/>
        <v>1.3022389473047866</v>
      </c>
      <c r="L1065" s="5">
        <f t="shared" si="83"/>
        <v>1.6958262758774789</v>
      </c>
      <c r="M1065" s="54">
        <f t="shared" si="84"/>
        <v>1.0982592557367922E-2</v>
      </c>
    </row>
    <row r="1066" spans="7:13" x14ac:dyDescent="0.3">
      <c r="G1066" s="79">
        <v>45006</v>
      </c>
      <c r="H1066" s="80">
        <v>122.8874</v>
      </c>
      <c r="I1066" s="16">
        <f t="shared" si="80"/>
        <v>117.40098494742568</v>
      </c>
      <c r="J1066" s="5">
        <f t="shared" si="81"/>
        <v>5.4864150525743156</v>
      </c>
      <c r="K1066" s="5">
        <f t="shared" si="82"/>
        <v>5.4864150525743156</v>
      </c>
      <c r="L1066" s="5">
        <f t="shared" si="83"/>
        <v>30.100750129114029</v>
      </c>
      <c r="M1066" s="54">
        <f t="shared" si="84"/>
        <v>4.4645871363331924E-2</v>
      </c>
    </row>
    <row r="1067" spans="7:13" x14ac:dyDescent="0.3">
      <c r="G1067" s="79">
        <v>45007</v>
      </c>
      <c r="H1067" s="80">
        <v>116.90989999999999</v>
      </c>
      <c r="I1067" s="16">
        <f t="shared" si="80"/>
        <v>117.94962645268312</v>
      </c>
      <c r="J1067" s="5">
        <f t="shared" si="81"/>
        <v>-1.0397264526831265</v>
      </c>
      <c r="K1067" s="5">
        <f t="shared" si="82"/>
        <v>1.0397264526831265</v>
      </c>
      <c r="L1067" s="5">
        <f t="shared" si="83"/>
        <v>1.0810310964090377</v>
      </c>
      <c r="M1067" s="54">
        <f t="shared" si="84"/>
        <v>8.8933995554108473E-3</v>
      </c>
    </row>
    <row r="1068" spans="7:13" x14ac:dyDescent="0.3">
      <c r="G1068" s="79">
        <v>45008</v>
      </c>
      <c r="H1068" s="80">
        <v>118.348</v>
      </c>
      <c r="I1068" s="16">
        <f t="shared" si="80"/>
        <v>117.84565380741481</v>
      </c>
      <c r="J1068" s="5">
        <f t="shared" si="81"/>
        <v>0.50234619258519331</v>
      </c>
      <c r="K1068" s="5">
        <f t="shared" si="82"/>
        <v>0.50234619258519331</v>
      </c>
      <c r="L1068" s="5">
        <f t="shared" si="83"/>
        <v>0.25235169720484013</v>
      </c>
      <c r="M1068" s="54">
        <f t="shared" si="84"/>
        <v>4.2446529944333098E-3</v>
      </c>
    </row>
    <row r="1069" spans="7:13" x14ac:dyDescent="0.3">
      <c r="G1069" s="79">
        <v>45009</v>
      </c>
      <c r="H1069" s="80">
        <v>118.0936</v>
      </c>
      <c r="I1069" s="16">
        <f t="shared" si="80"/>
        <v>117.89588842667332</v>
      </c>
      <c r="J1069" s="5">
        <f t="shared" si="81"/>
        <v>0.19771157332667144</v>
      </c>
      <c r="K1069" s="5">
        <f t="shared" si="82"/>
        <v>0.19771157332667144</v>
      </c>
      <c r="L1069" s="5">
        <f t="shared" si="83"/>
        <v>3.9089866227307778E-2</v>
      </c>
      <c r="M1069" s="54">
        <f t="shared" si="84"/>
        <v>1.6741938032769892E-3</v>
      </c>
    </row>
    <row r="1070" spans="7:13" x14ac:dyDescent="0.3">
      <c r="G1070" s="79">
        <v>45012</v>
      </c>
      <c r="H1070" s="80">
        <v>115.2565</v>
      </c>
      <c r="I1070" s="16">
        <f t="shared" si="80"/>
        <v>117.91565958400599</v>
      </c>
      <c r="J1070" s="5">
        <f t="shared" si="81"/>
        <v>-2.659159584005991</v>
      </c>
      <c r="K1070" s="5">
        <f t="shared" si="82"/>
        <v>2.659159584005991</v>
      </c>
      <c r="L1070" s="5">
        <f t="shared" si="83"/>
        <v>7.0711296932109144</v>
      </c>
      <c r="M1070" s="54">
        <f t="shared" si="84"/>
        <v>2.3071666968943104E-2</v>
      </c>
    </row>
    <row r="1071" spans="7:13" x14ac:dyDescent="0.3">
      <c r="G1071" s="79">
        <v>45013</v>
      </c>
      <c r="H1071" s="80">
        <v>115.3152</v>
      </c>
      <c r="I1071" s="16">
        <f t="shared" si="80"/>
        <v>117.6497436256054</v>
      </c>
      <c r="J1071" s="5">
        <f t="shared" si="81"/>
        <v>-2.3345436256053915</v>
      </c>
      <c r="K1071" s="5">
        <f t="shared" si="82"/>
        <v>2.3345436256053915</v>
      </c>
      <c r="L1071" s="5">
        <f t="shared" si="83"/>
        <v>5.4500939398547663</v>
      </c>
      <c r="M1071" s="54">
        <f t="shared" si="84"/>
        <v>2.0244890748187503E-2</v>
      </c>
    </row>
    <row r="1072" spans="7:13" x14ac:dyDescent="0.3">
      <c r="G1072" s="79">
        <v>45014</v>
      </c>
      <c r="H1072" s="80">
        <v>117.8784</v>
      </c>
      <c r="I1072" s="16">
        <f t="shared" si="80"/>
        <v>117.41628926304486</v>
      </c>
      <c r="J1072" s="5">
        <f t="shared" si="81"/>
        <v>0.4621107369551396</v>
      </c>
      <c r="K1072" s="5">
        <f t="shared" si="82"/>
        <v>0.4621107369551396</v>
      </c>
      <c r="L1072" s="5">
        <f t="shared" si="83"/>
        <v>0.21354633320922223</v>
      </c>
      <c r="M1072" s="54">
        <f t="shared" si="84"/>
        <v>3.9202325188935341E-3</v>
      </c>
    </row>
    <row r="1073" spans="7:13" x14ac:dyDescent="0.3">
      <c r="G1073" s="79">
        <v>45015</v>
      </c>
      <c r="H1073" s="80">
        <v>117.4969</v>
      </c>
      <c r="I1073" s="16">
        <f t="shared" si="80"/>
        <v>117.46250033674038</v>
      </c>
      <c r="J1073" s="5">
        <f t="shared" si="81"/>
        <v>3.4399663259620183E-2</v>
      </c>
      <c r="K1073" s="5">
        <f t="shared" si="82"/>
        <v>3.4399663259620183E-2</v>
      </c>
      <c r="L1073" s="5">
        <f t="shared" si="83"/>
        <v>1.1833368323752628E-3</v>
      </c>
      <c r="M1073" s="54">
        <f t="shared" si="84"/>
        <v>2.9277081573743802E-4</v>
      </c>
    </row>
    <row r="1074" spans="7:13" x14ac:dyDescent="0.3">
      <c r="G1074" s="79">
        <v>45016</v>
      </c>
      <c r="H1074" s="80">
        <v>119.98180000000001</v>
      </c>
      <c r="I1074" s="16">
        <f t="shared" si="80"/>
        <v>117.46594030306635</v>
      </c>
      <c r="J1074" s="5">
        <f t="shared" si="81"/>
        <v>2.51585969693366</v>
      </c>
      <c r="K1074" s="5">
        <f t="shared" si="82"/>
        <v>2.51585969693366</v>
      </c>
      <c r="L1074" s="5">
        <f t="shared" si="83"/>
        <v>6.3295500146551271</v>
      </c>
      <c r="M1074" s="54">
        <f t="shared" si="84"/>
        <v>2.0968677723901957E-2</v>
      </c>
    </row>
    <row r="1075" spans="7:13" x14ac:dyDescent="0.3">
      <c r="G1075" s="79">
        <v>45019</v>
      </c>
      <c r="H1075" s="80">
        <v>119.03279999999999</v>
      </c>
      <c r="I1075" s="16">
        <f t="shared" si="80"/>
        <v>117.71752627275971</v>
      </c>
      <c r="J1075" s="5">
        <f t="shared" si="81"/>
        <v>1.3152737272402817</v>
      </c>
      <c r="K1075" s="5">
        <f t="shared" si="82"/>
        <v>1.3152737272402817</v>
      </c>
      <c r="L1075" s="5">
        <f t="shared" si="83"/>
        <v>1.7299449775685429</v>
      </c>
      <c r="M1075" s="54">
        <f t="shared" si="84"/>
        <v>1.1049674772334027E-2</v>
      </c>
    </row>
    <row r="1076" spans="7:13" x14ac:dyDescent="0.3">
      <c r="G1076" s="79">
        <v>45020</v>
      </c>
      <c r="H1076" s="80">
        <v>121.009</v>
      </c>
      <c r="I1076" s="16">
        <f t="shared" si="80"/>
        <v>117.84905364548374</v>
      </c>
      <c r="J1076" s="5">
        <f t="shared" si="81"/>
        <v>3.1599463545162649</v>
      </c>
      <c r="K1076" s="5">
        <f t="shared" si="82"/>
        <v>3.1599463545162649</v>
      </c>
      <c r="L1076" s="5">
        <f t="shared" si="83"/>
        <v>9.9852609634206324</v>
      </c>
      <c r="M1076" s="54">
        <f t="shared" si="84"/>
        <v>2.6113316815412613E-2</v>
      </c>
    </row>
    <row r="1077" spans="7:13" x14ac:dyDescent="0.3">
      <c r="G1077" s="79">
        <v>45021</v>
      </c>
      <c r="H1077" s="80">
        <v>118.2795</v>
      </c>
      <c r="I1077" s="16">
        <f t="shared" si="80"/>
        <v>118.16504828093537</v>
      </c>
      <c r="J1077" s="5">
        <f t="shared" si="81"/>
        <v>0.11445171906463258</v>
      </c>
      <c r="K1077" s="5">
        <f t="shared" si="82"/>
        <v>0.11445171906463258</v>
      </c>
      <c r="L1077" s="5">
        <f t="shared" si="83"/>
        <v>1.3099195996849581E-2</v>
      </c>
      <c r="M1077" s="54">
        <f t="shared" si="84"/>
        <v>9.6763783296879499E-4</v>
      </c>
    </row>
    <row r="1078" spans="7:13" x14ac:dyDescent="0.3">
      <c r="G1078" s="79">
        <v>45022</v>
      </c>
      <c r="H1078" s="80">
        <v>117.6143</v>
      </c>
      <c r="I1078" s="16">
        <f t="shared" si="80"/>
        <v>118.17649345284184</v>
      </c>
      <c r="J1078" s="5">
        <f t="shared" si="81"/>
        <v>-0.5621934528418393</v>
      </c>
      <c r="K1078" s="5">
        <f t="shared" si="82"/>
        <v>0.5621934528418393</v>
      </c>
      <c r="L1078" s="5">
        <f t="shared" si="83"/>
        <v>0.3160614784182294</v>
      </c>
      <c r="M1078" s="54">
        <f t="shared" si="84"/>
        <v>4.7799753332871883E-3</v>
      </c>
    </row>
    <row r="1079" spans="7:13" x14ac:dyDescent="0.3">
      <c r="G1079" s="79">
        <v>45026</v>
      </c>
      <c r="H1079" s="80">
        <v>119.2676</v>
      </c>
      <c r="I1079" s="16">
        <f t="shared" si="80"/>
        <v>118.12027410755766</v>
      </c>
      <c r="J1079" s="5">
        <f t="shared" si="81"/>
        <v>1.1473258924423391</v>
      </c>
      <c r="K1079" s="5">
        <f t="shared" si="82"/>
        <v>1.1473258924423391</v>
      </c>
      <c r="L1079" s="5">
        <f t="shared" si="83"/>
        <v>1.3163567034686099</v>
      </c>
      <c r="M1079" s="54">
        <f t="shared" si="84"/>
        <v>9.6197617160263052E-3</v>
      </c>
    </row>
    <row r="1080" spans="7:13" x14ac:dyDescent="0.3">
      <c r="G1080" s="79">
        <v>45027</v>
      </c>
      <c r="H1080" s="80">
        <v>120.6275</v>
      </c>
      <c r="I1080" s="16">
        <f t="shared" si="80"/>
        <v>118.2350066968019</v>
      </c>
      <c r="J1080" s="5">
        <f t="shared" si="81"/>
        <v>2.3924933031980942</v>
      </c>
      <c r="K1080" s="5">
        <f t="shared" si="82"/>
        <v>2.3924933031980942</v>
      </c>
      <c r="L1080" s="5">
        <f t="shared" si="83"/>
        <v>5.7240242058477273</v>
      </c>
      <c r="M1080" s="54">
        <f t="shared" si="84"/>
        <v>1.9833730311894834E-2</v>
      </c>
    </row>
    <row r="1081" spans="7:13" x14ac:dyDescent="0.3">
      <c r="G1081" s="79">
        <v>45028</v>
      </c>
      <c r="H1081" s="80">
        <v>120.97969999999999</v>
      </c>
      <c r="I1081" s="16">
        <f t="shared" si="80"/>
        <v>118.47425602712173</v>
      </c>
      <c r="J1081" s="5">
        <f t="shared" si="81"/>
        <v>2.5054439728782683</v>
      </c>
      <c r="K1081" s="5">
        <f t="shared" si="82"/>
        <v>2.5054439728782683</v>
      </c>
      <c r="L1081" s="5">
        <f t="shared" si="83"/>
        <v>6.2772495012320402</v>
      </c>
      <c r="M1081" s="54">
        <f t="shared" si="84"/>
        <v>2.070962296053196E-2</v>
      </c>
    </row>
    <row r="1082" spans="7:13" x14ac:dyDescent="0.3">
      <c r="G1082" s="79">
        <v>45029</v>
      </c>
      <c r="H1082" s="80">
        <v>123.6897</v>
      </c>
      <c r="I1082" s="16">
        <f t="shared" si="80"/>
        <v>118.72480042440957</v>
      </c>
      <c r="J1082" s="5">
        <f t="shared" si="81"/>
        <v>4.9648995755904366</v>
      </c>
      <c r="K1082" s="5">
        <f t="shared" si="82"/>
        <v>4.9648995755904366</v>
      </c>
      <c r="L1082" s="5">
        <f t="shared" si="83"/>
        <v>24.650227795698097</v>
      </c>
      <c r="M1082" s="54">
        <f t="shared" si="84"/>
        <v>4.0139959718476448E-2</v>
      </c>
    </row>
    <row r="1083" spans="7:13" x14ac:dyDescent="0.3">
      <c r="G1083" s="79">
        <v>45030</v>
      </c>
      <c r="H1083" s="80">
        <v>123.2201</v>
      </c>
      <c r="I1083" s="16">
        <f t="shared" si="80"/>
        <v>119.22129038196861</v>
      </c>
      <c r="J1083" s="5">
        <f t="shared" si="81"/>
        <v>3.9988096180313875</v>
      </c>
      <c r="K1083" s="5">
        <f t="shared" si="82"/>
        <v>3.9988096180313875</v>
      </c>
      <c r="L1083" s="5">
        <f t="shared" si="83"/>
        <v>15.990478361260331</v>
      </c>
      <c r="M1083" s="54">
        <f t="shared" si="84"/>
        <v>3.2452575659583031E-2</v>
      </c>
    </row>
    <row r="1084" spans="7:13" x14ac:dyDescent="0.3">
      <c r="G1084" s="79">
        <v>45033</v>
      </c>
      <c r="H1084" s="80">
        <v>123.45489999999999</v>
      </c>
      <c r="I1084" s="16">
        <f t="shared" si="80"/>
        <v>119.62117134377176</v>
      </c>
      <c r="J1084" s="5">
        <f t="shared" si="81"/>
        <v>3.8337286562282316</v>
      </c>
      <c r="K1084" s="5">
        <f t="shared" si="82"/>
        <v>3.8337286562282316</v>
      </c>
      <c r="L1084" s="5">
        <f t="shared" si="83"/>
        <v>14.697475409585522</v>
      </c>
      <c r="M1084" s="54">
        <f t="shared" si="84"/>
        <v>3.1053677547251926E-2</v>
      </c>
    </row>
    <row r="1085" spans="7:13" x14ac:dyDescent="0.3">
      <c r="G1085" s="79">
        <v>45034</v>
      </c>
      <c r="H1085" s="80">
        <v>123.4744</v>
      </c>
      <c r="I1085" s="16">
        <f t="shared" si="80"/>
        <v>120.00454420939458</v>
      </c>
      <c r="J1085" s="5">
        <f t="shared" si="81"/>
        <v>3.4698557906054219</v>
      </c>
      <c r="K1085" s="5">
        <f t="shared" si="82"/>
        <v>3.4698557906054219</v>
      </c>
      <c r="L1085" s="5">
        <f t="shared" si="83"/>
        <v>12.039899207597978</v>
      </c>
      <c r="M1085" s="54">
        <f t="shared" si="84"/>
        <v>2.8101823459805612E-2</v>
      </c>
    </row>
    <row r="1086" spans="7:13" x14ac:dyDescent="0.3">
      <c r="G1086" s="79">
        <v>45035</v>
      </c>
      <c r="H1086" s="80">
        <v>122.9461</v>
      </c>
      <c r="I1086" s="16">
        <f t="shared" si="80"/>
        <v>120.35152978845512</v>
      </c>
      <c r="J1086" s="5">
        <f t="shared" si="81"/>
        <v>2.5945702115448768</v>
      </c>
      <c r="K1086" s="5">
        <f t="shared" si="82"/>
        <v>2.5945702115448768</v>
      </c>
      <c r="L1086" s="5">
        <f t="shared" si="83"/>
        <v>6.7317945826360264</v>
      </c>
      <c r="M1086" s="54">
        <f t="shared" si="84"/>
        <v>2.1103314473129905E-2</v>
      </c>
    </row>
    <row r="1087" spans="7:13" x14ac:dyDescent="0.3">
      <c r="G1087" s="79">
        <v>45036</v>
      </c>
      <c r="H1087" s="80">
        <v>121.7526</v>
      </c>
      <c r="I1087" s="16">
        <f t="shared" si="80"/>
        <v>120.61098680960961</v>
      </c>
      <c r="J1087" s="5">
        <f t="shared" si="81"/>
        <v>1.1416131903903874</v>
      </c>
      <c r="K1087" s="5">
        <f t="shared" si="82"/>
        <v>1.1416131903903874</v>
      </c>
      <c r="L1087" s="5">
        <f t="shared" si="83"/>
        <v>1.3032806764733189</v>
      </c>
      <c r="M1087" s="54">
        <f t="shared" si="84"/>
        <v>9.3764994783716114E-3</v>
      </c>
    </row>
    <row r="1088" spans="7:13" x14ac:dyDescent="0.3">
      <c r="G1088" s="79">
        <v>45037</v>
      </c>
      <c r="H1088" s="80">
        <v>122.8092</v>
      </c>
      <c r="I1088" s="16">
        <f t="shared" si="80"/>
        <v>120.72514812864867</v>
      </c>
      <c r="J1088" s="5">
        <f t="shared" si="81"/>
        <v>2.0840518713513347</v>
      </c>
      <c r="K1088" s="5">
        <f t="shared" si="82"/>
        <v>2.0840518713513347</v>
      </c>
      <c r="L1088" s="5">
        <f t="shared" si="83"/>
        <v>4.3432722024829999</v>
      </c>
      <c r="M1088" s="54">
        <f t="shared" si="84"/>
        <v>1.6969835088505865E-2</v>
      </c>
    </row>
    <row r="1089" spans="7:13" x14ac:dyDescent="0.3">
      <c r="G1089" s="79">
        <v>45040</v>
      </c>
      <c r="H1089" s="80">
        <v>124.33540000000001</v>
      </c>
      <c r="I1089" s="16">
        <f t="shared" si="80"/>
        <v>120.9335533157838</v>
      </c>
      <c r="J1089" s="5">
        <f t="shared" si="81"/>
        <v>3.4018466842162098</v>
      </c>
      <c r="K1089" s="5">
        <f t="shared" si="82"/>
        <v>3.4018466842162098</v>
      </c>
      <c r="L1089" s="5">
        <f t="shared" si="83"/>
        <v>11.572560862912821</v>
      </c>
      <c r="M1089" s="54">
        <f t="shared" si="84"/>
        <v>2.7360242410578238E-2</v>
      </c>
    </row>
    <row r="1090" spans="7:13" x14ac:dyDescent="0.3">
      <c r="G1090" s="79">
        <v>45041</v>
      </c>
      <c r="H1090" s="80">
        <v>121.958</v>
      </c>
      <c r="I1090" s="16">
        <f t="shared" si="80"/>
        <v>121.27373798420541</v>
      </c>
      <c r="J1090" s="5">
        <f t="shared" si="81"/>
        <v>0.68426201579458734</v>
      </c>
      <c r="K1090" s="5">
        <f t="shared" si="82"/>
        <v>0.68426201579458734</v>
      </c>
      <c r="L1090" s="5">
        <f t="shared" si="83"/>
        <v>0.46821450625927208</v>
      </c>
      <c r="M1090" s="54">
        <f t="shared" si="84"/>
        <v>5.6106365781218729E-3</v>
      </c>
    </row>
    <row r="1091" spans="7:13" x14ac:dyDescent="0.3">
      <c r="G1091" s="79">
        <v>45042</v>
      </c>
      <c r="H1091" s="80">
        <v>121.1558</v>
      </c>
      <c r="I1091" s="16">
        <f t="shared" si="80"/>
        <v>121.34216418578488</v>
      </c>
      <c r="J1091" s="5">
        <f t="shared" si="81"/>
        <v>-0.1863641857848819</v>
      </c>
      <c r="K1091" s="5">
        <f t="shared" si="82"/>
        <v>0.1863641857848819</v>
      </c>
      <c r="L1091" s="5">
        <f t="shared" si="83"/>
        <v>3.4731609743261976E-2</v>
      </c>
      <c r="M1091" s="54">
        <f t="shared" si="84"/>
        <v>1.5382192663073654E-3</v>
      </c>
    </row>
    <row r="1092" spans="7:13" x14ac:dyDescent="0.3">
      <c r="G1092" s="79">
        <v>45043</v>
      </c>
      <c r="H1092" s="80">
        <v>122.9755</v>
      </c>
      <c r="I1092" s="16">
        <f t="shared" si="80"/>
        <v>121.3235277672064</v>
      </c>
      <c r="J1092" s="5">
        <f t="shared" si="81"/>
        <v>1.6519722327935966</v>
      </c>
      <c r="K1092" s="5">
        <f t="shared" si="82"/>
        <v>1.6519722327935966</v>
      </c>
      <c r="L1092" s="5">
        <f t="shared" si="83"/>
        <v>2.7290122579210609</v>
      </c>
      <c r="M1092" s="54">
        <f t="shared" si="84"/>
        <v>1.3433344306740747E-2</v>
      </c>
    </row>
    <row r="1093" spans="7:13" x14ac:dyDescent="0.3">
      <c r="G1093" s="79">
        <v>45044</v>
      </c>
      <c r="H1093" s="80">
        <v>123.9734</v>
      </c>
      <c r="I1093" s="16">
        <f t="shared" si="80"/>
        <v>121.48872499048576</v>
      </c>
      <c r="J1093" s="5">
        <f t="shared" si="81"/>
        <v>2.484675009514234</v>
      </c>
      <c r="K1093" s="5">
        <f t="shared" si="82"/>
        <v>2.484675009514234</v>
      </c>
      <c r="L1093" s="5">
        <f t="shared" si="83"/>
        <v>6.173609902904559</v>
      </c>
      <c r="M1093" s="54">
        <f t="shared" si="84"/>
        <v>2.0042001022108243E-2</v>
      </c>
    </row>
    <row r="1094" spans="7:13" x14ac:dyDescent="0.3">
      <c r="G1094" s="79">
        <v>45047</v>
      </c>
      <c r="H1094" s="80">
        <v>125.1474</v>
      </c>
      <c r="I1094" s="16">
        <f t="shared" ref="I1094:I1157" si="85">alpha*H1093+(1-alpha)*I1093</f>
        <v>121.73719249143718</v>
      </c>
      <c r="J1094" s="5">
        <f t="shared" ref="J1094:J1157" si="86">H1094-I1094</f>
        <v>3.4102075085628201</v>
      </c>
      <c r="K1094" s="5">
        <f t="shared" ref="K1094:K1157" si="87">ABS(J1094)</f>
        <v>3.4102075085628201</v>
      </c>
      <c r="L1094" s="5">
        <f t="shared" ref="L1094:L1157" si="88">J1094^2</f>
        <v>11.629515251458237</v>
      </c>
      <c r="M1094" s="54">
        <f t="shared" ref="M1094:M1157" si="89">K1094/H1094</f>
        <v>2.7249527425762102E-2</v>
      </c>
    </row>
    <row r="1095" spans="7:13" x14ac:dyDescent="0.3">
      <c r="G1095" s="79">
        <v>45048</v>
      </c>
      <c r="H1095" s="80">
        <v>124.5017</v>
      </c>
      <c r="I1095" s="16">
        <f t="shared" si="85"/>
        <v>122.07821324229347</v>
      </c>
      <c r="J1095" s="5">
        <f t="shared" si="86"/>
        <v>2.4234867577065273</v>
      </c>
      <c r="K1095" s="5">
        <f t="shared" si="87"/>
        <v>2.4234867577065273</v>
      </c>
      <c r="L1095" s="5">
        <f t="shared" si="88"/>
        <v>5.8732880647788965</v>
      </c>
      <c r="M1095" s="54">
        <f t="shared" si="89"/>
        <v>1.9465491296155213E-2</v>
      </c>
    </row>
    <row r="1096" spans="7:13" x14ac:dyDescent="0.3">
      <c r="G1096" s="79">
        <v>45049</v>
      </c>
      <c r="H1096" s="80">
        <v>123.99290000000001</v>
      </c>
      <c r="I1096" s="16">
        <f t="shared" si="85"/>
        <v>122.32056191806413</v>
      </c>
      <c r="J1096" s="5">
        <f t="shared" si="86"/>
        <v>1.6723380819358766</v>
      </c>
      <c r="K1096" s="5">
        <f t="shared" si="87"/>
        <v>1.6723380819358766</v>
      </c>
      <c r="L1096" s="5">
        <f t="shared" si="88"/>
        <v>2.7967146602929667</v>
      </c>
      <c r="M1096" s="54">
        <f t="shared" si="89"/>
        <v>1.3487369695650933E-2</v>
      </c>
    </row>
    <row r="1097" spans="7:13" x14ac:dyDescent="0.3">
      <c r="G1097" s="79">
        <v>45050</v>
      </c>
      <c r="H1097" s="80">
        <v>120.98950000000001</v>
      </c>
      <c r="I1097" s="16">
        <f t="shared" si="85"/>
        <v>122.48779572625773</v>
      </c>
      <c r="J1097" s="5">
        <f t="shared" si="86"/>
        <v>-1.498295726257723</v>
      </c>
      <c r="K1097" s="5">
        <f t="shared" si="87"/>
        <v>1.498295726257723</v>
      </c>
      <c r="L1097" s="5">
        <f t="shared" si="88"/>
        <v>2.2448900833221574</v>
      </c>
      <c r="M1097" s="54">
        <f t="shared" si="89"/>
        <v>1.2383683925115178E-2</v>
      </c>
    </row>
    <row r="1098" spans="7:13" x14ac:dyDescent="0.3">
      <c r="G1098" s="79">
        <v>45051</v>
      </c>
      <c r="H1098" s="80">
        <v>123.8462</v>
      </c>
      <c r="I1098" s="16">
        <f t="shared" si="85"/>
        <v>122.33796615363197</v>
      </c>
      <c r="J1098" s="5">
        <f t="shared" si="86"/>
        <v>1.5082338463680287</v>
      </c>
      <c r="K1098" s="5">
        <f t="shared" si="87"/>
        <v>1.5082338463680287</v>
      </c>
      <c r="L1098" s="5">
        <f t="shared" si="88"/>
        <v>2.2747693353300984</v>
      </c>
      <c r="M1098" s="54">
        <f t="shared" si="89"/>
        <v>1.2178281177525259E-2</v>
      </c>
    </row>
    <row r="1099" spans="7:13" x14ac:dyDescent="0.3">
      <c r="G1099" s="79">
        <v>45054</v>
      </c>
      <c r="H1099" s="80">
        <v>124.12990000000001</v>
      </c>
      <c r="I1099" s="16">
        <f t="shared" si="85"/>
        <v>122.48878953826878</v>
      </c>
      <c r="J1099" s="5">
        <f t="shared" si="86"/>
        <v>1.6411104617312304</v>
      </c>
      <c r="K1099" s="5">
        <f t="shared" si="87"/>
        <v>1.6411104617312304</v>
      </c>
      <c r="L1099" s="5">
        <f t="shared" si="88"/>
        <v>2.6932435476036924</v>
      </c>
      <c r="M1099" s="54">
        <f t="shared" si="89"/>
        <v>1.3220911816824395E-2</v>
      </c>
    </row>
    <row r="1100" spans="7:13" x14ac:dyDescent="0.3">
      <c r="G1100" s="79">
        <v>45055</v>
      </c>
      <c r="H1100" s="80">
        <v>122.38849999999999</v>
      </c>
      <c r="I1100" s="16">
        <f t="shared" si="85"/>
        <v>122.65290058444191</v>
      </c>
      <c r="J1100" s="5">
        <f t="shared" si="86"/>
        <v>-0.2644005844419155</v>
      </c>
      <c r="K1100" s="5">
        <f t="shared" si="87"/>
        <v>0.2644005844419155</v>
      </c>
      <c r="L1100" s="5">
        <f t="shared" si="88"/>
        <v>6.9907669053226484E-2</v>
      </c>
      <c r="M1100" s="54">
        <f t="shared" si="89"/>
        <v>2.1603384667833619E-3</v>
      </c>
    </row>
    <row r="1101" spans="7:13" x14ac:dyDescent="0.3">
      <c r="G1101" s="79">
        <v>45056</v>
      </c>
      <c r="H1101" s="80">
        <v>120.833</v>
      </c>
      <c r="I1101" s="16">
        <f t="shared" si="85"/>
        <v>122.62646052599771</v>
      </c>
      <c r="J1101" s="5">
        <f t="shared" si="86"/>
        <v>-1.7934605259977161</v>
      </c>
      <c r="K1101" s="5">
        <f t="shared" si="87"/>
        <v>1.7934605259977161</v>
      </c>
      <c r="L1101" s="5">
        <f t="shared" si="88"/>
        <v>3.2165006583120044</v>
      </c>
      <c r="M1101" s="54">
        <f t="shared" si="89"/>
        <v>1.4842472884044227E-2</v>
      </c>
    </row>
    <row r="1102" spans="7:13" x14ac:dyDescent="0.3">
      <c r="G1102" s="79">
        <v>45057</v>
      </c>
      <c r="H1102" s="80">
        <v>119.57089999999999</v>
      </c>
      <c r="I1102" s="16">
        <f t="shared" si="85"/>
        <v>122.44711447339796</v>
      </c>
      <c r="J1102" s="5">
        <f t="shared" si="86"/>
        <v>-2.8762144733979653</v>
      </c>
      <c r="K1102" s="5">
        <f t="shared" si="87"/>
        <v>2.8762144733979653</v>
      </c>
      <c r="L1102" s="5">
        <f t="shared" si="88"/>
        <v>8.2726096969839347</v>
      </c>
      <c r="M1102" s="54">
        <f t="shared" si="89"/>
        <v>2.4054468716033461E-2</v>
      </c>
    </row>
    <row r="1103" spans="7:13" x14ac:dyDescent="0.3">
      <c r="G1103" s="79">
        <v>45058</v>
      </c>
      <c r="H1103" s="80">
        <v>117.6045</v>
      </c>
      <c r="I1103" s="16">
        <f t="shared" si="85"/>
        <v>122.15949302605816</v>
      </c>
      <c r="J1103" s="5">
        <f t="shared" si="86"/>
        <v>-4.5549930260581561</v>
      </c>
      <c r="K1103" s="5">
        <f t="shared" si="87"/>
        <v>4.5549930260581561</v>
      </c>
      <c r="L1103" s="5">
        <f t="shared" si="88"/>
        <v>20.74796146743844</v>
      </c>
      <c r="M1103" s="54">
        <f t="shared" si="89"/>
        <v>3.8731451824191729E-2</v>
      </c>
    </row>
    <row r="1104" spans="7:13" x14ac:dyDescent="0.3">
      <c r="G1104" s="79">
        <v>45061</v>
      </c>
      <c r="H1104" s="80">
        <v>117.23269999999999</v>
      </c>
      <c r="I1104" s="16">
        <f t="shared" si="85"/>
        <v>121.70399372345236</v>
      </c>
      <c r="J1104" s="5">
        <f t="shared" si="86"/>
        <v>-4.4712937234523622</v>
      </c>
      <c r="K1104" s="5">
        <f t="shared" si="87"/>
        <v>4.4712937234523622</v>
      </c>
      <c r="L1104" s="5">
        <f t="shared" si="88"/>
        <v>19.99246756138449</v>
      </c>
      <c r="M1104" s="54">
        <f t="shared" si="89"/>
        <v>3.814032879437531E-2</v>
      </c>
    </row>
    <row r="1105" spans="7:13" x14ac:dyDescent="0.3">
      <c r="G1105" s="79">
        <v>45062</v>
      </c>
      <c r="H1105" s="80">
        <v>113.95529999999999</v>
      </c>
      <c r="I1105" s="16">
        <f t="shared" si="85"/>
        <v>121.25686435110713</v>
      </c>
      <c r="J1105" s="5">
        <f t="shared" si="86"/>
        <v>-7.3015643511071318</v>
      </c>
      <c r="K1105" s="5">
        <f t="shared" si="87"/>
        <v>7.3015643511071318</v>
      </c>
      <c r="L1105" s="5">
        <f t="shared" si="88"/>
        <v>53.312841973358509</v>
      </c>
      <c r="M1105" s="54">
        <f t="shared" si="89"/>
        <v>6.4073933824114651E-2</v>
      </c>
    </row>
    <row r="1106" spans="7:13" x14ac:dyDescent="0.3">
      <c r="G1106" s="79">
        <v>45063</v>
      </c>
      <c r="H1106" s="80">
        <v>114.44450000000001</v>
      </c>
      <c r="I1106" s="16">
        <f t="shared" si="85"/>
        <v>120.52670791599641</v>
      </c>
      <c r="J1106" s="5">
        <f t="shared" si="86"/>
        <v>-6.0822079159964062</v>
      </c>
      <c r="K1106" s="5">
        <f t="shared" si="87"/>
        <v>6.0822079159964062</v>
      </c>
      <c r="L1106" s="5">
        <f t="shared" si="88"/>
        <v>36.993253133409347</v>
      </c>
      <c r="M1106" s="54">
        <f t="shared" si="89"/>
        <v>5.3145480263327688E-2</v>
      </c>
    </row>
    <row r="1107" spans="7:13" x14ac:dyDescent="0.3">
      <c r="G1107" s="79">
        <v>45064</v>
      </c>
      <c r="H1107" s="80">
        <v>116.29349999999999</v>
      </c>
      <c r="I1107" s="16">
        <f t="shared" si="85"/>
        <v>119.91848712439678</v>
      </c>
      <c r="J1107" s="5">
        <f t="shared" si="86"/>
        <v>-3.6249871243967817</v>
      </c>
      <c r="K1107" s="5">
        <f t="shared" si="87"/>
        <v>3.6249871243967817</v>
      </c>
      <c r="L1107" s="5">
        <f t="shared" si="88"/>
        <v>13.140531652042448</v>
      </c>
      <c r="M1107" s="54">
        <f t="shared" si="89"/>
        <v>3.1171020946112911E-2</v>
      </c>
    </row>
    <row r="1108" spans="7:13" x14ac:dyDescent="0.3">
      <c r="G1108" s="79">
        <v>45065</v>
      </c>
      <c r="H1108" s="80">
        <v>112.2726</v>
      </c>
      <c r="I1108" s="16">
        <f t="shared" si="85"/>
        <v>119.5559884119571</v>
      </c>
      <c r="J1108" s="5">
        <f t="shared" si="86"/>
        <v>-7.2833884119571053</v>
      </c>
      <c r="K1108" s="5">
        <f t="shared" si="87"/>
        <v>7.2833884119571053</v>
      </c>
      <c r="L1108" s="5">
        <f t="shared" si="88"/>
        <v>53.047746759431043</v>
      </c>
      <c r="M1108" s="54">
        <f t="shared" si="89"/>
        <v>6.4872358990146359E-2</v>
      </c>
    </row>
    <row r="1109" spans="7:13" x14ac:dyDescent="0.3">
      <c r="G1109" s="79">
        <v>45068</v>
      </c>
      <c r="H1109" s="80">
        <v>107.7919</v>
      </c>
      <c r="I1109" s="16">
        <f t="shared" si="85"/>
        <v>118.82764957076139</v>
      </c>
      <c r="J1109" s="5">
        <f t="shared" si="86"/>
        <v>-11.035749570761396</v>
      </c>
      <c r="K1109" s="5">
        <f t="shared" si="87"/>
        <v>11.035749570761396</v>
      </c>
      <c r="L1109" s="5">
        <f t="shared" si="88"/>
        <v>121.78776858856034</v>
      </c>
      <c r="M1109" s="54">
        <f t="shared" si="89"/>
        <v>0.10238013775396293</v>
      </c>
    </row>
    <row r="1110" spans="7:13" x14ac:dyDescent="0.3">
      <c r="G1110" s="79">
        <v>45069</v>
      </c>
      <c r="H1110" s="80">
        <v>106.4222</v>
      </c>
      <c r="I1110" s="16">
        <f t="shared" si="85"/>
        <v>117.72407461368526</v>
      </c>
      <c r="J1110" s="5">
        <f t="shared" si="86"/>
        <v>-11.301874613685257</v>
      </c>
      <c r="K1110" s="5">
        <f t="shared" si="87"/>
        <v>11.301874613685257</v>
      </c>
      <c r="L1110" s="5">
        <f t="shared" si="88"/>
        <v>127.73236978346328</v>
      </c>
      <c r="M1110" s="54">
        <f t="shared" si="89"/>
        <v>0.10619846811741589</v>
      </c>
    </row>
    <row r="1111" spans="7:13" x14ac:dyDescent="0.3">
      <c r="G1111" s="79">
        <v>45070</v>
      </c>
      <c r="H1111" s="80">
        <v>105.94280000000001</v>
      </c>
      <c r="I1111" s="16">
        <f t="shared" si="85"/>
        <v>116.59388715231674</v>
      </c>
      <c r="J1111" s="5">
        <f t="shared" si="86"/>
        <v>-10.651087152316734</v>
      </c>
      <c r="K1111" s="5">
        <f t="shared" si="87"/>
        <v>10.651087152316734</v>
      </c>
      <c r="L1111" s="5">
        <f t="shared" si="88"/>
        <v>113.44565752624659</v>
      </c>
      <c r="M1111" s="54">
        <f t="shared" si="89"/>
        <v>0.10053620588012337</v>
      </c>
    </row>
    <row r="1112" spans="7:13" x14ac:dyDescent="0.3">
      <c r="G1112" s="79">
        <v>45071</v>
      </c>
      <c r="H1112" s="80">
        <v>105.1504</v>
      </c>
      <c r="I1112" s="16">
        <f t="shared" si="85"/>
        <v>115.52877843708507</v>
      </c>
      <c r="J1112" s="5">
        <f t="shared" si="86"/>
        <v>-10.378378437085061</v>
      </c>
      <c r="K1112" s="5">
        <f t="shared" si="87"/>
        <v>10.378378437085061</v>
      </c>
      <c r="L1112" s="5">
        <f t="shared" si="88"/>
        <v>107.71073898335216</v>
      </c>
      <c r="M1112" s="54">
        <f t="shared" si="89"/>
        <v>9.8700322938239521E-2</v>
      </c>
    </row>
    <row r="1113" spans="7:13" x14ac:dyDescent="0.3">
      <c r="G1113" s="79">
        <v>45072</v>
      </c>
      <c r="H1113" s="80">
        <v>105.1798</v>
      </c>
      <c r="I1113" s="16">
        <f t="shared" si="85"/>
        <v>114.49094059337656</v>
      </c>
      <c r="J1113" s="5">
        <f t="shared" si="86"/>
        <v>-9.3111405933765639</v>
      </c>
      <c r="K1113" s="5">
        <f t="shared" si="87"/>
        <v>9.3111405933765639</v>
      </c>
      <c r="L1113" s="5">
        <f t="shared" si="88"/>
        <v>86.697339149624867</v>
      </c>
      <c r="M1113" s="54">
        <f t="shared" si="89"/>
        <v>8.8525939328431544E-2</v>
      </c>
    </row>
    <row r="1114" spans="7:13" x14ac:dyDescent="0.3">
      <c r="G1114" s="79">
        <v>45076</v>
      </c>
      <c r="H1114" s="80">
        <v>104.21120000000001</v>
      </c>
      <c r="I1114" s="16">
        <f t="shared" si="85"/>
        <v>113.5598265340389</v>
      </c>
      <c r="J1114" s="5">
        <f t="shared" si="86"/>
        <v>-9.3486265340388996</v>
      </c>
      <c r="K1114" s="5">
        <f t="shared" si="87"/>
        <v>9.3486265340388996</v>
      </c>
      <c r="L1114" s="5">
        <f t="shared" si="88"/>
        <v>87.396818072936171</v>
      </c>
      <c r="M1114" s="54">
        <f t="shared" si="89"/>
        <v>8.9708462564857705E-2</v>
      </c>
    </row>
    <row r="1115" spans="7:13" x14ac:dyDescent="0.3">
      <c r="G1115" s="79">
        <v>45077</v>
      </c>
      <c r="H1115" s="80">
        <v>102.9785</v>
      </c>
      <c r="I1115" s="16">
        <f t="shared" si="85"/>
        <v>112.62496388063502</v>
      </c>
      <c r="J1115" s="5">
        <f t="shared" si="86"/>
        <v>-9.6464638806350251</v>
      </c>
      <c r="K1115" s="5">
        <f t="shared" si="87"/>
        <v>9.6464638806350251</v>
      </c>
      <c r="L1115" s="5">
        <f t="shared" si="88"/>
        <v>93.054265400396147</v>
      </c>
      <c r="M1115" s="54">
        <f t="shared" si="89"/>
        <v>9.3674542556310539E-2</v>
      </c>
    </row>
    <row r="1116" spans="7:13" x14ac:dyDescent="0.3">
      <c r="G1116" s="79">
        <v>45078</v>
      </c>
      <c r="H1116" s="80">
        <v>101.3839</v>
      </c>
      <c r="I1116" s="16">
        <f t="shared" si="85"/>
        <v>111.66031749257152</v>
      </c>
      <c r="J1116" s="5">
        <f t="shared" si="86"/>
        <v>-10.276417492571525</v>
      </c>
      <c r="K1116" s="5">
        <f t="shared" si="87"/>
        <v>10.276417492571525</v>
      </c>
      <c r="L1116" s="5">
        <f t="shared" si="88"/>
        <v>105.60475648163003</v>
      </c>
      <c r="M1116" s="54">
        <f t="shared" si="89"/>
        <v>0.10136143404003521</v>
      </c>
    </row>
    <row r="1117" spans="7:13" x14ac:dyDescent="0.3">
      <c r="G1117" s="79">
        <v>45079</v>
      </c>
      <c r="H1117" s="80">
        <v>105.791</v>
      </c>
      <c r="I1117" s="16">
        <f t="shared" si="85"/>
        <v>110.63267574331438</v>
      </c>
      <c r="J1117" s="5">
        <f t="shared" si="86"/>
        <v>-4.8416757433143829</v>
      </c>
      <c r="K1117" s="5">
        <f t="shared" si="87"/>
        <v>4.8416757433143829</v>
      </c>
      <c r="L1117" s="5">
        <f t="shared" si="88"/>
        <v>23.441824003398882</v>
      </c>
      <c r="M1117" s="54">
        <f t="shared" si="89"/>
        <v>4.5766423829195137E-2</v>
      </c>
    </row>
    <row r="1118" spans="7:13" x14ac:dyDescent="0.3">
      <c r="G1118" s="79">
        <v>45082</v>
      </c>
      <c r="H1118" s="80">
        <v>103.2586</v>
      </c>
      <c r="I1118" s="16">
        <f t="shared" si="85"/>
        <v>110.14850816898294</v>
      </c>
      <c r="J1118" s="5">
        <f t="shared" si="86"/>
        <v>-6.8899081689829416</v>
      </c>
      <c r="K1118" s="5">
        <f t="shared" si="87"/>
        <v>6.8899081689829416</v>
      </c>
      <c r="L1118" s="5">
        <f t="shared" si="88"/>
        <v>47.470834577017868</v>
      </c>
      <c r="M1118" s="54">
        <f t="shared" si="89"/>
        <v>6.6724787756012011E-2</v>
      </c>
    </row>
    <row r="1119" spans="7:13" x14ac:dyDescent="0.3">
      <c r="G1119" s="79">
        <v>45083</v>
      </c>
      <c r="H1119" s="80">
        <v>104.2303</v>
      </c>
      <c r="I1119" s="16">
        <f t="shared" si="85"/>
        <v>109.45951735208466</v>
      </c>
      <c r="J1119" s="5">
        <f t="shared" si="86"/>
        <v>-5.2292173520846603</v>
      </c>
      <c r="K1119" s="5">
        <f t="shared" si="87"/>
        <v>5.2292173520846603</v>
      </c>
      <c r="L1119" s="5">
        <f t="shared" si="88"/>
        <v>27.344714115343308</v>
      </c>
      <c r="M1119" s="54">
        <f t="shared" si="89"/>
        <v>5.0169838828868961E-2</v>
      </c>
    </row>
    <row r="1120" spans="7:13" x14ac:dyDescent="0.3">
      <c r="G1120" s="79">
        <v>45084</v>
      </c>
      <c r="H1120" s="80">
        <v>105.11369999999999</v>
      </c>
      <c r="I1120" s="16">
        <f t="shared" si="85"/>
        <v>108.93659561687619</v>
      </c>
      <c r="J1120" s="5">
        <f t="shared" si="86"/>
        <v>-3.8228956168761954</v>
      </c>
      <c r="K1120" s="5">
        <f t="shared" si="87"/>
        <v>3.8228956168761954</v>
      </c>
      <c r="L1120" s="5">
        <f t="shared" si="88"/>
        <v>14.614530897531226</v>
      </c>
      <c r="M1120" s="54">
        <f t="shared" si="89"/>
        <v>3.6369147093825029E-2</v>
      </c>
    </row>
    <row r="1121" spans="7:13" x14ac:dyDescent="0.3">
      <c r="G1121" s="79">
        <v>45085</v>
      </c>
      <c r="H1121" s="80">
        <v>104.2402</v>
      </c>
      <c r="I1121" s="16">
        <f t="shared" si="85"/>
        <v>108.55430605518858</v>
      </c>
      <c r="J1121" s="5">
        <f t="shared" si="86"/>
        <v>-4.3141060551885744</v>
      </c>
      <c r="K1121" s="5">
        <f t="shared" si="87"/>
        <v>4.3141060551885744</v>
      </c>
      <c r="L1121" s="5">
        <f t="shared" si="88"/>
        <v>18.611511055414724</v>
      </c>
      <c r="M1121" s="54">
        <f t="shared" si="89"/>
        <v>4.1386202781542765E-2</v>
      </c>
    </row>
    <row r="1122" spans="7:13" x14ac:dyDescent="0.3">
      <c r="G1122" s="79">
        <v>45086</v>
      </c>
      <c r="H1122" s="80">
        <v>103.9064</v>
      </c>
      <c r="I1122" s="16">
        <f t="shared" si="85"/>
        <v>108.12289544966971</v>
      </c>
      <c r="J1122" s="5">
        <f t="shared" si="86"/>
        <v>-4.2164954496697078</v>
      </c>
      <c r="K1122" s="5">
        <f t="shared" si="87"/>
        <v>4.2164954496697078</v>
      </c>
      <c r="L1122" s="5">
        <f t="shared" si="88"/>
        <v>17.778833877085351</v>
      </c>
      <c r="M1122" s="54">
        <f t="shared" si="89"/>
        <v>4.0579747250118446E-2</v>
      </c>
    </row>
    <row r="1123" spans="7:13" x14ac:dyDescent="0.3">
      <c r="G1123" s="79">
        <v>45089</v>
      </c>
      <c r="H1123" s="80">
        <v>104.85850000000001</v>
      </c>
      <c r="I1123" s="16">
        <f t="shared" si="85"/>
        <v>107.70124590470274</v>
      </c>
      <c r="J1123" s="5">
        <f t="shared" si="86"/>
        <v>-2.8427459047027384</v>
      </c>
      <c r="K1123" s="5">
        <f t="shared" si="87"/>
        <v>2.8427459047027384</v>
      </c>
      <c r="L1123" s="5">
        <f t="shared" si="88"/>
        <v>8.08120427870419</v>
      </c>
      <c r="M1123" s="54">
        <f t="shared" si="89"/>
        <v>2.7110304884227204E-2</v>
      </c>
    </row>
    <row r="1124" spans="7:13" x14ac:dyDescent="0.3">
      <c r="G1124" s="79">
        <v>45090</v>
      </c>
      <c r="H1124" s="80">
        <v>104.8094</v>
      </c>
      <c r="I1124" s="16">
        <f t="shared" si="85"/>
        <v>107.41697131423247</v>
      </c>
      <c r="J1124" s="5">
        <f t="shared" si="86"/>
        <v>-2.607571314232473</v>
      </c>
      <c r="K1124" s="5">
        <f t="shared" si="87"/>
        <v>2.607571314232473</v>
      </c>
      <c r="L1124" s="5">
        <f t="shared" si="88"/>
        <v>6.7994281588080669</v>
      </c>
      <c r="M1124" s="54">
        <f t="shared" si="89"/>
        <v>2.4879174141178875E-2</v>
      </c>
    </row>
    <row r="1125" spans="7:13" x14ac:dyDescent="0.3">
      <c r="G1125" s="79">
        <v>45091</v>
      </c>
      <c r="H1125" s="80">
        <v>110.77719999999999</v>
      </c>
      <c r="I1125" s="16">
        <f t="shared" si="85"/>
        <v>107.15621418280922</v>
      </c>
      <c r="J1125" s="5">
        <f t="shared" si="86"/>
        <v>3.6209858171907712</v>
      </c>
      <c r="K1125" s="5">
        <f t="shared" si="87"/>
        <v>3.6209858171907712</v>
      </c>
      <c r="L1125" s="5">
        <f t="shared" si="88"/>
        <v>13.111538288296718</v>
      </c>
      <c r="M1125" s="54">
        <f t="shared" si="89"/>
        <v>3.268710363857158E-2</v>
      </c>
    </row>
    <row r="1126" spans="7:13" x14ac:dyDescent="0.3">
      <c r="G1126" s="79">
        <v>45092</v>
      </c>
      <c r="H1126" s="80">
        <v>110.3355</v>
      </c>
      <c r="I1126" s="16">
        <f t="shared" si="85"/>
        <v>107.5183127645283</v>
      </c>
      <c r="J1126" s="5">
        <f t="shared" si="86"/>
        <v>2.8171872354716925</v>
      </c>
      <c r="K1126" s="5">
        <f t="shared" si="87"/>
        <v>2.8171872354716925</v>
      </c>
      <c r="L1126" s="5">
        <f t="shared" si="88"/>
        <v>7.9365439197046372</v>
      </c>
      <c r="M1126" s="54">
        <f t="shared" si="89"/>
        <v>2.5532917650907393E-2</v>
      </c>
    </row>
    <row r="1127" spans="7:13" x14ac:dyDescent="0.3">
      <c r="G1127" s="79">
        <v>45093</v>
      </c>
      <c r="H1127" s="80">
        <v>111.49379999999999</v>
      </c>
      <c r="I1127" s="16">
        <f t="shared" si="85"/>
        <v>107.80003148807548</v>
      </c>
      <c r="J1127" s="5">
        <f t="shared" si="86"/>
        <v>3.6937685119245174</v>
      </c>
      <c r="K1127" s="5">
        <f t="shared" si="87"/>
        <v>3.6937685119245174</v>
      </c>
      <c r="L1127" s="5">
        <f t="shared" si="88"/>
        <v>13.643925819685064</v>
      </c>
      <c r="M1127" s="54">
        <f t="shared" si="89"/>
        <v>3.3129810912575566E-2</v>
      </c>
    </row>
    <row r="1128" spans="7:13" x14ac:dyDescent="0.3">
      <c r="G1128" s="79">
        <v>45097</v>
      </c>
      <c r="H1128" s="80">
        <v>107.5185</v>
      </c>
      <c r="I1128" s="16">
        <f t="shared" si="85"/>
        <v>108.16940833926793</v>
      </c>
      <c r="J1128" s="5">
        <f t="shared" si="86"/>
        <v>-0.65090833926792868</v>
      </c>
      <c r="K1128" s="5">
        <f t="shared" si="87"/>
        <v>0.65090833926792868</v>
      </c>
      <c r="L1128" s="5">
        <f t="shared" si="88"/>
        <v>0.42368166612853297</v>
      </c>
      <c r="M1128" s="54">
        <f t="shared" si="89"/>
        <v>6.0539194582135041E-3</v>
      </c>
    </row>
    <row r="1129" spans="7:13" x14ac:dyDescent="0.3">
      <c r="G1129" s="79">
        <v>45098</v>
      </c>
      <c r="H1129" s="80">
        <v>107.9504</v>
      </c>
      <c r="I1129" s="16">
        <f t="shared" si="85"/>
        <v>108.10431750534114</v>
      </c>
      <c r="J1129" s="5">
        <f t="shared" si="86"/>
        <v>-0.15391750534114124</v>
      </c>
      <c r="K1129" s="5">
        <f t="shared" si="87"/>
        <v>0.15391750534114124</v>
      </c>
      <c r="L1129" s="5">
        <f t="shared" si="88"/>
        <v>2.3690598450440241E-2</v>
      </c>
      <c r="M1129" s="54">
        <f t="shared" si="89"/>
        <v>1.4258169061081871E-3</v>
      </c>
    </row>
    <row r="1130" spans="7:13" x14ac:dyDescent="0.3">
      <c r="G1130" s="79">
        <v>45099</v>
      </c>
      <c r="H1130" s="80">
        <v>108.42149999999999</v>
      </c>
      <c r="I1130" s="16">
        <f t="shared" si="85"/>
        <v>108.08892575480704</v>
      </c>
      <c r="J1130" s="5">
        <f t="shared" si="86"/>
        <v>0.33257424519295853</v>
      </c>
      <c r="K1130" s="5">
        <f t="shared" si="87"/>
        <v>0.33257424519295853</v>
      </c>
      <c r="L1130" s="5">
        <f t="shared" si="88"/>
        <v>0.11060562856566609</v>
      </c>
      <c r="M1130" s="54">
        <f t="shared" si="89"/>
        <v>3.0674197017469648E-3</v>
      </c>
    </row>
    <row r="1131" spans="7:13" x14ac:dyDescent="0.3">
      <c r="G1131" s="79">
        <v>45100</v>
      </c>
      <c r="H1131" s="80">
        <v>107.49890000000001</v>
      </c>
      <c r="I1131" s="16">
        <f t="shared" si="85"/>
        <v>108.12218317932634</v>
      </c>
      <c r="J1131" s="5">
        <f t="shared" si="86"/>
        <v>-0.62328317932633581</v>
      </c>
      <c r="K1131" s="5">
        <f t="shared" si="87"/>
        <v>0.62328317932633581</v>
      </c>
      <c r="L1131" s="5">
        <f t="shared" si="88"/>
        <v>0.38848192163114531</v>
      </c>
      <c r="M1131" s="54">
        <f t="shared" si="89"/>
        <v>5.798042392306673E-3</v>
      </c>
    </row>
    <row r="1132" spans="7:13" x14ac:dyDescent="0.3">
      <c r="G1132" s="79">
        <v>45103</v>
      </c>
      <c r="H1132" s="80">
        <v>109.67789999999999</v>
      </c>
      <c r="I1132" s="16">
        <f t="shared" si="85"/>
        <v>108.05985486139372</v>
      </c>
      <c r="J1132" s="5">
        <f t="shared" si="86"/>
        <v>1.6180451386062771</v>
      </c>
      <c r="K1132" s="5">
        <f t="shared" si="87"/>
        <v>1.6180451386062771</v>
      </c>
      <c r="L1132" s="5">
        <f t="shared" si="88"/>
        <v>2.6180700705674065</v>
      </c>
      <c r="M1132" s="54">
        <f t="shared" si="89"/>
        <v>1.4752699847519667E-2</v>
      </c>
    </row>
    <row r="1133" spans="7:13" x14ac:dyDescent="0.3">
      <c r="G1133" s="79">
        <v>45104</v>
      </c>
      <c r="H1133" s="80">
        <v>111.5134</v>
      </c>
      <c r="I1133" s="16">
        <f t="shared" si="85"/>
        <v>108.22165937525435</v>
      </c>
      <c r="J1133" s="5">
        <f t="shared" si="86"/>
        <v>3.2917406247456569</v>
      </c>
      <c r="K1133" s="5">
        <f t="shared" si="87"/>
        <v>3.2917406247456569</v>
      </c>
      <c r="L1133" s="5">
        <f t="shared" si="88"/>
        <v>10.835556340600927</v>
      </c>
      <c r="M1133" s="54">
        <f t="shared" si="89"/>
        <v>2.9518789892027834E-2</v>
      </c>
    </row>
    <row r="1134" spans="7:13" x14ac:dyDescent="0.3">
      <c r="G1134" s="79">
        <v>45105</v>
      </c>
      <c r="H1134" s="80">
        <v>110.94410000000001</v>
      </c>
      <c r="I1134" s="16">
        <f t="shared" si="85"/>
        <v>108.55083343772893</v>
      </c>
      <c r="J1134" s="5">
        <f t="shared" si="86"/>
        <v>2.39326656227108</v>
      </c>
      <c r="K1134" s="5">
        <f t="shared" si="87"/>
        <v>2.39326656227108</v>
      </c>
      <c r="L1134" s="5">
        <f t="shared" si="88"/>
        <v>5.7277248380848338</v>
      </c>
      <c r="M1134" s="54">
        <f t="shared" si="89"/>
        <v>2.1571823668595985E-2</v>
      </c>
    </row>
    <row r="1135" spans="7:13" x14ac:dyDescent="0.3">
      <c r="G1135" s="79">
        <v>45106</v>
      </c>
      <c r="H1135" s="80">
        <v>111.2778</v>
      </c>
      <c r="I1135" s="16">
        <f t="shared" si="85"/>
        <v>108.79016009395603</v>
      </c>
      <c r="J1135" s="5">
        <f t="shared" si="86"/>
        <v>2.4876399060439667</v>
      </c>
      <c r="K1135" s="5">
        <f t="shared" si="87"/>
        <v>2.4876399060439667</v>
      </c>
      <c r="L1135" s="5">
        <f t="shared" si="88"/>
        <v>6.1883523021424356</v>
      </c>
      <c r="M1135" s="54">
        <f t="shared" si="89"/>
        <v>2.2355221850575466E-2</v>
      </c>
    </row>
    <row r="1136" spans="7:13" x14ac:dyDescent="0.3">
      <c r="G1136" s="79">
        <v>45107</v>
      </c>
      <c r="H1136" s="80">
        <v>108.33320000000001</v>
      </c>
      <c r="I1136" s="16">
        <f t="shared" si="85"/>
        <v>109.03892408456043</v>
      </c>
      <c r="J1136" s="5">
        <f t="shared" si="86"/>
        <v>-0.70572408456042979</v>
      </c>
      <c r="K1136" s="5">
        <f t="shared" si="87"/>
        <v>0.70572408456042979</v>
      </c>
      <c r="L1136" s="5">
        <f t="shared" si="88"/>
        <v>0.49804648352865666</v>
      </c>
      <c r="M1136" s="54">
        <f t="shared" si="89"/>
        <v>6.5143841828768072E-3</v>
      </c>
    </row>
    <row r="1137" spans="7:13" x14ac:dyDescent="0.3">
      <c r="G1137" s="79">
        <v>45110</v>
      </c>
      <c r="H1137" s="80">
        <v>107.0964</v>
      </c>
      <c r="I1137" s="16">
        <f t="shared" si="85"/>
        <v>108.96835167610439</v>
      </c>
      <c r="J1137" s="5">
        <f t="shared" si="86"/>
        <v>-1.8719516761043877</v>
      </c>
      <c r="K1137" s="5">
        <f t="shared" si="87"/>
        <v>1.8719516761043877</v>
      </c>
      <c r="L1137" s="5">
        <f t="shared" si="88"/>
        <v>3.5042030776700264</v>
      </c>
      <c r="M1137" s="54">
        <f t="shared" si="89"/>
        <v>1.7479127926843363E-2</v>
      </c>
    </row>
    <row r="1138" spans="7:13" x14ac:dyDescent="0.3">
      <c r="G1138" s="79">
        <v>45112</v>
      </c>
      <c r="H1138" s="80">
        <v>105.12350000000001</v>
      </c>
      <c r="I1138" s="16">
        <f t="shared" si="85"/>
        <v>108.78115650849395</v>
      </c>
      <c r="J1138" s="5">
        <f t="shared" si="86"/>
        <v>-3.6576565084939432</v>
      </c>
      <c r="K1138" s="5">
        <f t="shared" si="87"/>
        <v>3.6576565084939432</v>
      </c>
      <c r="L1138" s="5">
        <f t="shared" si="88"/>
        <v>13.378451134128102</v>
      </c>
      <c r="M1138" s="54">
        <f t="shared" si="89"/>
        <v>3.4793899637035892E-2</v>
      </c>
    </row>
    <row r="1139" spans="7:13" x14ac:dyDescent="0.3">
      <c r="G1139" s="79">
        <v>45113</v>
      </c>
      <c r="H1139" s="80">
        <v>103.1604</v>
      </c>
      <c r="I1139" s="16">
        <f t="shared" si="85"/>
        <v>108.41539085764455</v>
      </c>
      <c r="J1139" s="5">
        <f t="shared" si="86"/>
        <v>-5.2549908576445574</v>
      </c>
      <c r="K1139" s="5">
        <f t="shared" si="87"/>
        <v>5.2549908576445574</v>
      </c>
      <c r="L1139" s="5">
        <f t="shared" si="88"/>
        <v>27.61492891392788</v>
      </c>
      <c r="M1139" s="54">
        <f t="shared" si="89"/>
        <v>5.0940000791433127E-2</v>
      </c>
    </row>
    <row r="1140" spans="7:13" x14ac:dyDescent="0.3">
      <c r="G1140" s="79">
        <v>45114</v>
      </c>
      <c r="H1140" s="80">
        <v>102.5322</v>
      </c>
      <c r="I1140" s="16">
        <f t="shared" si="85"/>
        <v>107.8898917718801</v>
      </c>
      <c r="J1140" s="5">
        <f t="shared" si="86"/>
        <v>-5.3576917718800985</v>
      </c>
      <c r="K1140" s="5">
        <f t="shared" si="87"/>
        <v>5.3576917718800985</v>
      </c>
      <c r="L1140" s="5">
        <f t="shared" si="88"/>
        <v>28.704861122471709</v>
      </c>
      <c r="M1140" s="54">
        <f t="shared" si="89"/>
        <v>5.2253748304240996E-2</v>
      </c>
    </row>
    <row r="1141" spans="7:13" x14ac:dyDescent="0.3">
      <c r="G1141" s="79">
        <v>45117</v>
      </c>
      <c r="H1141" s="80">
        <v>103.8279</v>
      </c>
      <c r="I1141" s="16">
        <f t="shared" si="85"/>
        <v>107.35412259469209</v>
      </c>
      <c r="J1141" s="5">
        <f t="shared" si="86"/>
        <v>-3.5262225946920864</v>
      </c>
      <c r="K1141" s="5">
        <f t="shared" si="87"/>
        <v>3.5262225946920864</v>
      </c>
      <c r="L1141" s="5">
        <f t="shared" si="88"/>
        <v>12.434245787316991</v>
      </c>
      <c r="M1141" s="54">
        <f t="shared" si="89"/>
        <v>3.3962187376341872E-2</v>
      </c>
    </row>
    <row r="1142" spans="7:13" x14ac:dyDescent="0.3">
      <c r="G1142" s="79">
        <v>45118</v>
      </c>
      <c r="H1142" s="80">
        <v>105.40819999999999</v>
      </c>
      <c r="I1142" s="16">
        <f t="shared" si="85"/>
        <v>107.00150033522289</v>
      </c>
      <c r="J1142" s="5">
        <f t="shared" si="86"/>
        <v>-1.5933003352228923</v>
      </c>
      <c r="K1142" s="5">
        <f t="shared" si="87"/>
        <v>1.5933003352228923</v>
      </c>
      <c r="L1142" s="5">
        <f t="shared" si="88"/>
        <v>2.5386059582213809</v>
      </c>
      <c r="M1142" s="54">
        <f t="shared" si="89"/>
        <v>1.5115525502028233E-2</v>
      </c>
    </row>
    <row r="1143" spans="7:13" x14ac:dyDescent="0.3">
      <c r="G1143" s="79">
        <v>45119</v>
      </c>
      <c r="H1143" s="80">
        <v>105.7714</v>
      </c>
      <c r="I1143" s="16">
        <f t="shared" si="85"/>
        <v>106.84217030170059</v>
      </c>
      <c r="J1143" s="5">
        <f t="shared" si="86"/>
        <v>-1.0707703017005912</v>
      </c>
      <c r="K1143" s="5">
        <f t="shared" si="87"/>
        <v>1.0707703017005912</v>
      </c>
      <c r="L1143" s="5">
        <f t="shared" si="88"/>
        <v>1.146549039003975</v>
      </c>
      <c r="M1143" s="54">
        <f t="shared" si="89"/>
        <v>1.0123438866277569E-2</v>
      </c>
    </row>
    <row r="1144" spans="7:13" x14ac:dyDescent="0.3">
      <c r="G1144" s="79">
        <v>45120</v>
      </c>
      <c r="H1144" s="80">
        <v>105.84990000000001</v>
      </c>
      <c r="I1144" s="16">
        <f t="shared" si="85"/>
        <v>106.73509327153053</v>
      </c>
      <c r="J1144" s="5">
        <f t="shared" si="86"/>
        <v>-0.88519327153052529</v>
      </c>
      <c r="K1144" s="5">
        <f t="shared" si="87"/>
        <v>0.88519327153052529</v>
      </c>
      <c r="L1144" s="5">
        <f t="shared" si="88"/>
        <v>0.78356712796291428</v>
      </c>
      <c r="M1144" s="54">
        <f t="shared" si="89"/>
        <v>8.3627218498130394E-3</v>
      </c>
    </row>
    <row r="1145" spans="7:13" x14ac:dyDescent="0.3">
      <c r="G1145" s="79">
        <v>45121</v>
      </c>
      <c r="H1145" s="80">
        <v>105.9579</v>
      </c>
      <c r="I1145" s="16">
        <f t="shared" si="85"/>
        <v>106.64657394437748</v>
      </c>
      <c r="J1145" s="5">
        <f t="shared" si="86"/>
        <v>-0.6886739443774843</v>
      </c>
      <c r="K1145" s="5">
        <f t="shared" si="87"/>
        <v>0.6886739443774843</v>
      </c>
      <c r="L1145" s="5">
        <f t="shared" si="88"/>
        <v>0.47427180166444233</v>
      </c>
      <c r="M1145" s="54">
        <f t="shared" si="89"/>
        <v>6.4995054108988983E-3</v>
      </c>
    </row>
    <row r="1146" spans="7:13" x14ac:dyDescent="0.3">
      <c r="G1146" s="79">
        <v>45124</v>
      </c>
      <c r="H1146" s="80">
        <v>106.7038</v>
      </c>
      <c r="I1146" s="16">
        <f t="shared" si="85"/>
        <v>106.57770654993973</v>
      </c>
      <c r="J1146" s="5">
        <f t="shared" si="86"/>
        <v>0.12609345006026729</v>
      </c>
      <c r="K1146" s="5">
        <f t="shared" si="87"/>
        <v>0.12609345006026729</v>
      </c>
      <c r="L1146" s="5">
        <f t="shared" si="88"/>
        <v>1.5899558148101119E-2</v>
      </c>
      <c r="M1146" s="54">
        <f t="shared" si="89"/>
        <v>1.1817147098816282E-3</v>
      </c>
    </row>
    <row r="1147" spans="7:13" x14ac:dyDescent="0.3">
      <c r="G1147" s="79">
        <v>45125</v>
      </c>
      <c r="H1147" s="80">
        <v>107.6952</v>
      </c>
      <c r="I1147" s="16">
        <f t="shared" si="85"/>
        <v>106.59031589494577</v>
      </c>
      <c r="J1147" s="5">
        <f t="shared" si="86"/>
        <v>1.1048841050542251</v>
      </c>
      <c r="K1147" s="5">
        <f t="shared" si="87"/>
        <v>1.1048841050542251</v>
      </c>
      <c r="L1147" s="5">
        <f t="shared" si="88"/>
        <v>1.2207688856014758</v>
      </c>
      <c r="M1147" s="54">
        <f t="shared" si="89"/>
        <v>1.0259362581194195E-2</v>
      </c>
    </row>
    <row r="1148" spans="7:13" x14ac:dyDescent="0.3">
      <c r="G1148" s="79">
        <v>45126</v>
      </c>
      <c r="H1148" s="80">
        <v>107.8522</v>
      </c>
      <c r="I1148" s="16">
        <f t="shared" si="85"/>
        <v>106.7008043054512</v>
      </c>
      <c r="J1148" s="5">
        <f t="shared" si="86"/>
        <v>1.1513956945487962</v>
      </c>
      <c r="K1148" s="5">
        <f t="shared" si="87"/>
        <v>1.1513956945487962</v>
      </c>
      <c r="L1148" s="5">
        <f t="shared" si="88"/>
        <v>1.3257120454255047</v>
      </c>
      <c r="M1148" s="54">
        <f t="shared" si="89"/>
        <v>1.0675681113123295E-2</v>
      </c>
    </row>
    <row r="1149" spans="7:13" x14ac:dyDescent="0.3">
      <c r="G1149" s="79">
        <v>45127</v>
      </c>
      <c r="H1149" s="80">
        <v>105.54559999999999</v>
      </c>
      <c r="I1149" s="16">
        <f t="shared" si="85"/>
        <v>106.81594387490608</v>
      </c>
      <c r="J1149" s="5">
        <f t="shared" si="86"/>
        <v>-1.2703438749060894</v>
      </c>
      <c r="K1149" s="5">
        <f t="shared" si="87"/>
        <v>1.2703438749060894</v>
      </c>
      <c r="L1149" s="5">
        <f t="shared" si="88"/>
        <v>1.6137735605114181</v>
      </c>
      <c r="M1149" s="54">
        <f t="shared" si="89"/>
        <v>1.2035971891827698E-2</v>
      </c>
    </row>
    <row r="1150" spans="7:13" x14ac:dyDescent="0.3">
      <c r="G1150" s="79">
        <v>45128</v>
      </c>
      <c r="H1150" s="80">
        <v>107.0474</v>
      </c>
      <c r="I1150" s="16">
        <f t="shared" si="85"/>
        <v>106.68890948741547</v>
      </c>
      <c r="J1150" s="5">
        <f t="shared" si="86"/>
        <v>0.35849051258452391</v>
      </c>
      <c r="K1150" s="5">
        <f t="shared" si="87"/>
        <v>0.35849051258452391</v>
      </c>
      <c r="L1150" s="5">
        <f t="shared" si="88"/>
        <v>0.1285154476131147</v>
      </c>
      <c r="M1150" s="54">
        <f t="shared" si="89"/>
        <v>3.3488950930571312E-3</v>
      </c>
    </row>
    <row r="1151" spans="7:13" x14ac:dyDescent="0.3">
      <c r="G1151" s="79">
        <v>45131</v>
      </c>
      <c r="H1151" s="80">
        <v>106.7627</v>
      </c>
      <c r="I1151" s="16">
        <f t="shared" si="85"/>
        <v>106.72475853867392</v>
      </c>
      <c r="J1151" s="5">
        <f t="shared" si="86"/>
        <v>3.794146132607068E-2</v>
      </c>
      <c r="K1151" s="5">
        <f t="shared" si="87"/>
        <v>3.794146132607068E-2</v>
      </c>
      <c r="L1151" s="5">
        <f t="shared" si="88"/>
        <v>1.4395544875577171E-3</v>
      </c>
      <c r="M1151" s="54">
        <f t="shared" si="89"/>
        <v>3.5538124575409464E-4</v>
      </c>
    </row>
    <row r="1152" spans="7:13" x14ac:dyDescent="0.3">
      <c r="G1152" s="79">
        <v>45132</v>
      </c>
      <c r="H1152" s="80">
        <v>106.3014</v>
      </c>
      <c r="I1152" s="16">
        <f t="shared" si="85"/>
        <v>106.72855268480653</v>
      </c>
      <c r="J1152" s="5">
        <f t="shared" si="86"/>
        <v>-0.42715268480652924</v>
      </c>
      <c r="K1152" s="5">
        <f t="shared" si="87"/>
        <v>0.42715268480652924</v>
      </c>
      <c r="L1152" s="5">
        <f t="shared" si="88"/>
        <v>0.18245941613742611</v>
      </c>
      <c r="M1152" s="54">
        <f t="shared" si="89"/>
        <v>4.0183166431159816E-3</v>
      </c>
    </row>
    <row r="1153" spans="7:13" x14ac:dyDescent="0.3">
      <c r="G1153" s="79">
        <v>45133</v>
      </c>
      <c r="H1153" s="80">
        <v>107.2829</v>
      </c>
      <c r="I1153" s="16">
        <f t="shared" si="85"/>
        <v>106.68583741632588</v>
      </c>
      <c r="J1153" s="5">
        <f t="shared" si="86"/>
        <v>0.59706258367411635</v>
      </c>
      <c r="K1153" s="5">
        <f t="shared" si="87"/>
        <v>0.59706258367411635</v>
      </c>
      <c r="L1153" s="5">
        <f t="shared" si="88"/>
        <v>0.35648372882361118</v>
      </c>
      <c r="M1153" s="54">
        <f t="shared" si="89"/>
        <v>5.5653098832536812E-3</v>
      </c>
    </row>
    <row r="1154" spans="7:13" x14ac:dyDescent="0.3">
      <c r="G1154" s="79">
        <v>45134</v>
      </c>
      <c r="H1154" s="80">
        <v>105.68300000000001</v>
      </c>
      <c r="I1154" s="16">
        <f t="shared" si="85"/>
        <v>106.74554367469329</v>
      </c>
      <c r="J1154" s="5">
        <f t="shared" si="86"/>
        <v>-1.0625436746932877</v>
      </c>
      <c r="K1154" s="5">
        <f t="shared" si="87"/>
        <v>1.0625436746932877</v>
      </c>
      <c r="L1154" s="5">
        <f t="shared" si="88"/>
        <v>1.1289990606307152</v>
      </c>
      <c r="M1154" s="54">
        <f t="shared" si="89"/>
        <v>1.0054064274228473E-2</v>
      </c>
    </row>
    <row r="1155" spans="7:13" x14ac:dyDescent="0.3">
      <c r="G1155" s="79">
        <v>45135</v>
      </c>
      <c r="H1155" s="80">
        <v>106.6155</v>
      </c>
      <c r="I1155" s="16">
        <f t="shared" si="85"/>
        <v>106.63928930722398</v>
      </c>
      <c r="J1155" s="5">
        <f t="shared" si="86"/>
        <v>-2.378930722397854E-2</v>
      </c>
      <c r="K1155" s="5">
        <f t="shared" si="87"/>
        <v>2.378930722397854E-2</v>
      </c>
      <c r="L1155" s="5">
        <f t="shared" si="88"/>
        <v>5.6593113819683753E-4</v>
      </c>
      <c r="M1155" s="54">
        <f t="shared" si="89"/>
        <v>2.2313178875471709E-4</v>
      </c>
    </row>
    <row r="1156" spans="7:13" x14ac:dyDescent="0.3">
      <c r="G1156" s="79">
        <v>45138</v>
      </c>
      <c r="H1156" s="80">
        <v>108.3528</v>
      </c>
      <c r="I1156" s="16">
        <f t="shared" si="85"/>
        <v>106.63691037650159</v>
      </c>
      <c r="J1156" s="5">
        <f t="shared" si="86"/>
        <v>1.7158896234984127</v>
      </c>
      <c r="K1156" s="5">
        <f t="shared" si="87"/>
        <v>1.7158896234984127</v>
      </c>
      <c r="L1156" s="5">
        <f t="shared" si="88"/>
        <v>2.9442772000295245</v>
      </c>
      <c r="M1156" s="54">
        <f t="shared" si="89"/>
        <v>1.5836135508250943E-2</v>
      </c>
    </row>
    <row r="1157" spans="7:13" x14ac:dyDescent="0.3">
      <c r="G1157" s="79">
        <v>45139</v>
      </c>
      <c r="H1157" s="80">
        <v>107.3811</v>
      </c>
      <c r="I1157" s="16">
        <f t="shared" si="85"/>
        <v>106.80849933885143</v>
      </c>
      <c r="J1157" s="5">
        <f t="shared" si="86"/>
        <v>0.57260066114857011</v>
      </c>
      <c r="K1157" s="5">
        <f t="shared" si="87"/>
        <v>0.57260066114857011</v>
      </c>
      <c r="L1157" s="5">
        <f t="shared" si="88"/>
        <v>0.32787151714777962</v>
      </c>
      <c r="M1157" s="54">
        <f t="shared" si="89"/>
        <v>5.3324156778853087E-3</v>
      </c>
    </row>
    <row r="1158" spans="7:13" x14ac:dyDescent="0.3">
      <c r="G1158" s="79">
        <v>45140</v>
      </c>
      <c r="H1158" s="80">
        <v>105.526</v>
      </c>
      <c r="I1158" s="16">
        <f t="shared" ref="I1158:I1221" si="90">alpha*H1157+(1-alpha)*I1157</f>
        <v>106.8657594049663</v>
      </c>
      <c r="J1158" s="5">
        <f t="shared" ref="J1158:J1221" si="91">H1158-I1158</f>
        <v>-1.3397594049663013</v>
      </c>
      <c r="K1158" s="5">
        <f t="shared" ref="K1158:K1221" si="92">ABS(J1158)</f>
        <v>1.3397594049663013</v>
      </c>
      <c r="L1158" s="5">
        <f t="shared" ref="L1158:L1221" si="93">J1158^2</f>
        <v>1.7949552631956578</v>
      </c>
      <c r="M1158" s="54">
        <f t="shared" ref="M1158:M1221" si="94">K1158/H1158</f>
        <v>1.2696012404206558E-2</v>
      </c>
    </row>
    <row r="1159" spans="7:13" x14ac:dyDescent="0.3">
      <c r="G1159" s="79">
        <v>45141</v>
      </c>
      <c r="H1159" s="80">
        <v>106.63509999999999</v>
      </c>
      <c r="I1159" s="16">
        <f t="shared" si="90"/>
        <v>106.73178346446967</v>
      </c>
      <c r="J1159" s="5">
        <f t="shared" si="91"/>
        <v>-9.668346446967746E-2</v>
      </c>
      <c r="K1159" s="5">
        <f t="shared" si="92"/>
        <v>9.668346446967746E-2</v>
      </c>
      <c r="L1159" s="5">
        <f t="shared" si="93"/>
        <v>9.3476923018593842E-3</v>
      </c>
      <c r="M1159" s="54">
        <f t="shared" si="94"/>
        <v>9.066757987724255E-4</v>
      </c>
    </row>
    <row r="1160" spans="7:13" x14ac:dyDescent="0.3">
      <c r="G1160" s="79">
        <v>45142</v>
      </c>
      <c r="H1160" s="80">
        <v>106.80200000000001</v>
      </c>
      <c r="I1160" s="16">
        <f t="shared" si="90"/>
        <v>106.72211511802271</v>
      </c>
      <c r="J1160" s="5">
        <f t="shared" si="91"/>
        <v>7.9884881977292821E-2</v>
      </c>
      <c r="K1160" s="5">
        <f t="shared" si="92"/>
        <v>7.9884881977292821E-2</v>
      </c>
      <c r="L1160" s="5">
        <f t="shared" si="93"/>
        <v>6.3815943685260031E-3</v>
      </c>
      <c r="M1160" s="54">
        <f t="shared" si="94"/>
        <v>7.4797177934207986E-4</v>
      </c>
    </row>
    <row r="1161" spans="7:13" x14ac:dyDescent="0.3">
      <c r="G1161" s="79">
        <v>45145</v>
      </c>
      <c r="H1161" s="80">
        <v>108.44119999999999</v>
      </c>
      <c r="I1161" s="16">
        <f t="shared" si="90"/>
        <v>106.73010360622044</v>
      </c>
      <c r="J1161" s="5">
        <f t="shared" si="91"/>
        <v>1.711096393779556</v>
      </c>
      <c r="K1161" s="5">
        <f t="shared" si="92"/>
        <v>1.711096393779556</v>
      </c>
      <c r="L1161" s="5">
        <f t="shared" si="93"/>
        <v>2.9278508688054012</v>
      </c>
      <c r="M1161" s="54">
        <f t="shared" si="94"/>
        <v>1.5779024888875778E-2</v>
      </c>
    </row>
    <row r="1162" spans="7:13" x14ac:dyDescent="0.3">
      <c r="G1162" s="79">
        <v>45146</v>
      </c>
      <c r="H1162" s="80">
        <v>107.6657</v>
      </c>
      <c r="I1162" s="16">
        <f t="shared" si="90"/>
        <v>106.9012132455984</v>
      </c>
      <c r="J1162" s="5">
        <f t="shared" si="91"/>
        <v>0.7644867544016023</v>
      </c>
      <c r="K1162" s="5">
        <f t="shared" si="92"/>
        <v>0.7644867544016023</v>
      </c>
      <c r="L1162" s="5">
        <f t="shared" si="93"/>
        <v>0.58443999765549581</v>
      </c>
      <c r="M1162" s="54">
        <f t="shared" si="94"/>
        <v>7.1005599220699102E-3</v>
      </c>
    </row>
    <row r="1163" spans="7:13" x14ac:dyDescent="0.3">
      <c r="G1163" s="79">
        <v>45147</v>
      </c>
      <c r="H1163" s="80">
        <v>107.6657</v>
      </c>
      <c r="I1163" s="16">
        <f t="shared" si="90"/>
        <v>106.97766192103856</v>
      </c>
      <c r="J1163" s="5">
        <f t="shared" si="91"/>
        <v>0.68803807896144065</v>
      </c>
      <c r="K1163" s="5">
        <f t="shared" si="92"/>
        <v>0.68803807896144065</v>
      </c>
      <c r="L1163" s="5">
        <f t="shared" si="93"/>
        <v>0.47339639810094963</v>
      </c>
      <c r="M1163" s="54">
        <f t="shared" si="94"/>
        <v>6.3905039298629059E-3</v>
      </c>
    </row>
    <row r="1164" spans="7:13" x14ac:dyDescent="0.3">
      <c r="G1164" s="79">
        <v>45148</v>
      </c>
      <c r="H1164" s="80">
        <v>107.0179</v>
      </c>
      <c r="I1164" s="16">
        <f t="shared" si="90"/>
        <v>107.04646572893471</v>
      </c>
      <c r="J1164" s="5">
        <f t="shared" si="91"/>
        <v>-2.8565728934708545E-2</v>
      </c>
      <c r="K1164" s="5">
        <f t="shared" si="92"/>
        <v>2.8565728934708545E-2</v>
      </c>
      <c r="L1164" s="5">
        <f t="shared" si="93"/>
        <v>8.1600086957124497E-4</v>
      </c>
      <c r="M1164" s="54">
        <f t="shared" si="94"/>
        <v>2.6692477552548263E-4</v>
      </c>
    </row>
    <row r="1165" spans="7:13" x14ac:dyDescent="0.3">
      <c r="G1165" s="79">
        <v>45149</v>
      </c>
      <c r="H1165" s="80">
        <v>106.09529999999999</v>
      </c>
      <c r="I1165" s="16">
        <f t="shared" si="90"/>
        <v>107.04360915604124</v>
      </c>
      <c r="J1165" s="5">
        <f t="shared" si="91"/>
        <v>-0.94830915604124755</v>
      </c>
      <c r="K1165" s="5">
        <f t="shared" si="92"/>
        <v>0.94830915604124755</v>
      </c>
      <c r="L1165" s="5">
        <f t="shared" si="93"/>
        <v>0.89929025543166319</v>
      </c>
      <c r="M1165" s="54">
        <f t="shared" si="94"/>
        <v>8.9382767760800667E-3</v>
      </c>
    </row>
    <row r="1166" spans="7:13" x14ac:dyDescent="0.3">
      <c r="G1166" s="79">
        <v>45152</v>
      </c>
      <c r="H1166" s="80">
        <v>105.6536</v>
      </c>
      <c r="I1166" s="16">
        <f t="shared" si="90"/>
        <v>106.94877824043712</v>
      </c>
      <c r="J1166" s="5">
        <f t="shared" si="91"/>
        <v>-1.2951782404371244</v>
      </c>
      <c r="K1166" s="5">
        <f t="shared" si="92"/>
        <v>1.2951782404371244</v>
      </c>
      <c r="L1166" s="5">
        <f t="shared" si="93"/>
        <v>1.6774866745018056</v>
      </c>
      <c r="M1166" s="54">
        <f t="shared" si="94"/>
        <v>1.2258723227955549E-2</v>
      </c>
    </row>
    <row r="1167" spans="7:13" x14ac:dyDescent="0.3">
      <c r="G1167" s="79">
        <v>45153</v>
      </c>
      <c r="H1167" s="80">
        <v>104.58369999999999</v>
      </c>
      <c r="I1167" s="16">
        <f t="shared" si="90"/>
        <v>106.8192604163934</v>
      </c>
      <c r="J1167" s="5">
        <f t="shared" si="91"/>
        <v>-2.2355604163934117</v>
      </c>
      <c r="K1167" s="5">
        <f t="shared" si="92"/>
        <v>2.2355604163934117</v>
      </c>
      <c r="L1167" s="5">
        <f t="shared" si="93"/>
        <v>4.9977303753450846</v>
      </c>
      <c r="M1167" s="54">
        <f t="shared" si="94"/>
        <v>2.1375801548361856E-2</v>
      </c>
    </row>
    <row r="1168" spans="7:13" x14ac:dyDescent="0.3">
      <c r="G1168" s="79">
        <v>45154</v>
      </c>
      <c r="H1168" s="80">
        <v>104.5641</v>
      </c>
      <c r="I1168" s="16">
        <f t="shared" si="90"/>
        <v>106.59570437475406</v>
      </c>
      <c r="J1168" s="5">
        <f t="shared" si="91"/>
        <v>-2.0316043747540675</v>
      </c>
      <c r="K1168" s="5">
        <f t="shared" si="92"/>
        <v>2.0316043747540675</v>
      </c>
      <c r="L1168" s="5">
        <f t="shared" si="93"/>
        <v>4.1274163355198654</v>
      </c>
      <c r="M1168" s="54">
        <f t="shared" si="94"/>
        <v>1.9429272329165245E-2</v>
      </c>
    </row>
    <row r="1169" spans="7:13" x14ac:dyDescent="0.3">
      <c r="G1169" s="79">
        <v>45155</v>
      </c>
      <c r="H1169" s="80">
        <v>103.1114</v>
      </c>
      <c r="I1169" s="16">
        <f t="shared" si="90"/>
        <v>106.39254393727866</v>
      </c>
      <c r="J1169" s="5">
        <f t="shared" si="91"/>
        <v>-3.2811439372786566</v>
      </c>
      <c r="K1169" s="5">
        <f t="shared" si="92"/>
        <v>3.2811439372786566</v>
      </c>
      <c r="L1169" s="5">
        <f t="shared" si="93"/>
        <v>10.765905537140485</v>
      </c>
      <c r="M1169" s="54">
        <f t="shared" si="94"/>
        <v>3.1821349892239427E-2</v>
      </c>
    </row>
    <row r="1170" spans="7:13" x14ac:dyDescent="0.3">
      <c r="G1170" s="79">
        <v>45156</v>
      </c>
      <c r="H1170" s="80">
        <v>102.8758</v>
      </c>
      <c r="I1170" s="16">
        <f t="shared" si="90"/>
        <v>106.0644295435508</v>
      </c>
      <c r="J1170" s="5">
        <f t="shared" si="91"/>
        <v>-3.1886295435508032</v>
      </c>
      <c r="K1170" s="5">
        <f t="shared" si="92"/>
        <v>3.1886295435508032</v>
      </c>
      <c r="L1170" s="5">
        <f t="shared" si="93"/>
        <v>10.167358366005004</v>
      </c>
      <c r="M1170" s="54">
        <f t="shared" si="94"/>
        <v>3.0994942868495828E-2</v>
      </c>
    </row>
    <row r="1171" spans="7:13" x14ac:dyDescent="0.3">
      <c r="G1171" s="79">
        <v>45159</v>
      </c>
      <c r="H1171" s="80">
        <v>100.9618</v>
      </c>
      <c r="I1171" s="16">
        <f t="shared" si="90"/>
        <v>105.74556658919573</v>
      </c>
      <c r="J1171" s="5">
        <f t="shared" si="91"/>
        <v>-4.7837665891957357</v>
      </c>
      <c r="K1171" s="5">
        <f t="shared" si="92"/>
        <v>4.7837665891957357</v>
      </c>
      <c r="L1171" s="5">
        <f t="shared" si="93"/>
        <v>22.884422779905403</v>
      </c>
      <c r="M1171" s="54">
        <f t="shared" si="94"/>
        <v>4.7381946332134883E-2</v>
      </c>
    </row>
    <row r="1172" spans="7:13" x14ac:dyDescent="0.3">
      <c r="G1172" s="79">
        <v>45160</v>
      </c>
      <c r="H1172" s="80">
        <v>99.587599999999995</v>
      </c>
      <c r="I1172" s="16">
        <f t="shared" si="90"/>
        <v>105.26718993027616</v>
      </c>
      <c r="J1172" s="5">
        <f t="shared" si="91"/>
        <v>-5.6795899302761654</v>
      </c>
      <c r="K1172" s="5">
        <f t="shared" si="92"/>
        <v>5.6795899302761654</v>
      </c>
      <c r="L1172" s="5">
        <f t="shared" si="93"/>
        <v>32.25774177609442</v>
      </c>
      <c r="M1172" s="54">
        <f t="shared" si="94"/>
        <v>5.7031095540771799E-2</v>
      </c>
    </row>
    <row r="1173" spans="7:13" x14ac:dyDescent="0.3">
      <c r="G1173" s="79">
        <v>45161</v>
      </c>
      <c r="H1173" s="80">
        <v>96.927599999999998</v>
      </c>
      <c r="I1173" s="16">
        <f t="shared" si="90"/>
        <v>104.69923093724854</v>
      </c>
      <c r="J1173" s="5">
        <f t="shared" si="91"/>
        <v>-7.7716309372485455</v>
      </c>
      <c r="K1173" s="5">
        <f t="shared" si="92"/>
        <v>7.7716309372485455</v>
      </c>
      <c r="L1173" s="5">
        <f t="shared" si="93"/>
        <v>60.398247424798704</v>
      </c>
      <c r="M1173" s="54">
        <f t="shared" si="94"/>
        <v>8.0179752075245289E-2</v>
      </c>
    </row>
    <row r="1174" spans="7:13" x14ac:dyDescent="0.3">
      <c r="G1174" s="79">
        <v>45162</v>
      </c>
      <c r="H1174" s="80">
        <v>95.828299999999999</v>
      </c>
      <c r="I1174" s="16">
        <f t="shared" si="90"/>
        <v>103.92206784352368</v>
      </c>
      <c r="J1174" s="5">
        <f t="shared" si="91"/>
        <v>-8.0937678435236791</v>
      </c>
      <c r="K1174" s="5">
        <f t="shared" si="92"/>
        <v>8.0937678435236791</v>
      </c>
      <c r="L1174" s="5">
        <f t="shared" si="93"/>
        <v>65.509077904857946</v>
      </c>
      <c r="M1174" s="54">
        <f t="shared" si="94"/>
        <v>8.4461143978591696E-2</v>
      </c>
    </row>
    <row r="1175" spans="7:13" x14ac:dyDescent="0.3">
      <c r="G1175" s="79">
        <v>45163</v>
      </c>
      <c r="H1175" s="80">
        <v>97.016000000000005</v>
      </c>
      <c r="I1175" s="16">
        <f t="shared" si="90"/>
        <v>103.11269105917131</v>
      </c>
      <c r="J1175" s="5">
        <f t="shared" si="91"/>
        <v>-6.0966910591713059</v>
      </c>
      <c r="K1175" s="5">
        <f t="shared" si="92"/>
        <v>6.0966910591713059</v>
      </c>
      <c r="L1175" s="5">
        <f t="shared" si="93"/>
        <v>37.169641870979341</v>
      </c>
      <c r="M1175" s="54">
        <f t="shared" si="94"/>
        <v>6.2842119435673555E-2</v>
      </c>
    </row>
    <row r="1176" spans="7:13" x14ac:dyDescent="0.3">
      <c r="G1176" s="79">
        <v>45166</v>
      </c>
      <c r="H1176" s="80">
        <v>97.791399999999996</v>
      </c>
      <c r="I1176" s="16">
        <f t="shared" si="90"/>
        <v>102.50302195325418</v>
      </c>
      <c r="J1176" s="5">
        <f t="shared" si="91"/>
        <v>-4.7116219532541805</v>
      </c>
      <c r="K1176" s="5">
        <f t="shared" si="92"/>
        <v>4.7116219532541805</v>
      </c>
      <c r="L1176" s="5">
        <f t="shared" si="93"/>
        <v>22.19938143038674</v>
      </c>
      <c r="M1176" s="54">
        <f t="shared" si="94"/>
        <v>4.8180330307718067E-2</v>
      </c>
    </row>
    <row r="1177" spans="7:13" x14ac:dyDescent="0.3">
      <c r="G1177" s="79">
        <v>45167</v>
      </c>
      <c r="H1177" s="80">
        <v>99.891900000000007</v>
      </c>
      <c r="I1177" s="16">
        <f t="shared" si="90"/>
        <v>102.03185975792876</v>
      </c>
      <c r="J1177" s="5">
        <f t="shared" si="91"/>
        <v>-2.1399597579287502</v>
      </c>
      <c r="K1177" s="5">
        <f t="shared" si="92"/>
        <v>2.1399597579287502</v>
      </c>
      <c r="L1177" s="5">
        <f t="shared" si="93"/>
        <v>4.5794277655544748</v>
      </c>
      <c r="M1177" s="54">
        <f t="shared" si="94"/>
        <v>2.1422755578067391E-2</v>
      </c>
    </row>
    <row r="1178" spans="7:13" x14ac:dyDescent="0.3">
      <c r="G1178" s="79">
        <v>45168</v>
      </c>
      <c r="H1178" s="80">
        <v>100.2158</v>
      </c>
      <c r="I1178" s="16">
        <f t="shared" si="90"/>
        <v>101.81786378213587</v>
      </c>
      <c r="J1178" s="5">
        <f t="shared" si="91"/>
        <v>-1.6020637821358719</v>
      </c>
      <c r="K1178" s="5">
        <f t="shared" si="92"/>
        <v>1.6020637821358719</v>
      </c>
      <c r="L1178" s="5">
        <f t="shared" si="93"/>
        <v>2.5666083620314941</v>
      </c>
      <c r="M1178" s="54">
        <f t="shared" si="94"/>
        <v>1.5986139731817457E-2</v>
      </c>
    </row>
    <row r="1179" spans="7:13" x14ac:dyDescent="0.3">
      <c r="G1179" s="79">
        <v>45169</v>
      </c>
      <c r="H1179" s="80">
        <v>99.832999999999998</v>
      </c>
      <c r="I1179" s="16">
        <f t="shared" si="90"/>
        <v>101.65765740392229</v>
      </c>
      <c r="J1179" s="5">
        <f t="shared" si="91"/>
        <v>-1.8246574039222878</v>
      </c>
      <c r="K1179" s="5">
        <f t="shared" si="92"/>
        <v>1.8246574039222878</v>
      </c>
      <c r="L1179" s="5">
        <f t="shared" si="93"/>
        <v>3.3293746416884229</v>
      </c>
      <c r="M1179" s="54">
        <f t="shared" si="94"/>
        <v>1.8277096790863621E-2</v>
      </c>
    </row>
    <row r="1180" spans="7:13" x14ac:dyDescent="0.3">
      <c r="G1180" s="79">
        <v>45170</v>
      </c>
      <c r="H1180" s="80">
        <v>100.80800000000001</v>
      </c>
      <c r="I1180" s="16">
        <f t="shared" si="90"/>
        <v>101.47519166353005</v>
      </c>
      <c r="J1180" s="5">
        <f t="shared" si="91"/>
        <v>-0.66719166353004766</v>
      </c>
      <c r="K1180" s="5">
        <f t="shared" si="92"/>
        <v>0.66719166353004766</v>
      </c>
      <c r="L1180" s="5">
        <f t="shared" si="93"/>
        <v>0.44514471588399235</v>
      </c>
      <c r="M1180" s="54">
        <f t="shared" si="94"/>
        <v>6.6184396429851558E-3</v>
      </c>
    </row>
    <row r="1181" spans="7:13" x14ac:dyDescent="0.3">
      <c r="G1181" s="79">
        <v>45174</v>
      </c>
      <c r="H1181" s="80">
        <v>98.798900000000003</v>
      </c>
      <c r="I1181" s="16">
        <f t="shared" si="90"/>
        <v>101.40847249717704</v>
      </c>
      <c r="J1181" s="5">
        <f t="shared" si="91"/>
        <v>-2.6095724971770409</v>
      </c>
      <c r="K1181" s="5">
        <f t="shared" si="92"/>
        <v>2.6095724971770409</v>
      </c>
      <c r="L1181" s="5">
        <f t="shared" si="93"/>
        <v>6.8098686180228167</v>
      </c>
      <c r="M1181" s="54">
        <f t="shared" si="94"/>
        <v>2.641297116847496E-2</v>
      </c>
    </row>
    <row r="1182" spans="7:13" x14ac:dyDescent="0.3">
      <c r="G1182" s="79">
        <v>45175</v>
      </c>
      <c r="H1182" s="80">
        <v>98.661000000000001</v>
      </c>
      <c r="I1182" s="16">
        <f t="shared" si="90"/>
        <v>101.14751524745934</v>
      </c>
      <c r="J1182" s="5">
        <f t="shared" si="91"/>
        <v>-2.4865152474593373</v>
      </c>
      <c r="K1182" s="5">
        <f t="shared" si="92"/>
        <v>2.4865152474593373</v>
      </c>
      <c r="L1182" s="5">
        <f t="shared" si="93"/>
        <v>6.1827580758477696</v>
      </c>
      <c r="M1182" s="54">
        <f t="shared" si="94"/>
        <v>2.5202615496085965E-2</v>
      </c>
    </row>
    <row r="1183" spans="7:13" x14ac:dyDescent="0.3">
      <c r="G1183" s="79">
        <v>45176</v>
      </c>
      <c r="H1183" s="80">
        <v>96.4452</v>
      </c>
      <c r="I1183" s="16">
        <f t="shared" si="90"/>
        <v>100.89886372271341</v>
      </c>
      <c r="J1183" s="5">
        <f t="shared" si="91"/>
        <v>-4.453663722713415</v>
      </c>
      <c r="K1183" s="5">
        <f t="shared" si="92"/>
        <v>4.453663722713415</v>
      </c>
      <c r="L1183" s="5">
        <f t="shared" si="93"/>
        <v>19.835120555013514</v>
      </c>
      <c r="M1183" s="54">
        <f t="shared" si="94"/>
        <v>4.6178179139173492E-2</v>
      </c>
    </row>
    <row r="1184" spans="7:13" x14ac:dyDescent="0.3">
      <c r="G1184" s="79">
        <v>45177</v>
      </c>
      <c r="H1184" s="80">
        <v>96.189099999999996</v>
      </c>
      <c r="I1184" s="16">
        <f t="shared" si="90"/>
        <v>100.45349735044208</v>
      </c>
      <c r="J1184" s="5">
        <f t="shared" si="91"/>
        <v>-4.2643973504420813</v>
      </c>
      <c r="K1184" s="5">
        <f t="shared" si="92"/>
        <v>4.2643973504420813</v>
      </c>
      <c r="L1184" s="5">
        <f t="shared" si="93"/>
        <v>18.185084762457443</v>
      </c>
      <c r="M1184" s="54">
        <f t="shared" si="94"/>
        <v>4.4333478018217048E-2</v>
      </c>
    </row>
    <row r="1185" spans="7:13" x14ac:dyDescent="0.3">
      <c r="G1185" s="79">
        <v>45180</v>
      </c>
      <c r="H1185" s="80">
        <v>95.322500000000005</v>
      </c>
      <c r="I1185" s="16">
        <f t="shared" si="90"/>
        <v>100.02705761539787</v>
      </c>
      <c r="J1185" s="5">
        <f t="shared" si="91"/>
        <v>-4.7045576153978601</v>
      </c>
      <c r="K1185" s="5">
        <f t="shared" si="92"/>
        <v>4.7045576153978601</v>
      </c>
      <c r="L1185" s="5">
        <f t="shared" si="93"/>
        <v>22.132862356598</v>
      </c>
      <c r="M1185" s="54">
        <f t="shared" si="94"/>
        <v>4.9354114877367461E-2</v>
      </c>
    </row>
    <row r="1186" spans="7:13" x14ac:dyDescent="0.3">
      <c r="G1186" s="79">
        <v>45181</v>
      </c>
      <c r="H1186" s="80">
        <v>94.8399</v>
      </c>
      <c r="I1186" s="16">
        <f t="shared" si="90"/>
        <v>99.556601853858083</v>
      </c>
      <c r="J1186" s="5">
        <f t="shared" si="91"/>
        <v>-4.7167018538580834</v>
      </c>
      <c r="K1186" s="5">
        <f t="shared" si="92"/>
        <v>4.7167018538580834</v>
      </c>
      <c r="L1186" s="5">
        <f t="shared" si="93"/>
        <v>22.247276378188282</v>
      </c>
      <c r="M1186" s="54">
        <f t="shared" si="94"/>
        <v>4.9733306908359073E-2</v>
      </c>
    </row>
    <row r="1187" spans="7:13" x14ac:dyDescent="0.3">
      <c r="G1187" s="79">
        <v>45182</v>
      </c>
      <c r="H1187" s="80">
        <v>94.672499999999999</v>
      </c>
      <c r="I1187" s="16">
        <f t="shared" si="90"/>
        <v>99.084931668472279</v>
      </c>
      <c r="J1187" s="5">
        <f t="shared" si="91"/>
        <v>-4.41243166847228</v>
      </c>
      <c r="K1187" s="5">
        <f t="shared" si="92"/>
        <v>4.41243166847228</v>
      </c>
      <c r="L1187" s="5">
        <f t="shared" si="93"/>
        <v>19.46955322893707</v>
      </c>
      <c r="M1187" s="54">
        <f t="shared" si="94"/>
        <v>4.6607321751007735E-2</v>
      </c>
    </row>
    <row r="1188" spans="7:13" x14ac:dyDescent="0.3">
      <c r="G1188" s="79">
        <v>45183</v>
      </c>
      <c r="H1188" s="80">
        <v>95.716399999999993</v>
      </c>
      <c r="I1188" s="16">
        <f t="shared" si="90"/>
        <v>98.643688501625064</v>
      </c>
      <c r="J1188" s="5">
        <f t="shared" si="91"/>
        <v>-2.9272885016250711</v>
      </c>
      <c r="K1188" s="5">
        <f t="shared" si="92"/>
        <v>2.9272885016250711</v>
      </c>
      <c r="L1188" s="5">
        <f t="shared" si="93"/>
        <v>8.569017971746355</v>
      </c>
      <c r="M1188" s="54">
        <f t="shared" si="94"/>
        <v>3.0582935647653603E-2</v>
      </c>
    </row>
    <row r="1189" spans="7:13" x14ac:dyDescent="0.3">
      <c r="G1189" s="79">
        <v>45184</v>
      </c>
      <c r="H1189" s="80">
        <v>94.8005</v>
      </c>
      <c r="I1189" s="16">
        <f t="shared" si="90"/>
        <v>98.35095965146256</v>
      </c>
      <c r="J1189" s="5">
        <f t="shared" si="91"/>
        <v>-3.5504596514625604</v>
      </c>
      <c r="K1189" s="5">
        <f t="shared" si="92"/>
        <v>3.5504596514625604</v>
      </c>
      <c r="L1189" s="5">
        <f t="shared" si="93"/>
        <v>12.605763736663645</v>
      </c>
      <c r="M1189" s="54">
        <f t="shared" si="94"/>
        <v>3.745190849692312E-2</v>
      </c>
    </row>
    <row r="1190" spans="7:13" x14ac:dyDescent="0.3">
      <c r="G1190" s="79">
        <v>45187</v>
      </c>
      <c r="H1190" s="80">
        <v>94.061899999999994</v>
      </c>
      <c r="I1190" s="16">
        <f t="shared" si="90"/>
        <v>97.995913686316314</v>
      </c>
      <c r="J1190" s="5">
        <f t="shared" si="91"/>
        <v>-3.9340136863163195</v>
      </c>
      <c r="K1190" s="5">
        <f t="shared" si="92"/>
        <v>3.9340136863163195</v>
      </c>
      <c r="L1190" s="5">
        <f t="shared" si="93"/>
        <v>15.476463684124118</v>
      </c>
      <c r="M1190" s="54">
        <f t="shared" si="94"/>
        <v>4.1823668098521505E-2</v>
      </c>
    </row>
    <row r="1191" spans="7:13" x14ac:dyDescent="0.3">
      <c r="G1191" s="79">
        <v>45188</v>
      </c>
      <c r="H1191" s="80">
        <v>93.185299999999998</v>
      </c>
      <c r="I1191" s="16">
        <f t="shared" si="90"/>
        <v>97.602512317684685</v>
      </c>
      <c r="J1191" s="5">
        <f t="shared" si="91"/>
        <v>-4.4172123176846867</v>
      </c>
      <c r="K1191" s="5">
        <f t="shared" si="92"/>
        <v>4.4172123176846867</v>
      </c>
      <c r="L1191" s="5">
        <f t="shared" si="93"/>
        <v>19.511764659505321</v>
      </c>
      <c r="M1191" s="54">
        <f t="shared" si="94"/>
        <v>4.7402458517434472E-2</v>
      </c>
    </row>
    <row r="1192" spans="7:13" x14ac:dyDescent="0.3">
      <c r="G1192" s="79">
        <v>45189</v>
      </c>
      <c r="H1192" s="80">
        <v>92.614199999999997</v>
      </c>
      <c r="I1192" s="16">
        <f t="shared" si="90"/>
        <v>97.160791085916216</v>
      </c>
      <c r="J1192" s="5">
        <f t="shared" si="91"/>
        <v>-4.5465910859162193</v>
      </c>
      <c r="K1192" s="5">
        <f t="shared" si="92"/>
        <v>4.5465910859162193</v>
      </c>
      <c r="L1192" s="5">
        <f t="shared" si="93"/>
        <v>20.671490502532826</v>
      </c>
      <c r="M1192" s="54">
        <f t="shared" si="94"/>
        <v>4.909172768232322E-2</v>
      </c>
    </row>
    <row r="1193" spans="7:13" x14ac:dyDescent="0.3">
      <c r="G1193" s="79">
        <v>45190</v>
      </c>
      <c r="H1193" s="80">
        <v>90.201300000000003</v>
      </c>
      <c r="I1193" s="16">
        <f t="shared" si="90"/>
        <v>96.706131977324603</v>
      </c>
      <c r="J1193" s="5">
        <f t="shared" si="91"/>
        <v>-6.5048319773245993</v>
      </c>
      <c r="K1193" s="5">
        <f t="shared" si="92"/>
        <v>6.5048319773245993</v>
      </c>
      <c r="L1193" s="5">
        <f t="shared" si="93"/>
        <v>42.312839053224657</v>
      </c>
      <c r="M1193" s="54">
        <f t="shared" si="94"/>
        <v>7.2114614504719982E-2</v>
      </c>
    </row>
    <row r="1194" spans="7:13" x14ac:dyDescent="0.3">
      <c r="G1194" s="79">
        <v>45191</v>
      </c>
      <c r="H1194" s="80">
        <v>89.472499999999997</v>
      </c>
      <c r="I1194" s="16">
        <f t="shared" si="90"/>
        <v>96.055648779592133</v>
      </c>
      <c r="J1194" s="5">
        <f t="shared" si="91"/>
        <v>-6.5831487795921362</v>
      </c>
      <c r="K1194" s="5">
        <f t="shared" si="92"/>
        <v>6.5831487795921362</v>
      </c>
      <c r="L1194" s="5">
        <f t="shared" si="93"/>
        <v>43.337847854245432</v>
      </c>
      <c r="M1194" s="54">
        <f t="shared" si="94"/>
        <v>7.3577342530857376E-2</v>
      </c>
    </row>
    <row r="1195" spans="7:13" x14ac:dyDescent="0.3">
      <c r="G1195" s="79">
        <v>45194</v>
      </c>
      <c r="H1195" s="80">
        <v>89.226299999999995</v>
      </c>
      <c r="I1195" s="16">
        <f t="shared" si="90"/>
        <v>95.397333901632919</v>
      </c>
      <c r="J1195" s="5">
        <f t="shared" si="91"/>
        <v>-6.1710339016329243</v>
      </c>
      <c r="K1195" s="5">
        <f t="shared" si="92"/>
        <v>6.1710339016329243</v>
      </c>
      <c r="L1195" s="5">
        <f t="shared" si="93"/>
        <v>38.08165941510287</v>
      </c>
      <c r="M1195" s="54">
        <f t="shared" si="94"/>
        <v>6.9161602595119651E-2</v>
      </c>
    </row>
    <row r="1196" spans="7:13" x14ac:dyDescent="0.3">
      <c r="G1196" s="79">
        <v>45195</v>
      </c>
      <c r="H1196" s="80">
        <v>88.802800000000005</v>
      </c>
      <c r="I1196" s="16">
        <f t="shared" si="90"/>
        <v>94.780230511469625</v>
      </c>
      <c r="J1196" s="5">
        <f t="shared" si="91"/>
        <v>-5.9774305114696205</v>
      </c>
      <c r="K1196" s="5">
        <f t="shared" si="92"/>
        <v>5.9774305114696205</v>
      </c>
      <c r="L1196" s="5">
        <f t="shared" si="93"/>
        <v>35.729675519447966</v>
      </c>
      <c r="M1196" s="54">
        <f t="shared" si="94"/>
        <v>6.7311284232812699E-2</v>
      </c>
    </row>
    <row r="1197" spans="7:13" x14ac:dyDescent="0.3">
      <c r="G1197" s="79">
        <v>45196</v>
      </c>
      <c r="H1197" s="80">
        <v>88.0642</v>
      </c>
      <c r="I1197" s="16">
        <f t="shared" si="90"/>
        <v>94.182487460322662</v>
      </c>
      <c r="J1197" s="5">
        <f t="shared" si="91"/>
        <v>-6.1182874603226622</v>
      </c>
      <c r="K1197" s="5">
        <f t="shared" si="92"/>
        <v>6.1182874603226622</v>
      </c>
      <c r="L1197" s="5">
        <f t="shared" si="93"/>
        <v>37.433441447141533</v>
      </c>
      <c r="M1197" s="54">
        <f t="shared" si="94"/>
        <v>6.9475308471804234E-2</v>
      </c>
    </row>
    <row r="1198" spans="7:13" x14ac:dyDescent="0.3">
      <c r="G1198" s="79">
        <v>45197</v>
      </c>
      <c r="H1198" s="80">
        <v>88.271000000000001</v>
      </c>
      <c r="I1198" s="16">
        <f t="shared" si="90"/>
        <v>93.570658714290403</v>
      </c>
      <c r="J1198" s="5">
        <f t="shared" si="91"/>
        <v>-5.2996587142904019</v>
      </c>
      <c r="K1198" s="5">
        <f t="shared" si="92"/>
        <v>5.2996587142904019</v>
      </c>
      <c r="L1198" s="5">
        <f t="shared" si="93"/>
        <v>28.086382487954197</v>
      </c>
      <c r="M1198" s="54">
        <f t="shared" si="94"/>
        <v>6.0038503181003976E-2</v>
      </c>
    </row>
    <row r="1199" spans="7:13" x14ac:dyDescent="0.3">
      <c r="G1199" s="79">
        <v>45198</v>
      </c>
      <c r="H1199" s="80">
        <v>94.170199999999994</v>
      </c>
      <c r="I1199" s="16">
        <f t="shared" si="90"/>
        <v>93.040692842861361</v>
      </c>
      <c r="J1199" s="5">
        <f t="shared" si="91"/>
        <v>1.129507157138633</v>
      </c>
      <c r="K1199" s="5">
        <f t="shared" si="92"/>
        <v>1.129507157138633</v>
      </c>
      <c r="L1199" s="5">
        <f t="shared" si="93"/>
        <v>1.2757864180273966</v>
      </c>
      <c r="M1199" s="54">
        <f t="shared" si="94"/>
        <v>1.1994316218279595E-2</v>
      </c>
    </row>
    <row r="1200" spans="7:13" x14ac:dyDescent="0.3">
      <c r="G1200" s="79">
        <v>45201</v>
      </c>
      <c r="H1200" s="80">
        <v>93.126300000000001</v>
      </c>
      <c r="I1200" s="16">
        <f t="shared" si="90"/>
        <v>93.153643558575226</v>
      </c>
      <c r="J1200" s="5">
        <f t="shared" si="91"/>
        <v>-2.7343558575225302E-2</v>
      </c>
      <c r="K1200" s="5">
        <f t="shared" si="92"/>
        <v>2.7343558575225302E-2</v>
      </c>
      <c r="L1200" s="5">
        <f t="shared" si="93"/>
        <v>7.4767019555677713E-4</v>
      </c>
      <c r="M1200" s="54">
        <f t="shared" si="94"/>
        <v>2.9361800667722544E-4</v>
      </c>
    </row>
    <row r="1201" spans="7:13" x14ac:dyDescent="0.3">
      <c r="G1201" s="79">
        <v>45202</v>
      </c>
      <c r="H1201" s="80">
        <v>93.648200000000003</v>
      </c>
      <c r="I1201" s="16">
        <f t="shared" si="90"/>
        <v>93.150909202717699</v>
      </c>
      <c r="J1201" s="5">
        <f t="shared" si="91"/>
        <v>0.49729079728230374</v>
      </c>
      <c r="K1201" s="5">
        <f t="shared" si="92"/>
        <v>0.49729079728230374</v>
      </c>
      <c r="L1201" s="5">
        <f t="shared" si="93"/>
        <v>0.24729813706166931</v>
      </c>
      <c r="M1201" s="54">
        <f t="shared" si="94"/>
        <v>5.310201341641417E-3</v>
      </c>
    </row>
    <row r="1202" spans="7:13" x14ac:dyDescent="0.3">
      <c r="G1202" s="79">
        <v>45203</v>
      </c>
      <c r="H1202" s="80">
        <v>94.436099999999996</v>
      </c>
      <c r="I1202" s="16">
        <f t="shared" si="90"/>
        <v>93.200638282445922</v>
      </c>
      <c r="J1202" s="5">
        <f t="shared" si="91"/>
        <v>1.2354617175540739</v>
      </c>
      <c r="K1202" s="5">
        <f t="shared" si="92"/>
        <v>1.2354617175540739</v>
      </c>
      <c r="L1202" s="5">
        <f t="shared" si="93"/>
        <v>1.5263656555416623</v>
      </c>
      <c r="M1202" s="54">
        <f t="shared" si="94"/>
        <v>1.3082515241036785E-2</v>
      </c>
    </row>
    <row r="1203" spans="7:13" x14ac:dyDescent="0.3">
      <c r="G1203" s="79">
        <v>45204</v>
      </c>
      <c r="H1203" s="80">
        <v>94.337599999999995</v>
      </c>
      <c r="I1203" s="16">
        <f t="shared" si="90"/>
        <v>93.324184454201344</v>
      </c>
      <c r="J1203" s="5">
        <f t="shared" si="91"/>
        <v>1.0134155457986509</v>
      </c>
      <c r="K1203" s="5">
        <f t="shared" si="92"/>
        <v>1.0134155457986509</v>
      </c>
      <c r="L1203" s="5">
        <f t="shared" si="93"/>
        <v>1.0270110684663776</v>
      </c>
      <c r="M1203" s="54">
        <f t="shared" si="94"/>
        <v>1.0742435103274314E-2</v>
      </c>
    </row>
    <row r="1204" spans="7:13" x14ac:dyDescent="0.3">
      <c r="G1204" s="79">
        <v>45205</v>
      </c>
      <c r="H1204" s="80">
        <v>95.637600000000006</v>
      </c>
      <c r="I1204" s="16">
        <f t="shared" si="90"/>
        <v>93.425526008781219</v>
      </c>
      <c r="J1204" s="5">
        <f t="shared" si="91"/>
        <v>2.2120739912187872</v>
      </c>
      <c r="K1204" s="5">
        <f t="shared" si="92"/>
        <v>2.2120739912187872</v>
      </c>
      <c r="L1204" s="5">
        <f t="shared" si="93"/>
        <v>4.8932713426266154</v>
      </c>
      <c r="M1204" s="54">
        <f t="shared" si="94"/>
        <v>2.3129752223171506E-2</v>
      </c>
    </row>
    <row r="1205" spans="7:13" x14ac:dyDescent="0.3">
      <c r="G1205" s="79">
        <v>45208</v>
      </c>
      <c r="H1205" s="80">
        <v>95.411100000000005</v>
      </c>
      <c r="I1205" s="16">
        <f t="shared" si="90"/>
        <v>93.646733407903099</v>
      </c>
      <c r="J1205" s="5">
        <f t="shared" si="91"/>
        <v>1.7643665920969056</v>
      </c>
      <c r="K1205" s="5">
        <f t="shared" si="92"/>
        <v>1.7643665920969056</v>
      </c>
      <c r="L1205" s="5">
        <f t="shared" si="93"/>
        <v>3.1129894713076487</v>
      </c>
      <c r="M1205" s="54">
        <f t="shared" si="94"/>
        <v>1.8492257107369115E-2</v>
      </c>
    </row>
    <row r="1206" spans="7:13" x14ac:dyDescent="0.3">
      <c r="G1206" s="79">
        <v>45209</v>
      </c>
      <c r="H1206" s="80">
        <v>96.139899999999997</v>
      </c>
      <c r="I1206" s="16">
        <f t="shared" si="90"/>
        <v>93.823170067112798</v>
      </c>
      <c r="J1206" s="5">
        <f t="shared" si="91"/>
        <v>2.3167299328871991</v>
      </c>
      <c r="K1206" s="5">
        <f t="shared" si="92"/>
        <v>2.3167299328871991</v>
      </c>
      <c r="L1206" s="5">
        <f t="shared" si="93"/>
        <v>5.3672375819355258</v>
      </c>
      <c r="M1206" s="54">
        <f t="shared" si="94"/>
        <v>2.4097486401454538E-2</v>
      </c>
    </row>
    <row r="1207" spans="7:13" x14ac:dyDescent="0.3">
      <c r="G1207" s="79">
        <v>45210</v>
      </c>
      <c r="H1207" s="80">
        <v>97.154300000000006</v>
      </c>
      <c r="I1207" s="16">
        <f t="shared" si="90"/>
        <v>94.054843060401524</v>
      </c>
      <c r="J1207" s="5">
        <f t="shared" si="91"/>
        <v>3.0994569395984826</v>
      </c>
      <c r="K1207" s="5">
        <f t="shared" si="92"/>
        <v>3.0994569395984826</v>
      </c>
      <c r="L1207" s="5">
        <f t="shared" si="93"/>
        <v>9.6066333204251908</v>
      </c>
      <c r="M1207" s="54">
        <f t="shared" si="94"/>
        <v>3.1902416461221814E-2</v>
      </c>
    </row>
    <row r="1208" spans="7:13" x14ac:dyDescent="0.3">
      <c r="G1208" s="79">
        <v>45211</v>
      </c>
      <c r="H1208" s="80">
        <v>97.745099999999994</v>
      </c>
      <c r="I1208" s="16">
        <f t="shared" si="90"/>
        <v>94.364788754361371</v>
      </c>
      <c r="J1208" s="5">
        <f t="shared" si="91"/>
        <v>3.3803112456386231</v>
      </c>
      <c r="K1208" s="5">
        <f t="shared" si="92"/>
        <v>3.3803112456386231</v>
      </c>
      <c r="L1208" s="5">
        <f t="shared" si="93"/>
        <v>11.426504117390939</v>
      </c>
      <c r="M1208" s="54">
        <f t="shared" si="94"/>
        <v>3.4582922782202111E-2</v>
      </c>
    </row>
    <row r="1209" spans="7:13" x14ac:dyDescent="0.3">
      <c r="G1209" s="79">
        <v>45212</v>
      </c>
      <c r="H1209" s="80">
        <v>98.395099999999999</v>
      </c>
      <c r="I1209" s="16">
        <f t="shared" si="90"/>
        <v>94.702819878925226</v>
      </c>
      <c r="J1209" s="5">
        <f t="shared" si="91"/>
        <v>3.6922801210747735</v>
      </c>
      <c r="K1209" s="5">
        <f t="shared" si="92"/>
        <v>3.6922801210747735</v>
      </c>
      <c r="L1209" s="5">
        <f t="shared" si="93"/>
        <v>13.632932492483944</v>
      </c>
      <c r="M1209" s="54">
        <f t="shared" si="94"/>
        <v>3.7525040587130597E-2</v>
      </c>
    </row>
    <row r="1210" spans="7:13" x14ac:dyDescent="0.3">
      <c r="G1210" s="79">
        <v>45215</v>
      </c>
      <c r="H1210" s="80">
        <v>100.49290000000001</v>
      </c>
      <c r="I1210" s="16">
        <f t="shared" si="90"/>
        <v>95.07204789103271</v>
      </c>
      <c r="J1210" s="5">
        <f t="shared" si="91"/>
        <v>5.4208521089672956</v>
      </c>
      <c r="K1210" s="5">
        <f t="shared" si="92"/>
        <v>5.4208521089672956</v>
      </c>
      <c r="L1210" s="5">
        <f t="shared" si="93"/>
        <v>29.385637587295175</v>
      </c>
      <c r="M1210" s="54">
        <f t="shared" si="94"/>
        <v>5.3942637827819627E-2</v>
      </c>
    </row>
    <row r="1211" spans="7:13" x14ac:dyDescent="0.3">
      <c r="G1211" s="79">
        <v>45216</v>
      </c>
      <c r="H1211" s="80">
        <v>101.4481</v>
      </c>
      <c r="I1211" s="16">
        <f t="shared" si="90"/>
        <v>95.61413310192944</v>
      </c>
      <c r="J1211" s="5">
        <f t="shared" si="91"/>
        <v>5.8339668980705568</v>
      </c>
      <c r="K1211" s="5">
        <f t="shared" si="92"/>
        <v>5.8339668980705568</v>
      </c>
      <c r="L1211" s="5">
        <f t="shared" si="93"/>
        <v>34.035169767782996</v>
      </c>
      <c r="M1211" s="54">
        <f t="shared" si="94"/>
        <v>5.7506911396768959E-2</v>
      </c>
    </row>
    <row r="1212" spans="7:13" x14ac:dyDescent="0.3">
      <c r="G1212" s="79">
        <v>45217</v>
      </c>
      <c r="H1212" s="80">
        <v>102.1966</v>
      </c>
      <c r="I1212" s="16">
        <f t="shared" si="90"/>
        <v>96.197529791736486</v>
      </c>
      <c r="J1212" s="5">
        <f t="shared" si="91"/>
        <v>5.9990702082635181</v>
      </c>
      <c r="K1212" s="5">
        <f t="shared" si="92"/>
        <v>5.9990702082635181</v>
      </c>
      <c r="L1212" s="5">
        <f t="shared" si="93"/>
        <v>35.988843363674889</v>
      </c>
      <c r="M1212" s="54">
        <f t="shared" si="94"/>
        <v>5.8701269986120068E-2</v>
      </c>
    </row>
    <row r="1213" spans="7:13" x14ac:dyDescent="0.3">
      <c r="G1213" s="79">
        <v>45218</v>
      </c>
      <c r="H1213" s="80">
        <v>101.4875</v>
      </c>
      <c r="I1213" s="16">
        <f t="shared" si="90"/>
        <v>96.79743681256285</v>
      </c>
      <c r="J1213" s="5">
        <f t="shared" si="91"/>
        <v>4.690063187437147</v>
      </c>
      <c r="K1213" s="5">
        <f t="shared" si="92"/>
        <v>4.690063187437147</v>
      </c>
      <c r="L1213" s="5">
        <f t="shared" si="93"/>
        <v>21.996692702153091</v>
      </c>
      <c r="M1213" s="54">
        <f t="shared" si="94"/>
        <v>4.6213210370115998E-2</v>
      </c>
    </row>
    <row r="1214" spans="7:13" x14ac:dyDescent="0.3">
      <c r="G1214" s="79">
        <v>45219</v>
      </c>
      <c r="H1214" s="80">
        <v>101.1133</v>
      </c>
      <c r="I1214" s="16">
        <f t="shared" si="90"/>
        <v>97.266443131306573</v>
      </c>
      <c r="J1214" s="5">
        <f t="shared" si="91"/>
        <v>3.8468568686934219</v>
      </c>
      <c r="K1214" s="5">
        <f t="shared" si="92"/>
        <v>3.8468568686934219</v>
      </c>
      <c r="L1214" s="5">
        <f t="shared" si="93"/>
        <v>14.798307768213759</v>
      </c>
      <c r="M1214" s="54">
        <f t="shared" si="94"/>
        <v>3.8045013551070157E-2</v>
      </c>
    </row>
    <row r="1215" spans="7:13" x14ac:dyDescent="0.3">
      <c r="G1215" s="79">
        <v>45222</v>
      </c>
      <c r="H1215" s="80">
        <v>101.2512</v>
      </c>
      <c r="I1215" s="16">
        <f t="shared" si="90"/>
        <v>97.65112881817592</v>
      </c>
      <c r="J1215" s="5">
        <f t="shared" si="91"/>
        <v>3.6000711818240774</v>
      </c>
      <c r="K1215" s="5">
        <f t="shared" si="92"/>
        <v>3.6000711818240774</v>
      </c>
      <c r="L1215" s="5">
        <f t="shared" si="93"/>
        <v>12.960512514200209</v>
      </c>
      <c r="M1215" s="54">
        <f t="shared" si="94"/>
        <v>3.555583718340205E-2</v>
      </c>
    </row>
    <row r="1216" spans="7:13" x14ac:dyDescent="0.3">
      <c r="G1216" s="79">
        <v>45223</v>
      </c>
      <c r="H1216" s="80">
        <v>103.5852</v>
      </c>
      <c r="I1216" s="16">
        <f t="shared" si="90"/>
        <v>98.011135936358329</v>
      </c>
      <c r="J1216" s="5">
        <f t="shared" si="91"/>
        <v>5.5740640636416714</v>
      </c>
      <c r="K1216" s="5">
        <f t="shared" si="92"/>
        <v>5.5740640636416714</v>
      </c>
      <c r="L1216" s="5">
        <f t="shared" si="93"/>
        <v>31.070190185581502</v>
      </c>
      <c r="M1216" s="54">
        <f t="shared" si="94"/>
        <v>5.3811394520082712E-2</v>
      </c>
    </row>
    <row r="1217" spans="7:13" x14ac:dyDescent="0.3">
      <c r="G1217" s="79">
        <v>45224</v>
      </c>
      <c r="H1217" s="80">
        <v>101.9701</v>
      </c>
      <c r="I1217" s="16">
        <f t="shared" si="90"/>
        <v>98.568542342722495</v>
      </c>
      <c r="J1217" s="5">
        <f t="shared" si="91"/>
        <v>3.4015576572775075</v>
      </c>
      <c r="K1217" s="5">
        <f t="shared" si="92"/>
        <v>3.4015576572775075</v>
      </c>
      <c r="L1217" s="5">
        <f t="shared" si="93"/>
        <v>11.570594495783245</v>
      </c>
      <c r="M1217" s="54">
        <f t="shared" si="94"/>
        <v>3.3358383067953329E-2</v>
      </c>
    </row>
    <row r="1218" spans="7:13" x14ac:dyDescent="0.3">
      <c r="G1218" s="79">
        <v>45225</v>
      </c>
      <c r="H1218" s="80">
        <v>98.503500000000003</v>
      </c>
      <c r="I1218" s="16">
        <f t="shared" si="90"/>
        <v>98.908698108450253</v>
      </c>
      <c r="J1218" s="5">
        <f t="shared" si="91"/>
        <v>-0.40519810845025006</v>
      </c>
      <c r="K1218" s="5">
        <f t="shared" si="92"/>
        <v>0.40519810845025006</v>
      </c>
      <c r="L1218" s="5">
        <f t="shared" si="93"/>
        <v>0.1641855070916606</v>
      </c>
      <c r="M1218" s="54">
        <f t="shared" si="94"/>
        <v>4.1135402138020478E-3</v>
      </c>
    </row>
    <row r="1219" spans="7:13" x14ac:dyDescent="0.3">
      <c r="G1219" s="79">
        <v>45226</v>
      </c>
      <c r="H1219" s="80">
        <v>96.494399999999999</v>
      </c>
      <c r="I1219" s="16">
        <f t="shared" si="90"/>
        <v>98.86817829760524</v>
      </c>
      <c r="J1219" s="5">
        <f t="shared" si="91"/>
        <v>-2.3737782976052415</v>
      </c>
      <c r="K1219" s="5">
        <f t="shared" si="92"/>
        <v>2.3737782976052415</v>
      </c>
      <c r="L1219" s="5">
        <f t="shared" si="93"/>
        <v>5.6348234061816385</v>
      </c>
      <c r="M1219" s="54">
        <f t="shared" si="94"/>
        <v>2.4600166409711254E-2</v>
      </c>
    </row>
    <row r="1220" spans="7:13" x14ac:dyDescent="0.3">
      <c r="G1220" s="79">
        <v>45229</v>
      </c>
      <c r="H1220" s="80">
        <v>100.2565</v>
      </c>
      <c r="I1220" s="16">
        <f t="shared" si="90"/>
        <v>98.630800467844722</v>
      </c>
      <c r="J1220" s="5">
        <f t="shared" si="91"/>
        <v>1.6256995321552807</v>
      </c>
      <c r="K1220" s="5">
        <f t="shared" si="92"/>
        <v>1.6256995321552807</v>
      </c>
      <c r="L1220" s="5">
        <f t="shared" si="93"/>
        <v>2.6428989688498987</v>
      </c>
      <c r="M1220" s="54">
        <f t="shared" si="94"/>
        <v>1.62154028133366E-2</v>
      </c>
    </row>
    <row r="1221" spans="7:13" x14ac:dyDescent="0.3">
      <c r="G1221" s="79">
        <v>45230</v>
      </c>
      <c r="H1221" s="80">
        <v>101.2118</v>
      </c>
      <c r="I1221" s="16">
        <f t="shared" si="90"/>
        <v>98.793370421060246</v>
      </c>
      <c r="J1221" s="5">
        <f t="shared" si="91"/>
        <v>2.418429578939751</v>
      </c>
      <c r="K1221" s="5">
        <f t="shared" si="92"/>
        <v>2.418429578939751</v>
      </c>
      <c r="L1221" s="5">
        <f t="shared" si="93"/>
        <v>5.8488016282907012</v>
      </c>
      <c r="M1221" s="54">
        <f t="shared" si="94"/>
        <v>2.3894739338098433E-2</v>
      </c>
    </row>
    <row r="1222" spans="7:13" x14ac:dyDescent="0.3">
      <c r="G1222" s="79">
        <v>45231</v>
      </c>
      <c r="H1222" s="80">
        <v>99.350399999999993</v>
      </c>
      <c r="I1222" s="16">
        <f t="shared" ref="I1222:I1285" si="95">alpha*H1221+(1-alpha)*I1221</f>
        <v>99.035213378954225</v>
      </c>
      <c r="J1222" s="5">
        <f t="shared" ref="J1222:J1285" si="96">H1222-I1222</f>
        <v>0.31518662104576833</v>
      </c>
      <c r="K1222" s="5">
        <f t="shared" ref="K1222:K1285" si="97">ABS(J1222)</f>
        <v>0.31518662104576833</v>
      </c>
      <c r="L1222" s="5">
        <f t="shared" ref="L1222:L1285" si="98">J1222^2</f>
        <v>9.9342606086248772E-2</v>
      </c>
      <c r="M1222" s="54">
        <f t="shared" ref="M1222:M1285" si="99">K1222/H1222</f>
        <v>3.172474605494979E-3</v>
      </c>
    </row>
    <row r="1223" spans="7:13" x14ac:dyDescent="0.3">
      <c r="G1223" s="79">
        <v>45232</v>
      </c>
      <c r="H1223" s="80">
        <v>103.4868</v>
      </c>
      <c r="I1223" s="16">
        <f t="shared" si="95"/>
        <v>99.066732041058799</v>
      </c>
      <c r="J1223" s="5">
        <f t="shared" si="96"/>
        <v>4.4200679589412033</v>
      </c>
      <c r="K1223" s="5">
        <f t="shared" si="97"/>
        <v>4.4200679589412033</v>
      </c>
      <c r="L1223" s="5">
        <f t="shared" si="98"/>
        <v>19.537000761658653</v>
      </c>
      <c r="M1223" s="54">
        <f t="shared" si="99"/>
        <v>4.2711417871083103E-2</v>
      </c>
    </row>
    <row r="1224" spans="7:13" x14ac:dyDescent="0.3">
      <c r="G1224" s="79">
        <v>45233</v>
      </c>
      <c r="H1224" s="80">
        <v>105.4367</v>
      </c>
      <c r="I1224" s="16">
        <f t="shared" si="95"/>
        <v>99.508738836952929</v>
      </c>
      <c r="J1224" s="5">
        <f t="shared" si="96"/>
        <v>5.9279611630470725</v>
      </c>
      <c r="K1224" s="5">
        <f t="shared" si="97"/>
        <v>5.9279611630470725</v>
      </c>
      <c r="L1224" s="5">
        <f t="shared" si="98"/>
        <v>35.140723550594402</v>
      </c>
      <c r="M1224" s="54">
        <f t="shared" si="99"/>
        <v>5.6222939100399313E-2</v>
      </c>
    </row>
    <row r="1225" spans="7:13" x14ac:dyDescent="0.3">
      <c r="G1225" s="79">
        <v>45236</v>
      </c>
      <c r="H1225" s="80">
        <v>105.62390000000001</v>
      </c>
      <c r="I1225" s="16">
        <f t="shared" si="95"/>
        <v>100.10153495325764</v>
      </c>
      <c r="J1225" s="5">
        <f t="shared" si="96"/>
        <v>5.5223650467423653</v>
      </c>
      <c r="K1225" s="5">
        <f t="shared" si="97"/>
        <v>5.5223650467423653</v>
      </c>
      <c r="L1225" s="5">
        <f t="shared" si="98"/>
        <v>30.496515709481805</v>
      </c>
      <c r="M1225" s="54">
        <f t="shared" si="99"/>
        <v>5.2283290493367177E-2</v>
      </c>
    </row>
    <row r="1226" spans="7:13" x14ac:dyDescent="0.3">
      <c r="G1226" s="79">
        <v>45237</v>
      </c>
      <c r="H1226" s="80">
        <v>107.70189999999999</v>
      </c>
      <c r="I1226" s="16">
        <f t="shared" si="95"/>
        <v>100.65377145793187</v>
      </c>
      <c r="J1226" s="5">
        <f t="shared" si="96"/>
        <v>7.0481285420681274</v>
      </c>
      <c r="K1226" s="5">
        <f t="shared" si="97"/>
        <v>7.0481285420681274</v>
      </c>
      <c r="L1226" s="5">
        <f t="shared" si="98"/>
        <v>49.676115945515384</v>
      </c>
      <c r="M1226" s="54">
        <f t="shared" si="99"/>
        <v>6.5441078960242371E-2</v>
      </c>
    </row>
    <row r="1227" spans="7:13" x14ac:dyDescent="0.3">
      <c r="G1227" s="79">
        <v>45238</v>
      </c>
      <c r="H1227" s="80">
        <v>107.73139999999999</v>
      </c>
      <c r="I1227" s="16">
        <f t="shared" si="95"/>
        <v>101.35858431213869</v>
      </c>
      <c r="J1227" s="5">
        <f t="shared" si="96"/>
        <v>6.3728156878613049</v>
      </c>
      <c r="K1227" s="5">
        <f t="shared" si="97"/>
        <v>6.3728156878613049</v>
      </c>
      <c r="L1227" s="5">
        <f t="shared" si="98"/>
        <v>40.61277979145116</v>
      </c>
      <c r="M1227" s="54">
        <f t="shared" si="99"/>
        <v>5.915467252687058E-2</v>
      </c>
    </row>
    <row r="1228" spans="7:13" x14ac:dyDescent="0.3">
      <c r="G1228" s="79">
        <v>45239</v>
      </c>
      <c r="H1228" s="80">
        <v>105.3776</v>
      </c>
      <c r="I1228" s="16">
        <f t="shared" si="95"/>
        <v>101.99586588092482</v>
      </c>
      <c r="J1228" s="5">
        <f t="shared" si="96"/>
        <v>3.3817341190751762</v>
      </c>
      <c r="K1228" s="5">
        <f t="shared" si="97"/>
        <v>3.3817341190751762</v>
      </c>
      <c r="L1228" s="5">
        <f t="shared" si="98"/>
        <v>11.436125652117157</v>
      </c>
      <c r="M1228" s="54">
        <f t="shared" si="99"/>
        <v>3.2091584160914427E-2</v>
      </c>
    </row>
    <row r="1229" spans="7:13" x14ac:dyDescent="0.3">
      <c r="G1229" s="79">
        <v>45240</v>
      </c>
      <c r="H1229" s="80">
        <v>104.50109999999999</v>
      </c>
      <c r="I1229" s="16">
        <f t="shared" si="95"/>
        <v>102.33403929283234</v>
      </c>
      <c r="J1229" s="5">
        <f t="shared" si="96"/>
        <v>2.16706070716765</v>
      </c>
      <c r="K1229" s="5">
        <f t="shared" si="97"/>
        <v>2.16706070716765</v>
      </c>
      <c r="L1229" s="5">
        <f t="shared" si="98"/>
        <v>4.6961521085499554</v>
      </c>
      <c r="M1229" s="54">
        <f t="shared" si="99"/>
        <v>2.0737204748731353E-2</v>
      </c>
    </row>
    <row r="1230" spans="7:13" x14ac:dyDescent="0.3">
      <c r="G1230" s="79">
        <v>45243</v>
      </c>
      <c r="H1230" s="80">
        <v>102.62009999999999</v>
      </c>
      <c r="I1230" s="16">
        <f t="shared" si="95"/>
        <v>102.55074536354911</v>
      </c>
      <c r="J1230" s="5">
        <f t="shared" si="96"/>
        <v>6.9354636450881912E-2</v>
      </c>
      <c r="K1230" s="5">
        <f t="shared" si="97"/>
        <v>6.9354636450881912E-2</v>
      </c>
      <c r="L1230" s="5">
        <f t="shared" si="98"/>
        <v>4.810065597233998E-3</v>
      </c>
      <c r="M1230" s="54">
        <f t="shared" si="99"/>
        <v>6.7583871435402927E-4</v>
      </c>
    </row>
    <row r="1231" spans="7:13" x14ac:dyDescent="0.3">
      <c r="G1231" s="79">
        <v>45244</v>
      </c>
      <c r="H1231" s="80">
        <v>104.14660000000001</v>
      </c>
      <c r="I1231" s="16">
        <f t="shared" si="95"/>
        <v>102.5576808271942</v>
      </c>
      <c r="J1231" s="5">
        <f t="shared" si="96"/>
        <v>1.5889191728058023</v>
      </c>
      <c r="K1231" s="5">
        <f t="shared" si="97"/>
        <v>1.5889191728058023</v>
      </c>
      <c r="L1231" s="5">
        <f t="shared" si="98"/>
        <v>2.5246641377098751</v>
      </c>
      <c r="M1231" s="54">
        <f t="shared" si="99"/>
        <v>1.5256563083248059E-2</v>
      </c>
    </row>
    <row r="1232" spans="7:13" x14ac:dyDescent="0.3">
      <c r="G1232" s="79">
        <v>45245</v>
      </c>
      <c r="H1232" s="80">
        <v>106.18519999999999</v>
      </c>
      <c r="I1232" s="16">
        <f t="shared" si="95"/>
        <v>102.71657274447479</v>
      </c>
      <c r="J1232" s="5">
        <f t="shared" si="96"/>
        <v>3.468627255525206</v>
      </c>
      <c r="K1232" s="5">
        <f t="shared" si="97"/>
        <v>3.468627255525206</v>
      </c>
      <c r="L1232" s="5">
        <f t="shared" si="98"/>
        <v>12.031375037772323</v>
      </c>
      <c r="M1232" s="54">
        <f t="shared" si="99"/>
        <v>3.2665825892169591E-2</v>
      </c>
    </row>
    <row r="1233" spans="7:13" x14ac:dyDescent="0.3">
      <c r="G1233" s="79">
        <v>45246</v>
      </c>
      <c r="H1233" s="80">
        <v>105.97839999999999</v>
      </c>
      <c r="I1233" s="16">
        <f t="shared" si="95"/>
        <v>103.06343547002731</v>
      </c>
      <c r="J1233" s="5">
        <f t="shared" si="96"/>
        <v>2.9149645299726785</v>
      </c>
      <c r="K1233" s="5">
        <f t="shared" si="97"/>
        <v>2.9149645299726785</v>
      </c>
      <c r="L1233" s="5">
        <f t="shared" si="98"/>
        <v>8.4970182109988386</v>
      </c>
      <c r="M1233" s="54">
        <f t="shared" si="99"/>
        <v>2.7505270224618211E-2</v>
      </c>
    </row>
    <row r="1234" spans="7:13" x14ac:dyDescent="0.3">
      <c r="G1234" s="79">
        <v>45247</v>
      </c>
      <c r="H1234" s="80">
        <v>104.35339999999999</v>
      </c>
      <c r="I1234" s="16">
        <f t="shared" si="95"/>
        <v>103.35493192302459</v>
      </c>
      <c r="J1234" s="5">
        <f t="shared" si="96"/>
        <v>0.9984680769753993</v>
      </c>
      <c r="K1234" s="5">
        <f t="shared" si="97"/>
        <v>0.9984680769753993</v>
      </c>
      <c r="L1234" s="5">
        <f t="shared" si="98"/>
        <v>0.99693850073895185</v>
      </c>
      <c r="M1234" s="54">
        <f t="shared" si="99"/>
        <v>9.5681413061328071E-3</v>
      </c>
    </row>
    <row r="1235" spans="7:13" x14ac:dyDescent="0.3">
      <c r="G1235" s="79">
        <v>45250</v>
      </c>
      <c r="H1235" s="80">
        <v>104.708</v>
      </c>
      <c r="I1235" s="16">
        <f t="shared" si="95"/>
        <v>103.45477873072214</v>
      </c>
      <c r="J1235" s="5">
        <f t="shared" si="96"/>
        <v>1.2532212692778586</v>
      </c>
      <c r="K1235" s="5">
        <f t="shared" si="97"/>
        <v>1.2532212692778586</v>
      </c>
      <c r="L1235" s="5">
        <f t="shared" si="98"/>
        <v>1.5705635497704069</v>
      </c>
      <c r="M1235" s="54">
        <f t="shared" si="99"/>
        <v>1.1968725114392965E-2</v>
      </c>
    </row>
    <row r="1236" spans="7:13" x14ac:dyDescent="0.3">
      <c r="G1236" s="79">
        <v>45251</v>
      </c>
      <c r="H1236" s="80">
        <v>104.9345</v>
      </c>
      <c r="I1236" s="16">
        <f t="shared" si="95"/>
        <v>103.58010085764992</v>
      </c>
      <c r="J1236" s="5">
        <f t="shared" si="96"/>
        <v>1.3543991423500756</v>
      </c>
      <c r="K1236" s="5">
        <f t="shared" si="97"/>
        <v>1.3543991423500756</v>
      </c>
      <c r="L1236" s="5">
        <f t="shared" si="98"/>
        <v>1.8343970367986204</v>
      </c>
      <c r="M1236" s="54">
        <f t="shared" si="99"/>
        <v>1.2907091017254341E-2</v>
      </c>
    </row>
    <row r="1237" spans="7:13" x14ac:dyDescent="0.3">
      <c r="G1237" s="79">
        <v>45252</v>
      </c>
      <c r="H1237" s="80">
        <v>106.2837</v>
      </c>
      <c r="I1237" s="16">
        <f t="shared" si="95"/>
        <v>103.71554077188493</v>
      </c>
      <c r="J1237" s="5">
        <f t="shared" si="96"/>
        <v>2.5681592281150643</v>
      </c>
      <c r="K1237" s="5">
        <f t="shared" si="97"/>
        <v>2.5681592281150643</v>
      </c>
      <c r="L1237" s="5">
        <f t="shared" si="98"/>
        <v>6.5954418209525629</v>
      </c>
      <c r="M1237" s="54">
        <f t="shared" si="99"/>
        <v>2.4163246369058138E-2</v>
      </c>
    </row>
    <row r="1238" spans="7:13" x14ac:dyDescent="0.3">
      <c r="G1238" s="79">
        <v>45254</v>
      </c>
      <c r="H1238" s="80">
        <v>106.00790000000001</v>
      </c>
      <c r="I1238" s="16">
        <f t="shared" si="95"/>
        <v>103.97235669469644</v>
      </c>
      <c r="J1238" s="5">
        <f t="shared" si="96"/>
        <v>2.0355433053035625</v>
      </c>
      <c r="K1238" s="5">
        <f t="shared" si="97"/>
        <v>2.0355433053035625</v>
      </c>
      <c r="L1238" s="5">
        <f t="shared" si="98"/>
        <v>4.1434365477661528</v>
      </c>
      <c r="M1238" s="54">
        <f t="shared" si="99"/>
        <v>1.9201807651161494E-2</v>
      </c>
    </row>
    <row r="1239" spans="7:13" x14ac:dyDescent="0.3">
      <c r="G1239" s="79">
        <v>45257</v>
      </c>
      <c r="H1239" s="80">
        <v>106.3231</v>
      </c>
      <c r="I1239" s="16">
        <f t="shared" si="95"/>
        <v>104.17591102522681</v>
      </c>
      <c r="J1239" s="5">
        <f t="shared" si="96"/>
        <v>2.1471889747731865</v>
      </c>
      <c r="K1239" s="5">
        <f t="shared" si="97"/>
        <v>2.1471889747731865</v>
      </c>
      <c r="L1239" s="5">
        <f t="shared" si="98"/>
        <v>4.6104204933875277</v>
      </c>
      <c r="M1239" s="54">
        <f t="shared" si="99"/>
        <v>2.0194943288647401E-2</v>
      </c>
    </row>
    <row r="1240" spans="7:13" x14ac:dyDescent="0.3">
      <c r="G1240" s="79">
        <v>45258</v>
      </c>
      <c r="H1240" s="80">
        <v>107.1011</v>
      </c>
      <c r="I1240" s="16">
        <f t="shared" si="95"/>
        <v>104.39062992270414</v>
      </c>
      <c r="J1240" s="5">
        <f t="shared" si="96"/>
        <v>2.7104700772958665</v>
      </c>
      <c r="K1240" s="5">
        <f t="shared" si="97"/>
        <v>2.7104700772958665</v>
      </c>
      <c r="L1240" s="5">
        <f t="shared" si="98"/>
        <v>7.3466480399162606</v>
      </c>
      <c r="M1240" s="54">
        <f t="shared" si="99"/>
        <v>2.5307583930471923E-2</v>
      </c>
    </row>
    <row r="1241" spans="7:13" x14ac:dyDescent="0.3">
      <c r="G1241" s="79">
        <v>45259</v>
      </c>
      <c r="H1241" s="80">
        <v>108.6965</v>
      </c>
      <c r="I1241" s="16">
        <f t="shared" si="95"/>
        <v>104.66167693043373</v>
      </c>
      <c r="J1241" s="5">
        <f t="shared" si="96"/>
        <v>4.0348230695662721</v>
      </c>
      <c r="K1241" s="5">
        <f t="shared" si="97"/>
        <v>4.0348230695662721</v>
      </c>
      <c r="L1241" s="5">
        <f t="shared" si="98"/>
        <v>16.279797202704195</v>
      </c>
      <c r="M1241" s="54">
        <f t="shared" si="99"/>
        <v>3.7120082703364615E-2</v>
      </c>
    </row>
    <row r="1242" spans="7:13" x14ac:dyDescent="0.3">
      <c r="G1242" s="79">
        <v>45260</v>
      </c>
      <c r="H1242" s="80">
        <v>108.5981</v>
      </c>
      <c r="I1242" s="16">
        <f t="shared" si="95"/>
        <v>105.06515923739036</v>
      </c>
      <c r="J1242" s="5">
        <f t="shared" si="96"/>
        <v>3.5329407626096412</v>
      </c>
      <c r="K1242" s="5">
        <f t="shared" si="97"/>
        <v>3.5329407626096412</v>
      </c>
      <c r="L1242" s="5">
        <f t="shared" si="98"/>
        <v>12.481670432108793</v>
      </c>
      <c r="M1242" s="54">
        <f t="shared" si="99"/>
        <v>3.2532252061588933E-2</v>
      </c>
    </row>
    <row r="1243" spans="7:13" x14ac:dyDescent="0.3">
      <c r="G1243" s="79">
        <v>45261</v>
      </c>
      <c r="H1243" s="80">
        <v>112.1357</v>
      </c>
      <c r="I1243" s="16">
        <f t="shared" si="95"/>
        <v>105.41845331365133</v>
      </c>
      <c r="J1243" s="5">
        <f t="shared" si="96"/>
        <v>6.7172466863486733</v>
      </c>
      <c r="K1243" s="5">
        <f t="shared" si="97"/>
        <v>6.7172466863486733</v>
      </c>
      <c r="L1243" s="5">
        <f t="shared" si="98"/>
        <v>45.121403045262234</v>
      </c>
      <c r="M1243" s="54">
        <f t="shared" si="99"/>
        <v>5.9902838135836071E-2</v>
      </c>
    </row>
    <row r="1244" spans="7:13" x14ac:dyDescent="0.3">
      <c r="G1244" s="79">
        <v>45264</v>
      </c>
      <c r="H1244" s="80">
        <v>113.7859</v>
      </c>
      <c r="I1244" s="16">
        <f t="shared" si="95"/>
        <v>106.09017798228621</v>
      </c>
      <c r="J1244" s="5">
        <f t="shared" si="96"/>
        <v>7.6957220177137913</v>
      </c>
      <c r="K1244" s="5">
        <f t="shared" si="97"/>
        <v>7.6957220177137913</v>
      </c>
      <c r="L1244" s="5">
        <f t="shared" si="98"/>
        <v>59.224137373924826</v>
      </c>
      <c r="M1244" s="54">
        <f t="shared" si="99"/>
        <v>6.7633353673115834E-2</v>
      </c>
    </row>
    <row r="1245" spans="7:13" x14ac:dyDescent="0.3">
      <c r="G1245" s="79">
        <v>45265</v>
      </c>
      <c r="H1245" s="80">
        <v>114.0428</v>
      </c>
      <c r="I1245" s="16">
        <f t="shared" si="95"/>
        <v>106.85975018405759</v>
      </c>
      <c r="J1245" s="5">
        <f t="shared" si="96"/>
        <v>7.183049815942411</v>
      </c>
      <c r="K1245" s="5">
        <f t="shared" si="97"/>
        <v>7.183049815942411</v>
      </c>
      <c r="L1245" s="5">
        <f t="shared" si="98"/>
        <v>51.596204658310306</v>
      </c>
      <c r="M1245" s="54">
        <f t="shared" si="99"/>
        <v>6.298556170089134E-2</v>
      </c>
    </row>
    <row r="1246" spans="7:13" x14ac:dyDescent="0.3">
      <c r="G1246" s="79">
        <v>45266</v>
      </c>
      <c r="H1246" s="80">
        <v>114.7345</v>
      </c>
      <c r="I1246" s="16">
        <f t="shared" si="95"/>
        <v>107.57805516565183</v>
      </c>
      <c r="J1246" s="5">
        <f t="shared" si="96"/>
        <v>7.1564448343481644</v>
      </c>
      <c r="K1246" s="5">
        <f t="shared" si="97"/>
        <v>7.1564448343481644</v>
      </c>
      <c r="L1246" s="5">
        <f t="shared" si="98"/>
        <v>51.214702667068522</v>
      </c>
      <c r="M1246" s="54">
        <f t="shared" si="99"/>
        <v>6.2373957565929727E-2</v>
      </c>
    </row>
    <row r="1247" spans="7:13" x14ac:dyDescent="0.3">
      <c r="G1247" s="79">
        <v>45267</v>
      </c>
      <c r="H1247" s="80">
        <v>113.4499</v>
      </c>
      <c r="I1247" s="16">
        <f t="shared" si="95"/>
        <v>108.29369964908665</v>
      </c>
      <c r="J1247" s="5">
        <f t="shared" si="96"/>
        <v>5.1562003509133518</v>
      </c>
      <c r="K1247" s="5">
        <f t="shared" si="97"/>
        <v>5.1562003509133518</v>
      </c>
      <c r="L1247" s="5">
        <f t="shared" si="98"/>
        <v>26.586402058758974</v>
      </c>
      <c r="M1247" s="54">
        <f t="shared" si="99"/>
        <v>4.5449139672343049E-2</v>
      </c>
    </row>
    <row r="1248" spans="7:13" x14ac:dyDescent="0.3">
      <c r="G1248" s="79">
        <v>45268</v>
      </c>
      <c r="H1248" s="80">
        <v>114.5369</v>
      </c>
      <c r="I1248" s="16">
        <f t="shared" si="95"/>
        <v>108.80931968417798</v>
      </c>
      <c r="J1248" s="5">
        <f t="shared" si="96"/>
        <v>5.7275803158220242</v>
      </c>
      <c r="K1248" s="5">
        <f t="shared" si="97"/>
        <v>5.7275803158220242</v>
      </c>
      <c r="L1248" s="5">
        <f t="shared" si="98"/>
        <v>32.805176274191922</v>
      </c>
      <c r="M1248" s="54">
        <f t="shared" si="99"/>
        <v>5.0006419903297752E-2</v>
      </c>
    </row>
    <row r="1249" spans="7:13" x14ac:dyDescent="0.3">
      <c r="G1249" s="79">
        <v>45271</v>
      </c>
      <c r="H1249" s="80">
        <v>117.20489999999999</v>
      </c>
      <c r="I1249" s="16">
        <f t="shared" si="95"/>
        <v>109.38207771576018</v>
      </c>
      <c r="J1249" s="5">
        <f t="shared" si="96"/>
        <v>7.8228222842398196</v>
      </c>
      <c r="K1249" s="5">
        <f t="shared" si="97"/>
        <v>7.8228222842398196</v>
      </c>
      <c r="L1249" s="5">
        <f t="shared" si="98"/>
        <v>61.19654849079911</v>
      </c>
      <c r="M1249" s="54">
        <f t="shared" si="99"/>
        <v>6.6744839885020335E-2</v>
      </c>
    </row>
    <row r="1250" spans="7:13" x14ac:dyDescent="0.3">
      <c r="G1250" s="79">
        <v>45272</v>
      </c>
      <c r="H1250" s="80">
        <v>118.2227</v>
      </c>
      <c r="I1250" s="16">
        <f t="shared" si="95"/>
        <v>110.16435994418416</v>
      </c>
      <c r="J1250" s="5">
        <f t="shared" si="96"/>
        <v>8.0583400558158473</v>
      </c>
      <c r="K1250" s="5">
        <f t="shared" si="97"/>
        <v>8.0583400558158473</v>
      </c>
      <c r="L1250" s="5">
        <f t="shared" si="98"/>
        <v>64.936844455166153</v>
      </c>
      <c r="M1250" s="54">
        <f t="shared" si="99"/>
        <v>6.8162375379820006E-2</v>
      </c>
    </row>
    <row r="1251" spans="7:13" x14ac:dyDescent="0.3">
      <c r="G1251" s="79">
        <v>45273</v>
      </c>
      <c r="H1251" s="80">
        <v>119.7346</v>
      </c>
      <c r="I1251" s="16">
        <f t="shared" si="95"/>
        <v>110.97019394976574</v>
      </c>
      <c r="J1251" s="5">
        <f t="shared" si="96"/>
        <v>8.7644060502342569</v>
      </c>
      <c r="K1251" s="5">
        <f t="shared" si="97"/>
        <v>8.7644060502342569</v>
      </c>
      <c r="L1251" s="5">
        <f t="shared" si="98"/>
        <v>76.814813413382851</v>
      </c>
      <c r="M1251" s="54">
        <f t="shared" si="99"/>
        <v>7.3198608006660199E-2</v>
      </c>
    </row>
    <row r="1252" spans="7:13" x14ac:dyDescent="0.3">
      <c r="G1252" s="79">
        <v>45274</v>
      </c>
      <c r="H1252" s="80">
        <v>119.58629999999999</v>
      </c>
      <c r="I1252" s="16">
        <f t="shared" si="95"/>
        <v>111.84663455478918</v>
      </c>
      <c r="J1252" s="5">
        <f t="shared" si="96"/>
        <v>7.739665445210818</v>
      </c>
      <c r="K1252" s="5">
        <f t="shared" si="97"/>
        <v>7.739665445210818</v>
      </c>
      <c r="L1252" s="5">
        <f t="shared" si="98"/>
        <v>59.902421203790368</v>
      </c>
      <c r="M1252" s="54">
        <f t="shared" si="99"/>
        <v>6.4720335399714002E-2</v>
      </c>
    </row>
    <row r="1253" spans="7:13" x14ac:dyDescent="0.3">
      <c r="G1253" s="79">
        <v>45275</v>
      </c>
      <c r="H1253" s="80">
        <v>120.1101</v>
      </c>
      <c r="I1253" s="16">
        <f t="shared" si="95"/>
        <v>112.62060109931026</v>
      </c>
      <c r="J1253" s="5">
        <f t="shared" si="96"/>
        <v>7.489498900689739</v>
      </c>
      <c r="K1253" s="5">
        <f t="shared" si="97"/>
        <v>7.489498900689739</v>
      </c>
      <c r="L1253" s="5">
        <f t="shared" si="98"/>
        <v>56.092593783432811</v>
      </c>
      <c r="M1253" s="54">
        <f t="shared" si="99"/>
        <v>6.2355279869800613E-2</v>
      </c>
    </row>
    <row r="1254" spans="7:13" x14ac:dyDescent="0.3">
      <c r="G1254" s="79">
        <v>45278</v>
      </c>
      <c r="H1254" s="80">
        <v>119.70489999999999</v>
      </c>
      <c r="I1254" s="16">
        <f t="shared" si="95"/>
        <v>113.36955098937923</v>
      </c>
      <c r="J1254" s="5">
        <f t="shared" si="96"/>
        <v>6.3353490106207602</v>
      </c>
      <c r="K1254" s="5">
        <f t="shared" si="97"/>
        <v>6.3353490106207602</v>
      </c>
      <c r="L1254" s="5">
        <f t="shared" si="98"/>
        <v>40.136647086373443</v>
      </c>
      <c r="M1254" s="54">
        <f t="shared" si="99"/>
        <v>5.2924725810060913E-2</v>
      </c>
    </row>
    <row r="1255" spans="7:13" x14ac:dyDescent="0.3">
      <c r="G1255" s="79">
        <v>45279</v>
      </c>
      <c r="H1255" s="80">
        <v>121.1871</v>
      </c>
      <c r="I1255" s="16">
        <f t="shared" si="95"/>
        <v>114.00308589044131</v>
      </c>
      <c r="J1255" s="5">
        <f t="shared" si="96"/>
        <v>7.1840141095586887</v>
      </c>
      <c r="K1255" s="5">
        <f t="shared" si="97"/>
        <v>7.1840141095586887</v>
      </c>
      <c r="L1255" s="5">
        <f t="shared" si="98"/>
        <v>51.610058726338316</v>
      </c>
      <c r="M1255" s="54">
        <f t="shared" si="99"/>
        <v>5.9280353350799619E-2</v>
      </c>
    </row>
    <row r="1256" spans="7:13" x14ac:dyDescent="0.3">
      <c r="G1256" s="79">
        <v>45280</v>
      </c>
      <c r="H1256" s="80">
        <v>119.9915</v>
      </c>
      <c r="I1256" s="16">
        <f t="shared" si="95"/>
        <v>114.72148730139719</v>
      </c>
      <c r="J1256" s="5">
        <f t="shared" si="96"/>
        <v>5.2700126986028124</v>
      </c>
      <c r="K1256" s="5">
        <f t="shared" si="97"/>
        <v>5.2700126986028124</v>
      </c>
      <c r="L1256" s="5">
        <f t="shared" si="98"/>
        <v>27.773033843434899</v>
      </c>
      <c r="M1256" s="54">
        <f t="shared" si="99"/>
        <v>4.3919883480103276E-2</v>
      </c>
    </row>
    <row r="1257" spans="7:13" x14ac:dyDescent="0.3">
      <c r="G1257" s="79">
        <v>45281</v>
      </c>
      <c r="H1257" s="80">
        <v>121.0784</v>
      </c>
      <c r="I1257" s="16">
        <f t="shared" si="95"/>
        <v>115.24848857125747</v>
      </c>
      <c r="J1257" s="5">
        <f t="shared" si="96"/>
        <v>5.829911428742534</v>
      </c>
      <c r="K1257" s="5">
        <f t="shared" si="97"/>
        <v>5.829911428742534</v>
      </c>
      <c r="L1257" s="5">
        <f t="shared" si="98"/>
        <v>33.987867266982811</v>
      </c>
      <c r="M1257" s="54">
        <f t="shared" si="99"/>
        <v>4.8149888243836508E-2</v>
      </c>
    </row>
    <row r="1258" spans="7:13" x14ac:dyDescent="0.3">
      <c r="G1258" s="79">
        <v>45282</v>
      </c>
      <c r="H1258" s="80">
        <v>106.76009999999999</v>
      </c>
      <c r="I1258" s="16">
        <f t="shared" si="95"/>
        <v>115.83147971413172</v>
      </c>
      <c r="J1258" s="5">
        <f t="shared" si="96"/>
        <v>-9.0713797141317229</v>
      </c>
      <c r="K1258" s="5">
        <f t="shared" si="97"/>
        <v>9.0713797141317229</v>
      </c>
      <c r="L1258" s="5">
        <f t="shared" si="98"/>
        <v>82.289929917960535</v>
      </c>
      <c r="M1258" s="54">
        <f t="shared" si="99"/>
        <v>8.4969756623792247E-2</v>
      </c>
    </row>
    <row r="1259" spans="7:13" x14ac:dyDescent="0.3">
      <c r="G1259" s="79">
        <v>45286</v>
      </c>
      <c r="H1259" s="80">
        <v>106.7403</v>
      </c>
      <c r="I1259" s="16">
        <f t="shared" si="95"/>
        <v>114.92434174271855</v>
      </c>
      <c r="J1259" s="5">
        <f t="shared" si="96"/>
        <v>-8.1840417427185486</v>
      </c>
      <c r="K1259" s="5">
        <f t="shared" si="97"/>
        <v>8.1840417427185486</v>
      </c>
      <c r="L1259" s="5">
        <f t="shared" si="98"/>
        <v>66.978539246559663</v>
      </c>
      <c r="M1259" s="54">
        <f t="shared" si="99"/>
        <v>7.6672463378110692E-2</v>
      </c>
    </row>
    <row r="1260" spans="7:13" x14ac:dyDescent="0.3">
      <c r="G1260" s="79">
        <v>45287</v>
      </c>
      <c r="H1260" s="80">
        <v>105.8609</v>
      </c>
      <c r="I1260" s="16">
        <f t="shared" si="95"/>
        <v>114.10593756844671</v>
      </c>
      <c r="J1260" s="5">
        <f t="shared" si="96"/>
        <v>-8.2450375684467048</v>
      </c>
      <c r="K1260" s="5">
        <f t="shared" si="97"/>
        <v>8.2450375684467048</v>
      </c>
      <c r="L1260" s="5">
        <f t="shared" si="98"/>
        <v>67.980644505097544</v>
      </c>
      <c r="M1260" s="54">
        <f t="shared" si="99"/>
        <v>7.7885579741403144E-2</v>
      </c>
    </row>
    <row r="1261" spans="7:13" x14ac:dyDescent="0.3">
      <c r="G1261" s="79">
        <v>45288</v>
      </c>
      <c r="H1261" s="80">
        <v>107.5309</v>
      </c>
      <c r="I1261" s="16">
        <f t="shared" si="95"/>
        <v>113.28143381160204</v>
      </c>
      <c r="J1261" s="5">
        <f t="shared" si="96"/>
        <v>-5.7505338116020397</v>
      </c>
      <c r="K1261" s="5">
        <f t="shared" si="97"/>
        <v>5.7505338116020397</v>
      </c>
      <c r="L1261" s="5">
        <f t="shared" si="98"/>
        <v>33.068639118378286</v>
      </c>
      <c r="M1261" s="54">
        <f t="shared" si="99"/>
        <v>5.3477965976310431E-2</v>
      </c>
    </row>
    <row r="1262" spans="7:13" x14ac:dyDescent="0.3">
      <c r="G1262" s="79">
        <v>45289</v>
      </c>
      <c r="H1262" s="80">
        <v>107.2838</v>
      </c>
      <c r="I1262" s="16">
        <f t="shared" si="95"/>
        <v>112.70638043044184</v>
      </c>
      <c r="J1262" s="5">
        <f t="shared" si="96"/>
        <v>-5.4225804304418403</v>
      </c>
      <c r="K1262" s="5">
        <f t="shared" si="97"/>
        <v>5.4225804304418403</v>
      </c>
      <c r="L1262" s="5">
        <f t="shared" si="98"/>
        <v>29.404378524610813</v>
      </c>
      <c r="M1262" s="54">
        <f t="shared" si="99"/>
        <v>5.0544261393069972E-2</v>
      </c>
    </row>
    <row r="1263" spans="7:13" x14ac:dyDescent="0.3">
      <c r="G1263" s="79">
        <v>45293</v>
      </c>
      <c r="H1263" s="80">
        <v>105.2878</v>
      </c>
      <c r="I1263" s="16">
        <f t="shared" si="95"/>
        <v>112.16412238739765</v>
      </c>
      <c r="J1263" s="5">
        <f t="shared" si="96"/>
        <v>-6.87632238739765</v>
      </c>
      <c r="K1263" s="5">
        <f t="shared" si="97"/>
        <v>6.87632238739765</v>
      </c>
      <c r="L1263" s="5">
        <f t="shared" si="98"/>
        <v>47.283809575426119</v>
      </c>
      <c r="M1263" s="54">
        <f t="shared" si="99"/>
        <v>6.5309773662263343E-2</v>
      </c>
    </row>
    <row r="1264" spans="7:13" x14ac:dyDescent="0.3">
      <c r="G1264" s="79">
        <v>45294</v>
      </c>
      <c r="H1264" s="80">
        <v>102.8075</v>
      </c>
      <c r="I1264" s="16">
        <f t="shared" si="95"/>
        <v>111.47649014865789</v>
      </c>
      <c r="J1264" s="5">
        <f t="shared" si="96"/>
        <v>-8.6689901486578833</v>
      </c>
      <c r="K1264" s="5">
        <f t="shared" si="97"/>
        <v>8.6689901486578833</v>
      </c>
      <c r="L1264" s="5">
        <f t="shared" si="98"/>
        <v>75.151390197527434</v>
      </c>
      <c r="M1264" s="54">
        <f t="shared" si="99"/>
        <v>8.4322546007420493E-2</v>
      </c>
    </row>
    <row r="1265" spans="7:13" x14ac:dyDescent="0.3">
      <c r="G1265" s="79">
        <v>45295</v>
      </c>
      <c r="H1265" s="80">
        <v>101.0881</v>
      </c>
      <c r="I1265" s="16">
        <f t="shared" si="95"/>
        <v>110.60959113379209</v>
      </c>
      <c r="J1265" s="5">
        <f t="shared" si="96"/>
        <v>-9.5214911337920967</v>
      </c>
      <c r="K1265" s="5">
        <f t="shared" si="97"/>
        <v>9.5214911337920967</v>
      </c>
      <c r="L1265" s="5">
        <f t="shared" si="98"/>
        <v>90.658793410881501</v>
      </c>
      <c r="M1265" s="54">
        <f t="shared" si="99"/>
        <v>9.4190029625565191E-2</v>
      </c>
    </row>
    <row r="1266" spans="7:13" x14ac:dyDescent="0.3">
      <c r="G1266" s="79">
        <v>45296</v>
      </c>
      <c r="H1266" s="80">
        <v>100.8707</v>
      </c>
      <c r="I1266" s="16">
        <f t="shared" si="95"/>
        <v>109.65744202041289</v>
      </c>
      <c r="J1266" s="5">
        <f t="shared" si="96"/>
        <v>-8.7867420204128877</v>
      </c>
      <c r="K1266" s="5">
        <f t="shared" si="97"/>
        <v>8.7867420204128877</v>
      </c>
      <c r="L1266" s="5">
        <f t="shared" si="98"/>
        <v>77.206835333289561</v>
      </c>
      <c r="M1266" s="54">
        <f t="shared" si="99"/>
        <v>8.7108962467920686E-2</v>
      </c>
    </row>
    <row r="1267" spans="7:13" x14ac:dyDescent="0.3">
      <c r="G1267" s="79">
        <v>45299</v>
      </c>
      <c r="H1267" s="80">
        <v>102.3925</v>
      </c>
      <c r="I1267" s="16">
        <f t="shared" si="95"/>
        <v>108.77876781837159</v>
      </c>
      <c r="J1267" s="5">
        <f t="shared" si="96"/>
        <v>-6.3862678183715929</v>
      </c>
      <c r="K1267" s="5">
        <f t="shared" si="97"/>
        <v>6.3862678183715929</v>
      </c>
      <c r="L1267" s="5">
        <f t="shared" si="98"/>
        <v>40.784416647968662</v>
      </c>
      <c r="M1267" s="54">
        <f t="shared" si="99"/>
        <v>6.2370464813063388E-2</v>
      </c>
    </row>
    <row r="1268" spans="7:13" x14ac:dyDescent="0.3">
      <c r="G1268" s="79">
        <v>45300</v>
      </c>
      <c r="H1268" s="80">
        <v>101.52290000000001</v>
      </c>
      <c r="I1268" s="16">
        <f t="shared" si="95"/>
        <v>108.14014103653443</v>
      </c>
      <c r="J1268" s="5">
        <f t="shared" si="96"/>
        <v>-6.6172410365344234</v>
      </c>
      <c r="K1268" s="5">
        <f t="shared" si="97"/>
        <v>6.6172410365344234</v>
      </c>
      <c r="L1268" s="5">
        <f t="shared" si="98"/>
        <v>43.787878935595174</v>
      </c>
      <c r="M1268" s="54">
        <f t="shared" si="99"/>
        <v>6.5179787383284199E-2</v>
      </c>
    </row>
    <row r="1269" spans="7:13" x14ac:dyDescent="0.3">
      <c r="G1269" s="79">
        <v>45301</v>
      </c>
      <c r="H1269" s="80">
        <v>102.5407</v>
      </c>
      <c r="I1269" s="16">
        <f t="shared" si="95"/>
        <v>107.478416932881</v>
      </c>
      <c r="J1269" s="5">
        <f t="shared" si="96"/>
        <v>-4.9377169328810027</v>
      </c>
      <c r="K1269" s="5">
        <f t="shared" si="97"/>
        <v>4.9377169328810027</v>
      </c>
      <c r="L1269" s="5">
        <f t="shared" si="98"/>
        <v>24.381048509259777</v>
      </c>
      <c r="M1269" s="54">
        <f t="shared" si="99"/>
        <v>4.8153727572378603E-2</v>
      </c>
    </row>
    <row r="1270" spans="7:13" x14ac:dyDescent="0.3">
      <c r="G1270" s="79">
        <v>45302</v>
      </c>
      <c r="H1270" s="80">
        <v>104.6454</v>
      </c>
      <c r="I1270" s="16">
        <f t="shared" si="95"/>
        <v>106.98464523959291</v>
      </c>
      <c r="J1270" s="5">
        <f t="shared" si="96"/>
        <v>-2.3392452395929126</v>
      </c>
      <c r="K1270" s="5">
        <f t="shared" si="97"/>
        <v>2.3392452395929126</v>
      </c>
      <c r="L1270" s="5">
        <f t="shared" si="98"/>
        <v>5.4720682909581031</v>
      </c>
      <c r="M1270" s="54">
        <f t="shared" si="99"/>
        <v>2.235401880630121E-2</v>
      </c>
    </row>
    <row r="1271" spans="7:13" x14ac:dyDescent="0.3">
      <c r="G1271" s="79">
        <v>45303</v>
      </c>
      <c r="H1271" s="80">
        <v>103.8154</v>
      </c>
      <c r="I1271" s="16">
        <f t="shared" si="95"/>
        <v>106.75072071563362</v>
      </c>
      <c r="J1271" s="5">
        <f t="shared" si="96"/>
        <v>-2.9353207156336225</v>
      </c>
      <c r="K1271" s="5">
        <f t="shared" si="97"/>
        <v>2.9353207156336225</v>
      </c>
      <c r="L1271" s="5">
        <f t="shared" si="98"/>
        <v>8.6161077036278826</v>
      </c>
      <c r="M1271" s="54">
        <f t="shared" si="99"/>
        <v>2.827442475426211E-2</v>
      </c>
    </row>
    <row r="1272" spans="7:13" x14ac:dyDescent="0.3">
      <c r="G1272" s="79">
        <v>45307</v>
      </c>
      <c r="H1272" s="80">
        <v>100.515</v>
      </c>
      <c r="I1272" s="16">
        <f t="shared" si="95"/>
        <v>106.45718864407026</v>
      </c>
      <c r="J1272" s="5">
        <f t="shared" si="96"/>
        <v>-5.9421886440702565</v>
      </c>
      <c r="K1272" s="5">
        <f t="shared" si="97"/>
        <v>5.9421886440702565</v>
      </c>
      <c r="L1272" s="5">
        <f t="shared" si="98"/>
        <v>35.309605881717516</v>
      </c>
      <c r="M1272" s="54">
        <f t="shared" si="99"/>
        <v>5.9117431667614351E-2</v>
      </c>
    </row>
    <row r="1273" spans="7:13" x14ac:dyDescent="0.3">
      <c r="G1273" s="79">
        <v>45308</v>
      </c>
      <c r="H1273" s="80">
        <v>99.625600000000006</v>
      </c>
      <c r="I1273" s="16">
        <f t="shared" si="95"/>
        <v>105.86296977966323</v>
      </c>
      <c r="J1273" s="5">
        <f t="shared" si="96"/>
        <v>-6.2373697796632257</v>
      </c>
      <c r="K1273" s="5">
        <f t="shared" si="97"/>
        <v>6.2373697796632257</v>
      </c>
      <c r="L1273" s="5">
        <f t="shared" si="98"/>
        <v>38.904781768256079</v>
      </c>
      <c r="M1273" s="54">
        <f t="shared" si="99"/>
        <v>6.260810253251399E-2</v>
      </c>
    </row>
    <row r="1274" spans="7:13" x14ac:dyDescent="0.3">
      <c r="G1274" s="79">
        <v>45309</v>
      </c>
      <c r="H1274" s="80">
        <v>99.744200000000006</v>
      </c>
      <c r="I1274" s="16">
        <f t="shared" si="95"/>
        <v>105.2392328016969</v>
      </c>
      <c r="J1274" s="5">
        <f t="shared" si="96"/>
        <v>-5.4950328016968939</v>
      </c>
      <c r="K1274" s="5">
        <f t="shared" si="97"/>
        <v>5.4950328016968939</v>
      </c>
      <c r="L1274" s="5">
        <f t="shared" si="98"/>
        <v>30.195385491724814</v>
      </c>
      <c r="M1274" s="54">
        <f t="shared" si="99"/>
        <v>5.509125143814772E-2</v>
      </c>
    </row>
    <row r="1275" spans="7:13" x14ac:dyDescent="0.3">
      <c r="G1275" s="79">
        <v>45310</v>
      </c>
      <c r="H1275" s="80">
        <v>100.57429999999999</v>
      </c>
      <c r="I1275" s="16">
        <f t="shared" si="95"/>
        <v>104.68972952152723</v>
      </c>
      <c r="J1275" s="5">
        <f t="shared" si="96"/>
        <v>-4.1154295215272327</v>
      </c>
      <c r="K1275" s="5">
        <f t="shared" si="97"/>
        <v>4.1154295215272327</v>
      </c>
      <c r="L1275" s="5">
        <f t="shared" si="98"/>
        <v>16.936760146657868</v>
      </c>
      <c r="M1275" s="54">
        <f t="shared" si="99"/>
        <v>4.0919295700066846E-2</v>
      </c>
    </row>
    <row r="1276" spans="7:13" x14ac:dyDescent="0.3">
      <c r="G1276" s="79">
        <v>45313</v>
      </c>
      <c r="H1276" s="80">
        <v>99.368700000000004</v>
      </c>
      <c r="I1276" s="16">
        <f t="shared" si="95"/>
        <v>104.2781865693745</v>
      </c>
      <c r="J1276" s="5">
        <f t="shared" si="96"/>
        <v>-4.9094865693744936</v>
      </c>
      <c r="K1276" s="5">
        <f t="shared" si="97"/>
        <v>4.9094865693744936</v>
      </c>
      <c r="L1276" s="5">
        <f t="shared" si="98"/>
        <v>24.103058374868535</v>
      </c>
      <c r="M1276" s="54">
        <f t="shared" si="99"/>
        <v>4.9406770636774892E-2</v>
      </c>
    </row>
    <row r="1277" spans="7:13" x14ac:dyDescent="0.3">
      <c r="G1277" s="79">
        <v>45314</v>
      </c>
      <c r="H1277" s="80">
        <v>100.69280000000001</v>
      </c>
      <c r="I1277" s="16">
        <f t="shared" si="95"/>
        <v>103.78723791243705</v>
      </c>
      <c r="J1277" s="5">
        <f t="shared" si="96"/>
        <v>-3.0944379124370442</v>
      </c>
      <c r="K1277" s="5">
        <f t="shared" si="97"/>
        <v>3.0944379124370442</v>
      </c>
      <c r="L1277" s="5">
        <f t="shared" si="98"/>
        <v>9.575545993927733</v>
      </c>
      <c r="M1277" s="54">
        <f t="shared" si="99"/>
        <v>3.0731471489888494E-2</v>
      </c>
    </row>
    <row r="1278" spans="7:13" x14ac:dyDescent="0.3">
      <c r="G1278" s="79">
        <v>45315</v>
      </c>
      <c r="H1278" s="80">
        <v>99.566299999999998</v>
      </c>
      <c r="I1278" s="16">
        <f t="shared" si="95"/>
        <v>103.47779412119336</v>
      </c>
      <c r="J1278" s="5">
        <f t="shared" si="96"/>
        <v>-3.9114941211933569</v>
      </c>
      <c r="K1278" s="5">
        <f t="shared" si="97"/>
        <v>3.9114941211933569</v>
      </c>
      <c r="L1278" s="5">
        <f t="shared" si="98"/>
        <v>15.299786260130192</v>
      </c>
      <c r="M1278" s="54">
        <f t="shared" si="99"/>
        <v>3.9285321651938022E-2</v>
      </c>
    </row>
    <row r="1279" spans="7:13" x14ac:dyDescent="0.3">
      <c r="G1279" s="79">
        <v>45316</v>
      </c>
      <c r="H1279" s="80">
        <v>99.5762</v>
      </c>
      <c r="I1279" s="16">
        <f t="shared" si="95"/>
        <v>103.08664470907402</v>
      </c>
      <c r="J1279" s="5">
        <f t="shared" si="96"/>
        <v>-3.5104447090740223</v>
      </c>
      <c r="K1279" s="5">
        <f t="shared" si="97"/>
        <v>3.5104447090740223</v>
      </c>
      <c r="L1279" s="5">
        <f t="shared" si="98"/>
        <v>12.323222055465797</v>
      </c>
      <c r="M1279" s="54">
        <f t="shared" si="99"/>
        <v>3.5253852919412694E-2</v>
      </c>
    </row>
    <row r="1280" spans="7:13" x14ac:dyDescent="0.3">
      <c r="G1280" s="79">
        <v>45317</v>
      </c>
      <c r="H1280" s="80">
        <v>101.53279999999999</v>
      </c>
      <c r="I1280" s="16">
        <f t="shared" si="95"/>
        <v>102.73560023816663</v>
      </c>
      <c r="J1280" s="5">
        <f t="shared" si="96"/>
        <v>-1.2028002381666312</v>
      </c>
      <c r="K1280" s="5">
        <f t="shared" si="97"/>
        <v>1.2028002381666312</v>
      </c>
      <c r="L1280" s="5">
        <f t="shared" si="98"/>
        <v>1.4467284129337046</v>
      </c>
      <c r="M1280" s="54">
        <f t="shared" si="99"/>
        <v>1.1846420449023677E-2</v>
      </c>
    </row>
    <row r="1281" spans="7:13" x14ac:dyDescent="0.3">
      <c r="G1281" s="79">
        <v>45320</v>
      </c>
      <c r="H1281" s="80">
        <v>102.6494</v>
      </c>
      <c r="I1281" s="16">
        <f t="shared" si="95"/>
        <v>102.61532021434996</v>
      </c>
      <c r="J1281" s="5">
        <f t="shared" si="96"/>
        <v>3.4079785650035888E-2</v>
      </c>
      <c r="K1281" s="5">
        <f t="shared" si="97"/>
        <v>3.4079785650035888E-2</v>
      </c>
      <c r="L1281" s="5">
        <f t="shared" si="98"/>
        <v>1.161431789952392E-3</v>
      </c>
      <c r="M1281" s="54">
        <f t="shared" si="99"/>
        <v>3.3200180079022272E-4</v>
      </c>
    </row>
    <row r="1282" spans="7:13" x14ac:dyDescent="0.3">
      <c r="G1282" s="79">
        <v>45321</v>
      </c>
      <c r="H1282" s="80">
        <v>102.94580000000001</v>
      </c>
      <c r="I1282" s="16">
        <f t="shared" si="95"/>
        <v>102.61872819291497</v>
      </c>
      <c r="J1282" s="5">
        <f t="shared" si="96"/>
        <v>0.32707180708503358</v>
      </c>
      <c r="K1282" s="5">
        <f t="shared" si="97"/>
        <v>0.32707180708503358</v>
      </c>
      <c r="L1282" s="5">
        <f t="shared" si="98"/>
        <v>0.10697596698986943</v>
      </c>
      <c r="M1282" s="54">
        <f t="shared" si="99"/>
        <v>3.1771262847540508E-3</v>
      </c>
    </row>
    <row r="1283" spans="7:13" x14ac:dyDescent="0.3">
      <c r="G1283" s="79">
        <v>45322</v>
      </c>
      <c r="H1283" s="80">
        <v>100.3272</v>
      </c>
      <c r="I1283" s="16">
        <f t="shared" si="95"/>
        <v>102.65143537362347</v>
      </c>
      <c r="J1283" s="5">
        <f t="shared" si="96"/>
        <v>-2.3242353736234662</v>
      </c>
      <c r="K1283" s="5">
        <f t="shared" si="97"/>
        <v>2.3242353736234662</v>
      </c>
      <c r="L1283" s="5">
        <f t="shared" si="98"/>
        <v>5.4020700720026138</v>
      </c>
      <c r="M1283" s="54">
        <f t="shared" si="99"/>
        <v>2.3166552775553052E-2</v>
      </c>
    </row>
    <row r="1284" spans="7:13" x14ac:dyDescent="0.3">
      <c r="G1284" s="79">
        <v>45323</v>
      </c>
      <c r="H1284" s="80">
        <v>100.5545</v>
      </c>
      <c r="I1284" s="16">
        <f t="shared" si="95"/>
        <v>102.41901183626112</v>
      </c>
      <c r="J1284" s="5">
        <f t="shared" si="96"/>
        <v>-1.8645118362611157</v>
      </c>
      <c r="K1284" s="5">
        <f t="shared" si="97"/>
        <v>1.8645118362611157</v>
      </c>
      <c r="L1284" s="5">
        <f t="shared" si="98"/>
        <v>3.4764043875577975</v>
      </c>
      <c r="M1284" s="54">
        <f t="shared" si="99"/>
        <v>1.8542301301892165E-2</v>
      </c>
    </row>
    <row r="1285" spans="7:13" x14ac:dyDescent="0.3">
      <c r="G1285" s="79">
        <v>45324</v>
      </c>
      <c r="H1285" s="80">
        <v>99.516900000000007</v>
      </c>
      <c r="I1285" s="16">
        <f t="shared" si="95"/>
        <v>102.23256065263502</v>
      </c>
      <c r="J1285" s="5">
        <f t="shared" si="96"/>
        <v>-2.7156606526350089</v>
      </c>
      <c r="K1285" s="5">
        <f t="shared" si="97"/>
        <v>2.7156606526350089</v>
      </c>
      <c r="L1285" s="5">
        <f t="shared" si="98"/>
        <v>7.3748127802700028</v>
      </c>
      <c r="M1285" s="54">
        <f t="shared" si="99"/>
        <v>2.7288436965329593E-2</v>
      </c>
    </row>
    <row r="1286" spans="7:13" x14ac:dyDescent="0.3">
      <c r="G1286" s="79">
        <v>45327</v>
      </c>
      <c r="H1286" s="80">
        <v>98.499099999999999</v>
      </c>
      <c r="I1286" s="16">
        <f t="shared" ref="I1286:I1349" si="100">alpha*H1285+(1-alpha)*I1285</f>
        <v>101.96099458737152</v>
      </c>
      <c r="J1286" s="5">
        <f t="shared" ref="J1286:J1349" si="101">H1286-I1286</f>
        <v>-3.4618945873715177</v>
      </c>
      <c r="K1286" s="5">
        <f t="shared" ref="K1286:K1349" si="102">ABS(J1286)</f>
        <v>3.4618945873715177</v>
      </c>
      <c r="L1286" s="5">
        <f t="shared" ref="L1286:L1349" si="103">J1286^2</f>
        <v>11.984714134072211</v>
      </c>
      <c r="M1286" s="54">
        <f t="shared" ref="M1286:M1349" si="104">K1286/H1286</f>
        <v>3.5146459078017139E-2</v>
      </c>
    </row>
    <row r="1287" spans="7:13" x14ac:dyDescent="0.3">
      <c r="G1287" s="79">
        <v>45328</v>
      </c>
      <c r="H1287" s="80">
        <v>101.3944</v>
      </c>
      <c r="I1287" s="16">
        <f t="shared" si="100"/>
        <v>101.61480512863437</v>
      </c>
      <c r="J1287" s="5">
        <f t="shared" si="101"/>
        <v>-0.22040512863436845</v>
      </c>
      <c r="K1287" s="5">
        <f t="shared" si="102"/>
        <v>0.22040512863436845</v>
      </c>
      <c r="L1287" s="5">
        <f t="shared" si="103"/>
        <v>4.8578420728332503E-2</v>
      </c>
      <c r="M1287" s="54">
        <f t="shared" si="104"/>
        <v>2.1737406467651904E-3</v>
      </c>
    </row>
    <row r="1288" spans="7:13" x14ac:dyDescent="0.3">
      <c r="G1288" s="79">
        <v>45329</v>
      </c>
      <c r="H1288" s="80">
        <v>102.5604</v>
      </c>
      <c r="I1288" s="16">
        <f t="shared" si="100"/>
        <v>101.59276461577093</v>
      </c>
      <c r="J1288" s="5">
        <f t="shared" si="101"/>
        <v>0.96763538422906947</v>
      </c>
      <c r="K1288" s="5">
        <f t="shared" si="102"/>
        <v>0.96763538422906947</v>
      </c>
      <c r="L1288" s="5">
        <f t="shared" si="103"/>
        <v>0.93631823681213888</v>
      </c>
      <c r="M1288" s="54">
        <f t="shared" si="104"/>
        <v>9.4347855919932975E-3</v>
      </c>
    </row>
    <row r="1289" spans="7:13" x14ac:dyDescent="0.3">
      <c r="G1289" s="79">
        <v>45330</v>
      </c>
      <c r="H1289" s="80">
        <v>102.5407</v>
      </c>
      <c r="I1289" s="16">
        <f t="shared" si="100"/>
        <v>101.68952815419384</v>
      </c>
      <c r="J1289" s="5">
        <f t="shared" si="101"/>
        <v>0.85117184580616367</v>
      </c>
      <c r="K1289" s="5">
        <f t="shared" si="102"/>
        <v>0.85117184580616367</v>
      </c>
      <c r="L1289" s="5">
        <f t="shared" si="103"/>
        <v>0.7244935110930717</v>
      </c>
      <c r="M1289" s="54">
        <f t="shared" si="104"/>
        <v>8.3008195361077477E-3</v>
      </c>
    </row>
    <row r="1290" spans="7:13" x14ac:dyDescent="0.3">
      <c r="G1290" s="79">
        <v>45331</v>
      </c>
      <c r="H1290" s="80">
        <v>103.262</v>
      </c>
      <c r="I1290" s="16">
        <f t="shared" si="100"/>
        <v>101.77464533877445</v>
      </c>
      <c r="J1290" s="5">
        <f t="shared" si="101"/>
        <v>1.4873546612255524</v>
      </c>
      <c r="K1290" s="5">
        <f t="shared" si="102"/>
        <v>1.4873546612255524</v>
      </c>
      <c r="L1290" s="5">
        <f t="shared" si="103"/>
        <v>2.2122238882693779</v>
      </c>
      <c r="M1290" s="54">
        <f t="shared" si="104"/>
        <v>1.4403697984016892E-2</v>
      </c>
    </row>
    <row r="1291" spans="7:13" x14ac:dyDescent="0.3">
      <c r="G1291" s="79">
        <v>45334</v>
      </c>
      <c r="H1291" s="80">
        <v>105.91030000000001</v>
      </c>
      <c r="I1291" s="16">
        <f t="shared" si="100"/>
        <v>101.92338080489701</v>
      </c>
      <c r="J1291" s="5">
        <f t="shared" si="101"/>
        <v>3.986919195102999</v>
      </c>
      <c r="K1291" s="5">
        <f t="shared" si="102"/>
        <v>3.986919195102999</v>
      </c>
      <c r="L1291" s="5">
        <f t="shared" si="103"/>
        <v>15.895524668280745</v>
      </c>
      <c r="M1291" s="54">
        <f t="shared" si="104"/>
        <v>3.7644300838568096E-2</v>
      </c>
    </row>
    <row r="1292" spans="7:13" x14ac:dyDescent="0.3">
      <c r="G1292" s="79">
        <v>45335</v>
      </c>
      <c r="H1292" s="80">
        <v>103.7561</v>
      </c>
      <c r="I1292" s="16">
        <f t="shared" si="100"/>
        <v>102.32207272440731</v>
      </c>
      <c r="J1292" s="5">
        <f t="shared" si="101"/>
        <v>1.4340272755926975</v>
      </c>
      <c r="K1292" s="5">
        <f t="shared" si="102"/>
        <v>1.4340272755926975</v>
      </c>
      <c r="L1292" s="5">
        <f t="shared" si="103"/>
        <v>2.0564342271438143</v>
      </c>
      <c r="M1292" s="54">
        <f t="shared" si="104"/>
        <v>1.3821137028017605E-2</v>
      </c>
    </row>
    <row r="1293" spans="7:13" x14ac:dyDescent="0.3">
      <c r="G1293" s="79">
        <v>45336</v>
      </c>
      <c r="H1293" s="80">
        <v>105.07040000000001</v>
      </c>
      <c r="I1293" s="16">
        <f t="shared" si="100"/>
        <v>102.46547545196657</v>
      </c>
      <c r="J1293" s="5">
        <f t="shared" si="101"/>
        <v>2.6049245480334378</v>
      </c>
      <c r="K1293" s="5">
        <f t="shared" si="102"/>
        <v>2.6049245480334378</v>
      </c>
      <c r="L1293" s="5">
        <f t="shared" si="103"/>
        <v>6.7856319009472097</v>
      </c>
      <c r="M1293" s="54">
        <f t="shared" si="104"/>
        <v>2.4792182651188512E-2</v>
      </c>
    </row>
    <row r="1294" spans="7:13" x14ac:dyDescent="0.3">
      <c r="G1294" s="79">
        <v>45337</v>
      </c>
      <c r="H1294" s="80">
        <v>104.7937</v>
      </c>
      <c r="I1294" s="16">
        <f t="shared" si="100"/>
        <v>102.72596790676992</v>
      </c>
      <c r="J1294" s="5">
        <f t="shared" si="101"/>
        <v>2.0677320932300773</v>
      </c>
      <c r="K1294" s="5">
        <f t="shared" si="102"/>
        <v>2.0677320932300773</v>
      </c>
      <c r="L1294" s="5">
        <f t="shared" si="103"/>
        <v>4.2755160093736375</v>
      </c>
      <c r="M1294" s="54">
        <f t="shared" si="104"/>
        <v>1.9731454211752018E-2</v>
      </c>
    </row>
    <row r="1295" spans="7:13" x14ac:dyDescent="0.3">
      <c r="G1295" s="79">
        <v>45338</v>
      </c>
      <c r="H1295" s="80">
        <v>102.2838</v>
      </c>
      <c r="I1295" s="16">
        <f t="shared" si="100"/>
        <v>102.93274111609294</v>
      </c>
      <c r="J1295" s="5">
        <f t="shared" si="101"/>
        <v>-0.64894111609294214</v>
      </c>
      <c r="K1295" s="5">
        <f t="shared" si="102"/>
        <v>0.64894111609294214</v>
      </c>
      <c r="L1295" s="5">
        <f t="shared" si="103"/>
        <v>0.42112457215595339</v>
      </c>
      <c r="M1295" s="54">
        <f t="shared" si="104"/>
        <v>6.3445151245157313E-3</v>
      </c>
    </row>
    <row r="1296" spans="7:13" x14ac:dyDescent="0.3">
      <c r="G1296" s="79">
        <v>45342</v>
      </c>
      <c r="H1296" s="80">
        <v>102.0763</v>
      </c>
      <c r="I1296" s="16">
        <f t="shared" si="100"/>
        <v>102.86784700448365</v>
      </c>
      <c r="J1296" s="5">
        <f t="shared" si="101"/>
        <v>-0.79154700448364679</v>
      </c>
      <c r="K1296" s="5">
        <f t="shared" si="102"/>
        <v>0.79154700448364679</v>
      </c>
      <c r="L1296" s="5">
        <f t="shared" si="103"/>
        <v>0.62654666030703432</v>
      </c>
      <c r="M1296" s="54">
        <f t="shared" si="104"/>
        <v>7.7544641065913121E-3</v>
      </c>
    </row>
    <row r="1297" spans="7:13" x14ac:dyDescent="0.3">
      <c r="G1297" s="79">
        <v>45343</v>
      </c>
      <c r="H1297" s="80">
        <v>104.02290000000001</v>
      </c>
      <c r="I1297" s="16">
        <f t="shared" si="100"/>
        <v>102.78869230403529</v>
      </c>
      <c r="J1297" s="5">
        <f t="shared" si="101"/>
        <v>1.234207695964713</v>
      </c>
      <c r="K1297" s="5">
        <f t="shared" si="102"/>
        <v>1.234207695964713</v>
      </c>
      <c r="L1297" s="5">
        <f t="shared" si="103"/>
        <v>1.5232686367785255</v>
      </c>
      <c r="M1297" s="54">
        <f t="shared" si="104"/>
        <v>1.1864769161066583E-2</v>
      </c>
    </row>
    <row r="1298" spans="7:13" x14ac:dyDescent="0.3">
      <c r="G1298" s="79">
        <v>45344</v>
      </c>
      <c r="H1298" s="80">
        <v>103.8352</v>
      </c>
      <c r="I1298" s="16">
        <f t="shared" si="100"/>
        <v>102.91211307363176</v>
      </c>
      <c r="J1298" s="5">
        <f t="shared" si="101"/>
        <v>0.92308692636824219</v>
      </c>
      <c r="K1298" s="5">
        <f t="shared" si="102"/>
        <v>0.92308692636824219</v>
      </c>
      <c r="L1298" s="5">
        <f t="shared" si="103"/>
        <v>0.85208947363196863</v>
      </c>
      <c r="M1298" s="54">
        <f t="shared" si="104"/>
        <v>8.8899229391212441E-3</v>
      </c>
    </row>
    <row r="1299" spans="7:13" x14ac:dyDescent="0.3">
      <c r="G1299" s="79">
        <v>45345</v>
      </c>
      <c r="H1299" s="80">
        <v>104.37860000000001</v>
      </c>
      <c r="I1299" s="16">
        <f t="shared" si="100"/>
        <v>103.00442176626859</v>
      </c>
      <c r="J1299" s="5">
        <f t="shared" si="101"/>
        <v>1.3741782337314135</v>
      </c>
      <c r="K1299" s="5">
        <f t="shared" si="102"/>
        <v>1.3741782337314135</v>
      </c>
      <c r="L1299" s="5">
        <f t="shared" si="103"/>
        <v>1.8883658180611871</v>
      </c>
      <c r="M1299" s="54">
        <f t="shared" si="104"/>
        <v>1.3165325399377013E-2</v>
      </c>
    </row>
    <row r="1300" spans="7:13" x14ac:dyDescent="0.3">
      <c r="G1300" s="79">
        <v>45348</v>
      </c>
      <c r="H1300" s="80">
        <v>103.30159999999999</v>
      </c>
      <c r="I1300" s="16">
        <f t="shared" si="100"/>
        <v>103.14183958964173</v>
      </c>
      <c r="J1300" s="5">
        <f t="shared" si="101"/>
        <v>0.15976041035825972</v>
      </c>
      <c r="K1300" s="5">
        <f t="shared" si="102"/>
        <v>0.15976041035825972</v>
      </c>
      <c r="L1300" s="5">
        <f t="shared" si="103"/>
        <v>2.5523388717839539E-2</v>
      </c>
      <c r="M1300" s="54">
        <f t="shared" si="104"/>
        <v>1.5465434258352215E-3</v>
      </c>
    </row>
    <row r="1301" spans="7:13" x14ac:dyDescent="0.3">
      <c r="G1301" s="79">
        <v>45349</v>
      </c>
      <c r="H1301" s="80">
        <v>103.90430000000001</v>
      </c>
      <c r="I1301" s="16">
        <f t="shared" si="100"/>
        <v>103.15781563067756</v>
      </c>
      <c r="J1301" s="5">
        <f t="shared" si="101"/>
        <v>0.74648436932244522</v>
      </c>
      <c r="K1301" s="5">
        <f t="shared" si="102"/>
        <v>0.74648436932244522</v>
      </c>
      <c r="L1301" s="5">
        <f t="shared" si="103"/>
        <v>0.55723891364272882</v>
      </c>
      <c r="M1301" s="54">
        <f t="shared" si="104"/>
        <v>7.1843452996887052E-3</v>
      </c>
    </row>
    <row r="1302" spans="7:13" x14ac:dyDescent="0.3">
      <c r="G1302" s="79">
        <v>45350</v>
      </c>
      <c r="H1302" s="80">
        <v>103.1138</v>
      </c>
      <c r="I1302" s="16">
        <f t="shared" si="100"/>
        <v>103.23246406760981</v>
      </c>
      <c r="J1302" s="5">
        <f t="shared" si="101"/>
        <v>-0.11866406760981363</v>
      </c>
      <c r="K1302" s="5">
        <f t="shared" si="102"/>
        <v>0.11866406760981363</v>
      </c>
      <c r="L1302" s="5">
        <f t="shared" si="103"/>
        <v>1.408116094170642E-2</v>
      </c>
      <c r="M1302" s="54">
        <f t="shared" si="104"/>
        <v>1.1508068523302761E-3</v>
      </c>
    </row>
    <row r="1303" spans="7:13" x14ac:dyDescent="0.3">
      <c r="G1303" s="79">
        <v>45351</v>
      </c>
      <c r="H1303" s="80">
        <v>102.69880000000001</v>
      </c>
      <c r="I1303" s="16">
        <f t="shared" si="100"/>
        <v>103.22059766084884</v>
      </c>
      <c r="J1303" s="5">
        <f t="shared" si="101"/>
        <v>-0.52179766084883283</v>
      </c>
      <c r="K1303" s="5">
        <f t="shared" si="102"/>
        <v>0.52179766084883283</v>
      </c>
      <c r="L1303" s="5">
        <f t="shared" si="103"/>
        <v>0.27227279886731359</v>
      </c>
      <c r="M1303" s="54">
        <f t="shared" si="104"/>
        <v>5.0808545070520081E-3</v>
      </c>
    </row>
    <row r="1304" spans="7:13" x14ac:dyDescent="0.3">
      <c r="G1304" s="79">
        <v>45352</v>
      </c>
      <c r="H1304" s="80">
        <v>101.03279999999999</v>
      </c>
      <c r="I1304" s="16">
        <f t="shared" si="100"/>
        <v>103.16841789476396</v>
      </c>
      <c r="J1304" s="5">
        <f t="shared" si="101"/>
        <v>-2.1356178947639677</v>
      </c>
      <c r="K1304" s="5">
        <f t="shared" si="102"/>
        <v>2.1356178947639677</v>
      </c>
      <c r="L1304" s="5">
        <f t="shared" si="103"/>
        <v>4.5608637924360815</v>
      </c>
      <c r="M1304" s="54">
        <f t="shared" si="104"/>
        <v>2.1137867056678306E-2</v>
      </c>
    </row>
    <row r="1305" spans="7:13" x14ac:dyDescent="0.3">
      <c r="G1305" s="79">
        <v>45355</v>
      </c>
      <c r="H1305" s="80">
        <v>98.712199999999996</v>
      </c>
      <c r="I1305" s="16">
        <f t="shared" si="100"/>
        <v>102.95485610528756</v>
      </c>
      <c r="J1305" s="5">
        <f t="shared" si="101"/>
        <v>-4.2426561052875655</v>
      </c>
      <c r="K1305" s="5">
        <f t="shared" si="102"/>
        <v>4.2426561052875655</v>
      </c>
      <c r="L1305" s="5">
        <f t="shared" si="103"/>
        <v>18.000130827733855</v>
      </c>
      <c r="M1305" s="54">
        <f t="shared" si="104"/>
        <v>4.2980058242928082E-2</v>
      </c>
    </row>
    <row r="1306" spans="7:13" x14ac:dyDescent="0.3">
      <c r="G1306" s="79">
        <v>45356</v>
      </c>
      <c r="H1306" s="80">
        <v>97.492400000000004</v>
      </c>
      <c r="I1306" s="16">
        <f t="shared" si="100"/>
        <v>102.5305904947588</v>
      </c>
      <c r="J1306" s="5">
        <f t="shared" si="101"/>
        <v>-5.0381904947587941</v>
      </c>
      <c r="K1306" s="5">
        <f t="shared" si="102"/>
        <v>5.0381904947587941</v>
      </c>
      <c r="L1306" s="5">
        <f t="shared" si="103"/>
        <v>25.383363461477863</v>
      </c>
      <c r="M1306" s="54">
        <f t="shared" si="104"/>
        <v>5.1677776880647043E-2</v>
      </c>
    </row>
    <row r="1307" spans="7:13" x14ac:dyDescent="0.3">
      <c r="G1307" s="79">
        <v>45357</v>
      </c>
      <c r="H1307" s="80">
        <v>96.818100000000001</v>
      </c>
      <c r="I1307" s="16">
        <f t="shared" si="100"/>
        <v>102.02677144528292</v>
      </c>
      <c r="J1307" s="5">
        <f t="shared" si="101"/>
        <v>-5.208671445282917</v>
      </c>
      <c r="K1307" s="5">
        <f t="shared" si="102"/>
        <v>5.208671445282917</v>
      </c>
      <c r="L1307" s="5">
        <f t="shared" si="103"/>
        <v>27.130258224905631</v>
      </c>
      <c r="M1307" s="54">
        <f t="shared" si="104"/>
        <v>5.3798529874919225E-2</v>
      </c>
    </row>
    <row r="1308" spans="7:13" x14ac:dyDescent="0.3">
      <c r="G1308" s="79">
        <v>45358</v>
      </c>
      <c r="H1308" s="80">
        <v>97.373500000000007</v>
      </c>
      <c r="I1308" s="16">
        <f t="shared" si="100"/>
        <v>101.50590430075462</v>
      </c>
      <c r="J1308" s="5">
        <f t="shared" si="101"/>
        <v>-4.1324043007546152</v>
      </c>
      <c r="K1308" s="5">
        <f t="shared" si="102"/>
        <v>4.1324043007546152</v>
      </c>
      <c r="L1308" s="5">
        <f t="shared" si="103"/>
        <v>17.07676530489524</v>
      </c>
      <c r="M1308" s="54">
        <f t="shared" si="104"/>
        <v>4.2438695340668818E-2</v>
      </c>
    </row>
    <row r="1309" spans="7:13" x14ac:dyDescent="0.3">
      <c r="G1309" s="79">
        <v>45359</v>
      </c>
      <c r="H1309" s="80">
        <v>98.335400000000007</v>
      </c>
      <c r="I1309" s="16">
        <f t="shared" si="100"/>
        <v>101.09266387067917</v>
      </c>
      <c r="J1309" s="5">
        <f t="shared" si="101"/>
        <v>-2.7572638706791679</v>
      </c>
      <c r="K1309" s="5">
        <f t="shared" si="102"/>
        <v>2.7572638706791679</v>
      </c>
      <c r="L1309" s="5">
        <f t="shared" si="103"/>
        <v>7.6025040525526668</v>
      </c>
      <c r="M1309" s="54">
        <f t="shared" si="104"/>
        <v>2.8039382263957514E-2</v>
      </c>
    </row>
    <row r="1310" spans="7:13" x14ac:dyDescent="0.3">
      <c r="G1310" s="79">
        <v>45362</v>
      </c>
      <c r="H1310" s="80">
        <v>100.2394</v>
      </c>
      <c r="I1310" s="16">
        <f t="shared" si="100"/>
        <v>100.81693748361126</v>
      </c>
      <c r="J1310" s="5">
        <f t="shared" si="101"/>
        <v>-0.5775374836112519</v>
      </c>
      <c r="K1310" s="5">
        <f t="shared" si="102"/>
        <v>0.5775374836112519</v>
      </c>
      <c r="L1310" s="5">
        <f t="shared" si="103"/>
        <v>0.33354954497601708</v>
      </c>
      <c r="M1310" s="54">
        <f t="shared" si="104"/>
        <v>5.7615816097388037E-3</v>
      </c>
    </row>
    <row r="1311" spans="7:13" x14ac:dyDescent="0.3">
      <c r="G1311" s="79">
        <v>45363</v>
      </c>
      <c r="H1311" s="80">
        <v>99.346900000000005</v>
      </c>
      <c r="I1311" s="16">
        <f t="shared" si="100"/>
        <v>100.75918373525013</v>
      </c>
      <c r="J1311" s="5">
        <f t="shared" si="101"/>
        <v>-1.4122837352501278</v>
      </c>
      <c r="K1311" s="5">
        <f t="shared" si="102"/>
        <v>1.4122837352501278</v>
      </c>
      <c r="L1311" s="5">
        <f t="shared" si="103"/>
        <v>1.9945453488520533</v>
      </c>
      <c r="M1311" s="54">
        <f t="shared" si="104"/>
        <v>1.4215679958308993E-2</v>
      </c>
    </row>
    <row r="1312" spans="7:13" x14ac:dyDescent="0.3">
      <c r="G1312" s="79">
        <v>45364</v>
      </c>
      <c r="H1312" s="80">
        <v>100.5171</v>
      </c>
      <c r="I1312" s="16">
        <f t="shared" si="100"/>
        <v>100.61795536172512</v>
      </c>
      <c r="J1312" s="5">
        <f t="shared" si="101"/>
        <v>-0.10085536172512377</v>
      </c>
      <c r="K1312" s="5">
        <f t="shared" si="102"/>
        <v>0.10085536172512377</v>
      </c>
      <c r="L1312" s="5">
        <f t="shared" si="103"/>
        <v>1.017180398870556E-2</v>
      </c>
      <c r="M1312" s="54">
        <f t="shared" si="104"/>
        <v>1.0033652157207457E-3</v>
      </c>
    </row>
    <row r="1313" spans="7:13" x14ac:dyDescent="0.3">
      <c r="G1313" s="79">
        <v>45365</v>
      </c>
      <c r="H1313" s="80">
        <v>99.426199999999994</v>
      </c>
      <c r="I1313" s="16">
        <f t="shared" si="100"/>
        <v>100.60786982555261</v>
      </c>
      <c r="J1313" s="5">
        <f t="shared" si="101"/>
        <v>-1.1816698255526177</v>
      </c>
      <c r="K1313" s="5">
        <f t="shared" si="102"/>
        <v>1.1816698255526177</v>
      </c>
      <c r="L1313" s="5">
        <f t="shared" si="103"/>
        <v>1.396343576621554</v>
      </c>
      <c r="M1313" s="54">
        <f t="shared" si="104"/>
        <v>1.188489377601294E-2</v>
      </c>
    </row>
    <row r="1314" spans="7:13" x14ac:dyDescent="0.3">
      <c r="G1314" s="79">
        <v>45366</v>
      </c>
      <c r="H1314" s="80">
        <v>98.811400000000006</v>
      </c>
      <c r="I1314" s="16">
        <f t="shared" si="100"/>
        <v>100.48970284299736</v>
      </c>
      <c r="J1314" s="5">
        <f t="shared" si="101"/>
        <v>-1.6783028429973541</v>
      </c>
      <c r="K1314" s="5">
        <f t="shared" si="102"/>
        <v>1.6783028429973541</v>
      </c>
      <c r="L1314" s="5">
        <f t="shared" si="103"/>
        <v>2.8167004328130014</v>
      </c>
      <c r="M1314" s="54">
        <f t="shared" si="104"/>
        <v>1.6984911083107353E-2</v>
      </c>
    </row>
    <row r="1315" spans="7:13" x14ac:dyDescent="0.3">
      <c r="G1315" s="79">
        <v>45369</v>
      </c>
      <c r="H1315" s="80">
        <v>97.918899999999994</v>
      </c>
      <c r="I1315" s="16">
        <f t="shared" si="100"/>
        <v>100.32187255869763</v>
      </c>
      <c r="J1315" s="5">
        <f t="shared" si="101"/>
        <v>-2.4029725586976411</v>
      </c>
      <c r="K1315" s="5">
        <f t="shared" si="102"/>
        <v>2.4029725586976411</v>
      </c>
      <c r="L1315" s="5">
        <f t="shared" si="103"/>
        <v>5.7742771178538881</v>
      </c>
      <c r="M1315" s="54">
        <f t="shared" si="104"/>
        <v>2.4540436613336561E-2</v>
      </c>
    </row>
    <row r="1316" spans="7:13" x14ac:dyDescent="0.3">
      <c r="G1316" s="79">
        <v>45370</v>
      </c>
      <c r="H1316" s="80">
        <v>99.128699999999995</v>
      </c>
      <c r="I1316" s="16">
        <f t="shared" si="100"/>
        <v>100.08157530282787</v>
      </c>
      <c r="J1316" s="5">
        <f t="shared" si="101"/>
        <v>-0.95287530282787714</v>
      </c>
      <c r="K1316" s="5">
        <f t="shared" si="102"/>
        <v>0.95287530282787714</v>
      </c>
      <c r="L1316" s="5">
        <f t="shared" si="103"/>
        <v>0.90797134273931857</v>
      </c>
      <c r="M1316" s="54">
        <f t="shared" si="104"/>
        <v>9.6125068000274105E-3</v>
      </c>
    </row>
    <row r="1317" spans="7:13" x14ac:dyDescent="0.3">
      <c r="G1317" s="79">
        <v>45371</v>
      </c>
      <c r="H1317" s="80">
        <v>99.436099999999996</v>
      </c>
      <c r="I1317" s="16">
        <f t="shared" si="100"/>
        <v>99.986287772545083</v>
      </c>
      <c r="J1317" s="5">
        <f t="shared" si="101"/>
        <v>-0.55018777254508677</v>
      </c>
      <c r="K1317" s="5">
        <f t="shared" si="102"/>
        <v>0.55018777254508677</v>
      </c>
      <c r="L1317" s="5">
        <f t="shared" si="103"/>
        <v>0.30270658505812414</v>
      </c>
      <c r="M1317" s="54">
        <f t="shared" si="104"/>
        <v>5.5330787565591047E-3</v>
      </c>
    </row>
    <row r="1318" spans="7:13" x14ac:dyDescent="0.3">
      <c r="G1318" s="79">
        <v>45372</v>
      </c>
      <c r="H1318" s="80">
        <v>99.9816</v>
      </c>
      <c r="I1318" s="16">
        <f t="shared" si="100"/>
        <v>99.931268995290566</v>
      </c>
      <c r="J1318" s="5">
        <f t="shared" si="101"/>
        <v>5.0331004709434524E-2</v>
      </c>
      <c r="K1318" s="5">
        <f t="shared" si="102"/>
        <v>5.0331004709434524E-2</v>
      </c>
      <c r="L1318" s="5">
        <f t="shared" si="103"/>
        <v>2.5332100350611204E-3</v>
      </c>
      <c r="M1318" s="54">
        <f t="shared" si="104"/>
        <v>5.0340267318621154E-4</v>
      </c>
    </row>
    <row r="1319" spans="7:13" x14ac:dyDescent="0.3">
      <c r="G1319" s="79">
        <v>45373</v>
      </c>
      <c r="H1319" s="80">
        <v>93.079499999999996</v>
      </c>
      <c r="I1319" s="16">
        <f t="shared" si="100"/>
        <v>99.936302095761505</v>
      </c>
      <c r="J1319" s="5">
        <f t="shared" si="101"/>
        <v>-6.856802095761509</v>
      </c>
      <c r="K1319" s="5">
        <f t="shared" si="102"/>
        <v>6.856802095761509</v>
      </c>
      <c r="L1319" s="5">
        <f t="shared" si="103"/>
        <v>47.015734980439419</v>
      </c>
      <c r="M1319" s="54">
        <f t="shared" si="104"/>
        <v>7.3666082174501463E-2</v>
      </c>
    </row>
    <row r="1320" spans="7:13" x14ac:dyDescent="0.3">
      <c r="G1320" s="79">
        <v>45376</v>
      </c>
      <c r="H1320" s="80">
        <v>92.970399999999998</v>
      </c>
      <c r="I1320" s="16">
        <f t="shared" si="100"/>
        <v>99.250621886185357</v>
      </c>
      <c r="J1320" s="5">
        <f t="shared" si="101"/>
        <v>-6.2802218861853589</v>
      </c>
      <c r="K1320" s="5">
        <f t="shared" si="102"/>
        <v>6.2802218861853589</v>
      </c>
      <c r="L1320" s="5">
        <f t="shared" si="103"/>
        <v>39.44118693972159</v>
      </c>
      <c r="M1320" s="54">
        <f t="shared" si="104"/>
        <v>6.75507676226558E-2</v>
      </c>
    </row>
    <row r="1321" spans="7:13" x14ac:dyDescent="0.3">
      <c r="G1321" s="79">
        <v>45377</v>
      </c>
      <c r="H1321" s="80">
        <v>91.810100000000006</v>
      </c>
      <c r="I1321" s="16">
        <f t="shared" si="100"/>
        <v>98.622599697566812</v>
      </c>
      <c r="J1321" s="5">
        <f t="shared" si="101"/>
        <v>-6.8124996975668068</v>
      </c>
      <c r="K1321" s="5">
        <f t="shared" si="102"/>
        <v>6.8124996975668068</v>
      </c>
      <c r="L1321" s="5">
        <f t="shared" si="103"/>
        <v>46.410152129347836</v>
      </c>
      <c r="M1321" s="54">
        <f t="shared" si="104"/>
        <v>7.4202072512357636E-2</v>
      </c>
    </row>
    <row r="1322" spans="7:13" x14ac:dyDescent="0.3">
      <c r="G1322" s="79">
        <v>45378</v>
      </c>
      <c r="H1322" s="80">
        <v>93.347200000000001</v>
      </c>
      <c r="I1322" s="16">
        <f t="shared" si="100"/>
        <v>97.941349727810135</v>
      </c>
      <c r="J1322" s="5">
        <f t="shared" si="101"/>
        <v>-4.5941497278101338</v>
      </c>
      <c r="K1322" s="5">
        <f t="shared" si="102"/>
        <v>4.5941497278101338</v>
      </c>
      <c r="L1322" s="5">
        <f t="shared" si="103"/>
        <v>21.106211721537925</v>
      </c>
      <c r="M1322" s="54">
        <f t="shared" si="104"/>
        <v>4.9215720748026014E-2</v>
      </c>
    </row>
    <row r="1323" spans="7:13" x14ac:dyDescent="0.3">
      <c r="G1323" s="79">
        <v>45379</v>
      </c>
      <c r="H1323" s="80">
        <v>93.198499999999996</v>
      </c>
      <c r="I1323" s="16">
        <f t="shared" si="100"/>
        <v>97.48193475502913</v>
      </c>
      <c r="J1323" s="5">
        <f t="shared" si="101"/>
        <v>-4.2834347550291341</v>
      </c>
      <c r="K1323" s="5">
        <f t="shared" si="102"/>
        <v>4.2834347550291341</v>
      </c>
      <c r="L1323" s="5">
        <f t="shared" si="103"/>
        <v>18.347813300591497</v>
      </c>
      <c r="M1323" s="54">
        <f t="shared" si="104"/>
        <v>4.5960340080893301E-2</v>
      </c>
    </row>
    <row r="1324" spans="7:13" x14ac:dyDescent="0.3">
      <c r="G1324" s="79">
        <v>45383</v>
      </c>
      <c r="H1324" s="80">
        <v>91.790300000000002</v>
      </c>
      <c r="I1324" s="16">
        <f t="shared" si="100"/>
        <v>97.053591279526216</v>
      </c>
      <c r="J1324" s="5">
        <f t="shared" si="101"/>
        <v>-5.2632912795262143</v>
      </c>
      <c r="K1324" s="5">
        <f t="shared" si="102"/>
        <v>5.2632912795262143</v>
      </c>
      <c r="L1324" s="5">
        <f t="shared" si="103"/>
        <v>27.702235093136693</v>
      </c>
      <c r="M1324" s="54">
        <f t="shared" si="104"/>
        <v>5.734038650626716E-2</v>
      </c>
    </row>
    <row r="1325" spans="7:13" x14ac:dyDescent="0.3">
      <c r="G1325" s="79">
        <v>45384</v>
      </c>
      <c r="H1325" s="80">
        <v>90.193600000000004</v>
      </c>
      <c r="I1325" s="16">
        <f t="shared" si="100"/>
        <v>96.527262151573595</v>
      </c>
      <c r="J1325" s="5">
        <f t="shared" si="101"/>
        <v>-6.3336621515735914</v>
      </c>
      <c r="K1325" s="5">
        <f t="shared" si="102"/>
        <v>6.3336621515735914</v>
      </c>
      <c r="L1325" s="5">
        <f t="shared" si="103"/>
        <v>40.115276250275812</v>
      </c>
      <c r="M1325" s="54">
        <f t="shared" si="104"/>
        <v>7.0222966502873713E-2</v>
      </c>
    </row>
    <row r="1326" spans="7:13" x14ac:dyDescent="0.3">
      <c r="G1326" s="79">
        <v>45385</v>
      </c>
      <c r="H1326" s="80">
        <v>89.578800000000001</v>
      </c>
      <c r="I1326" s="16">
        <f t="shared" si="100"/>
        <v>95.893895936416243</v>
      </c>
      <c r="J1326" s="5">
        <f t="shared" si="101"/>
        <v>-6.3150959364162418</v>
      </c>
      <c r="K1326" s="5">
        <f t="shared" si="102"/>
        <v>6.3150959364162418</v>
      </c>
      <c r="L1326" s="5">
        <f t="shared" si="103"/>
        <v>39.880436686140932</v>
      </c>
      <c r="M1326" s="54">
        <f t="shared" si="104"/>
        <v>7.0497661683526031E-2</v>
      </c>
    </row>
    <row r="1327" spans="7:13" x14ac:dyDescent="0.3">
      <c r="G1327" s="79">
        <v>45386</v>
      </c>
      <c r="H1327" s="80">
        <v>88.329300000000003</v>
      </c>
      <c r="I1327" s="16">
        <f t="shared" si="100"/>
        <v>95.262386342774619</v>
      </c>
      <c r="J1327" s="5">
        <f t="shared" si="101"/>
        <v>-6.9330863427746152</v>
      </c>
      <c r="K1327" s="5">
        <f t="shared" si="102"/>
        <v>6.9330863427746152</v>
      </c>
      <c r="L1327" s="5">
        <f t="shared" si="103"/>
        <v>48.067686236367891</v>
      </c>
      <c r="M1327" s="54">
        <f t="shared" si="104"/>
        <v>7.8491353863039959E-2</v>
      </c>
    </row>
    <row r="1328" spans="7:13" x14ac:dyDescent="0.3">
      <c r="G1328" s="79">
        <v>45387</v>
      </c>
      <c r="H1328" s="80">
        <v>88.101200000000006</v>
      </c>
      <c r="I1328" s="16">
        <f t="shared" si="100"/>
        <v>94.569077708497161</v>
      </c>
      <c r="J1328" s="5">
        <f t="shared" si="101"/>
        <v>-6.4678777084971557</v>
      </c>
      <c r="K1328" s="5">
        <f t="shared" si="102"/>
        <v>6.4678777084971557</v>
      </c>
      <c r="L1328" s="5">
        <f t="shared" si="103"/>
        <v>41.833442052074417</v>
      </c>
      <c r="M1328" s="54">
        <f t="shared" si="104"/>
        <v>7.3414184012217262E-2</v>
      </c>
    </row>
    <row r="1329" spans="7:13" x14ac:dyDescent="0.3">
      <c r="G1329" s="79">
        <v>45390</v>
      </c>
      <c r="H1329" s="80">
        <v>89.251499999999993</v>
      </c>
      <c r="I1329" s="16">
        <f t="shared" si="100"/>
        <v>93.922289937647449</v>
      </c>
      <c r="J1329" s="5">
        <f t="shared" si="101"/>
        <v>-4.6707899376474558</v>
      </c>
      <c r="K1329" s="5">
        <f t="shared" si="102"/>
        <v>4.6707899376474558</v>
      </c>
      <c r="L1329" s="5">
        <f t="shared" si="103"/>
        <v>21.816278641628724</v>
      </c>
      <c r="M1329" s="54">
        <f t="shared" si="104"/>
        <v>5.2332901269417947E-2</v>
      </c>
    </row>
    <row r="1330" spans="7:13" x14ac:dyDescent="0.3">
      <c r="G1330" s="79">
        <v>45391</v>
      </c>
      <c r="H1330" s="80">
        <v>90.243200000000002</v>
      </c>
      <c r="I1330" s="16">
        <f t="shared" si="100"/>
        <v>93.455210943882705</v>
      </c>
      <c r="J1330" s="5">
        <f t="shared" si="101"/>
        <v>-3.2120109438827029</v>
      </c>
      <c r="K1330" s="5">
        <f t="shared" si="102"/>
        <v>3.2120109438827029</v>
      </c>
      <c r="L1330" s="5">
        <f t="shared" si="103"/>
        <v>10.317014303622251</v>
      </c>
      <c r="M1330" s="54">
        <f t="shared" si="104"/>
        <v>3.5592830749382812E-2</v>
      </c>
    </row>
    <row r="1331" spans="7:13" x14ac:dyDescent="0.3">
      <c r="G1331" s="79">
        <v>45392</v>
      </c>
      <c r="H1331" s="80">
        <v>88.259900000000002</v>
      </c>
      <c r="I1331" s="16">
        <f t="shared" si="100"/>
        <v>93.134009849494433</v>
      </c>
      <c r="J1331" s="5">
        <f t="shared" si="101"/>
        <v>-4.874109849494431</v>
      </c>
      <c r="K1331" s="5">
        <f t="shared" si="102"/>
        <v>4.874109849494431</v>
      </c>
      <c r="L1331" s="5">
        <f t="shared" si="103"/>
        <v>23.756946824938627</v>
      </c>
      <c r="M1331" s="54">
        <f t="shared" si="104"/>
        <v>5.5224511352204464E-2</v>
      </c>
    </row>
    <row r="1332" spans="7:13" x14ac:dyDescent="0.3">
      <c r="G1332" s="79">
        <v>45393</v>
      </c>
      <c r="H1332" s="80">
        <v>91.234899999999996</v>
      </c>
      <c r="I1332" s="16">
        <f t="shared" si="100"/>
        <v>92.646598864544998</v>
      </c>
      <c r="J1332" s="5">
        <f t="shared" si="101"/>
        <v>-1.4116988645450022</v>
      </c>
      <c r="K1332" s="5">
        <f t="shared" si="102"/>
        <v>1.4116988645450022</v>
      </c>
      <c r="L1332" s="5">
        <f t="shared" si="103"/>
        <v>1.9928936841576483</v>
      </c>
      <c r="M1332" s="54">
        <f t="shared" si="104"/>
        <v>1.5473232990281156E-2</v>
      </c>
    </row>
    <row r="1333" spans="7:13" x14ac:dyDescent="0.3">
      <c r="G1333" s="79">
        <v>45394</v>
      </c>
      <c r="H1333" s="80">
        <v>91.234899999999996</v>
      </c>
      <c r="I1333" s="16">
        <f t="shared" si="100"/>
        <v>92.505428978090507</v>
      </c>
      <c r="J1333" s="5">
        <f t="shared" si="101"/>
        <v>-1.2705289780905105</v>
      </c>
      <c r="K1333" s="5">
        <f t="shared" si="102"/>
        <v>1.2705289780905105</v>
      </c>
      <c r="L1333" s="5">
        <f t="shared" si="103"/>
        <v>1.6142438841677169</v>
      </c>
      <c r="M1333" s="54">
        <f t="shared" si="104"/>
        <v>1.3925909691253133E-2</v>
      </c>
    </row>
    <row r="1334" spans="7:13" x14ac:dyDescent="0.3">
      <c r="G1334" s="79">
        <v>45397</v>
      </c>
      <c r="H1334" s="80">
        <v>92.325800000000001</v>
      </c>
      <c r="I1334" s="16">
        <f t="shared" si="100"/>
        <v>92.378376080281456</v>
      </c>
      <c r="J1334" s="5">
        <f t="shared" si="101"/>
        <v>-5.2576080281454551E-2</v>
      </c>
      <c r="K1334" s="5">
        <f t="shared" si="102"/>
        <v>5.2576080281454551E-2</v>
      </c>
      <c r="L1334" s="5">
        <f t="shared" si="103"/>
        <v>2.7642442177619542E-3</v>
      </c>
      <c r="M1334" s="54">
        <f t="shared" si="104"/>
        <v>5.6946249348995134E-4</v>
      </c>
    </row>
    <row r="1335" spans="7:13" x14ac:dyDescent="0.3">
      <c r="G1335" s="79">
        <v>45398</v>
      </c>
      <c r="H1335" s="80">
        <v>92.613399999999999</v>
      </c>
      <c r="I1335" s="16">
        <f t="shared" si="100"/>
        <v>92.37311847225331</v>
      </c>
      <c r="J1335" s="5">
        <f t="shared" si="101"/>
        <v>0.24028152774668854</v>
      </c>
      <c r="K1335" s="5">
        <f t="shared" si="102"/>
        <v>0.24028152774668854</v>
      </c>
      <c r="L1335" s="5">
        <f t="shared" si="103"/>
        <v>5.7735212576282655E-2</v>
      </c>
      <c r="M1335" s="54">
        <f t="shared" si="104"/>
        <v>2.5944574731808631E-3</v>
      </c>
    </row>
    <row r="1336" spans="7:13" x14ac:dyDescent="0.3">
      <c r="G1336" s="79">
        <v>45399</v>
      </c>
      <c r="H1336" s="80">
        <v>94.051299999999998</v>
      </c>
      <c r="I1336" s="16">
        <f t="shared" si="100"/>
        <v>92.397146625027986</v>
      </c>
      <c r="J1336" s="5">
        <f t="shared" si="101"/>
        <v>1.6541533749720116</v>
      </c>
      <c r="K1336" s="5">
        <f t="shared" si="102"/>
        <v>1.6541533749720116</v>
      </c>
      <c r="L1336" s="5">
        <f t="shared" si="103"/>
        <v>2.7362233879312967</v>
      </c>
      <c r="M1336" s="54">
        <f t="shared" si="104"/>
        <v>1.7587777893256253E-2</v>
      </c>
    </row>
    <row r="1337" spans="7:13" x14ac:dyDescent="0.3">
      <c r="G1337" s="79">
        <v>45400</v>
      </c>
      <c r="H1337" s="80">
        <v>94.943799999999996</v>
      </c>
      <c r="I1337" s="16">
        <f t="shared" si="100"/>
        <v>92.562561962525194</v>
      </c>
      <c r="J1337" s="5">
        <f t="shared" si="101"/>
        <v>2.3812380374748017</v>
      </c>
      <c r="K1337" s="5">
        <f t="shared" si="102"/>
        <v>2.3812380374748017</v>
      </c>
      <c r="L1337" s="5">
        <f t="shared" si="103"/>
        <v>5.6702945911168445</v>
      </c>
      <c r="M1337" s="54">
        <f t="shared" si="104"/>
        <v>2.5080500648539471E-2</v>
      </c>
    </row>
    <row r="1338" spans="7:13" x14ac:dyDescent="0.3">
      <c r="G1338" s="79">
        <v>45401</v>
      </c>
      <c r="H1338" s="80">
        <v>93.743899999999996</v>
      </c>
      <c r="I1338" s="16">
        <f t="shared" si="100"/>
        <v>92.800685766272665</v>
      </c>
      <c r="J1338" s="5">
        <f t="shared" si="101"/>
        <v>0.94321423372733193</v>
      </c>
      <c r="K1338" s="5">
        <f t="shared" si="102"/>
        <v>0.94321423372733193</v>
      </c>
      <c r="L1338" s="5">
        <f t="shared" si="103"/>
        <v>0.88965309070583798</v>
      </c>
      <c r="M1338" s="54">
        <f t="shared" si="104"/>
        <v>1.0061606501621247E-2</v>
      </c>
    </row>
    <row r="1339" spans="7:13" x14ac:dyDescent="0.3">
      <c r="G1339" s="79">
        <v>45404</v>
      </c>
      <c r="H1339" s="80">
        <v>93.406700000000001</v>
      </c>
      <c r="I1339" s="16">
        <f t="shared" si="100"/>
        <v>92.895007189645412</v>
      </c>
      <c r="J1339" s="5">
        <f t="shared" si="101"/>
        <v>0.5116928103545888</v>
      </c>
      <c r="K1339" s="5">
        <f t="shared" si="102"/>
        <v>0.5116928103545888</v>
      </c>
      <c r="L1339" s="5">
        <f t="shared" si="103"/>
        <v>0.26182953216857718</v>
      </c>
      <c r="M1339" s="54">
        <f t="shared" si="104"/>
        <v>5.478116777004099E-3</v>
      </c>
    </row>
    <row r="1340" spans="7:13" x14ac:dyDescent="0.3">
      <c r="G1340" s="79">
        <v>45405</v>
      </c>
      <c r="H1340" s="80">
        <v>93.238100000000003</v>
      </c>
      <c r="I1340" s="16">
        <f t="shared" si="100"/>
        <v>92.946176470680882</v>
      </c>
      <c r="J1340" s="5">
        <f t="shared" si="101"/>
        <v>0.29192352931912069</v>
      </c>
      <c r="K1340" s="5">
        <f t="shared" si="102"/>
        <v>0.29192352931912069</v>
      </c>
      <c r="L1340" s="5">
        <f t="shared" si="103"/>
        <v>8.5219346970131518E-2</v>
      </c>
      <c r="M1340" s="54">
        <f t="shared" si="104"/>
        <v>3.130946783762439E-3</v>
      </c>
    </row>
    <row r="1341" spans="7:13" x14ac:dyDescent="0.3">
      <c r="G1341" s="79">
        <v>45406</v>
      </c>
      <c r="H1341" s="80">
        <v>93.852999999999994</v>
      </c>
      <c r="I1341" s="16">
        <f t="shared" si="100"/>
        <v>92.975368823612797</v>
      </c>
      <c r="J1341" s="5">
        <f t="shared" si="101"/>
        <v>0.87763117638719734</v>
      </c>
      <c r="K1341" s="5">
        <f t="shared" si="102"/>
        <v>0.87763117638719734</v>
      </c>
      <c r="L1341" s="5">
        <f t="shared" si="103"/>
        <v>0.77023648176677595</v>
      </c>
      <c r="M1341" s="54">
        <f t="shared" si="104"/>
        <v>9.3511254449745607E-3</v>
      </c>
    </row>
    <row r="1342" spans="7:13" x14ac:dyDescent="0.3">
      <c r="G1342" s="79">
        <v>45407</v>
      </c>
      <c r="H1342" s="80">
        <v>93.158799999999999</v>
      </c>
      <c r="I1342" s="16">
        <f t="shared" si="100"/>
        <v>93.063131941251527</v>
      </c>
      <c r="J1342" s="5">
        <f t="shared" si="101"/>
        <v>9.5668058748472617E-2</v>
      </c>
      <c r="K1342" s="5">
        <f t="shared" si="102"/>
        <v>9.5668058748472617E-2</v>
      </c>
      <c r="L1342" s="5">
        <f t="shared" si="103"/>
        <v>9.1523774647012078E-3</v>
      </c>
      <c r="M1342" s="54">
        <f t="shared" si="104"/>
        <v>1.0269352841435551E-3</v>
      </c>
    </row>
    <row r="1343" spans="7:13" x14ac:dyDescent="0.3">
      <c r="G1343" s="79">
        <v>45408</v>
      </c>
      <c r="H1343" s="80">
        <v>93.337299999999999</v>
      </c>
      <c r="I1343" s="16">
        <f t="shared" si="100"/>
        <v>93.072698747126367</v>
      </c>
      <c r="J1343" s="5">
        <f t="shared" si="101"/>
        <v>0.26460125287363212</v>
      </c>
      <c r="K1343" s="5">
        <f t="shared" si="102"/>
        <v>0.26460125287363212</v>
      </c>
      <c r="L1343" s="5">
        <f t="shared" si="103"/>
        <v>7.0013823022295807E-2</v>
      </c>
      <c r="M1343" s="54">
        <f t="shared" si="104"/>
        <v>2.8348929406960791E-3</v>
      </c>
    </row>
    <row r="1344" spans="7:13" x14ac:dyDescent="0.3">
      <c r="G1344" s="79">
        <v>45411</v>
      </c>
      <c r="H1344" s="80">
        <v>93.277799999999999</v>
      </c>
      <c r="I1344" s="16">
        <f t="shared" si="100"/>
        <v>93.099158872413739</v>
      </c>
      <c r="J1344" s="5">
        <f t="shared" si="101"/>
        <v>0.1786411275862605</v>
      </c>
      <c r="K1344" s="5">
        <f t="shared" si="102"/>
        <v>0.1786411275862605</v>
      </c>
      <c r="L1344" s="5">
        <f t="shared" si="103"/>
        <v>3.1912652465290597E-2</v>
      </c>
      <c r="M1344" s="54">
        <f t="shared" si="104"/>
        <v>1.9151515964812688E-3</v>
      </c>
    </row>
    <row r="1345" spans="7:13" x14ac:dyDescent="0.3">
      <c r="G1345" s="79">
        <v>45412</v>
      </c>
      <c r="H1345" s="80">
        <v>91.492800000000003</v>
      </c>
      <c r="I1345" s="16">
        <f t="shared" si="100"/>
        <v>93.117022985172369</v>
      </c>
      <c r="J1345" s="5">
        <f t="shared" si="101"/>
        <v>-1.6242229851723664</v>
      </c>
      <c r="K1345" s="5">
        <f t="shared" si="102"/>
        <v>1.6242229851723664</v>
      </c>
      <c r="L1345" s="5">
        <f t="shared" si="103"/>
        <v>2.6381003055622334</v>
      </c>
      <c r="M1345" s="54">
        <f t="shared" si="104"/>
        <v>1.7752467791699089E-2</v>
      </c>
    </row>
    <row r="1346" spans="7:13" x14ac:dyDescent="0.3">
      <c r="G1346" s="79">
        <v>45413</v>
      </c>
      <c r="H1346" s="80">
        <v>89.588700000000003</v>
      </c>
      <c r="I1346" s="16">
        <f t="shared" si="100"/>
        <v>92.954600686655141</v>
      </c>
      <c r="J1346" s="5">
        <f t="shared" si="101"/>
        <v>-3.365900686655138</v>
      </c>
      <c r="K1346" s="5">
        <f t="shared" si="102"/>
        <v>3.365900686655138</v>
      </c>
      <c r="L1346" s="5">
        <f t="shared" si="103"/>
        <v>11.329287432425529</v>
      </c>
      <c r="M1346" s="54">
        <f t="shared" si="104"/>
        <v>3.7570594133580888E-2</v>
      </c>
    </row>
    <row r="1347" spans="7:13" x14ac:dyDescent="0.3">
      <c r="G1347" s="79">
        <v>45414</v>
      </c>
      <c r="H1347" s="80">
        <v>91.641499999999994</v>
      </c>
      <c r="I1347" s="16">
        <f t="shared" si="100"/>
        <v>92.61801061798964</v>
      </c>
      <c r="J1347" s="5">
        <f t="shared" si="101"/>
        <v>-0.97651061798964633</v>
      </c>
      <c r="K1347" s="5">
        <f t="shared" si="102"/>
        <v>0.97651061798964633</v>
      </c>
      <c r="L1347" s="5">
        <f t="shared" si="103"/>
        <v>0.95357298704652105</v>
      </c>
      <c r="M1347" s="54">
        <f t="shared" si="104"/>
        <v>1.0655768598174914E-2</v>
      </c>
    </row>
    <row r="1348" spans="7:13" x14ac:dyDescent="0.3">
      <c r="G1348" s="79">
        <v>45415</v>
      </c>
      <c r="H1348" s="80">
        <v>91.383700000000005</v>
      </c>
      <c r="I1348" s="16">
        <f t="shared" si="100"/>
        <v>92.52035955619067</v>
      </c>
      <c r="J1348" s="5">
        <f t="shared" si="101"/>
        <v>-1.1366595561906649</v>
      </c>
      <c r="K1348" s="5">
        <f t="shared" si="102"/>
        <v>1.1366595561906649</v>
      </c>
      <c r="L1348" s="5">
        <f t="shared" si="103"/>
        <v>1.2919949466795595</v>
      </c>
      <c r="M1348" s="54">
        <f t="shared" si="104"/>
        <v>1.2438318389282388E-2</v>
      </c>
    </row>
    <row r="1349" spans="7:13" x14ac:dyDescent="0.3">
      <c r="G1349" s="79">
        <v>45418</v>
      </c>
      <c r="H1349" s="80">
        <v>92.583600000000004</v>
      </c>
      <c r="I1349" s="16">
        <f t="shared" si="100"/>
        <v>92.4066936005716</v>
      </c>
      <c r="J1349" s="5">
        <f t="shared" si="101"/>
        <v>0.17690639942840392</v>
      </c>
      <c r="K1349" s="5">
        <f t="shared" si="102"/>
        <v>0.17690639942840392</v>
      </c>
      <c r="L1349" s="5">
        <f t="shared" si="103"/>
        <v>3.1295874158721988E-2</v>
      </c>
      <c r="M1349" s="54">
        <f t="shared" si="104"/>
        <v>1.9107746882644865E-3</v>
      </c>
    </row>
    <row r="1350" spans="7:13" x14ac:dyDescent="0.3">
      <c r="G1350" s="79">
        <v>45419</v>
      </c>
      <c r="H1350" s="80">
        <v>93.000100000000003</v>
      </c>
      <c r="I1350" s="16">
        <f t="shared" ref="I1350:I1413" si="105">alpha*H1349+(1-alpha)*I1349</f>
        <v>92.424384240514442</v>
      </c>
      <c r="J1350" s="5">
        <f t="shared" ref="J1350:J1413" si="106">H1350-I1350</f>
        <v>0.57571575948556131</v>
      </c>
      <c r="K1350" s="5">
        <f t="shared" ref="K1350:K1413" si="107">ABS(J1350)</f>
        <v>0.57571575948556131</v>
      </c>
      <c r="L1350" s="5">
        <f t="shared" ref="L1350:L1413" si="108">J1350^2</f>
        <v>0.33144863572003669</v>
      </c>
      <c r="M1350" s="54">
        <f t="shared" ref="M1350:M1413" si="109">K1350/H1350</f>
        <v>6.1904853810432602E-3</v>
      </c>
    </row>
    <row r="1351" spans="7:13" x14ac:dyDescent="0.3">
      <c r="G1351" s="79">
        <v>45420</v>
      </c>
      <c r="H1351" s="80">
        <v>92.811700000000002</v>
      </c>
      <c r="I1351" s="16">
        <f t="shared" si="105"/>
        <v>92.481955816463</v>
      </c>
      <c r="J1351" s="5">
        <f t="shared" si="106"/>
        <v>0.3297441835370023</v>
      </c>
      <c r="K1351" s="5">
        <f t="shared" si="107"/>
        <v>0.3297441835370023</v>
      </c>
      <c r="L1351" s="5">
        <f t="shared" si="108"/>
        <v>0.10873122657648426</v>
      </c>
      <c r="M1351" s="54">
        <f t="shared" si="109"/>
        <v>3.5528299076194305E-3</v>
      </c>
    </row>
    <row r="1352" spans="7:13" x14ac:dyDescent="0.3">
      <c r="G1352" s="79">
        <v>45421</v>
      </c>
      <c r="H1352" s="80">
        <v>92.613399999999999</v>
      </c>
      <c r="I1352" s="16">
        <f t="shared" si="105"/>
        <v>92.514930234816703</v>
      </c>
      <c r="J1352" s="5">
        <f t="shared" si="106"/>
        <v>9.8469765183295976E-2</v>
      </c>
      <c r="K1352" s="5">
        <f t="shared" si="107"/>
        <v>9.8469765183295976E-2</v>
      </c>
      <c r="L1352" s="5">
        <f t="shared" si="108"/>
        <v>9.6962946552534481E-3</v>
      </c>
      <c r="M1352" s="54">
        <f t="shared" si="109"/>
        <v>1.0632345339151351E-3</v>
      </c>
    </row>
    <row r="1353" spans="7:13" x14ac:dyDescent="0.3">
      <c r="G1353" s="79">
        <v>45422</v>
      </c>
      <c r="H1353" s="80">
        <v>90.183700000000002</v>
      </c>
      <c r="I1353" s="16">
        <f t="shared" si="105"/>
        <v>92.524777211335035</v>
      </c>
      <c r="J1353" s="5">
        <f t="shared" si="106"/>
        <v>-2.3410772113350333</v>
      </c>
      <c r="K1353" s="5">
        <f t="shared" si="107"/>
        <v>2.3410772113350333</v>
      </c>
      <c r="L1353" s="5">
        <f t="shared" si="108"/>
        <v>5.480642509432216</v>
      </c>
      <c r="M1353" s="54">
        <f t="shared" si="109"/>
        <v>2.5958983844475592E-2</v>
      </c>
    </row>
    <row r="1354" spans="7:13" x14ac:dyDescent="0.3">
      <c r="G1354" s="79">
        <v>45425</v>
      </c>
      <c r="H1354" s="80">
        <v>91.948899999999995</v>
      </c>
      <c r="I1354" s="16">
        <f t="shared" si="105"/>
        <v>92.290669490201537</v>
      </c>
      <c r="J1354" s="5">
        <f t="shared" si="106"/>
        <v>-0.34176949020154268</v>
      </c>
      <c r="K1354" s="5">
        <f t="shared" si="107"/>
        <v>0.34176949020154268</v>
      </c>
      <c r="L1354" s="5">
        <f t="shared" si="108"/>
        <v>0.11680638443262238</v>
      </c>
      <c r="M1354" s="54">
        <f t="shared" si="109"/>
        <v>3.7169502865346156E-3</v>
      </c>
    </row>
    <row r="1355" spans="7:13" x14ac:dyDescent="0.3">
      <c r="G1355" s="79">
        <v>45426</v>
      </c>
      <c r="H1355" s="80">
        <v>92.018299999999996</v>
      </c>
      <c r="I1355" s="16">
        <f t="shared" si="105"/>
        <v>92.256492541181387</v>
      </c>
      <c r="J1355" s="5">
        <f t="shared" si="106"/>
        <v>-0.23819254118139099</v>
      </c>
      <c r="K1355" s="5">
        <f t="shared" si="107"/>
        <v>0.23819254118139099</v>
      </c>
      <c r="L1355" s="5">
        <f t="shared" si="108"/>
        <v>5.6735686674448643E-2</v>
      </c>
      <c r="M1355" s="54">
        <f t="shared" si="109"/>
        <v>2.5885344673982351E-3</v>
      </c>
    </row>
    <row r="1356" spans="7:13" x14ac:dyDescent="0.3">
      <c r="G1356" s="79">
        <v>45427</v>
      </c>
      <c r="H1356" s="80">
        <v>90.907700000000006</v>
      </c>
      <c r="I1356" s="16">
        <f t="shared" si="105"/>
        <v>92.23267328706325</v>
      </c>
      <c r="J1356" s="5">
        <f t="shared" si="106"/>
        <v>-1.3249732870632442</v>
      </c>
      <c r="K1356" s="5">
        <f t="shared" si="107"/>
        <v>1.3249732870632442</v>
      </c>
      <c r="L1356" s="5">
        <f t="shared" si="108"/>
        <v>1.7555542114311782</v>
      </c>
      <c r="M1356" s="54">
        <f t="shared" si="109"/>
        <v>1.4574929154111745E-2</v>
      </c>
    </row>
    <row r="1357" spans="7:13" x14ac:dyDescent="0.3">
      <c r="G1357" s="79">
        <v>45428</v>
      </c>
      <c r="H1357" s="80">
        <v>91.006799999999998</v>
      </c>
      <c r="I1357" s="16">
        <f t="shared" si="105"/>
        <v>92.100175958356928</v>
      </c>
      <c r="J1357" s="5">
        <f t="shared" si="106"/>
        <v>-1.0933759583569298</v>
      </c>
      <c r="K1357" s="5">
        <f t="shared" si="107"/>
        <v>1.0933759583569298</v>
      </c>
      <c r="L1357" s="5">
        <f t="shared" si="108"/>
        <v>1.1954709863129347</v>
      </c>
      <c r="M1357" s="54">
        <f t="shared" si="109"/>
        <v>1.2014222655416186E-2</v>
      </c>
    </row>
    <row r="1358" spans="7:13" x14ac:dyDescent="0.3">
      <c r="G1358" s="79">
        <v>45429</v>
      </c>
      <c r="H1358" s="80">
        <v>91.413399999999996</v>
      </c>
      <c r="I1358" s="16">
        <f t="shared" si="105"/>
        <v>91.990838362521231</v>
      </c>
      <c r="J1358" s="5">
        <f t="shared" si="106"/>
        <v>-0.57743836252123515</v>
      </c>
      <c r="K1358" s="5">
        <f t="shared" si="107"/>
        <v>0.57743836252123515</v>
      </c>
      <c r="L1358" s="5">
        <f t="shared" si="108"/>
        <v>0.33343506251120536</v>
      </c>
      <c r="M1358" s="54">
        <f t="shared" si="109"/>
        <v>6.316780280803856E-3</v>
      </c>
    </row>
    <row r="1359" spans="7:13" x14ac:dyDescent="0.3">
      <c r="G1359" s="79">
        <v>45432</v>
      </c>
      <c r="H1359" s="80">
        <v>91.006799999999998</v>
      </c>
      <c r="I1359" s="16">
        <f t="shared" si="105"/>
        <v>91.933094526269116</v>
      </c>
      <c r="J1359" s="5">
        <f t="shared" si="106"/>
        <v>-0.92629452626911757</v>
      </c>
      <c r="K1359" s="5">
        <f t="shared" si="107"/>
        <v>0.92629452626911757</v>
      </c>
      <c r="L1359" s="5">
        <f t="shared" si="108"/>
        <v>0.85802154939612896</v>
      </c>
      <c r="M1359" s="54">
        <f t="shared" si="109"/>
        <v>1.0178300151956971E-2</v>
      </c>
    </row>
    <row r="1360" spans="7:13" x14ac:dyDescent="0.3">
      <c r="G1360" s="79">
        <v>45433</v>
      </c>
      <c r="H1360" s="80">
        <v>92.048100000000005</v>
      </c>
      <c r="I1360" s="16">
        <f t="shared" si="105"/>
        <v>91.840465073642207</v>
      </c>
      <c r="J1360" s="5">
        <f t="shared" si="106"/>
        <v>0.20763492635779812</v>
      </c>
      <c r="K1360" s="5">
        <f t="shared" si="107"/>
        <v>0.20763492635779812</v>
      </c>
      <c r="L1360" s="5">
        <f t="shared" si="108"/>
        <v>4.3112262643608248E-2</v>
      </c>
      <c r="M1360" s="54">
        <f t="shared" si="109"/>
        <v>2.2557220231357094E-3</v>
      </c>
    </row>
    <row r="1361" spans="7:13" x14ac:dyDescent="0.3">
      <c r="G1361" s="79">
        <v>45434</v>
      </c>
      <c r="H1361" s="80">
        <v>91.730800000000002</v>
      </c>
      <c r="I1361" s="16">
        <f t="shared" si="105"/>
        <v>91.861228566277987</v>
      </c>
      <c r="J1361" s="5">
        <f t="shared" si="106"/>
        <v>-0.13042856627798471</v>
      </c>
      <c r="K1361" s="5">
        <f t="shared" si="107"/>
        <v>0.13042856627798471</v>
      </c>
      <c r="L1361" s="5">
        <f t="shared" si="108"/>
        <v>1.7011610901330652E-2</v>
      </c>
      <c r="M1361" s="54">
        <f t="shared" si="109"/>
        <v>1.4218623000996908E-3</v>
      </c>
    </row>
    <row r="1362" spans="7:13" x14ac:dyDescent="0.3">
      <c r="G1362" s="79">
        <v>45435</v>
      </c>
      <c r="H1362" s="80">
        <v>90.639899999999997</v>
      </c>
      <c r="I1362" s="16">
        <f t="shared" si="105"/>
        <v>91.848185709650195</v>
      </c>
      <c r="J1362" s="5">
        <f t="shared" si="106"/>
        <v>-1.2082857096501982</v>
      </c>
      <c r="K1362" s="5">
        <f t="shared" si="107"/>
        <v>1.2082857096501982</v>
      </c>
      <c r="L1362" s="5">
        <f t="shared" si="108"/>
        <v>1.4599543561448831</v>
      </c>
      <c r="M1362" s="54">
        <f t="shared" si="109"/>
        <v>1.3330616093466545E-2</v>
      </c>
    </row>
    <row r="1363" spans="7:13" x14ac:dyDescent="0.3">
      <c r="G1363" s="79">
        <v>45436</v>
      </c>
      <c r="H1363" s="80">
        <v>90.986999999999995</v>
      </c>
      <c r="I1363" s="16">
        <f t="shared" si="105"/>
        <v>91.727357138685178</v>
      </c>
      <c r="J1363" s="5">
        <f t="shared" si="106"/>
        <v>-0.74035713868518371</v>
      </c>
      <c r="K1363" s="5">
        <f t="shared" si="107"/>
        <v>0.74035713868518371</v>
      </c>
      <c r="L1363" s="5">
        <f t="shared" si="108"/>
        <v>0.5481286928021124</v>
      </c>
      <c r="M1363" s="54">
        <f t="shared" si="109"/>
        <v>8.1369551549692123E-3</v>
      </c>
    </row>
    <row r="1364" spans="7:13" x14ac:dyDescent="0.3">
      <c r="G1364" s="79">
        <v>45440</v>
      </c>
      <c r="H1364" s="80">
        <v>91.234899999999996</v>
      </c>
      <c r="I1364" s="16">
        <f t="shared" si="105"/>
        <v>91.653321424816653</v>
      </c>
      <c r="J1364" s="5">
        <f t="shared" si="106"/>
        <v>-0.4184214248166569</v>
      </c>
      <c r="K1364" s="5">
        <f t="shared" si="107"/>
        <v>0.4184214248166569</v>
      </c>
      <c r="L1364" s="5">
        <f t="shared" si="108"/>
        <v>0.17507648874560125</v>
      </c>
      <c r="M1364" s="54">
        <f t="shared" si="109"/>
        <v>4.5861991936929497E-3</v>
      </c>
    </row>
    <row r="1365" spans="7:13" x14ac:dyDescent="0.3">
      <c r="G1365" s="79">
        <v>45441</v>
      </c>
      <c r="H1365" s="80">
        <v>90.907700000000006</v>
      </c>
      <c r="I1365" s="16">
        <f t="shared" si="105"/>
        <v>91.611479282334997</v>
      </c>
      <c r="J1365" s="5">
        <f t="shared" si="106"/>
        <v>-0.70377928233499176</v>
      </c>
      <c r="K1365" s="5">
        <f t="shared" si="107"/>
        <v>0.70377928233499176</v>
      </c>
      <c r="L1365" s="5">
        <f t="shared" si="108"/>
        <v>0.49530527824395604</v>
      </c>
      <c r="M1365" s="54">
        <f t="shared" si="109"/>
        <v>7.7416905535503781E-3</v>
      </c>
    </row>
    <row r="1366" spans="7:13" x14ac:dyDescent="0.3">
      <c r="G1366" s="79">
        <v>45442</v>
      </c>
      <c r="H1366" s="80">
        <v>92.672899999999998</v>
      </c>
      <c r="I1366" s="16">
        <f t="shared" si="105"/>
        <v>91.5411013541015</v>
      </c>
      <c r="J1366" s="5">
        <f t="shared" si="106"/>
        <v>1.131798645898499</v>
      </c>
      <c r="K1366" s="5">
        <f t="shared" si="107"/>
        <v>1.131798645898499</v>
      </c>
      <c r="L1366" s="5">
        <f t="shared" si="108"/>
        <v>1.280968174857676</v>
      </c>
      <c r="M1366" s="54">
        <f t="shared" si="109"/>
        <v>1.2212832941437022E-2</v>
      </c>
    </row>
    <row r="1367" spans="7:13" x14ac:dyDescent="0.3">
      <c r="G1367" s="79">
        <v>45443</v>
      </c>
      <c r="H1367" s="80">
        <v>94.259600000000006</v>
      </c>
      <c r="I1367" s="16">
        <f t="shared" si="105"/>
        <v>91.654281218691352</v>
      </c>
      <c r="J1367" s="5">
        <f t="shared" si="106"/>
        <v>2.6053187813086538</v>
      </c>
      <c r="K1367" s="5">
        <f t="shared" si="107"/>
        <v>2.6053187813086538</v>
      </c>
      <c r="L1367" s="5">
        <f t="shared" si="108"/>
        <v>6.7876859522396087</v>
      </c>
      <c r="M1367" s="54">
        <f t="shared" si="109"/>
        <v>2.7639824286424444E-2</v>
      </c>
    </row>
    <row r="1368" spans="7:13" x14ac:dyDescent="0.3">
      <c r="G1368" s="79">
        <v>45446</v>
      </c>
      <c r="H1368" s="80">
        <v>93.980800000000002</v>
      </c>
      <c r="I1368" s="16">
        <f t="shared" si="105"/>
        <v>91.914813096822229</v>
      </c>
      <c r="J1368" s="5">
        <f t="shared" si="106"/>
        <v>2.0659869031777731</v>
      </c>
      <c r="K1368" s="5">
        <f t="shared" si="107"/>
        <v>2.0659869031777731</v>
      </c>
      <c r="L1368" s="5">
        <f t="shared" si="108"/>
        <v>4.268301884102085</v>
      </c>
      <c r="M1368" s="54">
        <f t="shared" si="109"/>
        <v>2.1983074236203277E-2</v>
      </c>
    </row>
    <row r="1369" spans="7:13" x14ac:dyDescent="0.3">
      <c r="G1369" s="79">
        <v>45447</v>
      </c>
      <c r="H1369" s="80">
        <v>94.319299999999998</v>
      </c>
      <c r="I1369" s="16">
        <f t="shared" si="105"/>
        <v>92.121411787140005</v>
      </c>
      <c r="J1369" s="5">
        <f t="shared" si="106"/>
        <v>2.1978882128599935</v>
      </c>
      <c r="K1369" s="5">
        <f t="shared" si="107"/>
        <v>2.1978882128599935</v>
      </c>
      <c r="L1369" s="5">
        <f t="shared" si="108"/>
        <v>4.8307125962288957</v>
      </c>
      <c r="M1369" s="54">
        <f t="shared" si="109"/>
        <v>2.3302634909928229E-2</v>
      </c>
    </row>
    <row r="1370" spans="7:13" x14ac:dyDescent="0.3">
      <c r="G1370" s="79">
        <v>45448</v>
      </c>
      <c r="H1370" s="80">
        <v>93.901200000000003</v>
      </c>
      <c r="I1370" s="16">
        <f t="shared" si="105"/>
        <v>92.341200608426007</v>
      </c>
      <c r="J1370" s="5">
        <f t="shared" si="106"/>
        <v>1.5599993915739958</v>
      </c>
      <c r="K1370" s="5">
        <f t="shared" si="107"/>
        <v>1.5599993915739958</v>
      </c>
      <c r="L1370" s="5">
        <f t="shared" si="108"/>
        <v>2.4335981017112371</v>
      </c>
      <c r="M1370" s="54">
        <f t="shared" si="109"/>
        <v>1.6613199741579401E-2</v>
      </c>
    </row>
    <row r="1371" spans="7:13" x14ac:dyDescent="0.3">
      <c r="G1371" s="79">
        <v>45449</v>
      </c>
      <c r="H1371" s="80">
        <v>95.294899999999998</v>
      </c>
      <c r="I1371" s="16">
        <f t="shared" si="105"/>
        <v>92.497200547583404</v>
      </c>
      <c r="J1371" s="5">
        <f t="shared" si="106"/>
        <v>2.7976994524165946</v>
      </c>
      <c r="K1371" s="5">
        <f t="shared" si="107"/>
        <v>2.7976994524165946</v>
      </c>
      <c r="L1371" s="5">
        <f t="shared" si="108"/>
        <v>7.8271222260521132</v>
      </c>
      <c r="M1371" s="54">
        <f t="shared" si="109"/>
        <v>2.9358333472374647E-2</v>
      </c>
    </row>
    <row r="1372" spans="7:13" x14ac:dyDescent="0.3">
      <c r="G1372" s="79">
        <v>45450</v>
      </c>
      <c r="H1372" s="80">
        <v>96.121300000000005</v>
      </c>
      <c r="I1372" s="16">
        <f t="shared" si="105"/>
        <v>92.776970492825058</v>
      </c>
      <c r="J1372" s="5">
        <f t="shared" si="106"/>
        <v>3.3443295071749475</v>
      </c>
      <c r="K1372" s="5">
        <f t="shared" si="107"/>
        <v>3.3443295071749475</v>
      </c>
      <c r="L1372" s="5">
        <f t="shared" si="108"/>
        <v>11.184539852561027</v>
      </c>
      <c r="M1372" s="54">
        <f t="shared" si="109"/>
        <v>3.4792803542762603E-2</v>
      </c>
    </row>
    <row r="1373" spans="7:13" x14ac:dyDescent="0.3">
      <c r="G1373" s="79">
        <v>45453</v>
      </c>
      <c r="H1373" s="80">
        <v>95.573700000000002</v>
      </c>
      <c r="I1373" s="16">
        <f t="shared" si="105"/>
        <v>93.111403443542542</v>
      </c>
      <c r="J1373" s="5">
        <f t="shared" si="106"/>
        <v>2.4622965564574599</v>
      </c>
      <c r="K1373" s="5">
        <f t="shared" si="107"/>
        <v>2.4622965564574599</v>
      </c>
      <c r="L1373" s="5">
        <f t="shared" si="108"/>
        <v>6.0629043319422653</v>
      </c>
      <c r="M1373" s="54">
        <f t="shared" si="109"/>
        <v>2.5763327740345513E-2</v>
      </c>
    </row>
    <row r="1374" spans="7:13" x14ac:dyDescent="0.3">
      <c r="G1374" s="79">
        <v>45454</v>
      </c>
      <c r="H1374" s="80">
        <v>95.444299999999998</v>
      </c>
      <c r="I1374" s="16">
        <f t="shared" si="105"/>
        <v>93.357633099188291</v>
      </c>
      <c r="J1374" s="5">
        <f t="shared" si="106"/>
        <v>2.0866669008117071</v>
      </c>
      <c r="K1374" s="5">
        <f t="shared" si="107"/>
        <v>2.0866669008117071</v>
      </c>
      <c r="L1374" s="5">
        <f t="shared" si="108"/>
        <v>4.3541787549431348</v>
      </c>
      <c r="M1374" s="54">
        <f t="shared" si="109"/>
        <v>2.1862666506137163E-2</v>
      </c>
    </row>
    <row r="1375" spans="7:13" x14ac:dyDescent="0.3">
      <c r="G1375" s="79">
        <v>45455</v>
      </c>
      <c r="H1375" s="80">
        <v>93.263999999999996</v>
      </c>
      <c r="I1375" s="16">
        <f t="shared" si="105"/>
        <v>93.566299789269465</v>
      </c>
      <c r="J1375" s="5">
        <f t="shared" si="106"/>
        <v>-0.30229978926946899</v>
      </c>
      <c r="K1375" s="5">
        <f t="shared" si="107"/>
        <v>0.30229978926946899</v>
      </c>
      <c r="L1375" s="5">
        <f t="shared" si="108"/>
        <v>9.1385162592365357E-2</v>
      </c>
      <c r="M1375" s="54">
        <f t="shared" si="109"/>
        <v>3.2413341618359602E-3</v>
      </c>
    </row>
    <row r="1376" spans="7:13" x14ac:dyDescent="0.3">
      <c r="G1376" s="79">
        <v>45456</v>
      </c>
      <c r="H1376" s="80">
        <v>93.761799999999994</v>
      </c>
      <c r="I1376" s="16">
        <f t="shared" si="105"/>
        <v>93.536069810342525</v>
      </c>
      <c r="J1376" s="5">
        <f t="shared" si="106"/>
        <v>0.22573018965746883</v>
      </c>
      <c r="K1376" s="5">
        <f t="shared" si="107"/>
        <v>0.22573018965746883</v>
      </c>
      <c r="L1376" s="5">
        <f t="shared" si="108"/>
        <v>5.0954118522796847E-2</v>
      </c>
      <c r="M1376" s="54">
        <f t="shared" si="109"/>
        <v>2.4074856674836539E-3</v>
      </c>
    </row>
    <row r="1377" spans="7:13" x14ac:dyDescent="0.3">
      <c r="G1377" s="79">
        <v>45457</v>
      </c>
      <c r="H1377" s="80">
        <v>92.975300000000004</v>
      </c>
      <c r="I1377" s="16">
        <f t="shared" si="105"/>
        <v>93.558642829308283</v>
      </c>
      <c r="J1377" s="5">
        <f t="shared" si="106"/>
        <v>-0.58334282930827897</v>
      </c>
      <c r="K1377" s="5">
        <f t="shared" si="107"/>
        <v>0.58334282930827897</v>
      </c>
      <c r="L1377" s="5">
        <f t="shared" si="108"/>
        <v>0.34028885650538787</v>
      </c>
      <c r="M1377" s="54">
        <f t="shared" si="109"/>
        <v>6.2741699065050494E-3</v>
      </c>
    </row>
    <row r="1378" spans="7:13" x14ac:dyDescent="0.3">
      <c r="G1378" s="79">
        <v>45460</v>
      </c>
      <c r="H1378" s="80">
        <v>94.578100000000006</v>
      </c>
      <c r="I1378" s="16">
        <f t="shared" si="105"/>
        <v>93.500308546377454</v>
      </c>
      <c r="J1378" s="5">
        <f t="shared" si="106"/>
        <v>1.0777914536225524</v>
      </c>
      <c r="K1378" s="5">
        <f t="shared" si="107"/>
        <v>1.0777914536225524</v>
      </c>
      <c r="L1378" s="5">
        <f t="shared" si="108"/>
        <v>1.1616344175018145</v>
      </c>
      <c r="M1378" s="54">
        <f t="shared" si="109"/>
        <v>1.1395782465735221E-2</v>
      </c>
    </row>
    <row r="1379" spans="7:13" x14ac:dyDescent="0.3">
      <c r="G1379" s="79">
        <v>45461</v>
      </c>
      <c r="H1379" s="80">
        <v>94.359099999999998</v>
      </c>
      <c r="I1379" s="16">
        <f t="shared" si="105"/>
        <v>93.608087691739712</v>
      </c>
      <c r="J1379" s="5">
        <f t="shared" si="106"/>
        <v>0.75101230826028598</v>
      </c>
      <c r="K1379" s="5">
        <f t="shared" si="107"/>
        <v>0.75101230826028598</v>
      </c>
      <c r="L1379" s="5">
        <f t="shared" si="108"/>
        <v>0.56401948715844286</v>
      </c>
      <c r="M1379" s="54">
        <f t="shared" si="109"/>
        <v>7.9590872344086159E-3</v>
      </c>
    </row>
    <row r="1380" spans="7:13" x14ac:dyDescent="0.3">
      <c r="G1380" s="79">
        <v>45463</v>
      </c>
      <c r="H1380" s="80">
        <v>95.145600000000002</v>
      </c>
      <c r="I1380" s="16">
        <f t="shared" si="105"/>
        <v>93.683188922565733</v>
      </c>
      <c r="J1380" s="5">
        <f t="shared" si="106"/>
        <v>1.4624110774342682</v>
      </c>
      <c r="K1380" s="5">
        <f t="shared" si="107"/>
        <v>1.4624110774342682</v>
      </c>
      <c r="L1380" s="5">
        <f t="shared" si="108"/>
        <v>2.1386461594024575</v>
      </c>
      <c r="M1380" s="54">
        <f t="shared" si="109"/>
        <v>1.5370243893929601E-2</v>
      </c>
    </row>
    <row r="1381" spans="7:13" x14ac:dyDescent="0.3">
      <c r="G1381" s="79">
        <v>45464</v>
      </c>
      <c r="H1381" s="80">
        <v>96.748500000000007</v>
      </c>
      <c r="I1381" s="16">
        <f t="shared" si="105"/>
        <v>93.829430030309169</v>
      </c>
      <c r="J1381" s="5">
        <f t="shared" si="106"/>
        <v>2.9190699696908382</v>
      </c>
      <c r="K1381" s="5">
        <f t="shared" si="107"/>
        <v>2.9190699696908382</v>
      </c>
      <c r="L1381" s="5">
        <f t="shared" si="108"/>
        <v>8.5209694879508717</v>
      </c>
      <c r="M1381" s="54">
        <f t="shared" si="109"/>
        <v>3.0171733615413553E-2</v>
      </c>
    </row>
    <row r="1382" spans="7:13" x14ac:dyDescent="0.3">
      <c r="G1382" s="79">
        <v>45467</v>
      </c>
      <c r="H1382" s="80">
        <v>96.738500000000002</v>
      </c>
      <c r="I1382" s="16">
        <f t="shared" si="105"/>
        <v>94.121337027278258</v>
      </c>
      <c r="J1382" s="5">
        <f t="shared" si="106"/>
        <v>2.6171629727217436</v>
      </c>
      <c r="K1382" s="5">
        <f t="shared" si="107"/>
        <v>2.6171629727217436</v>
      </c>
      <c r="L1382" s="5">
        <f t="shared" si="108"/>
        <v>6.8495420257857136</v>
      </c>
      <c r="M1382" s="54">
        <f t="shared" si="109"/>
        <v>2.7053995800242338E-2</v>
      </c>
    </row>
    <row r="1383" spans="7:13" x14ac:dyDescent="0.3">
      <c r="G1383" s="79">
        <v>45468</v>
      </c>
      <c r="H1383" s="80">
        <v>94.3292</v>
      </c>
      <c r="I1383" s="16">
        <f t="shared" si="105"/>
        <v>94.383053324550431</v>
      </c>
      <c r="J1383" s="5">
        <f t="shared" si="106"/>
        <v>-5.3853324550431125E-2</v>
      </c>
      <c r="K1383" s="5">
        <f t="shared" si="107"/>
        <v>5.3853324550431125E-2</v>
      </c>
      <c r="L1383" s="5">
        <f t="shared" si="108"/>
        <v>2.9001805651340676E-3</v>
      </c>
      <c r="M1383" s="54">
        <f t="shared" si="109"/>
        <v>5.7090831418512113E-4</v>
      </c>
    </row>
    <row r="1384" spans="7:13" x14ac:dyDescent="0.3">
      <c r="G1384" s="79">
        <v>45469</v>
      </c>
      <c r="H1384" s="80">
        <v>93.642300000000006</v>
      </c>
      <c r="I1384" s="16">
        <f t="shared" si="105"/>
        <v>94.377667992095382</v>
      </c>
      <c r="J1384" s="5">
        <f t="shared" si="106"/>
        <v>-0.73536799209537662</v>
      </c>
      <c r="K1384" s="5">
        <f t="shared" si="107"/>
        <v>0.73536799209537662</v>
      </c>
      <c r="L1384" s="5">
        <f t="shared" si="108"/>
        <v>0.54076608379838587</v>
      </c>
      <c r="M1384" s="54">
        <f t="shared" si="109"/>
        <v>7.8529467142026254E-3</v>
      </c>
    </row>
    <row r="1385" spans="7:13" x14ac:dyDescent="0.3">
      <c r="G1385" s="79">
        <v>45470</v>
      </c>
      <c r="H1385" s="80">
        <v>93.771699999999996</v>
      </c>
      <c r="I1385" s="16">
        <f t="shared" si="105"/>
        <v>94.304131192885848</v>
      </c>
      <c r="J1385" s="5">
        <f t="shared" si="106"/>
        <v>-0.53243119288585206</v>
      </c>
      <c r="K1385" s="5">
        <f t="shared" si="107"/>
        <v>0.53243119288585206</v>
      </c>
      <c r="L1385" s="5">
        <f t="shared" si="108"/>
        <v>0.28348297515785142</v>
      </c>
      <c r="M1385" s="54">
        <f t="shared" si="109"/>
        <v>5.6779518008722467E-3</v>
      </c>
    </row>
    <row r="1386" spans="7:13" x14ac:dyDescent="0.3">
      <c r="G1386" s="79">
        <v>45471</v>
      </c>
      <c r="H1386" s="80">
        <v>75.035300000000007</v>
      </c>
      <c r="I1386" s="16">
        <f t="shared" si="105"/>
        <v>94.250888073597253</v>
      </c>
      <c r="J1386" s="5">
        <f t="shared" si="106"/>
        <v>-19.215588073597246</v>
      </c>
      <c r="K1386" s="5">
        <f t="shared" si="107"/>
        <v>19.215588073597246</v>
      </c>
      <c r="L1386" s="5">
        <f t="shared" si="108"/>
        <v>369.23882501417273</v>
      </c>
      <c r="M1386" s="54">
        <f t="shared" si="109"/>
        <v>0.25608730922108985</v>
      </c>
    </row>
    <row r="1387" spans="7:13" x14ac:dyDescent="0.3">
      <c r="G1387" s="79">
        <v>45474</v>
      </c>
      <c r="H1387" s="80">
        <v>76.488799999999998</v>
      </c>
      <c r="I1387" s="16">
        <f t="shared" si="105"/>
        <v>92.329329266237522</v>
      </c>
      <c r="J1387" s="5">
        <f t="shared" si="106"/>
        <v>-15.840529266237525</v>
      </c>
      <c r="K1387" s="5">
        <f t="shared" si="107"/>
        <v>15.840529266237525</v>
      </c>
      <c r="L1387" s="5">
        <f t="shared" si="108"/>
        <v>250.92236743452753</v>
      </c>
      <c r="M1387" s="54">
        <f t="shared" si="109"/>
        <v>0.20709606198865096</v>
      </c>
    </row>
    <row r="1388" spans="7:13" x14ac:dyDescent="0.3">
      <c r="G1388" s="79">
        <v>45475</v>
      </c>
      <c r="H1388" s="80">
        <v>75.702299999999994</v>
      </c>
      <c r="I1388" s="16">
        <f t="shared" si="105"/>
        <v>90.745276339613781</v>
      </c>
      <c r="J1388" s="5">
        <f t="shared" si="106"/>
        <v>-15.042976339613787</v>
      </c>
      <c r="K1388" s="5">
        <f t="shared" si="107"/>
        <v>15.042976339613787</v>
      </c>
      <c r="L1388" s="5">
        <f t="shared" si="108"/>
        <v>226.29113715418021</v>
      </c>
      <c r="M1388" s="54">
        <f t="shared" si="109"/>
        <v>0.19871227610804149</v>
      </c>
    </row>
    <row r="1389" spans="7:13" x14ac:dyDescent="0.3">
      <c r="G1389" s="79">
        <v>45476</v>
      </c>
      <c r="H1389" s="80">
        <v>74.905900000000003</v>
      </c>
      <c r="I1389" s="16">
        <f t="shared" si="105"/>
        <v>89.240978705652395</v>
      </c>
      <c r="J1389" s="5">
        <f t="shared" si="106"/>
        <v>-14.335078705652393</v>
      </c>
      <c r="K1389" s="5">
        <f t="shared" si="107"/>
        <v>14.335078705652393</v>
      </c>
      <c r="L1389" s="5">
        <f t="shared" si="108"/>
        <v>205.49448149724867</v>
      </c>
      <c r="M1389" s="54">
        <f t="shared" si="109"/>
        <v>0.19137449394042916</v>
      </c>
    </row>
    <row r="1390" spans="7:13" x14ac:dyDescent="0.3">
      <c r="G1390" s="79">
        <v>45478</v>
      </c>
      <c r="H1390" s="80">
        <v>75.094999999999999</v>
      </c>
      <c r="I1390" s="16">
        <f t="shared" si="105"/>
        <v>87.807470835087159</v>
      </c>
      <c r="J1390" s="5">
        <f t="shared" si="106"/>
        <v>-12.71247083508716</v>
      </c>
      <c r="K1390" s="5">
        <f t="shared" si="107"/>
        <v>12.71247083508716</v>
      </c>
      <c r="L1390" s="5">
        <f t="shared" si="108"/>
        <v>161.60691473294165</v>
      </c>
      <c r="M1390" s="54">
        <f t="shared" si="109"/>
        <v>0.16928518323573022</v>
      </c>
    </row>
    <row r="1391" spans="7:13" x14ac:dyDescent="0.3">
      <c r="G1391" s="79">
        <v>45481</v>
      </c>
      <c r="H1391" s="80">
        <v>72.7256</v>
      </c>
      <c r="I1391" s="16">
        <f t="shared" si="105"/>
        <v>86.536223751578447</v>
      </c>
      <c r="J1391" s="5">
        <f t="shared" si="106"/>
        <v>-13.810623751578447</v>
      </c>
      <c r="K1391" s="5">
        <f t="shared" si="107"/>
        <v>13.810623751578447</v>
      </c>
      <c r="L1391" s="5">
        <f t="shared" si="108"/>
        <v>190.73332840766275</v>
      </c>
      <c r="M1391" s="54">
        <f t="shared" si="109"/>
        <v>0.18990044429442243</v>
      </c>
    </row>
    <row r="1392" spans="7:13" x14ac:dyDescent="0.3">
      <c r="G1392" s="79">
        <v>45482</v>
      </c>
      <c r="H1392" s="80">
        <v>72.138199999999998</v>
      </c>
      <c r="I1392" s="16">
        <f t="shared" si="105"/>
        <v>85.155161376420608</v>
      </c>
      <c r="J1392" s="5">
        <f t="shared" si="106"/>
        <v>-13.01696137642061</v>
      </c>
      <c r="K1392" s="5">
        <f t="shared" si="107"/>
        <v>13.01696137642061</v>
      </c>
      <c r="L1392" s="5">
        <f t="shared" si="108"/>
        <v>169.44128347522596</v>
      </c>
      <c r="M1392" s="54">
        <f t="shared" si="109"/>
        <v>0.1804447765042739</v>
      </c>
    </row>
    <row r="1393" spans="7:13" x14ac:dyDescent="0.3">
      <c r="G1393" s="79">
        <v>45483</v>
      </c>
      <c r="H1393" s="80">
        <v>72.2179</v>
      </c>
      <c r="I1393" s="16">
        <f t="shared" si="105"/>
        <v>83.853465238778554</v>
      </c>
      <c r="J1393" s="5">
        <f t="shared" si="106"/>
        <v>-11.635565238778554</v>
      </c>
      <c r="K1393" s="5">
        <f t="shared" si="107"/>
        <v>11.635565238778554</v>
      </c>
      <c r="L1393" s="5">
        <f t="shared" si="108"/>
        <v>135.38637842587184</v>
      </c>
      <c r="M1393" s="54">
        <f t="shared" si="109"/>
        <v>0.16111746864390344</v>
      </c>
    </row>
    <row r="1394" spans="7:13" x14ac:dyDescent="0.3">
      <c r="G1394" s="79">
        <v>45484</v>
      </c>
      <c r="H1394" s="80">
        <v>73.064099999999996</v>
      </c>
      <c r="I1394" s="16">
        <f t="shared" si="105"/>
        <v>82.689908714900696</v>
      </c>
      <c r="J1394" s="5">
        <f t="shared" si="106"/>
        <v>-9.6258087149006997</v>
      </c>
      <c r="K1394" s="5">
        <f t="shared" si="107"/>
        <v>9.6258087149006997</v>
      </c>
      <c r="L1394" s="5">
        <f t="shared" si="108"/>
        <v>92.656193415858255</v>
      </c>
      <c r="M1394" s="54">
        <f t="shared" si="109"/>
        <v>0.13174471067050303</v>
      </c>
    </row>
    <row r="1395" spans="7:13" x14ac:dyDescent="0.3">
      <c r="G1395" s="79">
        <v>45485</v>
      </c>
      <c r="H1395" s="80">
        <v>73.093999999999994</v>
      </c>
      <c r="I1395" s="16">
        <f t="shared" si="105"/>
        <v>81.727327843410635</v>
      </c>
      <c r="J1395" s="5">
        <f t="shared" si="106"/>
        <v>-8.6333278434106404</v>
      </c>
      <c r="K1395" s="5">
        <f t="shared" si="107"/>
        <v>8.6333278434106404</v>
      </c>
      <c r="L1395" s="5">
        <f t="shared" si="108"/>
        <v>74.534349651809421</v>
      </c>
      <c r="M1395" s="54">
        <f t="shared" si="109"/>
        <v>0.11811267468479822</v>
      </c>
    </row>
    <row r="1396" spans="7:13" x14ac:dyDescent="0.3">
      <c r="G1396" s="79">
        <v>45488</v>
      </c>
      <c r="H1396" s="80">
        <v>70.993300000000005</v>
      </c>
      <c r="I1396" s="16">
        <f t="shared" si="105"/>
        <v>80.863995059069566</v>
      </c>
      <c r="J1396" s="5">
        <f t="shared" si="106"/>
        <v>-9.8706950590695612</v>
      </c>
      <c r="K1396" s="5">
        <f t="shared" si="107"/>
        <v>9.8706950590695612</v>
      </c>
      <c r="L1396" s="5">
        <f t="shared" si="108"/>
        <v>97.430620949140248</v>
      </c>
      <c r="M1396" s="54">
        <f t="shared" si="109"/>
        <v>0.13903699446383758</v>
      </c>
    </row>
    <row r="1397" spans="7:13" x14ac:dyDescent="0.3">
      <c r="G1397" s="79">
        <v>45489</v>
      </c>
      <c r="H1397" s="80">
        <v>72.486699999999999</v>
      </c>
      <c r="I1397" s="16">
        <f t="shared" si="105"/>
        <v>79.876925553162607</v>
      </c>
      <c r="J1397" s="5">
        <f t="shared" si="106"/>
        <v>-7.3902255531626082</v>
      </c>
      <c r="K1397" s="5">
        <f t="shared" si="107"/>
        <v>7.3902255531626082</v>
      </c>
      <c r="L1397" s="5">
        <f t="shared" si="108"/>
        <v>54.615433726617582</v>
      </c>
      <c r="M1397" s="54">
        <f t="shared" si="109"/>
        <v>0.10195284863516491</v>
      </c>
    </row>
    <row r="1398" spans="7:13" x14ac:dyDescent="0.3">
      <c r="G1398" s="79">
        <v>45490</v>
      </c>
      <c r="H1398" s="80">
        <v>72.745500000000007</v>
      </c>
      <c r="I1398" s="16">
        <f t="shared" si="105"/>
        <v>79.137902997846354</v>
      </c>
      <c r="J1398" s="5">
        <f t="shared" si="106"/>
        <v>-6.3924029978463466</v>
      </c>
      <c r="K1398" s="5">
        <f t="shared" si="107"/>
        <v>6.3924029978463466</v>
      </c>
      <c r="L1398" s="5">
        <f t="shared" si="108"/>
        <v>40.862816086874957</v>
      </c>
      <c r="M1398" s="54">
        <f t="shared" si="109"/>
        <v>8.7873517919958566E-2</v>
      </c>
    </row>
    <row r="1399" spans="7:13" x14ac:dyDescent="0.3">
      <c r="G1399" s="79">
        <v>45491</v>
      </c>
      <c r="H1399" s="80">
        <v>72.058599999999998</v>
      </c>
      <c r="I1399" s="16">
        <f t="shared" si="105"/>
        <v>78.498662698061722</v>
      </c>
      <c r="J1399" s="5">
        <f t="shared" si="106"/>
        <v>-6.4400626980617233</v>
      </c>
      <c r="K1399" s="5">
        <f t="shared" si="107"/>
        <v>6.4400626980617233</v>
      </c>
      <c r="L1399" s="5">
        <f t="shared" si="108"/>
        <v>41.474407554966042</v>
      </c>
      <c r="M1399" s="54">
        <f t="shared" si="109"/>
        <v>8.9372575904357335E-2</v>
      </c>
    </row>
    <row r="1400" spans="7:13" x14ac:dyDescent="0.3">
      <c r="G1400" s="79">
        <v>45492</v>
      </c>
      <c r="H1400" s="80">
        <v>72.377200000000002</v>
      </c>
      <c r="I1400" s="16">
        <f t="shared" si="105"/>
        <v>77.854656428255552</v>
      </c>
      <c r="J1400" s="5">
        <f t="shared" si="106"/>
        <v>-5.4774564282555502</v>
      </c>
      <c r="K1400" s="5">
        <f t="shared" si="107"/>
        <v>5.4774564282555502</v>
      </c>
      <c r="L1400" s="5">
        <f t="shared" si="108"/>
        <v>30.002528923438049</v>
      </c>
      <c r="M1400" s="54">
        <f t="shared" si="109"/>
        <v>7.5679308238720891E-2</v>
      </c>
    </row>
    <row r="1401" spans="7:13" x14ac:dyDescent="0.3">
      <c r="G1401" s="79">
        <v>45495</v>
      </c>
      <c r="H1401" s="80">
        <v>74.527600000000007</v>
      </c>
      <c r="I1401" s="16">
        <f t="shared" si="105"/>
        <v>77.306910785429992</v>
      </c>
      <c r="J1401" s="5">
        <f t="shared" si="106"/>
        <v>-2.7793107854299848</v>
      </c>
      <c r="K1401" s="5">
        <f t="shared" si="107"/>
        <v>2.7793107854299848</v>
      </c>
      <c r="L1401" s="5">
        <f t="shared" si="108"/>
        <v>7.7245684420074392</v>
      </c>
      <c r="M1401" s="54">
        <f t="shared" si="109"/>
        <v>3.7292369342766765E-2</v>
      </c>
    </row>
    <row r="1402" spans="7:13" x14ac:dyDescent="0.3">
      <c r="G1402" s="79">
        <v>45496</v>
      </c>
      <c r="H1402" s="80">
        <v>73.074100000000001</v>
      </c>
      <c r="I1402" s="16">
        <f t="shared" si="105"/>
        <v>77.028979706886986</v>
      </c>
      <c r="J1402" s="5">
        <f t="shared" si="106"/>
        <v>-3.9548797068869845</v>
      </c>
      <c r="K1402" s="5">
        <f t="shared" si="107"/>
        <v>3.9548797068869845</v>
      </c>
      <c r="L1402" s="5">
        <f t="shared" si="108"/>
        <v>15.641073495946481</v>
      </c>
      <c r="M1402" s="54">
        <f t="shared" si="109"/>
        <v>5.4121497314191823E-2</v>
      </c>
    </row>
    <row r="1403" spans="7:13" x14ac:dyDescent="0.3">
      <c r="G1403" s="79">
        <v>45497</v>
      </c>
      <c r="H1403" s="80">
        <v>70.774299999999997</v>
      </c>
      <c r="I1403" s="16">
        <f t="shared" si="105"/>
        <v>76.633491736198295</v>
      </c>
      <c r="J1403" s="5">
        <f t="shared" si="106"/>
        <v>-5.8591917361982979</v>
      </c>
      <c r="K1403" s="5">
        <f t="shared" si="107"/>
        <v>5.8591917361982979</v>
      </c>
      <c r="L1403" s="5">
        <f t="shared" si="108"/>
        <v>34.330127801534424</v>
      </c>
      <c r="M1403" s="54">
        <f t="shared" si="109"/>
        <v>8.2786996638586297E-2</v>
      </c>
    </row>
    <row r="1404" spans="7:13" x14ac:dyDescent="0.3">
      <c r="G1404" s="79">
        <v>45498</v>
      </c>
      <c r="H1404" s="80">
        <v>71.0929</v>
      </c>
      <c r="I1404" s="16">
        <f t="shared" si="105"/>
        <v>76.047572562578466</v>
      </c>
      <c r="J1404" s="5">
        <f t="shared" si="106"/>
        <v>-4.954672562578466</v>
      </c>
      <c r="K1404" s="5">
        <f t="shared" si="107"/>
        <v>4.954672562578466</v>
      </c>
      <c r="L1404" s="5">
        <f t="shared" si="108"/>
        <v>24.548780202367862</v>
      </c>
      <c r="M1404" s="54">
        <f t="shared" si="109"/>
        <v>6.9692930835265773E-2</v>
      </c>
    </row>
    <row r="1405" spans="7:13" x14ac:dyDescent="0.3">
      <c r="G1405" s="79">
        <v>45499</v>
      </c>
      <c r="H1405" s="80">
        <v>72.237799999999993</v>
      </c>
      <c r="I1405" s="16">
        <f t="shared" si="105"/>
        <v>75.552105306320627</v>
      </c>
      <c r="J1405" s="5">
        <f t="shared" si="106"/>
        <v>-3.3143053063206338</v>
      </c>
      <c r="K1405" s="5">
        <f t="shared" si="107"/>
        <v>3.3143053063206338</v>
      </c>
      <c r="L1405" s="5">
        <f t="shared" si="108"/>
        <v>10.984619663505111</v>
      </c>
      <c r="M1405" s="54">
        <f t="shared" si="109"/>
        <v>4.588048509673099E-2</v>
      </c>
    </row>
    <row r="1406" spans="7:13" x14ac:dyDescent="0.3">
      <c r="G1406" s="79">
        <v>45502</v>
      </c>
      <c r="H1406" s="80">
        <v>73.223399999999998</v>
      </c>
      <c r="I1406" s="16">
        <f t="shared" si="105"/>
        <v>75.220674775688565</v>
      </c>
      <c r="J1406" s="5">
        <f t="shared" si="106"/>
        <v>-1.9972747756885667</v>
      </c>
      <c r="K1406" s="5">
        <f t="shared" si="107"/>
        <v>1.9972747756885667</v>
      </c>
      <c r="L1406" s="5">
        <f t="shared" si="108"/>
        <v>3.9891065296018144</v>
      </c>
      <c r="M1406" s="54">
        <f t="shared" si="109"/>
        <v>2.7276455008761771E-2</v>
      </c>
    </row>
    <row r="1407" spans="7:13" x14ac:dyDescent="0.3">
      <c r="G1407" s="79">
        <v>45503</v>
      </c>
      <c r="H1407" s="80">
        <v>73.989999999999995</v>
      </c>
      <c r="I1407" s="16">
        <f t="shared" si="105"/>
        <v>75.020947298119708</v>
      </c>
      <c r="J1407" s="5">
        <f t="shared" si="106"/>
        <v>-1.0309472981197132</v>
      </c>
      <c r="K1407" s="5">
        <f t="shared" si="107"/>
        <v>1.0309472981197132</v>
      </c>
      <c r="L1407" s="5">
        <f t="shared" si="108"/>
        <v>1.0628523315003369</v>
      </c>
      <c r="M1407" s="54">
        <f t="shared" si="109"/>
        <v>1.3933603164207504E-2</v>
      </c>
    </row>
    <row r="1408" spans="7:13" x14ac:dyDescent="0.3">
      <c r="G1408" s="79">
        <v>45504</v>
      </c>
      <c r="H1408" s="80">
        <v>74.527600000000007</v>
      </c>
      <c r="I1408" s="16">
        <f t="shared" si="105"/>
        <v>74.917852568307737</v>
      </c>
      <c r="J1408" s="5">
        <f t="shared" si="106"/>
        <v>-0.39025256830773003</v>
      </c>
      <c r="K1408" s="5">
        <f t="shared" si="107"/>
        <v>0.39025256830773003</v>
      </c>
      <c r="L1408" s="5">
        <f t="shared" si="108"/>
        <v>0.1522970670707795</v>
      </c>
      <c r="M1408" s="54">
        <f t="shared" si="109"/>
        <v>5.2363495981049973E-3</v>
      </c>
    </row>
    <row r="1409" spans="7:13" x14ac:dyDescent="0.3">
      <c r="G1409" s="79">
        <v>45505</v>
      </c>
      <c r="H1409" s="80">
        <v>73.522000000000006</v>
      </c>
      <c r="I1409" s="16">
        <f t="shared" si="105"/>
        <v>74.878827311476968</v>
      </c>
      <c r="J1409" s="5">
        <f t="shared" si="106"/>
        <v>-1.3568273114769624</v>
      </c>
      <c r="K1409" s="5">
        <f t="shared" si="107"/>
        <v>1.3568273114769624</v>
      </c>
      <c r="L1409" s="5">
        <f t="shared" si="108"/>
        <v>1.8409803531698021</v>
      </c>
      <c r="M1409" s="54">
        <f t="shared" si="109"/>
        <v>1.8454711671023128E-2</v>
      </c>
    </row>
    <row r="1410" spans="7:13" x14ac:dyDescent="0.3">
      <c r="G1410" s="79">
        <v>45506</v>
      </c>
      <c r="H1410" s="80">
        <v>73.681299999999993</v>
      </c>
      <c r="I1410" s="16">
        <f t="shared" si="105"/>
        <v>74.743144580329272</v>
      </c>
      <c r="J1410" s="5">
        <f t="shared" si="106"/>
        <v>-1.0618445803292786</v>
      </c>
      <c r="K1410" s="5">
        <f t="shared" si="107"/>
        <v>1.0618445803292786</v>
      </c>
      <c r="L1410" s="5">
        <f t="shared" si="108"/>
        <v>1.1275139127746618</v>
      </c>
      <c r="M1410" s="54">
        <f t="shared" si="109"/>
        <v>1.4411317122923709E-2</v>
      </c>
    </row>
    <row r="1411" spans="7:13" x14ac:dyDescent="0.3">
      <c r="G1411" s="79">
        <v>45509</v>
      </c>
      <c r="H1411" s="80">
        <v>71.102800000000002</v>
      </c>
      <c r="I1411" s="16">
        <f t="shared" si="105"/>
        <v>74.636960122296344</v>
      </c>
      <c r="J1411" s="5">
        <f t="shared" si="106"/>
        <v>-3.5341601222963419</v>
      </c>
      <c r="K1411" s="5">
        <f t="shared" si="107"/>
        <v>3.5341601222963419</v>
      </c>
      <c r="L1411" s="5">
        <f t="shared" si="108"/>
        <v>12.490287770029694</v>
      </c>
      <c r="M1411" s="54">
        <f t="shared" si="109"/>
        <v>4.9704935984185461E-2</v>
      </c>
    </row>
    <row r="1412" spans="7:13" x14ac:dyDescent="0.3">
      <c r="G1412" s="79">
        <v>45510</v>
      </c>
      <c r="H1412" s="80">
        <v>72.177999999999997</v>
      </c>
      <c r="I1412" s="16">
        <f t="shared" si="105"/>
        <v>74.283544110066714</v>
      </c>
      <c r="J1412" s="5">
        <f t="shared" si="106"/>
        <v>-2.1055441100667167</v>
      </c>
      <c r="K1412" s="5">
        <f t="shared" si="107"/>
        <v>2.1055441100667167</v>
      </c>
      <c r="L1412" s="5">
        <f t="shared" si="108"/>
        <v>4.4333159994366422</v>
      </c>
      <c r="M1412" s="54">
        <f t="shared" si="109"/>
        <v>2.9171549642089234E-2</v>
      </c>
    </row>
    <row r="1413" spans="7:13" x14ac:dyDescent="0.3">
      <c r="G1413" s="79">
        <v>45511</v>
      </c>
      <c r="H1413" s="80">
        <v>72.297499999999999</v>
      </c>
      <c r="I1413" s="16">
        <f t="shared" si="105"/>
        <v>74.072989699060045</v>
      </c>
      <c r="J1413" s="5">
        <f t="shared" si="106"/>
        <v>-1.7754896990600457</v>
      </c>
      <c r="K1413" s="5">
        <f t="shared" si="107"/>
        <v>1.7754896990600457</v>
      </c>
      <c r="L1413" s="5">
        <f t="shared" si="108"/>
        <v>3.1523636714683319</v>
      </c>
      <c r="M1413" s="54">
        <f t="shared" si="109"/>
        <v>2.4558106422214402E-2</v>
      </c>
    </row>
    <row r="1414" spans="7:13" x14ac:dyDescent="0.3">
      <c r="G1414" s="79">
        <v>45512</v>
      </c>
      <c r="H1414" s="80">
        <v>73.860500000000002</v>
      </c>
      <c r="I1414" s="16">
        <f t="shared" ref="I1414:I1473" si="110">alpha*H1413+(1-alpha)*I1413</f>
        <v>73.895440729154032</v>
      </c>
      <c r="J1414" s="5">
        <f t="shared" ref="J1414:J1473" si="111">H1414-I1414</f>
        <v>-3.4940729154030237E-2</v>
      </c>
      <c r="K1414" s="5">
        <f t="shared" ref="K1414:K1473" si="112">ABS(J1414)</f>
        <v>3.4940729154030237E-2</v>
      </c>
      <c r="L1414" s="5">
        <f t="shared" ref="L1414:L1473" si="113">J1414^2</f>
        <v>1.2208545538152985E-3</v>
      </c>
      <c r="M1414" s="54">
        <f t="shared" ref="M1414:M1473" si="114">K1414/H1414</f>
        <v>4.7306380479458218E-4</v>
      </c>
    </row>
    <row r="1415" spans="7:13" x14ac:dyDescent="0.3">
      <c r="G1415" s="79">
        <v>45513</v>
      </c>
      <c r="H1415" s="80">
        <v>74.009900000000002</v>
      </c>
      <c r="I1415" s="16">
        <f t="shared" si="110"/>
        <v>73.89194665623863</v>
      </c>
      <c r="J1415" s="5">
        <f t="shared" si="111"/>
        <v>0.11795334376137134</v>
      </c>
      <c r="K1415" s="5">
        <f t="shared" si="112"/>
        <v>0.11795334376137134</v>
      </c>
      <c r="L1415" s="5">
        <f t="shared" si="113"/>
        <v>1.391299130448824E-2</v>
      </c>
      <c r="M1415" s="54">
        <f t="shared" si="114"/>
        <v>1.5937508868593437E-3</v>
      </c>
    </row>
    <row r="1416" spans="7:13" x14ac:dyDescent="0.3">
      <c r="G1416" s="79">
        <v>45516</v>
      </c>
      <c r="H1416" s="80">
        <v>74.308499999999995</v>
      </c>
      <c r="I1416" s="16">
        <f t="shared" si="110"/>
        <v>73.903741990614776</v>
      </c>
      <c r="J1416" s="5">
        <f t="shared" si="111"/>
        <v>0.404758009385219</v>
      </c>
      <c r="K1416" s="5">
        <f t="shared" si="112"/>
        <v>0.404758009385219</v>
      </c>
      <c r="L1416" s="5">
        <f t="shared" si="113"/>
        <v>0.16382904616148503</v>
      </c>
      <c r="M1416" s="54">
        <f t="shared" si="114"/>
        <v>5.4469947500651881E-3</v>
      </c>
    </row>
    <row r="1417" spans="7:13" x14ac:dyDescent="0.3">
      <c r="G1417" s="79">
        <v>45517</v>
      </c>
      <c r="H1417" s="80">
        <v>78.151399999999995</v>
      </c>
      <c r="I1417" s="16">
        <f t="shared" si="110"/>
        <v>73.944217791553314</v>
      </c>
      <c r="J1417" s="5">
        <f t="shared" si="111"/>
        <v>4.2071822084466817</v>
      </c>
      <c r="K1417" s="5">
        <f t="shared" si="112"/>
        <v>4.2071822084466817</v>
      </c>
      <c r="L1417" s="5">
        <f t="shared" si="113"/>
        <v>17.700382135070299</v>
      </c>
      <c r="M1417" s="54">
        <f t="shared" si="114"/>
        <v>5.3833740770436379E-2</v>
      </c>
    </row>
    <row r="1418" spans="7:13" x14ac:dyDescent="0.3">
      <c r="G1418" s="79">
        <v>45518</v>
      </c>
      <c r="H1418" s="80">
        <v>78.171300000000002</v>
      </c>
      <c r="I1418" s="16">
        <f t="shared" si="110"/>
        <v>74.36493601239799</v>
      </c>
      <c r="J1418" s="5">
        <f t="shared" si="111"/>
        <v>3.8063639876020119</v>
      </c>
      <c r="K1418" s="5">
        <f t="shared" si="112"/>
        <v>3.8063639876020119</v>
      </c>
      <c r="L1418" s="5">
        <f t="shared" si="113"/>
        <v>14.488406806113488</v>
      </c>
      <c r="M1418" s="54">
        <f t="shared" si="114"/>
        <v>4.8692601857740776E-2</v>
      </c>
    </row>
    <row r="1419" spans="7:13" x14ac:dyDescent="0.3">
      <c r="G1419" s="79">
        <v>45519</v>
      </c>
      <c r="H1419" s="80">
        <v>82.133600000000001</v>
      </c>
      <c r="I1419" s="16">
        <f t="shared" si="110"/>
        <v>74.745572411158193</v>
      </c>
      <c r="J1419" s="5">
        <f t="shared" si="111"/>
        <v>7.3880275888418083</v>
      </c>
      <c r="K1419" s="5">
        <f t="shared" si="112"/>
        <v>7.3880275888418083</v>
      </c>
      <c r="L1419" s="5">
        <f t="shared" si="113"/>
        <v>54.582951653487704</v>
      </c>
      <c r="M1419" s="54">
        <f t="shared" si="114"/>
        <v>8.995134255459164E-2</v>
      </c>
    </row>
    <row r="1420" spans="7:13" x14ac:dyDescent="0.3">
      <c r="G1420" s="79">
        <v>45520</v>
      </c>
      <c r="H1420" s="80">
        <v>82.860399999999998</v>
      </c>
      <c r="I1420" s="16">
        <f t="shared" si="110"/>
        <v>75.48437517004237</v>
      </c>
      <c r="J1420" s="5">
        <f t="shared" si="111"/>
        <v>7.376024829957629</v>
      </c>
      <c r="K1420" s="5">
        <f t="shared" si="112"/>
        <v>7.376024829957629</v>
      </c>
      <c r="L1420" s="5">
        <f t="shared" si="113"/>
        <v>54.405742292151473</v>
      </c>
      <c r="M1420" s="54">
        <f t="shared" si="114"/>
        <v>8.9017490018846512E-2</v>
      </c>
    </row>
    <row r="1421" spans="7:13" x14ac:dyDescent="0.3">
      <c r="G1421" s="79">
        <v>45523</v>
      </c>
      <c r="H1421" s="80">
        <v>82.910200000000003</v>
      </c>
      <c r="I1421" s="16">
        <f t="shared" si="110"/>
        <v>76.221977653038138</v>
      </c>
      <c r="J1421" s="5">
        <f t="shared" si="111"/>
        <v>6.6882223469618651</v>
      </c>
      <c r="K1421" s="5">
        <f t="shared" si="112"/>
        <v>6.6882223469618651</v>
      </c>
      <c r="L1421" s="5">
        <f t="shared" si="113"/>
        <v>44.732318162400077</v>
      </c>
      <c r="M1421" s="54">
        <f t="shared" si="114"/>
        <v>8.0668269368085771E-2</v>
      </c>
    </row>
    <row r="1422" spans="7:13" x14ac:dyDescent="0.3">
      <c r="G1422" s="79">
        <v>45524</v>
      </c>
      <c r="H1422" s="80">
        <v>83.188900000000004</v>
      </c>
      <c r="I1422" s="16">
        <f t="shared" si="110"/>
        <v>76.890799887734332</v>
      </c>
      <c r="J1422" s="5">
        <f t="shared" si="111"/>
        <v>6.2981001122656721</v>
      </c>
      <c r="K1422" s="5">
        <f t="shared" si="112"/>
        <v>6.2981001122656721</v>
      </c>
      <c r="L1422" s="5">
        <f t="shared" si="113"/>
        <v>39.666065024120869</v>
      </c>
      <c r="M1422" s="54">
        <f t="shared" si="114"/>
        <v>7.5708419179309636E-2</v>
      </c>
    </row>
    <row r="1423" spans="7:13" x14ac:dyDescent="0.3">
      <c r="G1423" s="79">
        <v>45525</v>
      </c>
      <c r="H1423" s="80">
        <v>83.626999999999995</v>
      </c>
      <c r="I1423" s="16">
        <f t="shared" si="110"/>
        <v>77.520609898960899</v>
      </c>
      <c r="J1423" s="5">
        <f t="shared" si="111"/>
        <v>6.1063901010390964</v>
      </c>
      <c r="K1423" s="5">
        <f t="shared" si="112"/>
        <v>6.1063901010390964</v>
      </c>
      <c r="L1423" s="5">
        <f t="shared" si="113"/>
        <v>37.288000066068264</v>
      </c>
      <c r="M1423" s="54">
        <f t="shared" si="114"/>
        <v>7.3019360984360279E-2</v>
      </c>
    </row>
    <row r="1424" spans="7:13" x14ac:dyDescent="0.3">
      <c r="G1424" s="79">
        <v>45526</v>
      </c>
      <c r="H1424" s="80">
        <v>83.039599999999993</v>
      </c>
      <c r="I1424" s="16">
        <f t="shared" si="110"/>
        <v>78.131248909064809</v>
      </c>
      <c r="J1424" s="5">
        <f t="shared" si="111"/>
        <v>4.9083510909351844</v>
      </c>
      <c r="K1424" s="5">
        <f t="shared" si="112"/>
        <v>4.9083510909351844</v>
      </c>
      <c r="L1424" s="5">
        <f t="shared" si="113"/>
        <v>24.091910431884614</v>
      </c>
      <c r="M1424" s="54">
        <f t="shared" si="114"/>
        <v>5.9108558939773133E-2</v>
      </c>
    </row>
    <row r="1425" spans="7:13" x14ac:dyDescent="0.3">
      <c r="G1425" s="79">
        <v>45527</v>
      </c>
      <c r="H1425" s="80">
        <v>83.6768</v>
      </c>
      <c r="I1425" s="16">
        <f t="shared" si="110"/>
        <v>78.622084018158333</v>
      </c>
      <c r="J1425" s="5">
        <f t="shared" si="111"/>
        <v>5.0547159818416674</v>
      </c>
      <c r="K1425" s="5">
        <f t="shared" si="112"/>
        <v>5.0547159818416674</v>
      </c>
      <c r="L1425" s="5">
        <f t="shared" si="113"/>
        <v>25.55015365708557</v>
      </c>
      <c r="M1425" s="54">
        <f t="shared" si="114"/>
        <v>6.0407615753012393E-2</v>
      </c>
    </row>
    <row r="1426" spans="7:13" x14ac:dyDescent="0.3">
      <c r="G1426" s="79">
        <v>45530</v>
      </c>
      <c r="H1426" s="80">
        <v>83.905699999999996</v>
      </c>
      <c r="I1426" s="16">
        <f t="shared" si="110"/>
        <v>79.127555616342505</v>
      </c>
      <c r="J1426" s="5">
        <f t="shared" si="111"/>
        <v>4.7781443836574908</v>
      </c>
      <c r="K1426" s="5">
        <f t="shared" si="112"/>
        <v>4.7781443836574908</v>
      </c>
      <c r="L1426" s="5">
        <f t="shared" si="113"/>
        <v>22.830663751077623</v>
      </c>
      <c r="M1426" s="54">
        <f t="shared" si="114"/>
        <v>5.694660057251761E-2</v>
      </c>
    </row>
    <row r="1427" spans="7:13" x14ac:dyDescent="0.3">
      <c r="G1427" s="79">
        <v>45531</v>
      </c>
      <c r="H1427" s="80">
        <v>84.911299999999997</v>
      </c>
      <c r="I1427" s="16">
        <f t="shared" si="110"/>
        <v>79.60537005470826</v>
      </c>
      <c r="J1427" s="5">
        <f t="shared" si="111"/>
        <v>5.3059299452917372</v>
      </c>
      <c r="K1427" s="5">
        <f t="shared" si="112"/>
        <v>5.3059299452917372</v>
      </c>
      <c r="L1427" s="5">
        <f t="shared" si="113"/>
        <v>28.152892584343579</v>
      </c>
      <c r="M1427" s="54">
        <f t="shared" si="114"/>
        <v>6.2487913214044982E-2</v>
      </c>
    </row>
    <row r="1428" spans="7:13" x14ac:dyDescent="0.3">
      <c r="G1428" s="79">
        <v>45532</v>
      </c>
      <c r="H1428" s="80">
        <v>82.422399999999996</v>
      </c>
      <c r="I1428" s="16">
        <f t="shared" si="110"/>
        <v>80.135963049237432</v>
      </c>
      <c r="J1428" s="5">
        <f t="shared" si="111"/>
        <v>2.2864369507625639</v>
      </c>
      <c r="K1428" s="5">
        <f t="shared" si="112"/>
        <v>2.2864369507625639</v>
      </c>
      <c r="L1428" s="5">
        <f t="shared" si="113"/>
        <v>5.2277939298124112</v>
      </c>
      <c r="M1428" s="54">
        <f t="shared" si="114"/>
        <v>2.774048014571966E-2</v>
      </c>
    </row>
    <row r="1429" spans="7:13" x14ac:dyDescent="0.3">
      <c r="G1429" s="79">
        <v>45533</v>
      </c>
      <c r="H1429" s="80">
        <v>82.890299999999996</v>
      </c>
      <c r="I1429" s="16">
        <f t="shared" si="110"/>
        <v>80.36460674431369</v>
      </c>
      <c r="J1429" s="5">
        <f t="shared" si="111"/>
        <v>2.5256932556863063</v>
      </c>
      <c r="K1429" s="5">
        <f t="shared" si="112"/>
        <v>2.5256932556863063</v>
      </c>
      <c r="L1429" s="5">
        <f t="shared" si="113"/>
        <v>6.3791264218192936</v>
      </c>
      <c r="M1429" s="54">
        <f t="shared" si="114"/>
        <v>3.0470311431932403E-2</v>
      </c>
    </row>
    <row r="1430" spans="7:13" x14ac:dyDescent="0.3">
      <c r="G1430" s="79">
        <v>45534</v>
      </c>
      <c r="H1430" s="80">
        <v>82.95</v>
      </c>
      <c r="I1430" s="16">
        <f t="shared" si="110"/>
        <v>80.617176069882319</v>
      </c>
      <c r="J1430" s="5">
        <f t="shared" si="111"/>
        <v>2.3328239301176836</v>
      </c>
      <c r="K1430" s="5">
        <f t="shared" si="112"/>
        <v>2.3328239301176836</v>
      </c>
      <c r="L1430" s="5">
        <f t="shared" si="113"/>
        <v>5.4420674889297151</v>
      </c>
      <c r="M1430" s="54">
        <f t="shared" si="114"/>
        <v>2.8123254130412098E-2</v>
      </c>
    </row>
    <row r="1431" spans="7:13" x14ac:dyDescent="0.3">
      <c r="G1431" s="79">
        <v>45538</v>
      </c>
      <c r="H1431" s="80">
        <v>81.319999999999993</v>
      </c>
      <c r="I1431" s="16">
        <f t="shared" si="110"/>
        <v>80.850458462894096</v>
      </c>
      <c r="J1431" s="5">
        <f t="shared" si="111"/>
        <v>0.46954153710589708</v>
      </c>
      <c r="K1431" s="5">
        <f t="shared" si="112"/>
        <v>0.46954153710589708</v>
      </c>
      <c r="L1431" s="5">
        <f t="shared" si="113"/>
        <v>0.22046925506776852</v>
      </c>
      <c r="M1431" s="54">
        <f t="shared" si="114"/>
        <v>5.7739982428172297E-3</v>
      </c>
    </row>
    <row r="1432" spans="7:13" x14ac:dyDescent="0.3">
      <c r="G1432" s="79">
        <v>45539</v>
      </c>
      <c r="H1432" s="80">
        <v>81.02</v>
      </c>
      <c r="I1432" s="16">
        <f t="shared" si="110"/>
        <v>80.897412616604697</v>
      </c>
      <c r="J1432" s="5">
        <f t="shared" si="111"/>
        <v>0.12258738339529884</v>
      </c>
      <c r="K1432" s="5">
        <f t="shared" si="112"/>
        <v>0.12258738339529884</v>
      </c>
      <c r="L1432" s="5">
        <f t="shared" si="113"/>
        <v>1.502766656770599E-2</v>
      </c>
      <c r="M1432" s="54">
        <f t="shared" si="114"/>
        <v>1.5130508935484923E-3</v>
      </c>
    </row>
    <row r="1433" spans="7:13" x14ac:dyDescent="0.3">
      <c r="G1433" s="79">
        <v>45540</v>
      </c>
      <c r="H1433" s="80">
        <v>80.83</v>
      </c>
      <c r="I1433" s="16">
        <f t="shared" si="110"/>
        <v>80.909671354944237</v>
      </c>
      <c r="J1433" s="5">
        <f t="shared" si="111"/>
        <v>-7.9671354944238715E-2</v>
      </c>
      <c r="K1433" s="5">
        <f t="shared" si="112"/>
        <v>7.9671354944238715E-2</v>
      </c>
      <c r="L1433" s="5">
        <f t="shared" si="113"/>
        <v>6.3475247986508705E-3</v>
      </c>
      <c r="M1433" s="54">
        <f t="shared" si="114"/>
        <v>9.856656556258656E-4</v>
      </c>
    </row>
    <row r="1434" spans="7:13" x14ac:dyDescent="0.3">
      <c r="G1434" s="79">
        <v>45541</v>
      </c>
      <c r="H1434" s="80">
        <v>80.63</v>
      </c>
      <c r="I1434" s="16">
        <f t="shared" si="110"/>
        <v>80.901704219449812</v>
      </c>
      <c r="J1434" s="5">
        <f t="shared" si="111"/>
        <v>-0.27170421944981626</v>
      </c>
      <c r="K1434" s="5">
        <f t="shared" si="112"/>
        <v>0.27170421944981626</v>
      </c>
      <c r="L1434" s="5">
        <f t="shared" si="113"/>
        <v>7.3823182866833911E-2</v>
      </c>
      <c r="M1434" s="54">
        <f t="shared" si="114"/>
        <v>3.3697658371551072E-3</v>
      </c>
    </row>
    <row r="1435" spans="7:13" x14ac:dyDescent="0.3">
      <c r="G1435" s="79">
        <v>45544</v>
      </c>
      <c r="H1435" s="80">
        <v>79.489999999999995</v>
      </c>
      <c r="I1435" s="16">
        <f t="shared" si="110"/>
        <v>80.874533797504839</v>
      </c>
      <c r="J1435" s="5">
        <f t="shared" si="111"/>
        <v>-1.3845337975048437</v>
      </c>
      <c r="K1435" s="5">
        <f t="shared" si="112"/>
        <v>1.3845337975048437</v>
      </c>
      <c r="L1435" s="5">
        <f t="shared" si="113"/>
        <v>1.9169338364331836</v>
      </c>
      <c r="M1435" s="54">
        <f t="shared" si="114"/>
        <v>1.7417710372434819E-2</v>
      </c>
    </row>
    <row r="1436" spans="7:13" x14ac:dyDescent="0.3">
      <c r="G1436" s="79">
        <v>45545</v>
      </c>
      <c r="H1436" s="80">
        <v>78.09</v>
      </c>
      <c r="I1436" s="16">
        <f t="shared" si="110"/>
        <v>80.736080417754351</v>
      </c>
      <c r="J1436" s="5">
        <f t="shared" si="111"/>
        <v>-2.646080417754348</v>
      </c>
      <c r="K1436" s="5">
        <f t="shared" si="112"/>
        <v>2.646080417754348</v>
      </c>
      <c r="L1436" s="5">
        <f t="shared" si="113"/>
        <v>7.0017415772230249</v>
      </c>
      <c r="M1436" s="54">
        <f t="shared" si="114"/>
        <v>3.3885009831660234E-2</v>
      </c>
    </row>
    <row r="1437" spans="7:13" x14ac:dyDescent="0.3">
      <c r="G1437" s="79">
        <v>45546</v>
      </c>
      <c r="H1437" s="80">
        <v>78.400000000000006</v>
      </c>
      <c r="I1437" s="16">
        <f t="shared" si="110"/>
        <v>80.471472375978919</v>
      </c>
      <c r="J1437" s="5">
        <f t="shared" si="111"/>
        <v>-2.0714723759789138</v>
      </c>
      <c r="K1437" s="5">
        <f t="shared" si="112"/>
        <v>2.0714723759789138</v>
      </c>
      <c r="L1437" s="5">
        <f t="shared" si="113"/>
        <v>4.2909978044437267</v>
      </c>
      <c r="M1437" s="54">
        <f t="shared" si="114"/>
        <v>2.6421841530343285E-2</v>
      </c>
    </row>
    <row r="1438" spans="7:13" x14ac:dyDescent="0.3">
      <c r="G1438" s="79">
        <v>45547</v>
      </c>
      <c r="H1438" s="80">
        <v>78.400000000000006</v>
      </c>
      <c r="I1438" s="16">
        <f t="shared" si="110"/>
        <v>80.264325138381039</v>
      </c>
      <c r="J1438" s="5">
        <f t="shared" si="111"/>
        <v>-1.8643251383810338</v>
      </c>
      <c r="K1438" s="5">
        <f t="shared" si="112"/>
        <v>1.8643251383810338</v>
      </c>
      <c r="L1438" s="5">
        <f t="shared" si="113"/>
        <v>3.4757082215994606</v>
      </c>
      <c r="M1438" s="54">
        <f t="shared" si="114"/>
        <v>2.3779657377309103E-2</v>
      </c>
    </row>
    <row r="1439" spans="7:13" x14ac:dyDescent="0.3">
      <c r="G1439" s="79">
        <v>45548</v>
      </c>
      <c r="H1439" s="80">
        <v>79.010000000000005</v>
      </c>
      <c r="I1439" s="16">
        <f t="shared" si="110"/>
        <v>80.07789262454294</v>
      </c>
      <c r="J1439" s="5">
        <f t="shared" si="111"/>
        <v>-1.0678926245429352</v>
      </c>
      <c r="K1439" s="5">
        <f t="shared" si="112"/>
        <v>1.0678926245429352</v>
      </c>
      <c r="L1439" s="5">
        <f t="shared" si="113"/>
        <v>1.1403946575531985</v>
      </c>
      <c r="M1439" s="54">
        <f t="shared" si="114"/>
        <v>1.3515917283165866E-2</v>
      </c>
    </row>
    <row r="1440" spans="7:13" x14ac:dyDescent="0.3">
      <c r="G1440" s="79">
        <v>45551</v>
      </c>
      <c r="H1440" s="80">
        <v>79.8</v>
      </c>
      <c r="I1440" s="16">
        <f t="shared" si="110"/>
        <v>79.971103362088641</v>
      </c>
      <c r="J1440" s="5">
        <f t="shared" si="111"/>
        <v>-0.17110336208864396</v>
      </c>
      <c r="K1440" s="5">
        <f t="shared" si="112"/>
        <v>0.17110336208864396</v>
      </c>
      <c r="L1440" s="5">
        <f t="shared" si="113"/>
        <v>2.9276360518037604E-2</v>
      </c>
      <c r="M1440" s="54">
        <f t="shared" si="114"/>
        <v>2.1441524071258641E-3</v>
      </c>
    </row>
    <row r="1441" spans="7:13" x14ac:dyDescent="0.3">
      <c r="G1441" s="79">
        <v>45552</v>
      </c>
      <c r="H1441" s="80">
        <v>80.64</v>
      </c>
      <c r="I1441" s="16">
        <f t="shared" si="110"/>
        <v>79.953993025879782</v>
      </c>
      <c r="J1441" s="5">
        <f t="shared" si="111"/>
        <v>0.68600697412021816</v>
      </c>
      <c r="K1441" s="5">
        <f t="shared" si="112"/>
        <v>0.68600697412021816</v>
      </c>
      <c r="L1441" s="5">
        <f t="shared" si="113"/>
        <v>0.47060556854157765</v>
      </c>
      <c r="M1441" s="54">
        <f t="shared" si="114"/>
        <v>8.507030929070165E-3</v>
      </c>
    </row>
    <row r="1442" spans="7:13" x14ac:dyDescent="0.3">
      <c r="G1442" s="79">
        <v>45553</v>
      </c>
      <c r="H1442" s="80">
        <v>80.900000000000006</v>
      </c>
      <c r="I1442" s="16">
        <f t="shared" si="110"/>
        <v>80.022593723291806</v>
      </c>
      <c r="J1442" s="5">
        <f t="shared" si="111"/>
        <v>0.87740627670820004</v>
      </c>
      <c r="K1442" s="5">
        <f t="shared" si="112"/>
        <v>0.87740627670820004</v>
      </c>
      <c r="L1442" s="5">
        <f t="shared" si="113"/>
        <v>0.76984177440694646</v>
      </c>
      <c r="M1442" s="54">
        <f t="shared" si="114"/>
        <v>1.0845565843117428E-2</v>
      </c>
    </row>
    <row r="1443" spans="7:13" x14ac:dyDescent="0.3">
      <c r="G1443" s="79">
        <v>45554</v>
      </c>
      <c r="H1443" s="80">
        <v>80.98</v>
      </c>
      <c r="I1443" s="16">
        <f t="shared" si="110"/>
        <v>80.110334350962631</v>
      </c>
      <c r="J1443" s="5">
        <f t="shared" si="111"/>
        <v>0.86966564903737265</v>
      </c>
      <c r="K1443" s="5">
        <f t="shared" si="112"/>
        <v>0.86966564903737265</v>
      </c>
      <c r="L1443" s="5">
        <f t="shared" si="113"/>
        <v>0.75631834111559459</v>
      </c>
      <c r="M1443" s="54">
        <f t="shared" si="114"/>
        <v>1.0739264621355552E-2</v>
      </c>
    </row>
    <row r="1444" spans="7:13" x14ac:dyDescent="0.3">
      <c r="G1444" s="79">
        <v>45555</v>
      </c>
      <c r="H1444" s="80">
        <v>86.52</v>
      </c>
      <c r="I1444" s="16">
        <f t="shared" si="110"/>
        <v>80.197300915866364</v>
      </c>
      <c r="J1444" s="5">
        <f t="shared" si="111"/>
        <v>6.3226990841336317</v>
      </c>
      <c r="K1444" s="5">
        <f t="shared" si="112"/>
        <v>6.3226990841336317</v>
      </c>
      <c r="L1444" s="5">
        <f t="shared" si="113"/>
        <v>39.976523708504267</v>
      </c>
      <c r="M1444" s="54">
        <f t="shared" si="114"/>
        <v>7.3077890477734997E-2</v>
      </c>
    </row>
    <row r="1445" spans="7:13" x14ac:dyDescent="0.3">
      <c r="G1445" s="79">
        <v>45558</v>
      </c>
      <c r="H1445" s="80">
        <v>86.2</v>
      </c>
      <c r="I1445" s="16">
        <f t="shared" si="110"/>
        <v>80.829570824279728</v>
      </c>
      <c r="J1445" s="5">
        <f t="shared" si="111"/>
        <v>5.3704291757202753</v>
      </c>
      <c r="K1445" s="5">
        <f t="shared" si="112"/>
        <v>5.3704291757202753</v>
      </c>
      <c r="L1445" s="5">
        <f t="shared" si="113"/>
        <v>28.841509531427555</v>
      </c>
      <c r="M1445" s="54">
        <f t="shared" si="114"/>
        <v>6.2301962595362824E-2</v>
      </c>
    </row>
    <row r="1446" spans="7:13" x14ac:dyDescent="0.3">
      <c r="G1446" s="79">
        <v>45559</v>
      </c>
      <c r="H1446" s="80">
        <v>87.46</v>
      </c>
      <c r="I1446" s="16">
        <f t="shared" si="110"/>
        <v>81.366613741851765</v>
      </c>
      <c r="J1446" s="5">
        <f t="shared" si="111"/>
        <v>6.0933862581482288</v>
      </c>
      <c r="K1446" s="5">
        <f t="shared" si="112"/>
        <v>6.0933862581482288</v>
      </c>
      <c r="L1446" s="5">
        <f t="shared" si="113"/>
        <v>37.129356090989674</v>
      </c>
      <c r="M1446" s="54">
        <f t="shared" si="114"/>
        <v>6.9670549487173897E-2</v>
      </c>
    </row>
    <row r="1447" spans="7:13" x14ac:dyDescent="0.3">
      <c r="G1447" s="79">
        <v>45560</v>
      </c>
      <c r="H1447" s="80">
        <v>88</v>
      </c>
      <c r="I1447" s="16">
        <f t="shared" si="110"/>
        <v>81.975952367666579</v>
      </c>
      <c r="J1447" s="5">
        <f t="shared" si="111"/>
        <v>6.0240476323334207</v>
      </c>
      <c r="K1447" s="5">
        <f t="shared" si="112"/>
        <v>6.0240476323334207</v>
      </c>
      <c r="L1447" s="5">
        <f t="shared" si="113"/>
        <v>36.289149876621892</v>
      </c>
      <c r="M1447" s="54">
        <f t="shared" si="114"/>
        <v>6.8455086731061598E-2</v>
      </c>
    </row>
    <row r="1448" spans="7:13" x14ac:dyDescent="0.3">
      <c r="G1448" s="79">
        <v>45561</v>
      </c>
      <c r="H1448" s="80">
        <v>89.39</v>
      </c>
      <c r="I1448" s="16">
        <f t="shared" si="110"/>
        <v>82.578357130899917</v>
      </c>
      <c r="J1448" s="5">
        <f t="shared" si="111"/>
        <v>6.8116428691000834</v>
      </c>
      <c r="K1448" s="5">
        <f t="shared" si="112"/>
        <v>6.8116428691000834</v>
      </c>
      <c r="L1448" s="5">
        <f t="shared" si="113"/>
        <v>46.398478576162013</v>
      </c>
      <c r="M1448" s="54">
        <f t="shared" si="114"/>
        <v>7.6201396902339E-2</v>
      </c>
    </row>
    <row r="1449" spans="7:13" x14ac:dyDescent="0.3">
      <c r="G1449" s="79">
        <v>45562</v>
      </c>
      <c r="H1449" s="80">
        <v>89.44</v>
      </c>
      <c r="I1449" s="16">
        <f t="shared" si="110"/>
        <v>83.259521417809935</v>
      </c>
      <c r="J1449" s="5">
        <f t="shared" si="111"/>
        <v>6.1804785821900623</v>
      </c>
      <c r="K1449" s="5">
        <f t="shared" si="112"/>
        <v>6.1804785821900623</v>
      </c>
      <c r="L1449" s="5">
        <f t="shared" si="113"/>
        <v>38.198315504910084</v>
      </c>
      <c r="M1449" s="54">
        <f t="shared" si="114"/>
        <v>6.9101951947563314E-2</v>
      </c>
    </row>
    <row r="1450" spans="7:13" x14ac:dyDescent="0.3">
      <c r="G1450" s="79">
        <v>45565</v>
      </c>
      <c r="H1450" s="80">
        <v>88.4</v>
      </c>
      <c r="I1450" s="16">
        <f t="shared" si="110"/>
        <v>83.87756927602895</v>
      </c>
      <c r="J1450" s="5">
        <f t="shared" si="111"/>
        <v>4.5224307239710555</v>
      </c>
      <c r="K1450" s="5">
        <f t="shared" si="112"/>
        <v>4.5224307239710555</v>
      </c>
      <c r="L1450" s="5">
        <f t="shared" si="113"/>
        <v>20.452379653117365</v>
      </c>
      <c r="M1450" s="54">
        <f t="shared" si="114"/>
        <v>5.1158718596957635E-2</v>
      </c>
    </row>
    <row r="1451" spans="7:13" x14ac:dyDescent="0.3">
      <c r="G1451" s="79">
        <v>45566</v>
      </c>
      <c r="H1451" s="80">
        <v>89.13</v>
      </c>
      <c r="I1451" s="16">
        <f t="shared" si="110"/>
        <v>84.32981234842606</v>
      </c>
      <c r="J1451" s="5">
        <f t="shared" si="111"/>
        <v>4.8001876515739355</v>
      </c>
      <c r="K1451" s="5">
        <f t="shared" si="112"/>
        <v>4.8001876515739355</v>
      </c>
      <c r="L1451" s="5">
        <f t="shared" si="113"/>
        <v>23.041801490322893</v>
      </c>
      <c r="M1451" s="54">
        <f t="shared" si="114"/>
        <v>5.3856026608032487E-2</v>
      </c>
    </row>
    <row r="1452" spans="7:13" x14ac:dyDescent="0.3">
      <c r="G1452" s="79">
        <v>45567</v>
      </c>
      <c r="H1452" s="80">
        <v>83.1</v>
      </c>
      <c r="I1452" s="16">
        <f t="shared" si="110"/>
        <v>84.809831113583456</v>
      </c>
      <c r="J1452" s="5">
        <f t="shared" si="111"/>
        <v>-1.7098311135834621</v>
      </c>
      <c r="K1452" s="5">
        <f t="shared" si="112"/>
        <v>1.7098311135834621</v>
      </c>
      <c r="L1452" s="5">
        <f t="shared" si="113"/>
        <v>2.9235224369780619</v>
      </c>
      <c r="M1452" s="54">
        <f t="shared" si="114"/>
        <v>2.0575585001004357E-2</v>
      </c>
    </row>
    <row r="1453" spans="7:13" x14ac:dyDescent="0.3">
      <c r="G1453" s="79">
        <v>45568</v>
      </c>
      <c r="H1453" s="80">
        <v>82.1</v>
      </c>
      <c r="I1453" s="16">
        <f t="shared" si="110"/>
        <v>84.638848002225117</v>
      </c>
      <c r="J1453" s="5">
        <f t="shared" si="111"/>
        <v>-2.538848002225123</v>
      </c>
      <c r="K1453" s="5">
        <f t="shared" si="112"/>
        <v>2.538848002225123</v>
      </c>
      <c r="L1453" s="5">
        <f t="shared" si="113"/>
        <v>6.4457491784024983</v>
      </c>
      <c r="M1453" s="54">
        <f t="shared" si="114"/>
        <v>3.0923848991779818E-2</v>
      </c>
    </row>
    <row r="1454" spans="7:13" x14ac:dyDescent="0.3">
      <c r="G1454" s="79">
        <v>45569</v>
      </c>
      <c r="H1454" s="80">
        <v>82.25</v>
      </c>
      <c r="I1454" s="16">
        <f t="shared" si="110"/>
        <v>84.384963202002595</v>
      </c>
      <c r="J1454" s="5">
        <f t="shared" si="111"/>
        <v>-2.134963202002595</v>
      </c>
      <c r="K1454" s="5">
        <f t="shared" si="112"/>
        <v>2.134963202002595</v>
      </c>
      <c r="L1454" s="5">
        <f t="shared" si="113"/>
        <v>4.5580678739051734</v>
      </c>
      <c r="M1454" s="54">
        <f t="shared" si="114"/>
        <v>2.5956999416444925E-2</v>
      </c>
    </row>
    <row r="1455" spans="7:13" x14ac:dyDescent="0.3">
      <c r="G1455" s="79">
        <v>45572</v>
      </c>
      <c r="H1455" s="80">
        <v>80.83</v>
      </c>
      <c r="I1455" s="16">
        <f t="shared" si="110"/>
        <v>84.171466881802331</v>
      </c>
      <c r="J1455" s="5">
        <f t="shared" si="111"/>
        <v>-3.341466881802333</v>
      </c>
      <c r="K1455" s="5">
        <f t="shared" si="112"/>
        <v>3.341466881802333</v>
      </c>
      <c r="L1455" s="5">
        <f t="shared" si="113"/>
        <v>11.165400922181806</v>
      </c>
      <c r="M1455" s="54">
        <f t="shared" si="114"/>
        <v>4.1339439339383062E-2</v>
      </c>
    </row>
    <row r="1456" spans="7:13" x14ac:dyDescent="0.3">
      <c r="G1456" s="79">
        <v>45573</v>
      </c>
      <c r="H1456" s="80">
        <v>80.77</v>
      </c>
      <c r="I1456" s="16">
        <f t="shared" si="110"/>
        <v>83.837320193622105</v>
      </c>
      <c r="J1456" s="5">
        <f t="shared" si="111"/>
        <v>-3.0673201936221091</v>
      </c>
      <c r="K1456" s="5">
        <f t="shared" si="112"/>
        <v>3.0673201936221091</v>
      </c>
      <c r="L1456" s="5">
        <f t="shared" si="113"/>
        <v>9.4084531702019731</v>
      </c>
      <c r="M1456" s="54">
        <f t="shared" si="114"/>
        <v>3.7975983578334892E-2</v>
      </c>
    </row>
    <row r="1457" spans="7:13" x14ac:dyDescent="0.3">
      <c r="G1457" s="79">
        <v>45574</v>
      </c>
      <c r="H1457" s="80">
        <v>82.45</v>
      </c>
      <c r="I1457" s="16">
        <f t="shared" si="110"/>
        <v>83.53058817425989</v>
      </c>
      <c r="J1457" s="5">
        <f t="shared" si="111"/>
        <v>-1.0805881742598871</v>
      </c>
      <c r="K1457" s="5">
        <f t="shared" si="112"/>
        <v>1.0805881742598871</v>
      </c>
      <c r="L1457" s="5">
        <f t="shared" si="113"/>
        <v>1.1676708023503162</v>
      </c>
      <c r="M1457" s="54">
        <f t="shared" si="114"/>
        <v>1.3105981494965276E-2</v>
      </c>
    </row>
    <row r="1458" spans="7:13" x14ac:dyDescent="0.3">
      <c r="G1458" s="79">
        <v>45575</v>
      </c>
      <c r="H1458" s="80">
        <v>82.1</v>
      </c>
      <c r="I1458" s="16">
        <f t="shared" si="110"/>
        <v>83.422529356833905</v>
      </c>
      <c r="J1458" s="5">
        <f t="shared" si="111"/>
        <v>-1.3225293568339112</v>
      </c>
      <c r="K1458" s="5">
        <f t="shared" si="112"/>
        <v>1.3225293568339112</v>
      </c>
      <c r="L1458" s="5">
        <f t="shared" si="113"/>
        <v>1.7490838996875187</v>
      </c>
      <c r="M1458" s="54">
        <f t="shared" si="114"/>
        <v>1.6108761959000135E-2</v>
      </c>
    </row>
    <row r="1459" spans="7:13" x14ac:dyDescent="0.3">
      <c r="G1459" s="79">
        <v>45576</v>
      </c>
      <c r="H1459" s="80">
        <v>82.15</v>
      </c>
      <c r="I1459" s="16">
        <f t="shared" si="110"/>
        <v>83.290276421150509</v>
      </c>
      <c r="J1459" s="5">
        <f t="shared" si="111"/>
        <v>-1.140276421150503</v>
      </c>
      <c r="K1459" s="5">
        <f t="shared" si="112"/>
        <v>1.140276421150503</v>
      </c>
      <c r="L1459" s="5">
        <f t="shared" si="113"/>
        <v>1.3002303166317992</v>
      </c>
      <c r="M1459" s="54">
        <f t="shared" si="114"/>
        <v>1.3880419003657978E-2</v>
      </c>
    </row>
    <row r="1460" spans="7:13" x14ac:dyDescent="0.3">
      <c r="G1460" s="79">
        <v>45579</v>
      </c>
      <c r="H1460" s="80">
        <v>81.599999999999994</v>
      </c>
      <c r="I1460" s="16">
        <f t="shared" si="110"/>
        <v>83.176248779035461</v>
      </c>
      <c r="J1460" s="5">
        <f t="shared" si="111"/>
        <v>-1.5762487790354669</v>
      </c>
      <c r="K1460" s="5">
        <f t="shared" si="112"/>
        <v>1.5762487790354669</v>
      </c>
      <c r="L1460" s="5">
        <f t="shared" si="113"/>
        <v>2.4845602134108002</v>
      </c>
      <c r="M1460" s="54">
        <f t="shared" si="114"/>
        <v>1.9316774252885624E-2</v>
      </c>
    </row>
    <row r="1461" spans="7:13" x14ac:dyDescent="0.3">
      <c r="G1461" s="79">
        <v>45580</v>
      </c>
      <c r="H1461" s="80">
        <v>82.12</v>
      </c>
      <c r="I1461" s="16">
        <f t="shared" si="110"/>
        <v>83.018623901131917</v>
      </c>
      <c r="J1461" s="5">
        <f t="shared" si="111"/>
        <v>-0.89862390113191282</v>
      </c>
      <c r="K1461" s="5">
        <f t="shared" si="112"/>
        <v>0.89862390113191282</v>
      </c>
      <c r="L1461" s="5">
        <f t="shared" si="113"/>
        <v>0.80752491568553786</v>
      </c>
      <c r="M1461" s="54">
        <f t="shared" si="114"/>
        <v>1.09428141881626E-2</v>
      </c>
    </row>
    <row r="1462" spans="7:13" x14ac:dyDescent="0.3">
      <c r="G1462" s="79">
        <v>45581</v>
      </c>
      <c r="H1462" s="80">
        <v>83.94</v>
      </c>
      <c r="I1462" s="16">
        <f t="shared" si="110"/>
        <v>82.928761511018735</v>
      </c>
      <c r="J1462" s="5">
        <f t="shared" si="111"/>
        <v>1.0112384889812631</v>
      </c>
      <c r="K1462" s="5">
        <f t="shared" si="112"/>
        <v>1.0112384889812631</v>
      </c>
      <c r="L1462" s="5">
        <f t="shared" si="113"/>
        <v>1.0226032815971082</v>
      </c>
      <c r="M1462" s="54">
        <f t="shared" si="114"/>
        <v>1.2047158553505636E-2</v>
      </c>
    </row>
    <row r="1463" spans="7:13" x14ac:dyDescent="0.3">
      <c r="G1463" s="79">
        <v>45582</v>
      </c>
      <c r="H1463" s="80">
        <v>83.4</v>
      </c>
      <c r="I1463" s="16">
        <f t="shared" si="110"/>
        <v>83.029885359916875</v>
      </c>
      <c r="J1463" s="5">
        <f t="shared" si="111"/>
        <v>0.37011464008313055</v>
      </c>
      <c r="K1463" s="5">
        <f t="shared" si="112"/>
        <v>0.37011464008313055</v>
      </c>
      <c r="L1463" s="5">
        <f t="shared" si="113"/>
        <v>0.13698484680386527</v>
      </c>
      <c r="M1463" s="54">
        <f t="shared" si="114"/>
        <v>4.4378254206610375E-3</v>
      </c>
    </row>
    <row r="1464" spans="7:13" x14ac:dyDescent="0.3">
      <c r="G1464" s="79">
        <v>45583</v>
      </c>
      <c r="H1464" s="80">
        <v>82.92</v>
      </c>
      <c r="I1464" s="16">
        <f t="shared" si="110"/>
        <v>83.066896823925191</v>
      </c>
      <c r="J1464" s="5">
        <f t="shared" si="111"/>
        <v>-0.14689682392518932</v>
      </c>
      <c r="K1464" s="5">
        <f t="shared" si="112"/>
        <v>0.14689682392518932</v>
      </c>
      <c r="L1464" s="5">
        <f t="shared" si="113"/>
        <v>2.1578676879308076E-2</v>
      </c>
      <c r="M1464" s="54">
        <f t="shared" si="114"/>
        <v>1.7715487689964945E-3</v>
      </c>
    </row>
    <row r="1465" spans="7:13" x14ac:dyDescent="0.3">
      <c r="G1465" s="79">
        <v>45586</v>
      </c>
      <c r="H1465" s="80">
        <v>81.48</v>
      </c>
      <c r="I1465" s="16">
        <f t="shared" si="110"/>
        <v>83.052207141532676</v>
      </c>
      <c r="J1465" s="5">
        <f t="shared" si="111"/>
        <v>-1.5722071415326724</v>
      </c>
      <c r="K1465" s="5">
        <f t="shared" si="112"/>
        <v>1.5722071415326724</v>
      </c>
      <c r="L1465" s="5">
        <f t="shared" si="113"/>
        <v>2.4718352958863363</v>
      </c>
      <c r="M1465" s="54">
        <f t="shared" si="114"/>
        <v>1.9295620293724499E-2</v>
      </c>
    </row>
    <row r="1466" spans="7:13" x14ac:dyDescent="0.3">
      <c r="G1466" s="79">
        <v>45587</v>
      </c>
      <c r="H1466" s="80">
        <v>81.42</v>
      </c>
      <c r="I1466" s="16">
        <f t="shared" si="110"/>
        <v>82.894986427379408</v>
      </c>
      <c r="J1466" s="5">
        <f t="shared" si="111"/>
        <v>-1.474986427379406</v>
      </c>
      <c r="K1466" s="5">
        <f t="shared" si="112"/>
        <v>1.474986427379406</v>
      </c>
      <c r="L1466" s="5">
        <f t="shared" si="113"/>
        <v>2.1755849609534637</v>
      </c>
      <c r="M1466" s="54">
        <f t="shared" si="114"/>
        <v>1.811577533013272E-2</v>
      </c>
    </row>
    <row r="1467" spans="7:13" x14ac:dyDescent="0.3">
      <c r="G1467" s="79">
        <v>45588</v>
      </c>
      <c r="H1467" s="80">
        <v>80.05</v>
      </c>
      <c r="I1467" s="16">
        <f t="shared" si="110"/>
        <v>82.747487784641464</v>
      </c>
      <c r="J1467" s="5">
        <f t="shared" si="111"/>
        <v>-2.6974877846414671</v>
      </c>
      <c r="K1467" s="5">
        <f t="shared" si="112"/>
        <v>2.6974877846414671</v>
      </c>
      <c r="L1467" s="5">
        <f t="shared" si="113"/>
        <v>7.2764403482899302</v>
      </c>
      <c r="M1467" s="54">
        <f t="shared" si="114"/>
        <v>3.3697536347800962E-2</v>
      </c>
    </row>
    <row r="1468" spans="7:13" x14ac:dyDescent="0.3">
      <c r="G1468" s="79">
        <v>45589</v>
      </c>
      <c r="H1468" s="80">
        <v>79.040000000000006</v>
      </c>
      <c r="I1468" s="16">
        <f t="shared" si="110"/>
        <v>82.477739006177316</v>
      </c>
      <c r="J1468" s="5">
        <f t="shared" si="111"/>
        <v>-3.4377390061773099</v>
      </c>
      <c r="K1468" s="5">
        <f t="shared" si="112"/>
        <v>3.4377390061773099</v>
      </c>
      <c r="L1468" s="5">
        <f t="shared" si="113"/>
        <v>11.818049474592959</v>
      </c>
      <c r="M1468" s="54">
        <f t="shared" si="114"/>
        <v>4.3493661515401183E-2</v>
      </c>
    </row>
    <row r="1469" spans="7:13" x14ac:dyDescent="0.3">
      <c r="G1469" s="79">
        <v>45590</v>
      </c>
      <c r="H1469" s="80">
        <v>78.849999999999994</v>
      </c>
      <c r="I1469" s="16">
        <f t="shared" si="110"/>
        <v>82.133965105559582</v>
      </c>
      <c r="J1469" s="5">
        <f t="shared" si="111"/>
        <v>-3.283965105559588</v>
      </c>
      <c r="K1469" s="5">
        <f t="shared" si="112"/>
        <v>3.283965105559588</v>
      </c>
      <c r="L1469" s="5">
        <f t="shared" si="113"/>
        <v>10.784426814532996</v>
      </c>
      <c r="M1469" s="54">
        <f t="shared" si="114"/>
        <v>4.1648257521364467E-2</v>
      </c>
    </row>
    <row r="1470" spans="7:13" x14ac:dyDescent="0.3">
      <c r="G1470" s="79">
        <v>45593</v>
      </c>
      <c r="H1470" s="80">
        <v>78.91</v>
      </c>
      <c r="I1470" s="16">
        <f t="shared" si="110"/>
        <v>81.805568595003635</v>
      </c>
      <c r="J1470" s="5">
        <f t="shared" si="111"/>
        <v>-2.8955685950036383</v>
      </c>
      <c r="K1470" s="5">
        <f t="shared" si="112"/>
        <v>2.8955685950036383</v>
      </c>
      <c r="L1470" s="5">
        <f t="shared" si="113"/>
        <v>8.3843174883713445</v>
      </c>
      <c r="M1470" s="54">
        <f t="shared" si="114"/>
        <v>3.6694570966970451E-2</v>
      </c>
    </row>
    <row r="1471" spans="7:13" x14ac:dyDescent="0.3">
      <c r="G1471" s="79">
        <v>45594</v>
      </c>
      <c r="H1471" s="80">
        <v>78.400000000000006</v>
      </c>
      <c r="I1471" s="16">
        <f t="shared" si="110"/>
        <v>81.516011735503284</v>
      </c>
      <c r="J1471" s="5">
        <f t="shared" si="111"/>
        <v>-3.1160117355032781</v>
      </c>
      <c r="K1471" s="5">
        <f t="shared" si="112"/>
        <v>3.1160117355032781</v>
      </c>
      <c r="L1471" s="5">
        <f t="shared" si="113"/>
        <v>9.7095291357941509</v>
      </c>
      <c r="M1471" s="54">
        <f t="shared" si="114"/>
        <v>3.9745047646725484E-2</v>
      </c>
    </row>
    <row r="1472" spans="7:13" x14ac:dyDescent="0.3">
      <c r="G1472" s="79">
        <v>45595</v>
      </c>
      <c r="H1472" s="80">
        <v>76.45</v>
      </c>
      <c r="I1472" s="16">
        <f t="shared" si="110"/>
        <v>81.204410561952955</v>
      </c>
      <c r="J1472" s="5">
        <f t="shared" si="111"/>
        <v>-4.7544105619529518</v>
      </c>
      <c r="K1472" s="5">
        <f t="shared" si="112"/>
        <v>4.7544105619529518</v>
      </c>
      <c r="L1472" s="5">
        <f t="shared" si="113"/>
        <v>22.604419791609782</v>
      </c>
      <c r="M1472" s="54">
        <f t="shared" si="114"/>
        <v>6.2189804603701132E-2</v>
      </c>
    </row>
    <row r="1473" spans="7:13" x14ac:dyDescent="0.3">
      <c r="G1473" s="79">
        <v>45596</v>
      </c>
      <c r="H1473" s="80">
        <v>77.13</v>
      </c>
      <c r="I1473" s="55">
        <f>alpha*H1472+(1-alpha)*I1472</f>
        <v>80.728969505757661</v>
      </c>
      <c r="J1473" s="49">
        <f>H1473-I1473</f>
        <v>-3.5989695057576654</v>
      </c>
      <c r="K1473" s="49">
        <f t="shared" si="112"/>
        <v>3.5989695057576654</v>
      </c>
      <c r="L1473" s="49">
        <f t="shared" si="113"/>
        <v>12.952581503373574</v>
      </c>
      <c r="M1473" s="56">
        <f t="shared" si="114"/>
        <v>4.6661085255512325E-2</v>
      </c>
    </row>
    <row r="1474" spans="7:13" x14ac:dyDescent="0.3">
      <c r="G1474" s="279">
        <v>45597</v>
      </c>
      <c r="H1474" s="280"/>
      <c r="I1474" s="281">
        <f>alpha*H1473+(1-alpha)*I1473</f>
        <v>80.369072555181887</v>
      </c>
      <c r="J1474" s="282"/>
      <c r="K1474" s="283"/>
      <c r="L1474" s="283"/>
      <c r="M1474" s="284"/>
    </row>
  </sheetData>
  <mergeCells count="19">
    <mergeCell ref="A8:C8"/>
    <mergeCell ref="A1:F1"/>
    <mergeCell ref="A3:C3"/>
    <mergeCell ref="A4:B4"/>
    <mergeCell ref="A6:D6"/>
    <mergeCell ref="A7:C7"/>
    <mergeCell ref="A23:C23"/>
    <mergeCell ref="A9:C9"/>
    <mergeCell ref="A10:C10"/>
    <mergeCell ref="A12:C12"/>
    <mergeCell ref="A13:B13"/>
    <mergeCell ref="A15:D15"/>
    <mergeCell ref="A17:C17"/>
    <mergeCell ref="A16:C16"/>
    <mergeCell ref="A18:C18"/>
    <mergeCell ref="A19:C19"/>
    <mergeCell ref="A20:C20"/>
    <mergeCell ref="A21:C21"/>
    <mergeCell ref="A22:C22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617FA-C9EF-4DC7-985B-E732A3F55EE1}">
  <dimension ref="A1:N74"/>
  <sheetViews>
    <sheetView workbookViewId="0">
      <selection activeCell="J74" sqref="J74"/>
    </sheetView>
  </sheetViews>
  <sheetFormatPr defaultRowHeight="15.6" x14ac:dyDescent="0.3"/>
  <cols>
    <col min="2" max="2" width="15.19921875" customWidth="1"/>
    <col min="3" max="3" width="11.09765625" customWidth="1"/>
    <col min="8" max="8" width="9" bestFit="1" customWidth="1"/>
    <col min="9" max="9" width="11.19921875" bestFit="1" customWidth="1"/>
    <col min="10" max="10" width="11.8984375" bestFit="1" customWidth="1"/>
    <col min="11" max="11" width="9.59765625" bestFit="1" customWidth="1"/>
    <col min="12" max="12" width="11.8984375" bestFit="1" customWidth="1"/>
    <col min="13" max="13" width="12.796875" bestFit="1" customWidth="1"/>
    <col min="14" max="14" width="14.59765625" bestFit="1" customWidth="1"/>
  </cols>
  <sheetData>
    <row r="1" spans="1:14" x14ac:dyDescent="0.3">
      <c r="A1" s="228" t="s">
        <v>135</v>
      </c>
      <c r="B1" s="228"/>
      <c r="C1" s="228"/>
      <c r="D1" s="228"/>
      <c r="E1" s="228"/>
      <c r="F1" s="228"/>
    </row>
    <row r="3" spans="1:14" x14ac:dyDescent="0.3">
      <c r="A3" s="228" t="s">
        <v>58</v>
      </c>
      <c r="B3" s="228"/>
      <c r="C3" s="228"/>
      <c r="H3" s="136" t="s">
        <v>0</v>
      </c>
      <c r="I3" s="19" t="s">
        <v>1</v>
      </c>
      <c r="J3" s="19" t="s">
        <v>64</v>
      </c>
      <c r="K3" s="19" t="s">
        <v>65</v>
      </c>
      <c r="L3" s="19" t="s">
        <v>66</v>
      </c>
      <c r="M3" s="19" t="s">
        <v>28</v>
      </c>
      <c r="N3" s="19" t="s">
        <v>30</v>
      </c>
    </row>
    <row r="4" spans="1:14" x14ac:dyDescent="0.3">
      <c r="A4" s="227" t="s">
        <v>59</v>
      </c>
      <c r="B4" s="227"/>
      <c r="C4" s="58">
        <v>0.1</v>
      </c>
      <c r="H4" s="136">
        <v>43466</v>
      </c>
      <c r="I4" s="137">
        <v>1540.1104</v>
      </c>
      <c r="J4" s="139">
        <f>I4</f>
        <v>1540.1104</v>
      </c>
      <c r="K4" s="140">
        <f>I4-J4</f>
        <v>0</v>
      </c>
      <c r="L4" s="140">
        <f>ABS(K4)</f>
        <v>0</v>
      </c>
      <c r="M4" s="140">
        <f>K4^2</f>
        <v>0</v>
      </c>
      <c r="N4" s="141">
        <f>L4/I4</f>
        <v>0</v>
      </c>
    </row>
    <row r="5" spans="1:14" x14ac:dyDescent="0.3">
      <c r="F5" s="13"/>
      <c r="H5" s="136">
        <v>43497</v>
      </c>
      <c r="I5" s="137">
        <v>1501.1140999999998</v>
      </c>
      <c r="J5" s="137">
        <f t="shared" ref="J5:J68" si="0">alpha*I4+(1-alpha)*J4</f>
        <v>1540.1104000000003</v>
      </c>
      <c r="K5" s="90">
        <f t="shared" ref="K5:K68" si="1">I5-J5</f>
        <v>-38.996300000000474</v>
      </c>
      <c r="L5" s="90">
        <f t="shared" ref="L5:L68" si="2">ABS(K5)</f>
        <v>38.996300000000474</v>
      </c>
      <c r="M5" s="90">
        <f t="shared" ref="M5:M68" si="3">K5^2</f>
        <v>1520.711413690037</v>
      </c>
      <c r="N5" s="91">
        <f t="shared" ref="N5:N68" si="4">L5/I5</f>
        <v>2.5978238429710625E-2</v>
      </c>
    </row>
    <row r="6" spans="1:14" x14ac:dyDescent="0.3">
      <c r="A6" s="228" t="s">
        <v>17</v>
      </c>
      <c r="B6" s="228"/>
      <c r="C6" s="228"/>
      <c r="D6" s="228"/>
      <c r="H6" s="136">
        <v>43525</v>
      </c>
      <c r="I6" s="137">
        <v>1688.6149</v>
      </c>
      <c r="J6" s="137">
        <f t="shared" si="0"/>
        <v>1536.2107700000001</v>
      </c>
      <c r="K6" s="90">
        <f t="shared" si="1"/>
        <v>152.4041299999999</v>
      </c>
      <c r="L6" s="90">
        <f t="shared" si="2"/>
        <v>152.4041299999999</v>
      </c>
      <c r="M6" s="90">
        <f t="shared" si="3"/>
        <v>23227.01884105687</v>
      </c>
      <c r="N6" s="91">
        <f t="shared" si="4"/>
        <v>9.0253929418720569E-2</v>
      </c>
    </row>
    <row r="7" spans="1:14" x14ac:dyDescent="0.3">
      <c r="A7" s="210" t="s">
        <v>53</v>
      </c>
      <c r="B7" s="210"/>
      <c r="C7" s="210"/>
      <c r="D7" s="83">
        <f>AVERAGE(K5:K73)</f>
        <v>67.871939641750316</v>
      </c>
      <c r="H7" s="136">
        <v>43556</v>
      </c>
      <c r="I7" s="137">
        <v>1711.0672000000002</v>
      </c>
      <c r="J7" s="137">
        <f t="shared" si="0"/>
        <v>1551.4511830000001</v>
      </c>
      <c r="K7" s="90">
        <f t="shared" si="1"/>
        <v>159.61601700000006</v>
      </c>
      <c r="L7" s="90">
        <f t="shared" si="2"/>
        <v>159.61601700000006</v>
      </c>
      <c r="M7" s="90">
        <f t="shared" si="3"/>
        <v>25477.272882944308</v>
      </c>
      <c r="N7" s="91">
        <f t="shared" si="4"/>
        <v>9.3284481755012333E-2</v>
      </c>
    </row>
    <row r="8" spans="1:14" x14ac:dyDescent="0.3">
      <c r="A8" s="210" t="s">
        <v>54</v>
      </c>
      <c r="B8" s="210"/>
      <c r="C8" s="210"/>
      <c r="D8" s="83">
        <f>AVERAGE(L5:L73)</f>
        <v>331.14266112263897</v>
      </c>
      <c r="H8" s="136">
        <v>43586</v>
      </c>
      <c r="I8" s="137">
        <v>1716.0893999999996</v>
      </c>
      <c r="J8" s="137">
        <f t="shared" si="0"/>
        <v>1567.4127847000002</v>
      </c>
      <c r="K8" s="90">
        <f t="shared" si="1"/>
        <v>148.67661529999941</v>
      </c>
      <c r="L8" s="90">
        <f t="shared" si="2"/>
        <v>148.67661529999941</v>
      </c>
      <c r="M8" s="90">
        <f t="shared" si="3"/>
        <v>22104.735937064019</v>
      </c>
      <c r="N8" s="91">
        <f t="shared" si="4"/>
        <v>8.6636870608255867E-2</v>
      </c>
    </row>
    <row r="9" spans="1:14" x14ac:dyDescent="0.3">
      <c r="A9" s="210" t="s">
        <v>55</v>
      </c>
      <c r="B9" s="210"/>
      <c r="C9" s="210"/>
      <c r="D9" s="83">
        <f>SQRT(AVERAGE(M5:M73))</f>
        <v>418.18711661830821</v>
      </c>
      <c r="H9" s="136">
        <v>43617</v>
      </c>
      <c r="I9" s="137">
        <v>1568.8744999999997</v>
      </c>
      <c r="J9" s="137">
        <f t="shared" si="0"/>
        <v>1582.2804462300001</v>
      </c>
      <c r="K9" s="90">
        <f t="shared" si="1"/>
        <v>-13.405946230000382</v>
      </c>
      <c r="L9" s="90">
        <f t="shared" si="2"/>
        <v>13.405946230000382</v>
      </c>
      <c r="M9" s="90">
        <f t="shared" si="3"/>
        <v>179.71939432166144</v>
      </c>
      <c r="N9" s="91">
        <f t="shared" si="4"/>
        <v>8.5449449462021241E-3</v>
      </c>
    </row>
    <row r="10" spans="1:14" x14ac:dyDescent="0.3">
      <c r="A10" s="210" t="s">
        <v>56</v>
      </c>
      <c r="B10" s="210"/>
      <c r="C10" s="210"/>
      <c r="D10" s="66">
        <f>AVERAGE(N5:N73)</f>
        <v>0.14090192848078315</v>
      </c>
      <c r="H10" s="136">
        <v>43647</v>
      </c>
      <c r="I10" s="137">
        <v>1811.9213</v>
      </c>
      <c r="J10" s="137">
        <f t="shared" si="0"/>
        <v>1580.939851607</v>
      </c>
      <c r="K10" s="90">
        <f t="shared" si="1"/>
        <v>230.98144839299994</v>
      </c>
      <c r="L10" s="90">
        <f t="shared" si="2"/>
        <v>230.98144839299994</v>
      </c>
      <c r="M10" s="90">
        <f t="shared" si="3"/>
        <v>53352.429501728097</v>
      </c>
      <c r="N10" s="91">
        <f t="shared" si="4"/>
        <v>0.127478742257183</v>
      </c>
    </row>
    <row r="11" spans="1:14" x14ac:dyDescent="0.3">
      <c r="D11" s="19"/>
      <c r="H11" s="136">
        <v>43678</v>
      </c>
      <c r="I11" s="137">
        <v>1701.6777999999999</v>
      </c>
      <c r="J11" s="137">
        <f t="shared" si="0"/>
        <v>1604.0379964463</v>
      </c>
      <c r="K11" s="90">
        <f t="shared" si="1"/>
        <v>97.639803553699949</v>
      </c>
      <c r="L11" s="90">
        <f t="shared" si="2"/>
        <v>97.639803553699949</v>
      </c>
      <c r="M11" s="90">
        <f t="shared" si="3"/>
        <v>9533.5312380051164</v>
      </c>
      <c r="N11" s="91">
        <f t="shared" si="4"/>
        <v>5.7378549308041718E-2</v>
      </c>
    </row>
    <row r="12" spans="1:14" x14ac:dyDescent="0.3">
      <c r="A12" s="228" t="s">
        <v>60</v>
      </c>
      <c r="B12" s="228"/>
      <c r="C12" s="228"/>
      <c r="H12" s="136">
        <v>43709</v>
      </c>
      <c r="I12" s="137">
        <v>1672.1728000000001</v>
      </c>
      <c r="J12" s="137">
        <f t="shared" si="0"/>
        <v>1613.80197680167</v>
      </c>
      <c r="K12" s="90">
        <f t="shared" si="1"/>
        <v>58.370823198330072</v>
      </c>
      <c r="L12" s="90">
        <f t="shared" si="2"/>
        <v>58.370823198330072</v>
      </c>
      <c r="M12" s="90">
        <f t="shared" si="3"/>
        <v>3407.1530008507079</v>
      </c>
      <c r="N12" s="91">
        <f t="shared" si="4"/>
        <v>3.4907171793686673E-2</v>
      </c>
    </row>
    <row r="13" spans="1:14" x14ac:dyDescent="0.3">
      <c r="A13" s="222" t="s">
        <v>61</v>
      </c>
      <c r="B13" s="222"/>
      <c r="C13" s="144">
        <f>J4</f>
        <v>1540.1104</v>
      </c>
      <c r="H13" s="136">
        <v>43739</v>
      </c>
      <c r="I13" s="137">
        <v>2021.6523999999997</v>
      </c>
      <c r="J13" s="137">
        <f t="shared" si="0"/>
        <v>1619.6390591215031</v>
      </c>
      <c r="K13" s="90">
        <f t="shared" si="1"/>
        <v>402.01334087849659</v>
      </c>
      <c r="L13" s="90">
        <f t="shared" si="2"/>
        <v>402.01334087849659</v>
      </c>
      <c r="M13" s="90">
        <f t="shared" si="3"/>
        <v>161614.7262442903</v>
      </c>
      <c r="N13" s="91">
        <f t="shared" si="4"/>
        <v>0.19885383900738657</v>
      </c>
    </row>
    <row r="14" spans="1:14" x14ac:dyDescent="0.3">
      <c r="A14" s="232" t="s">
        <v>164</v>
      </c>
      <c r="B14" s="232"/>
      <c r="C14" s="232"/>
      <c r="D14" s="232"/>
      <c r="H14" s="136">
        <v>43770</v>
      </c>
      <c r="I14" s="137">
        <v>1735.9962000000003</v>
      </c>
      <c r="J14" s="137">
        <f t="shared" si="0"/>
        <v>1659.8403932093529</v>
      </c>
      <c r="K14" s="90">
        <f t="shared" si="1"/>
        <v>76.155806790647375</v>
      </c>
      <c r="L14" s="90">
        <f t="shared" si="2"/>
        <v>76.155806790647375</v>
      </c>
      <c r="M14" s="90">
        <f t="shared" si="3"/>
        <v>5799.7069079344128</v>
      </c>
      <c r="N14" s="91">
        <f t="shared" si="4"/>
        <v>4.3868648324603111E-2</v>
      </c>
    </row>
    <row r="15" spans="1:14" x14ac:dyDescent="0.3">
      <c r="A15" s="229" t="s">
        <v>62</v>
      </c>
      <c r="B15" s="230"/>
      <c r="C15" s="230"/>
      <c r="D15" s="231"/>
      <c r="H15" s="136">
        <v>43800</v>
      </c>
      <c r="I15" s="137">
        <v>1958.1587</v>
      </c>
      <c r="J15" s="137">
        <f t="shared" si="0"/>
        <v>1667.4559738884177</v>
      </c>
      <c r="K15" s="90">
        <f t="shared" si="1"/>
        <v>290.70272611158225</v>
      </c>
      <c r="L15" s="90">
        <f t="shared" si="2"/>
        <v>290.70272611158225</v>
      </c>
      <c r="M15" s="90">
        <f t="shared" si="3"/>
        <v>84508.074968705609</v>
      </c>
      <c r="N15" s="91">
        <f t="shared" si="4"/>
        <v>0.14845718383886977</v>
      </c>
    </row>
    <row r="16" spans="1:14" x14ac:dyDescent="0.3">
      <c r="A16" s="224" t="s">
        <v>48</v>
      </c>
      <c r="B16" s="225"/>
      <c r="C16" s="226"/>
      <c r="D16" s="134">
        <v>4.8064889386561314</v>
      </c>
      <c r="H16" s="136">
        <v>43831</v>
      </c>
      <c r="I16" s="137">
        <v>2027.4114999999997</v>
      </c>
      <c r="J16" s="137">
        <f t="shared" si="0"/>
        <v>1696.5262464995758</v>
      </c>
      <c r="K16" s="90">
        <f t="shared" si="1"/>
        <v>330.88525350042391</v>
      </c>
      <c r="L16" s="90">
        <f t="shared" si="2"/>
        <v>330.88525350042391</v>
      </c>
      <c r="M16" s="90">
        <f t="shared" si="3"/>
        <v>109485.0509840398</v>
      </c>
      <c r="N16" s="91">
        <f t="shared" si="4"/>
        <v>0.16320576927793098</v>
      </c>
    </row>
    <row r="17" spans="1:14" x14ac:dyDescent="0.3">
      <c r="A17" s="219" t="s">
        <v>63</v>
      </c>
      <c r="B17" s="220"/>
      <c r="C17" s="221"/>
      <c r="D17" s="53">
        <v>0.99</v>
      </c>
      <c r="H17" s="136">
        <v>43862</v>
      </c>
      <c r="I17" s="137">
        <v>1781.2102</v>
      </c>
      <c r="J17" s="137">
        <f t="shared" si="0"/>
        <v>1729.6147718496184</v>
      </c>
      <c r="K17" s="90">
        <f t="shared" si="1"/>
        <v>51.595428150381622</v>
      </c>
      <c r="L17" s="90">
        <f t="shared" si="2"/>
        <v>51.595428150381622</v>
      </c>
      <c r="M17" s="90">
        <f t="shared" si="3"/>
        <v>2662.0882060211925</v>
      </c>
      <c r="N17" s="91">
        <f t="shared" si="4"/>
        <v>2.8966501623661049E-2</v>
      </c>
    </row>
    <row r="18" spans="1:14" x14ac:dyDescent="0.3">
      <c r="A18" s="224" t="s">
        <v>49</v>
      </c>
      <c r="B18" s="225"/>
      <c r="C18" s="226"/>
      <c r="D18" s="134">
        <v>201.29044809082242</v>
      </c>
      <c r="H18" s="136">
        <v>43891</v>
      </c>
      <c r="I18" s="137">
        <v>1669.7782000000002</v>
      </c>
      <c r="J18" s="137">
        <f t="shared" si="0"/>
        <v>1734.7743146646567</v>
      </c>
      <c r="K18" s="90">
        <f t="shared" si="1"/>
        <v>-64.996114664656488</v>
      </c>
      <c r="L18" s="90">
        <f t="shared" si="2"/>
        <v>64.996114664656488</v>
      </c>
      <c r="M18" s="90">
        <f t="shared" si="3"/>
        <v>4224.4949215011738</v>
      </c>
      <c r="N18" s="91">
        <f t="shared" si="4"/>
        <v>3.8924998939773248E-2</v>
      </c>
    </row>
    <row r="19" spans="1:14" x14ac:dyDescent="0.3">
      <c r="A19" s="219" t="s">
        <v>63</v>
      </c>
      <c r="B19" s="220"/>
      <c r="C19" s="221"/>
      <c r="D19" s="53">
        <v>0.55442307732065688</v>
      </c>
      <c r="H19" s="136">
        <v>43922</v>
      </c>
      <c r="I19" s="137">
        <v>1715.9479999999999</v>
      </c>
      <c r="J19" s="137">
        <f t="shared" si="0"/>
        <v>1728.2747031981912</v>
      </c>
      <c r="K19" s="90">
        <f t="shared" si="1"/>
        <v>-12.326703198191353</v>
      </c>
      <c r="L19" s="90">
        <f t="shared" si="2"/>
        <v>12.326703198191353</v>
      </c>
      <c r="M19" s="90">
        <f t="shared" si="3"/>
        <v>151.94761173630093</v>
      </c>
      <c r="N19" s="91">
        <f t="shared" si="4"/>
        <v>7.1836111573260692E-3</v>
      </c>
    </row>
    <row r="20" spans="1:14" x14ac:dyDescent="0.3">
      <c r="A20" s="224" t="s">
        <v>50</v>
      </c>
      <c r="B20" s="225"/>
      <c r="C20" s="226"/>
      <c r="D20" s="8">
        <v>244.53792481939553</v>
      </c>
      <c r="H20" s="136">
        <v>43952</v>
      </c>
      <c r="I20" s="137">
        <v>1733.7287999999999</v>
      </c>
      <c r="J20" s="137">
        <f t="shared" si="0"/>
        <v>1727.0420328783723</v>
      </c>
      <c r="K20" s="90">
        <f t="shared" si="1"/>
        <v>6.6867671216275539</v>
      </c>
      <c r="L20" s="90">
        <f t="shared" si="2"/>
        <v>6.6867671216275539</v>
      </c>
      <c r="M20" s="90">
        <f t="shared" si="3"/>
        <v>44.712854538879242</v>
      </c>
      <c r="N20" s="91">
        <f t="shared" si="4"/>
        <v>3.8568703026837614E-3</v>
      </c>
    </row>
    <row r="21" spans="1:14" x14ac:dyDescent="0.3">
      <c r="A21" s="219" t="s">
        <v>63</v>
      </c>
      <c r="B21" s="220"/>
      <c r="C21" s="221"/>
      <c r="D21" s="53">
        <v>0.67886672268856829</v>
      </c>
      <c r="H21" s="136">
        <v>43983</v>
      </c>
      <c r="I21" s="137">
        <v>2088.9621999999999</v>
      </c>
      <c r="J21" s="137">
        <f t="shared" si="0"/>
        <v>1727.7107095905353</v>
      </c>
      <c r="K21" s="90">
        <f t="shared" si="1"/>
        <v>361.25149040946462</v>
      </c>
      <c r="L21" s="90">
        <f t="shared" si="2"/>
        <v>361.25149040946462</v>
      </c>
      <c r="M21" s="90">
        <f t="shared" si="3"/>
        <v>130502.63932305951</v>
      </c>
      <c r="N21" s="91">
        <f t="shared" si="4"/>
        <v>0.17293347405207457</v>
      </c>
    </row>
    <row r="22" spans="1:14" x14ac:dyDescent="0.3">
      <c r="A22" s="224" t="s">
        <v>51</v>
      </c>
      <c r="B22" s="225"/>
      <c r="C22" s="226"/>
      <c r="D22" s="135">
        <v>8.7161580876133765E-2</v>
      </c>
      <c r="H22" s="136">
        <v>44013</v>
      </c>
      <c r="I22" s="137">
        <v>2047.6185999999998</v>
      </c>
      <c r="J22" s="137">
        <f t="shared" si="0"/>
        <v>1763.8358586314819</v>
      </c>
      <c r="K22" s="90">
        <f t="shared" si="1"/>
        <v>283.78274136851792</v>
      </c>
      <c r="L22" s="90">
        <f t="shared" si="2"/>
        <v>283.78274136851792</v>
      </c>
      <c r="M22" s="90">
        <f t="shared" si="3"/>
        <v>80532.64429863113</v>
      </c>
      <c r="N22" s="91">
        <f t="shared" si="4"/>
        <v>0.13859160166278914</v>
      </c>
    </row>
    <row r="23" spans="1:14" x14ac:dyDescent="0.3">
      <c r="A23" s="219" t="s">
        <v>63</v>
      </c>
      <c r="B23" s="220"/>
      <c r="C23" s="221"/>
      <c r="D23" s="53">
        <v>0.5544242083545553</v>
      </c>
      <c r="H23" s="136">
        <v>44044</v>
      </c>
      <c r="I23" s="137">
        <v>2133.7365</v>
      </c>
      <c r="J23" s="137">
        <f t="shared" si="0"/>
        <v>1792.2141327683337</v>
      </c>
      <c r="K23" s="90">
        <f t="shared" si="1"/>
        <v>341.52236723166629</v>
      </c>
      <c r="L23" s="90">
        <f t="shared" si="2"/>
        <v>341.52236723166629</v>
      </c>
      <c r="M23" s="90">
        <f t="shared" si="3"/>
        <v>116637.52731952113</v>
      </c>
      <c r="N23" s="91">
        <f t="shared" si="4"/>
        <v>0.16005836111050559</v>
      </c>
    </row>
    <row r="24" spans="1:14" x14ac:dyDescent="0.3">
      <c r="H24" s="136">
        <v>44075</v>
      </c>
      <c r="I24" s="137">
        <v>2378.6444000000001</v>
      </c>
      <c r="J24" s="137">
        <f t="shared" si="0"/>
        <v>1826.3663694915003</v>
      </c>
      <c r="K24" s="90">
        <f t="shared" si="1"/>
        <v>552.2780305084998</v>
      </c>
      <c r="L24" s="90">
        <f t="shared" si="2"/>
        <v>552.2780305084998</v>
      </c>
      <c r="M24" s="90">
        <f t="shared" si="3"/>
        <v>305011.02298234741</v>
      </c>
      <c r="N24" s="91">
        <f t="shared" si="4"/>
        <v>0.23218183874331941</v>
      </c>
    </row>
    <row r="25" spans="1:14" x14ac:dyDescent="0.3">
      <c r="H25" s="136">
        <v>44105</v>
      </c>
      <c r="I25" s="137">
        <v>2686.157099999999</v>
      </c>
      <c r="J25" s="137">
        <f t="shared" si="0"/>
        <v>1881.5941725423504</v>
      </c>
      <c r="K25" s="90">
        <f t="shared" si="1"/>
        <v>804.56292745764858</v>
      </c>
      <c r="L25" s="90">
        <f t="shared" si="2"/>
        <v>804.56292745764858</v>
      </c>
      <c r="M25" s="90">
        <f t="shared" si="3"/>
        <v>647321.50423922145</v>
      </c>
      <c r="N25" s="91">
        <f t="shared" si="4"/>
        <v>0.29952191830390296</v>
      </c>
    </row>
    <row r="26" spans="1:14" x14ac:dyDescent="0.3">
      <c r="H26" s="136">
        <v>44136</v>
      </c>
      <c r="I26" s="137">
        <v>2489.8520999999996</v>
      </c>
      <c r="J26" s="137">
        <f t="shared" si="0"/>
        <v>1962.0504652881154</v>
      </c>
      <c r="K26" s="90">
        <f t="shared" si="1"/>
        <v>527.80163471188416</v>
      </c>
      <c r="L26" s="90">
        <f t="shared" si="2"/>
        <v>527.80163471188416</v>
      </c>
      <c r="M26" s="90">
        <f t="shared" si="3"/>
        <v>278574.5656045372</v>
      </c>
      <c r="N26" s="91">
        <f t="shared" si="4"/>
        <v>0.21198111916442114</v>
      </c>
    </row>
    <row r="27" spans="1:14" x14ac:dyDescent="0.3">
      <c r="H27" s="136">
        <v>44166</v>
      </c>
      <c r="I27" s="137">
        <v>2935.8638999999998</v>
      </c>
      <c r="J27" s="137">
        <f t="shared" si="0"/>
        <v>2014.8306287593041</v>
      </c>
      <c r="K27" s="90">
        <f t="shared" si="1"/>
        <v>921.03327124069574</v>
      </c>
      <c r="L27" s="90">
        <f t="shared" si="2"/>
        <v>921.03327124069574</v>
      </c>
      <c r="M27" s="90">
        <f t="shared" si="3"/>
        <v>848302.28673233697</v>
      </c>
      <c r="N27" s="91">
        <f t="shared" si="4"/>
        <v>0.31371797283950931</v>
      </c>
    </row>
    <row r="28" spans="1:14" x14ac:dyDescent="0.3">
      <c r="H28" s="136">
        <v>44197</v>
      </c>
      <c r="I28" s="137">
        <v>2555.0510000000004</v>
      </c>
      <c r="J28" s="137">
        <f t="shared" si="0"/>
        <v>2106.933955883374</v>
      </c>
      <c r="K28" s="90">
        <f t="shared" si="1"/>
        <v>448.1170441166264</v>
      </c>
      <c r="L28" s="90">
        <f t="shared" si="2"/>
        <v>448.1170441166264</v>
      </c>
      <c r="M28" s="90">
        <f t="shared" si="3"/>
        <v>200808.88522782249</v>
      </c>
      <c r="N28" s="91">
        <f t="shared" si="4"/>
        <v>0.17538477475268649</v>
      </c>
    </row>
    <row r="29" spans="1:14" x14ac:dyDescent="0.3">
      <c r="H29" s="136">
        <v>44228</v>
      </c>
      <c r="I29" s="137">
        <v>2552.8415</v>
      </c>
      <c r="J29" s="137">
        <f t="shared" si="0"/>
        <v>2151.7456602950365</v>
      </c>
      <c r="K29" s="90">
        <f t="shared" si="1"/>
        <v>401.09583970496351</v>
      </c>
      <c r="L29" s="90">
        <f t="shared" si="2"/>
        <v>401.09583970496351</v>
      </c>
      <c r="M29" s="90">
        <f t="shared" si="3"/>
        <v>160877.87262862979</v>
      </c>
      <c r="N29" s="91">
        <f t="shared" si="4"/>
        <v>0.15711740807447838</v>
      </c>
    </row>
    <row r="30" spans="1:14" x14ac:dyDescent="0.3">
      <c r="H30" s="136">
        <v>44256</v>
      </c>
      <c r="I30" s="137">
        <v>3022.4362000000006</v>
      </c>
      <c r="J30" s="137">
        <f t="shared" si="0"/>
        <v>2191.8552442655327</v>
      </c>
      <c r="K30" s="90">
        <f t="shared" si="1"/>
        <v>830.58095573446781</v>
      </c>
      <c r="L30" s="90">
        <f t="shared" si="2"/>
        <v>830.58095573446781</v>
      </c>
      <c r="M30" s="90">
        <f t="shared" si="3"/>
        <v>689864.72402878199</v>
      </c>
      <c r="N30" s="91">
        <f t="shared" si="4"/>
        <v>0.27480512433462373</v>
      </c>
    </row>
    <row r="31" spans="1:14" x14ac:dyDescent="0.3">
      <c r="H31" s="136">
        <v>44287</v>
      </c>
      <c r="I31" s="137">
        <v>2678.3150999999998</v>
      </c>
      <c r="J31" s="137">
        <f t="shared" si="0"/>
        <v>2274.9133398389795</v>
      </c>
      <c r="K31" s="90">
        <f t="shared" si="1"/>
        <v>403.40176016102032</v>
      </c>
      <c r="L31" s="90">
        <f t="shared" si="2"/>
        <v>403.40176016102032</v>
      </c>
      <c r="M31" s="90">
        <f t="shared" si="3"/>
        <v>162732.98010100937</v>
      </c>
      <c r="N31" s="91">
        <f t="shared" si="4"/>
        <v>0.15061773730843706</v>
      </c>
    </row>
    <row r="32" spans="1:14" x14ac:dyDescent="0.3">
      <c r="H32" s="136">
        <v>44317</v>
      </c>
      <c r="I32" s="137">
        <v>2585.9860000000003</v>
      </c>
      <c r="J32" s="137">
        <f t="shared" si="0"/>
        <v>2315.2535158550818</v>
      </c>
      <c r="K32" s="90">
        <f t="shared" si="1"/>
        <v>270.73248414491854</v>
      </c>
      <c r="L32" s="90">
        <f t="shared" si="2"/>
        <v>270.73248414491854</v>
      </c>
      <c r="M32" s="90">
        <f t="shared" si="3"/>
        <v>73296.077971278573</v>
      </c>
      <c r="N32" s="91">
        <f t="shared" si="4"/>
        <v>0.10469216930985648</v>
      </c>
    </row>
    <row r="33" spans="8:14" x14ac:dyDescent="0.3">
      <c r="H33" s="136">
        <v>44348</v>
      </c>
      <c r="I33" s="137">
        <v>2880.2170000000001</v>
      </c>
      <c r="J33" s="137">
        <f t="shared" si="0"/>
        <v>2342.3267642695737</v>
      </c>
      <c r="K33" s="90">
        <f t="shared" si="1"/>
        <v>537.89023573042641</v>
      </c>
      <c r="L33" s="90">
        <f t="shared" si="2"/>
        <v>537.89023573042641</v>
      </c>
      <c r="M33" s="90">
        <f t="shared" si="3"/>
        <v>289325.90569413372</v>
      </c>
      <c r="N33" s="91">
        <f t="shared" si="4"/>
        <v>0.18675337161416183</v>
      </c>
    </row>
    <row r="34" spans="8:14" x14ac:dyDescent="0.3">
      <c r="H34" s="136">
        <v>44378</v>
      </c>
      <c r="I34" s="137">
        <v>3274.616</v>
      </c>
      <c r="J34" s="137">
        <f t="shared" si="0"/>
        <v>2396.1157878426166</v>
      </c>
      <c r="K34" s="90">
        <f t="shared" si="1"/>
        <v>878.50021215738343</v>
      </c>
      <c r="L34" s="90">
        <f t="shared" si="2"/>
        <v>878.50021215738343</v>
      </c>
      <c r="M34" s="90">
        <f t="shared" si="3"/>
        <v>771762.6227605677</v>
      </c>
      <c r="N34" s="91">
        <f t="shared" si="4"/>
        <v>0.26827579543903268</v>
      </c>
    </row>
    <row r="35" spans="8:14" x14ac:dyDescent="0.3">
      <c r="H35" s="136">
        <v>44409</v>
      </c>
      <c r="I35" s="137">
        <v>3596.4000999999998</v>
      </c>
      <c r="J35" s="137">
        <f t="shared" si="0"/>
        <v>2483.9658090583553</v>
      </c>
      <c r="K35" s="90">
        <f t="shared" si="1"/>
        <v>1112.4342909416446</v>
      </c>
      <c r="L35" s="90">
        <f t="shared" si="2"/>
        <v>1112.4342909416446</v>
      </c>
      <c r="M35" s="90">
        <f t="shared" si="3"/>
        <v>1237510.0516628395</v>
      </c>
      <c r="N35" s="91">
        <f t="shared" si="4"/>
        <v>0.30931883550488298</v>
      </c>
    </row>
    <row r="36" spans="8:14" x14ac:dyDescent="0.3">
      <c r="H36" s="136">
        <v>44440</v>
      </c>
      <c r="I36" s="137">
        <v>3172.1139999999996</v>
      </c>
      <c r="J36" s="137">
        <f t="shared" si="0"/>
        <v>2595.2092381525199</v>
      </c>
      <c r="K36" s="90">
        <f t="shared" si="1"/>
        <v>576.90476184747968</v>
      </c>
      <c r="L36" s="90">
        <f t="shared" si="2"/>
        <v>576.90476184747968</v>
      </c>
      <c r="M36" s="90">
        <f t="shared" si="3"/>
        <v>332819.10424229724</v>
      </c>
      <c r="N36" s="91">
        <f t="shared" si="4"/>
        <v>0.18186760054887049</v>
      </c>
    </row>
    <row r="37" spans="8:14" x14ac:dyDescent="0.3">
      <c r="H37" s="136">
        <v>44470</v>
      </c>
      <c r="I37" s="137">
        <v>3174.8695000000002</v>
      </c>
      <c r="J37" s="137">
        <f t="shared" si="0"/>
        <v>2652.8997143372681</v>
      </c>
      <c r="K37" s="90">
        <f t="shared" si="1"/>
        <v>521.96978566273219</v>
      </c>
      <c r="L37" s="90">
        <f t="shared" si="2"/>
        <v>521.96978566273219</v>
      </c>
      <c r="M37" s="90">
        <f t="shared" si="3"/>
        <v>272452.45714479859</v>
      </c>
      <c r="N37" s="91">
        <f t="shared" si="4"/>
        <v>0.16440668999552019</v>
      </c>
    </row>
    <row r="38" spans="8:14" x14ac:dyDescent="0.3">
      <c r="H38" s="136">
        <v>44501</v>
      </c>
      <c r="I38" s="137">
        <v>3462.4186</v>
      </c>
      <c r="J38" s="137">
        <f t="shared" si="0"/>
        <v>2705.0966929035412</v>
      </c>
      <c r="K38" s="90">
        <f t="shared" si="1"/>
        <v>757.32190709645874</v>
      </c>
      <c r="L38" s="90">
        <f t="shared" si="2"/>
        <v>757.32190709645874</v>
      </c>
      <c r="M38" s="90">
        <f t="shared" si="3"/>
        <v>573536.47096821724</v>
      </c>
      <c r="N38" s="91">
        <f t="shared" si="4"/>
        <v>0.21872627044472864</v>
      </c>
    </row>
    <row r="39" spans="8:14" x14ac:dyDescent="0.3">
      <c r="H39" s="136">
        <v>44531</v>
      </c>
      <c r="I39" s="137">
        <v>3538.1590000000001</v>
      </c>
      <c r="J39" s="137">
        <f t="shared" si="0"/>
        <v>2780.8288836131874</v>
      </c>
      <c r="K39" s="90">
        <f t="shared" si="1"/>
        <v>757.33011638681273</v>
      </c>
      <c r="L39" s="90">
        <f t="shared" si="2"/>
        <v>757.33011638681273</v>
      </c>
      <c r="M39" s="90">
        <f t="shared" si="3"/>
        <v>573548.90518646326</v>
      </c>
      <c r="N39" s="91">
        <f t="shared" si="4"/>
        <v>0.21404637733544837</v>
      </c>
    </row>
    <row r="40" spans="8:14" x14ac:dyDescent="0.3">
      <c r="H40" s="136">
        <v>44562</v>
      </c>
      <c r="I40" s="137">
        <v>2908.9084000000003</v>
      </c>
      <c r="J40" s="137">
        <f t="shared" si="0"/>
        <v>2856.5618952518689</v>
      </c>
      <c r="K40" s="90">
        <f t="shared" si="1"/>
        <v>52.346504748131338</v>
      </c>
      <c r="L40" s="90">
        <f t="shared" si="2"/>
        <v>52.346504748131338</v>
      </c>
      <c r="M40" s="90">
        <f t="shared" si="3"/>
        <v>2740.1565593461369</v>
      </c>
      <c r="N40" s="91">
        <f t="shared" si="4"/>
        <v>1.7995239983538611E-2</v>
      </c>
    </row>
    <row r="41" spans="8:14" x14ac:dyDescent="0.3">
      <c r="H41" s="136">
        <v>44593</v>
      </c>
      <c r="I41" s="137">
        <v>2619.9739</v>
      </c>
      <c r="J41" s="137">
        <f t="shared" si="0"/>
        <v>2861.7965457266823</v>
      </c>
      <c r="K41" s="90">
        <f t="shared" si="1"/>
        <v>-241.82264572668237</v>
      </c>
      <c r="L41" s="90">
        <f t="shared" si="2"/>
        <v>241.82264572668237</v>
      </c>
      <c r="M41" s="90">
        <f t="shared" si="3"/>
        <v>58478.191986252532</v>
      </c>
      <c r="N41" s="91">
        <f t="shared" si="4"/>
        <v>9.2299639216513713E-2</v>
      </c>
    </row>
    <row r="42" spans="8:14" x14ac:dyDescent="0.3">
      <c r="H42" s="136">
        <v>44621</v>
      </c>
      <c r="I42" s="137">
        <v>2885.9879000000001</v>
      </c>
      <c r="J42" s="137">
        <f t="shared" si="0"/>
        <v>2837.614281154014</v>
      </c>
      <c r="K42" s="90">
        <f t="shared" si="1"/>
        <v>48.37361884598613</v>
      </c>
      <c r="L42" s="90">
        <f t="shared" si="2"/>
        <v>48.37361884598613</v>
      </c>
      <c r="M42" s="90">
        <f t="shared" si="3"/>
        <v>2340.0070002567445</v>
      </c>
      <c r="N42" s="91">
        <f t="shared" si="4"/>
        <v>1.676154596697586E-2</v>
      </c>
    </row>
    <row r="43" spans="8:14" x14ac:dyDescent="0.3">
      <c r="H43" s="136">
        <v>44652</v>
      </c>
      <c r="I43" s="137">
        <v>2503.1343000000002</v>
      </c>
      <c r="J43" s="137">
        <f t="shared" si="0"/>
        <v>2842.4516430386125</v>
      </c>
      <c r="K43" s="90">
        <f t="shared" si="1"/>
        <v>-339.31734303861231</v>
      </c>
      <c r="L43" s="90">
        <f t="shared" si="2"/>
        <v>339.31734303861231</v>
      </c>
      <c r="M43" s="90">
        <f t="shared" si="3"/>
        <v>115136.2592867833</v>
      </c>
      <c r="N43" s="91">
        <f t="shared" si="4"/>
        <v>0.13555698671006677</v>
      </c>
    </row>
    <row r="44" spans="8:14" x14ac:dyDescent="0.3">
      <c r="H44" s="136">
        <v>44682</v>
      </c>
      <c r="I44" s="137">
        <v>2304.1545999999998</v>
      </c>
      <c r="J44" s="137">
        <f t="shared" si="0"/>
        <v>2808.5199087347514</v>
      </c>
      <c r="K44" s="90">
        <f t="shared" si="1"/>
        <v>-504.36530873475158</v>
      </c>
      <c r="L44" s="90">
        <f t="shared" si="2"/>
        <v>504.36530873475158</v>
      </c>
      <c r="M44" s="90">
        <f t="shared" si="3"/>
        <v>254384.36465510126</v>
      </c>
      <c r="N44" s="91">
        <f t="shared" si="4"/>
        <v>0.21889386620791487</v>
      </c>
    </row>
    <row r="45" spans="8:14" x14ac:dyDescent="0.3">
      <c r="H45" s="136">
        <v>44713</v>
      </c>
      <c r="I45" s="137">
        <v>2290.9642999999996</v>
      </c>
      <c r="J45" s="137">
        <f t="shared" si="0"/>
        <v>2758.0833778612764</v>
      </c>
      <c r="K45" s="90">
        <f t="shared" si="1"/>
        <v>-467.11907786127676</v>
      </c>
      <c r="L45" s="90">
        <f t="shared" si="2"/>
        <v>467.11907786127676</v>
      </c>
      <c r="M45" s="90">
        <f t="shared" si="3"/>
        <v>218200.23290196955</v>
      </c>
      <c r="N45" s="91">
        <f t="shared" si="4"/>
        <v>0.2038962710424064</v>
      </c>
    </row>
    <row r="46" spans="8:14" x14ac:dyDescent="0.3">
      <c r="H46" s="136">
        <v>44743</v>
      </c>
      <c r="I46" s="137">
        <v>2077.4086000000002</v>
      </c>
      <c r="J46" s="137">
        <f t="shared" si="0"/>
        <v>2711.3714700751489</v>
      </c>
      <c r="K46" s="90">
        <f t="shared" si="1"/>
        <v>-633.96287007514866</v>
      </c>
      <c r="L46" s="90">
        <f t="shared" si="2"/>
        <v>633.96287007514866</v>
      </c>
      <c r="M46" s="90">
        <f t="shared" si="3"/>
        <v>401908.92063391983</v>
      </c>
      <c r="N46" s="91">
        <f t="shared" si="4"/>
        <v>0.30517004217424948</v>
      </c>
    </row>
    <row r="47" spans="8:14" x14ac:dyDescent="0.3">
      <c r="H47" s="136">
        <v>44774</v>
      </c>
      <c r="I47" s="137">
        <v>2514.4562000000005</v>
      </c>
      <c r="J47" s="137">
        <f t="shared" si="0"/>
        <v>2647.9751830676341</v>
      </c>
      <c r="K47" s="90">
        <f t="shared" si="1"/>
        <v>-133.5189830676336</v>
      </c>
      <c r="L47" s="90">
        <f t="shared" si="2"/>
        <v>133.5189830676336</v>
      </c>
      <c r="M47" s="90">
        <f t="shared" si="3"/>
        <v>17827.318839415027</v>
      </c>
      <c r="N47" s="91">
        <f t="shared" si="4"/>
        <v>5.3100540414119587E-2</v>
      </c>
    </row>
    <row r="48" spans="8:14" x14ac:dyDescent="0.3">
      <c r="H48" s="136">
        <v>44805</v>
      </c>
      <c r="I48" s="137">
        <v>2095.3431</v>
      </c>
      <c r="J48" s="137">
        <f t="shared" si="0"/>
        <v>2634.6232847608708</v>
      </c>
      <c r="K48" s="90">
        <f t="shared" si="1"/>
        <v>-539.28018476087072</v>
      </c>
      <c r="L48" s="90">
        <f t="shared" si="2"/>
        <v>539.28018476087072</v>
      </c>
      <c r="M48" s="90">
        <f t="shared" si="3"/>
        <v>290823.11767571885</v>
      </c>
      <c r="N48" s="91">
        <f t="shared" si="4"/>
        <v>0.25737082617203394</v>
      </c>
    </row>
    <row r="49" spans="8:14" x14ac:dyDescent="0.3">
      <c r="H49" s="136">
        <v>44835</v>
      </c>
      <c r="I49" s="137">
        <v>1824.0239000000001</v>
      </c>
      <c r="J49" s="137">
        <f t="shared" si="0"/>
        <v>2580.6952662847839</v>
      </c>
      <c r="K49" s="90">
        <f t="shared" si="1"/>
        <v>-756.67136628478374</v>
      </c>
      <c r="L49" s="90">
        <f t="shared" si="2"/>
        <v>756.67136628478374</v>
      </c>
      <c r="M49" s="90">
        <f t="shared" si="3"/>
        <v>572551.55655528139</v>
      </c>
      <c r="N49" s="91">
        <f t="shared" si="4"/>
        <v>0.41483632220212885</v>
      </c>
    </row>
    <row r="50" spans="8:14" x14ac:dyDescent="0.3">
      <c r="H50" s="136">
        <v>44866</v>
      </c>
      <c r="I50" s="137">
        <v>2067.2216000000003</v>
      </c>
      <c r="J50" s="137">
        <f t="shared" si="0"/>
        <v>2505.0281296563057</v>
      </c>
      <c r="K50" s="90">
        <f t="shared" si="1"/>
        <v>-437.80652965630543</v>
      </c>
      <c r="L50" s="90">
        <f t="shared" si="2"/>
        <v>437.80652965630543</v>
      </c>
      <c r="M50" s="90">
        <f t="shared" si="3"/>
        <v>191674.55740969745</v>
      </c>
      <c r="N50" s="91">
        <f t="shared" si="4"/>
        <v>0.21178500149974505</v>
      </c>
    </row>
    <row r="51" spans="8:14" x14ac:dyDescent="0.3">
      <c r="H51" s="136">
        <v>44896</v>
      </c>
      <c r="I51" s="137">
        <v>2285.0744</v>
      </c>
      <c r="J51" s="137">
        <f t="shared" si="0"/>
        <v>2461.2474766906753</v>
      </c>
      <c r="K51" s="90">
        <f t="shared" si="1"/>
        <v>-176.17307669067532</v>
      </c>
      <c r="L51" s="90">
        <f t="shared" si="2"/>
        <v>176.17307669067532</v>
      </c>
      <c r="M51" s="90">
        <f t="shared" si="3"/>
        <v>31036.952950658568</v>
      </c>
      <c r="N51" s="91">
        <f t="shared" si="4"/>
        <v>7.7097304442549142E-2</v>
      </c>
    </row>
    <row r="52" spans="8:14" x14ac:dyDescent="0.3">
      <c r="H52" s="136">
        <v>44927</v>
      </c>
      <c r="I52" s="137">
        <v>2455.3458999999993</v>
      </c>
      <c r="J52" s="137">
        <f t="shared" si="0"/>
        <v>2443.6301690216078</v>
      </c>
      <c r="K52" s="90">
        <f t="shared" si="1"/>
        <v>11.715730978391548</v>
      </c>
      <c r="L52" s="90">
        <f t="shared" si="2"/>
        <v>11.715730978391548</v>
      </c>
      <c r="M52" s="90">
        <f t="shared" si="3"/>
        <v>137.25835235804337</v>
      </c>
      <c r="N52" s="91">
        <f t="shared" si="4"/>
        <v>4.7715195559173765E-3</v>
      </c>
    </row>
    <row r="53" spans="8:14" x14ac:dyDescent="0.3">
      <c r="H53" s="136">
        <v>44958</v>
      </c>
      <c r="I53" s="137">
        <v>2291.4738999999995</v>
      </c>
      <c r="J53" s="137">
        <f t="shared" si="0"/>
        <v>2444.8017421194468</v>
      </c>
      <c r="K53" s="90">
        <f t="shared" si="1"/>
        <v>-153.32784211944727</v>
      </c>
      <c r="L53" s="90">
        <f t="shared" si="2"/>
        <v>153.32784211944727</v>
      </c>
      <c r="M53" s="90">
        <f t="shared" si="3"/>
        <v>23509.427169006147</v>
      </c>
      <c r="N53" s="91">
        <f t="shared" si="4"/>
        <v>6.6912323164338594E-2</v>
      </c>
    </row>
    <row r="54" spans="8:14" x14ac:dyDescent="0.3">
      <c r="H54" s="136">
        <v>44986</v>
      </c>
      <c r="I54" s="137">
        <v>2695.6509000000005</v>
      </c>
      <c r="J54" s="137">
        <f t="shared" si="0"/>
        <v>2429.468957907502</v>
      </c>
      <c r="K54" s="90">
        <f t="shared" si="1"/>
        <v>266.1819420924985</v>
      </c>
      <c r="L54" s="90">
        <f t="shared" si="2"/>
        <v>266.1819420924985</v>
      </c>
      <c r="M54" s="90">
        <f t="shared" si="3"/>
        <v>70852.826296134226</v>
      </c>
      <c r="N54" s="91">
        <f t="shared" si="4"/>
        <v>9.874496066701309E-2</v>
      </c>
    </row>
    <row r="55" spans="8:14" x14ac:dyDescent="0.3">
      <c r="H55" s="136">
        <v>45017</v>
      </c>
      <c r="I55" s="137">
        <v>2312.5554999999999</v>
      </c>
      <c r="J55" s="137">
        <f t="shared" si="0"/>
        <v>2456.0871521167519</v>
      </c>
      <c r="K55" s="90">
        <f t="shared" si="1"/>
        <v>-143.53165211675196</v>
      </c>
      <c r="L55" s="90">
        <f t="shared" si="2"/>
        <v>143.53165211675196</v>
      </c>
      <c r="M55" s="90">
        <f t="shared" si="3"/>
        <v>20601.335159364306</v>
      </c>
      <c r="N55" s="91">
        <f t="shared" si="4"/>
        <v>6.2066251865847959E-2</v>
      </c>
    </row>
    <row r="56" spans="8:14" x14ac:dyDescent="0.3">
      <c r="H56" s="136">
        <v>45047</v>
      </c>
      <c r="I56" s="137">
        <v>2534.8799000000004</v>
      </c>
      <c r="J56" s="137">
        <f t="shared" si="0"/>
        <v>2441.7339869050766</v>
      </c>
      <c r="K56" s="90">
        <f t="shared" si="1"/>
        <v>93.145913094923799</v>
      </c>
      <c r="L56" s="90">
        <f t="shared" si="2"/>
        <v>93.145913094923799</v>
      </c>
      <c r="M56" s="90">
        <f t="shared" si="3"/>
        <v>8676.1611262870974</v>
      </c>
      <c r="N56" s="91">
        <f t="shared" si="4"/>
        <v>3.674569082934611E-2</v>
      </c>
    </row>
    <row r="57" spans="8:14" x14ac:dyDescent="0.3">
      <c r="H57" s="136">
        <v>45078</v>
      </c>
      <c r="I57" s="137">
        <v>2253.3341999999993</v>
      </c>
      <c r="J57" s="137">
        <f t="shared" si="0"/>
        <v>2451.0485782145693</v>
      </c>
      <c r="K57" s="90">
        <f t="shared" si="1"/>
        <v>-197.71437821456993</v>
      </c>
      <c r="L57" s="90">
        <f t="shared" si="2"/>
        <v>197.71437821456993</v>
      </c>
      <c r="M57" s="90">
        <f t="shared" si="3"/>
        <v>39090.975352774003</v>
      </c>
      <c r="N57" s="91">
        <f t="shared" si="4"/>
        <v>8.7743033507666102E-2</v>
      </c>
    </row>
    <row r="58" spans="8:14" x14ac:dyDescent="0.3">
      <c r="H58" s="136">
        <v>45108</v>
      </c>
      <c r="I58" s="137">
        <v>2120.5702999999999</v>
      </c>
      <c r="J58" s="137">
        <f t="shared" si="0"/>
        <v>2431.2771403931124</v>
      </c>
      <c r="K58" s="90">
        <f t="shared" si="1"/>
        <v>-310.70684039311254</v>
      </c>
      <c r="L58" s="90">
        <f t="shared" si="2"/>
        <v>310.70684039311254</v>
      </c>
      <c r="M58" s="90">
        <f t="shared" si="3"/>
        <v>96538.740667071106</v>
      </c>
      <c r="N58" s="91">
        <f t="shared" si="4"/>
        <v>0.14652041500020657</v>
      </c>
    </row>
    <row r="59" spans="8:14" x14ac:dyDescent="0.3">
      <c r="H59" s="136">
        <v>45139</v>
      </c>
      <c r="I59" s="137">
        <v>2372.0720000000001</v>
      </c>
      <c r="J59" s="137">
        <f t="shared" si="0"/>
        <v>2400.2064563538011</v>
      </c>
      <c r="K59" s="90">
        <f t="shared" si="1"/>
        <v>-28.134456353800942</v>
      </c>
      <c r="L59" s="90">
        <f t="shared" si="2"/>
        <v>28.134456353800942</v>
      </c>
      <c r="M59" s="90">
        <f t="shared" si="3"/>
        <v>791.5476343239302</v>
      </c>
      <c r="N59" s="91">
        <f t="shared" si="4"/>
        <v>1.1860709267594298E-2</v>
      </c>
    </row>
    <row r="60" spans="8:14" x14ac:dyDescent="0.3">
      <c r="H60" s="136">
        <v>45170</v>
      </c>
      <c r="I60" s="137">
        <v>1874.3236999999999</v>
      </c>
      <c r="J60" s="137">
        <f t="shared" si="0"/>
        <v>2397.393010718421</v>
      </c>
      <c r="K60" s="90">
        <f t="shared" si="1"/>
        <v>-523.06931071842109</v>
      </c>
      <c r="L60" s="90">
        <f t="shared" si="2"/>
        <v>523.06931071842109</v>
      </c>
      <c r="M60" s="90">
        <f t="shared" si="3"/>
        <v>273601.50381544413</v>
      </c>
      <c r="N60" s="91">
        <f t="shared" si="4"/>
        <v>0.2790709580839324</v>
      </c>
    </row>
    <row r="61" spans="8:14" x14ac:dyDescent="0.3">
      <c r="H61" s="136">
        <v>45200</v>
      </c>
      <c r="I61" s="137">
        <v>2166.0424000000003</v>
      </c>
      <c r="J61" s="137">
        <f t="shared" si="0"/>
        <v>2345.086079646579</v>
      </c>
      <c r="K61" s="90">
        <f t="shared" si="1"/>
        <v>-179.04367964657877</v>
      </c>
      <c r="L61" s="90">
        <f t="shared" si="2"/>
        <v>179.04367964657877</v>
      </c>
      <c r="M61" s="90">
        <f t="shared" si="3"/>
        <v>32056.639221386722</v>
      </c>
      <c r="N61" s="91">
        <f t="shared" si="4"/>
        <v>8.2659360521557076E-2</v>
      </c>
    </row>
    <row r="62" spans="8:14" x14ac:dyDescent="0.3">
      <c r="H62" s="136">
        <v>45231</v>
      </c>
      <c r="I62" s="137">
        <v>2215.1464000000001</v>
      </c>
      <c r="J62" s="137">
        <f t="shared" si="0"/>
        <v>2327.1817116819211</v>
      </c>
      <c r="K62" s="90">
        <f t="shared" si="1"/>
        <v>-112.03531168192103</v>
      </c>
      <c r="L62" s="90">
        <f t="shared" si="2"/>
        <v>112.03531168192103</v>
      </c>
      <c r="M62" s="90">
        <f t="shared" si="3"/>
        <v>12551.911063665191</v>
      </c>
      <c r="N62" s="91">
        <f t="shared" si="4"/>
        <v>5.0576933281665279E-2</v>
      </c>
    </row>
    <row r="63" spans="8:14" x14ac:dyDescent="0.3">
      <c r="H63" s="136">
        <v>45261</v>
      </c>
      <c r="I63" s="137">
        <v>2293.6822000000006</v>
      </c>
      <c r="J63" s="137">
        <f t="shared" si="0"/>
        <v>2315.9781805137291</v>
      </c>
      <c r="K63" s="90">
        <f t="shared" si="1"/>
        <v>-22.295980513728409</v>
      </c>
      <c r="L63" s="90">
        <f t="shared" si="2"/>
        <v>22.295980513728409</v>
      </c>
      <c r="M63" s="90">
        <f t="shared" si="3"/>
        <v>497.11074706855692</v>
      </c>
      <c r="N63" s="91">
        <f t="shared" si="4"/>
        <v>9.7206058074341788E-3</v>
      </c>
    </row>
    <row r="64" spans="8:14" x14ac:dyDescent="0.3">
      <c r="H64" s="136">
        <v>45292</v>
      </c>
      <c r="I64" s="137">
        <v>2132.0893000000001</v>
      </c>
      <c r="J64" s="137">
        <f t="shared" si="0"/>
        <v>2313.7485824623564</v>
      </c>
      <c r="K64" s="90">
        <f t="shared" si="1"/>
        <v>-181.65928246235626</v>
      </c>
      <c r="L64" s="90">
        <f t="shared" si="2"/>
        <v>181.65928246235626</v>
      </c>
      <c r="M64" s="90">
        <f t="shared" si="3"/>
        <v>33000.094904738136</v>
      </c>
      <c r="N64" s="91">
        <f t="shared" si="4"/>
        <v>8.5202473677981616E-2</v>
      </c>
    </row>
    <row r="65" spans="8:14" x14ac:dyDescent="0.3">
      <c r="H65" s="136">
        <v>45323</v>
      </c>
      <c r="I65" s="137">
        <v>2057.4737999999998</v>
      </c>
      <c r="J65" s="137">
        <f t="shared" si="0"/>
        <v>2295.5826542161212</v>
      </c>
      <c r="K65" s="90">
        <f t="shared" si="1"/>
        <v>-238.10885421612147</v>
      </c>
      <c r="L65" s="90">
        <f t="shared" si="2"/>
        <v>238.10885421612147</v>
      </c>
      <c r="M65" s="90">
        <f t="shared" si="3"/>
        <v>56695.826456114191</v>
      </c>
      <c r="N65" s="91">
        <f t="shared" si="4"/>
        <v>0.11572874182705097</v>
      </c>
    </row>
    <row r="66" spans="8:14" x14ac:dyDescent="0.3">
      <c r="H66" s="136">
        <v>45352</v>
      </c>
      <c r="I66" s="137">
        <v>1948.9763999999998</v>
      </c>
      <c r="J66" s="137">
        <f t="shared" si="0"/>
        <v>2271.7717687945092</v>
      </c>
      <c r="K66" s="90">
        <f t="shared" si="1"/>
        <v>-322.79536879450939</v>
      </c>
      <c r="L66" s="90">
        <f t="shared" si="2"/>
        <v>322.79536879450939</v>
      </c>
      <c r="M66" s="90">
        <f t="shared" si="3"/>
        <v>104196.85011518332</v>
      </c>
      <c r="N66" s="91">
        <f t="shared" si="4"/>
        <v>0.16562302590965669</v>
      </c>
    </row>
    <row r="67" spans="8:14" x14ac:dyDescent="0.3">
      <c r="H67" s="136">
        <v>45383</v>
      </c>
      <c r="I67" s="137">
        <v>2017.6603</v>
      </c>
      <c r="J67" s="137">
        <f t="shared" si="0"/>
        <v>2239.4922319150583</v>
      </c>
      <c r="K67" s="90">
        <f t="shared" si="1"/>
        <v>-221.83193191505825</v>
      </c>
      <c r="L67" s="90">
        <f t="shared" si="2"/>
        <v>221.83193191505825</v>
      </c>
      <c r="M67" s="90">
        <f t="shared" si="3"/>
        <v>49209.406017167035</v>
      </c>
      <c r="N67" s="91">
        <f t="shared" si="4"/>
        <v>0.1099451339331295</v>
      </c>
    </row>
    <row r="68" spans="8:14" x14ac:dyDescent="0.3">
      <c r="H68" s="136">
        <v>45413</v>
      </c>
      <c r="I68" s="137">
        <v>2016.5891999999999</v>
      </c>
      <c r="J68" s="137">
        <f t="shared" si="0"/>
        <v>2217.3090387235525</v>
      </c>
      <c r="K68" s="90">
        <f t="shared" si="1"/>
        <v>-200.71983872355258</v>
      </c>
      <c r="L68" s="90">
        <f t="shared" si="2"/>
        <v>200.71983872355258</v>
      </c>
      <c r="M68" s="90">
        <f t="shared" si="3"/>
        <v>40288.453657208956</v>
      </c>
      <c r="N68" s="91">
        <f t="shared" si="4"/>
        <v>9.953432197472474E-2</v>
      </c>
    </row>
    <row r="69" spans="8:14" x14ac:dyDescent="0.3">
      <c r="H69" s="136">
        <v>45444</v>
      </c>
      <c r="I69" s="137">
        <v>1778.9848999999997</v>
      </c>
      <c r="J69" s="137">
        <f t="shared" ref="J69:J73" si="5">alpha*I68+(1-alpha)*J68</f>
        <v>2197.2370548511972</v>
      </c>
      <c r="K69" s="90">
        <f t="shared" ref="K69:K73" si="6">I69-J69</f>
        <v>-418.25215485119747</v>
      </c>
      <c r="L69" s="90">
        <f t="shared" ref="L69:L73" si="7">ABS(K69)</f>
        <v>418.25215485119747</v>
      </c>
      <c r="M69" s="90">
        <f t="shared" ref="M69:M73" si="8">K69^2</f>
        <v>174934.86503767007</v>
      </c>
      <c r="N69" s="91">
        <f t="shared" ref="N69:N73" si="9">L69/I69</f>
        <v>0.23510719784704048</v>
      </c>
    </row>
    <row r="70" spans="8:14" x14ac:dyDescent="0.3">
      <c r="H70" s="136">
        <v>45474</v>
      </c>
      <c r="I70" s="137">
        <v>1609.5408000000002</v>
      </c>
      <c r="J70" s="137">
        <f t="shared" si="5"/>
        <v>2155.4118393660774</v>
      </c>
      <c r="K70" s="90">
        <f t="shared" si="6"/>
        <v>-545.87103936607718</v>
      </c>
      <c r="L70" s="90">
        <f t="shared" si="7"/>
        <v>545.87103936607718</v>
      </c>
      <c r="M70" s="90">
        <f t="shared" si="8"/>
        <v>297975.19161860138</v>
      </c>
      <c r="N70" s="91">
        <f t="shared" si="9"/>
        <v>0.33914706565131936</v>
      </c>
    </row>
    <row r="71" spans="8:14" x14ac:dyDescent="0.3">
      <c r="H71" s="136">
        <v>45505</v>
      </c>
      <c r="I71" s="137">
        <v>1739.7994000000001</v>
      </c>
      <c r="J71" s="137">
        <f t="shared" si="5"/>
        <v>2100.8247354294699</v>
      </c>
      <c r="K71" s="90">
        <f t="shared" si="6"/>
        <v>-361.02533542946981</v>
      </c>
      <c r="L71" s="90">
        <f t="shared" si="7"/>
        <v>361.02533542946981</v>
      </c>
      <c r="M71" s="90">
        <f t="shared" si="8"/>
        <v>130339.29282196119</v>
      </c>
      <c r="N71" s="91">
        <f t="shared" si="9"/>
        <v>0.20750974820974752</v>
      </c>
    </row>
    <row r="72" spans="8:14" x14ac:dyDescent="0.3">
      <c r="H72" s="136">
        <v>45536</v>
      </c>
      <c r="I72" s="137">
        <v>1654.92</v>
      </c>
      <c r="J72" s="137">
        <f t="shared" si="5"/>
        <v>2064.7222018865232</v>
      </c>
      <c r="K72" s="90">
        <f t="shared" si="6"/>
        <v>-409.80220188652311</v>
      </c>
      <c r="L72" s="90">
        <f t="shared" si="7"/>
        <v>409.80220188652311</v>
      </c>
      <c r="M72" s="90">
        <f t="shared" si="8"/>
        <v>167937.84467104264</v>
      </c>
      <c r="N72" s="91">
        <f t="shared" si="9"/>
        <v>0.24762659336192872</v>
      </c>
    </row>
    <row r="73" spans="8:14" x14ac:dyDescent="0.3">
      <c r="H73" s="136">
        <v>45566</v>
      </c>
      <c r="I73" s="137">
        <v>1870.5900000000001</v>
      </c>
      <c r="J73" s="137">
        <f t="shared" si="5"/>
        <v>2023.7419816978709</v>
      </c>
      <c r="K73" s="90">
        <f t="shared" si="6"/>
        <v>-153.15198169787072</v>
      </c>
      <c r="L73" s="90">
        <f t="shared" si="7"/>
        <v>153.15198169787072</v>
      </c>
      <c r="M73" s="90">
        <f t="shared" si="8"/>
        <v>23455.529497984928</v>
      </c>
      <c r="N73" s="91">
        <f t="shared" si="9"/>
        <v>8.187362366839912E-2</v>
      </c>
    </row>
    <row r="74" spans="8:14" x14ac:dyDescent="0.3">
      <c r="H74" s="142">
        <v>45597</v>
      </c>
      <c r="I74" s="143"/>
      <c r="J74" s="139">
        <f>alpha*I73+(1-alpha)*J73</f>
        <v>2008.4267835280839</v>
      </c>
      <c r="K74" s="143"/>
      <c r="L74" s="143"/>
      <c r="M74" s="143"/>
      <c r="N74" s="143"/>
    </row>
  </sheetData>
  <mergeCells count="20">
    <mergeCell ref="A23:C23"/>
    <mergeCell ref="A17:C17"/>
    <mergeCell ref="A18:C18"/>
    <mergeCell ref="A19:C19"/>
    <mergeCell ref="A20:C20"/>
    <mergeCell ref="A21:C21"/>
    <mergeCell ref="A22:C22"/>
    <mergeCell ref="A16:C16"/>
    <mergeCell ref="A1:F1"/>
    <mergeCell ref="A3:C3"/>
    <mergeCell ref="A4:B4"/>
    <mergeCell ref="A6:D6"/>
    <mergeCell ref="A7:C7"/>
    <mergeCell ref="A8:C8"/>
    <mergeCell ref="A9:C9"/>
    <mergeCell ref="A10:C10"/>
    <mergeCell ref="A12:C12"/>
    <mergeCell ref="A13:B13"/>
    <mergeCell ref="A15:D15"/>
    <mergeCell ref="A14:D14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62CA-D250-49D8-A2DF-0FD7BD86CA7E}">
  <dimension ref="A1:M85"/>
  <sheetViews>
    <sheetView zoomScale="85" zoomScaleNormal="85" workbookViewId="0">
      <selection activeCell="I75" sqref="I75"/>
    </sheetView>
  </sheetViews>
  <sheetFormatPr defaultRowHeight="15.6" x14ac:dyDescent="0.3"/>
  <cols>
    <col min="1" max="1" width="24.8984375" bestFit="1" customWidth="1"/>
    <col min="2" max="2" width="25.3984375" customWidth="1"/>
    <col min="6" max="6" width="13.19921875" bestFit="1" customWidth="1"/>
    <col min="7" max="7" width="9.296875" bestFit="1" customWidth="1"/>
    <col min="8" max="8" width="8.8984375" bestFit="1" customWidth="1"/>
    <col min="9" max="9" width="14.59765625" customWidth="1"/>
    <col min="10" max="10" width="9.3984375" bestFit="1" customWidth="1"/>
    <col min="11" max="11" width="10.59765625" customWidth="1"/>
    <col min="12" max="12" width="12.296875" bestFit="1" customWidth="1"/>
    <col min="13" max="13" width="16.69921875" bestFit="1" customWidth="1"/>
  </cols>
  <sheetData>
    <row r="1" spans="1:13" x14ac:dyDescent="0.3">
      <c r="A1" s="233" t="s">
        <v>136</v>
      </c>
      <c r="B1" s="233"/>
    </row>
    <row r="2" spans="1:13" x14ac:dyDescent="0.3">
      <c r="A2" s="40"/>
      <c r="B2" s="40"/>
    </row>
    <row r="3" spans="1:13" x14ac:dyDescent="0.3">
      <c r="A3" s="233" t="s">
        <v>58</v>
      </c>
      <c r="B3" s="233"/>
      <c r="E3" s="19" t="s">
        <v>0</v>
      </c>
      <c r="F3" s="19" t="s">
        <v>1</v>
      </c>
      <c r="G3" s="19" t="s">
        <v>67</v>
      </c>
      <c r="H3" s="19" t="s">
        <v>68</v>
      </c>
      <c r="I3" s="19" t="s">
        <v>69</v>
      </c>
      <c r="J3" s="19" t="s">
        <v>65</v>
      </c>
      <c r="K3" s="19" t="s">
        <v>66</v>
      </c>
      <c r="L3" s="19" t="s">
        <v>28</v>
      </c>
      <c r="M3" s="19" t="s">
        <v>30</v>
      </c>
    </row>
    <row r="4" spans="1:13" x14ac:dyDescent="0.3">
      <c r="A4" s="37" t="s">
        <v>59</v>
      </c>
      <c r="B4" s="42">
        <v>0.2</v>
      </c>
      <c r="E4" s="136">
        <v>43466</v>
      </c>
      <c r="F4" s="14">
        <v>1540.1104</v>
      </c>
      <c r="G4" s="92">
        <f>F4</f>
        <v>1540.1104</v>
      </c>
      <c r="H4" s="140">
        <v>0</v>
      </c>
      <c r="I4" s="140"/>
      <c r="J4" s="143">
        <v>0</v>
      </c>
      <c r="K4" s="143">
        <v>0</v>
      </c>
      <c r="L4" s="143">
        <v>0</v>
      </c>
      <c r="M4" s="143">
        <v>0</v>
      </c>
    </row>
    <row r="5" spans="1:13" x14ac:dyDescent="0.3">
      <c r="A5" s="37" t="s">
        <v>70</v>
      </c>
      <c r="B5" s="42">
        <v>0.1</v>
      </c>
      <c r="E5" s="136">
        <v>43497</v>
      </c>
      <c r="F5" s="14">
        <v>1501.1140999999998</v>
      </c>
      <c r="G5" s="92">
        <f t="shared" ref="G5:G68" si="0">alpha*(F5)+(1-alpha)*(F4+H4)</f>
        <v>1532.31114</v>
      </c>
      <c r="H5" s="90">
        <f t="shared" ref="H5:H68" si="1">beta*(G5-G4)+(1-beta)*H4</f>
        <v>-0.77992600000000045</v>
      </c>
      <c r="I5" s="90">
        <f t="shared" ref="I5:I67" si="2">G4+H4</f>
        <v>1540.1104</v>
      </c>
      <c r="J5" s="147">
        <f t="shared" ref="J5:J67" si="3">F5-I5</f>
        <v>-38.996300000000247</v>
      </c>
      <c r="K5" s="138">
        <f t="shared" ref="K5:K67" si="4">ABS(J5)</f>
        <v>38.996300000000247</v>
      </c>
      <c r="L5" s="146">
        <f t="shared" ref="L5:L67" si="5">J5^2</f>
        <v>1520.7114136900193</v>
      </c>
      <c r="M5" s="91">
        <f t="shared" ref="M5:M67" si="6">K5/F5</f>
        <v>2.5978238429710476E-2</v>
      </c>
    </row>
    <row r="6" spans="1:13" x14ac:dyDescent="0.3">
      <c r="A6" s="40"/>
      <c r="B6" s="40"/>
      <c r="E6" s="136">
        <v>43525</v>
      </c>
      <c r="F6" s="14">
        <v>1688.6149</v>
      </c>
      <c r="G6" s="92">
        <f t="shared" si="0"/>
        <v>1537.9903191999999</v>
      </c>
      <c r="H6" s="90">
        <f t="shared" si="1"/>
        <v>-0.13401548000000962</v>
      </c>
      <c r="I6" s="90">
        <f t="shared" si="2"/>
        <v>1531.5312140000001</v>
      </c>
      <c r="J6" s="147">
        <f t="shared" si="3"/>
        <v>157.08368599999994</v>
      </c>
      <c r="K6" s="138">
        <f t="shared" si="4"/>
        <v>157.08368599999994</v>
      </c>
      <c r="L6" s="146">
        <f t="shared" si="5"/>
        <v>24675.284407346579</v>
      </c>
      <c r="M6" s="91">
        <f t="shared" si="6"/>
        <v>9.3025168734446162E-2</v>
      </c>
    </row>
    <row r="7" spans="1:13" x14ac:dyDescent="0.3">
      <c r="A7" s="233" t="s">
        <v>17</v>
      </c>
      <c r="B7" s="233"/>
      <c r="E7" s="136">
        <v>43556</v>
      </c>
      <c r="F7" s="14">
        <v>1711.0672000000002</v>
      </c>
      <c r="G7" s="92">
        <f t="shared" si="0"/>
        <v>1692.9981476160001</v>
      </c>
      <c r="H7" s="90">
        <f t="shared" si="1"/>
        <v>15.380168909600009</v>
      </c>
      <c r="I7" s="90">
        <f t="shared" si="2"/>
        <v>1537.8563037199999</v>
      </c>
      <c r="J7" s="147">
        <f t="shared" si="3"/>
        <v>173.21089628000027</v>
      </c>
      <c r="K7" s="138">
        <f t="shared" si="4"/>
        <v>173.21089628000027</v>
      </c>
      <c r="L7" s="146">
        <f t="shared" si="5"/>
        <v>30002.014590121013</v>
      </c>
      <c r="M7" s="91">
        <f t="shared" si="6"/>
        <v>0.10122974496852037</v>
      </c>
    </row>
    <row r="8" spans="1:13" x14ac:dyDescent="0.3">
      <c r="A8" s="37" t="s">
        <v>53</v>
      </c>
      <c r="B8" s="145">
        <f>AVERAGE(J5:J73)</f>
        <v>-7.3085938811371509</v>
      </c>
      <c r="E8" s="136">
        <v>43586</v>
      </c>
      <c r="F8" s="14">
        <v>1716.0893999999996</v>
      </c>
      <c r="G8" s="92">
        <f t="shared" si="0"/>
        <v>1724.3757751276803</v>
      </c>
      <c r="H8" s="90">
        <f t="shared" si="1"/>
        <v>16.97991476980803</v>
      </c>
      <c r="I8" s="90">
        <f t="shared" si="2"/>
        <v>1708.3783165256002</v>
      </c>
      <c r="J8" s="147">
        <f t="shared" si="3"/>
        <v>7.7110834743994019</v>
      </c>
      <c r="K8" s="138">
        <f t="shared" si="4"/>
        <v>7.7110834743994019</v>
      </c>
      <c r="L8" s="146">
        <f t="shared" si="5"/>
        <v>59.460808349155549</v>
      </c>
      <c r="M8" s="91">
        <f t="shared" si="6"/>
        <v>4.493404291407781E-3</v>
      </c>
    </row>
    <row r="9" spans="1:13" x14ac:dyDescent="0.3">
      <c r="A9" s="37" t="s">
        <v>54</v>
      </c>
      <c r="B9" s="38">
        <f>AVERAGE(K5:K73)</f>
        <v>224.54671228402404</v>
      </c>
      <c r="E9" s="136">
        <v>43617</v>
      </c>
      <c r="F9" s="14">
        <v>1568.8744999999997</v>
      </c>
      <c r="G9" s="92">
        <f t="shared" si="0"/>
        <v>1700.230351815846</v>
      </c>
      <c r="H9" s="90">
        <f t="shared" si="1"/>
        <v>12.867380961643796</v>
      </c>
      <c r="I9" s="90">
        <f t="shared" si="2"/>
        <v>1741.3556898974882</v>
      </c>
      <c r="J9" s="147">
        <f t="shared" si="3"/>
        <v>-172.48118989748855</v>
      </c>
      <c r="K9" s="138">
        <f t="shared" si="4"/>
        <v>172.48118989748855</v>
      </c>
      <c r="L9" s="146">
        <f t="shared" si="5"/>
        <v>29749.760868453504</v>
      </c>
      <c r="M9" s="91">
        <f t="shared" si="6"/>
        <v>0.10993944378437445</v>
      </c>
    </row>
    <row r="10" spans="1:13" x14ac:dyDescent="0.3">
      <c r="A10" s="37" t="s">
        <v>55</v>
      </c>
      <c r="B10" s="38">
        <f>SQRT(AVERAGE(L5:L73))</f>
        <v>291.15660231544842</v>
      </c>
      <c r="E10" s="136">
        <v>43647</v>
      </c>
      <c r="F10" s="14">
        <v>1811.9213</v>
      </c>
      <c r="G10" s="92">
        <f t="shared" si="0"/>
        <v>1627.7777647693149</v>
      </c>
      <c r="H10" s="90">
        <f t="shared" si="1"/>
        <v>4.3353841608263064</v>
      </c>
      <c r="I10" s="90">
        <f t="shared" si="2"/>
        <v>1713.0977327774899</v>
      </c>
      <c r="J10" s="147">
        <f t="shared" si="3"/>
        <v>98.823567222510064</v>
      </c>
      <c r="K10" s="138">
        <f t="shared" si="4"/>
        <v>98.823567222510064</v>
      </c>
      <c r="L10" s="146">
        <f t="shared" si="5"/>
        <v>9766.0974385819663</v>
      </c>
      <c r="M10" s="91">
        <f t="shared" si="6"/>
        <v>5.4540761357852609E-2</v>
      </c>
    </row>
    <row r="11" spans="1:13" x14ac:dyDescent="0.3">
      <c r="A11" s="37" t="s">
        <v>56</v>
      </c>
      <c r="B11" s="45">
        <f>AVERAGE(M5:M73)</f>
        <v>9.7287179219371966E-2</v>
      </c>
      <c r="E11" s="136">
        <v>43678</v>
      </c>
      <c r="F11" s="14">
        <v>1701.6777999999999</v>
      </c>
      <c r="G11" s="92">
        <f t="shared" si="0"/>
        <v>1793.3409073286612</v>
      </c>
      <c r="H11" s="90">
        <f t="shared" si="1"/>
        <v>20.458160000678301</v>
      </c>
      <c r="I11" s="90">
        <f t="shared" si="2"/>
        <v>1632.1131489301413</v>
      </c>
      <c r="J11" s="147">
        <f t="shared" si="3"/>
        <v>69.564651069858655</v>
      </c>
      <c r="K11" s="138">
        <f t="shared" si="4"/>
        <v>69.564651069858655</v>
      </c>
      <c r="L11" s="146">
        <f t="shared" si="5"/>
        <v>4839.2406784711866</v>
      </c>
      <c r="M11" s="91">
        <f t="shared" si="6"/>
        <v>4.0880036790665458E-2</v>
      </c>
    </row>
    <row r="12" spans="1:13" x14ac:dyDescent="0.3">
      <c r="A12" s="40"/>
      <c r="B12" s="40"/>
      <c r="E12" s="136">
        <v>43709</v>
      </c>
      <c r="F12" s="14">
        <v>1672.1728000000001</v>
      </c>
      <c r="G12" s="92">
        <f t="shared" si="0"/>
        <v>1712.1433280005426</v>
      </c>
      <c r="H12" s="90">
        <f t="shared" si="1"/>
        <v>10.292586067798617</v>
      </c>
      <c r="I12" s="90">
        <f t="shared" si="2"/>
        <v>1813.7990673293396</v>
      </c>
      <c r="J12" s="147">
        <f t="shared" si="3"/>
        <v>-141.6262673293395</v>
      </c>
      <c r="K12" s="138">
        <f t="shared" si="4"/>
        <v>141.6262673293395</v>
      </c>
      <c r="L12" s="146">
        <f t="shared" si="5"/>
        <v>20057.999597641538</v>
      </c>
      <c r="M12" s="91">
        <f t="shared" si="6"/>
        <v>8.4695952074653705E-2</v>
      </c>
    </row>
    <row r="13" spans="1:13" x14ac:dyDescent="0.3">
      <c r="A13" s="233" t="s">
        <v>71</v>
      </c>
      <c r="B13" s="233"/>
      <c r="E13" s="136">
        <v>43739</v>
      </c>
      <c r="F13" s="14">
        <v>2021.6523999999997</v>
      </c>
      <c r="G13" s="92">
        <f t="shared" si="0"/>
        <v>1750.3027888542388</v>
      </c>
      <c r="H13" s="90">
        <f t="shared" si="1"/>
        <v>13.079273546388372</v>
      </c>
      <c r="I13" s="90">
        <f t="shared" si="2"/>
        <v>1722.4359140683412</v>
      </c>
      <c r="J13" s="147">
        <f t="shared" si="3"/>
        <v>299.21648593165855</v>
      </c>
      <c r="K13" s="138">
        <f t="shared" si="4"/>
        <v>299.21648593165855</v>
      </c>
      <c r="L13" s="146">
        <f t="shared" si="5"/>
        <v>89530.505453290418</v>
      </c>
      <c r="M13" s="91">
        <f t="shared" si="6"/>
        <v>0.14800590147527765</v>
      </c>
    </row>
    <row r="14" spans="1:13" x14ac:dyDescent="0.3">
      <c r="A14" s="28" t="s">
        <v>48</v>
      </c>
      <c r="B14" s="60">
        <v>-12.777512429962908</v>
      </c>
      <c r="E14" s="136">
        <v>43770</v>
      </c>
      <c r="F14" s="14">
        <v>1735.9962000000003</v>
      </c>
      <c r="G14" s="92">
        <f t="shared" si="0"/>
        <v>1974.9845788371106</v>
      </c>
      <c r="H14" s="90">
        <f t="shared" si="1"/>
        <v>34.239525190036716</v>
      </c>
      <c r="I14" s="90">
        <f t="shared" si="2"/>
        <v>1763.3820624006271</v>
      </c>
      <c r="J14" s="147">
        <f t="shared" si="3"/>
        <v>-27.38586240062682</v>
      </c>
      <c r="K14" s="138">
        <f t="shared" si="4"/>
        <v>27.38586240062682</v>
      </c>
      <c r="L14" s="146">
        <f t="shared" si="5"/>
        <v>749.98545942606574</v>
      </c>
      <c r="M14" s="91">
        <f t="shared" si="6"/>
        <v>1.5775300890996661E-2</v>
      </c>
    </row>
    <row r="15" spans="1:13" x14ac:dyDescent="0.3">
      <c r="A15" s="59" t="s">
        <v>63</v>
      </c>
      <c r="B15" s="62">
        <v>1.0000000000000009E-2</v>
      </c>
      <c r="E15" s="136">
        <v>43800</v>
      </c>
      <c r="F15" s="14">
        <v>1958.1587</v>
      </c>
      <c r="G15" s="92">
        <f t="shared" si="0"/>
        <v>1807.8203201520298</v>
      </c>
      <c r="H15" s="90">
        <f t="shared" si="1"/>
        <v>14.099146802524967</v>
      </c>
      <c r="I15" s="90">
        <f t="shared" si="2"/>
        <v>2009.2241040271474</v>
      </c>
      <c r="J15" s="147">
        <f t="shared" si="3"/>
        <v>-51.065404027147451</v>
      </c>
      <c r="K15" s="138">
        <f t="shared" si="4"/>
        <v>51.065404027147451</v>
      </c>
      <c r="L15" s="146">
        <f t="shared" si="5"/>
        <v>2607.6754884558072</v>
      </c>
      <c r="M15" s="91">
        <f t="shared" si="6"/>
        <v>2.60782765090222E-2</v>
      </c>
    </row>
    <row r="16" spans="1:13" x14ac:dyDescent="0.3">
      <c r="A16" s="61" t="s">
        <v>72</v>
      </c>
      <c r="B16" s="31">
        <v>4.1883516742309015E-2</v>
      </c>
      <c r="E16" s="136">
        <v>43831</v>
      </c>
      <c r="F16" s="14">
        <v>2027.4114999999997</v>
      </c>
      <c r="G16" s="92">
        <f t="shared" si="0"/>
        <v>1983.2885774420199</v>
      </c>
      <c r="H16" s="90">
        <f t="shared" si="1"/>
        <v>30.236057851271482</v>
      </c>
      <c r="I16" s="90">
        <f t="shared" si="2"/>
        <v>1821.9194669545548</v>
      </c>
      <c r="J16" s="147">
        <f t="shared" si="3"/>
        <v>205.49203304544494</v>
      </c>
      <c r="K16" s="138">
        <f t="shared" si="4"/>
        <v>205.49203304544494</v>
      </c>
      <c r="L16" s="146">
        <f t="shared" si="5"/>
        <v>42226.975645150233</v>
      </c>
      <c r="M16" s="91">
        <f t="shared" si="6"/>
        <v>0.10135684494511596</v>
      </c>
    </row>
    <row r="17" spans="1:13" x14ac:dyDescent="0.3">
      <c r="A17" s="28" t="s">
        <v>49</v>
      </c>
      <c r="B17" s="60">
        <v>208.5812898276115</v>
      </c>
      <c r="E17" s="136">
        <v>43862</v>
      </c>
      <c r="F17" s="14">
        <v>1781.2102</v>
      </c>
      <c r="G17" s="92">
        <f t="shared" si="0"/>
        <v>2002.3600862810172</v>
      </c>
      <c r="H17" s="90">
        <f t="shared" si="1"/>
        <v>29.119602950044058</v>
      </c>
      <c r="I17" s="90">
        <f t="shared" si="2"/>
        <v>2013.5246352932913</v>
      </c>
      <c r="J17" s="147">
        <f t="shared" si="3"/>
        <v>-232.31443529329135</v>
      </c>
      <c r="K17" s="138">
        <f t="shared" si="4"/>
        <v>232.31443529329135</v>
      </c>
      <c r="L17" s="146">
        <f t="shared" si="5"/>
        <v>53969.996845640853</v>
      </c>
      <c r="M17" s="91">
        <f t="shared" si="6"/>
        <v>0.13042505331110912</v>
      </c>
    </row>
    <row r="18" spans="1:13" x14ac:dyDescent="0.3">
      <c r="A18" s="59" t="s">
        <v>63</v>
      </c>
      <c r="B18" s="62">
        <v>0.53823692631768782</v>
      </c>
      <c r="E18" s="136">
        <v>43891</v>
      </c>
      <c r="F18" s="14">
        <v>1669.7782000000002</v>
      </c>
      <c r="G18" s="92">
        <f t="shared" si="0"/>
        <v>1782.2194823600355</v>
      </c>
      <c r="H18" s="90">
        <f t="shared" si="1"/>
        <v>4.193582262941483</v>
      </c>
      <c r="I18" s="90">
        <f t="shared" si="2"/>
        <v>2031.4796892310612</v>
      </c>
      <c r="J18" s="147">
        <f t="shared" si="3"/>
        <v>-361.70148923106103</v>
      </c>
      <c r="K18" s="138">
        <f t="shared" si="4"/>
        <v>361.70148923106103</v>
      </c>
      <c r="L18" s="146">
        <f t="shared" si="5"/>
        <v>130827.96731196735</v>
      </c>
      <c r="M18" s="91">
        <f t="shared" si="6"/>
        <v>0.21661648788507418</v>
      </c>
    </row>
    <row r="19" spans="1:13" x14ac:dyDescent="0.3">
      <c r="A19" s="61" t="s">
        <v>72</v>
      </c>
      <c r="B19" s="31">
        <v>9.9999999999999985E-3</v>
      </c>
      <c r="E19" s="136">
        <v>43922</v>
      </c>
      <c r="F19" s="14">
        <v>1715.9479999999999</v>
      </c>
      <c r="G19" s="92">
        <f t="shared" si="0"/>
        <v>1682.3670258103532</v>
      </c>
      <c r="H19" s="90">
        <f t="shared" si="1"/>
        <v>-6.2110216183208973</v>
      </c>
      <c r="I19" s="90">
        <f t="shared" si="2"/>
        <v>1786.4130646229769</v>
      </c>
      <c r="J19" s="147">
        <f t="shared" si="3"/>
        <v>-70.465064622977025</v>
      </c>
      <c r="K19" s="138">
        <f t="shared" si="4"/>
        <v>70.465064622977025</v>
      </c>
      <c r="L19" s="146">
        <f t="shared" si="5"/>
        <v>4965.325332320328</v>
      </c>
      <c r="M19" s="91">
        <f t="shared" si="6"/>
        <v>4.1064801860532504E-2</v>
      </c>
    </row>
    <row r="20" spans="1:13" x14ac:dyDescent="0.3">
      <c r="A20" s="28" t="s">
        <v>50</v>
      </c>
      <c r="B20" s="60">
        <v>248.02393577896058</v>
      </c>
      <c r="E20" s="136">
        <v>43952</v>
      </c>
      <c r="F20" s="14">
        <v>1733.7287999999999</v>
      </c>
      <c r="G20" s="92">
        <f t="shared" si="0"/>
        <v>1714.5353427053433</v>
      </c>
      <c r="H20" s="90">
        <f t="shared" si="1"/>
        <v>-2.3730877669897992</v>
      </c>
      <c r="I20" s="90">
        <f t="shared" si="2"/>
        <v>1676.1560041920322</v>
      </c>
      <c r="J20" s="147">
        <f t="shared" si="3"/>
        <v>57.572795807967623</v>
      </c>
      <c r="K20" s="138">
        <f t="shared" si="4"/>
        <v>57.572795807967623</v>
      </c>
      <c r="L20" s="146">
        <f t="shared" si="5"/>
        <v>3314.6268171459342</v>
      </c>
      <c r="M20" s="91">
        <f t="shared" si="6"/>
        <v>3.3207498086187198E-2</v>
      </c>
    </row>
    <row r="21" spans="1:13" x14ac:dyDescent="0.3">
      <c r="A21" s="59" t="s">
        <v>63</v>
      </c>
      <c r="B21" s="62">
        <v>0.72612379777430225</v>
      </c>
      <c r="E21" s="136">
        <v>43983</v>
      </c>
      <c r="F21" s="14">
        <v>2088.9621999999999</v>
      </c>
      <c r="G21" s="92">
        <f t="shared" si="0"/>
        <v>1802.8770097864081</v>
      </c>
      <c r="H21" s="90">
        <f t="shared" si="1"/>
        <v>6.6983877178156588</v>
      </c>
      <c r="I21" s="90">
        <f t="shared" si="2"/>
        <v>1712.1622549383535</v>
      </c>
      <c r="J21" s="147">
        <f t="shared" si="3"/>
        <v>376.79994506164644</v>
      </c>
      <c r="K21" s="138">
        <f t="shared" si="4"/>
        <v>376.79994506164644</v>
      </c>
      <c r="L21" s="146">
        <f t="shared" si="5"/>
        <v>141978.19859845977</v>
      </c>
      <c r="M21" s="91">
        <f t="shared" si="6"/>
        <v>0.18037662197125753</v>
      </c>
    </row>
    <row r="22" spans="1:13" x14ac:dyDescent="0.3">
      <c r="A22" s="61" t="s">
        <v>72</v>
      </c>
      <c r="B22" s="31">
        <v>9.9999999999999985E-3</v>
      </c>
      <c r="E22" s="136">
        <v>44013</v>
      </c>
      <c r="F22" s="14">
        <v>2047.6185999999998</v>
      </c>
      <c r="G22" s="92">
        <f t="shared" si="0"/>
        <v>2086.0521901742527</v>
      </c>
      <c r="H22" s="90">
        <f t="shared" si="1"/>
        <v>34.346066984818563</v>
      </c>
      <c r="I22" s="90">
        <f t="shared" si="2"/>
        <v>1809.5753975042237</v>
      </c>
      <c r="J22" s="147">
        <f t="shared" si="3"/>
        <v>238.04320249577609</v>
      </c>
      <c r="K22" s="138">
        <f t="shared" si="4"/>
        <v>238.04320249577609</v>
      </c>
      <c r="L22" s="146">
        <f t="shared" si="5"/>
        <v>56664.566254445061</v>
      </c>
      <c r="M22" s="91">
        <f t="shared" si="6"/>
        <v>0.1162536824464166</v>
      </c>
    </row>
    <row r="23" spans="1:13" x14ac:dyDescent="0.3">
      <c r="A23" s="28" t="s">
        <v>51</v>
      </c>
      <c r="B23" s="153">
        <v>8.9915005286705874E-2</v>
      </c>
      <c r="E23" s="136">
        <v>44044</v>
      </c>
      <c r="F23" s="14">
        <v>2133.7365</v>
      </c>
      <c r="G23" s="92">
        <f t="shared" si="0"/>
        <v>2092.3190335878548</v>
      </c>
      <c r="H23" s="90">
        <f t="shared" si="1"/>
        <v>31.538144627696923</v>
      </c>
      <c r="I23" s="90">
        <f t="shared" si="2"/>
        <v>2120.3982571590714</v>
      </c>
      <c r="J23" s="147">
        <f t="shared" si="3"/>
        <v>13.338242840928615</v>
      </c>
      <c r="K23" s="138">
        <f t="shared" si="4"/>
        <v>13.338242840928615</v>
      </c>
      <c r="L23" s="146">
        <f t="shared" si="5"/>
        <v>177.90872208358346</v>
      </c>
      <c r="M23" s="91">
        <f t="shared" si="6"/>
        <v>6.251119967685145E-3</v>
      </c>
    </row>
    <row r="24" spans="1:13" x14ac:dyDescent="0.3">
      <c r="A24" s="59" t="s">
        <v>63</v>
      </c>
      <c r="B24" s="62">
        <v>0.538236528178336</v>
      </c>
      <c r="E24" s="136">
        <v>44075</v>
      </c>
      <c r="F24" s="14">
        <v>2378.6444000000001</v>
      </c>
      <c r="G24" s="92">
        <f t="shared" si="0"/>
        <v>2207.9485957021575</v>
      </c>
      <c r="H24" s="90">
        <f t="shared" si="1"/>
        <v>39.947286376357496</v>
      </c>
      <c r="I24" s="90">
        <f t="shared" si="2"/>
        <v>2123.8571782155518</v>
      </c>
      <c r="J24" s="147">
        <f t="shared" si="3"/>
        <v>254.78722178444832</v>
      </c>
      <c r="K24" s="138">
        <f t="shared" si="4"/>
        <v>254.78722178444832</v>
      </c>
      <c r="L24" s="146">
        <f t="shared" si="5"/>
        <v>64916.528384637655</v>
      </c>
      <c r="M24" s="91">
        <f t="shared" si="6"/>
        <v>0.10711446477012214</v>
      </c>
    </row>
    <row r="25" spans="1:13" x14ac:dyDescent="0.3">
      <c r="A25" s="61" t="s">
        <v>72</v>
      </c>
      <c r="B25" s="31">
        <v>9.9999999999999985E-3</v>
      </c>
      <c r="E25" s="136">
        <v>44105</v>
      </c>
      <c r="F25" s="14">
        <v>2686.157099999999</v>
      </c>
      <c r="G25" s="92">
        <f t="shared" si="0"/>
        <v>2472.1047691010863</v>
      </c>
      <c r="H25" s="90">
        <f t="shared" si="1"/>
        <v>62.368175078614627</v>
      </c>
      <c r="I25" s="90">
        <f t="shared" si="2"/>
        <v>2247.8958820785151</v>
      </c>
      <c r="J25" s="147">
        <f t="shared" si="3"/>
        <v>438.26121792148388</v>
      </c>
      <c r="K25" s="138">
        <f t="shared" si="4"/>
        <v>438.26121792148388</v>
      </c>
      <c r="L25" s="146">
        <f t="shared" si="5"/>
        <v>192072.89513402237</v>
      </c>
      <c r="M25" s="91">
        <f t="shared" si="6"/>
        <v>0.16315546768336225</v>
      </c>
    </row>
    <row r="26" spans="1:13" x14ac:dyDescent="0.3">
      <c r="E26" s="136">
        <v>44136</v>
      </c>
      <c r="F26" s="14">
        <v>2489.8520999999996</v>
      </c>
      <c r="G26" s="92">
        <f t="shared" si="0"/>
        <v>2696.7906400628908</v>
      </c>
      <c r="H26" s="90">
        <f t="shared" si="1"/>
        <v>78.599944666933624</v>
      </c>
      <c r="I26" s="90">
        <f t="shared" si="2"/>
        <v>2534.4729441797008</v>
      </c>
      <c r="J26" s="147">
        <f t="shared" si="3"/>
        <v>-44.62084417970118</v>
      </c>
      <c r="K26" s="138">
        <f t="shared" si="4"/>
        <v>44.62084417970118</v>
      </c>
      <c r="L26" s="146">
        <f t="shared" si="5"/>
        <v>1991.0197353091726</v>
      </c>
      <c r="M26" s="91">
        <f t="shared" si="6"/>
        <v>1.792108221195194E-2</v>
      </c>
    </row>
    <row r="27" spans="1:13" x14ac:dyDescent="0.3">
      <c r="E27" s="136">
        <v>44166</v>
      </c>
      <c r="F27" s="14">
        <v>2935.8638999999998</v>
      </c>
      <c r="G27" s="92">
        <f t="shared" si="0"/>
        <v>2641.9344157335463</v>
      </c>
      <c r="H27" s="90">
        <f t="shared" si="1"/>
        <v>65.25432776730581</v>
      </c>
      <c r="I27" s="90">
        <f t="shared" si="2"/>
        <v>2775.3905847298242</v>
      </c>
      <c r="J27" s="147">
        <f t="shared" si="3"/>
        <v>160.47331527017559</v>
      </c>
      <c r="K27" s="138">
        <f t="shared" si="4"/>
        <v>160.47331527017559</v>
      </c>
      <c r="L27" s="146">
        <f t="shared" si="5"/>
        <v>25751.684913801171</v>
      </c>
      <c r="M27" s="91">
        <f t="shared" si="6"/>
        <v>5.4659657510069043E-2</v>
      </c>
    </row>
    <row r="28" spans="1:13" x14ac:dyDescent="0.3">
      <c r="E28" s="136">
        <v>44197</v>
      </c>
      <c r="F28" s="14">
        <v>2555.0510000000004</v>
      </c>
      <c r="G28" s="92">
        <f t="shared" si="0"/>
        <v>2911.9047822138446</v>
      </c>
      <c r="H28" s="90">
        <f t="shared" si="1"/>
        <v>85.725931638605061</v>
      </c>
      <c r="I28" s="90">
        <f t="shared" si="2"/>
        <v>2707.1887435008521</v>
      </c>
      <c r="J28" s="147">
        <f t="shared" si="3"/>
        <v>-152.13774350085168</v>
      </c>
      <c r="K28" s="138">
        <f t="shared" si="4"/>
        <v>152.13774350085168</v>
      </c>
      <c r="L28" s="146">
        <f t="shared" si="5"/>
        <v>23145.89299753094</v>
      </c>
      <c r="M28" s="91">
        <f t="shared" si="6"/>
        <v>5.9543916540551113E-2</v>
      </c>
    </row>
    <row r="29" spans="1:13" x14ac:dyDescent="0.3">
      <c r="E29" s="136">
        <v>44228</v>
      </c>
      <c r="F29" s="14">
        <v>2552.8415</v>
      </c>
      <c r="G29" s="92">
        <f t="shared" si="0"/>
        <v>2623.1898453108847</v>
      </c>
      <c r="H29" s="90">
        <f t="shared" si="1"/>
        <v>48.281844784448573</v>
      </c>
      <c r="I29" s="90">
        <f t="shared" si="2"/>
        <v>2997.6307138524498</v>
      </c>
      <c r="J29" s="147">
        <f t="shared" si="3"/>
        <v>-444.78921385244985</v>
      </c>
      <c r="K29" s="138">
        <f t="shared" si="4"/>
        <v>444.78921385244985</v>
      </c>
      <c r="L29" s="146">
        <f t="shared" si="5"/>
        <v>197837.44475948036</v>
      </c>
      <c r="M29" s="91">
        <f t="shared" si="6"/>
        <v>0.17423299247229013</v>
      </c>
    </row>
    <row r="30" spans="1:13" x14ac:dyDescent="0.3">
      <c r="E30" s="136">
        <v>44256</v>
      </c>
      <c r="F30" s="14">
        <v>3022.4362000000006</v>
      </c>
      <c r="G30" s="92">
        <f t="shared" si="0"/>
        <v>2685.3859158275591</v>
      </c>
      <c r="H30" s="90">
        <f t="shared" si="1"/>
        <v>49.673267357671158</v>
      </c>
      <c r="I30" s="90">
        <f t="shared" si="2"/>
        <v>2671.4716900953331</v>
      </c>
      <c r="J30" s="147">
        <f t="shared" si="3"/>
        <v>350.96450990466747</v>
      </c>
      <c r="K30" s="138">
        <f t="shared" si="4"/>
        <v>350.96450990466747</v>
      </c>
      <c r="L30" s="146">
        <f t="shared" si="5"/>
        <v>123176.08721262343</v>
      </c>
      <c r="M30" s="91">
        <f t="shared" si="6"/>
        <v>0.11611974138764862</v>
      </c>
    </row>
    <row r="31" spans="1:13" x14ac:dyDescent="0.3">
      <c r="E31" s="136">
        <v>44287</v>
      </c>
      <c r="F31" s="14">
        <v>2678.3150999999998</v>
      </c>
      <c r="G31" s="92">
        <f t="shared" si="0"/>
        <v>2993.3505938861376</v>
      </c>
      <c r="H31" s="90">
        <f t="shared" si="1"/>
        <v>75.502408427761907</v>
      </c>
      <c r="I31" s="90">
        <f t="shared" si="2"/>
        <v>2735.0591831852303</v>
      </c>
      <c r="J31" s="147">
        <f t="shared" si="3"/>
        <v>-56.744083185230465</v>
      </c>
      <c r="K31" s="138">
        <f t="shared" si="4"/>
        <v>56.744083185230465</v>
      </c>
      <c r="L31" s="146">
        <f t="shared" si="5"/>
        <v>3219.8909765323547</v>
      </c>
      <c r="M31" s="91">
        <f t="shared" si="6"/>
        <v>2.1186485184372245E-2</v>
      </c>
    </row>
    <row r="32" spans="1:13" x14ac:dyDescent="0.3">
      <c r="E32" s="136">
        <v>44317</v>
      </c>
      <c r="F32" s="14">
        <v>2585.9860000000003</v>
      </c>
      <c r="G32" s="92">
        <f t="shared" si="0"/>
        <v>2720.2512067422094</v>
      </c>
      <c r="H32" s="90">
        <f t="shared" si="1"/>
        <v>40.642228870592895</v>
      </c>
      <c r="I32" s="90">
        <f t="shared" si="2"/>
        <v>3068.8530023138997</v>
      </c>
      <c r="J32" s="147">
        <f t="shared" si="3"/>
        <v>-482.86700231389932</v>
      </c>
      <c r="K32" s="138">
        <f t="shared" si="4"/>
        <v>482.86700231389932</v>
      </c>
      <c r="L32" s="146">
        <f t="shared" si="5"/>
        <v>233160.54192361125</v>
      </c>
      <c r="M32" s="91">
        <f t="shared" si="6"/>
        <v>0.18672452299196488</v>
      </c>
    </row>
    <row r="33" spans="5:13" x14ac:dyDescent="0.3">
      <c r="E33" s="136">
        <v>44348</v>
      </c>
      <c r="F33" s="14">
        <v>2880.2170000000001</v>
      </c>
      <c r="G33" s="92">
        <f t="shared" si="0"/>
        <v>2677.3459830964748</v>
      </c>
      <c r="H33" s="90">
        <f t="shared" si="1"/>
        <v>32.287483618960145</v>
      </c>
      <c r="I33" s="90">
        <f t="shared" si="2"/>
        <v>2760.8934356128025</v>
      </c>
      <c r="J33" s="147">
        <f t="shared" si="3"/>
        <v>119.32356438719762</v>
      </c>
      <c r="K33" s="138">
        <f t="shared" si="4"/>
        <v>119.32356438719762</v>
      </c>
      <c r="L33" s="146">
        <f t="shared" si="5"/>
        <v>14238.113018065696</v>
      </c>
      <c r="M33" s="91">
        <f t="shared" si="6"/>
        <v>4.1428671654669638E-2</v>
      </c>
    </row>
    <row r="34" spans="5:13" x14ac:dyDescent="0.3">
      <c r="E34" s="136">
        <v>44378</v>
      </c>
      <c r="F34" s="14">
        <v>3274.616</v>
      </c>
      <c r="G34" s="92">
        <f t="shared" si="0"/>
        <v>2984.9267868951688</v>
      </c>
      <c r="H34" s="90">
        <f t="shared" si="1"/>
        <v>59.816815636933526</v>
      </c>
      <c r="I34" s="90">
        <f t="shared" si="2"/>
        <v>2709.6334667154351</v>
      </c>
      <c r="J34" s="147">
        <f t="shared" si="3"/>
        <v>564.98253328456485</v>
      </c>
      <c r="K34" s="138">
        <f t="shared" si="4"/>
        <v>564.98253328456485</v>
      </c>
      <c r="L34" s="146">
        <f t="shared" si="5"/>
        <v>319205.26291664445</v>
      </c>
      <c r="M34" s="91">
        <f t="shared" si="6"/>
        <v>0.17253398055972513</v>
      </c>
    </row>
    <row r="35" spans="5:13" x14ac:dyDescent="0.3">
      <c r="E35" s="136">
        <v>44409</v>
      </c>
      <c r="F35" s="14">
        <v>3596.4000999999998</v>
      </c>
      <c r="G35" s="92">
        <f t="shared" si="0"/>
        <v>3386.8262725095469</v>
      </c>
      <c r="H35" s="90">
        <f t="shared" si="1"/>
        <v>94.025082634678</v>
      </c>
      <c r="I35" s="90">
        <f t="shared" si="2"/>
        <v>3044.7436025321022</v>
      </c>
      <c r="J35" s="147">
        <f t="shared" si="3"/>
        <v>551.65649746789768</v>
      </c>
      <c r="K35" s="138">
        <f t="shared" si="4"/>
        <v>551.65649746789768</v>
      </c>
      <c r="L35" s="146">
        <f t="shared" si="5"/>
        <v>304324.8911985486</v>
      </c>
      <c r="M35" s="91">
        <f t="shared" si="6"/>
        <v>0.15339130300544082</v>
      </c>
    </row>
    <row r="36" spans="5:13" x14ac:dyDescent="0.3">
      <c r="E36" s="136">
        <v>44440</v>
      </c>
      <c r="F36" s="14">
        <v>3172.1139999999996</v>
      </c>
      <c r="G36" s="92">
        <f t="shared" si="0"/>
        <v>3586.7629461077422</v>
      </c>
      <c r="H36" s="90">
        <f t="shared" si="1"/>
        <v>104.61624173102973</v>
      </c>
      <c r="I36" s="90">
        <f t="shared" si="2"/>
        <v>3480.8513551442247</v>
      </c>
      <c r="J36" s="147">
        <f t="shared" si="3"/>
        <v>-308.73735514422515</v>
      </c>
      <c r="K36" s="138">
        <f t="shared" si="4"/>
        <v>308.73735514422515</v>
      </c>
      <c r="L36" s="146">
        <f t="shared" si="5"/>
        <v>95318.754461451404</v>
      </c>
      <c r="M36" s="91">
        <f t="shared" si="6"/>
        <v>9.7328581237693598E-2</v>
      </c>
    </row>
    <row r="37" spans="5:13" x14ac:dyDescent="0.3">
      <c r="E37" s="136">
        <v>44470</v>
      </c>
      <c r="F37" s="14">
        <v>3174.8695000000002</v>
      </c>
      <c r="G37" s="92">
        <f t="shared" si="0"/>
        <v>3256.3580933848234</v>
      </c>
      <c r="H37" s="90">
        <f t="shared" si="1"/>
        <v>61.114132285634874</v>
      </c>
      <c r="I37" s="90">
        <f t="shared" si="2"/>
        <v>3691.3791878387719</v>
      </c>
      <c r="J37" s="147">
        <f t="shared" si="3"/>
        <v>-516.5096878387717</v>
      </c>
      <c r="K37" s="138">
        <f t="shared" si="4"/>
        <v>516.5096878387717</v>
      </c>
      <c r="L37" s="146">
        <f t="shared" si="5"/>
        <v>266782.25763130537</v>
      </c>
      <c r="M37" s="91">
        <f t="shared" si="6"/>
        <v>0.16268690345816469</v>
      </c>
    </row>
    <row r="38" spans="5:13" x14ac:dyDescent="0.3">
      <c r="E38" s="136">
        <v>44501</v>
      </c>
      <c r="F38" s="14">
        <v>3462.4186</v>
      </c>
      <c r="G38" s="92">
        <f t="shared" si="0"/>
        <v>3281.2706258285084</v>
      </c>
      <c r="H38" s="90">
        <f t="shared" si="1"/>
        <v>57.493972301439889</v>
      </c>
      <c r="I38" s="90">
        <f t="shared" si="2"/>
        <v>3317.4722256704581</v>
      </c>
      <c r="J38" s="147">
        <f t="shared" si="3"/>
        <v>144.94637432954187</v>
      </c>
      <c r="K38" s="138">
        <f t="shared" si="4"/>
        <v>144.94637432954187</v>
      </c>
      <c r="L38" s="146">
        <f t="shared" si="5"/>
        <v>21009.451431279675</v>
      </c>
      <c r="M38" s="91">
        <f t="shared" si="6"/>
        <v>4.1862752911950588E-2</v>
      </c>
    </row>
    <row r="39" spans="5:13" x14ac:dyDescent="0.3">
      <c r="E39" s="136">
        <v>44531</v>
      </c>
      <c r="F39" s="14">
        <v>3538.1590000000001</v>
      </c>
      <c r="G39" s="92">
        <f t="shared" si="0"/>
        <v>3523.5618578411522</v>
      </c>
      <c r="H39" s="90">
        <f t="shared" si="1"/>
        <v>75.973698272560284</v>
      </c>
      <c r="I39" s="90">
        <f t="shared" si="2"/>
        <v>3338.7645981299484</v>
      </c>
      <c r="J39" s="147">
        <f t="shared" si="3"/>
        <v>199.39440187005175</v>
      </c>
      <c r="K39" s="138">
        <f t="shared" si="4"/>
        <v>199.39440187005175</v>
      </c>
      <c r="L39" s="146">
        <f t="shared" si="5"/>
        <v>39758.127497115696</v>
      </c>
      <c r="M39" s="91">
        <f t="shared" si="6"/>
        <v>5.6355410220414556E-2</v>
      </c>
    </row>
    <row r="40" spans="5:13" x14ac:dyDescent="0.3">
      <c r="E40" s="136">
        <v>44562</v>
      </c>
      <c r="F40" s="14">
        <v>2908.9084000000003</v>
      </c>
      <c r="G40" s="92">
        <f t="shared" si="0"/>
        <v>3473.0878386180484</v>
      </c>
      <c r="H40" s="90">
        <f t="shared" si="1"/>
        <v>63.328926522993868</v>
      </c>
      <c r="I40" s="90">
        <f t="shared" si="2"/>
        <v>3599.5355561137126</v>
      </c>
      <c r="J40" s="147">
        <f t="shared" si="3"/>
        <v>-690.62715611371232</v>
      </c>
      <c r="K40" s="138">
        <f t="shared" si="4"/>
        <v>690.62715611371232</v>
      </c>
      <c r="L40" s="146">
        <f t="shared" si="5"/>
        <v>476965.86876171397</v>
      </c>
      <c r="M40" s="91">
        <f t="shared" si="6"/>
        <v>0.23741797992460412</v>
      </c>
    </row>
    <row r="41" spans="5:13" x14ac:dyDescent="0.3">
      <c r="E41" s="136">
        <v>44593</v>
      </c>
      <c r="F41" s="14">
        <v>2619.9739</v>
      </c>
      <c r="G41" s="92">
        <f t="shared" si="0"/>
        <v>2901.7846412183953</v>
      </c>
      <c r="H41" s="90">
        <f t="shared" si="1"/>
        <v>-0.1342858692708262</v>
      </c>
      <c r="I41" s="90">
        <f t="shared" si="2"/>
        <v>3536.4167651410421</v>
      </c>
      <c r="J41" s="147">
        <f t="shared" si="3"/>
        <v>-916.44286514104215</v>
      </c>
      <c r="K41" s="138">
        <f t="shared" si="4"/>
        <v>916.44286514104215</v>
      </c>
      <c r="L41" s="146">
        <f t="shared" si="5"/>
        <v>839867.52506792231</v>
      </c>
      <c r="M41" s="91">
        <f t="shared" si="6"/>
        <v>0.34979083766484931</v>
      </c>
    </row>
    <row r="42" spans="5:13" x14ac:dyDescent="0.3">
      <c r="E42" s="136">
        <v>44621</v>
      </c>
      <c r="F42" s="14">
        <v>2885.9879000000001</v>
      </c>
      <c r="G42" s="92">
        <f t="shared" si="0"/>
        <v>2673.0692713045833</v>
      </c>
      <c r="H42" s="90">
        <f t="shared" si="1"/>
        <v>-22.992394273724951</v>
      </c>
      <c r="I42" s="90">
        <f t="shared" si="2"/>
        <v>2901.6503553491243</v>
      </c>
      <c r="J42" s="147">
        <f t="shared" si="3"/>
        <v>-15.66245534912423</v>
      </c>
      <c r="K42" s="138">
        <f t="shared" si="4"/>
        <v>15.66245534912423</v>
      </c>
      <c r="L42" s="146">
        <f t="shared" si="5"/>
        <v>245.31250756331019</v>
      </c>
      <c r="M42" s="91">
        <f t="shared" si="6"/>
        <v>5.427068959341177E-3</v>
      </c>
    </row>
    <row r="43" spans="5:13" x14ac:dyDescent="0.3">
      <c r="E43" s="136">
        <v>44652</v>
      </c>
      <c r="F43" s="14">
        <v>2503.1343000000002</v>
      </c>
      <c r="G43" s="92">
        <f t="shared" si="0"/>
        <v>2791.0232645810202</v>
      </c>
      <c r="H43" s="90">
        <f t="shared" si="1"/>
        <v>-8.8977555187087649</v>
      </c>
      <c r="I43" s="90">
        <f t="shared" si="2"/>
        <v>2650.0768770308582</v>
      </c>
      <c r="J43" s="147">
        <f t="shared" si="3"/>
        <v>-146.94257703085805</v>
      </c>
      <c r="K43" s="138">
        <f t="shared" si="4"/>
        <v>146.94257703085805</v>
      </c>
      <c r="L43" s="146">
        <f t="shared" si="5"/>
        <v>21592.120944469651</v>
      </c>
      <c r="M43" s="91">
        <f t="shared" si="6"/>
        <v>5.870343314414174E-2</v>
      </c>
    </row>
    <row r="44" spans="5:13" x14ac:dyDescent="0.3">
      <c r="E44" s="136">
        <v>44682</v>
      </c>
      <c r="F44" s="14">
        <v>2304.1545999999998</v>
      </c>
      <c r="G44" s="92">
        <f t="shared" si="0"/>
        <v>2456.2201555850329</v>
      </c>
      <c r="H44" s="90">
        <f t="shared" si="1"/>
        <v>-41.488290866436614</v>
      </c>
      <c r="I44" s="90">
        <f t="shared" si="2"/>
        <v>2782.1255090623113</v>
      </c>
      <c r="J44" s="147">
        <f t="shared" si="3"/>
        <v>-477.97090906231142</v>
      </c>
      <c r="K44" s="138">
        <f t="shared" si="4"/>
        <v>477.97090906231142</v>
      </c>
      <c r="L44" s="146">
        <f t="shared" si="5"/>
        <v>228456.18990985237</v>
      </c>
      <c r="M44" s="91">
        <f t="shared" si="6"/>
        <v>0.20743873221975273</v>
      </c>
    </row>
    <row r="45" spans="5:13" x14ac:dyDescent="0.3">
      <c r="E45" s="136">
        <v>44713</v>
      </c>
      <c r="F45" s="14">
        <v>2290.9642999999996</v>
      </c>
      <c r="G45" s="92">
        <f t="shared" si="0"/>
        <v>2268.3259073068507</v>
      </c>
      <c r="H45" s="90">
        <f t="shared" si="1"/>
        <v>-56.128886607611179</v>
      </c>
      <c r="I45" s="90">
        <f t="shared" si="2"/>
        <v>2414.7318647185962</v>
      </c>
      <c r="J45" s="147">
        <f t="shared" si="3"/>
        <v>-123.76756471859653</v>
      </c>
      <c r="K45" s="138">
        <f t="shared" si="4"/>
        <v>123.76756471859653</v>
      </c>
      <c r="L45" s="146">
        <f t="shared" si="5"/>
        <v>15318.410076371982</v>
      </c>
      <c r="M45" s="91">
        <f t="shared" si="6"/>
        <v>5.4024222341045015E-2</v>
      </c>
    </row>
    <row r="46" spans="5:13" x14ac:dyDescent="0.3">
      <c r="E46" s="136">
        <v>44743</v>
      </c>
      <c r="F46" s="14">
        <v>2077.4086000000002</v>
      </c>
      <c r="G46" s="92">
        <f t="shared" si="0"/>
        <v>2203.3500507139111</v>
      </c>
      <c r="H46" s="90">
        <f t="shared" si="1"/>
        <v>-57.013583606144024</v>
      </c>
      <c r="I46" s="90">
        <f t="shared" si="2"/>
        <v>2212.1970206992396</v>
      </c>
      <c r="J46" s="147">
        <f t="shared" si="3"/>
        <v>-134.7884206992394</v>
      </c>
      <c r="K46" s="138">
        <f t="shared" si="4"/>
        <v>134.7884206992394</v>
      </c>
      <c r="L46" s="146">
        <f t="shared" si="5"/>
        <v>18167.918354595146</v>
      </c>
      <c r="M46" s="91">
        <f t="shared" si="6"/>
        <v>6.4882960771048784E-2</v>
      </c>
    </row>
    <row r="47" spans="5:13" x14ac:dyDescent="0.3">
      <c r="E47" s="136">
        <v>44774</v>
      </c>
      <c r="F47" s="14">
        <v>2514.4562000000005</v>
      </c>
      <c r="G47" s="92">
        <f t="shared" si="0"/>
        <v>2119.2072531150852</v>
      </c>
      <c r="H47" s="90">
        <f t="shared" si="1"/>
        <v>-59.726505005412207</v>
      </c>
      <c r="I47" s="90">
        <f t="shared" si="2"/>
        <v>2146.336467107767</v>
      </c>
      <c r="J47" s="147">
        <f t="shared" si="3"/>
        <v>368.11973289223351</v>
      </c>
      <c r="K47" s="138">
        <f t="shared" si="4"/>
        <v>368.11973289223351</v>
      </c>
      <c r="L47" s="146">
        <f t="shared" si="5"/>
        <v>135512.13774464934</v>
      </c>
      <c r="M47" s="91">
        <f t="shared" si="6"/>
        <v>0.14640133039192865</v>
      </c>
    </row>
    <row r="48" spans="5:13" x14ac:dyDescent="0.3">
      <c r="E48" s="136">
        <v>44805</v>
      </c>
      <c r="F48" s="14">
        <v>2095.3431</v>
      </c>
      <c r="G48" s="92">
        <f t="shared" si="0"/>
        <v>2382.8523759956706</v>
      </c>
      <c r="H48" s="90">
        <f t="shared" si="1"/>
        <v>-27.389342216812445</v>
      </c>
      <c r="I48" s="90">
        <f t="shared" si="2"/>
        <v>2059.4807481096732</v>
      </c>
      <c r="J48" s="147">
        <f t="shared" si="3"/>
        <v>35.862351890326863</v>
      </c>
      <c r="K48" s="138">
        <f t="shared" si="4"/>
        <v>35.862351890326863</v>
      </c>
      <c r="L48" s="146">
        <f t="shared" si="5"/>
        <v>1286.1082831056308</v>
      </c>
      <c r="M48" s="91">
        <f t="shared" si="6"/>
        <v>1.7115264746058467E-2</v>
      </c>
    </row>
    <row r="49" spans="5:13" x14ac:dyDescent="0.3">
      <c r="E49" s="136">
        <v>44835</v>
      </c>
      <c r="F49" s="14">
        <v>1824.0239000000001</v>
      </c>
      <c r="G49" s="92">
        <f t="shared" si="0"/>
        <v>2019.1677862265501</v>
      </c>
      <c r="H49" s="90">
        <f t="shared" si="1"/>
        <v>-61.018866972043256</v>
      </c>
      <c r="I49" s="90">
        <f t="shared" si="2"/>
        <v>2355.4630337788581</v>
      </c>
      <c r="J49" s="147">
        <f t="shared" si="3"/>
        <v>-531.43913377885792</v>
      </c>
      <c r="K49" s="138">
        <f t="shared" si="4"/>
        <v>531.43913377885792</v>
      </c>
      <c r="L49" s="146">
        <f t="shared" si="5"/>
        <v>282427.55291162286</v>
      </c>
      <c r="M49" s="91">
        <f t="shared" si="6"/>
        <v>0.29135535657118194</v>
      </c>
    </row>
    <row r="50" spans="5:13" x14ac:dyDescent="0.3">
      <c r="E50" s="136">
        <v>44866</v>
      </c>
      <c r="F50" s="14">
        <v>2067.2216000000003</v>
      </c>
      <c r="G50" s="92">
        <f t="shared" si="0"/>
        <v>1823.8483464223657</v>
      </c>
      <c r="H50" s="90">
        <f t="shared" si="1"/>
        <v>-74.448924255257381</v>
      </c>
      <c r="I50" s="90">
        <f t="shared" si="2"/>
        <v>1958.1489192545068</v>
      </c>
      <c r="J50" s="147">
        <f t="shared" si="3"/>
        <v>109.07268074549347</v>
      </c>
      <c r="K50" s="138">
        <f t="shared" si="4"/>
        <v>109.07268074549347</v>
      </c>
      <c r="L50" s="146">
        <f t="shared" si="5"/>
        <v>11896.849685008343</v>
      </c>
      <c r="M50" s="91">
        <f t="shared" si="6"/>
        <v>5.2762935887228274E-2</v>
      </c>
    </row>
    <row r="51" spans="5:13" x14ac:dyDescent="0.3">
      <c r="E51" s="136">
        <v>44896</v>
      </c>
      <c r="F51" s="14">
        <v>2285.0744</v>
      </c>
      <c r="G51" s="92">
        <f t="shared" si="0"/>
        <v>2051.2330205957946</v>
      </c>
      <c r="H51" s="90">
        <f t="shared" si="1"/>
        <v>-44.265564412388748</v>
      </c>
      <c r="I51" s="90">
        <f t="shared" si="2"/>
        <v>1749.3994221671082</v>
      </c>
      <c r="J51" s="147">
        <f t="shared" si="3"/>
        <v>535.67497783289173</v>
      </c>
      <c r="K51" s="138">
        <f t="shared" si="4"/>
        <v>535.67497783289173</v>
      </c>
      <c r="L51" s="146">
        <f t="shared" si="5"/>
        <v>286947.68187626905</v>
      </c>
      <c r="M51" s="91">
        <f t="shared" si="6"/>
        <v>0.23442342964101814</v>
      </c>
    </row>
    <row r="52" spans="5:13" x14ac:dyDescent="0.3">
      <c r="E52" s="136">
        <v>44927</v>
      </c>
      <c r="F52" s="14">
        <v>2455.3458999999993</v>
      </c>
      <c r="G52" s="92">
        <f t="shared" si="0"/>
        <v>2283.7162484700889</v>
      </c>
      <c r="H52" s="90">
        <f t="shared" si="1"/>
        <v>-16.590685183720449</v>
      </c>
      <c r="I52" s="90">
        <f t="shared" si="2"/>
        <v>2006.9674561834058</v>
      </c>
      <c r="J52" s="147">
        <f t="shared" si="3"/>
        <v>448.37844381659352</v>
      </c>
      <c r="K52" s="138">
        <f t="shared" si="4"/>
        <v>448.37844381659352</v>
      </c>
      <c r="L52" s="146">
        <f t="shared" si="5"/>
        <v>201043.22887939011</v>
      </c>
      <c r="M52" s="91">
        <f t="shared" si="6"/>
        <v>0.18261314783248814</v>
      </c>
    </row>
    <row r="53" spans="5:13" x14ac:dyDescent="0.3">
      <c r="E53" s="136">
        <v>44958</v>
      </c>
      <c r="F53" s="14">
        <v>2291.4738999999995</v>
      </c>
      <c r="G53" s="92">
        <f t="shared" si="0"/>
        <v>2409.298951853023</v>
      </c>
      <c r="H53" s="90">
        <f t="shared" si="1"/>
        <v>-2.373346327054989</v>
      </c>
      <c r="I53" s="90">
        <f t="shared" si="2"/>
        <v>2267.1255632863686</v>
      </c>
      <c r="J53" s="147">
        <f t="shared" si="3"/>
        <v>24.348336713630943</v>
      </c>
      <c r="K53" s="138">
        <f t="shared" si="4"/>
        <v>24.348336713630943</v>
      </c>
      <c r="L53" s="146">
        <f t="shared" si="5"/>
        <v>592.84150072034845</v>
      </c>
      <c r="M53" s="91">
        <f t="shared" si="6"/>
        <v>1.0625622536495374E-2</v>
      </c>
    </row>
    <row r="54" spans="5:13" x14ac:dyDescent="0.3">
      <c r="E54" s="136">
        <v>44986</v>
      </c>
      <c r="F54" s="14">
        <v>2695.6509000000005</v>
      </c>
      <c r="G54" s="92">
        <f t="shared" si="0"/>
        <v>2370.410622938356</v>
      </c>
      <c r="H54" s="90">
        <f t="shared" si="1"/>
        <v>-6.0248445858161901</v>
      </c>
      <c r="I54" s="90">
        <f t="shared" si="2"/>
        <v>2406.925605525968</v>
      </c>
      <c r="J54" s="147">
        <f t="shared" si="3"/>
        <v>288.72529447403258</v>
      </c>
      <c r="K54" s="138">
        <f t="shared" si="4"/>
        <v>288.72529447403258</v>
      </c>
      <c r="L54" s="146">
        <f t="shared" si="5"/>
        <v>83362.295669116822</v>
      </c>
      <c r="M54" s="91">
        <f t="shared" si="6"/>
        <v>0.1071078211477727</v>
      </c>
    </row>
    <row r="55" spans="5:13" x14ac:dyDescent="0.3">
      <c r="E55" s="136">
        <v>45017</v>
      </c>
      <c r="F55" s="14">
        <v>2312.5554999999999</v>
      </c>
      <c r="G55" s="92">
        <f t="shared" si="0"/>
        <v>2614.2119443313477</v>
      </c>
      <c r="H55" s="90">
        <f t="shared" si="1"/>
        <v>18.957772012064595</v>
      </c>
      <c r="I55" s="90">
        <f t="shared" si="2"/>
        <v>2364.38577835254</v>
      </c>
      <c r="J55" s="147">
        <f t="shared" si="3"/>
        <v>-51.830278352540063</v>
      </c>
      <c r="K55" s="138">
        <f t="shared" si="4"/>
        <v>51.830278352540063</v>
      </c>
      <c r="L55" s="146">
        <f t="shared" si="5"/>
        <v>2686.377754101783</v>
      </c>
      <c r="M55" s="91">
        <f t="shared" si="6"/>
        <v>2.2412555440308381E-2</v>
      </c>
    </row>
    <row r="56" spans="5:13" x14ac:dyDescent="0.3">
      <c r="E56" s="136">
        <v>45047</v>
      </c>
      <c r="F56" s="14">
        <v>2534.8799000000004</v>
      </c>
      <c r="G56" s="92">
        <f t="shared" si="0"/>
        <v>2372.1865976096519</v>
      </c>
      <c r="H56" s="90">
        <f t="shared" si="1"/>
        <v>-7.1405398613114421</v>
      </c>
      <c r="I56" s="90">
        <f t="shared" si="2"/>
        <v>2633.1697163434123</v>
      </c>
      <c r="J56" s="147">
        <f t="shared" si="3"/>
        <v>-98.289816343411985</v>
      </c>
      <c r="K56" s="138">
        <f t="shared" si="4"/>
        <v>98.289816343411985</v>
      </c>
      <c r="L56" s="146">
        <f t="shared" si="5"/>
        <v>9660.887996821657</v>
      </c>
      <c r="M56" s="91">
        <f t="shared" si="6"/>
        <v>3.8774940123755756E-2</v>
      </c>
    </row>
    <row r="57" spans="5:13" x14ac:dyDescent="0.3">
      <c r="E57" s="136">
        <v>45078</v>
      </c>
      <c r="F57" s="14">
        <v>2253.3341999999993</v>
      </c>
      <c r="G57" s="92">
        <f t="shared" si="0"/>
        <v>2472.8583281109513</v>
      </c>
      <c r="H57" s="90">
        <f t="shared" si="1"/>
        <v>3.640687174949643</v>
      </c>
      <c r="I57" s="90">
        <f t="shared" si="2"/>
        <v>2365.0460577483404</v>
      </c>
      <c r="J57" s="147">
        <f t="shared" si="3"/>
        <v>-111.71185774834112</v>
      </c>
      <c r="K57" s="138">
        <f t="shared" si="4"/>
        <v>111.71185774834112</v>
      </c>
      <c r="L57" s="146">
        <f t="shared" si="5"/>
        <v>12479.539161585601</v>
      </c>
      <c r="M57" s="91">
        <f t="shared" si="6"/>
        <v>4.9576249163724204E-2</v>
      </c>
    </row>
    <row r="58" spans="5:13" x14ac:dyDescent="0.3">
      <c r="E58" s="136">
        <v>45108</v>
      </c>
      <c r="F58" s="14">
        <v>2120.5702999999999</v>
      </c>
      <c r="G58" s="92">
        <f t="shared" si="0"/>
        <v>2229.6939697399594</v>
      </c>
      <c r="H58" s="90">
        <f t="shared" si="1"/>
        <v>-21.039817379644521</v>
      </c>
      <c r="I58" s="90">
        <f t="shared" si="2"/>
        <v>2476.4990152859009</v>
      </c>
      <c r="J58" s="147">
        <f t="shared" si="3"/>
        <v>-355.92871528590103</v>
      </c>
      <c r="K58" s="138">
        <f t="shared" si="4"/>
        <v>355.92871528590103</v>
      </c>
      <c r="L58" s="146">
        <f t="shared" si="5"/>
        <v>126685.250365072</v>
      </c>
      <c r="M58" s="91">
        <f t="shared" si="6"/>
        <v>0.16784575134618318</v>
      </c>
    </row>
    <row r="59" spans="5:13" x14ac:dyDescent="0.3">
      <c r="E59" s="136">
        <v>45139</v>
      </c>
      <c r="F59" s="14">
        <v>2372.0720000000001</v>
      </c>
      <c r="G59" s="92">
        <f t="shared" si="0"/>
        <v>2154.0387860962846</v>
      </c>
      <c r="H59" s="90">
        <f t="shared" si="1"/>
        <v>-26.501354006047542</v>
      </c>
      <c r="I59" s="90">
        <f t="shared" si="2"/>
        <v>2208.654152360315</v>
      </c>
      <c r="J59" s="147">
        <f t="shared" si="3"/>
        <v>163.41784763968508</v>
      </c>
      <c r="K59" s="138">
        <f t="shared" si="4"/>
        <v>163.41784763968508</v>
      </c>
      <c r="L59" s="146">
        <f t="shared" si="5"/>
        <v>26705.392927187328</v>
      </c>
      <c r="M59" s="91">
        <f t="shared" si="6"/>
        <v>6.8892448306663995E-2</v>
      </c>
    </row>
    <row r="60" spans="5:13" x14ac:dyDescent="0.3">
      <c r="E60" s="136">
        <v>45170</v>
      </c>
      <c r="F60" s="14">
        <v>1874.3236999999999</v>
      </c>
      <c r="G60" s="92">
        <f t="shared" si="0"/>
        <v>2251.3212567951623</v>
      </c>
      <c r="H60" s="90">
        <f t="shared" si="1"/>
        <v>-14.122971535555022</v>
      </c>
      <c r="I60" s="90">
        <f t="shared" si="2"/>
        <v>2127.537432090237</v>
      </c>
      <c r="J60" s="147">
        <f t="shared" si="3"/>
        <v>-253.21373209023704</v>
      </c>
      <c r="K60" s="138">
        <f t="shared" si="4"/>
        <v>253.21373209023704</v>
      </c>
      <c r="L60" s="146">
        <f t="shared" si="5"/>
        <v>64117.194119066342</v>
      </c>
      <c r="M60" s="91">
        <f t="shared" si="6"/>
        <v>0.13509605202678548</v>
      </c>
    </row>
    <row r="61" spans="5:13" x14ac:dyDescent="0.3">
      <c r="E61" s="136">
        <v>45200</v>
      </c>
      <c r="F61" s="14">
        <v>2166.0424000000003</v>
      </c>
      <c r="G61" s="92">
        <f t="shared" si="0"/>
        <v>1921.3690627715559</v>
      </c>
      <c r="H61" s="90">
        <f t="shared" si="1"/>
        <v>-45.705893784360157</v>
      </c>
      <c r="I61" s="90">
        <f t="shared" si="2"/>
        <v>2237.1982852596075</v>
      </c>
      <c r="J61" s="147">
        <f t="shared" si="3"/>
        <v>-71.155885259607203</v>
      </c>
      <c r="K61" s="138">
        <f t="shared" si="4"/>
        <v>71.155885259607203</v>
      </c>
      <c r="L61" s="146">
        <f t="shared" si="5"/>
        <v>5063.1600070783852</v>
      </c>
      <c r="M61" s="91">
        <f t="shared" si="6"/>
        <v>3.2850642840420483E-2</v>
      </c>
    </row>
    <row r="62" spans="5:13" x14ac:dyDescent="0.3">
      <c r="E62" s="136">
        <v>45231</v>
      </c>
      <c r="F62" s="14">
        <v>2215.1464000000001</v>
      </c>
      <c r="G62" s="92">
        <f t="shared" si="0"/>
        <v>2139.2984849725121</v>
      </c>
      <c r="H62" s="90">
        <f t="shared" si="1"/>
        <v>-19.342362185828524</v>
      </c>
      <c r="I62" s="90">
        <f t="shared" si="2"/>
        <v>1875.6631689871958</v>
      </c>
      <c r="J62" s="147">
        <f t="shared" si="3"/>
        <v>339.48323101280425</v>
      </c>
      <c r="K62" s="138">
        <f t="shared" si="4"/>
        <v>339.48323101280425</v>
      </c>
      <c r="L62" s="146">
        <f t="shared" si="5"/>
        <v>115248.86413889303</v>
      </c>
      <c r="M62" s="91">
        <f t="shared" si="6"/>
        <v>0.15325543765992364</v>
      </c>
    </row>
    <row r="63" spans="5:13" x14ac:dyDescent="0.3">
      <c r="E63" s="136">
        <v>45261</v>
      </c>
      <c r="F63" s="14">
        <v>2293.6822000000006</v>
      </c>
      <c r="G63" s="92">
        <f t="shared" si="0"/>
        <v>2215.3796702513373</v>
      </c>
      <c r="H63" s="90">
        <f t="shared" si="1"/>
        <v>-9.8000074393631529</v>
      </c>
      <c r="I63" s="90">
        <f t="shared" si="2"/>
        <v>2119.9561227866834</v>
      </c>
      <c r="J63" s="147">
        <f t="shared" si="3"/>
        <v>173.72607721331724</v>
      </c>
      <c r="K63" s="138">
        <f t="shared" si="4"/>
        <v>173.72607721331724</v>
      </c>
      <c r="L63" s="146">
        <f t="shared" si="5"/>
        <v>30180.749903927463</v>
      </c>
      <c r="M63" s="91">
        <f t="shared" si="6"/>
        <v>7.5741128048740669E-2</v>
      </c>
    </row>
    <row r="64" spans="5:13" x14ac:dyDescent="0.3">
      <c r="E64" s="136">
        <v>45292</v>
      </c>
      <c r="F64" s="14">
        <v>2132.0893000000001</v>
      </c>
      <c r="G64" s="92">
        <f t="shared" si="0"/>
        <v>2253.5236140485104</v>
      </c>
      <c r="H64" s="90">
        <f t="shared" si="1"/>
        <v>-5.0056123157095325</v>
      </c>
      <c r="I64" s="90">
        <f t="shared" si="2"/>
        <v>2205.5796628119742</v>
      </c>
      <c r="J64" s="147">
        <f t="shared" si="3"/>
        <v>-73.490362811974137</v>
      </c>
      <c r="K64" s="138">
        <f t="shared" si="4"/>
        <v>73.490362811974137</v>
      </c>
      <c r="L64" s="146">
        <f t="shared" si="5"/>
        <v>5400.8334262355911</v>
      </c>
      <c r="M64" s="91">
        <f t="shared" si="6"/>
        <v>3.4468707671847579E-2</v>
      </c>
    </row>
    <row r="65" spans="4:13" x14ac:dyDescent="0.3">
      <c r="E65" s="136">
        <v>45323</v>
      </c>
      <c r="F65" s="14">
        <v>2057.4737999999998</v>
      </c>
      <c r="G65" s="92">
        <f t="shared" si="0"/>
        <v>2113.1617101474326</v>
      </c>
      <c r="H65" s="90">
        <f t="shared" si="1"/>
        <v>-18.541241474246355</v>
      </c>
      <c r="I65" s="90">
        <f t="shared" si="2"/>
        <v>2248.5180017328007</v>
      </c>
      <c r="J65" s="147">
        <f t="shared" si="3"/>
        <v>-191.04420173280096</v>
      </c>
      <c r="K65" s="138">
        <f t="shared" si="4"/>
        <v>191.04420173280096</v>
      </c>
      <c r="L65" s="146">
        <f t="shared" si="5"/>
        <v>36497.88701572315</v>
      </c>
      <c r="M65" s="91">
        <f t="shared" si="6"/>
        <v>9.2853771325205198E-2</v>
      </c>
    </row>
    <row r="66" spans="4:13" x14ac:dyDescent="0.3">
      <c r="E66" s="136">
        <v>45352</v>
      </c>
      <c r="F66" s="14">
        <v>1948.9763999999998</v>
      </c>
      <c r="G66" s="92">
        <f t="shared" si="0"/>
        <v>2020.9413268206029</v>
      </c>
      <c r="H66" s="90">
        <f t="shared" si="1"/>
        <v>-25.909155659504695</v>
      </c>
      <c r="I66" s="90">
        <f t="shared" si="2"/>
        <v>2094.6204686731862</v>
      </c>
      <c r="J66" s="147">
        <f t="shared" si="3"/>
        <v>-145.64406867318644</v>
      </c>
      <c r="K66" s="138">
        <f t="shared" si="4"/>
        <v>145.64406867318644</v>
      </c>
      <c r="L66" s="146">
        <f t="shared" si="5"/>
        <v>21212.194739679846</v>
      </c>
      <c r="M66" s="91">
        <f t="shared" si="6"/>
        <v>7.4728492696569573E-2</v>
      </c>
    </row>
    <row r="67" spans="4:13" x14ac:dyDescent="0.3">
      <c r="E67" s="136">
        <v>45383</v>
      </c>
      <c r="F67" s="14">
        <v>2017.6603</v>
      </c>
      <c r="G67" s="92">
        <f t="shared" si="0"/>
        <v>1941.9858554723962</v>
      </c>
      <c r="H67" s="90">
        <f t="shared" si="1"/>
        <v>-31.213787228374891</v>
      </c>
      <c r="I67" s="90">
        <f t="shared" si="2"/>
        <v>1995.0321711610982</v>
      </c>
      <c r="J67" s="147">
        <f t="shared" si="3"/>
        <v>22.62812883890183</v>
      </c>
      <c r="K67" s="138">
        <f t="shared" si="4"/>
        <v>22.62812883890183</v>
      </c>
      <c r="L67" s="146">
        <f t="shared" si="5"/>
        <v>512.03221474994064</v>
      </c>
      <c r="M67" s="91">
        <f t="shared" si="6"/>
        <v>1.1215033987089814E-2</v>
      </c>
    </row>
    <row r="68" spans="4:13" x14ac:dyDescent="0.3">
      <c r="E68" s="136">
        <v>45413</v>
      </c>
      <c r="F68" s="14">
        <v>2016.5891999999999</v>
      </c>
      <c r="G68" s="92">
        <f t="shared" si="0"/>
        <v>1992.4750502173001</v>
      </c>
      <c r="H68" s="90">
        <f t="shared" si="1"/>
        <v>-23.043489031047013</v>
      </c>
      <c r="I68" s="90">
        <f t="shared" ref="I68:I73" si="7">G67+H67</f>
        <v>1910.7720682440213</v>
      </c>
      <c r="J68" s="147">
        <f t="shared" ref="J68:J73" si="8">F68-I68</f>
        <v>105.81713175597861</v>
      </c>
      <c r="K68" s="138">
        <f t="shared" ref="K68:K73" si="9">ABS(J68)</f>
        <v>105.81713175597861</v>
      </c>
      <c r="L68" s="146">
        <f t="shared" ref="L68:L73" si="10">J68^2</f>
        <v>11197.265373062137</v>
      </c>
      <c r="M68" s="91">
        <f t="shared" ref="M68:M73" si="11">K68/F68</f>
        <v>5.2473320672340514E-2</v>
      </c>
    </row>
    <row r="69" spans="4:13" x14ac:dyDescent="0.3">
      <c r="E69" s="136">
        <v>45444</v>
      </c>
      <c r="F69" s="14">
        <v>1778.9848999999997</v>
      </c>
      <c r="G69" s="92">
        <f t="shared" ref="G69:G73" si="12">alpha*(F69)+(1-alpha)*(F68+H68)</f>
        <v>1950.6335487751621</v>
      </c>
      <c r="H69" s="90">
        <f t="shared" ref="H69:H73" si="13">beta*(G69-G68)+(1-beta)*H68</f>
        <v>-24.923290272156112</v>
      </c>
      <c r="I69" s="90">
        <f t="shared" si="7"/>
        <v>1969.431561186253</v>
      </c>
      <c r="J69" s="147">
        <f t="shared" si="8"/>
        <v>-190.44666118625332</v>
      </c>
      <c r="K69" s="138">
        <f t="shared" si="9"/>
        <v>190.44666118625332</v>
      </c>
      <c r="L69" s="146">
        <f t="shared" si="10"/>
        <v>36269.930756991569</v>
      </c>
      <c r="M69" s="91">
        <f t="shared" si="11"/>
        <v>0.10705355688305919</v>
      </c>
    </row>
    <row r="70" spans="4:13" x14ac:dyDescent="0.3">
      <c r="E70" s="136">
        <v>45474</v>
      </c>
      <c r="F70" s="14">
        <v>1609.5408000000002</v>
      </c>
      <c r="G70" s="92">
        <f t="shared" si="12"/>
        <v>1725.1574477822751</v>
      </c>
      <c r="H70" s="90">
        <f t="shared" si="13"/>
        <v>-44.978571344229209</v>
      </c>
      <c r="I70" s="90">
        <f t="shared" si="7"/>
        <v>1925.7102585030061</v>
      </c>
      <c r="J70" s="147">
        <f t="shared" si="8"/>
        <v>-316.1694585030059</v>
      </c>
      <c r="K70" s="138">
        <f t="shared" si="9"/>
        <v>316.1694585030059</v>
      </c>
      <c r="L70" s="146">
        <f t="shared" si="10"/>
        <v>99963.126490083974</v>
      </c>
      <c r="M70" s="91">
        <f t="shared" si="11"/>
        <v>0.1964345722102887</v>
      </c>
    </row>
    <row r="71" spans="4:13" x14ac:dyDescent="0.3">
      <c r="E71" s="136">
        <v>45505</v>
      </c>
      <c r="F71" s="14">
        <v>1739.7994000000001</v>
      </c>
      <c r="G71" s="92">
        <f t="shared" si="12"/>
        <v>1599.6096629246169</v>
      </c>
      <c r="H71" s="90">
        <f t="shared" si="13"/>
        <v>-53.035492695572103</v>
      </c>
      <c r="I71" s="90">
        <f t="shared" si="7"/>
        <v>1680.1788764380458</v>
      </c>
      <c r="J71" s="147">
        <f t="shared" si="8"/>
        <v>59.620523561954315</v>
      </c>
      <c r="K71" s="138">
        <f t="shared" si="9"/>
        <v>59.620523561954315</v>
      </c>
      <c r="L71" s="146">
        <f t="shared" si="10"/>
        <v>3554.6068298015498</v>
      </c>
      <c r="M71" s="91">
        <f t="shared" si="11"/>
        <v>3.4268619452308302E-2</v>
      </c>
    </row>
    <row r="72" spans="4:13" x14ac:dyDescent="0.3">
      <c r="E72" s="136">
        <v>45536</v>
      </c>
      <c r="F72" s="14">
        <v>1654.92</v>
      </c>
      <c r="G72" s="92">
        <f t="shared" si="12"/>
        <v>1680.3951258435422</v>
      </c>
      <c r="H72" s="90">
        <f t="shared" si="13"/>
        <v>-39.653397134122365</v>
      </c>
      <c r="I72" s="90">
        <f t="shared" si="7"/>
        <v>1546.5741702290447</v>
      </c>
      <c r="J72" s="147">
        <f t="shared" si="8"/>
        <v>108.34582977095533</v>
      </c>
      <c r="K72" s="138">
        <f t="shared" si="9"/>
        <v>108.34582977095533</v>
      </c>
      <c r="L72" s="146">
        <f t="shared" si="10"/>
        <v>11738.818828756832</v>
      </c>
      <c r="M72" s="91">
        <f t="shared" si="11"/>
        <v>6.5468922830683854E-2</v>
      </c>
    </row>
    <row r="73" spans="4:13" x14ac:dyDescent="0.3">
      <c r="E73" s="136">
        <v>45566</v>
      </c>
      <c r="F73" s="14">
        <v>1870.5900000000001</v>
      </c>
      <c r="G73" s="92">
        <f t="shared" si="12"/>
        <v>1666.3312822927023</v>
      </c>
      <c r="H73" s="90">
        <f t="shared" si="13"/>
        <v>-37.094441775794124</v>
      </c>
      <c r="I73" s="90">
        <f t="shared" si="7"/>
        <v>1640.7417287094199</v>
      </c>
      <c r="J73" s="147">
        <f t="shared" si="8"/>
        <v>229.84827129058021</v>
      </c>
      <c r="K73" s="138">
        <f t="shared" si="9"/>
        <v>229.84827129058021</v>
      </c>
      <c r="L73" s="146">
        <f t="shared" si="10"/>
        <v>52830.227815268161</v>
      </c>
      <c r="M73" s="91">
        <f t="shared" si="11"/>
        <v>0.12287474609111575</v>
      </c>
    </row>
    <row r="74" spans="4:13" ht="16.2" thickBot="1" x14ac:dyDescent="0.35">
      <c r="D74" s="155">
        <v>1</v>
      </c>
      <c r="E74" s="156">
        <v>45597</v>
      </c>
      <c r="F74" s="157"/>
      <c r="G74" s="157"/>
      <c r="H74" s="157"/>
      <c r="I74" s="125">
        <f>$G$73+D74*$H$73</f>
        <v>1629.2368405169082</v>
      </c>
      <c r="J74" s="154"/>
      <c r="K74" s="154"/>
      <c r="L74" s="154"/>
      <c r="M74" s="154"/>
    </row>
    <row r="75" spans="4:13" ht="16.2" thickBot="1" x14ac:dyDescent="0.35">
      <c r="D75" s="155">
        <f>D74+1</f>
        <v>2</v>
      </c>
      <c r="E75" s="156">
        <v>45627</v>
      </c>
      <c r="F75" s="157"/>
      <c r="G75" s="157"/>
      <c r="H75" s="157"/>
      <c r="I75" s="125">
        <f t="shared" ref="I75:I85" si="14">$G$73+D75*$H$73</f>
        <v>1592.142398741114</v>
      </c>
      <c r="J75" s="154"/>
      <c r="K75" s="154"/>
      <c r="L75" s="154"/>
      <c r="M75" s="154"/>
    </row>
    <row r="76" spans="4:13" ht="16.2" thickBot="1" x14ac:dyDescent="0.35">
      <c r="D76" s="155">
        <f t="shared" ref="D76:D85" si="15">D75+1</f>
        <v>3</v>
      </c>
      <c r="E76" s="156">
        <v>45658</v>
      </c>
      <c r="F76" s="157"/>
      <c r="G76" s="157"/>
      <c r="H76" s="157"/>
      <c r="I76" s="125">
        <f t="shared" si="14"/>
        <v>1555.0479569653201</v>
      </c>
      <c r="J76" s="154"/>
      <c r="K76" s="154"/>
      <c r="L76" s="154"/>
      <c r="M76" s="154"/>
    </row>
    <row r="77" spans="4:13" ht="16.2" thickBot="1" x14ac:dyDescent="0.35">
      <c r="D77" s="155">
        <f t="shared" si="15"/>
        <v>4</v>
      </c>
      <c r="E77" s="156">
        <v>45689</v>
      </c>
      <c r="F77" s="157"/>
      <c r="G77" s="157"/>
      <c r="H77" s="157"/>
      <c r="I77" s="125">
        <f t="shared" si="14"/>
        <v>1517.9535151895259</v>
      </c>
      <c r="J77" s="154"/>
      <c r="K77" s="154"/>
      <c r="L77" s="154"/>
      <c r="M77" s="154"/>
    </row>
    <row r="78" spans="4:13" ht="16.2" thickBot="1" x14ac:dyDescent="0.35">
      <c r="D78" s="155">
        <f t="shared" si="15"/>
        <v>5</v>
      </c>
      <c r="E78" s="156">
        <v>45717</v>
      </c>
      <c r="F78" s="157"/>
      <c r="G78" s="157"/>
      <c r="H78" s="157"/>
      <c r="I78" s="125">
        <f t="shared" si="14"/>
        <v>1480.8590734137317</v>
      </c>
      <c r="J78" s="154"/>
      <c r="K78" s="154"/>
      <c r="L78" s="154"/>
      <c r="M78" s="154"/>
    </row>
    <row r="79" spans="4:13" ht="16.2" thickBot="1" x14ac:dyDescent="0.35">
      <c r="D79" s="155">
        <f t="shared" si="15"/>
        <v>6</v>
      </c>
      <c r="E79" s="156">
        <v>45748</v>
      </c>
      <c r="F79" s="157"/>
      <c r="G79" s="157"/>
      <c r="H79" s="157"/>
      <c r="I79" s="125">
        <f t="shared" si="14"/>
        <v>1443.7646316379376</v>
      </c>
      <c r="J79" s="154"/>
      <c r="K79" s="154"/>
      <c r="L79" s="154"/>
      <c r="M79" s="154"/>
    </row>
    <row r="80" spans="4:13" ht="16.2" thickBot="1" x14ac:dyDescent="0.35">
      <c r="D80" s="155">
        <f t="shared" si="15"/>
        <v>7</v>
      </c>
      <c r="E80" s="156">
        <v>45778</v>
      </c>
      <c r="F80" s="157"/>
      <c r="G80" s="157"/>
      <c r="H80" s="157"/>
      <c r="I80" s="125">
        <f t="shared" si="14"/>
        <v>1406.6701898621434</v>
      </c>
      <c r="J80" s="154"/>
      <c r="K80" s="154"/>
      <c r="L80" s="154"/>
      <c r="M80" s="154"/>
    </row>
    <row r="81" spans="4:13" ht="16.2" thickBot="1" x14ac:dyDescent="0.35">
      <c r="D81" s="155">
        <f t="shared" si="15"/>
        <v>8</v>
      </c>
      <c r="E81" s="156">
        <v>45809</v>
      </c>
      <c r="F81" s="157"/>
      <c r="G81" s="157"/>
      <c r="H81" s="157"/>
      <c r="I81" s="125">
        <f t="shared" si="14"/>
        <v>1369.5757480863494</v>
      </c>
      <c r="J81" s="154"/>
      <c r="K81" s="154"/>
      <c r="L81" s="154"/>
      <c r="M81" s="154"/>
    </row>
    <row r="82" spans="4:13" ht="16.2" thickBot="1" x14ac:dyDescent="0.35">
      <c r="D82" s="155">
        <f t="shared" si="15"/>
        <v>9</v>
      </c>
      <c r="E82" s="156">
        <v>45839</v>
      </c>
      <c r="F82" s="157"/>
      <c r="G82" s="157"/>
      <c r="H82" s="157"/>
      <c r="I82" s="125">
        <f t="shared" si="14"/>
        <v>1332.4813063105553</v>
      </c>
      <c r="J82" s="154"/>
      <c r="K82" s="154"/>
      <c r="L82" s="154"/>
      <c r="M82" s="154"/>
    </row>
    <row r="83" spans="4:13" ht="16.2" thickBot="1" x14ac:dyDescent="0.35">
      <c r="D83" s="155">
        <f t="shared" si="15"/>
        <v>10</v>
      </c>
      <c r="E83" s="156">
        <v>45870</v>
      </c>
      <c r="F83" s="157"/>
      <c r="G83" s="157"/>
      <c r="H83" s="157"/>
      <c r="I83" s="125">
        <f t="shared" si="14"/>
        <v>1295.3868645347611</v>
      </c>
      <c r="J83" s="154"/>
      <c r="K83" s="154"/>
      <c r="L83" s="154"/>
      <c r="M83" s="154"/>
    </row>
    <row r="84" spans="4:13" ht="16.2" thickBot="1" x14ac:dyDescent="0.35">
      <c r="D84" s="155">
        <f t="shared" si="15"/>
        <v>11</v>
      </c>
      <c r="E84" s="156">
        <v>45901</v>
      </c>
      <c r="F84" s="157"/>
      <c r="G84" s="157"/>
      <c r="H84" s="157"/>
      <c r="I84" s="125">
        <f t="shared" si="14"/>
        <v>1258.2924227589669</v>
      </c>
      <c r="J84" s="154"/>
      <c r="K84" s="154"/>
      <c r="L84" s="154"/>
      <c r="M84" s="154"/>
    </row>
    <row r="85" spans="4:13" ht="16.2" thickBot="1" x14ac:dyDescent="0.35">
      <c r="D85" s="155">
        <f t="shared" si="15"/>
        <v>12</v>
      </c>
      <c r="E85" s="156">
        <v>45931</v>
      </c>
      <c r="F85" s="157"/>
      <c r="G85" s="157"/>
      <c r="H85" s="157"/>
      <c r="I85" s="125">
        <f t="shared" si="14"/>
        <v>1221.1979809831728</v>
      </c>
      <c r="J85" s="154"/>
      <c r="K85" s="154"/>
      <c r="L85" s="154"/>
      <c r="M85" s="154"/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7859-B6B6-47F3-9785-0CA70E1944C6}">
  <dimension ref="A1:L30"/>
  <sheetViews>
    <sheetView zoomScale="74" workbookViewId="0">
      <selection activeCell="B6" sqref="B6"/>
    </sheetView>
  </sheetViews>
  <sheetFormatPr defaultRowHeight="15.6" x14ac:dyDescent="0.3"/>
  <cols>
    <col min="1" max="1" width="24.8984375" bestFit="1" customWidth="1"/>
    <col min="2" max="2" width="22.19921875" customWidth="1"/>
    <col min="4" max="4" width="9" bestFit="1" customWidth="1"/>
    <col min="5" max="5" width="13.19921875" bestFit="1" customWidth="1"/>
    <col min="6" max="6" width="9.69921875" bestFit="1" customWidth="1"/>
    <col min="7" max="7" width="10" bestFit="1" customWidth="1"/>
    <col min="8" max="8" width="17.8984375" bestFit="1" customWidth="1"/>
    <col min="9" max="9" width="9.59765625" bestFit="1" customWidth="1"/>
    <col min="10" max="10" width="13.296875" bestFit="1" customWidth="1"/>
    <col min="11" max="11" width="12.3984375" bestFit="1" customWidth="1"/>
    <col min="12" max="12" width="16.59765625" bestFit="1" customWidth="1"/>
  </cols>
  <sheetData>
    <row r="1" spans="1:12" x14ac:dyDescent="0.3">
      <c r="A1" s="233" t="s">
        <v>136</v>
      </c>
      <c r="B1" s="233"/>
    </row>
    <row r="2" spans="1:12" x14ac:dyDescent="0.3">
      <c r="A2" s="40"/>
      <c r="B2" s="40"/>
    </row>
    <row r="3" spans="1:12" x14ac:dyDescent="0.3">
      <c r="A3" s="233" t="s">
        <v>58</v>
      </c>
      <c r="B3" s="233"/>
      <c r="D3" s="19" t="s">
        <v>0</v>
      </c>
      <c r="E3" s="19" t="s">
        <v>1</v>
      </c>
      <c r="F3" s="19" t="s">
        <v>67</v>
      </c>
      <c r="G3" s="19" t="s">
        <v>68</v>
      </c>
      <c r="H3" s="19" t="s">
        <v>69</v>
      </c>
      <c r="I3" s="19" t="s">
        <v>65</v>
      </c>
      <c r="J3" s="19" t="s">
        <v>66</v>
      </c>
      <c r="K3" s="19" t="s">
        <v>28</v>
      </c>
      <c r="L3" s="19" t="s">
        <v>30</v>
      </c>
    </row>
    <row r="4" spans="1:12" x14ac:dyDescent="0.3">
      <c r="A4" s="37" t="s">
        <v>59</v>
      </c>
      <c r="B4" s="42">
        <v>0.2</v>
      </c>
      <c r="D4" s="19" t="s">
        <v>137</v>
      </c>
      <c r="E4" s="158">
        <v>4729.8393999999998</v>
      </c>
      <c r="F4" s="90">
        <f>E4</f>
        <v>4729.8393999999998</v>
      </c>
      <c r="G4" s="140">
        <f>0</f>
        <v>0</v>
      </c>
      <c r="H4" s="140"/>
      <c r="I4" s="140">
        <f t="shared" ref="I4:I26" si="0">E4-H4</f>
        <v>4729.8393999999998</v>
      </c>
      <c r="J4" s="140">
        <f t="shared" ref="J4:J26" si="1">ABS(I4)</f>
        <v>4729.8393999999998</v>
      </c>
      <c r="K4" s="140">
        <f t="shared" ref="K4:K26" si="2">I4^2</f>
        <v>22371380.74979236</v>
      </c>
      <c r="L4" s="143">
        <f t="shared" ref="L4:L26" si="3">J4/E4</f>
        <v>1</v>
      </c>
    </row>
    <row r="5" spans="1:12" x14ac:dyDescent="0.3">
      <c r="A5" s="37" t="s">
        <v>70</v>
      </c>
      <c r="B5" s="42">
        <v>0.1</v>
      </c>
      <c r="D5" s="19" t="s">
        <v>138</v>
      </c>
      <c r="E5" s="158">
        <v>4996.0310999999992</v>
      </c>
      <c r="F5" s="90">
        <f t="shared" ref="F5:F26" si="4">alpha*(E5)+(1-alpha)*(E4+G4)</f>
        <v>4783.0777399999997</v>
      </c>
      <c r="G5" s="90">
        <f t="shared" ref="G5:G26" si="5">beta*(F5-F4)+(1-beta)*G4</f>
        <v>5.3238339999999882</v>
      </c>
      <c r="H5" s="90">
        <f t="shared" ref="H5:H26" si="6">F4+G4</f>
        <v>4729.8393999999998</v>
      </c>
      <c r="I5" s="90">
        <f t="shared" si="0"/>
        <v>266.1916999999994</v>
      </c>
      <c r="J5" s="90">
        <f t="shared" si="1"/>
        <v>266.1916999999994</v>
      </c>
      <c r="K5" s="90">
        <f t="shared" si="2"/>
        <v>70858.021148889675</v>
      </c>
      <c r="L5" s="91">
        <f t="shared" si="3"/>
        <v>5.3280633100942755E-2</v>
      </c>
    </row>
    <row r="6" spans="1:12" x14ac:dyDescent="0.3">
      <c r="A6" s="40"/>
      <c r="B6" s="40"/>
      <c r="D6" s="19" t="s">
        <v>139</v>
      </c>
      <c r="E6" s="158">
        <v>5185.7718999999997</v>
      </c>
      <c r="F6" s="90">
        <f t="shared" si="4"/>
        <v>5038.2383271999988</v>
      </c>
      <c r="G6" s="90">
        <f t="shared" si="5"/>
        <v>30.307509319999902</v>
      </c>
      <c r="H6" s="90">
        <f t="shared" si="6"/>
        <v>4788.4015739999995</v>
      </c>
      <c r="I6" s="90">
        <f t="shared" si="0"/>
        <v>397.3703260000002</v>
      </c>
      <c r="J6" s="90">
        <f t="shared" si="1"/>
        <v>397.3703260000002</v>
      </c>
      <c r="K6" s="90">
        <f t="shared" si="2"/>
        <v>157903.17598534643</v>
      </c>
      <c r="L6" s="91">
        <f t="shared" si="3"/>
        <v>7.6627035215336065E-2</v>
      </c>
    </row>
    <row r="7" spans="1:12" x14ac:dyDescent="0.3">
      <c r="A7" s="233" t="s">
        <v>17</v>
      </c>
      <c r="B7" s="233"/>
      <c r="D7" s="19" t="s">
        <v>140</v>
      </c>
      <c r="E7" s="158">
        <v>5715.8073000000004</v>
      </c>
      <c r="F7" s="90">
        <f t="shared" si="4"/>
        <v>5316.0249874559995</v>
      </c>
      <c r="G7" s="90">
        <f t="shared" si="5"/>
        <v>55.05542441359998</v>
      </c>
      <c r="H7" s="90">
        <f t="shared" si="6"/>
        <v>5068.5458365199984</v>
      </c>
      <c r="I7" s="90">
        <f t="shared" si="0"/>
        <v>647.26146348000202</v>
      </c>
      <c r="J7" s="90">
        <f t="shared" si="1"/>
        <v>647.26146348000202</v>
      </c>
      <c r="K7" s="90">
        <f t="shared" si="2"/>
        <v>418947.40210627398</v>
      </c>
      <c r="L7" s="91">
        <f t="shared" si="3"/>
        <v>0.11324060268441904</v>
      </c>
    </row>
    <row r="8" spans="1:12" x14ac:dyDescent="0.3">
      <c r="A8" s="37" t="s">
        <v>53</v>
      </c>
      <c r="B8" s="159">
        <f>AVERAGE(I5:I26)</f>
        <v>-121.24746554449224</v>
      </c>
      <c r="D8" s="19" t="s">
        <v>141</v>
      </c>
      <c r="E8" s="158">
        <v>5478.3999000000003</v>
      </c>
      <c r="F8" s="90">
        <f t="shared" si="4"/>
        <v>5712.3701595308803</v>
      </c>
      <c r="G8" s="90">
        <f t="shared" si="5"/>
        <v>89.184399179728061</v>
      </c>
      <c r="H8" s="90">
        <f t="shared" si="6"/>
        <v>5371.0804118695996</v>
      </c>
      <c r="I8" s="90">
        <f t="shared" si="0"/>
        <v>107.31948813040071</v>
      </c>
      <c r="J8" s="90">
        <f t="shared" si="1"/>
        <v>107.31948813040071</v>
      </c>
      <c r="K8" s="90">
        <f t="shared" si="2"/>
        <v>11517.472532571219</v>
      </c>
      <c r="L8" s="91">
        <f t="shared" si="3"/>
        <v>1.9589568138390318E-2</v>
      </c>
    </row>
    <row r="9" spans="1:12" x14ac:dyDescent="0.3">
      <c r="A9" s="37" t="s">
        <v>54</v>
      </c>
      <c r="B9" s="159">
        <f>AVERAGE(J5:J26)</f>
        <v>1010.3602101892783</v>
      </c>
      <c r="D9" s="19" t="s">
        <v>142</v>
      </c>
      <c r="E9" s="158">
        <v>5538.6389999999992</v>
      </c>
      <c r="F9" s="90">
        <f t="shared" si="4"/>
        <v>5561.7952393437827</v>
      </c>
      <c r="G9" s="90">
        <f t="shared" si="5"/>
        <v>65.20846724304549</v>
      </c>
      <c r="H9" s="90">
        <f t="shared" si="6"/>
        <v>5801.554558710608</v>
      </c>
      <c r="I9" s="90">
        <f t="shared" si="0"/>
        <v>-262.91555871060882</v>
      </c>
      <c r="J9" s="90">
        <f t="shared" si="1"/>
        <v>262.91555871060882</v>
      </c>
      <c r="K9" s="90">
        <f t="shared" si="2"/>
        <v>69124.591012111588</v>
      </c>
      <c r="L9" s="91">
        <f t="shared" si="3"/>
        <v>4.7469343770303291E-2</v>
      </c>
    </row>
    <row r="10" spans="1:12" x14ac:dyDescent="0.3">
      <c r="A10" s="37" t="s">
        <v>55</v>
      </c>
      <c r="B10" s="159">
        <f>SQRT(AVERAGE(K5:K26))</f>
        <v>1287.8263072221334</v>
      </c>
      <c r="D10" s="19" t="s">
        <v>143</v>
      </c>
      <c r="E10" s="158">
        <v>6559.9994999999999</v>
      </c>
      <c r="F10" s="90">
        <f t="shared" si="4"/>
        <v>5795.0778737944356</v>
      </c>
      <c r="G10" s="90">
        <f t="shared" si="5"/>
        <v>82.015883963806232</v>
      </c>
      <c r="H10" s="90">
        <f t="shared" si="6"/>
        <v>5627.0037065868282</v>
      </c>
      <c r="I10" s="90">
        <f t="shared" si="0"/>
        <v>932.99579341317167</v>
      </c>
      <c r="J10" s="90">
        <f t="shared" si="1"/>
        <v>932.99579341317167</v>
      </c>
      <c r="K10" s="90">
        <f t="shared" si="2"/>
        <v>870481.15052667365</v>
      </c>
      <c r="L10" s="91">
        <f t="shared" si="3"/>
        <v>0.14222497934842399</v>
      </c>
    </row>
    <row r="11" spans="1:12" x14ac:dyDescent="0.3">
      <c r="A11" s="37" t="s">
        <v>56</v>
      </c>
      <c r="B11" s="45">
        <f>AVERAGE(L5:L26)</f>
        <v>0.14209927914386519</v>
      </c>
      <c r="D11" s="19" t="s">
        <v>144</v>
      </c>
      <c r="E11" s="158">
        <v>8111.8730999999989</v>
      </c>
      <c r="F11" s="90">
        <f t="shared" si="4"/>
        <v>6935.986927171045</v>
      </c>
      <c r="G11" s="90">
        <f t="shared" si="5"/>
        <v>187.90520090508656</v>
      </c>
      <c r="H11" s="90">
        <f t="shared" si="6"/>
        <v>5877.0937577582417</v>
      </c>
      <c r="I11" s="90">
        <f t="shared" si="0"/>
        <v>2234.7793422417571</v>
      </c>
      <c r="J11" s="90">
        <f t="shared" si="1"/>
        <v>2234.7793422417571</v>
      </c>
      <c r="K11" s="90">
        <f t="shared" si="2"/>
        <v>4994238.7085105004</v>
      </c>
      <c r="L11" s="91">
        <f t="shared" si="3"/>
        <v>0.27549485978050586</v>
      </c>
    </row>
    <row r="12" spans="1:12" x14ac:dyDescent="0.3">
      <c r="A12" s="40"/>
      <c r="B12" s="40"/>
      <c r="D12" s="19" t="s">
        <v>145</v>
      </c>
      <c r="E12" s="158">
        <v>8130.3287</v>
      </c>
      <c r="F12" s="90">
        <f t="shared" si="4"/>
        <v>8265.8883807240691</v>
      </c>
      <c r="G12" s="90">
        <f t="shared" si="5"/>
        <v>302.10482616988031</v>
      </c>
      <c r="H12" s="90">
        <f t="shared" si="6"/>
        <v>7123.8921280761315</v>
      </c>
      <c r="I12" s="90">
        <f t="shared" si="0"/>
        <v>1006.4365719238685</v>
      </c>
      <c r="J12" s="90">
        <f t="shared" si="1"/>
        <v>1006.4365719238685</v>
      </c>
      <c r="K12" s="90">
        <f t="shared" si="2"/>
        <v>1012914.5733058682</v>
      </c>
      <c r="L12" s="91">
        <f t="shared" si="3"/>
        <v>0.12378793146750248</v>
      </c>
    </row>
    <row r="13" spans="1:12" x14ac:dyDescent="0.3">
      <c r="A13" s="233" t="s">
        <v>71</v>
      </c>
      <c r="B13" s="233"/>
      <c r="D13" s="19" t="s">
        <v>146</v>
      </c>
      <c r="E13" s="158">
        <v>8144.5181000000011</v>
      </c>
      <c r="F13" s="90">
        <f t="shared" si="4"/>
        <v>8374.8504409359048</v>
      </c>
      <c r="G13" s="90">
        <f t="shared" si="5"/>
        <v>282.79054957407584</v>
      </c>
      <c r="H13" s="90">
        <f t="shared" si="6"/>
        <v>8567.9932068939488</v>
      </c>
      <c r="I13" s="90">
        <f t="shared" si="0"/>
        <v>-423.47510689394767</v>
      </c>
      <c r="J13" s="90">
        <f t="shared" si="1"/>
        <v>423.47510689394767</v>
      </c>
      <c r="K13" s="90">
        <f t="shared" si="2"/>
        <v>179331.16615884041</v>
      </c>
      <c r="L13" s="91">
        <f t="shared" si="3"/>
        <v>5.1995109065316902E-2</v>
      </c>
    </row>
    <row r="14" spans="1:12" x14ac:dyDescent="0.3">
      <c r="A14" s="28" t="s">
        <v>48</v>
      </c>
      <c r="B14" s="60">
        <v>-143.08739277228912</v>
      </c>
      <c r="D14" s="19" t="s">
        <v>147</v>
      </c>
      <c r="E14" s="158">
        <v>10043.130099999998</v>
      </c>
      <c r="F14" s="90">
        <f t="shared" si="4"/>
        <v>8750.4729396592629</v>
      </c>
      <c r="G14" s="90">
        <f t="shared" si="5"/>
        <v>292.07374448900407</v>
      </c>
      <c r="H14" s="90">
        <f t="shared" si="6"/>
        <v>8657.6409905099808</v>
      </c>
      <c r="I14" s="90">
        <f t="shared" si="0"/>
        <v>1385.4891094900177</v>
      </c>
      <c r="J14" s="90">
        <f t="shared" si="1"/>
        <v>1385.4891094900177</v>
      </c>
      <c r="K14" s="90">
        <f t="shared" si="2"/>
        <v>1919580.072515442</v>
      </c>
      <c r="L14" s="91">
        <f t="shared" si="3"/>
        <v>0.13795391433692747</v>
      </c>
    </row>
    <row r="15" spans="1:12" x14ac:dyDescent="0.3">
      <c r="A15" s="59" t="s">
        <v>63</v>
      </c>
      <c r="B15" s="62">
        <v>1.0000000000000009E-2</v>
      </c>
      <c r="D15" s="19" t="s">
        <v>148</v>
      </c>
      <c r="E15" s="158">
        <v>10175.447099999999</v>
      </c>
      <c r="F15" s="90">
        <f t="shared" si="4"/>
        <v>10303.252495591203</v>
      </c>
      <c r="G15" s="90">
        <f t="shared" si="5"/>
        <v>418.14432563329774</v>
      </c>
      <c r="H15" s="90">
        <f t="shared" si="6"/>
        <v>9042.5466841482666</v>
      </c>
      <c r="I15" s="90">
        <f t="shared" si="0"/>
        <v>1132.9004158517328</v>
      </c>
      <c r="J15" s="90">
        <f t="shared" si="1"/>
        <v>1132.9004158517328</v>
      </c>
      <c r="K15" s="90">
        <f t="shared" si="2"/>
        <v>1283463.352237029</v>
      </c>
      <c r="L15" s="91">
        <f t="shared" si="3"/>
        <v>0.11133667196321358</v>
      </c>
    </row>
    <row r="16" spans="1:12" x14ac:dyDescent="0.3">
      <c r="A16" s="61" t="s">
        <v>72</v>
      </c>
      <c r="B16" s="31">
        <v>0.14148452183057705</v>
      </c>
      <c r="D16" s="19" t="s">
        <v>149</v>
      </c>
      <c r="E16" s="158">
        <v>8414.8702000000012</v>
      </c>
      <c r="F16" s="90">
        <f t="shared" si="4"/>
        <v>10157.84718050664</v>
      </c>
      <c r="G16" s="90">
        <f t="shared" si="5"/>
        <v>361.78936156151167</v>
      </c>
      <c r="H16" s="90">
        <f t="shared" si="6"/>
        <v>10721.396821224502</v>
      </c>
      <c r="I16" s="90">
        <f t="shared" si="0"/>
        <v>-2306.5266212245006</v>
      </c>
      <c r="J16" s="90">
        <f t="shared" si="1"/>
        <v>2306.5266212245006</v>
      </c>
      <c r="K16" s="90">
        <f t="shared" si="2"/>
        <v>5320065.0544173103</v>
      </c>
      <c r="L16" s="91">
        <f t="shared" si="3"/>
        <v>0.27410127148776464</v>
      </c>
    </row>
    <row r="17" spans="1:12" x14ac:dyDescent="0.3">
      <c r="A17" s="28" t="s">
        <v>49</v>
      </c>
      <c r="B17" s="60">
        <v>651.53372638264625</v>
      </c>
      <c r="D17" s="19" t="s">
        <v>150</v>
      </c>
      <c r="E17" s="158">
        <v>7098.2531999999992</v>
      </c>
      <c r="F17" s="90">
        <f t="shared" si="4"/>
        <v>8440.9782892492112</v>
      </c>
      <c r="G17" s="90">
        <f t="shared" si="5"/>
        <v>153.92353627961759</v>
      </c>
      <c r="H17" s="90">
        <f t="shared" si="6"/>
        <v>10519.636542068152</v>
      </c>
      <c r="I17" s="90">
        <f t="shared" si="0"/>
        <v>-3421.3833420681531</v>
      </c>
      <c r="J17" s="90">
        <f t="shared" si="1"/>
        <v>3421.3833420681531</v>
      </c>
      <c r="K17" s="90">
        <f t="shared" si="2"/>
        <v>11705863.973381445</v>
      </c>
      <c r="L17" s="91">
        <f t="shared" si="3"/>
        <v>0.48200356421043888</v>
      </c>
    </row>
    <row r="18" spans="1:12" x14ac:dyDescent="0.3">
      <c r="A18" s="59" t="s">
        <v>63</v>
      </c>
      <c r="B18" s="62">
        <v>0.98999999999999988</v>
      </c>
      <c r="D18" s="19" t="s">
        <v>151</v>
      </c>
      <c r="E18" s="158">
        <v>6687.2079000000012</v>
      </c>
      <c r="F18" s="90">
        <f t="shared" si="4"/>
        <v>7139.1829690236946</v>
      </c>
      <c r="G18" s="90">
        <f t="shared" si="5"/>
        <v>8.3516506291041424</v>
      </c>
      <c r="H18" s="90">
        <f t="shared" si="6"/>
        <v>8594.9018255288283</v>
      </c>
      <c r="I18" s="90">
        <f t="shared" si="0"/>
        <v>-1907.6939255288271</v>
      </c>
      <c r="J18" s="90">
        <f t="shared" si="1"/>
        <v>1907.6939255288271</v>
      </c>
      <c r="K18" s="90">
        <f t="shared" si="2"/>
        <v>3639296.113499586</v>
      </c>
      <c r="L18" s="91">
        <f t="shared" si="3"/>
        <v>0.28527510345967061</v>
      </c>
    </row>
    <row r="19" spans="1:12" x14ac:dyDescent="0.3">
      <c r="A19" s="61" t="s">
        <v>72</v>
      </c>
      <c r="B19" s="31">
        <v>1.0000000000000009E-2</v>
      </c>
      <c r="D19" s="19" t="s">
        <v>152</v>
      </c>
      <c r="E19" s="158">
        <v>6176.3199000000004</v>
      </c>
      <c r="F19" s="90">
        <f t="shared" si="4"/>
        <v>6591.7116205032853</v>
      </c>
      <c r="G19" s="90">
        <f t="shared" si="5"/>
        <v>-47.2306492858472</v>
      </c>
      <c r="H19" s="90">
        <f t="shared" si="6"/>
        <v>7147.5346196527989</v>
      </c>
      <c r="I19" s="90">
        <f t="shared" si="0"/>
        <v>-971.21471965279852</v>
      </c>
      <c r="J19" s="90">
        <f t="shared" si="1"/>
        <v>971.21471965279852</v>
      </c>
      <c r="K19" s="90">
        <f t="shared" si="2"/>
        <v>943258.03167026408</v>
      </c>
      <c r="L19" s="91">
        <f t="shared" si="3"/>
        <v>0.15724812434874016</v>
      </c>
    </row>
    <row r="20" spans="1:12" x14ac:dyDescent="0.3">
      <c r="A20" s="28" t="s">
        <v>50</v>
      </c>
      <c r="B20" s="60">
        <v>863.92192900345447</v>
      </c>
      <c r="D20" s="19" t="s">
        <v>153</v>
      </c>
      <c r="E20" s="158">
        <v>7442.4706999999999</v>
      </c>
      <c r="F20" s="90">
        <f t="shared" si="4"/>
        <v>6391.7655405713231</v>
      </c>
      <c r="G20" s="90">
        <f t="shared" si="5"/>
        <v>-62.502192350458706</v>
      </c>
      <c r="H20" s="90">
        <f t="shared" si="6"/>
        <v>6544.4809712174383</v>
      </c>
      <c r="I20" s="90">
        <f t="shared" si="0"/>
        <v>897.98972878256154</v>
      </c>
      <c r="J20" s="90">
        <f t="shared" si="1"/>
        <v>897.98972878256154</v>
      </c>
      <c r="K20" s="90">
        <f t="shared" si="2"/>
        <v>806385.55299897841</v>
      </c>
      <c r="L20" s="91">
        <f t="shared" si="3"/>
        <v>0.12065747585443118</v>
      </c>
    </row>
    <row r="21" spans="1:12" x14ac:dyDescent="0.3">
      <c r="A21" s="59" t="s">
        <v>63</v>
      </c>
      <c r="B21" s="62">
        <v>0.99</v>
      </c>
      <c r="D21" s="19" t="s">
        <v>154</v>
      </c>
      <c r="E21" s="158">
        <v>7100.7695999999996</v>
      </c>
      <c r="F21" s="90">
        <f t="shared" si="4"/>
        <v>7324.128726119633</v>
      </c>
      <c r="G21" s="90">
        <f t="shared" si="5"/>
        <v>36.984345439418163</v>
      </c>
      <c r="H21" s="90">
        <f t="shared" si="6"/>
        <v>6329.2633482208639</v>
      </c>
      <c r="I21" s="90">
        <f t="shared" si="0"/>
        <v>771.50625177913571</v>
      </c>
      <c r="J21" s="90">
        <f t="shared" si="1"/>
        <v>771.50625177913571</v>
      </c>
      <c r="K21" s="90">
        <f t="shared" si="2"/>
        <v>595221.8965342911</v>
      </c>
      <c r="L21" s="91">
        <f t="shared" si="3"/>
        <v>0.10865107519882573</v>
      </c>
    </row>
    <row r="22" spans="1:12" x14ac:dyDescent="0.3">
      <c r="A22" s="61" t="s">
        <v>72</v>
      </c>
      <c r="B22" s="31">
        <v>9.999999999999995E-3</v>
      </c>
      <c r="D22" s="19" t="s">
        <v>155</v>
      </c>
      <c r="E22" s="158">
        <v>6366.9659999999994</v>
      </c>
      <c r="F22" s="90">
        <f t="shared" si="4"/>
        <v>6983.5963563515343</v>
      </c>
      <c r="G22" s="90">
        <f t="shared" si="5"/>
        <v>-0.76732608133352898</v>
      </c>
      <c r="H22" s="90">
        <f t="shared" si="6"/>
        <v>7361.1130715590516</v>
      </c>
      <c r="I22" s="90">
        <f t="shared" si="0"/>
        <v>-994.14707155905216</v>
      </c>
      <c r="J22" s="90">
        <f t="shared" si="1"/>
        <v>994.14707155905216</v>
      </c>
      <c r="K22" s="90">
        <f t="shared" si="2"/>
        <v>988328.39988943923</v>
      </c>
      <c r="L22" s="91">
        <f t="shared" si="3"/>
        <v>0.15614141359621714</v>
      </c>
    </row>
    <row r="23" spans="1:12" x14ac:dyDescent="0.3">
      <c r="A23" s="28" t="s">
        <v>51</v>
      </c>
      <c r="B23" s="153">
        <v>9.3030000000000002E-2</v>
      </c>
      <c r="D23" s="19" t="s">
        <v>156</v>
      </c>
      <c r="E23" s="158">
        <v>6674.871000000001</v>
      </c>
      <c r="F23" s="90">
        <f t="shared" si="4"/>
        <v>6427.9331391349333</v>
      </c>
      <c r="G23" s="90">
        <f t="shared" si="5"/>
        <v>-56.256915194860277</v>
      </c>
      <c r="H23" s="90">
        <f t="shared" si="6"/>
        <v>6982.8290302702007</v>
      </c>
      <c r="I23" s="90">
        <f t="shared" si="0"/>
        <v>-307.95803027019974</v>
      </c>
      <c r="J23" s="90">
        <f t="shared" si="1"/>
        <v>307.95803027019974</v>
      </c>
      <c r="K23" s="90">
        <f t="shared" si="2"/>
        <v>94838.148407901259</v>
      </c>
      <c r="L23" s="91">
        <f t="shared" si="3"/>
        <v>4.6136926132385132E-2</v>
      </c>
    </row>
    <row r="24" spans="1:12" x14ac:dyDescent="0.3">
      <c r="A24" s="59" t="s">
        <v>63</v>
      </c>
      <c r="B24" s="62">
        <v>0.98999999999999988</v>
      </c>
      <c r="D24" s="19" t="s">
        <v>157</v>
      </c>
      <c r="E24" s="158">
        <v>6138.539499999999</v>
      </c>
      <c r="F24" s="90">
        <f t="shared" si="4"/>
        <v>6522.5991678441133</v>
      </c>
      <c r="G24" s="90">
        <f t="shared" si="5"/>
        <v>-41.164620804456256</v>
      </c>
      <c r="H24" s="90">
        <f t="shared" si="6"/>
        <v>6371.6762239400732</v>
      </c>
      <c r="I24" s="90">
        <f t="shared" si="0"/>
        <v>-233.13672394007426</v>
      </c>
      <c r="J24" s="90">
        <f t="shared" si="1"/>
        <v>233.13672394007426</v>
      </c>
      <c r="K24" s="90">
        <f t="shared" si="2"/>
        <v>54352.732049510392</v>
      </c>
      <c r="L24" s="91">
        <f t="shared" si="3"/>
        <v>3.797918445260054E-2</v>
      </c>
    </row>
    <row r="25" spans="1:12" x14ac:dyDescent="0.3">
      <c r="A25" s="61" t="s">
        <v>72</v>
      </c>
      <c r="B25" s="31">
        <v>0.27</v>
      </c>
      <c r="D25" s="19" t="s">
        <v>158</v>
      </c>
      <c r="E25" s="158">
        <v>5813.2343999999994</v>
      </c>
      <c r="F25" s="90">
        <f t="shared" si="4"/>
        <v>6040.5467833564353</v>
      </c>
      <c r="G25" s="90">
        <f t="shared" si="5"/>
        <v>-85.253397172778435</v>
      </c>
      <c r="H25" s="90">
        <f t="shared" si="6"/>
        <v>6481.4345470396574</v>
      </c>
      <c r="I25" s="90">
        <f t="shared" si="0"/>
        <v>-668.20014703965808</v>
      </c>
      <c r="J25" s="90">
        <f t="shared" si="1"/>
        <v>668.20014703965808</v>
      </c>
      <c r="K25" s="90">
        <f t="shared" si="2"/>
        <v>446491.4365038207</v>
      </c>
      <c r="L25" s="91">
        <f t="shared" si="3"/>
        <v>0.11494464201196809</v>
      </c>
    </row>
    <row r="26" spans="1:12" x14ac:dyDescent="0.3">
      <c r="D26" s="19" t="s">
        <v>159</v>
      </c>
      <c r="E26" s="158">
        <v>5004.2602000000006</v>
      </c>
      <c r="F26" s="90">
        <f t="shared" si="4"/>
        <v>5583.2368422617783</v>
      </c>
      <c r="G26" s="90">
        <f t="shared" si="5"/>
        <v>-122.4590515649663</v>
      </c>
      <c r="H26" s="90">
        <f t="shared" si="6"/>
        <v>5955.2933861836573</v>
      </c>
      <c r="I26" s="90">
        <f t="shared" si="0"/>
        <v>-951.03318618365665</v>
      </c>
      <c r="J26" s="90">
        <f t="shared" si="1"/>
        <v>951.03318618365665</v>
      </c>
      <c r="K26" s="90">
        <f t="shared" si="2"/>
        <v>904464.12122263771</v>
      </c>
      <c r="L26" s="91">
        <f t="shared" si="3"/>
        <v>0.19004471154071015</v>
      </c>
    </row>
    <row r="27" spans="1:12" ht="16.2" thickBot="1" x14ac:dyDescent="0.35">
      <c r="C27" s="155">
        <v>1</v>
      </c>
      <c r="D27" s="143"/>
      <c r="E27" s="202"/>
      <c r="F27" s="140"/>
      <c r="G27" s="140"/>
      <c r="H27" s="140">
        <f>$F$26+C27*$G$26</f>
        <v>5460.7777906968122</v>
      </c>
      <c r="I27" s="140"/>
      <c r="J27" s="140"/>
      <c r="K27" s="140"/>
      <c r="L27" s="141"/>
    </row>
    <row r="28" spans="1:12" ht="16.2" thickBot="1" x14ac:dyDescent="0.35">
      <c r="C28" s="155">
        <f>C27+1</f>
        <v>2</v>
      </c>
      <c r="D28" s="143"/>
      <c r="E28" s="202"/>
      <c r="F28" s="140"/>
      <c r="G28" s="140"/>
      <c r="H28" s="140">
        <f t="shared" ref="H28:H30" si="7">$F$26+C28*$G$26</f>
        <v>5338.3187391318461</v>
      </c>
      <c r="I28" s="140"/>
      <c r="J28" s="140"/>
      <c r="K28" s="140"/>
      <c r="L28" s="141"/>
    </row>
    <row r="29" spans="1:12" ht="16.2" thickBot="1" x14ac:dyDescent="0.35">
      <c r="C29" s="155">
        <f t="shared" ref="C29:C30" si="8">C28+1</f>
        <v>3</v>
      </c>
      <c r="D29" s="143"/>
      <c r="E29" s="202"/>
      <c r="F29" s="140"/>
      <c r="G29" s="140"/>
      <c r="H29" s="140">
        <f t="shared" si="7"/>
        <v>5215.8596875668791</v>
      </c>
      <c r="I29" s="140"/>
      <c r="J29" s="140"/>
      <c r="K29" s="140"/>
      <c r="L29" s="141"/>
    </row>
    <row r="30" spans="1:12" ht="16.2" thickBot="1" x14ac:dyDescent="0.35">
      <c r="C30" s="155">
        <f t="shared" si="8"/>
        <v>4</v>
      </c>
      <c r="D30" s="143"/>
      <c r="E30" s="202"/>
      <c r="F30" s="140"/>
      <c r="G30" s="140"/>
      <c r="H30" s="140">
        <f t="shared" si="7"/>
        <v>5093.400636001913</v>
      </c>
      <c r="I30" s="140"/>
      <c r="J30" s="140"/>
      <c r="K30" s="140"/>
      <c r="L30" s="141"/>
    </row>
  </sheetData>
  <mergeCells count="4">
    <mergeCell ref="A1:B1"/>
    <mergeCell ref="A3:B3"/>
    <mergeCell ref="A7:B7"/>
    <mergeCell ref="A13:B13"/>
  </mergeCells>
  <phoneticPr fontId="15" type="noConversion"/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2D0C-6C96-4CA6-94F0-E829C8F6117A}">
  <dimension ref="A1:R1470"/>
  <sheetViews>
    <sheetView zoomScale="85" zoomScaleNormal="85" workbookViewId="0">
      <selection activeCell="E12" sqref="E12"/>
    </sheetView>
  </sheetViews>
  <sheetFormatPr defaultRowHeight="15.6" x14ac:dyDescent="0.3"/>
  <cols>
    <col min="8" max="8" width="12.5" bestFit="1" customWidth="1"/>
    <col min="9" max="9" width="11" bestFit="1" customWidth="1"/>
    <col min="10" max="10" width="11.09765625" style="68" customWidth="1"/>
    <col min="11" max="11" width="10.796875" bestFit="1" customWidth="1"/>
    <col min="12" max="12" width="10.09765625" bestFit="1" customWidth="1"/>
    <col min="13" max="13" width="12.8984375" bestFit="1" customWidth="1"/>
    <col min="14" max="14" width="12.59765625" bestFit="1" customWidth="1"/>
    <col min="15" max="15" width="10.796875" bestFit="1" customWidth="1"/>
    <col min="16" max="16" width="12.09765625" bestFit="1" customWidth="1"/>
    <col min="17" max="17" width="13.19921875" customWidth="1"/>
  </cols>
  <sheetData>
    <row r="1" spans="1:17" x14ac:dyDescent="0.3">
      <c r="A1" s="209" t="s">
        <v>161</v>
      </c>
      <c r="B1" s="209"/>
      <c r="C1" s="209"/>
      <c r="D1" s="209"/>
      <c r="E1" s="209"/>
      <c r="F1" s="209"/>
      <c r="K1" s="88"/>
    </row>
    <row r="2" spans="1:17" x14ac:dyDescent="0.3">
      <c r="K2" s="88"/>
    </row>
    <row r="3" spans="1:17" x14ac:dyDescent="0.3">
      <c r="A3" s="209" t="s">
        <v>58</v>
      </c>
      <c r="B3" s="209"/>
      <c r="C3" s="209"/>
      <c r="D3" s="209"/>
      <c r="H3" s="19" t="s">
        <v>0</v>
      </c>
      <c r="I3" s="19" t="s">
        <v>1</v>
      </c>
      <c r="J3" s="19" t="s">
        <v>67</v>
      </c>
      <c r="K3" s="19" t="s">
        <v>68</v>
      </c>
      <c r="L3" s="19" t="s">
        <v>73</v>
      </c>
      <c r="M3" s="19" t="s">
        <v>84</v>
      </c>
      <c r="N3" s="19" t="s">
        <v>22</v>
      </c>
      <c r="O3" s="19" t="s">
        <v>89</v>
      </c>
      <c r="P3" s="19" t="s">
        <v>29</v>
      </c>
      <c r="Q3" s="91" t="s">
        <v>90</v>
      </c>
    </row>
    <row r="4" spans="1:17" ht="16.2" thickBot="1" x14ac:dyDescent="0.35">
      <c r="A4" s="249" t="s">
        <v>59</v>
      </c>
      <c r="B4" s="249"/>
      <c r="C4" s="249"/>
      <c r="D4" s="58">
        <v>0.2</v>
      </c>
      <c r="H4" s="93">
        <v>43466</v>
      </c>
      <c r="I4" s="14">
        <v>1540.1104</v>
      </c>
      <c r="J4" s="201"/>
      <c r="K4" s="201"/>
      <c r="L4" s="90">
        <f>Table1219[[#This Row],[Adj Close]]/AVERAGE($I$4:$I$15)</f>
        <v>0.89595781683084164</v>
      </c>
      <c r="M4" s="201"/>
      <c r="N4" s="201"/>
      <c r="O4" s="201"/>
      <c r="P4" s="201"/>
      <c r="Q4" s="201"/>
    </row>
    <row r="5" spans="1:17" ht="16.2" thickBot="1" x14ac:dyDescent="0.35">
      <c r="A5" s="249" t="s">
        <v>70</v>
      </c>
      <c r="B5" s="249"/>
      <c r="C5" s="249"/>
      <c r="D5" s="58">
        <v>0.1</v>
      </c>
      <c r="H5" s="93">
        <v>43497</v>
      </c>
      <c r="I5" s="14">
        <v>1501.1140999999998</v>
      </c>
      <c r="J5" s="201"/>
      <c r="K5" s="201"/>
      <c r="L5" s="90">
        <f>Table1219[[#This Row],[Adj Close]]/AVERAGE($I$4:$I$15)</f>
        <v>0.87327175496639298</v>
      </c>
      <c r="M5" s="201"/>
      <c r="N5" s="201"/>
      <c r="O5" s="201"/>
      <c r="P5" s="201"/>
      <c r="Q5" s="201"/>
    </row>
    <row r="6" spans="1:17" ht="16.2" thickBot="1" x14ac:dyDescent="0.35">
      <c r="A6" s="249" t="s">
        <v>74</v>
      </c>
      <c r="B6" s="249"/>
      <c r="C6" s="249"/>
      <c r="D6" s="58">
        <v>0.3</v>
      </c>
      <c r="H6" s="93">
        <v>43525</v>
      </c>
      <c r="I6" s="14">
        <v>1688.6149</v>
      </c>
      <c r="J6" s="201"/>
      <c r="K6" s="201"/>
      <c r="L6" s="90">
        <f>Table1219[[#This Row],[Adj Close]]/AVERAGE($I$4:$I$15)</f>
        <v>0.98235017390443558</v>
      </c>
      <c r="M6" s="201"/>
      <c r="N6" s="201"/>
      <c r="O6" s="201"/>
      <c r="P6" s="201"/>
      <c r="Q6" s="201"/>
    </row>
    <row r="7" spans="1:17" ht="16.2" thickBot="1" x14ac:dyDescent="0.35">
      <c r="H7" s="93">
        <v>43556</v>
      </c>
      <c r="I7" s="14">
        <v>1711.0672000000002</v>
      </c>
      <c r="J7" s="201"/>
      <c r="K7" s="201"/>
      <c r="L7" s="90">
        <f>Table1219[[#This Row],[Adj Close]]/AVERAGE($I$4:$I$15)</f>
        <v>0.99541177889770838</v>
      </c>
      <c r="M7" s="201"/>
      <c r="N7" s="201"/>
      <c r="O7" s="201"/>
      <c r="P7" s="201"/>
      <c r="Q7" s="201"/>
    </row>
    <row r="8" spans="1:17" ht="16.2" thickBot="1" x14ac:dyDescent="0.35">
      <c r="A8" s="209" t="s">
        <v>17</v>
      </c>
      <c r="B8" s="209"/>
      <c r="C8" s="209"/>
      <c r="D8" s="209"/>
      <c r="E8" s="160"/>
      <c r="H8" s="93">
        <v>43586</v>
      </c>
      <c r="I8" s="14">
        <v>1716.0893999999996</v>
      </c>
      <c r="J8" s="201"/>
      <c r="K8" s="201"/>
      <c r="L8" s="90">
        <f>Table1219[[#This Row],[Adj Close]]/AVERAGE($I$4:$I$15)</f>
        <v>0.99833343915510764</v>
      </c>
      <c r="M8" s="201"/>
      <c r="N8" s="201"/>
      <c r="O8" s="201"/>
      <c r="P8" s="201"/>
      <c r="Q8" s="201"/>
    </row>
    <row r="9" spans="1:17" ht="16.2" thickBot="1" x14ac:dyDescent="0.35">
      <c r="A9" s="250" t="s">
        <v>76</v>
      </c>
      <c r="B9" s="250"/>
      <c r="C9" s="250"/>
      <c r="D9" s="250"/>
      <c r="E9" s="64">
        <f>AVERAGE(N17:N73)</f>
        <v>-494.1034940598297</v>
      </c>
      <c r="H9" s="93">
        <v>43617</v>
      </c>
      <c r="I9" s="14">
        <v>1568.8744999999997</v>
      </c>
      <c r="J9" s="201"/>
      <c r="K9" s="201"/>
      <c r="L9" s="90">
        <f>Table1219[[#This Row],[Adj Close]]/AVERAGE($I$4:$I$15)</f>
        <v>0.91269130570222623</v>
      </c>
      <c r="M9" s="201"/>
      <c r="N9" s="201"/>
      <c r="O9" s="201"/>
      <c r="P9" s="201"/>
      <c r="Q9" s="201"/>
    </row>
    <row r="10" spans="1:17" ht="16.2" thickBot="1" x14ac:dyDescent="0.35">
      <c r="A10" s="250" t="s">
        <v>77</v>
      </c>
      <c r="B10" s="250"/>
      <c r="C10" s="250"/>
      <c r="D10" s="250"/>
      <c r="E10" s="94">
        <f>AVERAGE(P17:P73)</f>
        <v>598.47493903306702</v>
      </c>
      <c r="H10" s="93">
        <v>43647</v>
      </c>
      <c r="I10" s="14">
        <v>1811.9213</v>
      </c>
      <c r="J10" s="201"/>
      <c r="K10" s="201"/>
      <c r="L10" s="90">
        <f>Table1219[[#This Row],[Adj Close]]/AVERAGE($I$4:$I$15)</f>
        <v>1.054083559345681</v>
      </c>
      <c r="M10" s="201"/>
      <c r="N10" s="201"/>
      <c r="O10" s="201"/>
      <c r="P10" s="201"/>
      <c r="Q10" s="201"/>
    </row>
    <row r="11" spans="1:17" ht="16.2" thickBot="1" x14ac:dyDescent="0.35">
      <c r="A11" s="250" t="s">
        <v>78</v>
      </c>
      <c r="B11" s="250"/>
      <c r="C11" s="250"/>
      <c r="D11" s="250"/>
      <c r="E11" s="65">
        <f>SQRT(AVERAGE(O17:O73))</f>
        <v>790.7147237668155</v>
      </c>
      <c r="H11" s="93">
        <v>43678</v>
      </c>
      <c r="I11" s="14">
        <v>1701.6777999999999</v>
      </c>
      <c r="J11" s="201"/>
      <c r="K11" s="201"/>
      <c r="L11" s="90">
        <f>Table1219[[#This Row],[Adj Close]]/AVERAGE($I$4:$I$15)</f>
        <v>0.98994950403393767</v>
      </c>
      <c r="M11" s="201"/>
      <c r="N11" s="201"/>
      <c r="O11" s="201"/>
      <c r="P11" s="201"/>
      <c r="Q11" s="201"/>
    </row>
    <row r="12" spans="1:17" ht="16.2" thickBot="1" x14ac:dyDescent="0.35">
      <c r="A12" s="250" t="s">
        <v>79</v>
      </c>
      <c r="B12" s="250"/>
      <c r="C12" s="250"/>
      <c r="D12" s="250"/>
      <c r="E12" s="67">
        <f>AVERAGE(Q17:Q73)</f>
        <v>0.26459937708131109</v>
      </c>
      <c r="H12" s="93">
        <v>43709</v>
      </c>
      <c r="I12" s="14">
        <v>1672.1728000000001</v>
      </c>
      <c r="J12" s="201"/>
      <c r="K12" s="201"/>
      <c r="L12" s="90">
        <f>Table1219[[#This Row],[Adj Close]]/AVERAGE($I$4:$I$15)</f>
        <v>0.97278499726507628</v>
      </c>
      <c r="M12" s="201"/>
      <c r="N12" s="201"/>
      <c r="O12" s="201"/>
      <c r="P12" s="201"/>
      <c r="Q12" s="201"/>
    </row>
    <row r="13" spans="1:17" ht="16.2" thickBot="1" x14ac:dyDescent="0.35">
      <c r="H13" s="93">
        <v>43739</v>
      </c>
      <c r="I13" s="14">
        <v>2021.6523999999997</v>
      </c>
      <c r="J13" s="201"/>
      <c r="K13" s="201"/>
      <c r="L13" s="90">
        <f>Table1219[[#This Row],[Adj Close]]/AVERAGE($I$4:$I$15)</f>
        <v>1.176094434980006</v>
      </c>
      <c r="M13" s="201"/>
      <c r="N13" s="201"/>
      <c r="O13" s="201"/>
      <c r="P13" s="201"/>
      <c r="Q13" s="201"/>
    </row>
    <row r="14" spans="1:17" ht="16.2" thickBot="1" x14ac:dyDescent="0.35">
      <c r="A14" s="251" t="s">
        <v>71</v>
      </c>
      <c r="B14" s="251"/>
      <c r="C14" s="251"/>
      <c r="D14" s="251"/>
      <c r="E14" s="251"/>
      <c r="F14" s="251"/>
      <c r="H14" s="93">
        <v>43770</v>
      </c>
      <c r="I14" s="14">
        <v>1735.9962000000003</v>
      </c>
      <c r="J14" s="201"/>
      <c r="K14" s="201"/>
      <c r="L14" s="90">
        <f>Table1219[[#This Row],[Adj Close]]/AVERAGE($I$4:$I$15)</f>
        <v>1.0099142018511382</v>
      </c>
      <c r="M14" s="201"/>
      <c r="N14" s="201"/>
      <c r="O14" s="201"/>
      <c r="P14" s="201"/>
      <c r="Q14" s="201"/>
    </row>
    <row r="15" spans="1:17" ht="16.2" thickBot="1" x14ac:dyDescent="0.35">
      <c r="A15" s="241" t="s">
        <v>49</v>
      </c>
      <c r="B15" s="241"/>
      <c r="C15" s="241"/>
      <c r="D15" s="241"/>
      <c r="E15" s="246">
        <v>271.35000000000002</v>
      </c>
      <c r="F15" s="246"/>
      <c r="H15" s="93">
        <v>43800</v>
      </c>
      <c r="I15" s="14">
        <v>1958.1587</v>
      </c>
      <c r="J15" s="201"/>
      <c r="K15" s="201"/>
      <c r="L15" s="90">
        <f>Table1219[[#This Row],[Adj Close]]/AVERAGE($I$4:$I$15)</f>
        <v>1.139157033067447</v>
      </c>
      <c r="M15" s="201"/>
      <c r="N15" s="201"/>
      <c r="O15" s="201"/>
      <c r="P15" s="201"/>
      <c r="Q15" s="201"/>
    </row>
    <row r="16" spans="1:17" ht="16.2" thickBot="1" x14ac:dyDescent="0.35">
      <c r="A16" s="243" t="s">
        <v>80</v>
      </c>
      <c r="B16" s="243"/>
      <c r="C16" s="243"/>
      <c r="D16" s="243"/>
      <c r="E16" s="244">
        <v>0.87</v>
      </c>
      <c r="F16" s="245"/>
      <c r="H16" s="93">
        <v>43831</v>
      </c>
      <c r="I16" s="14">
        <v>2027.4114999999997</v>
      </c>
      <c r="J16" s="92">
        <f>Table1219[[#This Row],[Adj Close]]/L4</f>
        <v>2262.8425824457968</v>
      </c>
      <c r="K16" s="90">
        <f>Table1219[[#This Row],[Adj Close]]/L4-I15/L15</f>
        <v>543.88844077913018</v>
      </c>
      <c r="L16" s="90">
        <f>$D$6*Table1219[[#This Row],[Adj Close]]/J16+(1-$D$6)*L4</f>
        <v>0.89595781683084152</v>
      </c>
      <c r="M16" s="201"/>
      <c r="N16" s="201"/>
      <c r="O16" s="201"/>
      <c r="P16" s="201"/>
      <c r="Q16" s="201"/>
    </row>
    <row r="17" spans="1:17" x14ac:dyDescent="0.3">
      <c r="A17" s="234" t="s">
        <v>81</v>
      </c>
      <c r="B17" s="234"/>
      <c r="C17" s="234"/>
      <c r="D17" s="234"/>
      <c r="E17" s="235">
        <v>0.2</v>
      </c>
      <c r="F17" s="236"/>
      <c r="H17" s="93">
        <v>43862</v>
      </c>
      <c r="I17" s="14">
        <v>1781.2102</v>
      </c>
      <c r="J17" s="92">
        <f>$D$4*Table1219[[#This Row],[Adj Close]]/L5+(1-$D$4)*(J16+K16)</f>
        <v>2653.3243150471208</v>
      </c>
      <c r="K17" s="90">
        <f t="shared" ref="K17:K48" si="0">$D$5*(J17-J16)+(1-$D$5)*K16</f>
        <v>528.54776996134956</v>
      </c>
      <c r="L17" s="90">
        <f>$D$6*Table1219[[#This Row],[Adj Close]]/J17+(1-$D$6)*L5</f>
        <v>0.81268402604943035</v>
      </c>
      <c r="M17" s="92">
        <f t="shared" ref="M17:M48" si="1">(J16+K16)*L5</f>
        <v>2451.0389263702518</v>
      </c>
      <c r="N17" s="90">
        <f>Table1219[[#This Row],[Adj Close]]-M17</f>
        <v>-669.82872637025184</v>
      </c>
      <c r="O17" s="92">
        <f t="shared" ref="O17:O35" si="2">N17^2</f>
        <v>448670.5226707937</v>
      </c>
      <c r="P17" s="92">
        <f t="shared" ref="P17:P35" si="3">ABS(N17)</f>
        <v>669.82872637025184</v>
      </c>
      <c r="Q17" s="91">
        <f>Table1219[[#This Row],[Abs Erorr]]/Table1219[[#This Row],[Adj Close]]</f>
        <v>0.37605259972700128</v>
      </c>
    </row>
    <row r="18" spans="1:17" x14ac:dyDescent="0.3">
      <c r="A18" s="237" t="s">
        <v>82</v>
      </c>
      <c r="B18" s="237"/>
      <c r="C18" s="237"/>
      <c r="D18" s="237"/>
      <c r="E18" s="238">
        <v>0.99</v>
      </c>
      <c r="F18" s="239"/>
      <c r="H18" s="93">
        <v>43891</v>
      </c>
      <c r="I18" s="14">
        <v>1669.7782000000002</v>
      </c>
      <c r="J18" s="92">
        <f>$D$4*Table1219[[#This Row],[Adj Close]]/L6+(1-$D$4)*(J17+K17)</f>
        <v>2885.4534687704331</v>
      </c>
      <c r="K18" s="90">
        <f t="shared" si="0"/>
        <v>498.90590833754584</v>
      </c>
      <c r="L18" s="90">
        <f>$D$6*Table1219[[#This Row],[Adj Close]]/J18+(1-$D$6)*L6</f>
        <v>0.86125161562450037</v>
      </c>
      <c r="M18" s="92">
        <f t="shared" si="1"/>
        <v>3125.7125960497397</v>
      </c>
      <c r="N18" s="90">
        <f>Table1219[[#This Row],[Adj Close]]-M18</f>
        <v>-1455.9343960497395</v>
      </c>
      <c r="O18" s="92">
        <f t="shared" si="2"/>
        <v>2119744.9656007197</v>
      </c>
      <c r="P18" s="92">
        <f t="shared" si="3"/>
        <v>1455.9343960497395</v>
      </c>
      <c r="Q18" s="91">
        <f>Table1219[[#This Row],[Abs Erorr]]/Table1219[[#This Row],[Adj Close]]</f>
        <v>0.87193280883038193</v>
      </c>
    </row>
    <row r="19" spans="1:17" x14ac:dyDescent="0.3">
      <c r="A19" s="241" t="s">
        <v>50</v>
      </c>
      <c r="B19" s="241"/>
      <c r="C19" s="241"/>
      <c r="D19" s="241"/>
      <c r="E19" s="246">
        <v>343.07</v>
      </c>
      <c r="F19" s="241"/>
      <c r="H19" s="93">
        <v>43922</v>
      </c>
      <c r="I19" s="14">
        <v>1715.9479999999999</v>
      </c>
      <c r="J19" s="92">
        <f>$D$4*Table1219[[#This Row],[Adj Close]]/L7+(1-$D$4)*(J18+K18)</f>
        <v>3052.2589895022488</v>
      </c>
      <c r="K19" s="90">
        <f t="shared" si="0"/>
        <v>465.69586957697283</v>
      </c>
      <c r="L19" s="90">
        <f>$D$6*Table1219[[#This Row],[Adj Close]]/J19+(1-$D$6)*L7</f>
        <v>0.86544509963377803</v>
      </c>
      <c r="M19" s="92">
        <f t="shared" si="1"/>
        <v>3368.8311879961939</v>
      </c>
      <c r="N19" s="90">
        <f>Table1219[[#This Row],[Adj Close]]-M19</f>
        <v>-1652.883187996194</v>
      </c>
      <c r="O19" s="92">
        <f t="shared" si="2"/>
        <v>2732022.8331604619</v>
      </c>
      <c r="P19" s="92">
        <f t="shared" si="3"/>
        <v>1652.883187996194</v>
      </c>
      <c r="Q19" s="91">
        <f>Table1219[[#This Row],[Abs Erorr]]/Table1219[[#This Row],[Adj Close]]</f>
        <v>0.96324783035161565</v>
      </c>
    </row>
    <row r="20" spans="1:17" x14ac:dyDescent="0.3">
      <c r="A20" s="247" t="s">
        <v>80</v>
      </c>
      <c r="B20" s="247"/>
      <c r="C20" s="247"/>
      <c r="D20" s="247"/>
      <c r="E20" s="244">
        <v>0.83</v>
      </c>
      <c r="F20" s="245"/>
      <c r="H20" s="93">
        <v>43952</v>
      </c>
      <c r="I20" s="14">
        <v>1733.7287999999999</v>
      </c>
      <c r="J20" s="92">
        <f>$D$4*Table1219[[#This Row],[Adj Close]]/L8+(1-$D$4)*(J19+K19)</f>
        <v>3161.6884848381633</v>
      </c>
      <c r="K20" s="90">
        <f t="shared" si="0"/>
        <v>430.06923215286702</v>
      </c>
      <c r="L20" s="90">
        <f>$D$6*Table1219[[#This Row],[Adj Close]]/J20+(1-$D$6)*L8</f>
        <v>0.86334001281711648</v>
      </c>
      <c r="M20" s="92">
        <f t="shared" si="1"/>
        <v>3512.0919732569814</v>
      </c>
      <c r="N20" s="90">
        <f>Table1219[[#This Row],[Adj Close]]-M20</f>
        <v>-1778.3631732569816</v>
      </c>
      <c r="O20" s="92">
        <f t="shared" si="2"/>
        <v>3162575.5759966411</v>
      </c>
      <c r="P20" s="92">
        <f t="shared" si="3"/>
        <v>1778.3631732569816</v>
      </c>
      <c r="Q20" s="91">
        <f>Table1219[[#This Row],[Abs Erorr]]/Table1219[[#This Row],[Adj Close]]</f>
        <v>1.0257447261976509</v>
      </c>
    </row>
    <row r="21" spans="1:17" x14ac:dyDescent="0.3">
      <c r="A21" s="248" t="s">
        <v>81</v>
      </c>
      <c r="B21" s="248"/>
      <c r="C21" s="248"/>
      <c r="D21" s="248"/>
      <c r="E21" s="235">
        <v>0.2</v>
      </c>
      <c r="F21" s="236"/>
      <c r="H21" s="93">
        <v>43983</v>
      </c>
      <c r="I21" s="14">
        <v>2088.9621999999999</v>
      </c>
      <c r="J21" s="92">
        <f>$D$4*Table1219[[#This Row],[Adj Close]]/L9+(1-$D$4)*(J20+K20)</f>
        <v>3331.1649331972558</v>
      </c>
      <c r="K21" s="90">
        <f t="shared" si="0"/>
        <v>404.0099537734896</v>
      </c>
      <c r="L21" s="90">
        <f>$D$6*Table1219[[#This Row],[Adj Close]]/J21+(1-$D$6)*L9</f>
        <v>0.82701289366309427</v>
      </c>
      <c r="M21" s="92">
        <f t="shared" si="1"/>
        <v>3278.1660404865902</v>
      </c>
      <c r="N21" s="90">
        <f>Table1219[[#This Row],[Adj Close]]-M21</f>
        <v>-1189.2038404865903</v>
      </c>
      <c r="O21" s="92">
        <f t="shared" si="2"/>
        <v>1414205.7742280555</v>
      </c>
      <c r="P21" s="92">
        <f t="shared" si="3"/>
        <v>1189.2038404865903</v>
      </c>
      <c r="Q21" s="91">
        <f>Table1219[[#This Row],[Abs Erorr]]/Table1219[[#This Row],[Adj Close]]</f>
        <v>0.56927973157512868</v>
      </c>
    </row>
    <row r="22" spans="1:17" x14ac:dyDescent="0.3">
      <c r="A22" s="240" t="s">
        <v>82</v>
      </c>
      <c r="B22" s="240"/>
      <c r="C22" s="240"/>
      <c r="D22" s="240"/>
      <c r="E22" s="238">
        <v>0.99</v>
      </c>
      <c r="F22" s="239"/>
      <c r="H22" s="93">
        <v>44013</v>
      </c>
      <c r="I22" s="14">
        <v>2047.6185999999998</v>
      </c>
      <c r="J22" s="92">
        <f>$D$4*Table1219[[#This Row],[Adj Close]]/L10+(1-$D$4)*(J21+K21)</f>
        <v>3376.6515378712361</v>
      </c>
      <c r="K22" s="90">
        <f t="shared" si="0"/>
        <v>368.15761886353863</v>
      </c>
      <c r="L22" s="90">
        <f>$D$6*Table1219[[#This Row],[Adj Close]]/J22+(1-$D$6)*L10</f>
        <v>0.91978001145909194</v>
      </c>
      <c r="M22" s="92">
        <f t="shared" si="1"/>
        <v>3937.186439636725</v>
      </c>
      <c r="N22" s="90">
        <f>Table1219[[#This Row],[Adj Close]]-M22</f>
        <v>-1889.5678396367252</v>
      </c>
      <c r="O22" s="92">
        <f t="shared" si="2"/>
        <v>3570466.6205894011</v>
      </c>
      <c r="P22" s="92">
        <f t="shared" si="3"/>
        <v>1889.5678396367252</v>
      </c>
      <c r="Q22" s="91">
        <f>Table1219[[#This Row],[Abs Erorr]]/Table1219[[#This Row],[Adj Close]]</f>
        <v>0.92281240248390273</v>
      </c>
    </row>
    <row r="23" spans="1:17" x14ac:dyDescent="0.3">
      <c r="A23" s="241" t="s">
        <v>83</v>
      </c>
      <c r="B23" s="241"/>
      <c r="C23" s="241"/>
      <c r="D23" s="241"/>
      <c r="E23" s="242">
        <v>0.1201</v>
      </c>
      <c r="F23" s="241"/>
      <c r="H23" s="93">
        <v>44044</v>
      </c>
      <c r="I23" s="14">
        <v>2133.7365</v>
      </c>
      <c r="J23" s="92">
        <f>$D$4*Table1219[[#This Row],[Adj Close]]/L11+(1-$D$4)*(J22+K22)</f>
        <v>3426.9271918467157</v>
      </c>
      <c r="K23" s="90">
        <f t="shared" si="0"/>
        <v>336.36942237473272</v>
      </c>
      <c r="L23" s="90">
        <f>$D$6*Table1219[[#This Row],[Adj Close]]/J23+(1-$D$6)*L11</f>
        <v>0.87975617600608835</v>
      </c>
      <c r="M23" s="92">
        <f t="shared" si="1"/>
        <v>3707.1719674113383</v>
      </c>
      <c r="N23" s="90">
        <f>Table1219[[#This Row],[Adj Close]]-M23</f>
        <v>-1573.4354674113383</v>
      </c>
      <c r="O23" s="92">
        <f t="shared" si="2"/>
        <v>2475699.1701079365</v>
      </c>
      <c r="P23" s="92">
        <f t="shared" si="3"/>
        <v>1573.4354674113383</v>
      </c>
      <c r="Q23" s="91">
        <f>Table1219[[#This Row],[Abs Erorr]]/Table1219[[#This Row],[Adj Close]]</f>
        <v>0.73740851666142393</v>
      </c>
    </row>
    <row r="24" spans="1:17" x14ac:dyDescent="0.3">
      <c r="A24" s="243" t="s">
        <v>80</v>
      </c>
      <c r="B24" s="243"/>
      <c r="C24" s="243"/>
      <c r="D24" s="243"/>
      <c r="E24" s="244">
        <v>0.86</v>
      </c>
      <c r="F24" s="245"/>
      <c r="H24" s="93">
        <v>44075</v>
      </c>
      <c r="I24" s="14">
        <v>2378.6444000000001</v>
      </c>
      <c r="J24" s="92">
        <f>$D$4*Table1219[[#This Row],[Adj Close]]/L12+(1-$D$4)*(J23+K23)</f>
        <v>3499.675343297657</v>
      </c>
      <c r="K24" s="90">
        <f t="shared" si="0"/>
        <v>310.0072952823536</v>
      </c>
      <c r="L24" s="90">
        <f>$D$6*Table1219[[#This Row],[Adj Close]]/J24+(1-$D$6)*L12</f>
        <v>0.8848522176239888</v>
      </c>
      <c r="M24" s="92">
        <f t="shared" si="1"/>
        <v>3660.8784865730822</v>
      </c>
      <c r="N24" s="90">
        <f>Table1219[[#This Row],[Adj Close]]-M24</f>
        <v>-1282.2340865730821</v>
      </c>
      <c r="O24" s="92">
        <f t="shared" si="2"/>
        <v>1644124.2527699061</v>
      </c>
      <c r="P24" s="92">
        <f t="shared" si="3"/>
        <v>1282.2340865730821</v>
      </c>
      <c r="Q24" s="91">
        <f>Table1219[[#This Row],[Abs Erorr]]/Table1219[[#This Row],[Adj Close]]</f>
        <v>0.53906085607965692</v>
      </c>
    </row>
    <row r="25" spans="1:17" x14ac:dyDescent="0.3">
      <c r="A25" s="234" t="s">
        <v>81</v>
      </c>
      <c r="B25" s="234"/>
      <c r="C25" s="234"/>
      <c r="D25" s="234"/>
      <c r="E25" s="235">
        <v>0.38</v>
      </c>
      <c r="F25" s="236"/>
      <c r="H25" s="93">
        <v>44105</v>
      </c>
      <c r="I25" s="14">
        <v>2686.157099999999</v>
      </c>
      <c r="J25" s="92">
        <f>$D$4*Table1219[[#This Row],[Adj Close]]/L13+(1-$D$4)*(J24+K24)</f>
        <v>3504.5388683343158</v>
      </c>
      <c r="K25" s="90">
        <f t="shared" si="0"/>
        <v>279.49291825778414</v>
      </c>
      <c r="L25" s="90">
        <f>$D$6*Table1219[[#This Row],[Adj Close]]/J25+(1-$D$6)*L13</f>
        <v>1.053209945965786</v>
      </c>
      <c r="M25" s="92">
        <f t="shared" si="1"/>
        <v>4480.5465502738962</v>
      </c>
      <c r="N25" s="90">
        <f>Table1219[[#This Row],[Adj Close]]-M25</f>
        <v>-1794.3894502738972</v>
      </c>
      <c r="O25" s="92">
        <f t="shared" si="2"/>
        <v>3219833.4992542588</v>
      </c>
      <c r="P25" s="92">
        <f t="shared" si="3"/>
        <v>1794.3894502738972</v>
      </c>
      <c r="Q25" s="91">
        <f>Table1219[[#This Row],[Abs Erorr]]/Table1219[[#This Row],[Adj Close]]</f>
        <v>0.66801359096751933</v>
      </c>
    </row>
    <row r="26" spans="1:17" x14ac:dyDescent="0.3">
      <c r="A26" s="237" t="s">
        <v>82</v>
      </c>
      <c r="B26" s="237"/>
      <c r="C26" s="237"/>
      <c r="D26" s="237"/>
      <c r="E26" s="238">
        <v>0.99</v>
      </c>
      <c r="F26" s="239"/>
      <c r="H26" s="93">
        <v>44136</v>
      </c>
      <c r="I26" s="14">
        <v>2489.8520999999996</v>
      </c>
      <c r="J26" s="92">
        <f>$D$4*Table1219[[#This Row],[Adj Close]]/L14+(1-$D$4)*(J25+K25)</f>
        <v>3520.3073357239873</v>
      </c>
      <c r="K26" s="90">
        <f t="shared" si="0"/>
        <v>253.1204731709729</v>
      </c>
      <c r="L26" s="90">
        <f>$D$6*Table1219[[#This Row],[Adj Close]]/J26+(1-$D$6)*L14</f>
        <v>0.91912471914741034</v>
      </c>
      <c r="M26" s="92">
        <f t="shared" si="1"/>
        <v>3821.547441535497</v>
      </c>
      <c r="N26" s="90">
        <f>Table1219[[#This Row],[Adj Close]]-M26</f>
        <v>-1331.6953415354974</v>
      </c>
      <c r="O26" s="92">
        <f t="shared" si="2"/>
        <v>1773412.4826673451</v>
      </c>
      <c r="P26" s="92">
        <f t="shared" si="3"/>
        <v>1331.6953415354974</v>
      </c>
      <c r="Q26" s="91">
        <f>Table1219[[#This Row],[Abs Erorr]]/Table1219[[#This Row],[Adj Close]]</f>
        <v>0.53484917499135698</v>
      </c>
    </row>
    <row r="27" spans="1:17" x14ac:dyDescent="0.3">
      <c r="H27" s="93">
        <v>44166</v>
      </c>
      <c r="I27" s="14">
        <v>2935.8638999999998</v>
      </c>
      <c r="J27" s="92">
        <f>$D$4*Table1219[[#This Row],[Adj Close]]/L15+(1-$D$4)*(J26+K26)</f>
        <v>3534.187232272141</v>
      </c>
      <c r="K27" s="90">
        <f t="shared" si="0"/>
        <v>229.19641550869099</v>
      </c>
      <c r="L27" s="90">
        <f>$D$6*Table1219[[#This Row],[Adj Close]]/J27+(1-$D$6)*L15</f>
        <v>1.0466211595971155</v>
      </c>
      <c r="M27" s="92">
        <f t="shared" si="1"/>
        <v>4298.5268272749809</v>
      </c>
      <c r="N27" s="90">
        <f>Table1219[[#This Row],[Adj Close]]-M27</f>
        <v>-1362.662927274981</v>
      </c>
      <c r="O27" s="92">
        <f t="shared" si="2"/>
        <v>1856850.2533696203</v>
      </c>
      <c r="P27" s="92">
        <f t="shared" si="3"/>
        <v>1362.662927274981</v>
      </c>
      <c r="Q27" s="91">
        <f>Table1219[[#This Row],[Abs Erorr]]/Table1219[[#This Row],[Adj Close]]</f>
        <v>0.46414376609044483</v>
      </c>
    </row>
    <row r="28" spans="1:17" x14ac:dyDescent="0.3">
      <c r="H28" s="93">
        <v>44197</v>
      </c>
      <c r="I28" s="14">
        <v>2555.0510000000004</v>
      </c>
      <c r="J28" s="92">
        <f>$D$4*Table1219[[#This Row],[Adj Close]]/L16+(1-$D$4)*(J27+K27)</f>
        <v>3581.0576539406975</v>
      </c>
      <c r="K28" s="90">
        <f t="shared" si="0"/>
        <v>210.96381612467752</v>
      </c>
      <c r="L28" s="90">
        <f>$D$6*Table1219[[#This Row],[Adj Close]]/J28+(1-$D$6)*L16</f>
        <v>0.84121765394759096</v>
      </c>
      <c r="M28" s="92">
        <f t="shared" si="1"/>
        <v>3371.8329969626029</v>
      </c>
      <c r="N28" s="90">
        <f>Table1219[[#This Row],[Adj Close]]-M28</f>
        <v>-816.78199696260253</v>
      </c>
      <c r="O28" s="92">
        <f t="shared" si="2"/>
        <v>667132.83056221681</v>
      </c>
      <c r="P28" s="92">
        <f t="shared" si="3"/>
        <v>816.78199696260253</v>
      </c>
      <c r="Q28" s="91">
        <f>Table1219[[#This Row],[Abs Erorr]]/Table1219[[#This Row],[Adj Close]]</f>
        <v>0.31967346129787721</v>
      </c>
    </row>
    <row r="29" spans="1:17" x14ac:dyDescent="0.3">
      <c r="H29" s="93">
        <v>44228</v>
      </c>
      <c r="I29" s="14">
        <v>2552.8415</v>
      </c>
      <c r="J29" s="92">
        <f>$D$4*Table1219[[#This Row],[Adj Close]]/L17+(1-$D$4)*(J28+K28)</f>
        <v>3661.8666354171451</v>
      </c>
      <c r="K29" s="90">
        <f t="shared" si="0"/>
        <v>197.94833265985451</v>
      </c>
      <c r="L29" s="90">
        <f>$D$6*Table1219[[#This Row],[Adj Close]]/J29+(1-$D$6)*L17</f>
        <v>0.77802145674381529</v>
      </c>
      <c r="M29" s="92">
        <f t="shared" si="1"/>
        <v>3081.7152751586086</v>
      </c>
      <c r="N29" s="90">
        <f>Table1219[[#This Row],[Adj Close]]-M29</f>
        <v>-528.87377515860862</v>
      </c>
      <c r="O29" s="92">
        <f t="shared" si="2"/>
        <v>279707.47005051852</v>
      </c>
      <c r="P29" s="92">
        <f t="shared" si="3"/>
        <v>528.87377515860862</v>
      </c>
      <c r="Q29" s="91">
        <f>Table1219[[#This Row],[Abs Erorr]]/Table1219[[#This Row],[Adj Close]]</f>
        <v>0.20717062738074754</v>
      </c>
    </row>
    <row r="30" spans="1:17" x14ac:dyDescent="0.3">
      <c r="H30" s="93">
        <v>44256</v>
      </c>
      <c r="I30" s="14">
        <v>3022.4362000000006</v>
      </c>
      <c r="J30" s="92">
        <f>$D$4*Table1219[[#This Row],[Adj Close]]/L18+(1-$D$4)*(J29+K29)</f>
        <v>3789.7226345957833</v>
      </c>
      <c r="K30" s="90">
        <f t="shared" si="0"/>
        <v>190.93909931173289</v>
      </c>
      <c r="L30" s="90">
        <f>$D$6*Table1219[[#This Row],[Adj Close]]/J30+(1-$D$6)*L18</f>
        <v>0.84213661182896971</v>
      </c>
      <c r="M30" s="92">
        <f t="shared" si="1"/>
        <v>3324.2718772679455</v>
      </c>
      <c r="N30" s="90">
        <f>Table1219[[#This Row],[Adj Close]]-M30</f>
        <v>-301.8356772679449</v>
      </c>
      <c r="O30" s="92">
        <f t="shared" si="2"/>
        <v>91104.776071798988</v>
      </c>
      <c r="P30" s="92">
        <f t="shared" si="3"/>
        <v>301.8356772679449</v>
      </c>
      <c r="Q30" s="91">
        <f>Table1219[[#This Row],[Abs Erorr]]/Table1219[[#This Row],[Adj Close]]</f>
        <v>9.9865028505132666E-2</v>
      </c>
    </row>
    <row r="31" spans="1:17" x14ac:dyDescent="0.3">
      <c r="H31" s="93">
        <v>44287</v>
      </c>
      <c r="I31" s="14">
        <v>2678.3150999999998</v>
      </c>
      <c r="J31" s="92">
        <f>$D$4*Table1219[[#This Row],[Adj Close]]/L19+(1-$D$4)*(J30+K30)</f>
        <v>3803.4745059171082</v>
      </c>
      <c r="K31" s="90">
        <f t="shared" si="0"/>
        <v>173.2203765126921</v>
      </c>
      <c r="L31" s="90">
        <f>$D$6*Table1219[[#This Row],[Adj Close]]/J31+(1-$D$6)*L19</f>
        <v>0.81706434105839754</v>
      </c>
      <c r="M31" s="92">
        <f t="shared" si="1"/>
        <v>3445.0441909099582</v>
      </c>
      <c r="N31" s="90">
        <f>Table1219[[#This Row],[Adj Close]]-M31</f>
        <v>-766.72909090995836</v>
      </c>
      <c r="O31" s="92">
        <f t="shared" si="2"/>
        <v>587873.49884761113</v>
      </c>
      <c r="P31" s="92">
        <f t="shared" si="3"/>
        <v>766.72909090995836</v>
      </c>
      <c r="Q31" s="91">
        <f>Table1219[[#This Row],[Abs Erorr]]/Table1219[[#This Row],[Adj Close]]</f>
        <v>0.2862729224466376</v>
      </c>
    </row>
    <row r="32" spans="1:17" x14ac:dyDescent="0.3">
      <c r="H32" s="93">
        <v>44317</v>
      </c>
      <c r="I32" s="14">
        <v>2585.9860000000003</v>
      </c>
      <c r="J32" s="92">
        <f>$D$4*Table1219[[#This Row],[Adj Close]]/L20+(1-$D$4)*(J31+K31)</f>
        <v>3780.4213868919119</v>
      </c>
      <c r="K32" s="90">
        <f t="shared" si="0"/>
        <v>153.59302695890327</v>
      </c>
      <c r="L32" s="90">
        <f>$D$6*Table1219[[#This Row],[Adj Close]]/J32+(1-$D$6)*L20</f>
        <v>0.80955211623789758</v>
      </c>
      <c r="M32" s="92">
        <f t="shared" si="1"/>
        <v>3433.239810766705</v>
      </c>
      <c r="N32" s="90">
        <f>Table1219[[#This Row],[Adj Close]]-M32</f>
        <v>-847.25381076670465</v>
      </c>
      <c r="O32" s="92">
        <f t="shared" si="2"/>
        <v>717839.01985870302</v>
      </c>
      <c r="P32" s="92">
        <f t="shared" si="3"/>
        <v>847.25381076670465</v>
      </c>
      <c r="Q32" s="91">
        <f>Table1219[[#This Row],[Abs Erorr]]/Table1219[[#This Row],[Adj Close]]</f>
        <v>0.32763279103858434</v>
      </c>
    </row>
    <row r="33" spans="8:17" x14ac:dyDescent="0.3">
      <c r="H33" s="93">
        <v>44348</v>
      </c>
      <c r="I33" s="14">
        <v>2880.2170000000001</v>
      </c>
      <c r="J33" s="92">
        <f>$D$4*Table1219[[#This Row],[Adj Close]]/L21+(1-$D$4)*(J32+K32)</f>
        <v>3843.7464997780894</v>
      </c>
      <c r="K33" s="90">
        <f t="shared" si="0"/>
        <v>144.56623555163068</v>
      </c>
      <c r="L33" s="90">
        <f>$D$6*Table1219[[#This Row],[Adj Close]]/J33+(1-$D$6)*L21</f>
        <v>0.80370665466116409</v>
      </c>
      <c r="M33" s="92">
        <f t="shared" si="1"/>
        <v>3253.4806441110845</v>
      </c>
      <c r="N33" s="90">
        <f>Table1219[[#This Row],[Adj Close]]-M33</f>
        <v>-373.26364411108443</v>
      </c>
      <c r="O33" s="92">
        <f t="shared" si="2"/>
        <v>139325.74801508628</v>
      </c>
      <c r="P33" s="92">
        <f t="shared" si="3"/>
        <v>373.26364411108443</v>
      </c>
      <c r="Q33" s="91">
        <f>Table1219[[#This Row],[Abs Erorr]]/Table1219[[#This Row],[Adj Close]]</f>
        <v>0.12959566730947161</v>
      </c>
    </row>
    <row r="34" spans="8:17" x14ac:dyDescent="0.3">
      <c r="H34" s="93">
        <v>44378</v>
      </c>
      <c r="I34" s="14">
        <v>3274.616</v>
      </c>
      <c r="J34" s="92">
        <f>$D$4*Table1219[[#This Row],[Adj Close]]/L22+(1-$D$4)*(J33+K33)</f>
        <v>3902.6934940984656</v>
      </c>
      <c r="K34" s="90">
        <f t="shared" si="0"/>
        <v>136.00431142850522</v>
      </c>
      <c r="L34" s="90">
        <f>$D$6*Table1219[[#This Row],[Adj Close]]/J34+(1-$D$6)*L22</f>
        <v>0.89556569891831339</v>
      </c>
      <c r="M34" s="92">
        <f t="shared" si="1"/>
        <v>3668.3703334040124</v>
      </c>
      <c r="N34" s="90">
        <f>Table1219[[#This Row],[Adj Close]]-M34</f>
        <v>-393.75433340401241</v>
      </c>
      <c r="O34" s="92">
        <f t="shared" si="2"/>
        <v>155042.47507443817</v>
      </c>
      <c r="P34" s="92">
        <f t="shared" si="3"/>
        <v>393.75433340401241</v>
      </c>
      <c r="Q34" s="91">
        <f>Table1219[[#This Row],[Abs Erorr]]/Table1219[[#This Row],[Adj Close]]</f>
        <v>0.1202444296992418</v>
      </c>
    </row>
    <row r="35" spans="8:17" x14ac:dyDescent="0.3">
      <c r="H35" s="93">
        <v>44409</v>
      </c>
      <c r="I35" s="14">
        <v>3596.4000999999998</v>
      </c>
      <c r="J35" s="92">
        <f>$D$4*Table1219[[#This Row],[Adj Close]]/L23+(1-$D$4)*(J34+K34)</f>
        <v>4048.5484354508494</v>
      </c>
      <c r="K35" s="90">
        <f t="shared" si="0"/>
        <v>136.98937442089306</v>
      </c>
      <c r="L35" s="90">
        <f>$D$6*Table1219[[#This Row],[Adj Close]]/J35+(1-$D$6)*L23</f>
        <v>0.88232484553826851</v>
      </c>
      <c r="M35" s="92">
        <f t="shared" si="1"/>
        <v>3553.0693374345888</v>
      </c>
      <c r="N35" s="90">
        <f>Table1219[[#This Row],[Adj Close]]-M35</f>
        <v>43.330762565411078</v>
      </c>
      <c r="O35" s="92">
        <f t="shared" si="2"/>
        <v>1877.5549845000301</v>
      </c>
      <c r="P35" s="92">
        <f t="shared" si="3"/>
        <v>43.330762565411078</v>
      </c>
      <c r="Q35" s="91">
        <f>Table1219[[#This Row],[Abs Erorr]]/Table1219[[#This Row],[Adj Close]]</f>
        <v>1.2048370971130571E-2</v>
      </c>
    </row>
    <row r="36" spans="8:17" x14ac:dyDescent="0.3">
      <c r="H36" s="93">
        <v>44440</v>
      </c>
      <c r="I36" s="14">
        <v>3172.1139999999996</v>
      </c>
      <c r="J36" s="92">
        <f>$D$4*Table1219[[#This Row],[Adj Close]]/L24+(1-$D$4)*(J35+K35)</f>
        <v>4065.4118945090249</v>
      </c>
      <c r="K36" s="90">
        <f t="shared" si="0"/>
        <v>124.9767828846213</v>
      </c>
      <c r="L36" s="90">
        <f>$D$6*Table1219[[#This Row],[Adj Close]]/J36+(1-$D$6)*L24</f>
        <v>0.85347718787714921</v>
      </c>
      <c r="M36" s="92">
        <f t="shared" si="1"/>
        <v>3703.582413014065</v>
      </c>
      <c r="N36" s="90">
        <f>Table1219[[#This Row],[Adj Close]]-M36</f>
        <v>-531.46841301406539</v>
      </c>
      <c r="O36" s="92">
        <f t="shared" ref="O36:O67" si="4">N36^2</f>
        <v>282458.67403168918</v>
      </c>
      <c r="P36" s="92">
        <f t="shared" ref="P36:P67" si="5">ABS(N36)</f>
        <v>531.46841301406539</v>
      </c>
      <c r="Q36" s="91">
        <f>Table1219[[#This Row],[Abs Erorr]]/Table1219[[#This Row],[Adj Close]]</f>
        <v>0.1675439196113587</v>
      </c>
    </row>
    <row r="37" spans="8:17" x14ac:dyDescent="0.3">
      <c r="H37" s="93">
        <v>44470</v>
      </c>
      <c r="I37" s="14">
        <v>3174.8695000000002</v>
      </c>
      <c r="J37" s="92">
        <f>$D$4*Table1219[[#This Row],[Adj Close]]/L25+(1-$D$4)*(J36+K36)</f>
        <v>3955.2048876397971</v>
      </c>
      <c r="K37" s="90">
        <f t="shared" si="0"/>
        <v>101.4584039092364</v>
      </c>
      <c r="L37" s="90">
        <f>$D$6*Table1219[[#This Row],[Adj Close]]/J37+(1-$D$6)*L25</f>
        <v>0.97805897496873384</v>
      </c>
      <c r="M37" s="92">
        <f t="shared" si="1"/>
        <v>4413.3590324934039</v>
      </c>
      <c r="N37" s="90">
        <f>Table1219[[#This Row],[Adj Close]]-M37</f>
        <v>-1238.4895324934037</v>
      </c>
      <c r="O37" s="92">
        <f t="shared" si="4"/>
        <v>1533856.3220957296</v>
      </c>
      <c r="P37" s="92">
        <f t="shared" si="5"/>
        <v>1238.4895324934037</v>
      </c>
      <c r="Q37" s="91">
        <f>Table1219[[#This Row],[Abs Erorr]]/Table1219[[#This Row],[Adj Close]]</f>
        <v>0.39009147698618907</v>
      </c>
    </row>
    <row r="38" spans="8:17" x14ac:dyDescent="0.3">
      <c r="H38" s="93">
        <v>44501</v>
      </c>
      <c r="I38" s="14">
        <v>3462.4186</v>
      </c>
      <c r="J38" s="92">
        <f>$D$4*Table1219[[#This Row],[Adj Close]]/L26+(1-$D$4)*(J37+K37)</f>
        <v>3998.7471234869872</v>
      </c>
      <c r="K38" s="90">
        <f t="shared" si="0"/>
        <v>95.666787103031766</v>
      </c>
      <c r="L38" s="90">
        <f>$D$6*Table1219[[#This Row],[Adj Close]]/J38+(1-$D$6)*L26</f>
        <v>0.90315006106769546</v>
      </c>
      <c r="M38" s="92">
        <f t="shared" si="1"/>
        <v>3728.5795085206146</v>
      </c>
      <c r="N38" s="90">
        <f>Table1219[[#This Row],[Adj Close]]-M38</f>
        <v>-266.16090852061461</v>
      </c>
      <c r="O38" s="92">
        <f t="shared" si="4"/>
        <v>70841.629224518983</v>
      </c>
      <c r="P38" s="92">
        <f t="shared" si="5"/>
        <v>266.16090852061461</v>
      </c>
      <c r="Q38" s="91">
        <f>Table1219[[#This Row],[Abs Erorr]]/Table1219[[#This Row],[Adj Close]]</f>
        <v>7.6871383639348118E-2</v>
      </c>
    </row>
    <row r="39" spans="8:17" x14ac:dyDescent="0.3">
      <c r="H39" s="93">
        <v>44531</v>
      </c>
      <c r="I39" s="14">
        <v>3538.1590000000001</v>
      </c>
      <c r="J39" s="92">
        <f>$D$4*Table1219[[#This Row],[Adj Close]]/L27+(1-$D$4)*(J38+K38)</f>
        <v>3951.6418620562617</v>
      </c>
      <c r="K39" s="90">
        <f t="shared" si="0"/>
        <v>81.389582249656044</v>
      </c>
      <c r="L39" s="90">
        <f>$D$6*Table1219[[#This Row],[Adj Close]]/J39+(1-$D$6)*L27</f>
        <v>1.0012440979470898</v>
      </c>
      <c r="M39" s="92">
        <f t="shared" si="1"/>
        <v>4285.3002349722865</v>
      </c>
      <c r="N39" s="90">
        <f>Table1219[[#This Row],[Adj Close]]-M39</f>
        <v>-747.14123497228638</v>
      </c>
      <c r="O39" s="92">
        <f t="shared" si="4"/>
        <v>558220.02499591326</v>
      </c>
      <c r="P39" s="92">
        <f t="shared" si="5"/>
        <v>747.14123497228638</v>
      </c>
      <c r="Q39" s="91">
        <f>Table1219[[#This Row],[Abs Erorr]]/Table1219[[#This Row],[Adj Close]]</f>
        <v>0.21116666463329839</v>
      </c>
    </row>
    <row r="40" spans="8:17" x14ac:dyDescent="0.3">
      <c r="H40" s="93">
        <v>44562</v>
      </c>
      <c r="I40" s="14">
        <v>2908.9084000000003</v>
      </c>
      <c r="J40" s="92">
        <f>$D$4*Table1219[[#This Row],[Adj Close]]/L28+(1-$D$4)*(J39+K39)</f>
        <v>3918.0198661237928</v>
      </c>
      <c r="K40" s="90">
        <f t="shared" si="0"/>
        <v>69.888424431443539</v>
      </c>
      <c r="L40" s="90">
        <f>$D$6*Table1219[[#This Row],[Adj Close]]/J40+(1-$D$6)*L28</f>
        <v>0.81158540910523036</v>
      </c>
      <c r="M40" s="92">
        <f t="shared" si="1"/>
        <v>3392.6572498758887</v>
      </c>
      <c r="N40" s="90">
        <f>Table1219[[#This Row],[Adj Close]]-M40</f>
        <v>-483.74884987588848</v>
      </c>
      <c r="O40" s="92">
        <f t="shared" si="4"/>
        <v>234012.9497562449</v>
      </c>
      <c r="P40" s="92">
        <f t="shared" si="5"/>
        <v>483.74884987588848</v>
      </c>
      <c r="Q40" s="91">
        <f>Table1219[[#This Row],[Abs Erorr]]/Table1219[[#This Row],[Adj Close]]</f>
        <v>0.1662991003346439</v>
      </c>
    </row>
    <row r="41" spans="8:17" x14ac:dyDescent="0.3">
      <c r="H41" s="93">
        <v>44593</v>
      </c>
      <c r="I41" s="14">
        <v>2619.9739</v>
      </c>
      <c r="J41" s="92">
        <f>$D$4*Table1219[[#This Row],[Adj Close]]/L29+(1-$D$4)*(J40+K40)</f>
        <v>3863.8231992265878</v>
      </c>
      <c r="K41" s="90">
        <f t="shared" si="0"/>
        <v>57.479915298578689</v>
      </c>
      <c r="L41" s="90">
        <f>$D$6*Table1219[[#This Row],[Adj Close]]/J41+(1-$D$6)*L29</f>
        <v>0.74803845021234794</v>
      </c>
      <c r="M41" s="92">
        <f t="shared" si="1"/>
        <v>3102.6782175785233</v>
      </c>
      <c r="N41" s="90">
        <f>Table1219[[#This Row],[Adj Close]]-M41</f>
        <v>-482.70431757852339</v>
      </c>
      <c r="O41" s="92">
        <f t="shared" si="4"/>
        <v>233003.45820894797</v>
      </c>
      <c r="P41" s="92">
        <f t="shared" si="5"/>
        <v>482.70431757852339</v>
      </c>
      <c r="Q41" s="91">
        <f>Table1219[[#This Row],[Abs Erorr]]/Table1219[[#This Row],[Adj Close]]</f>
        <v>0.18424012452128755</v>
      </c>
    </row>
    <row r="42" spans="8:17" x14ac:dyDescent="0.3">
      <c r="H42" s="93">
        <v>44621</v>
      </c>
      <c r="I42" s="14">
        <v>2885.9879000000001</v>
      </c>
      <c r="J42" s="92">
        <f>$D$4*Table1219[[#This Row],[Adj Close]]/L30+(1-$D$4)*(J41+K41)</f>
        <v>3822.4391029210369</v>
      </c>
      <c r="K42" s="90">
        <f t="shared" si="0"/>
        <v>47.59351413816573</v>
      </c>
      <c r="L42" s="90">
        <f>$D$6*Table1219[[#This Row],[Adj Close]]/J42+(1-$D$6)*L30</f>
        <v>0.81599926815210155</v>
      </c>
      <c r="M42" s="92">
        <f t="shared" si="1"/>
        <v>3302.2729188206104</v>
      </c>
      <c r="N42" s="90">
        <f>Table1219[[#This Row],[Adj Close]]-M42</f>
        <v>-416.28501882061028</v>
      </c>
      <c r="O42" s="92">
        <f t="shared" si="4"/>
        <v>173293.21689447586</v>
      </c>
      <c r="P42" s="92">
        <f t="shared" si="5"/>
        <v>416.28501882061028</v>
      </c>
      <c r="Q42" s="91">
        <f>Table1219[[#This Row],[Abs Erorr]]/Table1219[[#This Row],[Adj Close]]</f>
        <v>0.14424350802739341</v>
      </c>
    </row>
    <row r="43" spans="8:17" x14ac:dyDescent="0.3">
      <c r="H43" s="93">
        <v>44652</v>
      </c>
      <c r="I43" s="14">
        <v>2503.1343000000002</v>
      </c>
      <c r="J43" s="92">
        <f>$D$4*Table1219[[#This Row],[Adj Close]]/L31+(1-$D$4)*(J42+K42)</f>
        <v>3708.7402152200957</v>
      </c>
      <c r="K43" s="90">
        <f t="shared" si="0"/>
        <v>31.464273954255034</v>
      </c>
      <c r="L43" s="90">
        <f>$D$6*Table1219[[#This Row],[Adj Close]]/J43+(1-$D$6)*L31</f>
        <v>0.77442357496141401</v>
      </c>
      <c r="M43" s="92">
        <f t="shared" si="1"/>
        <v>3162.0656501319831</v>
      </c>
      <c r="N43" s="90">
        <f>Table1219[[#This Row],[Adj Close]]-M43</f>
        <v>-658.93135013198298</v>
      </c>
      <c r="O43" s="92">
        <f t="shared" si="4"/>
        <v>434190.52418675798</v>
      </c>
      <c r="P43" s="92">
        <f t="shared" si="5"/>
        <v>658.93135013198298</v>
      </c>
      <c r="Q43" s="91">
        <f>Table1219[[#This Row],[Abs Erorr]]/Table1219[[#This Row],[Adj Close]]</f>
        <v>0.26324250765609458</v>
      </c>
    </row>
    <row r="44" spans="8:17" x14ac:dyDescent="0.3">
      <c r="H44" s="93">
        <v>44682</v>
      </c>
      <c r="I44" s="14">
        <v>2304.1545999999998</v>
      </c>
      <c r="J44" s="92">
        <f>$D$4*Table1219[[#This Row],[Adj Close]]/L32+(1-$D$4)*(J43+K43)</f>
        <v>3561.4054112998137</v>
      </c>
      <c r="K44" s="90">
        <f t="shared" si="0"/>
        <v>13.584366166801336</v>
      </c>
      <c r="L44" s="90">
        <f>$D$6*Table1219[[#This Row],[Adj Close]]/J44+(1-$D$6)*L32</f>
        <v>0.7607801888132506</v>
      </c>
      <c r="M44" s="92">
        <f t="shared" si="1"/>
        <v>3027.8904593735801</v>
      </c>
      <c r="N44" s="90">
        <f>Table1219[[#This Row],[Adj Close]]-M44</f>
        <v>-723.7358593735803</v>
      </c>
      <c r="O44" s="92">
        <f t="shared" si="4"/>
        <v>523793.59414321481</v>
      </c>
      <c r="P44" s="92">
        <f t="shared" si="5"/>
        <v>723.7358593735803</v>
      </c>
      <c r="Q44" s="91">
        <f>Table1219[[#This Row],[Abs Erorr]]/Table1219[[#This Row],[Adj Close]]</f>
        <v>0.31410039038768506</v>
      </c>
    </row>
    <row r="45" spans="8:17" x14ac:dyDescent="0.3">
      <c r="H45" s="93">
        <v>44713</v>
      </c>
      <c r="I45" s="14">
        <v>2290.9642999999996</v>
      </c>
      <c r="J45" s="92">
        <f>$D$4*Table1219[[#This Row],[Adj Close]]/L33+(1-$D$4)*(J44+K44)</f>
        <v>3430.0914439468966</v>
      </c>
      <c r="K45" s="90">
        <f t="shared" si="0"/>
        <v>-0.90546718517051694</v>
      </c>
      <c r="L45" s="90">
        <f>$D$6*Table1219[[#This Row],[Adj Close]]/J45+(1-$D$6)*L33</f>
        <v>0.76296520267289569</v>
      </c>
      <c r="M45" s="92">
        <f t="shared" si="1"/>
        <v>2873.2430744955527</v>
      </c>
      <c r="N45" s="90">
        <f>Table1219[[#This Row],[Adj Close]]-M45</f>
        <v>-582.27877449555308</v>
      </c>
      <c r="O45" s="92">
        <f t="shared" si="4"/>
        <v>339048.57122804318</v>
      </c>
      <c r="P45" s="92">
        <f t="shared" si="5"/>
        <v>582.27877449555308</v>
      </c>
      <c r="Q45" s="91">
        <f>Table1219[[#This Row],[Abs Erorr]]/Table1219[[#This Row],[Adj Close]]</f>
        <v>0.25416318119647396</v>
      </c>
    </row>
    <row r="46" spans="8:17" x14ac:dyDescent="0.3">
      <c r="H46" s="93">
        <v>44743</v>
      </c>
      <c r="I46" s="14">
        <v>2077.4086000000002</v>
      </c>
      <c r="J46" s="92">
        <f>$D$4*Table1219[[#This Row],[Adj Close]]/L34+(1-$D$4)*(J45+K45)</f>
        <v>3207.2809312246645</v>
      </c>
      <c r="K46" s="90">
        <f t="shared" si="0"/>
        <v>-23.095971738876671</v>
      </c>
      <c r="L46" s="90">
        <f>$D$6*Table1219[[#This Row],[Adj Close]]/J46+(1-$D$6)*L34</f>
        <v>0.82121092247257832</v>
      </c>
      <c r="M46" s="92">
        <f t="shared" si="1"/>
        <v>3071.0613359994945</v>
      </c>
      <c r="N46" s="90">
        <f>Table1219[[#This Row],[Adj Close]]-M46</f>
        <v>-993.65273599949433</v>
      </c>
      <c r="O46" s="92">
        <f t="shared" si="4"/>
        <v>987345.75975928071</v>
      </c>
      <c r="P46" s="92">
        <f t="shared" si="5"/>
        <v>993.65273599949433</v>
      </c>
      <c r="Q46" s="91">
        <f>Table1219[[#This Row],[Abs Erorr]]/Table1219[[#This Row],[Adj Close]]</f>
        <v>0.47831357586538065</v>
      </c>
    </row>
    <row r="47" spans="8:17" x14ac:dyDescent="0.3">
      <c r="H47" s="93">
        <v>44774</v>
      </c>
      <c r="I47" s="14">
        <v>2514.4562000000005</v>
      </c>
      <c r="J47" s="92">
        <f>$D$4*Table1219[[#This Row],[Adj Close]]/L35+(1-$D$4)*(J46+K46)</f>
        <v>3117.3095214800519</v>
      </c>
      <c r="K47" s="90">
        <f t="shared" si="0"/>
        <v>-29.783515539450267</v>
      </c>
      <c r="L47" s="90">
        <f>$D$6*Table1219[[#This Row],[Adj Close]]/J47+(1-$D$6)*L35</f>
        <v>0.85961069664719525</v>
      </c>
      <c r="M47" s="92">
        <f t="shared" si="1"/>
        <v>2809.4855025435754</v>
      </c>
      <c r="N47" s="90">
        <f>Table1219[[#This Row],[Adj Close]]-M47</f>
        <v>-295.02930254357489</v>
      </c>
      <c r="O47" s="92">
        <f t="shared" si="4"/>
        <v>87042.289359348244</v>
      </c>
      <c r="P47" s="92">
        <f t="shared" si="5"/>
        <v>295.02930254357489</v>
      </c>
      <c r="Q47" s="91">
        <f>Table1219[[#This Row],[Abs Erorr]]/Table1219[[#This Row],[Adj Close]]</f>
        <v>0.1173332438813509</v>
      </c>
    </row>
    <row r="48" spans="8:17" x14ac:dyDescent="0.3">
      <c r="H48" s="93">
        <v>44805</v>
      </c>
      <c r="I48" s="14">
        <v>2095.3431</v>
      </c>
      <c r="J48" s="92">
        <f>$D$4*Table1219[[#This Row],[Adj Close]]/L36+(1-$D$4)*(J47+K47)</f>
        <v>2961.0340690230214</v>
      </c>
      <c r="K48" s="90">
        <f t="shared" si="0"/>
        <v>-42.432709231208293</v>
      </c>
      <c r="L48" s="90">
        <f>$D$6*Table1219[[#This Row],[Adj Close]]/J48+(1-$D$6)*L36</f>
        <v>0.80972572264182874</v>
      </c>
      <c r="M48" s="92">
        <f t="shared" si="1"/>
        <v>2635.1330130477509</v>
      </c>
      <c r="N48" s="90">
        <f>Table1219[[#This Row],[Adj Close]]-M48</f>
        <v>-539.78991304775082</v>
      </c>
      <c r="O48" s="92">
        <f t="shared" si="4"/>
        <v>291373.15022809838</v>
      </c>
      <c r="P48" s="92">
        <f t="shared" si="5"/>
        <v>539.78991304775082</v>
      </c>
      <c r="Q48" s="91">
        <f>Table1219[[#This Row],[Abs Erorr]]/Table1219[[#This Row],[Adj Close]]</f>
        <v>0.25761409339012348</v>
      </c>
    </row>
    <row r="49" spans="8:17" x14ac:dyDescent="0.3">
      <c r="H49" s="93">
        <v>44835</v>
      </c>
      <c r="I49" s="14">
        <v>1824.0239000000001</v>
      </c>
      <c r="J49" s="92">
        <f>$D$4*Table1219[[#This Row],[Adj Close]]/L37+(1-$D$4)*(J48+K48)</f>
        <v>2707.8696185216559</v>
      </c>
      <c r="K49" s="90">
        <f t="shared" ref="K49:K73" si="6">$D$5*(J49-J48)+(1-$D$5)*K48</f>
        <v>-63.505883358224025</v>
      </c>
      <c r="L49" s="90">
        <f>$D$6*Table1219[[#This Row],[Adj Close]]/J49+(1-$D$6)*L37</f>
        <v>0.88672160652958854</v>
      </c>
      <c r="M49" s="92">
        <f t="shared" ref="M49:M73" si="7">(J48+K48)*L37</f>
        <v>2854.5642543003337</v>
      </c>
      <c r="N49" s="90">
        <f>Table1219[[#This Row],[Adj Close]]-M49</f>
        <v>-1030.5403543003335</v>
      </c>
      <c r="O49" s="92">
        <f t="shared" si="4"/>
        <v>1062013.421841457</v>
      </c>
      <c r="P49" s="92">
        <f t="shared" si="5"/>
        <v>1030.5403543003335</v>
      </c>
      <c r="Q49" s="91">
        <f>Table1219[[#This Row],[Abs Erorr]]/Table1219[[#This Row],[Adj Close]]</f>
        <v>0.56498182633480487</v>
      </c>
    </row>
    <row r="50" spans="8:17" x14ac:dyDescent="0.3">
      <c r="H50" s="93">
        <v>44866</v>
      </c>
      <c r="I50" s="14">
        <v>2067.2216000000003</v>
      </c>
      <c r="J50" s="92">
        <f>$D$4*Table1219[[#This Row],[Adj Close]]/L38+(1-$D$4)*(J49+K49)</f>
        <v>2573.2713037421186</v>
      </c>
      <c r="K50" s="90">
        <f t="shared" si="6"/>
        <v>-70.615126500355359</v>
      </c>
      <c r="L50" s="90">
        <f>$D$6*Table1219[[#This Row],[Adj Close]]/J50+(1-$D$6)*L38</f>
        <v>0.87320818885877338</v>
      </c>
      <c r="M50" s="92">
        <f t="shared" si="7"/>
        <v>2388.2572688980531</v>
      </c>
      <c r="N50" s="90">
        <f>Table1219[[#This Row],[Adj Close]]-M50</f>
        <v>-321.03566889805279</v>
      </c>
      <c r="O50" s="92">
        <f t="shared" si="4"/>
        <v>103063.90070482017</v>
      </c>
      <c r="P50" s="92">
        <f t="shared" si="5"/>
        <v>321.03566889805279</v>
      </c>
      <c r="Q50" s="91">
        <f>Table1219[[#This Row],[Abs Erorr]]/Table1219[[#This Row],[Adj Close]]</f>
        <v>0.15529813973405307</v>
      </c>
    </row>
    <row r="51" spans="8:17" x14ac:dyDescent="0.3">
      <c r="H51" s="93">
        <v>44896</v>
      </c>
      <c r="I51" s="14">
        <v>2285.0744</v>
      </c>
      <c r="J51" s="92">
        <f>$D$4*Table1219[[#This Row],[Adj Close]]/L39+(1-$D$4)*(J50+K50)</f>
        <v>2458.5719569988382</v>
      </c>
      <c r="K51" s="90">
        <f t="shared" si="6"/>
        <v>-75.023548524647865</v>
      </c>
      <c r="L51" s="90">
        <f>$D$6*Table1219[[#This Row],[Adj Close]]/J51+(1-$D$6)*L39</f>
        <v>0.97970034030102493</v>
      </c>
      <c r="M51" s="92">
        <f t="shared" si="7"/>
        <v>2505.7697266541413</v>
      </c>
      <c r="N51" s="90">
        <f>Table1219[[#This Row],[Adj Close]]-M51</f>
        <v>-220.69532665414135</v>
      </c>
      <c r="O51" s="92">
        <f t="shared" si="4"/>
        <v>48706.427206978158</v>
      </c>
      <c r="P51" s="92">
        <f t="shared" si="5"/>
        <v>220.69532665414135</v>
      </c>
      <c r="Q51" s="91">
        <f>Table1219[[#This Row],[Abs Erorr]]/Table1219[[#This Row],[Adj Close]]</f>
        <v>9.6581243330257152E-2</v>
      </c>
    </row>
    <row r="52" spans="8:17" x14ac:dyDescent="0.3">
      <c r="H52" s="93">
        <v>44927</v>
      </c>
      <c r="I52" s="14">
        <v>2455.3458999999993</v>
      </c>
      <c r="J52" s="92">
        <f>$D$4*Table1219[[#This Row],[Adj Close]]/L40+(1-$D$4)*(J51+K51)</f>
        <v>2511.9126653823168</v>
      </c>
      <c r="K52" s="90">
        <f t="shared" si="6"/>
        <v>-62.187122833835211</v>
      </c>
      <c r="L52" s="90">
        <f>$D$6*Table1219[[#This Row],[Adj Close]]/J52+(1-$D$6)*L40</f>
        <v>0.86135396645660511</v>
      </c>
      <c r="M52" s="92">
        <f t="shared" si="7"/>
        <v>1934.4531102136464</v>
      </c>
      <c r="N52" s="90">
        <f>Table1219[[#This Row],[Adj Close]]-M52</f>
        <v>520.89278978635298</v>
      </c>
      <c r="O52" s="92">
        <f t="shared" si="4"/>
        <v>271329.29845140973</v>
      </c>
      <c r="P52" s="92">
        <f t="shared" si="5"/>
        <v>520.89278978635298</v>
      </c>
      <c r="Q52" s="91">
        <f>Table1219[[#This Row],[Abs Erorr]]/Table1219[[#This Row],[Adj Close]]</f>
        <v>0.21214639851206021</v>
      </c>
    </row>
    <row r="53" spans="8:17" x14ac:dyDescent="0.3">
      <c r="H53" s="93">
        <v>44958</v>
      </c>
      <c r="I53" s="14">
        <v>2291.4738999999995</v>
      </c>
      <c r="J53" s="92">
        <f>$D$4*Table1219[[#This Row],[Adj Close]]/L41+(1-$D$4)*(J52+K52)</f>
        <v>2572.4424968911731</v>
      </c>
      <c r="K53" s="90">
        <f t="shared" si="6"/>
        <v>-49.91542739956607</v>
      </c>
      <c r="L53" s="90">
        <f>$D$6*Table1219[[#This Row],[Adj Close]]/J53+(1-$D$6)*L41</f>
        <v>0.79086016558311656</v>
      </c>
      <c r="M53" s="92">
        <f t="shared" si="7"/>
        <v>1832.4888982935695</v>
      </c>
      <c r="N53" s="90">
        <f>Table1219[[#This Row],[Adj Close]]-M53</f>
        <v>458.98500170643001</v>
      </c>
      <c r="O53" s="92">
        <f t="shared" si="4"/>
        <v>210667.23179145157</v>
      </c>
      <c r="P53" s="92">
        <f t="shared" si="5"/>
        <v>458.98500170643001</v>
      </c>
      <c r="Q53" s="91">
        <f>Table1219[[#This Row],[Abs Erorr]]/Table1219[[#This Row],[Adj Close]]</f>
        <v>0.20030121299065642</v>
      </c>
    </row>
    <row r="54" spans="8:17" x14ac:dyDescent="0.3">
      <c r="H54" s="93">
        <v>44986</v>
      </c>
      <c r="I54" s="14">
        <v>2695.6509000000005</v>
      </c>
      <c r="J54" s="92">
        <f>$D$4*Table1219[[#This Row],[Adj Close]]/L42+(1-$D$4)*(J53+K53)</f>
        <v>2678.7209981563074</v>
      </c>
      <c r="K54" s="90">
        <f t="shared" si="6"/>
        <v>-34.296034533096034</v>
      </c>
      <c r="L54" s="90">
        <f>$D$6*Table1219[[#This Row],[Adj Close]]/J54+(1-$D$6)*L42</f>
        <v>0.8730955308392212</v>
      </c>
      <c r="M54" s="92">
        <f t="shared" si="7"/>
        <v>2058.380242599017</v>
      </c>
      <c r="N54" s="90">
        <f>Table1219[[#This Row],[Adj Close]]-M54</f>
        <v>637.27065740098351</v>
      </c>
      <c r="O54" s="92">
        <f t="shared" si="4"/>
        <v>406113.89078428171</v>
      </c>
      <c r="P54" s="92">
        <f t="shared" si="5"/>
        <v>637.27065740098351</v>
      </c>
      <c r="Q54" s="91">
        <f>Table1219[[#This Row],[Abs Erorr]]/Table1219[[#This Row],[Adj Close]]</f>
        <v>0.23640696849914186</v>
      </c>
    </row>
    <row r="55" spans="8:17" x14ac:dyDescent="0.3">
      <c r="H55" s="93">
        <v>45017</v>
      </c>
      <c r="I55" s="14">
        <v>2312.5554999999999</v>
      </c>
      <c r="J55" s="92">
        <f>$D$4*Table1219[[#This Row],[Adj Close]]/L43+(1-$D$4)*(J54+K54)</f>
        <v>2712.7726933438344</v>
      </c>
      <c r="K55" s="90">
        <f t="shared" si="6"/>
        <v>-27.46126156103373</v>
      </c>
      <c r="L55" s="90">
        <f>$D$6*Table1219[[#This Row],[Adj Close]]/J55+(1-$D$6)*L43</f>
        <v>0.79783729922394975</v>
      </c>
      <c r="M55" s="92">
        <f t="shared" si="7"/>
        <v>2047.9050340462943</v>
      </c>
      <c r="N55" s="90">
        <f>Table1219[[#This Row],[Adj Close]]-M55</f>
        <v>264.65046595370563</v>
      </c>
      <c r="O55" s="92">
        <f t="shared" si="4"/>
        <v>70039.869129513507</v>
      </c>
      <c r="P55" s="92">
        <f t="shared" si="5"/>
        <v>264.65046595370563</v>
      </c>
      <c r="Q55" s="91">
        <f>Table1219[[#This Row],[Abs Erorr]]/Table1219[[#This Row],[Adj Close]]</f>
        <v>0.11444069815998173</v>
      </c>
    </row>
    <row r="56" spans="8:17" x14ac:dyDescent="0.3">
      <c r="H56" s="93">
        <v>45047</v>
      </c>
      <c r="I56" s="14">
        <v>2534.8799000000004</v>
      </c>
      <c r="J56" s="92">
        <f>$D$4*Table1219[[#This Row],[Adj Close]]/L44+(1-$D$4)*(J55+K55)</f>
        <v>2814.6387116304259</v>
      </c>
      <c r="K56" s="90">
        <f t="shared" si="6"/>
        <v>-14.528533576271208</v>
      </c>
      <c r="L56" s="90">
        <f>$D$6*Table1219[[#This Row],[Adj Close]]/J56+(1-$D$6)*L44</f>
        <v>0.80272786698933296</v>
      </c>
      <c r="M56" s="92">
        <f t="shared" si="7"/>
        <v>2042.9317380940995</v>
      </c>
      <c r="N56" s="90">
        <f>Table1219[[#This Row],[Adj Close]]-M56</f>
        <v>491.94816190590086</v>
      </c>
      <c r="O56" s="92">
        <f t="shared" si="4"/>
        <v>242012.99400259444</v>
      </c>
      <c r="P56" s="92">
        <f t="shared" si="5"/>
        <v>491.94816190590086</v>
      </c>
      <c r="Q56" s="91">
        <f>Table1219[[#This Row],[Abs Erorr]]/Table1219[[#This Row],[Adj Close]]</f>
        <v>0.19407158576069058</v>
      </c>
    </row>
    <row r="57" spans="8:17" x14ac:dyDescent="0.3">
      <c r="H57" s="93">
        <v>45078</v>
      </c>
      <c r="I57" s="14">
        <v>2253.3341999999993</v>
      </c>
      <c r="J57" s="92">
        <f>$D$4*Table1219[[#This Row],[Adj Close]]/L45+(1-$D$4)*(J56+K56)</f>
        <v>2830.7662473178043</v>
      </c>
      <c r="K57" s="90">
        <f t="shared" si="6"/>
        <v>-11.462926649906244</v>
      </c>
      <c r="L57" s="90">
        <f>$D$6*Table1219[[#This Row],[Adj Close]]/J57+(1-$D$6)*L45</f>
        <v>0.7728803332299552</v>
      </c>
      <c r="M57" s="92">
        <f t="shared" si="7"/>
        <v>2136.3866295055263</v>
      </c>
      <c r="N57" s="90">
        <f>Table1219[[#This Row],[Adj Close]]-M57</f>
        <v>116.94757049447298</v>
      </c>
      <c r="O57" s="92">
        <f t="shared" si="4"/>
        <v>13676.734244559728</v>
      </c>
      <c r="P57" s="92">
        <f t="shared" si="5"/>
        <v>116.94757049447298</v>
      </c>
      <c r="Q57" s="91">
        <f>Table1219[[#This Row],[Abs Erorr]]/Table1219[[#This Row],[Adj Close]]</f>
        <v>5.1899789429580852E-2</v>
      </c>
    </row>
    <row r="58" spans="8:17" x14ac:dyDescent="0.3">
      <c r="H58" s="93">
        <v>45108</v>
      </c>
      <c r="I58" s="14">
        <v>2120.5702999999999</v>
      </c>
      <c r="J58" s="92">
        <f>$D$4*Table1219[[#This Row],[Adj Close]]/L46+(1-$D$4)*(J57+K57)</f>
        <v>2771.8922657565604</v>
      </c>
      <c r="K58" s="90">
        <f t="shared" si="6"/>
        <v>-16.20403214104001</v>
      </c>
      <c r="L58" s="90">
        <f>$D$6*Table1219[[#This Row],[Adj Close]]/J58+(1-$D$6)*L46</f>
        <v>0.80435551580899611</v>
      </c>
      <c r="M58" s="92">
        <f t="shared" si="7"/>
        <v>2315.2426806956878</v>
      </c>
      <c r="N58" s="90">
        <f>Table1219[[#This Row],[Adj Close]]-M58</f>
        <v>-194.67238069568793</v>
      </c>
      <c r="O58" s="92">
        <f t="shared" si="4"/>
        <v>37897.335805726849</v>
      </c>
      <c r="P58" s="92">
        <f t="shared" si="5"/>
        <v>194.67238069568793</v>
      </c>
      <c r="Q58" s="91">
        <f>Table1219[[#This Row],[Abs Erorr]]/Table1219[[#This Row],[Adj Close]]</f>
        <v>9.1801899090866237E-2</v>
      </c>
    </row>
    <row r="59" spans="8:17" x14ac:dyDescent="0.3">
      <c r="H59" s="93">
        <v>45139</v>
      </c>
      <c r="I59" s="14">
        <v>2372.0720000000001</v>
      </c>
      <c r="J59" s="92">
        <f>$D$4*Table1219[[#This Row],[Adj Close]]/L47+(1-$D$4)*(J58+K58)</f>
        <v>2756.4450687205212</v>
      </c>
      <c r="K59" s="90">
        <f t="shared" si="6"/>
        <v>-16.128348630539925</v>
      </c>
      <c r="L59" s="90">
        <f>$D$6*Table1219[[#This Row],[Adj Close]]/J59+(1-$D$6)*L47</f>
        <v>0.85989392386296215</v>
      </c>
      <c r="M59" s="92">
        <f t="shared" si="7"/>
        <v>2368.8190822407164</v>
      </c>
      <c r="N59" s="90">
        <f>Table1219[[#This Row],[Adj Close]]-M59</f>
        <v>3.2529177592837186</v>
      </c>
      <c r="O59" s="92">
        <f t="shared" si="4"/>
        <v>10.581473948663408</v>
      </c>
      <c r="P59" s="92">
        <f t="shared" si="5"/>
        <v>3.2529177592837186</v>
      </c>
      <c r="Q59" s="91">
        <f>Table1219[[#This Row],[Abs Erorr]]/Table1219[[#This Row],[Adj Close]]</f>
        <v>1.3713402288310465E-3</v>
      </c>
    </row>
    <row r="60" spans="8:17" x14ac:dyDescent="0.3">
      <c r="H60" s="93">
        <v>45170</v>
      </c>
      <c r="I60" s="14">
        <v>1874.3236999999999</v>
      </c>
      <c r="J60" s="92">
        <f>$D$4*Table1219[[#This Row],[Adj Close]]/L48+(1-$D$4)*(J59+K59)</f>
        <v>2655.2061136693014</v>
      </c>
      <c r="K60" s="90">
        <f t="shared" si="6"/>
        <v>-24.639409272607914</v>
      </c>
      <c r="L60" s="90">
        <f>$D$6*Table1219[[#This Row],[Adj Close]]/J60+(1-$D$6)*L48</f>
        <v>0.77857955424442382</v>
      </c>
      <c r="M60" s="92">
        <f t="shared" si="7"/>
        <v>2218.9049364423458</v>
      </c>
      <c r="N60" s="90">
        <f>Table1219[[#This Row],[Adj Close]]-M60</f>
        <v>-344.58123644234593</v>
      </c>
      <c r="O60" s="92">
        <f t="shared" si="4"/>
        <v>118736.22850813592</v>
      </c>
      <c r="P60" s="92">
        <f t="shared" si="5"/>
        <v>344.58123644234593</v>
      </c>
      <c r="Q60" s="91">
        <f>Table1219[[#This Row],[Abs Erorr]]/Table1219[[#This Row],[Adj Close]]</f>
        <v>0.1838429703697104</v>
      </c>
    </row>
    <row r="61" spans="8:17" x14ac:dyDescent="0.3">
      <c r="H61" s="93">
        <v>45200</v>
      </c>
      <c r="I61" s="14">
        <v>2166.0424000000003</v>
      </c>
      <c r="J61" s="92">
        <f>$D$4*Table1219[[#This Row],[Adj Close]]/L49+(1-$D$4)*(J60+K60)</f>
        <v>2593.0040842959679</v>
      </c>
      <c r="K61" s="90">
        <f t="shared" si="6"/>
        <v>-28.395671282680475</v>
      </c>
      <c r="L61" s="90">
        <f>$D$6*Table1219[[#This Row],[Adj Close]]/J61+(1-$D$6)*L49</f>
        <v>0.87130739856459649</v>
      </c>
      <c r="M61" s="92">
        <f t="shared" si="7"/>
        <v>2332.5803342058816</v>
      </c>
      <c r="N61" s="90">
        <f>Table1219[[#This Row],[Adj Close]]-M61</f>
        <v>-166.53793420588136</v>
      </c>
      <c r="O61" s="92">
        <f t="shared" si="4"/>
        <v>27734.883529562467</v>
      </c>
      <c r="P61" s="92">
        <f t="shared" si="5"/>
        <v>166.53793420588136</v>
      </c>
      <c r="Q61" s="91">
        <f>Table1219[[#This Row],[Abs Erorr]]/Table1219[[#This Row],[Adj Close]]</f>
        <v>7.6885814518626847E-2</v>
      </c>
    </row>
    <row r="62" spans="8:17" x14ac:dyDescent="0.3">
      <c r="H62" s="93">
        <v>45231</v>
      </c>
      <c r="I62" s="14">
        <v>2215.1464000000001</v>
      </c>
      <c r="J62" s="92">
        <f>$D$4*Table1219[[#This Row],[Adj Close]]/L50+(1-$D$4)*(J61+K61)</f>
        <v>2559.0448675107996</v>
      </c>
      <c r="K62" s="90">
        <f t="shared" si="6"/>
        <v>-28.952025832929262</v>
      </c>
      <c r="L62" s="90">
        <f>$D$6*Table1219[[#This Row],[Adj Close]]/J62+(1-$D$6)*L50</f>
        <v>0.87093008882846623</v>
      </c>
      <c r="M62" s="92">
        <f t="shared" si="7"/>
        <v>2239.437067459306</v>
      </c>
      <c r="N62" s="90">
        <f>Table1219[[#This Row],[Adj Close]]-M62</f>
        <v>-24.290667459305951</v>
      </c>
      <c r="O62" s="92">
        <f t="shared" si="4"/>
        <v>590.03652561858496</v>
      </c>
      <c r="P62" s="92">
        <f t="shared" si="5"/>
        <v>24.290667459305951</v>
      </c>
      <c r="Q62" s="91">
        <f>Table1219[[#This Row],[Abs Erorr]]/Table1219[[#This Row],[Adj Close]]</f>
        <v>1.096571651395409E-2</v>
      </c>
    </row>
    <row r="63" spans="8:17" x14ac:dyDescent="0.3">
      <c r="H63" s="93">
        <v>45261</v>
      </c>
      <c r="I63" s="14">
        <v>2293.6822000000006</v>
      </c>
      <c r="J63" s="92">
        <f>$D$4*Table1219[[#This Row],[Adj Close]]/L51+(1-$D$4)*(J62+K62)</f>
        <v>2492.3158581712323</v>
      </c>
      <c r="K63" s="90">
        <f t="shared" si="6"/>
        <v>-32.729724183593063</v>
      </c>
      <c r="L63" s="90">
        <f>$D$6*Table1219[[#This Row],[Adj Close]]/J63+(1-$D$6)*L51</f>
        <v>0.96188070954644345</v>
      </c>
      <c r="M63" s="92">
        <f t="shared" si="7"/>
        <v>2478.7328179849965</v>
      </c>
      <c r="N63" s="90">
        <f>Table1219[[#This Row],[Adj Close]]-M63</f>
        <v>-185.05061798499582</v>
      </c>
      <c r="O63" s="92">
        <f t="shared" si="4"/>
        <v>34243.731216628861</v>
      </c>
      <c r="P63" s="92">
        <f t="shared" si="5"/>
        <v>185.05061798499582</v>
      </c>
      <c r="Q63" s="91">
        <f>Table1219[[#This Row],[Abs Erorr]]/Table1219[[#This Row],[Adj Close]]</f>
        <v>8.067840347934678E-2</v>
      </c>
    </row>
    <row r="64" spans="8:17" x14ac:dyDescent="0.3">
      <c r="H64" s="93">
        <v>45292</v>
      </c>
      <c r="I64" s="14">
        <v>2132.0893000000001</v>
      </c>
      <c r="J64" s="92">
        <f>$D$4*Table1219[[#This Row],[Adj Close]]/L52+(1-$D$4)*(J63+K63)</f>
        <v>2462.7242231297087</v>
      </c>
      <c r="K64" s="90">
        <f t="shared" si="6"/>
        <v>-32.415915269386126</v>
      </c>
      <c r="L64" s="90">
        <f>$D$6*Table1219[[#This Row],[Adj Close]]/J64+(1-$D$6)*L52</f>
        <v>0.86267104719389409</v>
      </c>
      <c r="M64" s="92">
        <f t="shared" si="7"/>
        <v>2118.5742723519202</v>
      </c>
      <c r="N64" s="90">
        <f>Table1219[[#This Row],[Adj Close]]-M64</f>
        <v>13.515027648079922</v>
      </c>
      <c r="O64" s="92">
        <f t="shared" si="4"/>
        <v>182.6559723283647</v>
      </c>
      <c r="P64" s="92">
        <f t="shared" si="5"/>
        <v>13.515027648079922</v>
      </c>
      <c r="Q64" s="91">
        <f>Table1219[[#This Row],[Abs Erorr]]/Table1219[[#This Row],[Adj Close]]</f>
        <v>6.3388656601202969E-3</v>
      </c>
    </row>
    <row r="65" spans="8:18" x14ac:dyDescent="0.3">
      <c r="H65" s="93">
        <v>45323</v>
      </c>
      <c r="I65" s="14">
        <v>2057.4737999999998</v>
      </c>
      <c r="J65" s="92">
        <f>$D$4*Table1219[[#This Row],[Adj Close]]/L53+(1-$D$4)*(J64+K64)</f>
        <v>2464.5595636756157</v>
      </c>
      <c r="K65" s="90">
        <f t="shared" si="6"/>
        <v>-28.990789687856811</v>
      </c>
      <c r="L65" s="90">
        <f>$D$6*Table1219[[#This Row],[Adj Close]]/J65+(1-$D$6)*L53</f>
        <v>0.80404935568982117</v>
      </c>
      <c r="M65" s="92">
        <f t="shared" si="7"/>
        <v>1922.0340307724387</v>
      </c>
      <c r="N65" s="90">
        <f>Table1219[[#This Row],[Adj Close]]-M65</f>
        <v>135.4397692275611</v>
      </c>
      <c r="O65" s="92">
        <f t="shared" si="4"/>
        <v>18343.931088415007</v>
      </c>
      <c r="P65" s="92">
        <f t="shared" si="5"/>
        <v>135.4397692275611</v>
      </c>
      <c r="Q65" s="91">
        <f>Table1219[[#This Row],[Abs Erorr]]/Table1219[[#This Row],[Adj Close]]</f>
        <v>6.5828186598323207E-2</v>
      </c>
    </row>
    <row r="66" spans="8:18" x14ac:dyDescent="0.3">
      <c r="H66" s="93">
        <v>45352</v>
      </c>
      <c r="I66" s="14">
        <v>1948.9763999999998</v>
      </c>
      <c r="J66" s="92">
        <f>$D$4*Table1219[[#This Row],[Adj Close]]/L54+(1-$D$4)*(J65+K65)</f>
        <v>2394.907058207436</v>
      </c>
      <c r="K66" s="90">
        <f t="shared" si="6"/>
        <v>-33.0569612658891</v>
      </c>
      <c r="L66" s="90">
        <f>$D$6*Table1219[[#This Row],[Adj Close]]/J66+(1-$D$6)*L54</f>
        <v>0.85530700136670257</v>
      </c>
      <c r="M66" s="92">
        <f t="shared" si="7"/>
        <v>2126.4842116202735</v>
      </c>
      <c r="N66" s="90">
        <f>Table1219[[#This Row],[Adj Close]]-M66</f>
        <v>-177.50781162027374</v>
      </c>
      <c r="O66" s="92">
        <f t="shared" si="4"/>
        <v>31509.02318621859</v>
      </c>
      <c r="P66" s="92">
        <f t="shared" si="5"/>
        <v>177.50781162027374</v>
      </c>
      <c r="Q66" s="91">
        <f>Table1219[[#This Row],[Abs Erorr]]/Table1219[[#This Row],[Adj Close]]</f>
        <v>9.107745564301023E-2</v>
      </c>
    </row>
    <row r="67" spans="8:18" x14ac:dyDescent="0.3">
      <c r="H67" s="93">
        <v>45383</v>
      </c>
      <c r="I67" s="14">
        <v>2017.6603</v>
      </c>
      <c r="J67" s="92">
        <f>$D$4*Table1219[[#This Row],[Adj Close]]/L55+(1-$D$4)*(J66+K66)</f>
        <v>2395.2624725258875</v>
      </c>
      <c r="K67" s="90">
        <f t="shared" si="6"/>
        <v>-29.715723707455041</v>
      </c>
      <c r="L67" s="90">
        <f>$D$6*Table1219[[#This Row],[Adj Close]]/J67+(1-$D$6)*L55</f>
        <v>0.81119248169900682</v>
      </c>
      <c r="M67" s="92">
        <f t="shared" si="7"/>
        <v>1884.3721025156676</v>
      </c>
      <c r="N67" s="90">
        <f>Table1219[[#This Row],[Adj Close]]-M67</f>
        <v>133.28819748433239</v>
      </c>
      <c r="O67" s="92">
        <f t="shared" si="4"/>
        <v>17765.74358862239</v>
      </c>
      <c r="P67" s="92">
        <f t="shared" si="5"/>
        <v>133.28819748433239</v>
      </c>
      <c r="Q67" s="91">
        <f>Table1219[[#This Row],[Abs Erorr]]/Table1219[[#This Row],[Adj Close]]</f>
        <v>6.606077221439724E-2</v>
      </c>
    </row>
    <row r="68" spans="8:18" x14ac:dyDescent="0.3">
      <c r="H68" s="93">
        <v>45413</v>
      </c>
      <c r="I68" s="14">
        <v>2016.5891999999999</v>
      </c>
      <c r="J68" s="92">
        <f>$D$4*Table1219[[#This Row],[Adj Close]]/L56+(1-$D$4)*(J67+K67)</f>
        <v>2394.8714823670166</v>
      </c>
      <c r="K68" s="90">
        <f t="shared" si="6"/>
        <v>-26.783250352596625</v>
      </c>
      <c r="L68" s="90">
        <f>$D$6*Table1219[[#This Row],[Adj Close]]/J68+(1-$D$6)*L56</f>
        <v>0.81452296212565467</v>
      </c>
      <c r="M68" s="92">
        <f t="shared" si="7"/>
        <v>1898.8902959425716</v>
      </c>
      <c r="N68" s="90">
        <f>Table1219[[#This Row],[Adj Close]]-M68</f>
        <v>117.69890405742831</v>
      </c>
      <c r="O68" s="92">
        <f t="shared" ref="O68:O73" si="8">N68^2</f>
        <v>13853.032016319714</v>
      </c>
      <c r="P68" s="92">
        <f t="shared" ref="P68:P73" si="9">ABS(N68)</f>
        <v>117.69890405742831</v>
      </c>
      <c r="Q68" s="91">
        <f>Table1219[[#This Row],[Abs Erorr]]/Table1219[[#This Row],[Adj Close]]</f>
        <v>5.8365334921672847E-2</v>
      </c>
    </row>
    <row r="69" spans="8:18" x14ac:dyDescent="0.3">
      <c r="H69" s="93">
        <v>45444</v>
      </c>
      <c r="I69" s="14">
        <v>1778.9848999999997</v>
      </c>
      <c r="J69" s="92">
        <f>$D$4*Table1219[[#This Row],[Adj Close]]/L57+(1-$D$4)*(J68+K68)</f>
        <v>2354.822550466281</v>
      </c>
      <c r="K69" s="90">
        <f t="shared" si="6"/>
        <v>-28.109818507410527</v>
      </c>
      <c r="L69" s="90">
        <f>$D$6*Table1219[[#This Row],[Adj Close]]/J69+(1-$D$6)*L57</f>
        <v>0.76765559081864199</v>
      </c>
      <c r="M69" s="92">
        <f t="shared" si="7"/>
        <v>1830.2488218772405</v>
      </c>
      <c r="N69" s="90">
        <f>Table1219[[#This Row],[Adj Close]]-M69</f>
        <v>-51.263921877240819</v>
      </c>
      <c r="O69" s="92">
        <f t="shared" si="8"/>
        <v>2627.9896862358496</v>
      </c>
      <c r="P69" s="92">
        <f t="shared" si="9"/>
        <v>51.263921877240819</v>
      </c>
      <c r="Q69" s="91">
        <f>Table1219[[#This Row],[Abs Erorr]]/Table1219[[#This Row],[Adj Close]]</f>
        <v>2.8816389547342884E-2</v>
      </c>
    </row>
    <row r="70" spans="8:18" x14ac:dyDescent="0.3">
      <c r="H70" s="93">
        <v>45474</v>
      </c>
      <c r="I70" s="14">
        <v>1609.5408000000002</v>
      </c>
      <c r="J70" s="92">
        <f>$D$4*Table1219[[#This Row],[Adj Close]]/L58+(1-$D$4)*(J69+K69)</f>
        <v>2261.5765043815259</v>
      </c>
      <c r="K70" s="90">
        <f t="shared" si="6"/>
        <v>-34.62344126514499</v>
      </c>
      <c r="L70" s="90">
        <f>$D$6*Table1219[[#This Row],[Adj Close]]/J70+(1-$D$6)*L58</f>
        <v>0.77655578381001777</v>
      </c>
      <c r="M70" s="92">
        <f t="shared" si="7"/>
        <v>1871.5042196541356</v>
      </c>
      <c r="N70" s="90">
        <f>Table1219[[#This Row],[Adj Close]]-M70</f>
        <v>-261.96341965413535</v>
      </c>
      <c r="O70" s="92">
        <f t="shared" si="8"/>
        <v>68624.833236888633</v>
      </c>
      <c r="P70" s="92">
        <f t="shared" si="9"/>
        <v>261.96341965413535</v>
      </c>
      <c r="Q70" s="91">
        <f>Table1219[[#This Row],[Abs Erorr]]/Table1219[[#This Row],[Adj Close]]</f>
        <v>0.16275661956139001</v>
      </c>
    </row>
    <row r="71" spans="8:18" x14ac:dyDescent="0.3">
      <c r="H71" s="93">
        <v>45505</v>
      </c>
      <c r="I71" s="14">
        <v>1739.7994000000001</v>
      </c>
      <c r="J71" s="92">
        <f>$D$4*Table1219[[#This Row],[Adj Close]]/L59+(1-$D$4)*(J70+K70)</f>
        <v>2186.2168739559843</v>
      </c>
      <c r="K71" s="90">
        <f t="shared" si="6"/>
        <v>-38.697060181184654</v>
      </c>
      <c r="L71" s="90">
        <f>$D$6*Table1219[[#This Row],[Adj Close]]/J71+(1-$D$6)*L59</f>
        <v>0.84066684609717446</v>
      </c>
      <c r="M71" s="92">
        <f t="shared" si="7"/>
        <v>1914.9434077017875</v>
      </c>
      <c r="N71" s="90">
        <f>Table1219[[#This Row],[Adj Close]]-M71</f>
        <v>-175.14400770178736</v>
      </c>
      <c r="O71" s="92">
        <f t="shared" si="8"/>
        <v>30675.423433843749</v>
      </c>
      <c r="P71" s="92">
        <f t="shared" si="9"/>
        <v>175.14400770178736</v>
      </c>
      <c r="Q71" s="91">
        <f>Table1219[[#This Row],[Abs Erorr]]/Table1219[[#This Row],[Adj Close]]</f>
        <v>0.10066908156295913</v>
      </c>
    </row>
    <row r="72" spans="8:18" x14ac:dyDescent="0.3">
      <c r="H72" s="93">
        <v>45536</v>
      </c>
      <c r="I72" s="14">
        <v>1654.92</v>
      </c>
      <c r="J72" s="92">
        <f>$D$4*Table1219[[#This Row],[Adj Close]]/L60+(1-$D$4)*(J71+K71)</f>
        <v>2143.1284784907793</v>
      </c>
      <c r="K72" s="90">
        <f t="shared" si="6"/>
        <v>-39.136193709586685</v>
      </c>
      <c r="L72" s="90">
        <f>$D$6*Table1219[[#This Row],[Adj Close]]/J72+(1-$D$6)*L60</f>
        <v>0.77666515448596707</v>
      </c>
      <c r="M72" s="92">
        <f t="shared" si="7"/>
        <v>1672.0150193398517</v>
      </c>
      <c r="N72" s="90">
        <f>Table1219[[#This Row],[Adj Close]]-M72</f>
        <v>-17.09501933985166</v>
      </c>
      <c r="O72" s="92">
        <f t="shared" si="8"/>
        <v>292.2396862299023</v>
      </c>
      <c r="P72" s="92">
        <f t="shared" si="9"/>
        <v>17.09501933985166</v>
      </c>
      <c r="Q72" s="91">
        <f>Table1219[[#This Row],[Abs Erorr]]/Table1219[[#This Row],[Adj Close]]</f>
        <v>1.0329816148122966E-2</v>
      </c>
    </row>
    <row r="73" spans="8:18" x14ac:dyDescent="0.3">
      <c r="H73" s="93">
        <v>45566</v>
      </c>
      <c r="I73" s="14">
        <v>1870.5900000000001</v>
      </c>
      <c r="J73" s="92">
        <f>$D$4*Table1219[[#This Row],[Adj Close]]/L61+(1-$D$4)*(J72+K72)</f>
        <v>2112.5692705404954</v>
      </c>
      <c r="K73" s="90">
        <f t="shared" si="6"/>
        <v>-38.278495133656413</v>
      </c>
      <c r="L73" s="90">
        <f>$D$6*Table1219[[#This Row],[Adj Close]]/J73+(1-$D$6)*L61</f>
        <v>0.87555238570154459</v>
      </c>
      <c r="M73" s="92">
        <f t="shared" si="7"/>
        <v>1833.2240442526827</v>
      </c>
      <c r="N73" s="90">
        <f>Table1219[[#This Row],[Adj Close]]-M73</f>
        <v>37.365955747317457</v>
      </c>
      <c r="O73" s="92">
        <f t="shared" si="8"/>
        <v>1396.2146489104866</v>
      </c>
      <c r="P73" s="92">
        <f t="shared" si="9"/>
        <v>37.365955747317457</v>
      </c>
      <c r="Q73" s="91">
        <f>Table1219[[#This Row],[Abs Erorr]]/Table1219[[#This Row],[Adj Close]]</f>
        <v>1.9975492089296668E-2</v>
      </c>
      <c r="R73" s="163" t="s">
        <v>75</v>
      </c>
    </row>
    <row r="74" spans="8:18" ht="16.2" thickBot="1" x14ac:dyDescent="0.35">
      <c r="H74" s="161">
        <v>45597</v>
      </c>
      <c r="I74" s="127"/>
      <c r="J74" s="127"/>
      <c r="K74" s="127"/>
      <c r="L74" s="127"/>
      <c r="M74" s="162">
        <f t="shared" ref="M74:M85" si="10">($J$73+R74*$K$73)*L62</f>
        <v>1806.5622492811463</v>
      </c>
      <c r="N74" s="127"/>
      <c r="O74" s="127"/>
      <c r="P74" s="127"/>
      <c r="Q74" s="127"/>
      <c r="R74" s="163">
        <v>1</v>
      </c>
    </row>
    <row r="75" spans="8:18" ht="16.2" thickBot="1" x14ac:dyDescent="0.35">
      <c r="H75" s="161">
        <v>45627</v>
      </c>
      <c r="I75" s="127"/>
      <c r="J75" s="127"/>
      <c r="K75" s="127"/>
      <c r="L75" s="127"/>
      <c r="M75" s="162">
        <f t="shared" si="10"/>
        <v>1958.4009367944411</v>
      </c>
      <c r="N75" s="127"/>
      <c r="O75" s="127"/>
      <c r="P75" s="127"/>
      <c r="Q75" s="127"/>
      <c r="R75" s="163">
        <v>2</v>
      </c>
    </row>
    <row r="76" spans="8:18" ht="16.2" thickBot="1" x14ac:dyDescent="0.35">
      <c r="H76" s="161">
        <v>45658</v>
      </c>
      <c r="I76" s="127"/>
      <c r="J76" s="127"/>
      <c r="K76" s="127"/>
      <c r="L76" s="127"/>
      <c r="M76" s="162">
        <f t="shared" si="10"/>
        <v>1723.3870964409368</v>
      </c>
      <c r="N76" s="127"/>
      <c r="O76" s="127"/>
      <c r="P76" s="127"/>
      <c r="Q76" s="127"/>
      <c r="R76" s="163">
        <v>3</v>
      </c>
    </row>
    <row r="77" spans="8:18" ht="16.2" thickBot="1" x14ac:dyDescent="0.35">
      <c r="H77" s="161">
        <v>45689</v>
      </c>
      <c r="I77" s="127"/>
      <c r="J77" s="127"/>
      <c r="K77" s="127"/>
      <c r="L77" s="127"/>
      <c r="M77" s="162">
        <f t="shared" si="10"/>
        <v>1575.4987634322313</v>
      </c>
      <c r="N77" s="127"/>
      <c r="O77" s="127"/>
      <c r="P77" s="127"/>
      <c r="Q77" s="127"/>
      <c r="R77" s="163">
        <v>4</v>
      </c>
    </row>
    <row r="78" spans="8:18" ht="16.2" thickBot="1" x14ac:dyDescent="0.35">
      <c r="H78" s="161">
        <v>45717</v>
      </c>
      <c r="I78" s="127"/>
      <c r="J78" s="127"/>
      <c r="K78" s="127"/>
      <c r="L78" s="127"/>
      <c r="M78" s="162">
        <f t="shared" si="10"/>
        <v>1643.1959635174455</v>
      </c>
      <c r="N78" s="127"/>
      <c r="O78" s="127"/>
      <c r="P78" s="127"/>
      <c r="Q78" s="127"/>
      <c r="R78" s="163">
        <v>5</v>
      </c>
    </row>
    <row r="79" spans="8:18" ht="16.2" thickBot="1" x14ac:dyDescent="0.35">
      <c r="H79" s="161">
        <v>45748</v>
      </c>
      <c r="I79" s="127"/>
      <c r="J79" s="127"/>
      <c r="K79" s="127"/>
      <c r="L79" s="127"/>
      <c r="M79" s="162">
        <f t="shared" si="10"/>
        <v>1527.3929445517604</v>
      </c>
      <c r="N79" s="127"/>
      <c r="O79" s="127"/>
      <c r="P79" s="127"/>
      <c r="Q79" s="127"/>
      <c r="R79" s="163">
        <v>6</v>
      </c>
    </row>
    <row r="80" spans="8:18" ht="16.2" thickBot="1" x14ac:dyDescent="0.35">
      <c r="H80" s="161">
        <v>45778</v>
      </c>
      <c r="I80" s="127"/>
      <c r="J80" s="127"/>
      <c r="K80" s="127"/>
      <c r="L80" s="127"/>
      <c r="M80" s="162">
        <f t="shared" si="10"/>
        <v>1502.4851872424299</v>
      </c>
      <c r="N80" s="127"/>
      <c r="O80" s="127"/>
      <c r="P80" s="127"/>
      <c r="Q80" s="127"/>
      <c r="R80" s="163">
        <v>7</v>
      </c>
    </row>
    <row r="81" spans="8:18" ht="16.2" thickBot="1" x14ac:dyDescent="0.35">
      <c r="H81" s="161">
        <v>45809</v>
      </c>
      <c r="I81" s="127"/>
      <c r="J81" s="127"/>
      <c r="K81" s="127"/>
      <c r="L81" s="127"/>
      <c r="M81" s="162">
        <f t="shared" si="10"/>
        <v>1386.6480051422673</v>
      </c>
      <c r="N81" s="127"/>
      <c r="O81" s="127"/>
      <c r="P81" s="127"/>
      <c r="Q81" s="127"/>
      <c r="R81" s="163">
        <v>8</v>
      </c>
    </row>
    <row r="82" spans="8:18" ht="16.2" thickBot="1" x14ac:dyDescent="0.35">
      <c r="H82" s="161">
        <v>45839</v>
      </c>
      <c r="I82" s="127"/>
      <c r="J82" s="127"/>
      <c r="K82" s="127"/>
      <c r="L82" s="127"/>
      <c r="M82" s="162">
        <f t="shared" si="10"/>
        <v>1372.9994046132713</v>
      </c>
      <c r="N82" s="127"/>
      <c r="O82" s="127"/>
      <c r="P82" s="127"/>
      <c r="Q82" s="127"/>
      <c r="R82" s="163">
        <v>9</v>
      </c>
    </row>
    <row r="83" spans="8:18" ht="16.2" thickBot="1" x14ac:dyDescent="0.35">
      <c r="H83" s="161">
        <v>45870</v>
      </c>
      <c r="I83" s="127"/>
      <c r="J83" s="127"/>
      <c r="K83" s="127"/>
      <c r="L83" s="127"/>
      <c r="M83" s="162">
        <f t="shared" si="10"/>
        <v>1454.172328053517</v>
      </c>
      <c r="N83" s="127"/>
      <c r="O83" s="127"/>
      <c r="P83" s="127"/>
      <c r="Q83" s="127"/>
      <c r="R83" s="163">
        <v>10</v>
      </c>
    </row>
    <row r="84" spans="8:18" ht="16.2" thickBot="1" x14ac:dyDescent="0.35">
      <c r="H84" s="161">
        <v>45901</v>
      </c>
      <c r="I84" s="127"/>
      <c r="J84" s="127"/>
      <c r="K84" s="127"/>
      <c r="L84" s="127"/>
      <c r="M84" s="162">
        <f t="shared" si="10"/>
        <v>1313.7336321654532</v>
      </c>
      <c r="N84" s="127"/>
      <c r="O84" s="127"/>
      <c r="P84" s="127"/>
      <c r="Q84" s="127"/>
      <c r="R84" s="163">
        <v>11</v>
      </c>
    </row>
    <row r="85" spans="8:18" ht="16.2" thickBot="1" x14ac:dyDescent="0.35">
      <c r="H85" s="161">
        <v>45931</v>
      </c>
      <c r="I85" s="127"/>
      <c r="J85" s="127"/>
      <c r="K85" s="127"/>
      <c r="L85" s="127"/>
      <c r="M85" s="162">
        <f t="shared" si="10"/>
        <v>1447.4871319574486</v>
      </c>
      <c r="N85" s="127"/>
      <c r="O85" s="127"/>
      <c r="P85" s="127"/>
      <c r="Q85" s="127"/>
      <c r="R85" s="163">
        <v>12</v>
      </c>
    </row>
    <row r="86" spans="8:18" x14ac:dyDescent="0.3">
      <c r="I86" s="89"/>
      <c r="J86" s="88"/>
      <c r="K86" s="88"/>
    </row>
    <row r="87" spans="8:18" x14ac:dyDescent="0.3">
      <c r="I87" s="89"/>
      <c r="J87" s="88"/>
      <c r="K87" s="88"/>
    </row>
    <row r="88" spans="8:18" x14ac:dyDescent="0.3">
      <c r="I88" s="89"/>
      <c r="J88" s="88"/>
      <c r="K88" s="88"/>
    </row>
    <row r="89" spans="8:18" x14ac:dyDescent="0.3">
      <c r="I89" s="89"/>
      <c r="J89" s="88"/>
      <c r="K89" s="88"/>
    </row>
    <row r="90" spans="8:18" x14ac:dyDescent="0.3">
      <c r="I90" s="89"/>
      <c r="J90" s="88"/>
      <c r="K90" s="88"/>
    </row>
    <row r="91" spans="8:18" x14ac:dyDescent="0.3">
      <c r="I91" s="89"/>
      <c r="J91" s="88"/>
      <c r="K91" s="88"/>
    </row>
    <row r="92" spans="8:18" x14ac:dyDescent="0.3">
      <c r="I92" s="89"/>
      <c r="J92" s="88"/>
      <c r="K92" s="88"/>
    </row>
    <row r="93" spans="8:18" x14ac:dyDescent="0.3">
      <c r="I93" s="89"/>
      <c r="J93" s="88"/>
      <c r="K93" s="88"/>
    </row>
    <row r="94" spans="8:18" x14ac:dyDescent="0.3">
      <c r="I94" s="89"/>
      <c r="J94" s="88"/>
      <c r="K94" s="88"/>
    </row>
    <row r="95" spans="8:18" x14ac:dyDescent="0.3">
      <c r="I95" s="89"/>
      <c r="J95" s="88"/>
      <c r="K95" s="88"/>
    </row>
    <row r="96" spans="8:18" x14ac:dyDescent="0.3">
      <c r="I96" s="89"/>
      <c r="J96" s="88"/>
      <c r="K96" s="88"/>
    </row>
    <row r="97" spans="9:11" x14ac:dyDescent="0.3">
      <c r="I97" s="89"/>
      <c r="J97" s="88"/>
      <c r="K97" s="88"/>
    </row>
    <row r="98" spans="9:11" x14ac:dyDescent="0.3">
      <c r="I98" s="89"/>
      <c r="J98" s="88"/>
      <c r="K98" s="88"/>
    </row>
    <row r="99" spans="9:11" x14ac:dyDescent="0.3">
      <c r="I99" s="89"/>
      <c r="J99" s="88"/>
      <c r="K99" s="88"/>
    </row>
    <row r="100" spans="9:11" x14ac:dyDescent="0.3">
      <c r="I100" s="89"/>
      <c r="J100" s="88"/>
      <c r="K100" s="88"/>
    </row>
    <row r="101" spans="9:11" x14ac:dyDescent="0.3">
      <c r="I101" s="89"/>
      <c r="J101" s="88"/>
      <c r="K101" s="88"/>
    </row>
    <row r="102" spans="9:11" x14ac:dyDescent="0.3">
      <c r="I102" s="89"/>
      <c r="J102" s="88"/>
      <c r="K102" s="88"/>
    </row>
    <row r="103" spans="9:11" x14ac:dyDescent="0.3">
      <c r="I103" s="89"/>
      <c r="J103" s="88"/>
      <c r="K103" s="88"/>
    </row>
    <row r="104" spans="9:11" x14ac:dyDescent="0.3">
      <c r="I104" s="89"/>
      <c r="J104" s="88"/>
      <c r="K104" s="88"/>
    </row>
    <row r="105" spans="9:11" x14ac:dyDescent="0.3">
      <c r="I105" s="89"/>
      <c r="J105" s="88"/>
      <c r="K105" s="88"/>
    </row>
    <row r="106" spans="9:11" x14ac:dyDescent="0.3">
      <c r="I106" s="89"/>
      <c r="J106" s="88"/>
      <c r="K106" s="88"/>
    </row>
    <row r="107" spans="9:11" x14ac:dyDescent="0.3">
      <c r="I107" s="89"/>
      <c r="J107" s="88"/>
      <c r="K107" s="88"/>
    </row>
    <row r="108" spans="9:11" x14ac:dyDescent="0.3">
      <c r="I108" s="89"/>
      <c r="J108" s="88"/>
      <c r="K108" s="88"/>
    </row>
    <row r="109" spans="9:11" x14ac:dyDescent="0.3">
      <c r="I109" s="89"/>
      <c r="J109" s="88"/>
      <c r="K109" s="88"/>
    </row>
    <row r="110" spans="9:11" x14ac:dyDescent="0.3">
      <c r="I110" s="89"/>
      <c r="J110" s="88"/>
      <c r="K110" s="88"/>
    </row>
    <row r="111" spans="9:11" x14ac:dyDescent="0.3">
      <c r="I111" s="89"/>
      <c r="J111" s="88"/>
      <c r="K111" s="88"/>
    </row>
    <row r="112" spans="9:11" x14ac:dyDescent="0.3">
      <c r="I112" s="89"/>
      <c r="J112" s="88"/>
      <c r="K112" s="88"/>
    </row>
    <row r="113" spans="9:11" x14ac:dyDescent="0.3">
      <c r="I113" s="89"/>
      <c r="J113" s="88"/>
      <c r="K113" s="88"/>
    </row>
    <row r="114" spans="9:11" x14ac:dyDescent="0.3">
      <c r="I114" s="89"/>
      <c r="J114" s="88"/>
      <c r="K114" s="88"/>
    </row>
    <row r="115" spans="9:11" x14ac:dyDescent="0.3">
      <c r="I115" s="89"/>
      <c r="J115" s="88"/>
      <c r="K115" s="88"/>
    </row>
    <row r="116" spans="9:11" x14ac:dyDescent="0.3">
      <c r="I116" s="89"/>
      <c r="J116" s="88"/>
      <c r="K116" s="88"/>
    </row>
    <row r="117" spans="9:11" x14ac:dyDescent="0.3">
      <c r="I117" s="89"/>
      <c r="J117" s="88"/>
      <c r="K117" s="88"/>
    </row>
    <row r="118" spans="9:11" x14ac:dyDescent="0.3">
      <c r="I118" s="89"/>
      <c r="J118" s="88"/>
      <c r="K118" s="88"/>
    </row>
    <row r="119" spans="9:11" x14ac:dyDescent="0.3">
      <c r="I119" s="89"/>
      <c r="J119" s="88"/>
      <c r="K119" s="88"/>
    </row>
    <row r="120" spans="9:11" x14ac:dyDescent="0.3">
      <c r="I120" s="89"/>
      <c r="J120" s="88"/>
      <c r="K120" s="88"/>
    </row>
    <row r="121" spans="9:11" x14ac:dyDescent="0.3">
      <c r="I121" s="89"/>
      <c r="J121" s="88"/>
      <c r="K121" s="88"/>
    </row>
    <row r="122" spans="9:11" x14ac:dyDescent="0.3">
      <c r="I122" s="89"/>
      <c r="J122" s="88"/>
      <c r="K122" s="88"/>
    </row>
    <row r="123" spans="9:11" x14ac:dyDescent="0.3">
      <c r="I123" s="89"/>
      <c r="J123" s="88"/>
      <c r="K123" s="88"/>
    </row>
    <row r="124" spans="9:11" x14ac:dyDescent="0.3">
      <c r="I124" s="89"/>
      <c r="J124" s="88"/>
      <c r="K124" s="88"/>
    </row>
    <row r="125" spans="9:11" x14ac:dyDescent="0.3">
      <c r="I125" s="89"/>
      <c r="J125" s="88"/>
      <c r="K125" s="88"/>
    </row>
    <row r="126" spans="9:11" x14ac:dyDescent="0.3">
      <c r="I126" s="89"/>
      <c r="J126" s="88"/>
      <c r="K126" s="88"/>
    </row>
    <row r="127" spans="9:11" x14ac:dyDescent="0.3">
      <c r="I127" s="89"/>
      <c r="J127" s="88"/>
      <c r="K127" s="88"/>
    </row>
    <row r="128" spans="9:11" x14ac:dyDescent="0.3">
      <c r="I128" s="89"/>
      <c r="J128" s="88"/>
      <c r="K128" s="88"/>
    </row>
    <row r="129" spans="9:11" x14ac:dyDescent="0.3">
      <c r="I129" s="89"/>
      <c r="J129" s="88"/>
      <c r="K129" s="88"/>
    </row>
    <row r="130" spans="9:11" x14ac:dyDescent="0.3">
      <c r="I130" s="89"/>
      <c r="J130" s="88"/>
      <c r="K130" s="88"/>
    </row>
    <row r="131" spans="9:11" x14ac:dyDescent="0.3">
      <c r="I131" s="89"/>
      <c r="J131" s="88"/>
      <c r="K131" s="88"/>
    </row>
    <row r="132" spans="9:11" x14ac:dyDescent="0.3">
      <c r="I132" s="89"/>
      <c r="J132" s="88"/>
      <c r="K132" s="88"/>
    </row>
    <row r="133" spans="9:11" x14ac:dyDescent="0.3">
      <c r="I133" s="89"/>
      <c r="J133" s="88"/>
      <c r="K133" s="88"/>
    </row>
    <row r="134" spans="9:11" x14ac:dyDescent="0.3">
      <c r="I134" s="89"/>
      <c r="J134" s="88"/>
      <c r="K134" s="88"/>
    </row>
    <row r="135" spans="9:11" x14ac:dyDescent="0.3">
      <c r="I135" s="89"/>
      <c r="J135" s="88"/>
      <c r="K135" s="88"/>
    </row>
    <row r="136" spans="9:11" x14ac:dyDescent="0.3">
      <c r="I136" s="89"/>
      <c r="J136" s="88"/>
      <c r="K136" s="88"/>
    </row>
    <row r="137" spans="9:11" x14ac:dyDescent="0.3">
      <c r="I137" s="89"/>
      <c r="J137" s="88"/>
      <c r="K137" s="88"/>
    </row>
    <row r="138" spans="9:11" x14ac:dyDescent="0.3">
      <c r="I138" s="89"/>
      <c r="J138" s="88"/>
      <c r="K138" s="88"/>
    </row>
    <row r="139" spans="9:11" x14ac:dyDescent="0.3">
      <c r="I139" s="89"/>
      <c r="J139" s="88"/>
      <c r="K139" s="88"/>
    </row>
    <row r="140" spans="9:11" x14ac:dyDescent="0.3">
      <c r="I140" s="89"/>
      <c r="J140" s="88"/>
      <c r="K140" s="88"/>
    </row>
    <row r="141" spans="9:11" x14ac:dyDescent="0.3">
      <c r="I141" s="89"/>
      <c r="J141" s="88"/>
      <c r="K141" s="88"/>
    </row>
    <row r="142" spans="9:11" x14ac:dyDescent="0.3">
      <c r="I142" s="89"/>
      <c r="J142" s="88"/>
      <c r="K142" s="88"/>
    </row>
    <row r="143" spans="9:11" x14ac:dyDescent="0.3">
      <c r="I143" s="89"/>
      <c r="J143" s="88"/>
      <c r="K143" s="88"/>
    </row>
    <row r="144" spans="9:11" x14ac:dyDescent="0.3">
      <c r="I144" s="89"/>
      <c r="J144" s="88"/>
      <c r="K144" s="88"/>
    </row>
    <row r="145" spans="9:11" x14ac:dyDescent="0.3">
      <c r="I145" s="89"/>
      <c r="J145" s="88"/>
      <c r="K145" s="88"/>
    </row>
    <row r="146" spans="9:11" x14ac:dyDescent="0.3">
      <c r="I146" s="89"/>
      <c r="J146" s="88"/>
      <c r="K146" s="88"/>
    </row>
    <row r="147" spans="9:11" x14ac:dyDescent="0.3">
      <c r="I147" s="89"/>
      <c r="J147" s="88"/>
      <c r="K147" s="88"/>
    </row>
    <row r="148" spans="9:11" x14ac:dyDescent="0.3">
      <c r="I148" s="89"/>
      <c r="J148" s="88"/>
      <c r="K148" s="88"/>
    </row>
    <row r="149" spans="9:11" x14ac:dyDescent="0.3">
      <c r="I149" s="89"/>
      <c r="J149" s="88"/>
      <c r="K149" s="88"/>
    </row>
    <row r="150" spans="9:11" x14ac:dyDescent="0.3">
      <c r="I150" s="89"/>
      <c r="J150" s="88"/>
      <c r="K150" s="88"/>
    </row>
    <row r="151" spans="9:11" x14ac:dyDescent="0.3">
      <c r="I151" s="89"/>
      <c r="J151" s="88"/>
      <c r="K151" s="88"/>
    </row>
    <row r="152" spans="9:11" x14ac:dyDescent="0.3">
      <c r="I152" s="89"/>
      <c r="J152" s="88"/>
      <c r="K152" s="88"/>
    </row>
    <row r="153" spans="9:11" x14ac:dyDescent="0.3">
      <c r="I153" s="89"/>
      <c r="J153" s="88"/>
      <c r="K153" s="88"/>
    </row>
    <row r="154" spans="9:11" x14ac:dyDescent="0.3">
      <c r="I154" s="89"/>
      <c r="J154" s="88"/>
      <c r="K154" s="88"/>
    </row>
    <row r="155" spans="9:11" x14ac:dyDescent="0.3">
      <c r="I155" s="89"/>
      <c r="J155" s="88"/>
      <c r="K155" s="88"/>
    </row>
    <row r="156" spans="9:11" x14ac:dyDescent="0.3">
      <c r="I156" s="89"/>
      <c r="J156" s="88"/>
      <c r="K156" s="88"/>
    </row>
    <row r="157" spans="9:11" x14ac:dyDescent="0.3">
      <c r="I157" s="89"/>
      <c r="J157" s="88"/>
      <c r="K157" s="88"/>
    </row>
    <row r="158" spans="9:11" x14ac:dyDescent="0.3">
      <c r="I158" s="89"/>
      <c r="J158" s="88"/>
      <c r="K158" s="88"/>
    </row>
    <row r="159" spans="9:11" x14ac:dyDescent="0.3">
      <c r="I159" s="89"/>
      <c r="J159" s="88"/>
      <c r="K159" s="88"/>
    </row>
    <row r="160" spans="9:11" x14ac:dyDescent="0.3">
      <c r="I160" s="89"/>
      <c r="J160" s="88"/>
      <c r="K160" s="88"/>
    </row>
    <row r="161" spans="9:11" x14ac:dyDescent="0.3">
      <c r="I161" s="89"/>
      <c r="J161" s="88"/>
      <c r="K161" s="88"/>
    </row>
    <row r="162" spans="9:11" x14ac:dyDescent="0.3">
      <c r="I162" s="89"/>
      <c r="J162" s="88"/>
      <c r="K162" s="88"/>
    </row>
    <row r="163" spans="9:11" x14ac:dyDescent="0.3">
      <c r="I163" s="89"/>
      <c r="J163" s="88"/>
      <c r="K163" s="88"/>
    </row>
    <row r="164" spans="9:11" x14ac:dyDescent="0.3">
      <c r="I164" s="89"/>
      <c r="J164" s="88"/>
      <c r="K164" s="88"/>
    </row>
    <row r="165" spans="9:11" x14ac:dyDescent="0.3">
      <c r="I165" s="89"/>
      <c r="J165" s="88"/>
      <c r="K165" s="88"/>
    </row>
    <row r="166" spans="9:11" x14ac:dyDescent="0.3">
      <c r="I166" s="89"/>
      <c r="J166" s="88"/>
      <c r="K166" s="88"/>
    </row>
    <row r="167" spans="9:11" x14ac:dyDescent="0.3">
      <c r="I167" s="89"/>
      <c r="J167" s="88"/>
      <c r="K167" s="88"/>
    </row>
    <row r="168" spans="9:11" x14ac:dyDescent="0.3">
      <c r="I168" s="89"/>
      <c r="J168" s="88"/>
      <c r="K168" s="88"/>
    </row>
    <row r="169" spans="9:11" x14ac:dyDescent="0.3">
      <c r="I169" s="89"/>
      <c r="J169" s="88"/>
      <c r="K169" s="88"/>
    </row>
    <row r="170" spans="9:11" x14ac:dyDescent="0.3">
      <c r="I170" s="89"/>
      <c r="J170" s="88"/>
      <c r="K170" s="88"/>
    </row>
    <row r="171" spans="9:11" x14ac:dyDescent="0.3">
      <c r="I171" s="89"/>
      <c r="J171" s="88"/>
      <c r="K171" s="88"/>
    </row>
    <row r="172" spans="9:11" x14ac:dyDescent="0.3">
      <c r="I172" s="89"/>
      <c r="J172" s="88"/>
      <c r="K172" s="88"/>
    </row>
    <row r="173" spans="9:11" x14ac:dyDescent="0.3">
      <c r="I173" s="89"/>
      <c r="J173" s="88"/>
      <c r="K173" s="88"/>
    </row>
    <row r="174" spans="9:11" x14ac:dyDescent="0.3">
      <c r="I174" s="89"/>
      <c r="J174" s="88"/>
      <c r="K174" s="88"/>
    </row>
    <row r="175" spans="9:11" x14ac:dyDescent="0.3">
      <c r="I175" s="89"/>
      <c r="J175" s="88"/>
      <c r="K175" s="88"/>
    </row>
    <row r="176" spans="9:11" x14ac:dyDescent="0.3">
      <c r="I176" s="89"/>
      <c r="J176" s="88"/>
      <c r="K176" s="88"/>
    </row>
    <row r="177" spans="9:11" x14ac:dyDescent="0.3">
      <c r="I177" s="89"/>
      <c r="J177" s="88"/>
      <c r="K177" s="88"/>
    </row>
    <row r="178" spans="9:11" x14ac:dyDescent="0.3">
      <c r="I178" s="89"/>
      <c r="J178" s="88"/>
      <c r="K178" s="88"/>
    </row>
    <row r="179" spans="9:11" x14ac:dyDescent="0.3">
      <c r="I179" s="89"/>
      <c r="J179" s="88"/>
      <c r="K179" s="88"/>
    </row>
    <row r="180" spans="9:11" x14ac:dyDescent="0.3">
      <c r="I180" s="89"/>
      <c r="J180" s="88"/>
      <c r="K180" s="88"/>
    </row>
    <row r="181" spans="9:11" x14ac:dyDescent="0.3">
      <c r="I181" s="89"/>
      <c r="J181" s="88"/>
      <c r="K181" s="88"/>
    </row>
    <row r="182" spans="9:11" x14ac:dyDescent="0.3">
      <c r="I182" s="89"/>
      <c r="J182" s="88"/>
      <c r="K182" s="88"/>
    </row>
    <row r="183" spans="9:11" x14ac:dyDescent="0.3">
      <c r="I183" s="89"/>
      <c r="J183" s="88"/>
      <c r="K183" s="88"/>
    </row>
    <row r="184" spans="9:11" x14ac:dyDescent="0.3">
      <c r="I184" s="89"/>
      <c r="J184" s="88"/>
      <c r="K184" s="88"/>
    </row>
    <row r="185" spans="9:11" x14ac:dyDescent="0.3">
      <c r="I185" s="89"/>
      <c r="J185" s="88"/>
      <c r="K185" s="88"/>
    </row>
    <row r="186" spans="9:11" x14ac:dyDescent="0.3">
      <c r="I186" s="89"/>
      <c r="J186" s="88"/>
      <c r="K186" s="88"/>
    </row>
    <row r="187" spans="9:11" x14ac:dyDescent="0.3">
      <c r="I187" s="89"/>
      <c r="J187" s="88"/>
      <c r="K187" s="88"/>
    </row>
    <row r="188" spans="9:11" x14ac:dyDescent="0.3">
      <c r="I188" s="89"/>
      <c r="J188" s="88"/>
      <c r="K188" s="88"/>
    </row>
    <row r="189" spans="9:11" x14ac:dyDescent="0.3">
      <c r="I189" s="89"/>
      <c r="J189" s="88"/>
      <c r="K189" s="88"/>
    </row>
    <row r="190" spans="9:11" x14ac:dyDescent="0.3">
      <c r="I190" s="89"/>
      <c r="J190" s="88"/>
      <c r="K190" s="88"/>
    </row>
    <row r="191" spans="9:11" x14ac:dyDescent="0.3">
      <c r="I191" s="89"/>
      <c r="J191" s="88"/>
      <c r="K191" s="88"/>
    </row>
    <row r="192" spans="9:11" x14ac:dyDescent="0.3">
      <c r="I192" s="89"/>
      <c r="J192" s="88"/>
      <c r="K192" s="88"/>
    </row>
    <row r="193" spans="9:11" x14ac:dyDescent="0.3">
      <c r="I193" s="89"/>
      <c r="J193" s="88"/>
      <c r="K193" s="88"/>
    </row>
    <row r="194" spans="9:11" x14ac:dyDescent="0.3">
      <c r="I194" s="89"/>
      <c r="J194" s="88"/>
      <c r="K194" s="88"/>
    </row>
    <row r="195" spans="9:11" x14ac:dyDescent="0.3">
      <c r="I195" s="89"/>
      <c r="J195" s="88"/>
      <c r="K195" s="88"/>
    </row>
    <row r="196" spans="9:11" x14ac:dyDescent="0.3">
      <c r="I196" s="89"/>
      <c r="J196" s="88"/>
      <c r="K196" s="88"/>
    </row>
    <row r="197" spans="9:11" x14ac:dyDescent="0.3">
      <c r="I197" s="89"/>
      <c r="J197" s="88"/>
      <c r="K197" s="88"/>
    </row>
    <row r="198" spans="9:11" x14ac:dyDescent="0.3">
      <c r="I198" s="89"/>
      <c r="J198" s="88"/>
      <c r="K198" s="88"/>
    </row>
    <row r="199" spans="9:11" x14ac:dyDescent="0.3">
      <c r="I199" s="89"/>
      <c r="J199" s="88"/>
      <c r="K199" s="88"/>
    </row>
    <row r="200" spans="9:11" x14ac:dyDescent="0.3">
      <c r="I200" s="89"/>
      <c r="J200" s="88"/>
      <c r="K200" s="88"/>
    </row>
    <row r="201" spans="9:11" x14ac:dyDescent="0.3">
      <c r="I201" s="89"/>
      <c r="J201" s="88"/>
      <c r="K201" s="88"/>
    </row>
    <row r="202" spans="9:11" x14ac:dyDescent="0.3">
      <c r="I202" s="89"/>
      <c r="J202" s="88"/>
      <c r="K202" s="88"/>
    </row>
    <row r="203" spans="9:11" x14ac:dyDescent="0.3">
      <c r="I203" s="89"/>
      <c r="J203" s="88"/>
      <c r="K203" s="88"/>
    </row>
    <row r="204" spans="9:11" x14ac:dyDescent="0.3">
      <c r="I204" s="89"/>
      <c r="J204" s="88"/>
      <c r="K204" s="88"/>
    </row>
    <row r="205" spans="9:11" x14ac:dyDescent="0.3">
      <c r="I205" s="89"/>
      <c r="J205" s="88"/>
      <c r="K205" s="88"/>
    </row>
    <row r="206" spans="9:11" x14ac:dyDescent="0.3">
      <c r="I206" s="89"/>
      <c r="J206" s="88"/>
      <c r="K206" s="88"/>
    </row>
    <row r="207" spans="9:11" x14ac:dyDescent="0.3">
      <c r="I207" s="89"/>
      <c r="J207" s="88"/>
      <c r="K207" s="88"/>
    </row>
    <row r="208" spans="9:11" x14ac:dyDescent="0.3">
      <c r="I208" s="89"/>
      <c r="J208" s="88"/>
      <c r="K208" s="88"/>
    </row>
    <row r="209" spans="9:11" x14ac:dyDescent="0.3">
      <c r="I209" s="89"/>
      <c r="J209" s="88"/>
      <c r="K209" s="88"/>
    </row>
    <row r="210" spans="9:11" x14ac:dyDescent="0.3">
      <c r="I210" s="89"/>
      <c r="J210" s="88"/>
      <c r="K210" s="88"/>
    </row>
    <row r="211" spans="9:11" x14ac:dyDescent="0.3">
      <c r="I211" s="89"/>
      <c r="J211" s="88"/>
      <c r="K211" s="88"/>
    </row>
    <row r="212" spans="9:11" x14ac:dyDescent="0.3">
      <c r="I212" s="89"/>
      <c r="J212" s="88"/>
      <c r="K212" s="88"/>
    </row>
    <row r="213" spans="9:11" x14ac:dyDescent="0.3">
      <c r="I213" s="89"/>
      <c r="J213" s="88"/>
      <c r="K213" s="88"/>
    </row>
    <row r="214" spans="9:11" x14ac:dyDescent="0.3">
      <c r="I214" s="89"/>
      <c r="J214" s="88"/>
      <c r="K214" s="88"/>
    </row>
    <row r="215" spans="9:11" x14ac:dyDescent="0.3">
      <c r="I215" s="89"/>
      <c r="J215" s="88"/>
      <c r="K215" s="88"/>
    </row>
    <row r="216" spans="9:11" x14ac:dyDescent="0.3">
      <c r="I216" s="89"/>
      <c r="J216" s="88"/>
      <c r="K216" s="88"/>
    </row>
    <row r="217" spans="9:11" x14ac:dyDescent="0.3">
      <c r="I217" s="89"/>
      <c r="J217" s="88"/>
      <c r="K217" s="88"/>
    </row>
    <row r="218" spans="9:11" x14ac:dyDescent="0.3">
      <c r="I218" s="89"/>
      <c r="J218" s="88"/>
      <c r="K218" s="88"/>
    </row>
    <row r="219" spans="9:11" x14ac:dyDescent="0.3">
      <c r="I219" s="89"/>
      <c r="J219" s="88"/>
      <c r="K219" s="88"/>
    </row>
    <row r="220" spans="9:11" x14ac:dyDescent="0.3">
      <c r="I220" s="89"/>
      <c r="J220" s="88"/>
      <c r="K220" s="88"/>
    </row>
    <row r="221" spans="9:11" x14ac:dyDescent="0.3">
      <c r="I221" s="89"/>
      <c r="J221" s="88"/>
      <c r="K221" s="88"/>
    </row>
    <row r="222" spans="9:11" x14ac:dyDescent="0.3">
      <c r="I222" s="89"/>
      <c r="J222" s="88"/>
      <c r="K222" s="88"/>
    </row>
    <row r="223" spans="9:11" x14ac:dyDescent="0.3">
      <c r="I223" s="89"/>
      <c r="J223" s="88"/>
      <c r="K223" s="88"/>
    </row>
    <row r="224" spans="9:11" x14ac:dyDescent="0.3">
      <c r="I224" s="89"/>
      <c r="J224" s="88"/>
      <c r="K224" s="88"/>
    </row>
    <row r="225" spans="9:11" x14ac:dyDescent="0.3">
      <c r="I225" s="89"/>
      <c r="J225" s="88"/>
      <c r="K225" s="88"/>
    </row>
    <row r="226" spans="9:11" x14ac:dyDescent="0.3">
      <c r="I226" s="89"/>
      <c r="J226" s="88"/>
      <c r="K226" s="88"/>
    </row>
    <row r="227" spans="9:11" x14ac:dyDescent="0.3">
      <c r="I227" s="89"/>
      <c r="J227" s="88"/>
      <c r="K227" s="88"/>
    </row>
    <row r="228" spans="9:11" x14ac:dyDescent="0.3">
      <c r="I228" s="89"/>
      <c r="J228" s="88"/>
      <c r="K228" s="88"/>
    </row>
    <row r="229" spans="9:11" x14ac:dyDescent="0.3">
      <c r="I229" s="89"/>
      <c r="J229" s="88"/>
      <c r="K229" s="88"/>
    </row>
    <row r="230" spans="9:11" x14ac:dyDescent="0.3">
      <c r="I230" s="89"/>
      <c r="J230" s="88"/>
      <c r="K230" s="88"/>
    </row>
    <row r="231" spans="9:11" x14ac:dyDescent="0.3">
      <c r="I231" s="89"/>
      <c r="J231" s="88"/>
      <c r="K231" s="88"/>
    </row>
    <row r="232" spans="9:11" x14ac:dyDescent="0.3">
      <c r="I232" s="89"/>
      <c r="J232" s="88"/>
      <c r="K232" s="88"/>
    </row>
    <row r="233" spans="9:11" x14ac:dyDescent="0.3">
      <c r="I233" s="89"/>
      <c r="J233" s="88"/>
      <c r="K233" s="88"/>
    </row>
    <row r="234" spans="9:11" x14ac:dyDescent="0.3">
      <c r="I234" s="89"/>
      <c r="J234" s="88"/>
      <c r="K234" s="88"/>
    </row>
    <row r="235" spans="9:11" x14ac:dyDescent="0.3">
      <c r="I235" s="89"/>
      <c r="J235" s="88"/>
      <c r="K235" s="88"/>
    </row>
    <row r="236" spans="9:11" x14ac:dyDescent="0.3">
      <c r="I236" s="89"/>
      <c r="J236" s="88"/>
      <c r="K236" s="88"/>
    </row>
    <row r="237" spans="9:11" x14ac:dyDescent="0.3">
      <c r="I237" s="89"/>
      <c r="J237" s="88"/>
      <c r="K237" s="88"/>
    </row>
    <row r="238" spans="9:11" x14ac:dyDescent="0.3">
      <c r="I238" s="89"/>
      <c r="J238" s="88"/>
      <c r="K238" s="88"/>
    </row>
    <row r="239" spans="9:11" x14ac:dyDescent="0.3">
      <c r="I239" s="89"/>
      <c r="J239" s="88"/>
      <c r="K239" s="88"/>
    </row>
    <row r="240" spans="9:11" x14ac:dyDescent="0.3">
      <c r="I240" s="89"/>
      <c r="J240" s="88"/>
      <c r="K240" s="88"/>
    </row>
    <row r="241" spans="9:11" x14ac:dyDescent="0.3">
      <c r="I241" s="89"/>
      <c r="J241" s="88"/>
      <c r="K241" s="88"/>
    </row>
    <row r="242" spans="9:11" x14ac:dyDescent="0.3">
      <c r="I242" s="89"/>
      <c r="J242" s="88"/>
      <c r="K242" s="88"/>
    </row>
    <row r="243" spans="9:11" x14ac:dyDescent="0.3">
      <c r="I243" s="89"/>
      <c r="J243" s="88"/>
      <c r="K243" s="88"/>
    </row>
    <row r="244" spans="9:11" x14ac:dyDescent="0.3">
      <c r="I244" s="89"/>
      <c r="J244" s="88"/>
      <c r="K244" s="88"/>
    </row>
    <row r="245" spans="9:11" x14ac:dyDescent="0.3">
      <c r="I245" s="89"/>
      <c r="J245" s="88"/>
      <c r="K245" s="88"/>
    </row>
    <row r="246" spans="9:11" x14ac:dyDescent="0.3">
      <c r="I246" s="89"/>
      <c r="J246" s="88"/>
      <c r="K246" s="88"/>
    </row>
    <row r="247" spans="9:11" x14ac:dyDescent="0.3">
      <c r="I247" s="89"/>
      <c r="J247" s="88"/>
      <c r="K247" s="88"/>
    </row>
    <row r="248" spans="9:11" x14ac:dyDescent="0.3">
      <c r="I248" s="89"/>
      <c r="J248" s="88"/>
      <c r="K248" s="88"/>
    </row>
    <row r="249" spans="9:11" x14ac:dyDescent="0.3">
      <c r="I249" s="89"/>
      <c r="J249" s="88"/>
      <c r="K249" s="88"/>
    </row>
    <row r="250" spans="9:11" x14ac:dyDescent="0.3">
      <c r="I250" s="89"/>
      <c r="J250" s="88"/>
      <c r="K250" s="88"/>
    </row>
    <row r="251" spans="9:11" x14ac:dyDescent="0.3">
      <c r="I251" s="89"/>
      <c r="J251" s="88"/>
      <c r="K251" s="88"/>
    </row>
    <row r="252" spans="9:11" x14ac:dyDescent="0.3">
      <c r="I252" s="89"/>
      <c r="J252" s="88"/>
      <c r="K252" s="88"/>
    </row>
    <row r="253" spans="9:11" x14ac:dyDescent="0.3">
      <c r="I253" s="89"/>
      <c r="J253" s="88"/>
      <c r="K253" s="88"/>
    </row>
    <row r="254" spans="9:11" x14ac:dyDescent="0.3">
      <c r="I254" s="89"/>
      <c r="J254" s="88"/>
      <c r="K254" s="88"/>
    </row>
    <row r="255" spans="9:11" x14ac:dyDescent="0.3">
      <c r="I255" s="89"/>
      <c r="J255" s="88"/>
      <c r="K255" s="88"/>
    </row>
    <row r="256" spans="9:11" x14ac:dyDescent="0.3">
      <c r="I256" s="89"/>
      <c r="J256" s="88"/>
      <c r="K256" s="88"/>
    </row>
    <row r="257" spans="9:11" x14ac:dyDescent="0.3">
      <c r="I257" s="89"/>
      <c r="J257" s="88"/>
      <c r="K257" s="88"/>
    </row>
    <row r="258" spans="9:11" x14ac:dyDescent="0.3">
      <c r="I258" s="89"/>
      <c r="J258" s="88"/>
      <c r="K258" s="88"/>
    </row>
    <row r="259" spans="9:11" x14ac:dyDescent="0.3">
      <c r="I259" s="89"/>
      <c r="J259" s="88"/>
      <c r="K259" s="88"/>
    </row>
    <row r="260" spans="9:11" x14ac:dyDescent="0.3">
      <c r="I260" s="89"/>
      <c r="J260" s="88"/>
      <c r="K260" s="88"/>
    </row>
    <row r="261" spans="9:11" x14ac:dyDescent="0.3">
      <c r="I261" s="89"/>
      <c r="J261" s="88"/>
      <c r="K261" s="88"/>
    </row>
    <row r="262" spans="9:11" x14ac:dyDescent="0.3">
      <c r="I262" s="89"/>
      <c r="J262" s="88"/>
      <c r="K262" s="88"/>
    </row>
    <row r="263" spans="9:11" x14ac:dyDescent="0.3">
      <c r="I263" s="89"/>
      <c r="J263" s="88"/>
      <c r="K263" s="88"/>
    </row>
    <row r="264" spans="9:11" x14ac:dyDescent="0.3">
      <c r="I264" s="89"/>
      <c r="J264" s="88"/>
      <c r="K264" s="88"/>
    </row>
    <row r="265" spans="9:11" x14ac:dyDescent="0.3">
      <c r="I265" s="89"/>
      <c r="J265" s="88"/>
      <c r="K265" s="88"/>
    </row>
    <row r="266" spans="9:11" x14ac:dyDescent="0.3">
      <c r="I266" s="89"/>
      <c r="J266" s="88"/>
      <c r="K266" s="88"/>
    </row>
    <row r="267" spans="9:11" x14ac:dyDescent="0.3">
      <c r="I267" s="89"/>
      <c r="J267" s="88"/>
      <c r="K267" s="88"/>
    </row>
    <row r="268" spans="9:11" x14ac:dyDescent="0.3">
      <c r="I268" s="89"/>
      <c r="J268" s="88"/>
      <c r="K268" s="88"/>
    </row>
    <row r="269" spans="9:11" x14ac:dyDescent="0.3">
      <c r="I269" s="89"/>
      <c r="J269" s="88"/>
      <c r="K269" s="88"/>
    </row>
    <row r="270" spans="9:11" x14ac:dyDescent="0.3">
      <c r="I270" s="89"/>
      <c r="J270" s="88"/>
      <c r="K270" s="88"/>
    </row>
    <row r="271" spans="9:11" x14ac:dyDescent="0.3">
      <c r="I271" s="89"/>
      <c r="J271" s="88"/>
      <c r="K271" s="88"/>
    </row>
    <row r="272" spans="9:11" x14ac:dyDescent="0.3">
      <c r="I272" s="89"/>
      <c r="J272" s="88"/>
      <c r="K272" s="88"/>
    </row>
    <row r="273" spans="9:11" x14ac:dyDescent="0.3">
      <c r="I273" s="89"/>
      <c r="J273" s="88"/>
      <c r="K273" s="88"/>
    </row>
    <row r="274" spans="9:11" x14ac:dyDescent="0.3">
      <c r="I274" s="89"/>
      <c r="J274" s="88"/>
      <c r="K274" s="88"/>
    </row>
    <row r="275" spans="9:11" x14ac:dyDescent="0.3">
      <c r="I275" s="89"/>
      <c r="J275" s="88"/>
      <c r="K275" s="88"/>
    </row>
    <row r="276" spans="9:11" x14ac:dyDescent="0.3">
      <c r="I276" s="89"/>
      <c r="J276" s="88"/>
      <c r="K276" s="88"/>
    </row>
    <row r="277" spans="9:11" x14ac:dyDescent="0.3">
      <c r="I277" s="89"/>
      <c r="J277" s="88"/>
      <c r="K277" s="88"/>
    </row>
    <row r="278" spans="9:11" x14ac:dyDescent="0.3">
      <c r="I278" s="89"/>
      <c r="J278" s="88"/>
      <c r="K278" s="88"/>
    </row>
    <row r="279" spans="9:11" x14ac:dyDescent="0.3">
      <c r="I279" s="89"/>
      <c r="J279" s="88"/>
      <c r="K279" s="88"/>
    </row>
    <row r="280" spans="9:11" x14ac:dyDescent="0.3">
      <c r="I280" s="89"/>
      <c r="J280" s="88"/>
      <c r="K280" s="88"/>
    </row>
    <row r="281" spans="9:11" x14ac:dyDescent="0.3">
      <c r="I281" s="89"/>
      <c r="J281" s="88"/>
      <c r="K281" s="88"/>
    </row>
    <row r="282" spans="9:11" x14ac:dyDescent="0.3">
      <c r="I282" s="89"/>
      <c r="J282" s="88"/>
      <c r="K282" s="88"/>
    </row>
    <row r="283" spans="9:11" x14ac:dyDescent="0.3">
      <c r="I283" s="89"/>
      <c r="J283" s="88"/>
      <c r="K283" s="88"/>
    </row>
    <row r="284" spans="9:11" x14ac:dyDescent="0.3">
      <c r="I284" s="89"/>
      <c r="J284" s="88"/>
      <c r="K284" s="88"/>
    </row>
    <row r="285" spans="9:11" x14ac:dyDescent="0.3">
      <c r="I285" s="89"/>
      <c r="J285" s="88"/>
      <c r="K285" s="88"/>
    </row>
    <row r="286" spans="9:11" x14ac:dyDescent="0.3">
      <c r="I286" s="89"/>
      <c r="J286" s="88"/>
      <c r="K286" s="88"/>
    </row>
    <row r="287" spans="9:11" x14ac:dyDescent="0.3">
      <c r="I287" s="89"/>
      <c r="J287" s="88"/>
      <c r="K287" s="88"/>
    </row>
    <row r="288" spans="9:11" x14ac:dyDescent="0.3">
      <c r="I288" s="89"/>
      <c r="J288" s="88"/>
      <c r="K288" s="88"/>
    </row>
    <row r="289" spans="9:11" x14ac:dyDescent="0.3">
      <c r="I289" s="89"/>
      <c r="J289" s="88"/>
      <c r="K289" s="88"/>
    </row>
    <row r="290" spans="9:11" x14ac:dyDescent="0.3">
      <c r="I290" s="89"/>
      <c r="J290" s="88"/>
      <c r="K290" s="88"/>
    </row>
    <row r="291" spans="9:11" x14ac:dyDescent="0.3">
      <c r="I291" s="89"/>
      <c r="J291" s="88"/>
      <c r="K291" s="88"/>
    </row>
    <row r="292" spans="9:11" x14ac:dyDescent="0.3">
      <c r="I292" s="89"/>
      <c r="J292" s="88"/>
      <c r="K292" s="88"/>
    </row>
    <row r="293" spans="9:11" x14ac:dyDescent="0.3">
      <c r="I293" s="89"/>
      <c r="J293" s="88"/>
      <c r="K293" s="88"/>
    </row>
    <row r="294" spans="9:11" x14ac:dyDescent="0.3">
      <c r="I294" s="89"/>
      <c r="J294" s="88"/>
      <c r="K294" s="88"/>
    </row>
    <row r="295" spans="9:11" x14ac:dyDescent="0.3">
      <c r="I295" s="89"/>
      <c r="J295" s="88"/>
      <c r="K295" s="88"/>
    </row>
    <row r="296" spans="9:11" x14ac:dyDescent="0.3">
      <c r="I296" s="89"/>
      <c r="J296" s="88"/>
      <c r="K296" s="88"/>
    </row>
    <row r="297" spans="9:11" x14ac:dyDescent="0.3">
      <c r="I297" s="89"/>
      <c r="J297" s="88"/>
      <c r="K297" s="88"/>
    </row>
    <row r="298" spans="9:11" x14ac:dyDescent="0.3">
      <c r="I298" s="89"/>
      <c r="J298" s="88"/>
      <c r="K298" s="88"/>
    </row>
    <row r="299" spans="9:11" x14ac:dyDescent="0.3">
      <c r="I299" s="89"/>
      <c r="J299" s="88"/>
      <c r="K299" s="88"/>
    </row>
    <row r="300" spans="9:11" x14ac:dyDescent="0.3">
      <c r="I300" s="89"/>
      <c r="J300" s="88"/>
      <c r="K300" s="88"/>
    </row>
    <row r="301" spans="9:11" x14ac:dyDescent="0.3">
      <c r="I301" s="89"/>
      <c r="J301" s="88"/>
      <c r="K301" s="88"/>
    </row>
    <row r="302" spans="9:11" x14ac:dyDescent="0.3">
      <c r="I302" s="89"/>
      <c r="J302" s="88"/>
      <c r="K302" s="88"/>
    </row>
    <row r="303" spans="9:11" x14ac:dyDescent="0.3">
      <c r="I303" s="89"/>
      <c r="J303" s="88"/>
      <c r="K303" s="88"/>
    </row>
    <row r="304" spans="9:11" x14ac:dyDescent="0.3">
      <c r="I304" s="89"/>
      <c r="J304" s="88"/>
      <c r="K304" s="88"/>
    </row>
    <row r="305" spans="9:11" x14ac:dyDescent="0.3">
      <c r="I305" s="89"/>
      <c r="J305" s="88"/>
      <c r="K305" s="88"/>
    </row>
    <row r="306" spans="9:11" x14ac:dyDescent="0.3">
      <c r="I306" s="89"/>
      <c r="J306" s="88"/>
      <c r="K306" s="88"/>
    </row>
    <row r="307" spans="9:11" x14ac:dyDescent="0.3">
      <c r="I307" s="89"/>
      <c r="J307" s="88"/>
      <c r="K307" s="88"/>
    </row>
    <row r="308" spans="9:11" x14ac:dyDescent="0.3">
      <c r="I308" s="89"/>
      <c r="J308" s="88"/>
      <c r="K308" s="88"/>
    </row>
    <row r="309" spans="9:11" x14ac:dyDescent="0.3">
      <c r="I309" s="89"/>
      <c r="J309" s="88"/>
      <c r="K309" s="88"/>
    </row>
    <row r="310" spans="9:11" x14ac:dyDescent="0.3">
      <c r="I310" s="89"/>
      <c r="J310" s="88"/>
      <c r="K310" s="88"/>
    </row>
    <row r="311" spans="9:11" x14ac:dyDescent="0.3">
      <c r="I311" s="89"/>
      <c r="J311" s="88"/>
      <c r="K311" s="88"/>
    </row>
    <row r="312" spans="9:11" x14ac:dyDescent="0.3">
      <c r="I312" s="89"/>
      <c r="J312" s="88"/>
      <c r="K312" s="88"/>
    </row>
    <row r="313" spans="9:11" x14ac:dyDescent="0.3">
      <c r="I313" s="89"/>
      <c r="J313" s="88"/>
      <c r="K313" s="88"/>
    </row>
    <row r="314" spans="9:11" x14ac:dyDescent="0.3">
      <c r="I314" s="89"/>
      <c r="J314" s="88"/>
      <c r="K314" s="88"/>
    </row>
    <row r="315" spans="9:11" x14ac:dyDescent="0.3">
      <c r="I315" s="89"/>
      <c r="J315" s="88"/>
      <c r="K315" s="88"/>
    </row>
    <row r="316" spans="9:11" x14ac:dyDescent="0.3">
      <c r="I316" s="89"/>
      <c r="J316" s="88"/>
      <c r="K316" s="88"/>
    </row>
    <row r="317" spans="9:11" x14ac:dyDescent="0.3">
      <c r="I317" s="89"/>
      <c r="J317" s="88"/>
      <c r="K317" s="88"/>
    </row>
    <row r="318" spans="9:11" x14ac:dyDescent="0.3">
      <c r="I318" s="89"/>
      <c r="J318" s="88"/>
      <c r="K318" s="88"/>
    </row>
    <row r="319" spans="9:11" x14ac:dyDescent="0.3">
      <c r="I319" s="89"/>
      <c r="J319" s="88"/>
      <c r="K319" s="88"/>
    </row>
    <row r="320" spans="9:11" x14ac:dyDescent="0.3">
      <c r="I320" s="89"/>
      <c r="J320" s="88"/>
      <c r="K320" s="88"/>
    </row>
    <row r="321" spans="9:11" x14ac:dyDescent="0.3">
      <c r="I321" s="89"/>
      <c r="J321" s="88"/>
      <c r="K321" s="88"/>
    </row>
    <row r="322" spans="9:11" x14ac:dyDescent="0.3">
      <c r="I322" s="89"/>
      <c r="J322" s="88"/>
      <c r="K322" s="88"/>
    </row>
    <row r="323" spans="9:11" x14ac:dyDescent="0.3">
      <c r="I323" s="89"/>
      <c r="J323" s="88"/>
      <c r="K323" s="88"/>
    </row>
    <row r="324" spans="9:11" x14ac:dyDescent="0.3">
      <c r="I324" s="89"/>
      <c r="J324" s="88"/>
      <c r="K324" s="88"/>
    </row>
    <row r="325" spans="9:11" x14ac:dyDescent="0.3">
      <c r="I325" s="89"/>
      <c r="J325" s="88"/>
      <c r="K325" s="88"/>
    </row>
    <row r="326" spans="9:11" x14ac:dyDescent="0.3">
      <c r="I326" s="89"/>
      <c r="J326" s="88"/>
      <c r="K326" s="88"/>
    </row>
    <row r="327" spans="9:11" x14ac:dyDescent="0.3">
      <c r="I327" s="89"/>
      <c r="J327" s="88"/>
      <c r="K327" s="88"/>
    </row>
    <row r="328" spans="9:11" x14ac:dyDescent="0.3">
      <c r="I328" s="89"/>
      <c r="J328" s="88"/>
      <c r="K328" s="88"/>
    </row>
    <row r="329" spans="9:11" x14ac:dyDescent="0.3">
      <c r="I329" s="89"/>
      <c r="J329" s="88"/>
      <c r="K329" s="88"/>
    </row>
    <row r="330" spans="9:11" x14ac:dyDescent="0.3">
      <c r="I330" s="89"/>
      <c r="J330" s="88"/>
      <c r="K330" s="88"/>
    </row>
    <row r="331" spans="9:11" x14ac:dyDescent="0.3">
      <c r="I331" s="89"/>
      <c r="J331" s="88"/>
      <c r="K331" s="88"/>
    </row>
    <row r="332" spans="9:11" x14ac:dyDescent="0.3">
      <c r="I332" s="89"/>
      <c r="J332" s="88"/>
      <c r="K332" s="88"/>
    </row>
    <row r="333" spans="9:11" x14ac:dyDescent="0.3">
      <c r="I333" s="89"/>
      <c r="J333" s="88"/>
      <c r="K333" s="88"/>
    </row>
    <row r="334" spans="9:11" x14ac:dyDescent="0.3">
      <c r="I334" s="89"/>
      <c r="J334" s="88"/>
      <c r="K334" s="88"/>
    </row>
    <row r="335" spans="9:11" x14ac:dyDescent="0.3">
      <c r="I335" s="89"/>
      <c r="J335" s="88"/>
      <c r="K335" s="88"/>
    </row>
    <row r="336" spans="9:11" x14ac:dyDescent="0.3">
      <c r="I336" s="89"/>
      <c r="J336" s="88"/>
      <c r="K336" s="88"/>
    </row>
    <row r="337" spans="9:11" x14ac:dyDescent="0.3">
      <c r="I337" s="89"/>
      <c r="J337" s="88"/>
      <c r="K337" s="88"/>
    </row>
    <row r="338" spans="9:11" x14ac:dyDescent="0.3">
      <c r="I338" s="89"/>
      <c r="J338" s="88"/>
      <c r="K338" s="88"/>
    </row>
    <row r="339" spans="9:11" x14ac:dyDescent="0.3">
      <c r="I339" s="89"/>
      <c r="J339" s="88"/>
      <c r="K339" s="88"/>
    </row>
    <row r="340" spans="9:11" x14ac:dyDescent="0.3">
      <c r="I340" s="89"/>
      <c r="J340" s="88"/>
      <c r="K340" s="88"/>
    </row>
    <row r="341" spans="9:11" x14ac:dyDescent="0.3">
      <c r="I341" s="89"/>
      <c r="J341" s="88"/>
      <c r="K341" s="88"/>
    </row>
    <row r="342" spans="9:11" x14ac:dyDescent="0.3">
      <c r="I342" s="89"/>
      <c r="J342" s="88"/>
      <c r="K342" s="88"/>
    </row>
    <row r="343" spans="9:11" x14ac:dyDescent="0.3">
      <c r="I343" s="89"/>
      <c r="J343" s="88"/>
      <c r="K343" s="88"/>
    </row>
    <row r="344" spans="9:11" x14ac:dyDescent="0.3">
      <c r="I344" s="89"/>
      <c r="J344" s="88"/>
      <c r="K344" s="88"/>
    </row>
    <row r="345" spans="9:11" x14ac:dyDescent="0.3">
      <c r="I345" s="89"/>
      <c r="J345" s="88"/>
      <c r="K345" s="88"/>
    </row>
    <row r="346" spans="9:11" x14ac:dyDescent="0.3">
      <c r="I346" s="89"/>
      <c r="J346" s="88"/>
      <c r="K346" s="88"/>
    </row>
    <row r="347" spans="9:11" x14ac:dyDescent="0.3">
      <c r="I347" s="89"/>
      <c r="J347" s="88"/>
      <c r="K347" s="88"/>
    </row>
    <row r="348" spans="9:11" x14ac:dyDescent="0.3">
      <c r="I348" s="89"/>
      <c r="J348" s="88"/>
      <c r="K348" s="88"/>
    </row>
    <row r="349" spans="9:11" x14ac:dyDescent="0.3">
      <c r="I349" s="89"/>
      <c r="J349" s="88"/>
      <c r="K349" s="88"/>
    </row>
    <row r="350" spans="9:11" x14ac:dyDescent="0.3">
      <c r="I350" s="89"/>
      <c r="J350" s="88"/>
      <c r="K350" s="88"/>
    </row>
    <row r="351" spans="9:11" x14ac:dyDescent="0.3">
      <c r="I351" s="89"/>
      <c r="J351" s="88"/>
      <c r="K351" s="88"/>
    </row>
    <row r="352" spans="9:11" x14ac:dyDescent="0.3">
      <c r="I352" s="89"/>
      <c r="J352" s="88"/>
      <c r="K352" s="88"/>
    </row>
    <row r="353" spans="9:11" x14ac:dyDescent="0.3">
      <c r="I353" s="89"/>
      <c r="J353" s="88"/>
      <c r="K353" s="88"/>
    </row>
    <row r="354" spans="9:11" x14ac:dyDescent="0.3">
      <c r="I354" s="89"/>
      <c r="J354" s="88"/>
      <c r="K354" s="88"/>
    </row>
    <row r="355" spans="9:11" x14ac:dyDescent="0.3">
      <c r="I355" s="89"/>
      <c r="J355" s="88"/>
      <c r="K355" s="88"/>
    </row>
    <row r="356" spans="9:11" x14ac:dyDescent="0.3">
      <c r="I356" s="89"/>
      <c r="J356" s="88"/>
      <c r="K356" s="88"/>
    </row>
    <row r="357" spans="9:11" x14ac:dyDescent="0.3">
      <c r="I357" s="89"/>
      <c r="J357" s="88"/>
      <c r="K357" s="88"/>
    </row>
    <row r="358" spans="9:11" x14ac:dyDescent="0.3">
      <c r="I358" s="89"/>
      <c r="J358" s="88"/>
      <c r="K358" s="88"/>
    </row>
    <row r="359" spans="9:11" x14ac:dyDescent="0.3">
      <c r="I359" s="89"/>
      <c r="J359" s="88"/>
      <c r="K359" s="88"/>
    </row>
    <row r="360" spans="9:11" x14ac:dyDescent="0.3">
      <c r="I360" s="89"/>
      <c r="J360" s="88"/>
      <c r="K360" s="88"/>
    </row>
    <row r="361" spans="9:11" x14ac:dyDescent="0.3">
      <c r="I361" s="89"/>
      <c r="J361" s="88"/>
      <c r="K361" s="88"/>
    </row>
    <row r="362" spans="9:11" x14ac:dyDescent="0.3">
      <c r="I362" s="89"/>
      <c r="J362" s="88"/>
      <c r="K362" s="88"/>
    </row>
    <row r="363" spans="9:11" x14ac:dyDescent="0.3">
      <c r="I363" s="89"/>
      <c r="J363" s="88"/>
      <c r="K363" s="88"/>
    </row>
    <row r="364" spans="9:11" x14ac:dyDescent="0.3">
      <c r="I364" s="89"/>
      <c r="J364" s="88"/>
      <c r="K364" s="88"/>
    </row>
    <row r="365" spans="9:11" x14ac:dyDescent="0.3">
      <c r="I365" s="89"/>
      <c r="J365" s="88"/>
      <c r="K365" s="88"/>
    </row>
    <row r="366" spans="9:11" x14ac:dyDescent="0.3">
      <c r="I366" s="89"/>
      <c r="J366" s="88"/>
      <c r="K366" s="88"/>
    </row>
    <row r="367" spans="9:11" x14ac:dyDescent="0.3">
      <c r="I367" s="89"/>
      <c r="J367" s="88"/>
      <c r="K367" s="88"/>
    </row>
    <row r="368" spans="9:11" x14ac:dyDescent="0.3">
      <c r="I368" s="89"/>
      <c r="J368" s="88"/>
      <c r="K368" s="88"/>
    </row>
    <row r="369" spans="9:11" x14ac:dyDescent="0.3">
      <c r="I369" s="89"/>
      <c r="J369" s="88"/>
      <c r="K369" s="88"/>
    </row>
    <row r="370" spans="9:11" x14ac:dyDescent="0.3">
      <c r="I370" s="89"/>
      <c r="J370" s="88"/>
      <c r="K370" s="88"/>
    </row>
    <row r="371" spans="9:11" x14ac:dyDescent="0.3">
      <c r="I371" s="89"/>
      <c r="J371" s="88"/>
      <c r="K371" s="88"/>
    </row>
    <row r="372" spans="9:11" x14ac:dyDescent="0.3">
      <c r="I372" s="89"/>
      <c r="J372" s="88"/>
      <c r="K372" s="88"/>
    </row>
    <row r="373" spans="9:11" x14ac:dyDescent="0.3">
      <c r="I373" s="89"/>
      <c r="J373" s="88"/>
      <c r="K373" s="88"/>
    </row>
    <row r="374" spans="9:11" x14ac:dyDescent="0.3">
      <c r="I374" s="89"/>
      <c r="J374" s="88"/>
      <c r="K374" s="88"/>
    </row>
    <row r="375" spans="9:11" x14ac:dyDescent="0.3">
      <c r="I375" s="89"/>
      <c r="J375" s="88"/>
      <c r="K375" s="88"/>
    </row>
    <row r="376" spans="9:11" x14ac:dyDescent="0.3">
      <c r="I376" s="89"/>
      <c r="J376" s="88"/>
      <c r="K376" s="88"/>
    </row>
    <row r="377" spans="9:11" x14ac:dyDescent="0.3">
      <c r="I377" s="89"/>
      <c r="J377" s="88"/>
      <c r="K377" s="88"/>
    </row>
    <row r="378" spans="9:11" x14ac:dyDescent="0.3">
      <c r="I378" s="89"/>
      <c r="J378" s="88"/>
      <c r="K378" s="88"/>
    </row>
    <row r="379" spans="9:11" x14ac:dyDescent="0.3">
      <c r="I379" s="89"/>
      <c r="J379" s="88"/>
      <c r="K379" s="88"/>
    </row>
    <row r="380" spans="9:11" x14ac:dyDescent="0.3">
      <c r="I380" s="89"/>
      <c r="J380" s="88"/>
      <c r="K380" s="88"/>
    </row>
    <row r="381" spans="9:11" x14ac:dyDescent="0.3">
      <c r="I381" s="89"/>
      <c r="J381" s="88"/>
      <c r="K381" s="88"/>
    </row>
    <row r="382" spans="9:11" x14ac:dyDescent="0.3">
      <c r="I382" s="89"/>
      <c r="J382" s="88"/>
      <c r="K382" s="88"/>
    </row>
    <row r="383" spans="9:11" x14ac:dyDescent="0.3">
      <c r="I383" s="89"/>
      <c r="J383" s="88"/>
      <c r="K383" s="88"/>
    </row>
    <row r="384" spans="9:11" x14ac:dyDescent="0.3">
      <c r="I384" s="89"/>
      <c r="J384" s="88"/>
      <c r="K384" s="88"/>
    </row>
    <row r="385" spans="9:11" x14ac:dyDescent="0.3">
      <c r="I385" s="89"/>
      <c r="J385" s="88"/>
      <c r="K385" s="88"/>
    </row>
    <row r="386" spans="9:11" x14ac:dyDescent="0.3">
      <c r="I386" s="89"/>
      <c r="J386" s="88"/>
      <c r="K386" s="88"/>
    </row>
    <row r="387" spans="9:11" x14ac:dyDescent="0.3">
      <c r="I387" s="89"/>
      <c r="J387" s="88"/>
      <c r="K387" s="88"/>
    </row>
    <row r="388" spans="9:11" x14ac:dyDescent="0.3">
      <c r="I388" s="89"/>
      <c r="J388" s="88"/>
      <c r="K388" s="88"/>
    </row>
    <row r="389" spans="9:11" x14ac:dyDescent="0.3">
      <c r="I389" s="89"/>
      <c r="J389" s="88"/>
      <c r="K389" s="88"/>
    </row>
    <row r="390" spans="9:11" x14ac:dyDescent="0.3">
      <c r="I390" s="89"/>
      <c r="J390" s="88"/>
      <c r="K390" s="88"/>
    </row>
    <row r="391" spans="9:11" x14ac:dyDescent="0.3">
      <c r="I391" s="89"/>
      <c r="J391" s="88"/>
      <c r="K391" s="88"/>
    </row>
    <row r="392" spans="9:11" x14ac:dyDescent="0.3">
      <c r="I392" s="89"/>
      <c r="J392" s="88"/>
      <c r="K392" s="88"/>
    </row>
    <row r="393" spans="9:11" x14ac:dyDescent="0.3">
      <c r="I393" s="89"/>
      <c r="J393" s="88"/>
      <c r="K393" s="88"/>
    </row>
    <row r="394" spans="9:11" x14ac:dyDescent="0.3">
      <c r="I394" s="89"/>
      <c r="J394" s="88"/>
      <c r="K394" s="88"/>
    </row>
    <row r="395" spans="9:11" x14ac:dyDescent="0.3">
      <c r="I395" s="89"/>
      <c r="J395" s="88"/>
      <c r="K395" s="88"/>
    </row>
    <row r="396" spans="9:11" x14ac:dyDescent="0.3">
      <c r="I396" s="89"/>
      <c r="J396" s="88"/>
      <c r="K396" s="88"/>
    </row>
    <row r="397" spans="9:11" x14ac:dyDescent="0.3">
      <c r="I397" s="89"/>
      <c r="J397" s="88"/>
      <c r="K397" s="88"/>
    </row>
    <row r="398" spans="9:11" x14ac:dyDescent="0.3">
      <c r="I398" s="89"/>
      <c r="J398" s="88"/>
      <c r="K398" s="88"/>
    </row>
    <row r="399" spans="9:11" x14ac:dyDescent="0.3">
      <c r="I399" s="89"/>
      <c r="J399" s="88"/>
      <c r="K399" s="88"/>
    </row>
    <row r="400" spans="9:11" x14ac:dyDescent="0.3">
      <c r="I400" s="89"/>
      <c r="J400" s="88"/>
      <c r="K400" s="88"/>
    </row>
    <row r="401" spans="9:11" x14ac:dyDescent="0.3">
      <c r="I401" s="89"/>
      <c r="J401" s="88"/>
      <c r="K401" s="88"/>
    </row>
    <row r="402" spans="9:11" x14ac:dyDescent="0.3">
      <c r="I402" s="89"/>
      <c r="J402" s="88"/>
      <c r="K402" s="88"/>
    </row>
    <row r="403" spans="9:11" x14ac:dyDescent="0.3">
      <c r="I403" s="89"/>
      <c r="J403" s="88"/>
      <c r="K403" s="88"/>
    </row>
    <row r="404" spans="9:11" x14ac:dyDescent="0.3">
      <c r="I404" s="89"/>
      <c r="J404" s="88"/>
      <c r="K404" s="88"/>
    </row>
    <row r="405" spans="9:11" x14ac:dyDescent="0.3">
      <c r="I405" s="89"/>
      <c r="J405" s="88"/>
      <c r="K405" s="88"/>
    </row>
    <row r="406" spans="9:11" x14ac:dyDescent="0.3">
      <c r="I406" s="89"/>
      <c r="J406" s="88"/>
      <c r="K406" s="88"/>
    </row>
    <row r="407" spans="9:11" x14ac:dyDescent="0.3">
      <c r="I407" s="89"/>
      <c r="J407" s="88"/>
      <c r="K407" s="88"/>
    </row>
    <row r="408" spans="9:11" x14ac:dyDescent="0.3">
      <c r="I408" s="89"/>
      <c r="J408" s="88"/>
      <c r="K408" s="88"/>
    </row>
    <row r="409" spans="9:11" x14ac:dyDescent="0.3">
      <c r="I409" s="89"/>
      <c r="J409" s="88"/>
      <c r="K409" s="88"/>
    </row>
    <row r="410" spans="9:11" x14ac:dyDescent="0.3">
      <c r="I410" s="89"/>
      <c r="J410" s="88"/>
      <c r="K410" s="88"/>
    </row>
    <row r="411" spans="9:11" x14ac:dyDescent="0.3">
      <c r="I411" s="89"/>
      <c r="J411" s="88"/>
      <c r="K411" s="88"/>
    </row>
    <row r="412" spans="9:11" x14ac:dyDescent="0.3">
      <c r="I412" s="89"/>
      <c r="J412" s="88"/>
      <c r="K412" s="88"/>
    </row>
    <row r="413" spans="9:11" x14ac:dyDescent="0.3">
      <c r="I413" s="89"/>
      <c r="J413" s="88"/>
      <c r="K413" s="88"/>
    </row>
    <row r="414" spans="9:11" x14ac:dyDescent="0.3">
      <c r="I414" s="89"/>
      <c r="J414" s="88"/>
      <c r="K414" s="88"/>
    </row>
    <row r="415" spans="9:11" x14ac:dyDescent="0.3">
      <c r="I415" s="89"/>
      <c r="J415" s="88"/>
      <c r="K415" s="88"/>
    </row>
    <row r="416" spans="9:11" x14ac:dyDescent="0.3">
      <c r="I416" s="89"/>
      <c r="J416" s="88"/>
      <c r="K416" s="88"/>
    </row>
    <row r="417" spans="9:11" x14ac:dyDescent="0.3">
      <c r="I417" s="89"/>
      <c r="J417" s="88"/>
      <c r="K417" s="88"/>
    </row>
    <row r="418" spans="9:11" x14ac:dyDescent="0.3">
      <c r="I418" s="89"/>
      <c r="J418" s="88"/>
      <c r="K418" s="88"/>
    </row>
    <row r="419" spans="9:11" x14ac:dyDescent="0.3">
      <c r="I419" s="89"/>
      <c r="J419" s="88"/>
      <c r="K419" s="88"/>
    </row>
    <row r="420" spans="9:11" x14ac:dyDescent="0.3">
      <c r="I420" s="89"/>
      <c r="J420" s="88"/>
      <c r="K420" s="88"/>
    </row>
    <row r="421" spans="9:11" x14ac:dyDescent="0.3">
      <c r="I421" s="89"/>
      <c r="J421" s="88"/>
      <c r="K421" s="88"/>
    </row>
    <row r="422" spans="9:11" x14ac:dyDescent="0.3">
      <c r="I422" s="89"/>
      <c r="J422" s="88"/>
      <c r="K422" s="88"/>
    </row>
    <row r="423" spans="9:11" x14ac:dyDescent="0.3">
      <c r="I423" s="89"/>
      <c r="J423" s="88"/>
      <c r="K423" s="88"/>
    </row>
    <row r="424" spans="9:11" x14ac:dyDescent="0.3">
      <c r="I424" s="89"/>
      <c r="J424" s="88"/>
      <c r="K424" s="88"/>
    </row>
    <row r="425" spans="9:11" x14ac:dyDescent="0.3">
      <c r="I425" s="89"/>
      <c r="J425" s="88"/>
      <c r="K425" s="88"/>
    </row>
    <row r="426" spans="9:11" x14ac:dyDescent="0.3">
      <c r="I426" s="89"/>
      <c r="J426" s="88"/>
      <c r="K426" s="88"/>
    </row>
    <row r="427" spans="9:11" x14ac:dyDescent="0.3">
      <c r="I427" s="89"/>
      <c r="J427" s="88"/>
      <c r="K427" s="88"/>
    </row>
    <row r="428" spans="9:11" x14ac:dyDescent="0.3">
      <c r="I428" s="89"/>
      <c r="J428" s="88"/>
      <c r="K428" s="88"/>
    </row>
    <row r="429" spans="9:11" x14ac:dyDescent="0.3">
      <c r="I429" s="89"/>
      <c r="J429" s="88"/>
      <c r="K429" s="88"/>
    </row>
    <row r="430" spans="9:11" x14ac:dyDescent="0.3">
      <c r="I430" s="89"/>
      <c r="J430" s="88"/>
      <c r="K430" s="88"/>
    </row>
    <row r="431" spans="9:11" x14ac:dyDescent="0.3">
      <c r="I431" s="89"/>
      <c r="J431" s="88"/>
      <c r="K431" s="88"/>
    </row>
    <row r="432" spans="9:11" x14ac:dyDescent="0.3">
      <c r="I432" s="89"/>
      <c r="J432" s="88"/>
      <c r="K432" s="88"/>
    </row>
    <row r="433" spans="9:11" x14ac:dyDescent="0.3">
      <c r="I433" s="89"/>
      <c r="J433" s="88"/>
      <c r="K433" s="88"/>
    </row>
    <row r="434" spans="9:11" x14ac:dyDescent="0.3">
      <c r="I434" s="89"/>
      <c r="J434" s="88"/>
      <c r="K434" s="88"/>
    </row>
    <row r="435" spans="9:11" x14ac:dyDescent="0.3">
      <c r="I435" s="89"/>
      <c r="J435" s="88"/>
      <c r="K435" s="88"/>
    </row>
    <row r="436" spans="9:11" x14ac:dyDescent="0.3">
      <c r="I436" s="89"/>
      <c r="J436" s="88"/>
      <c r="K436" s="88"/>
    </row>
    <row r="437" spans="9:11" x14ac:dyDescent="0.3">
      <c r="I437" s="89"/>
      <c r="J437" s="88"/>
      <c r="K437" s="88"/>
    </row>
    <row r="438" spans="9:11" x14ac:dyDescent="0.3">
      <c r="I438" s="89"/>
      <c r="J438" s="88"/>
      <c r="K438" s="88"/>
    </row>
    <row r="439" spans="9:11" x14ac:dyDescent="0.3">
      <c r="I439" s="89"/>
      <c r="J439" s="88"/>
      <c r="K439" s="88"/>
    </row>
    <row r="440" spans="9:11" x14ac:dyDescent="0.3">
      <c r="I440" s="89"/>
      <c r="J440" s="88"/>
      <c r="K440" s="88"/>
    </row>
    <row r="441" spans="9:11" x14ac:dyDescent="0.3">
      <c r="I441" s="89"/>
      <c r="J441" s="88"/>
      <c r="K441" s="88"/>
    </row>
    <row r="442" spans="9:11" x14ac:dyDescent="0.3">
      <c r="I442" s="89"/>
      <c r="J442" s="88"/>
      <c r="K442" s="88"/>
    </row>
    <row r="443" spans="9:11" x14ac:dyDescent="0.3">
      <c r="I443" s="89"/>
      <c r="J443" s="88"/>
      <c r="K443" s="88"/>
    </row>
    <row r="444" spans="9:11" x14ac:dyDescent="0.3">
      <c r="I444" s="89"/>
      <c r="J444" s="88"/>
      <c r="K444" s="88"/>
    </row>
    <row r="445" spans="9:11" x14ac:dyDescent="0.3">
      <c r="I445" s="89"/>
      <c r="J445" s="88"/>
      <c r="K445" s="88"/>
    </row>
    <row r="446" spans="9:11" x14ac:dyDescent="0.3">
      <c r="I446" s="89"/>
      <c r="J446" s="88"/>
      <c r="K446" s="88"/>
    </row>
    <row r="447" spans="9:11" x14ac:dyDescent="0.3">
      <c r="I447" s="89"/>
      <c r="J447" s="88"/>
      <c r="K447" s="88"/>
    </row>
    <row r="448" spans="9:11" x14ac:dyDescent="0.3">
      <c r="I448" s="89"/>
      <c r="J448" s="88"/>
      <c r="K448" s="88"/>
    </row>
    <row r="449" spans="9:11" x14ac:dyDescent="0.3">
      <c r="I449" s="89"/>
      <c r="J449" s="88"/>
      <c r="K449" s="88"/>
    </row>
    <row r="450" spans="9:11" x14ac:dyDescent="0.3">
      <c r="I450" s="89"/>
      <c r="J450" s="88"/>
      <c r="K450" s="88"/>
    </row>
    <row r="451" spans="9:11" x14ac:dyDescent="0.3">
      <c r="I451" s="89"/>
      <c r="J451" s="88"/>
      <c r="K451" s="88"/>
    </row>
    <row r="452" spans="9:11" x14ac:dyDescent="0.3">
      <c r="I452" s="89"/>
      <c r="J452" s="88"/>
      <c r="K452" s="88"/>
    </row>
    <row r="453" spans="9:11" x14ac:dyDescent="0.3">
      <c r="I453" s="89"/>
      <c r="J453" s="88"/>
      <c r="K453" s="88"/>
    </row>
    <row r="454" spans="9:11" x14ac:dyDescent="0.3">
      <c r="I454" s="89"/>
      <c r="J454" s="88"/>
      <c r="K454" s="88"/>
    </row>
    <row r="455" spans="9:11" x14ac:dyDescent="0.3">
      <c r="I455" s="89"/>
      <c r="J455" s="88"/>
      <c r="K455" s="88"/>
    </row>
    <row r="456" spans="9:11" x14ac:dyDescent="0.3">
      <c r="I456" s="89"/>
      <c r="J456" s="88"/>
      <c r="K456" s="88"/>
    </row>
    <row r="457" spans="9:11" x14ac:dyDescent="0.3">
      <c r="I457" s="89"/>
      <c r="J457" s="88"/>
      <c r="K457" s="88"/>
    </row>
    <row r="458" spans="9:11" x14ac:dyDescent="0.3">
      <c r="I458" s="89"/>
      <c r="J458" s="88"/>
      <c r="K458" s="88"/>
    </row>
    <row r="459" spans="9:11" x14ac:dyDescent="0.3">
      <c r="I459" s="89"/>
      <c r="J459" s="88"/>
      <c r="K459" s="88"/>
    </row>
    <row r="460" spans="9:11" x14ac:dyDescent="0.3">
      <c r="I460" s="89"/>
      <c r="J460" s="88"/>
      <c r="K460" s="88"/>
    </row>
    <row r="461" spans="9:11" x14ac:dyDescent="0.3">
      <c r="I461" s="89"/>
      <c r="J461" s="88"/>
      <c r="K461" s="88"/>
    </row>
    <row r="462" spans="9:11" x14ac:dyDescent="0.3">
      <c r="I462" s="89"/>
      <c r="J462" s="88"/>
      <c r="K462" s="88"/>
    </row>
    <row r="463" spans="9:11" x14ac:dyDescent="0.3">
      <c r="I463" s="89"/>
      <c r="J463" s="88"/>
      <c r="K463" s="88"/>
    </row>
    <row r="464" spans="9:11" x14ac:dyDescent="0.3">
      <c r="I464" s="89"/>
      <c r="J464" s="88"/>
      <c r="K464" s="88"/>
    </row>
    <row r="465" spans="9:11" x14ac:dyDescent="0.3">
      <c r="I465" s="89"/>
      <c r="J465" s="88"/>
      <c r="K465" s="88"/>
    </row>
    <row r="466" spans="9:11" x14ac:dyDescent="0.3">
      <c r="I466" s="89"/>
      <c r="J466" s="88"/>
      <c r="K466" s="88"/>
    </row>
    <row r="467" spans="9:11" x14ac:dyDescent="0.3">
      <c r="I467" s="89"/>
      <c r="J467" s="88"/>
      <c r="K467" s="88"/>
    </row>
    <row r="468" spans="9:11" x14ac:dyDescent="0.3">
      <c r="I468" s="89"/>
      <c r="J468" s="88"/>
      <c r="K468" s="88"/>
    </row>
    <row r="469" spans="9:11" x14ac:dyDescent="0.3">
      <c r="I469" s="89"/>
      <c r="J469" s="88"/>
      <c r="K469" s="88"/>
    </row>
    <row r="470" spans="9:11" x14ac:dyDescent="0.3">
      <c r="I470" s="89"/>
      <c r="J470" s="88"/>
      <c r="K470" s="88"/>
    </row>
    <row r="471" spans="9:11" x14ac:dyDescent="0.3">
      <c r="I471" s="89"/>
      <c r="J471" s="88"/>
      <c r="K471" s="88"/>
    </row>
    <row r="472" spans="9:11" x14ac:dyDescent="0.3">
      <c r="I472" s="89"/>
      <c r="J472" s="88"/>
      <c r="K472" s="88"/>
    </row>
    <row r="473" spans="9:11" x14ac:dyDescent="0.3">
      <c r="I473" s="89"/>
      <c r="J473" s="88"/>
      <c r="K473" s="88"/>
    </row>
    <row r="474" spans="9:11" x14ac:dyDescent="0.3">
      <c r="I474" s="89"/>
      <c r="J474" s="88"/>
      <c r="K474" s="88"/>
    </row>
    <row r="475" spans="9:11" x14ac:dyDescent="0.3">
      <c r="I475" s="89"/>
      <c r="J475" s="88"/>
      <c r="K475" s="88"/>
    </row>
    <row r="476" spans="9:11" x14ac:dyDescent="0.3">
      <c r="I476" s="89"/>
      <c r="J476" s="88"/>
      <c r="K476" s="88"/>
    </row>
    <row r="477" spans="9:11" x14ac:dyDescent="0.3">
      <c r="I477" s="89"/>
      <c r="J477" s="88"/>
      <c r="K477" s="88"/>
    </row>
    <row r="478" spans="9:11" x14ac:dyDescent="0.3">
      <c r="I478" s="89"/>
      <c r="J478" s="88"/>
      <c r="K478" s="88"/>
    </row>
    <row r="479" spans="9:11" x14ac:dyDescent="0.3">
      <c r="I479" s="89"/>
      <c r="J479" s="88"/>
      <c r="K479" s="88"/>
    </row>
    <row r="480" spans="9:11" x14ac:dyDescent="0.3">
      <c r="I480" s="89"/>
      <c r="J480" s="88"/>
      <c r="K480" s="88"/>
    </row>
    <row r="481" spans="9:11" x14ac:dyDescent="0.3">
      <c r="I481" s="89"/>
      <c r="J481" s="88"/>
      <c r="K481" s="88"/>
    </row>
    <row r="482" spans="9:11" x14ac:dyDescent="0.3">
      <c r="I482" s="89"/>
      <c r="J482" s="88"/>
      <c r="K482" s="88"/>
    </row>
    <row r="483" spans="9:11" x14ac:dyDescent="0.3">
      <c r="I483" s="89"/>
      <c r="J483" s="88"/>
      <c r="K483" s="88"/>
    </row>
    <row r="484" spans="9:11" x14ac:dyDescent="0.3">
      <c r="I484" s="89"/>
      <c r="J484" s="88"/>
      <c r="K484" s="88"/>
    </row>
    <row r="485" spans="9:11" x14ac:dyDescent="0.3">
      <c r="I485" s="89"/>
      <c r="J485" s="88"/>
      <c r="K485" s="88"/>
    </row>
    <row r="486" spans="9:11" x14ac:dyDescent="0.3">
      <c r="I486" s="89"/>
      <c r="J486" s="88"/>
      <c r="K486" s="88"/>
    </row>
    <row r="487" spans="9:11" x14ac:dyDescent="0.3">
      <c r="I487" s="89"/>
      <c r="J487" s="88"/>
      <c r="K487" s="88"/>
    </row>
    <row r="488" spans="9:11" x14ac:dyDescent="0.3">
      <c r="I488" s="89"/>
      <c r="J488" s="88"/>
      <c r="K488" s="88"/>
    </row>
    <row r="489" spans="9:11" x14ac:dyDescent="0.3">
      <c r="I489" s="89"/>
      <c r="J489" s="88"/>
      <c r="K489" s="88"/>
    </row>
    <row r="490" spans="9:11" x14ac:dyDescent="0.3">
      <c r="I490" s="89"/>
      <c r="J490" s="88"/>
      <c r="K490" s="88"/>
    </row>
    <row r="491" spans="9:11" x14ac:dyDescent="0.3">
      <c r="I491" s="89"/>
      <c r="J491" s="88"/>
      <c r="K491" s="88"/>
    </row>
    <row r="492" spans="9:11" x14ac:dyDescent="0.3">
      <c r="I492" s="89"/>
      <c r="J492" s="88"/>
      <c r="K492" s="88"/>
    </row>
    <row r="493" spans="9:11" x14ac:dyDescent="0.3">
      <c r="I493" s="89"/>
      <c r="J493" s="88"/>
      <c r="K493" s="88"/>
    </row>
    <row r="494" spans="9:11" x14ac:dyDescent="0.3">
      <c r="I494" s="89"/>
      <c r="J494" s="88"/>
      <c r="K494" s="88"/>
    </row>
    <row r="495" spans="9:11" x14ac:dyDescent="0.3">
      <c r="I495" s="89"/>
      <c r="J495" s="88"/>
      <c r="K495" s="88"/>
    </row>
    <row r="496" spans="9:11" x14ac:dyDescent="0.3">
      <c r="I496" s="89"/>
      <c r="J496" s="88"/>
      <c r="K496" s="88"/>
    </row>
    <row r="497" spans="9:11" x14ac:dyDescent="0.3">
      <c r="I497" s="89"/>
      <c r="J497" s="88"/>
      <c r="K497" s="88"/>
    </row>
    <row r="498" spans="9:11" x14ac:dyDescent="0.3">
      <c r="I498" s="89"/>
      <c r="J498" s="88"/>
      <c r="K498" s="88"/>
    </row>
    <row r="499" spans="9:11" x14ac:dyDescent="0.3">
      <c r="I499" s="89"/>
      <c r="J499" s="88"/>
      <c r="K499" s="88"/>
    </row>
    <row r="500" spans="9:11" x14ac:dyDescent="0.3">
      <c r="I500" s="89"/>
      <c r="J500" s="88"/>
      <c r="K500" s="88"/>
    </row>
    <row r="501" spans="9:11" x14ac:dyDescent="0.3">
      <c r="I501" s="89"/>
      <c r="J501" s="88"/>
      <c r="K501" s="88"/>
    </row>
    <row r="502" spans="9:11" x14ac:dyDescent="0.3">
      <c r="I502" s="89"/>
      <c r="J502" s="88"/>
      <c r="K502" s="88"/>
    </row>
    <row r="503" spans="9:11" x14ac:dyDescent="0.3">
      <c r="I503" s="89"/>
      <c r="J503" s="88"/>
      <c r="K503" s="88"/>
    </row>
    <row r="504" spans="9:11" x14ac:dyDescent="0.3">
      <c r="I504" s="89"/>
      <c r="J504" s="88"/>
      <c r="K504" s="88"/>
    </row>
    <row r="505" spans="9:11" x14ac:dyDescent="0.3">
      <c r="I505" s="89"/>
      <c r="J505" s="88"/>
      <c r="K505" s="88"/>
    </row>
    <row r="506" spans="9:11" x14ac:dyDescent="0.3">
      <c r="I506" s="89"/>
      <c r="J506" s="88"/>
      <c r="K506" s="88"/>
    </row>
    <row r="507" spans="9:11" x14ac:dyDescent="0.3">
      <c r="I507" s="89"/>
      <c r="J507" s="88"/>
      <c r="K507" s="88"/>
    </row>
    <row r="508" spans="9:11" x14ac:dyDescent="0.3">
      <c r="I508" s="89"/>
      <c r="J508" s="88"/>
      <c r="K508" s="88"/>
    </row>
    <row r="509" spans="9:11" x14ac:dyDescent="0.3">
      <c r="I509" s="89"/>
      <c r="J509" s="88"/>
      <c r="K509" s="88"/>
    </row>
    <row r="510" spans="9:11" x14ac:dyDescent="0.3">
      <c r="I510" s="89"/>
      <c r="J510" s="88"/>
      <c r="K510" s="88"/>
    </row>
    <row r="511" spans="9:11" x14ac:dyDescent="0.3">
      <c r="I511" s="89"/>
      <c r="J511" s="88"/>
      <c r="K511" s="88"/>
    </row>
    <row r="512" spans="9:11" x14ac:dyDescent="0.3">
      <c r="I512" s="89"/>
      <c r="J512" s="88"/>
      <c r="K512" s="88"/>
    </row>
    <row r="513" spans="9:11" x14ac:dyDescent="0.3">
      <c r="I513" s="89"/>
      <c r="J513" s="88"/>
      <c r="K513" s="88"/>
    </row>
    <row r="514" spans="9:11" x14ac:dyDescent="0.3">
      <c r="I514" s="89"/>
      <c r="J514" s="88"/>
      <c r="K514" s="88"/>
    </row>
    <row r="515" spans="9:11" x14ac:dyDescent="0.3">
      <c r="I515" s="89"/>
      <c r="J515" s="88"/>
      <c r="K515" s="88"/>
    </row>
    <row r="516" spans="9:11" x14ac:dyDescent="0.3">
      <c r="I516" s="89"/>
      <c r="J516" s="88"/>
      <c r="K516" s="88"/>
    </row>
    <row r="517" spans="9:11" x14ac:dyDescent="0.3">
      <c r="I517" s="89"/>
      <c r="J517" s="88"/>
      <c r="K517" s="88"/>
    </row>
    <row r="518" spans="9:11" x14ac:dyDescent="0.3">
      <c r="I518" s="89"/>
      <c r="J518" s="88"/>
      <c r="K518" s="88"/>
    </row>
    <row r="519" spans="9:11" x14ac:dyDescent="0.3">
      <c r="I519" s="89"/>
      <c r="J519" s="88"/>
      <c r="K519" s="88"/>
    </row>
    <row r="520" spans="9:11" x14ac:dyDescent="0.3">
      <c r="I520" s="89"/>
      <c r="J520" s="88"/>
      <c r="K520" s="88"/>
    </row>
    <row r="521" spans="9:11" x14ac:dyDescent="0.3">
      <c r="I521" s="89"/>
      <c r="J521" s="88"/>
      <c r="K521" s="88"/>
    </row>
    <row r="522" spans="9:11" x14ac:dyDescent="0.3">
      <c r="I522" s="89"/>
      <c r="J522" s="88"/>
      <c r="K522" s="88"/>
    </row>
    <row r="523" spans="9:11" x14ac:dyDescent="0.3">
      <c r="I523" s="89"/>
      <c r="J523" s="88"/>
      <c r="K523" s="88"/>
    </row>
    <row r="524" spans="9:11" x14ac:dyDescent="0.3">
      <c r="I524" s="89"/>
      <c r="J524" s="88"/>
      <c r="K524" s="88"/>
    </row>
    <row r="525" spans="9:11" x14ac:dyDescent="0.3">
      <c r="I525" s="89"/>
      <c r="J525" s="88"/>
      <c r="K525" s="88"/>
    </row>
    <row r="526" spans="9:11" x14ac:dyDescent="0.3">
      <c r="I526" s="89"/>
      <c r="J526" s="88"/>
      <c r="K526" s="88"/>
    </row>
    <row r="527" spans="9:11" x14ac:dyDescent="0.3">
      <c r="I527" s="89"/>
      <c r="J527" s="88"/>
      <c r="K527" s="88"/>
    </row>
    <row r="528" spans="9:11" x14ac:dyDescent="0.3">
      <c r="I528" s="89"/>
      <c r="J528" s="88"/>
      <c r="K528" s="88"/>
    </row>
    <row r="529" spans="9:11" x14ac:dyDescent="0.3">
      <c r="I529" s="89"/>
      <c r="J529" s="88"/>
      <c r="K529" s="88"/>
    </row>
    <row r="530" spans="9:11" x14ac:dyDescent="0.3">
      <c r="I530" s="89"/>
      <c r="J530" s="88"/>
      <c r="K530" s="88"/>
    </row>
    <row r="531" spans="9:11" x14ac:dyDescent="0.3">
      <c r="I531" s="89"/>
      <c r="J531" s="88"/>
      <c r="K531" s="88"/>
    </row>
    <row r="532" spans="9:11" x14ac:dyDescent="0.3">
      <c r="I532" s="89"/>
      <c r="J532" s="88"/>
      <c r="K532" s="88"/>
    </row>
    <row r="533" spans="9:11" x14ac:dyDescent="0.3">
      <c r="I533" s="89"/>
      <c r="J533" s="88"/>
      <c r="K533" s="88"/>
    </row>
    <row r="534" spans="9:11" x14ac:dyDescent="0.3">
      <c r="I534" s="89"/>
      <c r="J534" s="88"/>
      <c r="K534" s="88"/>
    </row>
    <row r="535" spans="9:11" x14ac:dyDescent="0.3">
      <c r="I535" s="89"/>
      <c r="J535" s="88"/>
      <c r="K535" s="88"/>
    </row>
    <row r="536" spans="9:11" x14ac:dyDescent="0.3">
      <c r="I536" s="89"/>
      <c r="J536" s="88"/>
      <c r="K536" s="88"/>
    </row>
    <row r="537" spans="9:11" x14ac:dyDescent="0.3">
      <c r="I537" s="89"/>
      <c r="J537" s="88"/>
      <c r="K537" s="88"/>
    </row>
    <row r="538" spans="9:11" x14ac:dyDescent="0.3">
      <c r="I538" s="89"/>
      <c r="J538" s="88"/>
      <c r="K538" s="88"/>
    </row>
    <row r="539" spans="9:11" x14ac:dyDescent="0.3">
      <c r="I539" s="89"/>
      <c r="J539" s="88"/>
      <c r="K539" s="88"/>
    </row>
    <row r="540" spans="9:11" x14ac:dyDescent="0.3">
      <c r="I540" s="89"/>
      <c r="J540" s="88"/>
      <c r="K540" s="88"/>
    </row>
    <row r="541" spans="9:11" x14ac:dyDescent="0.3">
      <c r="I541" s="89"/>
      <c r="J541" s="88"/>
      <c r="K541" s="88"/>
    </row>
    <row r="542" spans="9:11" x14ac:dyDescent="0.3">
      <c r="I542" s="89"/>
      <c r="J542" s="88"/>
      <c r="K542" s="88"/>
    </row>
    <row r="543" spans="9:11" x14ac:dyDescent="0.3">
      <c r="I543" s="89"/>
      <c r="J543" s="88"/>
      <c r="K543" s="88"/>
    </row>
    <row r="544" spans="9:11" x14ac:dyDescent="0.3">
      <c r="I544" s="89"/>
      <c r="J544" s="88"/>
      <c r="K544" s="88"/>
    </row>
    <row r="545" spans="9:11" x14ac:dyDescent="0.3">
      <c r="I545" s="89"/>
      <c r="J545" s="88"/>
      <c r="K545" s="88"/>
    </row>
    <row r="546" spans="9:11" x14ac:dyDescent="0.3">
      <c r="I546" s="89"/>
      <c r="J546" s="88"/>
      <c r="K546" s="88"/>
    </row>
    <row r="547" spans="9:11" x14ac:dyDescent="0.3">
      <c r="I547" s="89"/>
      <c r="J547" s="88"/>
      <c r="K547" s="88"/>
    </row>
    <row r="548" spans="9:11" x14ac:dyDescent="0.3">
      <c r="I548" s="89"/>
      <c r="J548" s="88"/>
      <c r="K548" s="88"/>
    </row>
    <row r="549" spans="9:11" x14ac:dyDescent="0.3">
      <c r="I549" s="89"/>
      <c r="J549" s="88"/>
      <c r="K549" s="88"/>
    </row>
    <row r="550" spans="9:11" x14ac:dyDescent="0.3">
      <c r="I550" s="89"/>
      <c r="J550" s="88"/>
      <c r="K550" s="88"/>
    </row>
    <row r="551" spans="9:11" x14ac:dyDescent="0.3">
      <c r="I551" s="89"/>
      <c r="J551" s="88"/>
      <c r="K551" s="88"/>
    </row>
    <row r="552" spans="9:11" x14ac:dyDescent="0.3">
      <c r="I552" s="89"/>
      <c r="J552" s="88"/>
      <c r="K552" s="88"/>
    </row>
    <row r="553" spans="9:11" x14ac:dyDescent="0.3">
      <c r="I553" s="89"/>
      <c r="J553" s="88"/>
      <c r="K553" s="88"/>
    </row>
    <row r="554" spans="9:11" x14ac:dyDescent="0.3">
      <c r="I554" s="89"/>
      <c r="J554" s="88"/>
      <c r="K554" s="88"/>
    </row>
    <row r="555" spans="9:11" x14ac:dyDescent="0.3">
      <c r="I555" s="89"/>
      <c r="J555" s="88"/>
      <c r="K555" s="88"/>
    </row>
    <row r="556" spans="9:11" x14ac:dyDescent="0.3">
      <c r="I556" s="89"/>
      <c r="J556" s="88"/>
      <c r="K556" s="88"/>
    </row>
    <row r="557" spans="9:11" x14ac:dyDescent="0.3">
      <c r="I557" s="89"/>
      <c r="J557" s="88"/>
      <c r="K557" s="88"/>
    </row>
    <row r="558" spans="9:11" x14ac:dyDescent="0.3">
      <c r="I558" s="89"/>
      <c r="J558" s="88"/>
      <c r="K558" s="88"/>
    </row>
    <row r="559" spans="9:11" x14ac:dyDescent="0.3">
      <c r="I559" s="89"/>
      <c r="J559" s="88"/>
      <c r="K559" s="88"/>
    </row>
    <row r="560" spans="9:11" x14ac:dyDescent="0.3">
      <c r="I560" s="89"/>
      <c r="J560" s="88"/>
      <c r="K560" s="88"/>
    </row>
    <row r="561" spans="9:11" x14ac:dyDescent="0.3">
      <c r="I561" s="89"/>
      <c r="J561" s="88"/>
      <c r="K561" s="88"/>
    </row>
    <row r="562" spans="9:11" x14ac:dyDescent="0.3">
      <c r="I562" s="89"/>
      <c r="J562" s="88"/>
      <c r="K562" s="88"/>
    </row>
    <row r="563" spans="9:11" x14ac:dyDescent="0.3">
      <c r="I563" s="89"/>
      <c r="J563" s="88"/>
      <c r="K563" s="88"/>
    </row>
    <row r="564" spans="9:11" x14ac:dyDescent="0.3">
      <c r="I564" s="89"/>
      <c r="J564" s="88"/>
      <c r="K564" s="88"/>
    </row>
    <row r="565" spans="9:11" x14ac:dyDescent="0.3">
      <c r="I565" s="89"/>
      <c r="J565" s="88"/>
      <c r="K565" s="88"/>
    </row>
    <row r="566" spans="9:11" x14ac:dyDescent="0.3">
      <c r="I566" s="89"/>
      <c r="J566" s="88"/>
      <c r="K566" s="88"/>
    </row>
    <row r="567" spans="9:11" x14ac:dyDescent="0.3">
      <c r="I567" s="89"/>
      <c r="J567" s="88"/>
      <c r="K567" s="88"/>
    </row>
    <row r="568" spans="9:11" x14ac:dyDescent="0.3">
      <c r="I568" s="89"/>
      <c r="J568" s="88"/>
      <c r="K568" s="88"/>
    </row>
    <row r="569" spans="9:11" x14ac:dyDescent="0.3">
      <c r="I569" s="89"/>
      <c r="J569" s="88"/>
      <c r="K569" s="88"/>
    </row>
    <row r="570" spans="9:11" x14ac:dyDescent="0.3">
      <c r="I570" s="89"/>
      <c r="J570" s="88"/>
      <c r="K570" s="88"/>
    </row>
    <row r="571" spans="9:11" x14ac:dyDescent="0.3">
      <c r="I571" s="89"/>
      <c r="J571" s="88"/>
      <c r="K571" s="88"/>
    </row>
    <row r="572" spans="9:11" x14ac:dyDescent="0.3">
      <c r="I572" s="89"/>
      <c r="J572" s="88"/>
      <c r="K572" s="88"/>
    </row>
    <row r="573" spans="9:11" x14ac:dyDescent="0.3">
      <c r="I573" s="89"/>
      <c r="J573" s="88"/>
      <c r="K573" s="88"/>
    </row>
    <row r="574" spans="9:11" x14ac:dyDescent="0.3">
      <c r="I574" s="89"/>
      <c r="J574" s="88"/>
      <c r="K574" s="88"/>
    </row>
    <row r="575" spans="9:11" x14ac:dyDescent="0.3">
      <c r="I575" s="89"/>
      <c r="J575" s="88"/>
      <c r="K575" s="88"/>
    </row>
    <row r="576" spans="9:11" x14ac:dyDescent="0.3">
      <c r="I576" s="89"/>
      <c r="J576" s="88"/>
      <c r="K576" s="88"/>
    </row>
    <row r="577" spans="9:11" x14ac:dyDescent="0.3">
      <c r="I577" s="89"/>
      <c r="J577" s="88"/>
      <c r="K577" s="88"/>
    </row>
    <row r="578" spans="9:11" x14ac:dyDescent="0.3">
      <c r="I578" s="89"/>
      <c r="J578" s="88"/>
      <c r="K578" s="88"/>
    </row>
    <row r="579" spans="9:11" x14ac:dyDescent="0.3">
      <c r="I579" s="89"/>
      <c r="J579" s="88"/>
      <c r="K579" s="88"/>
    </row>
    <row r="580" spans="9:11" x14ac:dyDescent="0.3">
      <c r="I580" s="89"/>
      <c r="J580" s="88"/>
      <c r="K580" s="88"/>
    </row>
    <row r="581" spans="9:11" x14ac:dyDescent="0.3">
      <c r="I581" s="89"/>
      <c r="J581" s="88"/>
      <c r="K581" s="88"/>
    </row>
    <row r="582" spans="9:11" x14ac:dyDescent="0.3">
      <c r="I582" s="89"/>
      <c r="J582" s="88"/>
      <c r="K582" s="88"/>
    </row>
    <row r="583" spans="9:11" x14ac:dyDescent="0.3">
      <c r="I583" s="89"/>
      <c r="J583" s="88"/>
      <c r="K583" s="88"/>
    </row>
    <row r="584" spans="9:11" x14ac:dyDescent="0.3">
      <c r="I584" s="89"/>
      <c r="J584" s="88"/>
      <c r="K584" s="88"/>
    </row>
    <row r="585" spans="9:11" x14ac:dyDescent="0.3">
      <c r="I585" s="89"/>
      <c r="J585" s="88"/>
      <c r="K585" s="88"/>
    </row>
    <row r="586" spans="9:11" x14ac:dyDescent="0.3">
      <c r="I586" s="89"/>
      <c r="J586" s="88"/>
      <c r="K586" s="88"/>
    </row>
    <row r="587" spans="9:11" x14ac:dyDescent="0.3">
      <c r="I587" s="89"/>
      <c r="J587" s="88"/>
      <c r="K587" s="88"/>
    </row>
    <row r="588" spans="9:11" x14ac:dyDescent="0.3">
      <c r="I588" s="89"/>
      <c r="J588" s="88"/>
      <c r="K588" s="88"/>
    </row>
    <row r="589" spans="9:11" x14ac:dyDescent="0.3">
      <c r="I589" s="89"/>
      <c r="J589" s="88"/>
      <c r="K589" s="88"/>
    </row>
    <row r="590" spans="9:11" x14ac:dyDescent="0.3">
      <c r="I590" s="89"/>
      <c r="J590" s="88"/>
      <c r="K590" s="88"/>
    </row>
    <row r="591" spans="9:11" x14ac:dyDescent="0.3">
      <c r="I591" s="89"/>
      <c r="J591" s="88"/>
      <c r="K591" s="88"/>
    </row>
    <row r="592" spans="9:11" x14ac:dyDescent="0.3">
      <c r="I592" s="89"/>
      <c r="J592" s="88"/>
      <c r="K592" s="88"/>
    </row>
    <row r="593" spans="9:11" x14ac:dyDescent="0.3">
      <c r="I593" s="89"/>
      <c r="J593" s="88"/>
      <c r="K593" s="88"/>
    </row>
    <row r="594" spans="9:11" x14ac:dyDescent="0.3">
      <c r="I594" s="89"/>
      <c r="J594" s="88"/>
      <c r="K594" s="88"/>
    </row>
    <row r="595" spans="9:11" x14ac:dyDescent="0.3">
      <c r="I595" s="89"/>
      <c r="J595" s="88"/>
      <c r="K595" s="88"/>
    </row>
    <row r="596" spans="9:11" x14ac:dyDescent="0.3">
      <c r="I596" s="89"/>
      <c r="J596" s="88"/>
      <c r="K596" s="88"/>
    </row>
    <row r="597" spans="9:11" x14ac:dyDescent="0.3">
      <c r="I597" s="89"/>
      <c r="J597" s="88"/>
      <c r="K597" s="88"/>
    </row>
    <row r="598" spans="9:11" x14ac:dyDescent="0.3">
      <c r="I598" s="89"/>
      <c r="J598" s="88"/>
      <c r="K598" s="88"/>
    </row>
    <row r="599" spans="9:11" x14ac:dyDescent="0.3">
      <c r="I599" s="89"/>
      <c r="J599" s="88"/>
      <c r="K599" s="88"/>
    </row>
    <row r="600" spans="9:11" x14ac:dyDescent="0.3">
      <c r="I600" s="89"/>
      <c r="J600" s="88"/>
      <c r="K600" s="88"/>
    </row>
    <row r="601" spans="9:11" x14ac:dyDescent="0.3">
      <c r="I601" s="89"/>
      <c r="J601" s="88"/>
      <c r="K601" s="88"/>
    </row>
    <row r="602" spans="9:11" x14ac:dyDescent="0.3">
      <c r="I602" s="89"/>
      <c r="J602" s="88"/>
      <c r="K602" s="88"/>
    </row>
    <row r="603" spans="9:11" x14ac:dyDescent="0.3">
      <c r="I603" s="89"/>
      <c r="J603" s="88"/>
      <c r="K603" s="88"/>
    </row>
    <row r="604" spans="9:11" x14ac:dyDescent="0.3">
      <c r="I604" s="89"/>
      <c r="J604" s="88"/>
      <c r="K604" s="88"/>
    </row>
    <row r="605" spans="9:11" x14ac:dyDescent="0.3">
      <c r="I605" s="89"/>
      <c r="J605" s="88"/>
      <c r="K605" s="88"/>
    </row>
    <row r="606" spans="9:11" x14ac:dyDescent="0.3">
      <c r="I606" s="89"/>
      <c r="J606" s="88"/>
      <c r="K606" s="88"/>
    </row>
    <row r="607" spans="9:11" x14ac:dyDescent="0.3">
      <c r="I607" s="89"/>
      <c r="J607" s="88"/>
      <c r="K607" s="88"/>
    </row>
    <row r="608" spans="9:11" x14ac:dyDescent="0.3">
      <c r="I608" s="89"/>
      <c r="J608" s="88"/>
      <c r="K608" s="88"/>
    </row>
    <row r="609" spans="9:11" x14ac:dyDescent="0.3">
      <c r="I609" s="89"/>
      <c r="J609" s="88"/>
      <c r="K609" s="88"/>
    </row>
    <row r="610" spans="9:11" x14ac:dyDescent="0.3">
      <c r="I610" s="89"/>
      <c r="J610" s="88"/>
      <c r="K610" s="88"/>
    </row>
    <row r="611" spans="9:11" x14ac:dyDescent="0.3">
      <c r="I611" s="89"/>
      <c r="J611" s="88"/>
      <c r="K611" s="88"/>
    </row>
    <row r="612" spans="9:11" x14ac:dyDescent="0.3">
      <c r="I612" s="89"/>
      <c r="J612" s="88"/>
      <c r="K612" s="88"/>
    </row>
    <row r="613" spans="9:11" x14ac:dyDescent="0.3">
      <c r="I613" s="89"/>
      <c r="J613" s="88"/>
      <c r="K613" s="88"/>
    </row>
    <row r="614" spans="9:11" x14ac:dyDescent="0.3">
      <c r="I614" s="89"/>
      <c r="J614" s="88"/>
      <c r="K614" s="88"/>
    </row>
    <row r="615" spans="9:11" x14ac:dyDescent="0.3">
      <c r="I615" s="89"/>
      <c r="J615" s="88"/>
      <c r="K615" s="88"/>
    </row>
    <row r="616" spans="9:11" x14ac:dyDescent="0.3">
      <c r="I616" s="89"/>
      <c r="J616" s="88"/>
      <c r="K616" s="88"/>
    </row>
    <row r="617" spans="9:11" x14ac:dyDescent="0.3">
      <c r="I617" s="89"/>
      <c r="J617" s="88"/>
      <c r="K617" s="88"/>
    </row>
    <row r="618" spans="9:11" x14ac:dyDescent="0.3">
      <c r="I618" s="89"/>
      <c r="J618" s="88"/>
      <c r="K618" s="88"/>
    </row>
    <row r="619" spans="9:11" x14ac:dyDescent="0.3">
      <c r="I619" s="89"/>
      <c r="J619" s="88"/>
      <c r="K619" s="88"/>
    </row>
    <row r="620" spans="9:11" x14ac:dyDescent="0.3">
      <c r="I620" s="89"/>
      <c r="J620" s="88"/>
      <c r="K620" s="88"/>
    </row>
    <row r="621" spans="9:11" x14ac:dyDescent="0.3">
      <c r="I621" s="89"/>
      <c r="J621" s="88"/>
      <c r="K621" s="88"/>
    </row>
    <row r="622" spans="9:11" x14ac:dyDescent="0.3">
      <c r="I622" s="89"/>
      <c r="J622" s="88"/>
      <c r="K622" s="88"/>
    </row>
    <row r="623" spans="9:11" x14ac:dyDescent="0.3">
      <c r="I623" s="89"/>
      <c r="J623" s="88"/>
      <c r="K623" s="88"/>
    </row>
    <row r="624" spans="9:11" x14ac:dyDescent="0.3">
      <c r="I624" s="89"/>
      <c r="J624" s="88"/>
      <c r="K624" s="88"/>
    </row>
    <row r="625" spans="9:11" x14ac:dyDescent="0.3">
      <c r="I625" s="89"/>
      <c r="J625" s="88"/>
      <c r="K625" s="88"/>
    </row>
    <row r="626" spans="9:11" x14ac:dyDescent="0.3">
      <c r="I626" s="89"/>
      <c r="J626" s="88"/>
      <c r="K626" s="88"/>
    </row>
    <row r="627" spans="9:11" x14ac:dyDescent="0.3">
      <c r="I627" s="89"/>
      <c r="J627" s="88"/>
      <c r="K627" s="88"/>
    </row>
    <row r="628" spans="9:11" x14ac:dyDescent="0.3">
      <c r="I628" s="89"/>
      <c r="J628" s="88"/>
      <c r="K628" s="88"/>
    </row>
    <row r="629" spans="9:11" x14ac:dyDescent="0.3">
      <c r="I629" s="89"/>
      <c r="J629" s="88"/>
      <c r="K629" s="88"/>
    </row>
    <row r="630" spans="9:11" x14ac:dyDescent="0.3">
      <c r="I630" s="89"/>
      <c r="J630" s="88"/>
      <c r="K630" s="88"/>
    </row>
    <row r="631" spans="9:11" x14ac:dyDescent="0.3">
      <c r="I631" s="89"/>
      <c r="J631" s="88"/>
      <c r="K631" s="88"/>
    </row>
    <row r="632" spans="9:11" x14ac:dyDescent="0.3">
      <c r="I632" s="89"/>
      <c r="J632" s="88"/>
      <c r="K632" s="88"/>
    </row>
    <row r="633" spans="9:11" x14ac:dyDescent="0.3">
      <c r="I633" s="89"/>
      <c r="J633" s="88"/>
      <c r="K633" s="88"/>
    </row>
    <row r="634" spans="9:11" x14ac:dyDescent="0.3">
      <c r="I634" s="89"/>
      <c r="J634" s="88"/>
      <c r="K634" s="88"/>
    </row>
    <row r="635" spans="9:11" x14ac:dyDescent="0.3">
      <c r="I635" s="89"/>
      <c r="J635" s="88"/>
      <c r="K635" s="88"/>
    </row>
    <row r="636" spans="9:11" x14ac:dyDescent="0.3">
      <c r="I636" s="89"/>
      <c r="J636" s="88"/>
      <c r="K636" s="88"/>
    </row>
    <row r="637" spans="9:11" x14ac:dyDescent="0.3">
      <c r="I637" s="89"/>
      <c r="J637" s="88"/>
      <c r="K637" s="88"/>
    </row>
    <row r="638" spans="9:11" x14ac:dyDescent="0.3">
      <c r="I638" s="89"/>
      <c r="J638" s="88"/>
      <c r="K638" s="88"/>
    </row>
    <row r="639" spans="9:11" x14ac:dyDescent="0.3">
      <c r="I639" s="89"/>
      <c r="J639" s="88"/>
      <c r="K639" s="88"/>
    </row>
    <row r="640" spans="9:11" x14ac:dyDescent="0.3">
      <c r="I640" s="89"/>
      <c r="J640" s="88"/>
      <c r="K640" s="88"/>
    </row>
    <row r="641" spans="9:11" x14ac:dyDescent="0.3">
      <c r="I641" s="89"/>
      <c r="J641" s="88"/>
      <c r="K641" s="88"/>
    </row>
    <row r="642" spans="9:11" x14ac:dyDescent="0.3">
      <c r="I642" s="89"/>
      <c r="J642" s="88"/>
      <c r="K642" s="88"/>
    </row>
    <row r="643" spans="9:11" x14ac:dyDescent="0.3">
      <c r="I643" s="89"/>
      <c r="J643" s="88"/>
      <c r="K643" s="88"/>
    </row>
    <row r="644" spans="9:11" x14ac:dyDescent="0.3">
      <c r="I644" s="89"/>
      <c r="J644" s="88"/>
      <c r="K644" s="88"/>
    </row>
    <row r="645" spans="9:11" x14ac:dyDescent="0.3">
      <c r="I645" s="89"/>
      <c r="J645" s="88"/>
      <c r="K645" s="88"/>
    </row>
    <row r="646" spans="9:11" x14ac:dyDescent="0.3">
      <c r="I646" s="89"/>
      <c r="J646" s="88"/>
      <c r="K646" s="88"/>
    </row>
    <row r="647" spans="9:11" x14ac:dyDescent="0.3">
      <c r="I647" s="89"/>
      <c r="J647" s="88"/>
      <c r="K647" s="88"/>
    </row>
    <row r="648" spans="9:11" x14ac:dyDescent="0.3">
      <c r="I648" s="89"/>
      <c r="J648" s="88"/>
      <c r="K648" s="88"/>
    </row>
    <row r="649" spans="9:11" x14ac:dyDescent="0.3">
      <c r="I649" s="89"/>
      <c r="J649" s="88"/>
      <c r="K649" s="88"/>
    </row>
    <row r="650" spans="9:11" x14ac:dyDescent="0.3">
      <c r="I650" s="89"/>
      <c r="J650" s="88"/>
      <c r="K650" s="88"/>
    </row>
    <row r="651" spans="9:11" x14ac:dyDescent="0.3">
      <c r="I651" s="89"/>
      <c r="J651" s="88"/>
      <c r="K651" s="88"/>
    </row>
    <row r="652" spans="9:11" x14ac:dyDescent="0.3">
      <c r="I652" s="89"/>
      <c r="J652" s="88"/>
      <c r="K652" s="88"/>
    </row>
    <row r="653" spans="9:11" x14ac:dyDescent="0.3">
      <c r="I653" s="89"/>
      <c r="J653" s="88"/>
      <c r="K653" s="88"/>
    </row>
    <row r="654" spans="9:11" x14ac:dyDescent="0.3">
      <c r="I654" s="89"/>
      <c r="J654" s="88"/>
      <c r="K654" s="88"/>
    </row>
    <row r="655" spans="9:11" x14ac:dyDescent="0.3">
      <c r="I655" s="89"/>
      <c r="J655" s="88"/>
      <c r="K655" s="88"/>
    </row>
    <row r="656" spans="9:11" x14ac:dyDescent="0.3">
      <c r="I656" s="89"/>
      <c r="J656" s="88"/>
      <c r="K656" s="88"/>
    </row>
    <row r="657" spans="9:11" x14ac:dyDescent="0.3">
      <c r="I657" s="89"/>
      <c r="J657" s="88"/>
      <c r="K657" s="88"/>
    </row>
    <row r="658" spans="9:11" x14ac:dyDescent="0.3">
      <c r="I658" s="89"/>
      <c r="J658" s="88"/>
      <c r="K658" s="88"/>
    </row>
    <row r="659" spans="9:11" x14ac:dyDescent="0.3">
      <c r="I659" s="89"/>
      <c r="J659" s="88"/>
      <c r="K659" s="88"/>
    </row>
    <row r="660" spans="9:11" x14ac:dyDescent="0.3">
      <c r="I660" s="89"/>
      <c r="J660" s="88"/>
      <c r="K660" s="88"/>
    </row>
    <row r="661" spans="9:11" x14ac:dyDescent="0.3">
      <c r="I661" s="89"/>
      <c r="J661" s="88"/>
      <c r="K661" s="88"/>
    </row>
    <row r="662" spans="9:11" x14ac:dyDescent="0.3">
      <c r="I662" s="89"/>
      <c r="J662" s="88"/>
      <c r="K662" s="88"/>
    </row>
    <row r="663" spans="9:11" x14ac:dyDescent="0.3">
      <c r="I663" s="89"/>
      <c r="J663" s="88"/>
      <c r="K663" s="88"/>
    </row>
    <row r="664" spans="9:11" x14ac:dyDescent="0.3">
      <c r="I664" s="89"/>
      <c r="J664" s="88"/>
      <c r="K664" s="88"/>
    </row>
    <row r="665" spans="9:11" x14ac:dyDescent="0.3">
      <c r="I665" s="89"/>
      <c r="J665" s="88"/>
      <c r="K665" s="88"/>
    </row>
    <row r="666" spans="9:11" x14ac:dyDescent="0.3">
      <c r="I666" s="89"/>
      <c r="J666" s="88"/>
      <c r="K666" s="88"/>
    </row>
    <row r="667" spans="9:11" x14ac:dyDescent="0.3">
      <c r="I667" s="89"/>
      <c r="J667" s="88"/>
      <c r="K667" s="88"/>
    </row>
    <row r="668" spans="9:11" x14ac:dyDescent="0.3">
      <c r="I668" s="89"/>
      <c r="J668" s="88"/>
      <c r="K668" s="88"/>
    </row>
    <row r="669" spans="9:11" x14ac:dyDescent="0.3">
      <c r="I669" s="89"/>
      <c r="J669" s="88"/>
      <c r="K669" s="88"/>
    </row>
    <row r="670" spans="9:11" x14ac:dyDescent="0.3">
      <c r="I670" s="89"/>
      <c r="J670" s="88"/>
      <c r="K670" s="88"/>
    </row>
    <row r="671" spans="9:11" x14ac:dyDescent="0.3">
      <c r="I671" s="89"/>
      <c r="J671" s="88"/>
      <c r="K671" s="88"/>
    </row>
    <row r="672" spans="9:11" x14ac:dyDescent="0.3">
      <c r="I672" s="89"/>
      <c r="J672" s="88"/>
      <c r="K672" s="88"/>
    </row>
    <row r="673" spans="9:11" x14ac:dyDescent="0.3">
      <c r="I673" s="89"/>
      <c r="J673" s="88"/>
      <c r="K673" s="88"/>
    </row>
    <row r="674" spans="9:11" x14ac:dyDescent="0.3">
      <c r="I674" s="89"/>
      <c r="J674" s="88"/>
      <c r="K674" s="88"/>
    </row>
    <row r="675" spans="9:11" x14ac:dyDescent="0.3">
      <c r="I675" s="89"/>
      <c r="J675" s="88"/>
      <c r="K675" s="88"/>
    </row>
    <row r="676" spans="9:11" x14ac:dyDescent="0.3">
      <c r="I676" s="89"/>
      <c r="J676" s="88"/>
      <c r="K676" s="88"/>
    </row>
    <row r="677" spans="9:11" x14ac:dyDescent="0.3">
      <c r="I677" s="89"/>
      <c r="J677" s="88"/>
      <c r="K677" s="88"/>
    </row>
    <row r="678" spans="9:11" x14ac:dyDescent="0.3">
      <c r="I678" s="89"/>
      <c r="J678" s="88"/>
      <c r="K678" s="88"/>
    </row>
    <row r="679" spans="9:11" x14ac:dyDescent="0.3">
      <c r="I679" s="89"/>
      <c r="J679" s="88"/>
      <c r="K679" s="88"/>
    </row>
    <row r="680" spans="9:11" x14ac:dyDescent="0.3">
      <c r="I680" s="89"/>
      <c r="J680" s="88"/>
      <c r="K680" s="88"/>
    </row>
    <row r="681" spans="9:11" x14ac:dyDescent="0.3">
      <c r="I681" s="89"/>
      <c r="J681" s="88"/>
      <c r="K681" s="88"/>
    </row>
    <row r="682" spans="9:11" x14ac:dyDescent="0.3">
      <c r="I682" s="89"/>
      <c r="J682" s="88"/>
      <c r="K682" s="88"/>
    </row>
    <row r="683" spans="9:11" x14ac:dyDescent="0.3">
      <c r="I683" s="89"/>
      <c r="J683" s="88"/>
      <c r="K683" s="88"/>
    </row>
    <row r="684" spans="9:11" x14ac:dyDescent="0.3">
      <c r="I684" s="89"/>
      <c r="J684" s="88"/>
      <c r="K684" s="88"/>
    </row>
    <row r="685" spans="9:11" x14ac:dyDescent="0.3">
      <c r="I685" s="89"/>
      <c r="J685" s="88"/>
      <c r="K685" s="88"/>
    </row>
    <row r="686" spans="9:11" x14ac:dyDescent="0.3">
      <c r="I686" s="89"/>
      <c r="J686" s="88"/>
      <c r="K686" s="88"/>
    </row>
    <row r="687" spans="9:11" x14ac:dyDescent="0.3">
      <c r="I687" s="89"/>
      <c r="J687" s="88"/>
      <c r="K687" s="88"/>
    </row>
    <row r="688" spans="9:11" x14ac:dyDescent="0.3">
      <c r="I688" s="89"/>
      <c r="J688" s="88"/>
      <c r="K688" s="88"/>
    </row>
    <row r="689" spans="9:11" x14ac:dyDescent="0.3">
      <c r="I689" s="89"/>
      <c r="J689" s="88"/>
      <c r="K689" s="88"/>
    </row>
    <row r="690" spans="9:11" x14ac:dyDescent="0.3">
      <c r="I690" s="89"/>
      <c r="J690" s="88"/>
      <c r="K690" s="88"/>
    </row>
    <row r="691" spans="9:11" x14ac:dyDescent="0.3">
      <c r="I691" s="89"/>
      <c r="J691" s="88"/>
      <c r="K691" s="88"/>
    </row>
    <row r="692" spans="9:11" x14ac:dyDescent="0.3">
      <c r="I692" s="89"/>
      <c r="J692" s="88"/>
      <c r="K692" s="88"/>
    </row>
    <row r="693" spans="9:11" x14ac:dyDescent="0.3">
      <c r="I693" s="89"/>
      <c r="J693" s="88"/>
      <c r="K693" s="88"/>
    </row>
    <row r="694" spans="9:11" x14ac:dyDescent="0.3">
      <c r="I694" s="89"/>
      <c r="J694" s="88"/>
      <c r="K694" s="88"/>
    </row>
    <row r="695" spans="9:11" x14ac:dyDescent="0.3">
      <c r="I695" s="89"/>
      <c r="J695" s="88"/>
      <c r="K695" s="88"/>
    </row>
    <row r="696" spans="9:11" x14ac:dyDescent="0.3">
      <c r="I696" s="89"/>
      <c r="J696" s="88"/>
      <c r="K696" s="88"/>
    </row>
    <row r="697" spans="9:11" x14ac:dyDescent="0.3">
      <c r="I697" s="89"/>
      <c r="J697" s="88"/>
      <c r="K697" s="88"/>
    </row>
    <row r="698" spans="9:11" x14ac:dyDescent="0.3">
      <c r="I698" s="89"/>
      <c r="J698" s="88"/>
      <c r="K698" s="88"/>
    </row>
    <row r="699" spans="9:11" x14ac:dyDescent="0.3">
      <c r="I699" s="89"/>
      <c r="J699" s="88"/>
      <c r="K699" s="88"/>
    </row>
    <row r="700" spans="9:11" x14ac:dyDescent="0.3">
      <c r="I700" s="89"/>
      <c r="J700" s="88"/>
      <c r="K700" s="88"/>
    </row>
    <row r="701" spans="9:11" x14ac:dyDescent="0.3">
      <c r="I701" s="89"/>
      <c r="J701" s="88"/>
      <c r="K701" s="88"/>
    </row>
    <row r="702" spans="9:11" x14ac:dyDescent="0.3">
      <c r="I702" s="89"/>
      <c r="J702" s="88"/>
      <c r="K702" s="88"/>
    </row>
    <row r="703" spans="9:11" x14ac:dyDescent="0.3">
      <c r="I703" s="89"/>
      <c r="J703" s="88"/>
      <c r="K703" s="88"/>
    </row>
    <row r="704" spans="9:11" x14ac:dyDescent="0.3">
      <c r="I704" s="89"/>
      <c r="J704" s="88"/>
      <c r="K704" s="88"/>
    </row>
    <row r="705" spans="9:11" x14ac:dyDescent="0.3">
      <c r="I705" s="89"/>
      <c r="J705" s="88"/>
      <c r="K705" s="88"/>
    </row>
    <row r="706" spans="9:11" x14ac:dyDescent="0.3">
      <c r="I706" s="89"/>
      <c r="J706" s="88"/>
      <c r="K706" s="88"/>
    </row>
    <row r="707" spans="9:11" x14ac:dyDescent="0.3">
      <c r="I707" s="89"/>
      <c r="J707" s="88"/>
      <c r="K707" s="88"/>
    </row>
    <row r="708" spans="9:11" x14ac:dyDescent="0.3">
      <c r="I708" s="89"/>
      <c r="J708" s="88"/>
      <c r="K708" s="88"/>
    </row>
    <row r="709" spans="9:11" x14ac:dyDescent="0.3">
      <c r="I709" s="89"/>
      <c r="J709" s="88"/>
      <c r="K709" s="88"/>
    </row>
    <row r="710" spans="9:11" x14ac:dyDescent="0.3">
      <c r="I710" s="89"/>
      <c r="J710" s="88"/>
      <c r="K710" s="88"/>
    </row>
    <row r="711" spans="9:11" x14ac:dyDescent="0.3">
      <c r="I711" s="89"/>
      <c r="J711" s="88"/>
      <c r="K711" s="88"/>
    </row>
    <row r="712" spans="9:11" x14ac:dyDescent="0.3">
      <c r="I712" s="89"/>
      <c r="J712" s="88"/>
      <c r="K712" s="88"/>
    </row>
    <row r="713" spans="9:11" x14ac:dyDescent="0.3">
      <c r="I713" s="89"/>
      <c r="J713" s="88"/>
      <c r="K713" s="88"/>
    </row>
    <row r="714" spans="9:11" x14ac:dyDescent="0.3">
      <c r="I714" s="89"/>
      <c r="J714" s="88"/>
      <c r="K714" s="88"/>
    </row>
    <row r="715" spans="9:11" x14ac:dyDescent="0.3">
      <c r="I715" s="89"/>
      <c r="J715" s="88"/>
      <c r="K715" s="88"/>
    </row>
    <row r="716" spans="9:11" x14ac:dyDescent="0.3">
      <c r="I716" s="89"/>
      <c r="J716" s="88"/>
      <c r="K716" s="88"/>
    </row>
    <row r="717" spans="9:11" x14ac:dyDescent="0.3">
      <c r="I717" s="89"/>
      <c r="J717" s="88"/>
      <c r="K717" s="88"/>
    </row>
    <row r="718" spans="9:11" x14ac:dyDescent="0.3">
      <c r="I718" s="89"/>
      <c r="J718" s="88"/>
      <c r="K718" s="88"/>
    </row>
    <row r="719" spans="9:11" x14ac:dyDescent="0.3">
      <c r="I719" s="89"/>
      <c r="J719" s="88"/>
      <c r="K719" s="88"/>
    </row>
    <row r="720" spans="9:11" x14ac:dyDescent="0.3">
      <c r="I720" s="89"/>
      <c r="J720" s="88"/>
      <c r="K720" s="88"/>
    </row>
    <row r="721" spans="9:11" x14ac:dyDescent="0.3">
      <c r="I721" s="89"/>
      <c r="J721" s="88"/>
      <c r="K721" s="88"/>
    </row>
    <row r="722" spans="9:11" x14ac:dyDescent="0.3">
      <c r="I722" s="89"/>
      <c r="J722" s="88"/>
      <c r="K722" s="88"/>
    </row>
    <row r="723" spans="9:11" x14ac:dyDescent="0.3">
      <c r="I723" s="89"/>
      <c r="J723" s="88"/>
      <c r="K723" s="88"/>
    </row>
    <row r="724" spans="9:11" x14ac:dyDescent="0.3">
      <c r="I724" s="89"/>
      <c r="J724" s="88"/>
      <c r="K724" s="88"/>
    </row>
    <row r="725" spans="9:11" x14ac:dyDescent="0.3">
      <c r="I725" s="89"/>
      <c r="J725" s="88"/>
      <c r="K725" s="88"/>
    </row>
    <row r="726" spans="9:11" x14ac:dyDescent="0.3">
      <c r="I726" s="89"/>
      <c r="J726" s="88"/>
      <c r="K726" s="88"/>
    </row>
    <row r="727" spans="9:11" x14ac:dyDescent="0.3">
      <c r="I727" s="89"/>
      <c r="J727" s="88"/>
      <c r="K727" s="88"/>
    </row>
    <row r="728" spans="9:11" x14ac:dyDescent="0.3">
      <c r="I728" s="89"/>
      <c r="J728" s="88"/>
      <c r="K728" s="88"/>
    </row>
    <row r="729" spans="9:11" x14ac:dyDescent="0.3">
      <c r="I729" s="89"/>
      <c r="J729" s="88"/>
      <c r="K729" s="88"/>
    </row>
    <row r="730" spans="9:11" x14ac:dyDescent="0.3">
      <c r="I730" s="89"/>
      <c r="J730" s="88"/>
      <c r="K730" s="88"/>
    </row>
    <row r="731" spans="9:11" x14ac:dyDescent="0.3">
      <c r="I731" s="89"/>
      <c r="J731" s="88"/>
      <c r="K731" s="88"/>
    </row>
    <row r="732" spans="9:11" x14ac:dyDescent="0.3">
      <c r="I732" s="89"/>
      <c r="J732" s="88"/>
      <c r="K732" s="88"/>
    </row>
    <row r="733" spans="9:11" x14ac:dyDescent="0.3">
      <c r="I733" s="89"/>
      <c r="J733" s="88"/>
      <c r="K733" s="88"/>
    </row>
    <row r="734" spans="9:11" x14ac:dyDescent="0.3">
      <c r="I734" s="89"/>
      <c r="J734" s="88"/>
      <c r="K734" s="88"/>
    </row>
    <row r="735" spans="9:11" x14ac:dyDescent="0.3">
      <c r="I735" s="89"/>
      <c r="J735" s="88"/>
      <c r="K735" s="88"/>
    </row>
    <row r="736" spans="9:11" x14ac:dyDescent="0.3">
      <c r="I736" s="89"/>
      <c r="J736" s="88"/>
      <c r="K736" s="88"/>
    </row>
    <row r="737" spans="9:11" x14ac:dyDescent="0.3">
      <c r="I737" s="89"/>
      <c r="J737" s="88"/>
      <c r="K737" s="88"/>
    </row>
    <row r="738" spans="9:11" x14ac:dyDescent="0.3">
      <c r="I738" s="89"/>
      <c r="J738" s="88"/>
      <c r="K738" s="88"/>
    </row>
    <row r="739" spans="9:11" x14ac:dyDescent="0.3">
      <c r="I739" s="89"/>
      <c r="J739" s="88"/>
      <c r="K739" s="88"/>
    </row>
    <row r="740" spans="9:11" x14ac:dyDescent="0.3">
      <c r="I740" s="89"/>
      <c r="J740" s="88"/>
      <c r="K740" s="88"/>
    </row>
    <row r="741" spans="9:11" x14ac:dyDescent="0.3">
      <c r="I741" s="89"/>
      <c r="J741" s="88"/>
      <c r="K741" s="88"/>
    </row>
    <row r="742" spans="9:11" x14ac:dyDescent="0.3">
      <c r="I742" s="89"/>
      <c r="J742" s="88"/>
      <c r="K742" s="88"/>
    </row>
    <row r="743" spans="9:11" x14ac:dyDescent="0.3">
      <c r="I743" s="89"/>
      <c r="J743" s="88"/>
      <c r="K743" s="88"/>
    </row>
    <row r="744" spans="9:11" x14ac:dyDescent="0.3">
      <c r="I744" s="89"/>
      <c r="J744" s="88"/>
      <c r="K744" s="88"/>
    </row>
    <row r="745" spans="9:11" x14ac:dyDescent="0.3">
      <c r="I745" s="89"/>
      <c r="J745" s="88"/>
      <c r="K745" s="88"/>
    </row>
    <row r="746" spans="9:11" x14ac:dyDescent="0.3">
      <c r="I746" s="89"/>
      <c r="J746" s="88"/>
      <c r="K746" s="88"/>
    </row>
    <row r="747" spans="9:11" x14ac:dyDescent="0.3">
      <c r="I747" s="89"/>
      <c r="J747" s="88"/>
      <c r="K747" s="88"/>
    </row>
    <row r="748" spans="9:11" x14ac:dyDescent="0.3">
      <c r="I748" s="89"/>
      <c r="J748" s="88"/>
      <c r="K748" s="88"/>
    </row>
    <row r="749" spans="9:11" x14ac:dyDescent="0.3">
      <c r="I749" s="89"/>
      <c r="J749" s="88"/>
      <c r="K749" s="88"/>
    </row>
    <row r="750" spans="9:11" x14ac:dyDescent="0.3">
      <c r="I750" s="89"/>
      <c r="J750" s="88"/>
      <c r="K750" s="88"/>
    </row>
    <row r="751" spans="9:11" x14ac:dyDescent="0.3">
      <c r="I751" s="89"/>
      <c r="J751" s="88"/>
      <c r="K751" s="88"/>
    </row>
    <row r="752" spans="9:11" x14ac:dyDescent="0.3">
      <c r="I752" s="89"/>
      <c r="J752" s="88"/>
      <c r="K752" s="88"/>
    </row>
    <row r="753" spans="9:11" x14ac:dyDescent="0.3">
      <c r="I753" s="89"/>
      <c r="J753" s="88"/>
      <c r="K753" s="88"/>
    </row>
    <row r="754" spans="9:11" x14ac:dyDescent="0.3">
      <c r="I754" s="89"/>
      <c r="J754" s="88"/>
      <c r="K754" s="88"/>
    </row>
    <row r="755" spans="9:11" x14ac:dyDescent="0.3">
      <c r="I755" s="89"/>
      <c r="J755" s="88"/>
      <c r="K755" s="88"/>
    </row>
    <row r="756" spans="9:11" x14ac:dyDescent="0.3">
      <c r="I756" s="89"/>
      <c r="J756" s="88"/>
      <c r="K756" s="88"/>
    </row>
    <row r="757" spans="9:11" x14ac:dyDescent="0.3">
      <c r="I757" s="89"/>
      <c r="J757" s="88"/>
      <c r="K757" s="88"/>
    </row>
    <row r="758" spans="9:11" x14ac:dyDescent="0.3">
      <c r="I758" s="89"/>
      <c r="J758" s="88"/>
      <c r="K758" s="88"/>
    </row>
    <row r="759" spans="9:11" x14ac:dyDescent="0.3">
      <c r="I759" s="89"/>
      <c r="J759" s="88"/>
      <c r="K759" s="88"/>
    </row>
    <row r="760" spans="9:11" x14ac:dyDescent="0.3">
      <c r="I760" s="89"/>
      <c r="J760" s="88"/>
      <c r="K760" s="88"/>
    </row>
    <row r="761" spans="9:11" x14ac:dyDescent="0.3">
      <c r="I761" s="89"/>
      <c r="J761" s="88"/>
      <c r="K761" s="88"/>
    </row>
    <row r="762" spans="9:11" x14ac:dyDescent="0.3">
      <c r="I762" s="89"/>
      <c r="J762" s="88"/>
      <c r="K762" s="88"/>
    </row>
    <row r="763" spans="9:11" x14ac:dyDescent="0.3">
      <c r="I763" s="89"/>
      <c r="J763" s="88"/>
      <c r="K763" s="88"/>
    </row>
    <row r="764" spans="9:11" x14ac:dyDescent="0.3">
      <c r="I764" s="89"/>
      <c r="J764" s="88"/>
      <c r="K764" s="88"/>
    </row>
    <row r="765" spans="9:11" x14ac:dyDescent="0.3">
      <c r="I765" s="89"/>
      <c r="J765" s="88"/>
      <c r="K765" s="88"/>
    </row>
    <row r="766" spans="9:11" x14ac:dyDescent="0.3">
      <c r="I766" s="89"/>
      <c r="J766" s="88"/>
      <c r="K766" s="88"/>
    </row>
    <row r="767" spans="9:11" x14ac:dyDescent="0.3">
      <c r="I767" s="89"/>
      <c r="J767" s="88"/>
      <c r="K767" s="88"/>
    </row>
    <row r="768" spans="9:11" x14ac:dyDescent="0.3">
      <c r="I768" s="89"/>
      <c r="J768" s="88"/>
      <c r="K768" s="88"/>
    </row>
    <row r="769" spans="9:11" x14ac:dyDescent="0.3">
      <c r="I769" s="89"/>
      <c r="J769" s="88"/>
      <c r="K769" s="88"/>
    </row>
    <row r="770" spans="9:11" x14ac:dyDescent="0.3">
      <c r="I770" s="89"/>
      <c r="J770" s="88"/>
      <c r="K770" s="88"/>
    </row>
    <row r="771" spans="9:11" x14ac:dyDescent="0.3">
      <c r="I771" s="89"/>
      <c r="J771" s="88"/>
      <c r="K771" s="88"/>
    </row>
    <row r="772" spans="9:11" x14ac:dyDescent="0.3">
      <c r="I772" s="89"/>
      <c r="J772" s="88"/>
      <c r="K772" s="88"/>
    </row>
    <row r="773" spans="9:11" x14ac:dyDescent="0.3">
      <c r="I773" s="89"/>
      <c r="J773" s="88"/>
      <c r="K773" s="88"/>
    </row>
    <row r="774" spans="9:11" x14ac:dyDescent="0.3">
      <c r="I774" s="89"/>
      <c r="J774" s="88"/>
      <c r="K774" s="88"/>
    </row>
    <row r="775" spans="9:11" x14ac:dyDescent="0.3">
      <c r="I775" s="89"/>
      <c r="J775" s="88"/>
      <c r="K775" s="88"/>
    </row>
    <row r="776" spans="9:11" x14ac:dyDescent="0.3">
      <c r="I776" s="89"/>
      <c r="J776" s="88"/>
      <c r="K776" s="88"/>
    </row>
    <row r="777" spans="9:11" x14ac:dyDescent="0.3">
      <c r="I777" s="89"/>
      <c r="J777" s="88"/>
      <c r="K777" s="88"/>
    </row>
    <row r="778" spans="9:11" x14ac:dyDescent="0.3">
      <c r="I778" s="89"/>
      <c r="J778" s="88"/>
      <c r="K778" s="88"/>
    </row>
    <row r="779" spans="9:11" x14ac:dyDescent="0.3">
      <c r="I779" s="89"/>
      <c r="J779" s="88"/>
      <c r="K779" s="88"/>
    </row>
    <row r="780" spans="9:11" x14ac:dyDescent="0.3">
      <c r="I780" s="89"/>
      <c r="J780" s="88"/>
      <c r="K780" s="88"/>
    </row>
    <row r="781" spans="9:11" x14ac:dyDescent="0.3">
      <c r="I781" s="89"/>
      <c r="J781" s="88"/>
      <c r="K781" s="88"/>
    </row>
    <row r="782" spans="9:11" x14ac:dyDescent="0.3">
      <c r="I782" s="89"/>
      <c r="J782" s="88"/>
      <c r="K782" s="88"/>
    </row>
    <row r="783" spans="9:11" x14ac:dyDescent="0.3">
      <c r="I783" s="89"/>
      <c r="J783" s="88"/>
      <c r="K783" s="88"/>
    </row>
    <row r="784" spans="9:11" x14ac:dyDescent="0.3">
      <c r="I784" s="89"/>
      <c r="J784" s="88"/>
      <c r="K784" s="88"/>
    </row>
    <row r="785" spans="9:11" x14ac:dyDescent="0.3">
      <c r="I785" s="89"/>
      <c r="J785" s="88"/>
      <c r="K785" s="88"/>
    </row>
    <row r="786" spans="9:11" x14ac:dyDescent="0.3">
      <c r="I786" s="89"/>
      <c r="J786" s="88"/>
      <c r="K786" s="88"/>
    </row>
    <row r="787" spans="9:11" x14ac:dyDescent="0.3">
      <c r="I787" s="89"/>
      <c r="J787" s="88"/>
      <c r="K787" s="88"/>
    </row>
    <row r="788" spans="9:11" x14ac:dyDescent="0.3">
      <c r="I788" s="89"/>
      <c r="J788" s="88"/>
      <c r="K788" s="88"/>
    </row>
    <row r="789" spans="9:11" x14ac:dyDescent="0.3">
      <c r="I789" s="89"/>
      <c r="J789" s="88"/>
      <c r="K789" s="88"/>
    </row>
    <row r="790" spans="9:11" x14ac:dyDescent="0.3">
      <c r="I790" s="89"/>
      <c r="J790" s="88"/>
      <c r="K790" s="88"/>
    </row>
    <row r="791" spans="9:11" x14ac:dyDescent="0.3">
      <c r="I791" s="89"/>
      <c r="J791" s="88"/>
      <c r="K791" s="88"/>
    </row>
    <row r="792" spans="9:11" x14ac:dyDescent="0.3">
      <c r="I792" s="89"/>
      <c r="J792" s="88"/>
      <c r="K792" s="88"/>
    </row>
    <row r="793" spans="9:11" x14ac:dyDescent="0.3">
      <c r="I793" s="89"/>
      <c r="J793" s="88"/>
      <c r="K793" s="88"/>
    </row>
    <row r="794" spans="9:11" x14ac:dyDescent="0.3">
      <c r="I794" s="89"/>
      <c r="J794" s="88"/>
      <c r="K794" s="88"/>
    </row>
    <row r="795" spans="9:11" x14ac:dyDescent="0.3">
      <c r="I795" s="89"/>
      <c r="J795" s="88"/>
      <c r="K795" s="88"/>
    </row>
    <row r="796" spans="9:11" x14ac:dyDescent="0.3">
      <c r="I796" s="89"/>
      <c r="J796" s="88"/>
      <c r="K796" s="88"/>
    </row>
    <row r="797" spans="9:11" x14ac:dyDescent="0.3">
      <c r="I797" s="89"/>
      <c r="J797" s="88"/>
      <c r="K797" s="88"/>
    </row>
    <row r="798" spans="9:11" x14ac:dyDescent="0.3">
      <c r="I798" s="89"/>
      <c r="J798" s="88"/>
      <c r="K798" s="88"/>
    </row>
    <row r="799" spans="9:11" x14ac:dyDescent="0.3">
      <c r="I799" s="89"/>
      <c r="J799" s="88"/>
      <c r="K799" s="88"/>
    </row>
    <row r="800" spans="9:11" x14ac:dyDescent="0.3">
      <c r="I800" s="89"/>
      <c r="J800" s="88"/>
      <c r="K800" s="88"/>
    </row>
    <row r="801" spans="9:11" x14ac:dyDescent="0.3">
      <c r="I801" s="89"/>
      <c r="J801" s="88"/>
      <c r="K801" s="88"/>
    </row>
    <row r="802" spans="9:11" x14ac:dyDescent="0.3">
      <c r="I802" s="89"/>
      <c r="J802" s="88"/>
      <c r="K802" s="88"/>
    </row>
    <row r="803" spans="9:11" x14ac:dyDescent="0.3">
      <c r="I803" s="89"/>
      <c r="J803" s="88"/>
      <c r="K803" s="88"/>
    </row>
    <row r="804" spans="9:11" x14ac:dyDescent="0.3">
      <c r="I804" s="89"/>
      <c r="J804" s="88"/>
      <c r="K804" s="88"/>
    </row>
    <row r="805" spans="9:11" x14ac:dyDescent="0.3">
      <c r="I805" s="89"/>
      <c r="J805" s="88"/>
      <c r="K805" s="88"/>
    </row>
    <row r="806" spans="9:11" x14ac:dyDescent="0.3">
      <c r="I806" s="89"/>
      <c r="J806" s="88"/>
      <c r="K806" s="88"/>
    </row>
    <row r="807" spans="9:11" x14ac:dyDescent="0.3">
      <c r="I807" s="89"/>
      <c r="J807" s="88"/>
      <c r="K807" s="88"/>
    </row>
    <row r="808" spans="9:11" x14ac:dyDescent="0.3">
      <c r="I808" s="89"/>
      <c r="J808" s="88"/>
      <c r="K808" s="88"/>
    </row>
    <row r="809" spans="9:11" x14ac:dyDescent="0.3">
      <c r="I809" s="89"/>
      <c r="J809" s="88"/>
      <c r="K809" s="88"/>
    </row>
    <row r="810" spans="9:11" x14ac:dyDescent="0.3">
      <c r="I810" s="89"/>
      <c r="J810" s="88"/>
      <c r="K810" s="88"/>
    </row>
    <row r="811" spans="9:11" x14ac:dyDescent="0.3">
      <c r="I811" s="89"/>
      <c r="J811" s="88"/>
      <c r="K811" s="88"/>
    </row>
    <row r="812" spans="9:11" x14ac:dyDescent="0.3">
      <c r="I812" s="89"/>
      <c r="J812" s="88"/>
      <c r="K812" s="88"/>
    </row>
    <row r="813" spans="9:11" x14ac:dyDescent="0.3">
      <c r="I813" s="89"/>
      <c r="J813" s="88"/>
      <c r="K813" s="88"/>
    </row>
    <row r="814" spans="9:11" x14ac:dyDescent="0.3">
      <c r="I814" s="89"/>
      <c r="J814" s="88"/>
      <c r="K814" s="88"/>
    </row>
    <row r="815" spans="9:11" x14ac:dyDescent="0.3">
      <c r="I815" s="89"/>
      <c r="J815" s="88"/>
      <c r="K815" s="88"/>
    </row>
    <row r="816" spans="9:11" x14ac:dyDescent="0.3">
      <c r="I816" s="89"/>
      <c r="J816" s="88"/>
      <c r="K816" s="88"/>
    </row>
    <row r="817" spans="9:11" x14ac:dyDescent="0.3">
      <c r="I817" s="89"/>
      <c r="J817" s="88"/>
      <c r="K817" s="88"/>
    </row>
    <row r="818" spans="9:11" x14ac:dyDescent="0.3">
      <c r="I818" s="89"/>
      <c r="J818" s="88"/>
      <c r="K818" s="88"/>
    </row>
    <row r="819" spans="9:11" x14ac:dyDescent="0.3">
      <c r="I819" s="89"/>
      <c r="J819" s="88"/>
      <c r="K819" s="88"/>
    </row>
    <row r="820" spans="9:11" x14ac:dyDescent="0.3">
      <c r="I820" s="89"/>
      <c r="J820" s="88"/>
      <c r="K820" s="88"/>
    </row>
    <row r="821" spans="9:11" x14ac:dyDescent="0.3">
      <c r="I821" s="89"/>
      <c r="J821" s="88"/>
      <c r="K821" s="88"/>
    </row>
    <row r="822" spans="9:11" x14ac:dyDescent="0.3">
      <c r="I822" s="89"/>
      <c r="J822" s="88"/>
      <c r="K822" s="88"/>
    </row>
    <row r="823" spans="9:11" x14ac:dyDescent="0.3">
      <c r="I823" s="89"/>
      <c r="J823" s="88"/>
      <c r="K823" s="88"/>
    </row>
    <row r="824" spans="9:11" x14ac:dyDescent="0.3">
      <c r="I824" s="89"/>
      <c r="J824" s="88"/>
      <c r="K824" s="88"/>
    </row>
    <row r="825" spans="9:11" x14ac:dyDescent="0.3">
      <c r="I825" s="89"/>
      <c r="J825" s="88"/>
      <c r="K825" s="88"/>
    </row>
    <row r="826" spans="9:11" x14ac:dyDescent="0.3">
      <c r="I826" s="89"/>
      <c r="J826" s="88"/>
      <c r="K826" s="88"/>
    </row>
    <row r="827" spans="9:11" x14ac:dyDescent="0.3">
      <c r="I827" s="89"/>
      <c r="J827" s="88"/>
      <c r="K827" s="88"/>
    </row>
    <row r="828" spans="9:11" x14ac:dyDescent="0.3">
      <c r="I828" s="89"/>
      <c r="J828" s="88"/>
      <c r="K828" s="88"/>
    </row>
    <row r="829" spans="9:11" x14ac:dyDescent="0.3">
      <c r="I829" s="89"/>
      <c r="J829" s="88"/>
      <c r="K829" s="88"/>
    </row>
    <row r="830" spans="9:11" x14ac:dyDescent="0.3">
      <c r="I830" s="89"/>
      <c r="J830" s="88"/>
      <c r="K830" s="88"/>
    </row>
    <row r="831" spans="9:11" x14ac:dyDescent="0.3">
      <c r="I831" s="89"/>
      <c r="J831" s="88"/>
      <c r="K831" s="88"/>
    </row>
    <row r="832" spans="9:11" x14ac:dyDescent="0.3">
      <c r="I832" s="89"/>
      <c r="J832" s="88"/>
      <c r="K832" s="88"/>
    </row>
    <row r="833" spans="9:11" x14ac:dyDescent="0.3">
      <c r="I833" s="89"/>
      <c r="J833" s="88"/>
      <c r="K833" s="88"/>
    </row>
    <row r="834" spans="9:11" x14ac:dyDescent="0.3">
      <c r="I834" s="89"/>
      <c r="J834" s="88"/>
      <c r="K834" s="88"/>
    </row>
    <row r="835" spans="9:11" x14ac:dyDescent="0.3">
      <c r="I835" s="89"/>
      <c r="J835" s="88"/>
      <c r="K835" s="88"/>
    </row>
    <row r="836" spans="9:11" x14ac:dyDescent="0.3">
      <c r="I836" s="89"/>
      <c r="J836" s="88"/>
      <c r="K836" s="88"/>
    </row>
    <row r="837" spans="9:11" x14ac:dyDescent="0.3">
      <c r="I837" s="89"/>
      <c r="J837" s="88"/>
      <c r="K837" s="88"/>
    </row>
    <row r="838" spans="9:11" x14ac:dyDescent="0.3">
      <c r="I838" s="89"/>
      <c r="J838" s="88"/>
      <c r="K838" s="88"/>
    </row>
    <row r="839" spans="9:11" x14ac:dyDescent="0.3">
      <c r="I839" s="89"/>
      <c r="J839" s="88"/>
      <c r="K839" s="88"/>
    </row>
    <row r="840" spans="9:11" x14ac:dyDescent="0.3">
      <c r="I840" s="89"/>
      <c r="J840" s="88"/>
      <c r="K840" s="88"/>
    </row>
    <row r="841" spans="9:11" x14ac:dyDescent="0.3">
      <c r="I841" s="89"/>
      <c r="J841" s="88"/>
      <c r="K841" s="88"/>
    </row>
    <row r="842" spans="9:11" x14ac:dyDescent="0.3">
      <c r="I842" s="89"/>
      <c r="J842" s="88"/>
      <c r="K842" s="88"/>
    </row>
    <row r="843" spans="9:11" x14ac:dyDescent="0.3">
      <c r="I843" s="89"/>
      <c r="J843" s="88"/>
      <c r="K843" s="88"/>
    </row>
    <row r="844" spans="9:11" x14ac:dyDescent="0.3">
      <c r="I844" s="89"/>
      <c r="J844" s="88"/>
      <c r="K844" s="88"/>
    </row>
    <row r="845" spans="9:11" x14ac:dyDescent="0.3">
      <c r="I845" s="89"/>
      <c r="J845" s="88"/>
      <c r="K845" s="88"/>
    </row>
    <row r="846" spans="9:11" x14ac:dyDescent="0.3">
      <c r="I846" s="89"/>
      <c r="J846" s="88"/>
      <c r="K846" s="88"/>
    </row>
    <row r="847" spans="9:11" x14ac:dyDescent="0.3">
      <c r="I847" s="89"/>
      <c r="J847" s="88"/>
      <c r="K847" s="88"/>
    </row>
    <row r="848" spans="9:11" x14ac:dyDescent="0.3">
      <c r="I848" s="89"/>
      <c r="J848" s="88"/>
      <c r="K848" s="88"/>
    </row>
    <row r="849" spans="9:11" x14ac:dyDescent="0.3">
      <c r="I849" s="89"/>
      <c r="J849" s="88"/>
      <c r="K849" s="88"/>
    </row>
    <row r="850" spans="9:11" x14ac:dyDescent="0.3">
      <c r="I850" s="89"/>
      <c r="J850" s="88"/>
      <c r="K850" s="88"/>
    </row>
    <row r="851" spans="9:11" x14ac:dyDescent="0.3">
      <c r="I851" s="89"/>
      <c r="J851" s="88"/>
      <c r="K851" s="88"/>
    </row>
    <row r="852" spans="9:11" x14ac:dyDescent="0.3">
      <c r="I852" s="89"/>
      <c r="J852" s="88"/>
      <c r="K852" s="88"/>
    </row>
    <row r="853" spans="9:11" x14ac:dyDescent="0.3">
      <c r="I853" s="89"/>
      <c r="J853" s="88"/>
      <c r="K853" s="88"/>
    </row>
    <row r="854" spans="9:11" x14ac:dyDescent="0.3">
      <c r="I854" s="89"/>
      <c r="J854" s="88"/>
      <c r="K854" s="88"/>
    </row>
    <row r="855" spans="9:11" x14ac:dyDescent="0.3">
      <c r="I855" s="89"/>
      <c r="J855" s="88"/>
      <c r="K855" s="88"/>
    </row>
    <row r="856" spans="9:11" x14ac:dyDescent="0.3">
      <c r="I856" s="89"/>
      <c r="J856" s="88"/>
      <c r="K856" s="88"/>
    </row>
    <row r="857" spans="9:11" x14ac:dyDescent="0.3">
      <c r="I857" s="89"/>
      <c r="J857" s="88"/>
      <c r="K857" s="88"/>
    </row>
    <row r="858" spans="9:11" x14ac:dyDescent="0.3">
      <c r="I858" s="89"/>
      <c r="J858" s="88"/>
      <c r="K858" s="88"/>
    </row>
    <row r="859" spans="9:11" x14ac:dyDescent="0.3">
      <c r="I859" s="89"/>
      <c r="J859" s="88"/>
      <c r="K859" s="88"/>
    </row>
    <row r="860" spans="9:11" x14ac:dyDescent="0.3">
      <c r="I860" s="89"/>
      <c r="J860" s="88"/>
      <c r="K860" s="88"/>
    </row>
    <row r="861" spans="9:11" x14ac:dyDescent="0.3">
      <c r="I861" s="89"/>
      <c r="J861" s="88"/>
      <c r="K861" s="88"/>
    </row>
    <row r="862" spans="9:11" x14ac:dyDescent="0.3">
      <c r="I862" s="89"/>
      <c r="J862" s="88"/>
      <c r="K862" s="88"/>
    </row>
    <row r="863" spans="9:11" x14ac:dyDescent="0.3">
      <c r="I863" s="89"/>
      <c r="J863" s="88"/>
      <c r="K863" s="88"/>
    </row>
    <row r="864" spans="9:11" x14ac:dyDescent="0.3">
      <c r="I864" s="89"/>
      <c r="J864" s="88"/>
      <c r="K864" s="88"/>
    </row>
    <row r="865" spans="9:11" x14ac:dyDescent="0.3">
      <c r="I865" s="89"/>
      <c r="J865" s="88"/>
      <c r="K865" s="88"/>
    </row>
    <row r="866" spans="9:11" x14ac:dyDescent="0.3">
      <c r="I866" s="89"/>
      <c r="J866" s="88"/>
      <c r="K866" s="88"/>
    </row>
    <row r="867" spans="9:11" x14ac:dyDescent="0.3">
      <c r="I867" s="89"/>
      <c r="J867" s="88"/>
      <c r="K867" s="88"/>
    </row>
    <row r="868" spans="9:11" x14ac:dyDescent="0.3">
      <c r="I868" s="89"/>
      <c r="J868" s="88"/>
      <c r="K868" s="88"/>
    </row>
    <row r="869" spans="9:11" x14ac:dyDescent="0.3">
      <c r="I869" s="89"/>
      <c r="J869" s="88"/>
      <c r="K869" s="88"/>
    </row>
    <row r="870" spans="9:11" x14ac:dyDescent="0.3">
      <c r="I870" s="89"/>
      <c r="J870" s="88"/>
      <c r="K870" s="88"/>
    </row>
    <row r="871" spans="9:11" x14ac:dyDescent="0.3">
      <c r="I871" s="89"/>
      <c r="J871" s="88"/>
      <c r="K871" s="88"/>
    </row>
    <row r="872" spans="9:11" x14ac:dyDescent="0.3">
      <c r="I872" s="89"/>
      <c r="J872" s="88"/>
      <c r="K872" s="88"/>
    </row>
    <row r="873" spans="9:11" x14ac:dyDescent="0.3">
      <c r="I873" s="89"/>
      <c r="J873" s="88"/>
      <c r="K873" s="88"/>
    </row>
    <row r="874" spans="9:11" x14ac:dyDescent="0.3">
      <c r="I874" s="89"/>
      <c r="J874" s="88"/>
      <c r="K874" s="88"/>
    </row>
    <row r="875" spans="9:11" x14ac:dyDescent="0.3">
      <c r="I875" s="89"/>
      <c r="J875" s="88"/>
      <c r="K875" s="88"/>
    </row>
    <row r="876" spans="9:11" x14ac:dyDescent="0.3">
      <c r="I876" s="89"/>
      <c r="J876" s="88"/>
      <c r="K876" s="88"/>
    </row>
    <row r="877" spans="9:11" x14ac:dyDescent="0.3">
      <c r="I877" s="89"/>
      <c r="J877" s="88"/>
      <c r="K877" s="88"/>
    </row>
    <row r="878" spans="9:11" x14ac:dyDescent="0.3">
      <c r="I878" s="89"/>
      <c r="J878" s="88"/>
      <c r="K878" s="88"/>
    </row>
    <row r="879" spans="9:11" x14ac:dyDescent="0.3">
      <c r="I879" s="89"/>
      <c r="J879" s="88"/>
      <c r="K879" s="88"/>
    </row>
    <row r="880" spans="9:11" x14ac:dyDescent="0.3">
      <c r="I880" s="89"/>
      <c r="J880" s="88"/>
      <c r="K880" s="88"/>
    </row>
    <row r="881" spans="9:11" x14ac:dyDescent="0.3">
      <c r="I881" s="89"/>
      <c r="J881" s="88"/>
      <c r="K881" s="88"/>
    </row>
    <row r="882" spans="9:11" x14ac:dyDescent="0.3">
      <c r="I882" s="89"/>
      <c r="J882" s="88"/>
      <c r="K882" s="88"/>
    </row>
    <row r="883" spans="9:11" x14ac:dyDescent="0.3">
      <c r="I883" s="89"/>
      <c r="J883" s="88"/>
      <c r="K883" s="88"/>
    </row>
    <row r="884" spans="9:11" x14ac:dyDescent="0.3">
      <c r="I884" s="89"/>
      <c r="J884" s="88"/>
      <c r="K884" s="88"/>
    </row>
    <row r="885" spans="9:11" x14ac:dyDescent="0.3">
      <c r="I885" s="89"/>
      <c r="J885" s="88"/>
      <c r="K885" s="88"/>
    </row>
    <row r="886" spans="9:11" x14ac:dyDescent="0.3">
      <c r="I886" s="89"/>
      <c r="J886" s="88"/>
      <c r="K886" s="88"/>
    </row>
    <row r="887" spans="9:11" x14ac:dyDescent="0.3">
      <c r="I887" s="89"/>
      <c r="J887" s="88"/>
      <c r="K887" s="88"/>
    </row>
    <row r="888" spans="9:11" x14ac:dyDescent="0.3">
      <c r="I888" s="89"/>
      <c r="J888" s="88"/>
      <c r="K888" s="88"/>
    </row>
    <row r="889" spans="9:11" x14ac:dyDescent="0.3">
      <c r="I889" s="89"/>
      <c r="J889" s="88"/>
      <c r="K889" s="88"/>
    </row>
    <row r="890" spans="9:11" x14ac:dyDescent="0.3">
      <c r="I890" s="89"/>
      <c r="J890" s="88"/>
      <c r="K890" s="88"/>
    </row>
    <row r="891" spans="9:11" x14ac:dyDescent="0.3">
      <c r="I891" s="89"/>
      <c r="J891" s="88"/>
      <c r="K891" s="88"/>
    </row>
    <row r="892" spans="9:11" x14ac:dyDescent="0.3">
      <c r="I892" s="89"/>
      <c r="J892" s="88"/>
      <c r="K892" s="88"/>
    </row>
    <row r="893" spans="9:11" x14ac:dyDescent="0.3">
      <c r="I893" s="89"/>
      <c r="J893" s="88"/>
      <c r="K893" s="88"/>
    </row>
    <row r="894" spans="9:11" x14ac:dyDescent="0.3">
      <c r="I894" s="89"/>
      <c r="J894" s="88"/>
      <c r="K894" s="88"/>
    </row>
    <row r="895" spans="9:11" x14ac:dyDescent="0.3">
      <c r="I895" s="89"/>
      <c r="J895" s="88"/>
      <c r="K895" s="88"/>
    </row>
    <row r="896" spans="9:11" x14ac:dyDescent="0.3">
      <c r="I896" s="89"/>
      <c r="J896" s="88"/>
      <c r="K896" s="88"/>
    </row>
    <row r="897" spans="9:11" x14ac:dyDescent="0.3">
      <c r="I897" s="89"/>
      <c r="J897" s="88"/>
      <c r="K897" s="88"/>
    </row>
    <row r="898" spans="9:11" x14ac:dyDescent="0.3">
      <c r="I898" s="89"/>
      <c r="J898" s="88"/>
      <c r="K898" s="88"/>
    </row>
    <row r="899" spans="9:11" x14ac:dyDescent="0.3">
      <c r="I899" s="89"/>
      <c r="J899" s="88"/>
      <c r="K899" s="88"/>
    </row>
    <row r="900" spans="9:11" x14ac:dyDescent="0.3">
      <c r="I900" s="89"/>
      <c r="J900" s="88"/>
      <c r="K900" s="88"/>
    </row>
    <row r="901" spans="9:11" x14ac:dyDescent="0.3">
      <c r="I901" s="89"/>
      <c r="J901" s="88"/>
      <c r="K901" s="88"/>
    </row>
    <row r="902" spans="9:11" x14ac:dyDescent="0.3">
      <c r="I902" s="89"/>
      <c r="J902" s="88"/>
      <c r="K902" s="88"/>
    </row>
    <row r="903" spans="9:11" x14ac:dyDescent="0.3">
      <c r="I903" s="89"/>
      <c r="J903" s="88"/>
      <c r="K903" s="88"/>
    </row>
    <row r="904" spans="9:11" x14ac:dyDescent="0.3">
      <c r="I904" s="89"/>
      <c r="J904" s="88"/>
      <c r="K904" s="88"/>
    </row>
    <row r="905" spans="9:11" x14ac:dyDescent="0.3">
      <c r="I905" s="89"/>
      <c r="J905" s="88"/>
      <c r="K905" s="88"/>
    </row>
    <row r="906" spans="9:11" x14ac:dyDescent="0.3">
      <c r="I906" s="89"/>
      <c r="J906" s="88"/>
      <c r="K906" s="88"/>
    </row>
    <row r="907" spans="9:11" x14ac:dyDescent="0.3">
      <c r="I907" s="89"/>
      <c r="J907" s="88"/>
      <c r="K907" s="88"/>
    </row>
    <row r="908" spans="9:11" x14ac:dyDescent="0.3">
      <c r="I908" s="89"/>
      <c r="J908" s="88"/>
      <c r="K908" s="88"/>
    </row>
    <row r="909" spans="9:11" x14ac:dyDescent="0.3">
      <c r="I909" s="89"/>
      <c r="J909" s="88"/>
      <c r="K909" s="88"/>
    </row>
    <row r="910" spans="9:11" x14ac:dyDescent="0.3">
      <c r="I910" s="89"/>
      <c r="J910" s="88"/>
      <c r="K910" s="88"/>
    </row>
    <row r="911" spans="9:11" x14ac:dyDescent="0.3">
      <c r="I911" s="89"/>
      <c r="J911" s="88"/>
      <c r="K911" s="88"/>
    </row>
    <row r="912" spans="9:11" x14ac:dyDescent="0.3">
      <c r="I912" s="89"/>
      <c r="J912" s="88"/>
      <c r="K912" s="88"/>
    </row>
    <row r="913" spans="9:11" x14ac:dyDescent="0.3">
      <c r="I913" s="89"/>
      <c r="J913" s="88"/>
      <c r="K913" s="88"/>
    </row>
    <row r="914" spans="9:11" x14ac:dyDescent="0.3">
      <c r="I914" s="89"/>
      <c r="J914" s="88"/>
      <c r="K914" s="88"/>
    </row>
    <row r="915" spans="9:11" x14ac:dyDescent="0.3">
      <c r="I915" s="89"/>
      <c r="J915" s="88"/>
      <c r="K915" s="88"/>
    </row>
    <row r="916" spans="9:11" x14ac:dyDescent="0.3">
      <c r="I916" s="89"/>
      <c r="J916" s="88"/>
      <c r="K916" s="88"/>
    </row>
    <row r="917" spans="9:11" x14ac:dyDescent="0.3">
      <c r="I917" s="89"/>
      <c r="J917" s="88"/>
      <c r="K917" s="88"/>
    </row>
    <row r="918" spans="9:11" x14ac:dyDescent="0.3">
      <c r="I918" s="89"/>
      <c r="J918" s="88"/>
      <c r="K918" s="88"/>
    </row>
    <row r="919" spans="9:11" x14ac:dyDescent="0.3">
      <c r="I919" s="89"/>
      <c r="J919" s="88"/>
      <c r="K919" s="88"/>
    </row>
    <row r="920" spans="9:11" x14ac:dyDescent="0.3">
      <c r="I920" s="89"/>
      <c r="J920" s="88"/>
      <c r="K920" s="88"/>
    </row>
    <row r="921" spans="9:11" x14ac:dyDescent="0.3">
      <c r="I921" s="89"/>
      <c r="J921" s="88"/>
      <c r="K921" s="88"/>
    </row>
    <row r="922" spans="9:11" x14ac:dyDescent="0.3">
      <c r="I922" s="89"/>
      <c r="J922" s="88"/>
      <c r="K922" s="88"/>
    </row>
    <row r="923" spans="9:11" x14ac:dyDescent="0.3">
      <c r="I923" s="89"/>
      <c r="J923" s="88"/>
      <c r="K923" s="88"/>
    </row>
    <row r="924" spans="9:11" x14ac:dyDescent="0.3">
      <c r="I924" s="89"/>
      <c r="J924" s="88"/>
      <c r="K924" s="88"/>
    </row>
    <row r="925" spans="9:11" x14ac:dyDescent="0.3">
      <c r="I925" s="89"/>
      <c r="J925" s="88"/>
      <c r="K925" s="88"/>
    </row>
    <row r="926" spans="9:11" x14ac:dyDescent="0.3">
      <c r="I926" s="89"/>
      <c r="J926" s="88"/>
      <c r="K926" s="88"/>
    </row>
    <row r="927" spans="9:11" x14ac:dyDescent="0.3">
      <c r="I927" s="89"/>
      <c r="J927" s="88"/>
      <c r="K927" s="88"/>
    </row>
    <row r="928" spans="9:11" x14ac:dyDescent="0.3">
      <c r="I928" s="89"/>
      <c r="J928" s="88"/>
      <c r="K928" s="88"/>
    </row>
    <row r="929" spans="9:11" x14ac:dyDescent="0.3">
      <c r="I929" s="89"/>
      <c r="J929" s="88"/>
      <c r="K929" s="88"/>
    </row>
    <row r="930" spans="9:11" x14ac:dyDescent="0.3">
      <c r="I930" s="89"/>
      <c r="J930" s="88"/>
      <c r="K930" s="88"/>
    </row>
    <row r="931" spans="9:11" x14ac:dyDescent="0.3">
      <c r="I931" s="89"/>
      <c r="J931" s="88"/>
      <c r="K931" s="88"/>
    </row>
    <row r="932" spans="9:11" x14ac:dyDescent="0.3">
      <c r="I932" s="89"/>
      <c r="J932" s="88"/>
      <c r="K932" s="88"/>
    </row>
    <row r="933" spans="9:11" x14ac:dyDescent="0.3">
      <c r="I933" s="89"/>
      <c r="J933" s="88"/>
      <c r="K933" s="88"/>
    </row>
    <row r="934" spans="9:11" x14ac:dyDescent="0.3">
      <c r="I934" s="89"/>
      <c r="J934" s="88"/>
      <c r="K934" s="88"/>
    </row>
    <row r="935" spans="9:11" x14ac:dyDescent="0.3">
      <c r="I935" s="89"/>
      <c r="J935" s="88"/>
      <c r="K935" s="88"/>
    </row>
    <row r="936" spans="9:11" x14ac:dyDescent="0.3">
      <c r="I936" s="89"/>
      <c r="J936" s="88"/>
      <c r="K936" s="88"/>
    </row>
    <row r="937" spans="9:11" x14ac:dyDescent="0.3">
      <c r="I937" s="89"/>
      <c r="J937" s="88"/>
      <c r="K937" s="88"/>
    </row>
    <row r="938" spans="9:11" x14ac:dyDescent="0.3">
      <c r="I938" s="89"/>
      <c r="J938" s="88"/>
      <c r="K938" s="88"/>
    </row>
    <row r="939" spans="9:11" x14ac:dyDescent="0.3">
      <c r="I939" s="89"/>
      <c r="J939" s="88"/>
      <c r="K939" s="88"/>
    </row>
    <row r="940" spans="9:11" x14ac:dyDescent="0.3">
      <c r="I940" s="89"/>
      <c r="J940" s="88"/>
      <c r="K940" s="88"/>
    </row>
    <row r="941" spans="9:11" x14ac:dyDescent="0.3">
      <c r="I941" s="89"/>
      <c r="J941" s="88"/>
      <c r="K941" s="88"/>
    </row>
    <row r="942" spans="9:11" x14ac:dyDescent="0.3">
      <c r="I942" s="89"/>
      <c r="J942" s="88"/>
      <c r="K942" s="88"/>
    </row>
    <row r="943" spans="9:11" x14ac:dyDescent="0.3">
      <c r="I943" s="89"/>
      <c r="J943" s="88"/>
      <c r="K943" s="88"/>
    </row>
    <row r="944" spans="9:11" x14ac:dyDescent="0.3">
      <c r="I944" s="89"/>
      <c r="J944" s="88"/>
      <c r="K944" s="88"/>
    </row>
    <row r="945" spans="9:11" x14ac:dyDescent="0.3">
      <c r="I945" s="89"/>
      <c r="J945" s="88"/>
      <c r="K945" s="88"/>
    </row>
    <row r="946" spans="9:11" x14ac:dyDescent="0.3">
      <c r="I946" s="89"/>
      <c r="J946" s="88"/>
      <c r="K946" s="88"/>
    </row>
    <row r="947" spans="9:11" x14ac:dyDescent="0.3">
      <c r="I947" s="89"/>
      <c r="J947" s="88"/>
      <c r="K947" s="88"/>
    </row>
    <row r="948" spans="9:11" x14ac:dyDescent="0.3">
      <c r="I948" s="89"/>
      <c r="J948" s="88"/>
      <c r="K948" s="88"/>
    </row>
    <row r="949" spans="9:11" x14ac:dyDescent="0.3">
      <c r="I949" s="89"/>
      <c r="J949" s="88"/>
      <c r="K949" s="88"/>
    </row>
    <row r="950" spans="9:11" x14ac:dyDescent="0.3">
      <c r="I950" s="89"/>
      <c r="J950" s="88"/>
      <c r="K950" s="88"/>
    </row>
    <row r="951" spans="9:11" x14ac:dyDescent="0.3">
      <c r="I951" s="89"/>
      <c r="J951" s="88"/>
      <c r="K951" s="88"/>
    </row>
    <row r="952" spans="9:11" x14ac:dyDescent="0.3">
      <c r="I952" s="89"/>
      <c r="J952" s="88"/>
      <c r="K952" s="88"/>
    </row>
    <row r="953" spans="9:11" x14ac:dyDescent="0.3">
      <c r="I953" s="89"/>
      <c r="J953" s="88"/>
      <c r="K953" s="88"/>
    </row>
    <row r="954" spans="9:11" x14ac:dyDescent="0.3">
      <c r="I954" s="89"/>
      <c r="J954" s="88"/>
      <c r="K954" s="88"/>
    </row>
    <row r="955" spans="9:11" x14ac:dyDescent="0.3">
      <c r="I955" s="89"/>
      <c r="J955" s="88"/>
      <c r="K955" s="88"/>
    </row>
    <row r="956" spans="9:11" x14ac:dyDescent="0.3">
      <c r="I956" s="89"/>
      <c r="J956" s="88"/>
      <c r="K956" s="88"/>
    </row>
    <row r="957" spans="9:11" x14ac:dyDescent="0.3">
      <c r="I957" s="89"/>
      <c r="J957" s="88"/>
      <c r="K957" s="88"/>
    </row>
    <row r="958" spans="9:11" x14ac:dyDescent="0.3">
      <c r="I958" s="89"/>
      <c r="J958" s="88"/>
      <c r="K958" s="88"/>
    </row>
    <row r="959" spans="9:11" x14ac:dyDescent="0.3">
      <c r="I959" s="89"/>
      <c r="J959" s="88"/>
      <c r="K959" s="88"/>
    </row>
    <row r="960" spans="9:11" x14ac:dyDescent="0.3">
      <c r="I960" s="89"/>
      <c r="J960" s="88"/>
      <c r="K960" s="88"/>
    </row>
    <row r="961" spans="9:11" x14ac:dyDescent="0.3">
      <c r="I961" s="89"/>
      <c r="J961" s="88"/>
      <c r="K961" s="88"/>
    </row>
    <row r="962" spans="9:11" x14ac:dyDescent="0.3">
      <c r="I962" s="89"/>
      <c r="J962" s="88"/>
      <c r="K962" s="88"/>
    </row>
    <row r="963" spans="9:11" x14ac:dyDescent="0.3">
      <c r="I963" s="89"/>
      <c r="J963" s="88"/>
      <c r="K963" s="88"/>
    </row>
    <row r="964" spans="9:11" x14ac:dyDescent="0.3">
      <c r="I964" s="89"/>
      <c r="J964" s="88"/>
      <c r="K964" s="88"/>
    </row>
    <row r="965" spans="9:11" x14ac:dyDescent="0.3">
      <c r="I965" s="89"/>
      <c r="J965" s="88"/>
      <c r="K965" s="88"/>
    </row>
    <row r="966" spans="9:11" x14ac:dyDescent="0.3">
      <c r="I966" s="89"/>
      <c r="J966" s="88"/>
      <c r="K966" s="88"/>
    </row>
    <row r="967" spans="9:11" x14ac:dyDescent="0.3">
      <c r="I967" s="89"/>
      <c r="J967" s="88"/>
      <c r="K967" s="88"/>
    </row>
    <row r="968" spans="9:11" x14ac:dyDescent="0.3">
      <c r="I968" s="89"/>
      <c r="J968" s="88"/>
      <c r="K968" s="88"/>
    </row>
    <row r="969" spans="9:11" x14ac:dyDescent="0.3">
      <c r="I969" s="89"/>
      <c r="J969" s="88"/>
      <c r="K969" s="88"/>
    </row>
    <row r="970" spans="9:11" x14ac:dyDescent="0.3">
      <c r="I970" s="89"/>
      <c r="J970" s="88"/>
      <c r="K970" s="88"/>
    </row>
    <row r="971" spans="9:11" x14ac:dyDescent="0.3">
      <c r="I971" s="89"/>
      <c r="J971" s="88"/>
      <c r="K971" s="88"/>
    </row>
    <row r="972" spans="9:11" x14ac:dyDescent="0.3">
      <c r="I972" s="89"/>
      <c r="J972" s="88"/>
      <c r="K972" s="88"/>
    </row>
    <row r="973" spans="9:11" x14ac:dyDescent="0.3">
      <c r="I973" s="89"/>
      <c r="J973" s="88"/>
      <c r="K973" s="88"/>
    </row>
    <row r="974" spans="9:11" x14ac:dyDescent="0.3">
      <c r="I974" s="89"/>
      <c r="J974" s="88"/>
      <c r="K974" s="88"/>
    </row>
    <row r="975" spans="9:11" x14ac:dyDescent="0.3">
      <c r="I975" s="89"/>
      <c r="J975" s="88"/>
      <c r="K975" s="88"/>
    </row>
    <row r="976" spans="9:11" x14ac:dyDescent="0.3">
      <c r="I976" s="89"/>
      <c r="J976" s="88"/>
      <c r="K976" s="88"/>
    </row>
    <row r="977" spans="9:11" x14ac:dyDescent="0.3">
      <c r="I977" s="89"/>
      <c r="J977" s="88"/>
      <c r="K977" s="88"/>
    </row>
    <row r="978" spans="9:11" x14ac:dyDescent="0.3">
      <c r="I978" s="89"/>
      <c r="J978" s="88"/>
      <c r="K978" s="88"/>
    </row>
    <row r="979" spans="9:11" x14ac:dyDescent="0.3">
      <c r="I979" s="89"/>
      <c r="J979" s="88"/>
      <c r="K979" s="88"/>
    </row>
    <row r="980" spans="9:11" x14ac:dyDescent="0.3">
      <c r="I980" s="89"/>
      <c r="J980" s="88"/>
      <c r="K980" s="88"/>
    </row>
    <row r="981" spans="9:11" x14ac:dyDescent="0.3">
      <c r="I981" s="89"/>
      <c r="J981" s="88"/>
      <c r="K981" s="88"/>
    </row>
    <row r="982" spans="9:11" x14ac:dyDescent="0.3">
      <c r="I982" s="89"/>
      <c r="J982" s="88"/>
      <c r="K982" s="88"/>
    </row>
    <row r="983" spans="9:11" x14ac:dyDescent="0.3">
      <c r="I983" s="89"/>
      <c r="J983" s="88"/>
      <c r="K983" s="88"/>
    </row>
    <row r="984" spans="9:11" x14ac:dyDescent="0.3">
      <c r="I984" s="89"/>
      <c r="J984" s="88"/>
      <c r="K984" s="88"/>
    </row>
    <row r="985" spans="9:11" x14ac:dyDescent="0.3">
      <c r="I985" s="89"/>
      <c r="J985" s="88"/>
      <c r="K985" s="88"/>
    </row>
    <row r="986" spans="9:11" x14ac:dyDescent="0.3">
      <c r="I986" s="89"/>
      <c r="J986" s="88"/>
      <c r="K986" s="88"/>
    </row>
    <row r="987" spans="9:11" x14ac:dyDescent="0.3">
      <c r="I987" s="89"/>
      <c r="J987" s="88"/>
      <c r="K987" s="88"/>
    </row>
    <row r="988" spans="9:11" x14ac:dyDescent="0.3">
      <c r="I988" s="89"/>
      <c r="J988" s="88"/>
      <c r="K988" s="88"/>
    </row>
    <row r="989" spans="9:11" x14ac:dyDescent="0.3">
      <c r="I989" s="89"/>
      <c r="J989" s="88"/>
      <c r="K989" s="88"/>
    </row>
    <row r="990" spans="9:11" x14ac:dyDescent="0.3">
      <c r="I990" s="89"/>
      <c r="J990" s="88"/>
      <c r="K990" s="88"/>
    </row>
    <row r="991" spans="9:11" x14ac:dyDescent="0.3">
      <c r="I991" s="89"/>
      <c r="J991" s="88"/>
      <c r="K991" s="88"/>
    </row>
    <row r="992" spans="9:11" x14ac:dyDescent="0.3">
      <c r="I992" s="89"/>
      <c r="J992" s="88"/>
      <c r="K992" s="88"/>
    </row>
    <row r="993" spans="9:11" x14ac:dyDescent="0.3">
      <c r="I993" s="89"/>
      <c r="J993" s="88"/>
      <c r="K993" s="88"/>
    </row>
    <row r="994" spans="9:11" x14ac:dyDescent="0.3">
      <c r="I994" s="89"/>
      <c r="J994" s="88"/>
      <c r="K994" s="88"/>
    </row>
    <row r="995" spans="9:11" x14ac:dyDescent="0.3">
      <c r="I995" s="89"/>
      <c r="J995" s="88"/>
      <c r="K995" s="88"/>
    </row>
    <row r="996" spans="9:11" x14ac:dyDescent="0.3">
      <c r="I996" s="89"/>
      <c r="J996" s="88"/>
      <c r="K996" s="88"/>
    </row>
    <row r="997" spans="9:11" x14ac:dyDescent="0.3">
      <c r="I997" s="89"/>
      <c r="J997" s="88"/>
      <c r="K997" s="88"/>
    </row>
    <row r="998" spans="9:11" x14ac:dyDescent="0.3">
      <c r="I998" s="89"/>
      <c r="J998" s="88"/>
      <c r="K998" s="88"/>
    </row>
    <row r="999" spans="9:11" x14ac:dyDescent="0.3">
      <c r="I999" s="89"/>
      <c r="J999" s="88"/>
      <c r="K999" s="88"/>
    </row>
    <row r="1000" spans="9:11" x14ac:dyDescent="0.3">
      <c r="I1000" s="89"/>
      <c r="J1000" s="88"/>
      <c r="K1000" s="88"/>
    </row>
    <row r="1001" spans="9:11" x14ac:dyDescent="0.3">
      <c r="I1001" s="89"/>
      <c r="J1001" s="88"/>
      <c r="K1001" s="88"/>
    </row>
    <row r="1002" spans="9:11" x14ac:dyDescent="0.3">
      <c r="I1002" s="89"/>
      <c r="J1002" s="88"/>
      <c r="K1002" s="88"/>
    </row>
    <row r="1003" spans="9:11" x14ac:dyDescent="0.3">
      <c r="I1003" s="89"/>
      <c r="J1003" s="88"/>
      <c r="K1003" s="88"/>
    </row>
    <row r="1004" spans="9:11" x14ac:dyDescent="0.3">
      <c r="I1004" s="89"/>
      <c r="J1004" s="88"/>
      <c r="K1004" s="88"/>
    </row>
    <row r="1005" spans="9:11" x14ac:dyDescent="0.3">
      <c r="I1005" s="89"/>
      <c r="J1005" s="88"/>
      <c r="K1005" s="88"/>
    </row>
    <row r="1006" spans="9:11" x14ac:dyDescent="0.3">
      <c r="I1006" s="89"/>
      <c r="J1006" s="88"/>
      <c r="K1006" s="88"/>
    </row>
    <row r="1007" spans="9:11" x14ac:dyDescent="0.3">
      <c r="I1007" s="89"/>
      <c r="J1007" s="88"/>
      <c r="K1007" s="88"/>
    </row>
    <row r="1008" spans="9:11" x14ac:dyDescent="0.3">
      <c r="I1008" s="89"/>
      <c r="J1008" s="88"/>
      <c r="K1008" s="88"/>
    </row>
    <row r="1009" spans="9:11" x14ac:dyDescent="0.3">
      <c r="I1009" s="89"/>
      <c r="J1009" s="88"/>
      <c r="K1009" s="88"/>
    </row>
    <row r="1010" spans="9:11" x14ac:dyDescent="0.3">
      <c r="I1010" s="89"/>
      <c r="J1010" s="88"/>
      <c r="K1010" s="88"/>
    </row>
    <row r="1011" spans="9:11" x14ac:dyDescent="0.3">
      <c r="I1011" s="89"/>
      <c r="J1011" s="88"/>
      <c r="K1011" s="88"/>
    </row>
    <row r="1012" spans="9:11" x14ac:dyDescent="0.3">
      <c r="I1012" s="89"/>
      <c r="J1012" s="88"/>
      <c r="K1012" s="88"/>
    </row>
    <row r="1013" spans="9:11" x14ac:dyDescent="0.3">
      <c r="I1013" s="89"/>
      <c r="J1013" s="88"/>
      <c r="K1013" s="88"/>
    </row>
    <row r="1014" spans="9:11" x14ac:dyDescent="0.3">
      <c r="I1014" s="89"/>
      <c r="J1014" s="88"/>
      <c r="K1014" s="88"/>
    </row>
    <row r="1015" spans="9:11" x14ac:dyDescent="0.3">
      <c r="I1015" s="89"/>
      <c r="J1015" s="88"/>
      <c r="K1015" s="88"/>
    </row>
    <row r="1016" spans="9:11" x14ac:dyDescent="0.3">
      <c r="I1016" s="89"/>
      <c r="J1016" s="88"/>
      <c r="K1016" s="88"/>
    </row>
    <row r="1017" spans="9:11" x14ac:dyDescent="0.3">
      <c r="I1017" s="89"/>
      <c r="J1017" s="88"/>
      <c r="K1017" s="88"/>
    </row>
    <row r="1018" spans="9:11" x14ac:dyDescent="0.3">
      <c r="I1018" s="89"/>
      <c r="J1018" s="88"/>
      <c r="K1018" s="88"/>
    </row>
    <row r="1019" spans="9:11" x14ac:dyDescent="0.3">
      <c r="I1019" s="89"/>
      <c r="J1019" s="88"/>
      <c r="K1019" s="88"/>
    </row>
    <row r="1020" spans="9:11" x14ac:dyDescent="0.3">
      <c r="I1020" s="89"/>
      <c r="J1020" s="88"/>
      <c r="K1020" s="88"/>
    </row>
    <row r="1021" spans="9:11" x14ac:dyDescent="0.3">
      <c r="I1021" s="89"/>
      <c r="J1021" s="88"/>
      <c r="K1021" s="88"/>
    </row>
    <row r="1022" spans="9:11" x14ac:dyDescent="0.3">
      <c r="I1022" s="89"/>
      <c r="J1022" s="88"/>
      <c r="K1022" s="88"/>
    </row>
    <row r="1023" spans="9:11" x14ac:dyDescent="0.3">
      <c r="I1023" s="89"/>
      <c r="J1023" s="88"/>
      <c r="K1023" s="88"/>
    </row>
    <row r="1024" spans="9:11" x14ac:dyDescent="0.3">
      <c r="I1024" s="89"/>
      <c r="J1024" s="88"/>
      <c r="K1024" s="88"/>
    </row>
    <row r="1025" spans="9:11" x14ac:dyDescent="0.3">
      <c r="I1025" s="89"/>
      <c r="J1025" s="88"/>
      <c r="K1025" s="88"/>
    </row>
    <row r="1026" spans="9:11" x14ac:dyDescent="0.3">
      <c r="I1026" s="89"/>
      <c r="J1026" s="88"/>
      <c r="K1026" s="88"/>
    </row>
    <row r="1027" spans="9:11" x14ac:dyDescent="0.3">
      <c r="I1027" s="89"/>
      <c r="J1027" s="88"/>
      <c r="K1027" s="88"/>
    </row>
    <row r="1028" spans="9:11" x14ac:dyDescent="0.3">
      <c r="I1028" s="89"/>
      <c r="J1028" s="88"/>
      <c r="K1028" s="88"/>
    </row>
    <row r="1029" spans="9:11" x14ac:dyDescent="0.3">
      <c r="I1029" s="89"/>
      <c r="J1029" s="88"/>
      <c r="K1029" s="88"/>
    </row>
    <row r="1030" spans="9:11" x14ac:dyDescent="0.3">
      <c r="I1030" s="89"/>
      <c r="J1030" s="88"/>
      <c r="K1030" s="88"/>
    </row>
    <row r="1031" spans="9:11" x14ac:dyDescent="0.3">
      <c r="I1031" s="89"/>
      <c r="J1031" s="88"/>
      <c r="K1031" s="88"/>
    </row>
    <row r="1032" spans="9:11" x14ac:dyDescent="0.3">
      <c r="I1032" s="89"/>
      <c r="J1032" s="88"/>
      <c r="K1032" s="88"/>
    </row>
    <row r="1033" spans="9:11" x14ac:dyDescent="0.3">
      <c r="I1033" s="89"/>
      <c r="J1033" s="88"/>
      <c r="K1033" s="88"/>
    </row>
    <row r="1034" spans="9:11" x14ac:dyDescent="0.3">
      <c r="I1034" s="89"/>
      <c r="J1034" s="88"/>
      <c r="K1034" s="88"/>
    </row>
    <row r="1035" spans="9:11" x14ac:dyDescent="0.3">
      <c r="I1035" s="89"/>
      <c r="J1035" s="88"/>
      <c r="K1035" s="88"/>
    </row>
    <row r="1036" spans="9:11" x14ac:dyDescent="0.3">
      <c r="I1036" s="89"/>
      <c r="J1036" s="88"/>
      <c r="K1036" s="88"/>
    </row>
    <row r="1037" spans="9:11" x14ac:dyDescent="0.3">
      <c r="I1037" s="89"/>
      <c r="J1037" s="88"/>
      <c r="K1037" s="88"/>
    </row>
    <row r="1038" spans="9:11" x14ac:dyDescent="0.3">
      <c r="I1038" s="89"/>
      <c r="J1038" s="88"/>
      <c r="K1038" s="88"/>
    </row>
    <row r="1039" spans="9:11" x14ac:dyDescent="0.3">
      <c r="I1039" s="89"/>
      <c r="J1039" s="88"/>
      <c r="K1039" s="88"/>
    </row>
    <row r="1040" spans="9:11" x14ac:dyDescent="0.3">
      <c r="I1040" s="89"/>
      <c r="J1040" s="88"/>
      <c r="K1040" s="88"/>
    </row>
    <row r="1041" spans="9:11" x14ac:dyDescent="0.3">
      <c r="I1041" s="89"/>
      <c r="J1041" s="88"/>
      <c r="K1041" s="88"/>
    </row>
    <row r="1042" spans="9:11" x14ac:dyDescent="0.3">
      <c r="I1042" s="89"/>
      <c r="J1042" s="88"/>
      <c r="K1042" s="88"/>
    </row>
    <row r="1043" spans="9:11" x14ac:dyDescent="0.3">
      <c r="I1043" s="89"/>
      <c r="J1043" s="88"/>
      <c r="K1043" s="88"/>
    </row>
    <row r="1044" spans="9:11" x14ac:dyDescent="0.3">
      <c r="I1044" s="89"/>
      <c r="J1044" s="88"/>
      <c r="K1044" s="88"/>
    </row>
    <row r="1045" spans="9:11" x14ac:dyDescent="0.3">
      <c r="I1045" s="89"/>
      <c r="J1045" s="88"/>
      <c r="K1045" s="88"/>
    </row>
    <row r="1046" spans="9:11" x14ac:dyDescent="0.3">
      <c r="I1046" s="89"/>
      <c r="J1046" s="88"/>
      <c r="K1046" s="88"/>
    </row>
    <row r="1047" spans="9:11" x14ac:dyDescent="0.3">
      <c r="I1047" s="89"/>
      <c r="J1047" s="88"/>
      <c r="K1047" s="88"/>
    </row>
    <row r="1048" spans="9:11" x14ac:dyDescent="0.3">
      <c r="I1048" s="89"/>
      <c r="J1048" s="88"/>
      <c r="K1048" s="88"/>
    </row>
    <row r="1049" spans="9:11" x14ac:dyDescent="0.3">
      <c r="I1049" s="89"/>
      <c r="J1049" s="88"/>
      <c r="K1049" s="88"/>
    </row>
    <row r="1050" spans="9:11" x14ac:dyDescent="0.3">
      <c r="I1050" s="89"/>
      <c r="J1050" s="88"/>
      <c r="K1050" s="88"/>
    </row>
    <row r="1051" spans="9:11" x14ac:dyDescent="0.3">
      <c r="I1051" s="89"/>
      <c r="J1051" s="88"/>
      <c r="K1051" s="88"/>
    </row>
    <row r="1052" spans="9:11" x14ac:dyDescent="0.3">
      <c r="I1052" s="89"/>
      <c r="J1052" s="88"/>
      <c r="K1052" s="88"/>
    </row>
    <row r="1053" spans="9:11" x14ac:dyDescent="0.3">
      <c r="I1053" s="89"/>
      <c r="J1053" s="88"/>
      <c r="K1053" s="88"/>
    </row>
    <row r="1054" spans="9:11" x14ac:dyDescent="0.3">
      <c r="I1054" s="89"/>
      <c r="J1054" s="88"/>
      <c r="K1054" s="88"/>
    </row>
    <row r="1055" spans="9:11" x14ac:dyDescent="0.3">
      <c r="I1055" s="89"/>
      <c r="J1055" s="88"/>
      <c r="K1055" s="88"/>
    </row>
    <row r="1056" spans="9:11" x14ac:dyDescent="0.3">
      <c r="I1056" s="89"/>
      <c r="J1056" s="88"/>
      <c r="K1056" s="88"/>
    </row>
    <row r="1057" spans="9:11" x14ac:dyDescent="0.3">
      <c r="I1057" s="89"/>
      <c r="J1057" s="88"/>
      <c r="K1057" s="88"/>
    </row>
    <row r="1058" spans="9:11" x14ac:dyDescent="0.3">
      <c r="I1058" s="89"/>
      <c r="J1058" s="88"/>
      <c r="K1058" s="88"/>
    </row>
    <row r="1059" spans="9:11" x14ac:dyDescent="0.3">
      <c r="I1059" s="89"/>
      <c r="J1059" s="88"/>
      <c r="K1059" s="88"/>
    </row>
    <row r="1060" spans="9:11" x14ac:dyDescent="0.3">
      <c r="I1060" s="89"/>
      <c r="J1060" s="88"/>
      <c r="K1060" s="88"/>
    </row>
    <row r="1061" spans="9:11" x14ac:dyDescent="0.3">
      <c r="I1061" s="89"/>
      <c r="J1061" s="88"/>
      <c r="K1061" s="88"/>
    </row>
    <row r="1062" spans="9:11" x14ac:dyDescent="0.3">
      <c r="I1062" s="89"/>
      <c r="J1062" s="88"/>
      <c r="K1062" s="88"/>
    </row>
    <row r="1063" spans="9:11" x14ac:dyDescent="0.3">
      <c r="I1063" s="89"/>
      <c r="J1063" s="88"/>
      <c r="K1063" s="88"/>
    </row>
    <row r="1064" spans="9:11" x14ac:dyDescent="0.3">
      <c r="I1064" s="89"/>
      <c r="J1064" s="88"/>
      <c r="K1064" s="88"/>
    </row>
    <row r="1065" spans="9:11" x14ac:dyDescent="0.3">
      <c r="I1065" s="89"/>
      <c r="J1065" s="88"/>
      <c r="K1065" s="88"/>
    </row>
    <row r="1066" spans="9:11" x14ac:dyDescent="0.3">
      <c r="I1066" s="89"/>
      <c r="J1066" s="88"/>
      <c r="K1066" s="88"/>
    </row>
    <row r="1067" spans="9:11" x14ac:dyDescent="0.3">
      <c r="I1067" s="89"/>
      <c r="J1067" s="88"/>
      <c r="K1067" s="88"/>
    </row>
    <row r="1068" spans="9:11" x14ac:dyDescent="0.3">
      <c r="I1068" s="89"/>
      <c r="J1068" s="88"/>
      <c r="K1068" s="88"/>
    </row>
    <row r="1069" spans="9:11" x14ac:dyDescent="0.3">
      <c r="I1069" s="89"/>
      <c r="J1069" s="88"/>
      <c r="K1069" s="88"/>
    </row>
    <row r="1070" spans="9:11" x14ac:dyDescent="0.3">
      <c r="I1070" s="89"/>
      <c r="J1070" s="88"/>
      <c r="K1070" s="88"/>
    </row>
    <row r="1071" spans="9:11" x14ac:dyDescent="0.3">
      <c r="I1071" s="89"/>
      <c r="J1071" s="88"/>
      <c r="K1071" s="88"/>
    </row>
    <row r="1072" spans="9:11" x14ac:dyDescent="0.3">
      <c r="I1072" s="89"/>
      <c r="J1072" s="88"/>
      <c r="K1072" s="88"/>
    </row>
    <row r="1073" spans="9:11" x14ac:dyDescent="0.3">
      <c r="I1073" s="89"/>
      <c r="J1073" s="88"/>
      <c r="K1073" s="88"/>
    </row>
    <row r="1074" spans="9:11" x14ac:dyDescent="0.3">
      <c r="I1074" s="89"/>
      <c r="J1074" s="88"/>
      <c r="K1074" s="88"/>
    </row>
    <row r="1075" spans="9:11" x14ac:dyDescent="0.3">
      <c r="I1075" s="89"/>
      <c r="J1075" s="88"/>
      <c r="K1075" s="88"/>
    </row>
    <row r="1076" spans="9:11" x14ac:dyDescent="0.3">
      <c r="I1076" s="89"/>
      <c r="J1076" s="88"/>
      <c r="K1076" s="88"/>
    </row>
    <row r="1077" spans="9:11" x14ac:dyDescent="0.3">
      <c r="I1077" s="89"/>
      <c r="J1077" s="88"/>
      <c r="K1077" s="88"/>
    </row>
    <row r="1078" spans="9:11" x14ac:dyDescent="0.3">
      <c r="I1078" s="89"/>
      <c r="J1078" s="88"/>
      <c r="K1078" s="88"/>
    </row>
    <row r="1079" spans="9:11" x14ac:dyDescent="0.3">
      <c r="I1079" s="89"/>
      <c r="J1079" s="88"/>
      <c r="K1079" s="88"/>
    </row>
    <row r="1080" spans="9:11" x14ac:dyDescent="0.3">
      <c r="I1080" s="89"/>
      <c r="J1080" s="88"/>
      <c r="K1080" s="88"/>
    </row>
    <row r="1081" spans="9:11" x14ac:dyDescent="0.3">
      <c r="I1081" s="89"/>
      <c r="J1081" s="88"/>
      <c r="K1081" s="88"/>
    </row>
    <row r="1082" spans="9:11" x14ac:dyDescent="0.3">
      <c r="I1082" s="89"/>
      <c r="J1082" s="88"/>
      <c r="K1082" s="88"/>
    </row>
    <row r="1083" spans="9:11" x14ac:dyDescent="0.3">
      <c r="I1083" s="89"/>
      <c r="J1083" s="88"/>
      <c r="K1083" s="88"/>
    </row>
    <row r="1084" spans="9:11" x14ac:dyDescent="0.3">
      <c r="I1084" s="89"/>
      <c r="J1084" s="88"/>
      <c r="K1084" s="88"/>
    </row>
    <row r="1085" spans="9:11" x14ac:dyDescent="0.3">
      <c r="I1085" s="89"/>
      <c r="J1085" s="88"/>
      <c r="K1085" s="88"/>
    </row>
    <row r="1086" spans="9:11" x14ac:dyDescent="0.3">
      <c r="I1086" s="89"/>
      <c r="J1086" s="88"/>
      <c r="K1086" s="88"/>
    </row>
    <row r="1087" spans="9:11" x14ac:dyDescent="0.3">
      <c r="I1087" s="89"/>
      <c r="J1087" s="88"/>
      <c r="K1087" s="88"/>
    </row>
    <row r="1088" spans="9:11" x14ac:dyDescent="0.3">
      <c r="I1088" s="89"/>
      <c r="J1088" s="88"/>
      <c r="K1088" s="88"/>
    </row>
    <row r="1089" spans="9:11" x14ac:dyDescent="0.3">
      <c r="I1089" s="89"/>
      <c r="J1089" s="88"/>
      <c r="K1089" s="88"/>
    </row>
    <row r="1090" spans="9:11" x14ac:dyDescent="0.3">
      <c r="I1090" s="89"/>
      <c r="J1090" s="88"/>
      <c r="K1090" s="88"/>
    </row>
    <row r="1091" spans="9:11" x14ac:dyDescent="0.3">
      <c r="I1091" s="89"/>
      <c r="J1091" s="88"/>
      <c r="K1091" s="88"/>
    </row>
    <row r="1092" spans="9:11" x14ac:dyDescent="0.3">
      <c r="I1092" s="89"/>
      <c r="J1092" s="88"/>
      <c r="K1092" s="88"/>
    </row>
    <row r="1093" spans="9:11" x14ac:dyDescent="0.3">
      <c r="I1093" s="89"/>
      <c r="J1093" s="88"/>
      <c r="K1093" s="88"/>
    </row>
    <row r="1094" spans="9:11" x14ac:dyDescent="0.3">
      <c r="I1094" s="89"/>
      <c r="J1094" s="88"/>
      <c r="K1094" s="88"/>
    </row>
    <row r="1095" spans="9:11" x14ac:dyDescent="0.3">
      <c r="I1095" s="89"/>
      <c r="J1095" s="88"/>
      <c r="K1095" s="88"/>
    </row>
    <row r="1096" spans="9:11" x14ac:dyDescent="0.3">
      <c r="I1096" s="89"/>
      <c r="J1096" s="88"/>
      <c r="K1096" s="88"/>
    </row>
    <row r="1097" spans="9:11" x14ac:dyDescent="0.3">
      <c r="I1097" s="89"/>
      <c r="J1097" s="88"/>
      <c r="K1097" s="88"/>
    </row>
    <row r="1098" spans="9:11" x14ac:dyDescent="0.3">
      <c r="I1098" s="89"/>
      <c r="J1098" s="88"/>
      <c r="K1098" s="88"/>
    </row>
    <row r="1099" spans="9:11" x14ac:dyDescent="0.3">
      <c r="I1099" s="89"/>
      <c r="J1099" s="88"/>
      <c r="K1099" s="88"/>
    </row>
    <row r="1100" spans="9:11" x14ac:dyDescent="0.3">
      <c r="I1100" s="89"/>
      <c r="J1100" s="88"/>
      <c r="K1100" s="88"/>
    </row>
    <row r="1101" spans="9:11" x14ac:dyDescent="0.3">
      <c r="I1101" s="89"/>
      <c r="J1101" s="88"/>
      <c r="K1101" s="88"/>
    </row>
    <row r="1102" spans="9:11" x14ac:dyDescent="0.3">
      <c r="I1102" s="89"/>
      <c r="J1102" s="88"/>
      <c r="K1102" s="88"/>
    </row>
    <row r="1103" spans="9:11" x14ac:dyDescent="0.3">
      <c r="I1103" s="89"/>
      <c r="J1103" s="88"/>
      <c r="K1103" s="88"/>
    </row>
    <row r="1104" spans="9:11" x14ac:dyDescent="0.3">
      <c r="I1104" s="89"/>
      <c r="J1104" s="88"/>
      <c r="K1104" s="88"/>
    </row>
    <row r="1105" spans="9:11" x14ac:dyDescent="0.3">
      <c r="I1105" s="89"/>
      <c r="J1105" s="88"/>
      <c r="K1105" s="88"/>
    </row>
    <row r="1106" spans="9:11" x14ac:dyDescent="0.3">
      <c r="I1106" s="89"/>
      <c r="J1106" s="88"/>
      <c r="K1106" s="88"/>
    </row>
    <row r="1107" spans="9:11" x14ac:dyDescent="0.3">
      <c r="I1107" s="89"/>
      <c r="J1107" s="88"/>
      <c r="K1107" s="88"/>
    </row>
    <row r="1108" spans="9:11" x14ac:dyDescent="0.3">
      <c r="I1108" s="89"/>
      <c r="J1108" s="88"/>
      <c r="K1108" s="88"/>
    </row>
    <row r="1109" spans="9:11" x14ac:dyDescent="0.3">
      <c r="I1109" s="89"/>
      <c r="J1109" s="88"/>
      <c r="K1109" s="88"/>
    </row>
    <row r="1110" spans="9:11" x14ac:dyDescent="0.3">
      <c r="I1110" s="89"/>
      <c r="J1110" s="88"/>
      <c r="K1110" s="88"/>
    </row>
    <row r="1111" spans="9:11" x14ac:dyDescent="0.3">
      <c r="I1111" s="89"/>
      <c r="J1111" s="88"/>
      <c r="K1111" s="88"/>
    </row>
    <row r="1112" spans="9:11" x14ac:dyDescent="0.3">
      <c r="I1112" s="89"/>
      <c r="J1112" s="88"/>
      <c r="K1112" s="88"/>
    </row>
    <row r="1113" spans="9:11" x14ac:dyDescent="0.3">
      <c r="I1113" s="89"/>
      <c r="J1113" s="88"/>
      <c r="K1113" s="88"/>
    </row>
    <row r="1114" spans="9:11" x14ac:dyDescent="0.3">
      <c r="I1114" s="89"/>
      <c r="J1114" s="88"/>
      <c r="K1114" s="88"/>
    </row>
    <row r="1115" spans="9:11" x14ac:dyDescent="0.3">
      <c r="I1115" s="89"/>
      <c r="J1115" s="88"/>
      <c r="K1115" s="88"/>
    </row>
    <row r="1116" spans="9:11" x14ac:dyDescent="0.3">
      <c r="I1116" s="89"/>
      <c r="J1116" s="88"/>
      <c r="K1116" s="88"/>
    </row>
    <row r="1117" spans="9:11" x14ac:dyDescent="0.3">
      <c r="I1117" s="89"/>
      <c r="J1117" s="88"/>
      <c r="K1117" s="88"/>
    </row>
    <row r="1118" spans="9:11" x14ac:dyDescent="0.3">
      <c r="I1118" s="89"/>
      <c r="J1118" s="88"/>
      <c r="K1118" s="88"/>
    </row>
    <row r="1119" spans="9:11" x14ac:dyDescent="0.3">
      <c r="I1119" s="89"/>
      <c r="J1119" s="88"/>
      <c r="K1119" s="88"/>
    </row>
    <row r="1120" spans="9:11" x14ac:dyDescent="0.3">
      <c r="I1120" s="89"/>
      <c r="J1120" s="88"/>
      <c r="K1120" s="88"/>
    </row>
    <row r="1121" spans="9:11" x14ac:dyDescent="0.3">
      <c r="I1121" s="89"/>
      <c r="J1121" s="88"/>
      <c r="K1121" s="88"/>
    </row>
    <row r="1122" spans="9:11" x14ac:dyDescent="0.3">
      <c r="I1122" s="89"/>
      <c r="J1122" s="88"/>
      <c r="K1122" s="88"/>
    </row>
    <row r="1123" spans="9:11" x14ac:dyDescent="0.3">
      <c r="I1123" s="89"/>
      <c r="J1123" s="88"/>
      <c r="K1123" s="88"/>
    </row>
    <row r="1124" spans="9:11" x14ac:dyDescent="0.3">
      <c r="I1124" s="89"/>
      <c r="J1124" s="88"/>
      <c r="K1124" s="88"/>
    </row>
    <row r="1125" spans="9:11" x14ac:dyDescent="0.3">
      <c r="I1125" s="89"/>
      <c r="J1125" s="88"/>
      <c r="K1125" s="88"/>
    </row>
    <row r="1126" spans="9:11" x14ac:dyDescent="0.3">
      <c r="I1126" s="89"/>
      <c r="J1126" s="88"/>
      <c r="K1126" s="88"/>
    </row>
    <row r="1127" spans="9:11" x14ac:dyDescent="0.3">
      <c r="I1127" s="89"/>
      <c r="J1127" s="88"/>
      <c r="K1127" s="88"/>
    </row>
    <row r="1128" spans="9:11" x14ac:dyDescent="0.3">
      <c r="I1128" s="89"/>
      <c r="J1128" s="88"/>
      <c r="K1128" s="88"/>
    </row>
    <row r="1129" spans="9:11" x14ac:dyDescent="0.3">
      <c r="I1129" s="89"/>
      <c r="J1129" s="88"/>
      <c r="K1129" s="88"/>
    </row>
    <row r="1130" spans="9:11" x14ac:dyDescent="0.3">
      <c r="I1130" s="89"/>
      <c r="J1130" s="88"/>
      <c r="K1130" s="88"/>
    </row>
    <row r="1131" spans="9:11" x14ac:dyDescent="0.3">
      <c r="I1131" s="89"/>
      <c r="J1131" s="88"/>
      <c r="K1131" s="88"/>
    </row>
    <row r="1132" spans="9:11" x14ac:dyDescent="0.3">
      <c r="I1132" s="89"/>
      <c r="J1132" s="88"/>
      <c r="K1132" s="88"/>
    </row>
    <row r="1133" spans="9:11" x14ac:dyDescent="0.3">
      <c r="I1133" s="89"/>
      <c r="J1133" s="88"/>
      <c r="K1133" s="88"/>
    </row>
    <row r="1134" spans="9:11" x14ac:dyDescent="0.3">
      <c r="I1134" s="89"/>
      <c r="J1134" s="88"/>
      <c r="K1134" s="88"/>
    </row>
    <row r="1135" spans="9:11" x14ac:dyDescent="0.3">
      <c r="I1135" s="89"/>
      <c r="J1135" s="88"/>
      <c r="K1135" s="88"/>
    </row>
    <row r="1136" spans="9:11" x14ac:dyDescent="0.3">
      <c r="I1136" s="89"/>
      <c r="J1136" s="88"/>
      <c r="K1136" s="88"/>
    </row>
    <row r="1137" spans="9:11" x14ac:dyDescent="0.3">
      <c r="I1137" s="89"/>
      <c r="J1137" s="88"/>
      <c r="K1137" s="88"/>
    </row>
    <row r="1138" spans="9:11" x14ac:dyDescent="0.3">
      <c r="I1138" s="89"/>
      <c r="J1138" s="88"/>
      <c r="K1138" s="88"/>
    </row>
    <row r="1139" spans="9:11" x14ac:dyDescent="0.3">
      <c r="I1139" s="89"/>
      <c r="J1139" s="88"/>
      <c r="K1139" s="88"/>
    </row>
    <row r="1140" spans="9:11" x14ac:dyDescent="0.3">
      <c r="I1140" s="89"/>
      <c r="J1140" s="88"/>
      <c r="K1140" s="88"/>
    </row>
    <row r="1141" spans="9:11" x14ac:dyDescent="0.3">
      <c r="I1141" s="89"/>
      <c r="J1141" s="88"/>
      <c r="K1141" s="88"/>
    </row>
    <row r="1142" spans="9:11" x14ac:dyDescent="0.3">
      <c r="I1142" s="89"/>
      <c r="J1142" s="88"/>
      <c r="K1142" s="88"/>
    </row>
    <row r="1143" spans="9:11" x14ac:dyDescent="0.3">
      <c r="I1143" s="89"/>
      <c r="J1143" s="88"/>
      <c r="K1143" s="88"/>
    </row>
    <row r="1144" spans="9:11" x14ac:dyDescent="0.3">
      <c r="I1144" s="89"/>
      <c r="J1144" s="88"/>
      <c r="K1144" s="88"/>
    </row>
    <row r="1145" spans="9:11" x14ac:dyDescent="0.3">
      <c r="I1145" s="89"/>
      <c r="J1145" s="88"/>
      <c r="K1145" s="88"/>
    </row>
    <row r="1146" spans="9:11" x14ac:dyDescent="0.3">
      <c r="I1146" s="89"/>
      <c r="J1146" s="88"/>
      <c r="K1146" s="88"/>
    </row>
    <row r="1147" spans="9:11" x14ac:dyDescent="0.3">
      <c r="I1147" s="89"/>
      <c r="J1147" s="88"/>
      <c r="K1147" s="88"/>
    </row>
    <row r="1148" spans="9:11" x14ac:dyDescent="0.3">
      <c r="I1148" s="89"/>
      <c r="J1148" s="88"/>
      <c r="K1148" s="88"/>
    </row>
    <row r="1149" spans="9:11" x14ac:dyDescent="0.3">
      <c r="I1149" s="89"/>
      <c r="J1149" s="88"/>
      <c r="K1149" s="88"/>
    </row>
    <row r="1150" spans="9:11" x14ac:dyDescent="0.3">
      <c r="I1150" s="89"/>
      <c r="J1150" s="88"/>
      <c r="K1150" s="88"/>
    </row>
    <row r="1151" spans="9:11" x14ac:dyDescent="0.3">
      <c r="I1151" s="89"/>
      <c r="J1151" s="88"/>
      <c r="K1151" s="88"/>
    </row>
    <row r="1152" spans="9:11" x14ac:dyDescent="0.3">
      <c r="I1152" s="89"/>
      <c r="J1152" s="88"/>
      <c r="K1152" s="88"/>
    </row>
    <row r="1153" spans="9:11" x14ac:dyDescent="0.3">
      <c r="I1153" s="89"/>
      <c r="J1153" s="88"/>
      <c r="K1153" s="88"/>
    </row>
    <row r="1154" spans="9:11" x14ac:dyDescent="0.3">
      <c r="I1154" s="89"/>
      <c r="J1154" s="88"/>
      <c r="K1154" s="88"/>
    </row>
    <row r="1155" spans="9:11" x14ac:dyDescent="0.3">
      <c r="I1155" s="89"/>
      <c r="J1155" s="88"/>
      <c r="K1155" s="88"/>
    </row>
    <row r="1156" spans="9:11" x14ac:dyDescent="0.3">
      <c r="I1156" s="89"/>
      <c r="J1156" s="88"/>
      <c r="K1156" s="88"/>
    </row>
    <row r="1157" spans="9:11" x14ac:dyDescent="0.3">
      <c r="I1157" s="89"/>
      <c r="J1157" s="88"/>
      <c r="K1157" s="88"/>
    </row>
    <row r="1158" spans="9:11" x14ac:dyDescent="0.3">
      <c r="I1158" s="89"/>
      <c r="J1158" s="88"/>
      <c r="K1158" s="88"/>
    </row>
    <row r="1159" spans="9:11" x14ac:dyDescent="0.3">
      <c r="I1159" s="89"/>
      <c r="J1159" s="88"/>
      <c r="K1159" s="88"/>
    </row>
    <row r="1160" spans="9:11" x14ac:dyDescent="0.3">
      <c r="I1160" s="89"/>
      <c r="J1160" s="88"/>
      <c r="K1160" s="88"/>
    </row>
    <row r="1161" spans="9:11" x14ac:dyDescent="0.3">
      <c r="I1161" s="89"/>
      <c r="J1161" s="88"/>
      <c r="K1161" s="88"/>
    </row>
    <row r="1162" spans="9:11" x14ac:dyDescent="0.3">
      <c r="I1162" s="89"/>
      <c r="J1162" s="88"/>
      <c r="K1162" s="88"/>
    </row>
    <row r="1163" spans="9:11" x14ac:dyDescent="0.3">
      <c r="I1163" s="89"/>
      <c r="J1163" s="88"/>
      <c r="K1163" s="88"/>
    </row>
    <row r="1164" spans="9:11" x14ac:dyDescent="0.3">
      <c r="I1164" s="89"/>
      <c r="J1164" s="88"/>
      <c r="K1164" s="88"/>
    </row>
    <row r="1165" spans="9:11" x14ac:dyDescent="0.3">
      <c r="I1165" s="89"/>
      <c r="J1165" s="88"/>
      <c r="K1165" s="88"/>
    </row>
    <row r="1166" spans="9:11" x14ac:dyDescent="0.3">
      <c r="I1166" s="89"/>
      <c r="J1166" s="88"/>
      <c r="K1166" s="88"/>
    </row>
    <row r="1167" spans="9:11" x14ac:dyDescent="0.3">
      <c r="I1167" s="89"/>
      <c r="J1167" s="88"/>
      <c r="K1167" s="88"/>
    </row>
    <row r="1168" spans="9:11" x14ac:dyDescent="0.3">
      <c r="I1168" s="89"/>
      <c r="J1168" s="88"/>
      <c r="K1168" s="88"/>
    </row>
    <row r="1169" spans="9:11" x14ac:dyDescent="0.3">
      <c r="I1169" s="89"/>
      <c r="J1169" s="88"/>
      <c r="K1169" s="88"/>
    </row>
    <row r="1170" spans="9:11" x14ac:dyDescent="0.3">
      <c r="I1170" s="89"/>
      <c r="J1170" s="88"/>
      <c r="K1170" s="88"/>
    </row>
    <row r="1171" spans="9:11" x14ac:dyDescent="0.3">
      <c r="I1171" s="89"/>
      <c r="J1171" s="88"/>
      <c r="K1171" s="88"/>
    </row>
    <row r="1172" spans="9:11" x14ac:dyDescent="0.3">
      <c r="I1172" s="89"/>
      <c r="J1172" s="88"/>
      <c r="K1172" s="88"/>
    </row>
    <row r="1173" spans="9:11" x14ac:dyDescent="0.3">
      <c r="I1173" s="89"/>
      <c r="J1173" s="88"/>
      <c r="K1173" s="88"/>
    </row>
    <row r="1174" spans="9:11" x14ac:dyDescent="0.3">
      <c r="I1174" s="89"/>
      <c r="J1174" s="88"/>
      <c r="K1174" s="88"/>
    </row>
    <row r="1175" spans="9:11" x14ac:dyDescent="0.3">
      <c r="I1175" s="89"/>
      <c r="J1175" s="88"/>
      <c r="K1175" s="88"/>
    </row>
    <row r="1176" spans="9:11" x14ac:dyDescent="0.3">
      <c r="I1176" s="89"/>
      <c r="J1176" s="88"/>
      <c r="K1176" s="88"/>
    </row>
    <row r="1177" spans="9:11" x14ac:dyDescent="0.3">
      <c r="I1177" s="89"/>
      <c r="J1177" s="88"/>
      <c r="K1177" s="88"/>
    </row>
    <row r="1178" spans="9:11" x14ac:dyDescent="0.3">
      <c r="I1178" s="89"/>
      <c r="J1178" s="88"/>
      <c r="K1178" s="88"/>
    </row>
    <row r="1179" spans="9:11" x14ac:dyDescent="0.3">
      <c r="I1179" s="89"/>
      <c r="J1179" s="88"/>
      <c r="K1179" s="88"/>
    </row>
    <row r="1180" spans="9:11" x14ac:dyDescent="0.3">
      <c r="I1180" s="89"/>
      <c r="J1180" s="88"/>
      <c r="K1180" s="88"/>
    </row>
    <row r="1181" spans="9:11" x14ac:dyDescent="0.3">
      <c r="I1181" s="89"/>
      <c r="J1181" s="88"/>
      <c r="K1181" s="88"/>
    </row>
    <row r="1182" spans="9:11" x14ac:dyDescent="0.3">
      <c r="I1182" s="89"/>
      <c r="J1182" s="88"/>
      <c r="K1182" s="88"/>
    </row>
    <row r="1183" spans="9:11" x14ac:dyDescent="0.3">
      <c r="I1183" s="89"/>
      <c r="J1183" s="88"/>
      <c r="K1183" s="88"/>
    </row>
    <row r="1184" spans="9:11" x14ac:dyDescent="0.3">
      <c r="I1184" s="89"/>
      <c r="J1184" s="88"/>
      <c r="K1184" s="88"/>
    </row>
    <row r="1185" spans="9:11" x14ac:dyDescent="0.3">
      <c r="I1185" s="89"/>
      <c r="J1185" s="88"/>
      <c r="K1185" s="88"/>
    </row>
    <row r="1186" spans="9:11" x14ac:dyDescent="0.3">
      <c r="I1186" s="89"/>
      <c r="J1186" s="88"/>
      <c r="K1186" s="88"/>
    </row>
    <row r="1187" spans="9:11" x14ac:dyDescent="0.3">
      <c r="I1187" s="89"/>
      <c r="J1187" s="88"/>
      <c r="K1187" s="88"/>
    </row>
    <row r="1188" spans="9:11" x14ac:dyDescent="0.3">
      <c r="I1188" s="89"/>
      <c r="J1188" s="88"/>
      <c r="K1188" s="88"/>
    </row>
    <row r="1189" spans="9:11" x14ac:dyDescent="0.3">
      <c r="I1189" s="89"/>
      <c r="J1189" s="88"/>
      <c r="K1189" s="88"/>
    </row>
    <row r="1190" spans="9:11" x14ac:dyDescent="0.3">
      <c r="I1190" s="89"/>
      <c r="J1190" s="88"/>
      <c r="K1190" s="88"/>
    </row>
    <row r="1191" spans="9:11" x14ac:dyDescent="0.3">
      <c r="I1191" s="89"/>
      <c r="J1191" s="88"/>
      <c r="K1191" s="88"/>
    </row>
    <row r="1192" spans="9:11" x14ac:dyDescent="0.3">
      <c r="I1192" s="89"/>
      <c r="J1192" s="88"/>
      <c r="K1192" s="88"/>
    </row>
    <row r="1193" spans="9:11" x14ac:dyDescent="0.3">
      <c r="I1193" s="89"/>
      <c r="J1193" s="88"/>
      <c r="K1193" s="88"/>
    </row>
    <row r="1194" spans="9:11" x14ac:dyDescent="0.3">
      <c r="I1194" s="89"/>
      <c r="J1194" s="88"/>
      <c r="K1194" s="88"/>
    </row>
    <row r="1195" spans="9:11" x14ac:dyDescent="0.3">
      <c r="I1195" s="89"/>
      <c r="J1195" s="88"/>
      <c r="K1195" s="88"/>
    </row>
    <row r="1196" spans="9:11" x14ac:dyDescent="0.3">
      <c r="I1196" s="89"/>
      <c r="J1196" s="88"/>
      <c r="K1196" s="88"/>
    </row>
    <row r="1197" spans="9:11" x14ac:dyDescent="0.3">
      <c r="I1197" s="89"/>
      <c r="J1197" s="88"/>
      <c r="K1197" s="88"/>
    </row>
    <row r="1198" spans="9:11" x14ac:dyDescent="0.3">
      <c r="I1198" s="89"/>
      <c r="J1198" s="88"/>
      <c r="K1198" s="88"/>
    </row>
    <row r="1199" spans="9:11" x14ac:dyDescent="0.3">
      <c r="I1199" s="89"/>
      <c r="J1199" s="88"/>
      <c r="K1199" s="88"/>
    </row>
    <row r="1200" spans="9:11" x14ac:dyDescent="0.3">
      <c r="I1200" s="89"/>
      <c r="J1200" s="88"/>
      <c r="K1200" s="88"/>
    </row>
    <row r="1201" spans="9:11" x14ac:dyDescent="0.3">
      <c r="I1201" s="89"/>
      <c r="J1201" s="88"/>
      <c r="K1201" s="88"/>
    </row>
    <row r="1202" spans="9:11" x14ac:dyDescent="0.3">
      <c r="I1202" s="89"/>
      <c r="J1202" s="88"/>
      <c r="K1202" s="88"/>
    </row>
    <row r="1203" spans="9:11" x14ac:dyDescent="0.3">
      <c r="I1203" s="89"/>
      <c r="J1203" s="88"/>
      <c r="K1203" s="88"/>
    </row>
    <row r="1204" spans="9:11" x14ac:dyDescent="0.3">
      <c r="I1204" s="89"/>
      <c r="J1204" s="88"/>
      <c r="K1204" s="88"/>
    </row>
    <row r="1205" spans="9:11" x14ac:dyDescent="0.3">
      <c r="I1205" s="89"/>
      <c r="J1205" s="88"/>
      <c r="K1205" s="88"/>
    </row>
    <row r="1206" spans="9:11" x14ac:dyDescent="0.3">
      <c r="I1206" s="89"/>
      <c r="J1206" s="88"/>
      <c r="K1206" s="88"/>
    </row>
    <row r="1207" spans="9:11" x14ac:dyDescent="0.3">
      <c r="I1207" s="89"/>
      <c r="J1207" s="88"/>
      <c r="K1207" s="88"/>
    </row>
    <row r="1208" spans="9:11" x14ac:dyDescent="0.3">
      <c r="I1208" s="89"/>
      <c r="J1208" s="88"/>
      <c r="K1208" s="88"/>
    </row>
    <row r="1209" spans="9:11" x14ac:dyDescent="0.3">
      <c r="I1209" s="89"/>
      <c r="J1209" s="88"/>
      <c r="K1209" s="88"/>
    </row>
    <row r="1210" spans="9:11" x14ac:dyDescent="0.3">
      <c r="I1210" s="89"/>
      <c r="J1210" s="88"/>
      <c r="K1210" s="88"/>
    </row>
    <row r="1211" spans="9:11" x14ac:dyDescent="0.3">
      <c r="I1211" s="89"/>
      <c r="J1211" s="88"/>
      <c r="K1211" s="88"/>
    </row>
    <row r="1212" spans="9:11" x14ac:dyDescent="0.3">
      <c r="I1212" s="89"/>
      <c r="J1212" s="88"/>
      <c r="K1212" s="88"/>
    </row>
    <row r="1213" spans="9:11" x14ac:dyDescent="0.3">
      <c r="I1213" s="89"/>
      <c r="J1213" s="88"/>
      <c r="K1213" s="88"/>
    </row>
    <row r="1214" spans="9:11" x14ac:dyDescent="0.3">
      <c r="I1214" s="89"/>
      <c r="J1214" s="88"/>
      <c r="K1214" s="88"/>
    </row>
    <row r="1215" spans="9:11" x14ac:dyDescent="0.3">
      <c r="I1215" s="89"/>
      <c r="J1215" s="88"/>
      <c r="K1215" s="88"/>
    </row>
    <row r="1216" spans="9:11" x14ac:dyDescent="0.3">
      <c r="I1216" s="89"/>
      <c r="J1216" s="88"/>
      <c r="K1216" s="88"/>
    </row>
    <row r="1217" spans="9:11" x14ac:dyDescent="0.3">
      <c r="I1217" s="89"/>
      <c r="J1217" s="88"/>
      <c r="K1217" s="88"/>
    </row>
    <row r="1218" spans="9:11" x14ac:dyDescent="0.3">
      <c r="I1218" s="89"/>
      <c r="J1218" s="88"/>
      <c r="K1218" s="88"/>
    </row>
    <row r="1219" spans="9:11" x14ac:dyDescent="0.3">
      <c r="I1219" s="89"/>
      <c r="J1219" s="88"/>
      <c r="K1219" s="88"/>
    </row>
    <row r="1220" spans="9:11" x14ac:dyDescent="0.3">
      <c r="I1220" s="89"/>
      <c r="J1220" s="88"/>
      <c r="K1220" s="88"/>
    </row>
    <row r="1221" spans="9:11" x14ac:dyDescent="0.3">
      <c r="I1221" s="89"/>
      <c r="J1221" s="88"/>
      <c r="K1221" s="88"/>
    </row>
    <row r="1222" spans="9:11" x14ac:dyDescent="0.3">
      <c r="I1222" s="89"/>
      <c r="J1222" s="88"/>
      <c r="K1222" s="88"/>
    </row>
    <row r="1223" spans="9:11" x14ac:dyDescent="0.3">
      <c r="I1223" s="89"/>
      <c r="J1223" s="88"/>
      <c r="K1223" s="88"/>
    </row>
    <row r="1224" spans="9:11" x14ac:dyDescent="0.3">
      <c r="I1224" s="89"/>
      <c r="J1224" s="88"/>
      <c r="K1224" s="88"/>
    </row>
    <row r="1225" spans="9:11" x14ac:dyDescent="0.3">
      <c r="I1225" s="89"/>
      <c r="J1225" s="88"/>
      <c r="K1225" s="88"/>
    </row>
    <row r="1226" spans="9:11" x14ac:dyDescent="0.3">
      <c r="I1226" s="89"/>
      <c r="J1226" s="88"/>
      <c r="K1226" s="88"/>
    </row>
    <row r="1227" spans="9:11" x14ac:dyDescent="0.3">
      <c r="I1227" s="89"/>
      <c r="J1227" s="88"/>
      <c r="K1227" s="88"/>
    </row>
    <row r="1228" spans="9:11" x14ac:dyDescent="0.3">
      <c r="I1228" s="89"/>
      <c r="J1228" s="88"/>
      <c r="K1228" s="88"/>
    </row>
    <row r="1229" spans="9:11" x14ac:dyDescent="0.3">
      <c r="I1229" s="89"/>
      <c r="J1229" s="88"/>
      <c r="K1229" s="88"/>
    </row>
    <row r="1230" spans="9:11" x14ac:dyDescent="0.3">
      <c r="I1230" s="89"/>
      <c r="J1230" s="88"/>
      <c r="K1230" s="88"/>
    </row>
    <row r="1231" spans="9:11" x14ac:dyDescent="0.3">
      <c r="I1231" s="89"/>
      <c r="J1231" s="88"/>
      <c r="K1231" s="88"/>
    </row>
    <row r="1232" spans="9:11" x14ac:dyDescent="0.3">
      <c r="I1232" s="89"/>
      <c r="J1232" s="88"/>
      <c r="K1232" s="88"/>
    </row>
    <row r="1233" spans="9:11" x14ac:dyDescent="0.3">
      <c r="I1233" s="89"/>
      <c r="J1233" s="88"/>
      <c r="K1233" s="88"/>
    </row>
    <row r="1234" spans="9:11" x14ac:dyDescent="0.3">
      <c r="I1234" s="89"/>
      <c r="J1234" s="88"/>
      <c r="K1234" s="88"/>
    </row>
    <row r="1235" spans="9:11" x14ac:dyDescent="0.3">
      <c r="I1235" s="89"/>
      <c r="J1235" s="88"/>
      <c r="K1235" s="88"/>
    </row>
    <row r="1236" spans="9:11" x14ac:dyDescent="0.3">
      <c r="I1236" s="89"/>
      <c r="J1236" s="88"/>
      <c r="K1236" s="88"/>
    </row>
    <row r="1237" spans="9:11" x14ac:dyDescent="0.3">
      <c r="I1237" s="89"/>
      <c r="J1237" s="88"/>
      <c r="K1237" s="88"/>
    </row>
    <row r="1238" spans="9:11" x14ac:dyDescent="0.3">
      <c r="I1238" s="89"/>
      <c r="J1238" s="88"/>
      <c r="K1238" s="88"/>
    </row>
    <row r="1239" spans="9:11" x14ac:dyDescent="0.3">
      <c r="I1239" s="89"/>
      <c r="J1239" s="88"/>
      <c r="K1239" s="88"/>
    </row>
    <row r="1240" spans="9:11" x14ac:dyDescent="0.3">
      <c r="I1240" s="89"/>
      <c r="J1240" s="88"/>
      <c r="K1240" s="88"/>
    </row>
    <row r="1241" spans="9:11" x14ac:dyDescent="0.3">
      <c r="I1241" s="89"/>
      <c r="J1241" s="88"/>
      <c r="K1241" s="88"/>
    </row>
    <row r="1242" spans="9:11" x14ac:dyDescent="0.3">
      <c r="I1242" s="89"/>
      <c r="J1242" s="88"/>
      <c r="K1242" s="88"/>
    </row>
    <row r="1243" spans="9:11" x14ac:dyDescent="0.3">
      <c r="I1243" s="89"/>
      <c r="J1243" s="88"/>
      <c r="K1243" s="88"/>
    </row>
    <row r="1244" spans="9:11" x14ac:dyDescent="0.3">
      <c r="I1244" s="89"/>
      <c r="J1244" s="88"/>
      <c r="K1244" s="88"/>
    </row>
    <row r="1245" spans="9:11" x14ac:dyDescent="0.3">
      <c r="I1245" s="89"/>
      <c r="J1245" s="88"/>
      <c r="K1245" s="88"/>
    </row>
    <row r="1246" spans="9:11" x14ac:dyDescent="0.3">
      <c r="I1246" s="89"/>
      <c r="J1246" s="88"/>
      <c r="K1246" s="88"/>
    </row>
    <row r="1247" spans="9:11" x14ac:dyDescent="0.3">
      <c r="I1247" s="89"/>
      <c r="J1247" s="88"/>
      <c r="K1247" s="88"/>
    </row>
    <row r="1248" spans="9:11" x14ac:dyDescent="0.3">
      <c r="I1248" s="89"/>
      <c r="J1248" s="88"/>
      <c r="K1248" s="88"/>
    </row>
    <row r="1249" spans="9:11" x14ac:dyDescent="0.3">
      <c r="I1249" s="89"/>
      <c r="J1249" s="88"/>
      <c r="K1249" s="88"/>
    </row>
    <row r="1250" spans="9:11" x14ac:dyDescent="0.3">
      <c r="I1250" s="89"/>
      <c r="J1250" s="88"/>
      <c r="K1250" s="88"/>
    </row>
    <row r="1251" spans="9:11" x14ac:dyDescent="0.3">
      <c r="I1251" s="89"/>
      <c r="J1251" s="88"/>
      <c r="K1251" s="88"/>
    </row>
    <row r="1252" spans="9:11" x14ac:dyDescent="0.3">
      <c r="I1252" s="89"/>
      <c r="J1252" s="88"/>
      <c r="K1252" s="88"/>
    </row>
    <row r="1253" spans="9:11" x14ac:dyDescent="0.3">
      <c r="I1253" s="89"/>
      <c r="J1253" s="88"/>
      <c r="K1253" s="88"/>
    </row>
    <row r="1254" spans="9:11" x14ac:dyDescent="0.3">
      <c r="I1254" s="89"/>
      <c r="J1254" s="88"/>
      <c r="K1254" s="88"/>
    </row>
    <row r="1255" spans="9:11" x14ac:dyDescent="0.3">
      <c r="I1255" s="89"/>
      <c r="J1255" s="88"/>
      <c r="K1255" s="88"/>
    </row>
    <row r="1256" spans="9:11" x14ac:dyDescent="0.3">
      <c r="I1256" s="89"/>
      <c r="J1256" s="88"/>
      <c r="K1256" s="88"/>
    </row>
    <row r="1257" spans="9:11" x14ac:dyDescent="0.3">
      <c r="I1257" s="89"/>
      <c r="J1257" s="88"/>
      <c r="K1257" s="88"/>
    </row>
    <row r="1258" spans="9:11" x14ac:dyDescent="0.3">
      <c r="I1258" s="89"/>
      <c r="J1258" s="88"/>
      <c r="K1258" s="88"/>
    </row>
    <row r="1259" spans="9:11" x14ac:dyDescent="0.3">
      <c r="I1259" s="89"/>
      <c r="J1259" s="88"/>
      <c r="K1259" s="88"/>
    </row>
    <row r="1260" spans="9:11" x14ac:dyDescent="0.3">
      <c r="I1260" s="89"/>
      <c r="J1260" s="88"/>
      <c r="K1260" s="88"/>
    </row>
    <row r="1261" spans="9:11" x14ac:dyDescent="0.3">
      <c r="I1261" s="89"/>
      <c r="J1261" s="88"/>
      <c r="K1261" s="88"/>
    </row>
    <row r="1262" spans="9:11" x14ac:dyDescent="0.3">
      <c r="I1262" s="89"/>
      <c r="J1262" s="88"/>
      <c r="K1262" s="88"/>
    </row>
    <row r="1263" spans="9:11" x14ac:dyDescent="0.3">
      <c r="I1263" s="89"/>
      <c r="J1263" s="88"/>
      <c r="K1263" s="88"/>
    </row>
    <row r="1264" spans="9:11" x14ac:dyDescent="0.3">
      <c r="I1264" s="89"/>
      <c r="J1264" s="88"/>
      <c r="K1264" s="88"/>
    </row>
    <row r="1265" spans="9:11" x14ac:dyDescent="0.3">
      <c r="I1265" s="89"/>
      <c r="J1265" s="88"/>
      <c r="K1265" s="88"/>
    </row>
    <row r="1266" spans="9:11" x14ac:dyDescent="0.3">
      <c r="I1266" s="89"/>
      <c r="J1266" s="88"/>
      <c r="K1266" s="88"/>
    </row>
    <row r="1267" spans="9:11" x14ac:dyDescent="0.3">
      <c r="I1267" s="89"/>
      <c r="J1267" s="88"/>
      <c r="K1267" s="88"/>
    </row>
    <row r="1268" spans="9:11" x14ac:dyDescent="0.3">
      <c r="I1268" s="89"/>
      <c r="J1268" s="88"/>
      <c r="K1268" s="88"/>
    </row>
    <row r="1269" spans="9:11" x14ac:dyDescent="0.3">
      <c r="I1269" s="89"/>
      <c r="J1269" s="88"/>
      <c r="K1269" s="88"/>
    </row>
    <row r="1270" spans="9:11" x14ac:dyDescent="0.3">
      <c r="I1270" s="89"/>
      <c r="J1270" s="88"/>
      <c r="K1270" s="88"/>
    </row>
    <row r="1271" spans="9:11" x14ac:dyDescent="0.3">
      <c r="I1271" s="89"/>
      <c r="J1271" s="88"/>
      <c r="K1271" s="88"/>
    </row>
    <row r="1272" spans="9:11" x14ac:dyDescent="0.3">
      <c r="I1272" s="89"/>
      <c r="J1272" s="88"/>
      <c r="K1272" s="88"/>
    </row>
    <row r="1273" spans="9:11" x14ac:dyDescent="0.3">
      <c r="I1273" s="89"/>
      <c r="J1273" s="88"/>
      <c r="K1273" s="88"/>
    </row>
    <row r="1274" spans="9:11" x14ac:dyDescent="0.3">
      <c r="I1274" s="89"/>
      <c r="J1274" s="88"/>
      <c r="K1274" s="88"/>
    </row>
    <row r="1275" spans="9:11" x14ac:dyDescent="0.3">
      <c r="I1275" s="89"/>
      <c r="J1275" s="88"/>
      <c r="K1275" s="88"/>
    </row>
    <row r="1276" spans="9:11" x14ac:dyDescent="0.3">
      <c r="I1276" s="89"/>
      <c r="J1276" s="88"/>
      <c r="K1276" s="88"/>
    </row>
    <row r="1277" spans="9:11" x14ac:dyDescent="0.3">
      <c r="I1277" s="89"/>
      <c r="J1277" s="88"/>
      <c r="K1277" s="88"/>
    </row>
    <row r="1278" spans="9:11" x14ac:dyDescent="0.3">
      <c r="I1278" s="89"/>
      <c r="J1278" s="88"/>
      <c r="K1278" s="88"/>
    </row>
    <row r="1279" spans="9:11" x14ac:dyDescent="0.3">
      <c r="I1279" s="89"/>
      <c r="J1279" s="88"/>
      <c r="K1279" s="88"/>
    </row>
    <row r="1280" spans="9:11" x14ac:dyDescent="0.3">
      <c r="I1280" s="89"/>
      <c r="J1280" s="88"/>
      <c r="K1280" s="88"/>
    </row>
    <row r="1281" spans="9:11" x14ac:dyDescent="0.3">
      <c r="I1281" s="89"/>
      <c r="J1281" s="88"/>
      <c r="K1281" s="88"/>
    </row>
    <row r="1282" spans="9:11" x14ac:dyDescent="0.3">
      <c r="I1282" s="89"/>
      <c r="J1282" s="88"/>
      <c r="K1282" s="88"/>
    </row>
    <row r="1283" spans="9:11" x14ac:dyDescent="0.3">
      <c r="I1283" s="89"/>
      <c r="J1283" s="88"/>
      <c r="K1283" s="88"/>
    </row>
    <row r="1284" spans="9:11" x14ac:dyDescent="0.3">
      <c r="I1284" s="89"/>
      <c r="J1284" s="88"/>
      <c r="K1284" s="88"/>
    </row>
    <row r="1285" spans="9:11" x14ac:dyDescent="0.3">
      <c r="I1285" s="89"/>
      <c r="J1285" s="88"/>
      <c r="K1285" s="88"/>
    </row>
    <row r="1286" spans="9:11" x14ac:dyDescent="0.3">
      <c r="I1286" s="89"/>
      <c r="J1286" s="88"/>
      <c r="K1286" s="88"/>
    </row>
    <row r="1287" spans="9:11" x14ac:dyDescent="0.3">
      <c r="I1287" s="89"/>
      <c r="J1287" s="88"/>
      <c r="K1287" s="88"/>
    </row>
    <row r="1288" spans="9:11" x14ac:dyDescent="0.3">
      <c r="I1288" s="89"/>
      <c r="J1288" s="88"/>
      <c r="K1288" s="88"/>
    </row>
    <row r="1289" spans="9:11" x14ac:dyDescent="0.3">
      <c r="I1289" s="89"/>
      <c r="J1289" s="88"/>
      <c r="K1289" s="88"/>
    </row>
    <row r="1290" spans="9:11" x14ac:dyDescent="0.3">
      <c r="I1290" s="89"/>
      <c r="J1290" s="88"/>
      <c r="K1290" s="88"/>
    </row>
    <row r="1291" spans="9:11" x14ac:dyDescent="0.3">
      <c r="I1291" s="89"/>
      <c r="J1291" s="88"/>
      <c r="K1291" s="88"/>
    </row>
    <row r="1292" spans="9:11" x14ac:dyDescent="0.3">
      <c r="I1292" s="89"/>
      <c r="J1292" s="88"/>
      <c r="K1292" s="88"/>
    </row>
    <row r="1293" spans="9:11" x14ac:dyDescent="0.3">
      <c r="I1293" s="89"/>
      <c r="J1293" s="88"/>
      <c r="K1293" s="88"/>
    </row>
    <row r="1294" spans="9:11" x14ac:dyDescent="0.3">
      <c r="I1294" s="89"/>
      <c r="J1294" s="88"/>
      <c r="K1294" s="88"/>
    </row>
    <row r="1295" spans="9:11" x14ac:dyDescent="0.3">
      <c r="I1295" s="89"/>
      <c r="J1295" s="88"/>
      <c r="K1295" s="88"/>
    </row>
    <row r="1296" spans="9:11" x14ac:dyDescent="0.3">
      <c r="I1296" s="89"/>
      <c r="J1296" s="88"/>
      <c r="K1296" s="88"/>
    </row>
    <row r="1297" spans="9:11" x14ac:dyDescent="0.3">
      <c r="I1297" s="89"/>
      <c r="J1297" s="88"/>
      <c r="K1297" s="88"/>
    </row>
    <row r="1298" spans="9:11" x14ac:dyDescent="0.3">
      <c r="I1298" s="89"/>
      <c r="J1298" s="88"/>
      <c r="K1298" s="88"/>
    </row>
    <row r="1299" spans="9:11" x14ac:dyDescent="0.3">
      <c r="I1299" s="89"/>
      <c r="J1299" s="88"/>
      <c r="K1299" s="88"/>
    </row>
    <row r="1300" spans="9:11" x14ac:dyDescent="0.3">
      <c r="I1300" s="89"/>
      <c r="J1300" s="88"/>
      <c r="K1300" s="88"/>
    </row>
    <row r="1301" spans="9:11" x14ac:dyDescent="0.3">
      <c r="I1301" s="89"/>
      <c r="J1301" s="88"/>
      <c r="K1301" s="88"/>
    </row>
    <row r="1302" spans="9:11" x14ac:dyDescent="0.3">
      <c r="I1302" s="89"/>
      <c r="J1302" s="88"/>
      <c r="K1302" s="88"/>
    </row>
    <row r="1303" spans="9:11" x14ac:dyDescent="0.3">
      <c r="I1303" s="89"/>
      <c r="J1303" s="88"/>
      <c r="K1303" s="88"/>
    </row>
    <row r="1304" spans="9:11" x14ac:dyDescent="0.3">
      <c r="I1304" s="89"/>
      <c r="J1304" s="88"/>
      <c r="K1304" s="88"/>
    </row>
    <row r="1305" spans="9:11" x14ac:dyDescent="0.3">
      <c r="I1305" s="89"/>
      <c r="J1305" s="88"/>
      <c r="K1305" s="88"/>
    </row>
    <row r="1306" spans="9:11" x14ac:dyDescent="0.3">
      <c r="I1306" s="89"/>
      <c r="J1306" s="88"/>
      <c r="K1306" s="88"/>
    </row>
    <row r="1307" spans="9:11" x14ac:dyDescent="0.3">
      <c r="I1307" s="89"/>
      <c r="J1307" s="88"/>
      <c r="K1307" s="88"/>
    </row>
    <row r="1308" spans="9:11" x14ac:dyDescent="0.3">
      <c r="I1308" s="89"/>
      <c r="J1308" s="88"/>
      <c r="K1308" s="88"/>
    </row>
    <row r="1309" spans="9:11" x14ac:dyDescent="0.3">
      <c r="I1309" s="89"/>
      <c r="J1309" s="88"/>
      <c r="K1309" s="88"/>
    </row>
    <row r="1310" spans="9:11" x14ac:dyDescent="0.3">
      <c r="I1310" s="89"/>
      <c r="J1310" s="88"/>
      <c r="K1310" s="88"/>
    </row>
    <row r="1311" spans="9:11" x14ac:dyDescent="0.3">
      <c r="I1311" s="89"/>
      <c r="J1311" s="88"/>
      <c r="K1311" s="88"/>
    </row>
    <row r="1312" spans="9:11" x14ac:dyDescent="0.3">
      <c r="I1312" s="89"/>
      <c r="J1312" s="88"/>
      <c r="K1312" s="88"/>
    </row>
    <row r="1313" spans="9:11" x14ac:dyDescent="0.3">
      <c r="I1313" s="89"/>
      <c r="J1313" s="88"/>
      <c r="K1313" s="88"/>
    </row>
    <row r="1314" spans="9:11" x14ac:dyDescent="0.3">
      <c r="I1314" s="89"/>
      <c r="J1314" s="88"/>
      <c r="K1314" s="88"/>
    </row>
    <row r="1315" spans="9:11" x14ac:dyDescent="0.3">
      <c r="I1315" s="89"/>
      <c r="J1315" s="88"/>
      <c r="K1315" s="88"/>
    </row>
    <row r="1316" spans="9:11" x14ac:dyDescent="0.3">
      <c r="I1316" s="89"/>
      <c r="J1316" s="88"/>
      <c r="K1316" s="88"/>
    </row>
    <row r="1317" spans="9:11" x14ac:dyDescent="0.3">
      <c r="I1317" s="89"/>
      <c r="J1317" s="88"/>
      <c r="K1317" s="88"/>
    </row>
    <row r="1318" spans="9:11" x14ac:dyDescent="0.3">
      <c r="I1318" s="89"/>
      <c r="J1318" s="88"/>
      <c r="K1318" s="88"/>
    </row>
    <row r="1319" spans="9:11" x14ac:dyDescent="0.3">
      <c r="I1319" s="89"/>
      <c r="J1319" s="88"/>
      <c r="K1319" s="88"/>
    </row>
    <row r="1320" spans="9:11" x14ac:dyDescent="0.3">
      <c r="I1320" s="89"/>
      <c r="J1320" s="88"/>
      <c r="K1320" s="88"/>
    </row>
    <row r="1321" spans="9:11" x14ac:dyDescent="0.3">
      <c r="I1321" s="89"/>
      <c r="J1321" s="88"/>
      <c r="K1321" s="88"/>
    </row>
    <row r="1322" spans="9:11" x14ac:dyDescent="0.3">
      <c r="I1322" s="89"/>
      <c r="J1322" s="88"/>
      <c r="K1322" s="88"/>
    </row>
    <row r="1323" spans="9:11" x14ac:dyDescent="0.3">
      <c r="I1323" s="89"/>
      <c r="J1323" s="88"/>
      <c r="K1323" s="88"/>
    </row>
    <row r="1324" spans="9:11" x14ac:dyDescent="0.3">
      <c r="I1324" s="89"/>
      <c r="J1324" s="88"/>
      <c r="K1324" s="88"/>
    </row>
    <row r="1325" spans="9:11" x14ac:dyDescent="0.3">
      <c r="I1325" s="89"/>
      <c r="J1325" s="88"/>
      <c r="K1325" s="88"/>
    </row>
    <row r="1326" spans="9:11" x14ac:dyDescent="0.3">
      <c r="I1326" s="89"/>
      <c r="J1326" s="88"/>
      <c r="K1326" s="88"/>
    </row>
    <row r="1327" spans="9:11" x14ac:dyDescent="0.3">
      <c r="I1327" s="89"/>
      <c r="J1327" s="88"/>
      <c r="K1327" s="88"/>
    </row>
    <row r="1328" spans="9:11" x14ac:dyDescent="0.3">
      <c r="I1328" s="89"/>
      <c r="J1328" s="88"/>
      <c r="K1328" s="88"/>
    </row>
    <row r="1329" spans="9:11" x14ac:dyDescent="0.3">
      <c r="I1329" s="89"/>
      <c r="J1329" s="88"/>
      <c r="K1329" s="88"/>
    </row>
    <row r="1330" spans="9:11" x14ac:dyDescent="0.3">
      <c r="I1330" s="89"/>
      <c r="J1330" s="88"/>
      <c r="K1330" s="88"/>
    </row>
    <row r="1331" spans="9:11" x14ac:dyDescent="0.3">
      <c r="I1331" s="89"/>
      <c r="J1331" s="88"/>
      <c r="K1331" s="88"/>
    </row>
    <row r="1332" spans="9:11" x14ac:dyDescent="0.3">
      <c r="I1332" s="89"/>
      <c r="J1332" s="88"/>
      <c r="K1332" s="88"/>
    </row>
    <row r="1333" spans="9:11" x14ac:dyDescent="0.3">
      <c r="I1333" s="89"/>
      <c r="J1333" s="88"/>
      <c r="K1333" s="88"/>
    </row>
    <row r="1334" spans="9:11" x14ac:dyDescent="0.3">
      <c r="I1334" s="89"/>
      <c r="J1334" s="88"/>
      <c r="K1334" s="88"/>
    </row>
    <row r="1335" spans="9:11" x14ac:dyDescent="0.3">
      <c r="I1335" s="89"/>
      <c r="J1335" s="88"/>
      <c r="K1335" s="88"/>
    </row>
    <row r="1336" spans="9:11" x14ac:dyDescent="0.3">
      <c r="I1336" s="89"/>
      <c r="J1336" s="88"/>
      <c r="K1336" s="88"/>
    </row>
    <row r="1337" spans="9:11" x14ac:dyDescent="0.3">
      <c r="I1337" s="89"/>
      <c r="J1337" s="88"/>
      <c r="K1337" s="88"/>
    </row>
    <row r="1338" spans="9:11" x14ac:dyDescent="0.3">
      <c r="I1338" s="89"/>
      <c r="J1338" s="88"/>
      <c r="K1338" s="88"/>
    </row>
    <row r="1339" spans="9:11" x14ac:dyDescent="0.3">
      <c r="I1339" s="89"/>
      <c r="J1339" s="88"/>
      <c r="K1339" s="88"/>
    </row>
    <row r="1340" spans="9:11" x14ac:dyDescent="0.3">
      <c r="I1340" s="89"/>
      <c r="J1340" s="88"/>
      <c r="K1340" s="88"/>
    </row>
    <row r="1341" spans="9:11" x14ac:dyDescent="0.3">
      <c r="I1341" s="89"/>
      <c r="J1341" s="88"/>
      <c r="K1341" s="88"/>
    </row>
    <row r="1342" spans="9:11" x14ac:dyDescent="0.3">
      <c r="I1342" s="89"/>
      <c r="J1342" s="88"/>
      <c r="K1342" s="88"/>
    </row>
    <row r="1343" spans="9:11" x14ac:dyDescent="0.3">
      <c r="I1343" s="89"/>
      <c r="J1343" s="88"/>
      <c r="K1343" s="88"/>
    </row>
    <row r="1344" spans="9:11" x14ac:dyDescent="0.3">
      <c r="I1344" s="89"/>
      <c r="J1344" s="88"/>
      <c r="K1344" s="88"/>
    </row>
    <row r="1345" spans="9:11" x14ac:dyDescent="0.3">
      <c r="I1345" s="89"/>
      <c r="J1345" s="88"/>
      <c r="K1345" s="88"/>
    </row>
    <row r="1346" spans="9:11" x14ac:dyDescent="0.3">
      <c r="I1346" s="89"/>
      <c r="J1346" s="88"/>
      <c r="K1346" s="88"/>
    </row>
    <row r="1347" spans="9:11" x14ac:dyDescent="0.3">
      <c r="I1347" s="89"/>
      <c r="J1347" s="88"/>
      <c r="K1347" s="88"/>
    </row>
    <row r="1348" spans="9:11" x14ac:dyDescent="0.3">
      <c r="I1348" s="89"/>
      <c r="J1348" s="88"/>
      <c r="K1348" s="88"/>
    </row>
    <row r="1349" spans="9:11" x14ac:dyDescent="0.3">
      <c r="I1349" s="89"/>
      <c r="J1349" s="88"/>
      <c r="K1349" s="88"/>
    </row>
    <row r="1350" spans="9:11" x14ac:dyDescent="0.3">
      <c r="I1350" s="89"/>
      <c r="J1350" s="88"/>
      <c r="K1350" s="88"/>
    </row>
    <row r="1351" spans="9:11" x14ac:dyDescent="0.3">
      <c r="I1351" s="89"/>
      <c r="J1351" s="88"/>
      <c r="K1351" s="88"/>
    </row>
    <row r="1352" spans="9:11" x14ac:dyDescent="0.3">
      <c r="I1352" s="89"/>
      <c r="J1352" s="88"/>
      <c r="K1352" s="88"/>
    </row>
    <row r="1353" spans="9:11" x14ac:dyDescent="0.3">
      <c r="I1353" s="89"/>
      <c r="J1353" s="88"/>
      <c r="K1353" s="88"/>
    </row>
    <row r="1354" spans="9:11" x14ac:dyDescent="0.3">
      <c r="I1354" s="89"/>
      <c r="J1354" s="88"/>
      <c r="K1354" s="88"/>
    </row>
    <row r="1355" spans="9:11" x14ac:dyDescent="0.3">
      <c r="I1355" s="89"/>
      <c r="J1355" s="88"/>
      <c r="K1355" s="88"/>
    </row>
    <row r="1356" spans="9:11" x14ac:dyDescent="0.3">
      <c r="I1356" s="89"/>
      <c r="J1356" s="88"/>
      <c r="K1356" s="88"/>
    </row>
    <row r="1357" spans="9:11" x14ac:dyDescent="0.3">
      <c r="I1357" s="89"/>
      <c r="J1357" s="88"/>
      <c r="K1357" s="88"/>
    </row>
    <row r="1358" spans="9:11" x14ac:dyDescent="0.3">
      <c r="I1358" s="89"/>
      <c r="J1358" s="88"/>
      <c r="K1358" s="88"/>
    </row>
    <row r="1359" spans="9:11" x14ac:dyDescent="0.3">
      <c r="I1359" s="89"/>
      <c r="J1359" s="88"/>
      <c r="K1359" s="88"/>
    </row>
    <row r="1360" spans="9:11" x14ac:dyDescent="0.3">
      <c r="I1360" s="89"/>
      <c r="J1360" s="88"/>
      <c r="K1360" s="88"/>
    </row>
    <row r="1361" spans="9:11" x14ac:dyDescent="0.3">
      <c r="I1361" s="89"/>
      <c r="J1361" s="88"/>
      <c r="K1361" s="88"/>
    </row>
    <row r="1362" spans="9:11" x14ac:dyDescent="0.3">
      <c r="I1362" s="89"/>
      <c r="J1362" s="88"/>
      <c r="K1362" s="88"/>
    </row>
    <row r="1363" spans="9:11" x14ac:dyDescent="0.3">
      <c r="I1363" s="89"/>
      <c r="J1363" s="88"/>
      <c r="K1363" s="88"/>
    </row>
    <row r="1364" spans="9:11" x14ac:dyDescent="0.3">
      <c r="I1364" s="89"/>
      <c r="J1364" s="88"/>
      <c r="K1364" s="88"/>
    </row>
    <row r="1365" spans="9:11" x14ac:dyDescent="0.3">
      <c r="I1365" s="89"/>
      <c r="J1365" s="88"/>
      <c r="K1365" s="88"/>
    </row>
    <row r="1366" spans="9:11" x14ac:dyDescent="0.3">
      <c r="I1366" s="89"/>
      <c r="J1366" s="88"/>
      <c r="K1366" s="88"/>
    </row>
    <row r="1367" spans="9:11" x14ac:dyDescent="0.3">
      <c r="I1367" s="89"/>
      <c r="J1367" s="88"/>
      <c r="K1367" s="88"/>
    </row>
    <row r="1368" spans="9:11" x14ac:dyDescent="0.3">
      <c r="I1368" s="89"/>
      <c r="J1368" s="88"/>
      <c r="K1368" s="88"/>
    </row>
    <row r="1369" spans="9:11" x14ac:dyDescent="0.3">
      <c r="I1369" s="89"/>
      <c r="J1369" s="88"/>
      <c r="K1369" s="88"/>
    </row>
    <row r="1370" spans="9:11" x14ac:dyDescent="0.3">
      <c r="I1370" s="89"/>
      <c r="J1370" s="88"/>
      <c r="K1370" s="88"/>
    </row>
    <row r="1371" spans="9:11" x14ac:dyDescent="0.3">
      <c r="I1371" s="89"/>
      <c r="J1371" s="88"/>
      <c r="K1371" s="88"/>
    </row>
    <row r="1372" spans="9:11" x14ac:dyDescent="0.3">
      <c r="I1372" s="89"/>
      <c r="J1372" s="88"/>
      <c r="K1372" s="88"/>
    </row>
    <row r="1373" spans="9:11" x14ac:dyDescent="0.3">
      <c r="I1373" s="89"/>
      <c r="J1373" s="88"/>
      <c r="K1373" s="88"/>
    </row>
    <row r="1374" spans="9:11" x14ac:dyDescent="0.3">
      <c r="I1374" s="89"/>
      <c r="J1374" s="88"/>
      <c r="K1374" s="88"/>
    </row>
    <row r="1375" spans="9:11" x14ac:dyDescent="0.3">
      <c r="I1375" s="89"/>
      <c r="J1375" s="88"/>
      <c r="K1375" s="88"/>
    </row>
    <row r="1376" spans="9:11" x14ac:dyDescent="0.3">
      <c r="I1376" s="89"/>
      <c r="J1376" s="88"/>
      <c r="K1376" s="88"/>
    </row>
    <row r="1377" spans="9:11" x14ac:dyDescent="0.3">
      <c r="I1377" s="89"/>
      <c r="J1377" s="88"/>
      <c r="K1377" s="88"/>
    </row>
    <row r="1378" spans="9:11" x14ac:dyDescent="0.3">
      <c r="I1378" s="89"/>
      <c r="J1378" s="88"/>
      <c r="K1378" s="88"/>
    </row>
    <row r="1379" spans="9:11" x14ac:dyDescent="0.3">
      <c r="I1379" s="89"/>
      <c r="J1379" s="88"/>
      <c r="K1379" s="88"/>
    </row>
    <row r="1380" spans="9:11" x14ac:dyDescent="0.3">
      <c r="I1380" s="89"/>
      <c r="J1380" s="88"/>
      <c r="K1380" s="88"/>
    </row>
    <row r="1381" spans="9:11" x14ac:dyDescent="0.3">
      <c r="I1381" s="89"/>
      <c r="J1381" s="88"/>
      <c r="K1381" s="88"/>
    </row>
    <row r="1382" spans="9:11" x14ac:dyDescent="0.3">
      <c r="I1382" s="89"/>
      <c r="J1382" s="88"/>
      <c r="K1382" s="88"/>
    </row>
    <row r="1383" spans="9:11" x14ac:dyDescent="0.3">
      <c r="I1383" s="89"/>
      <c r="J1383" s="88"/>
      <c r="K1383" s="88"/>
    </row>
    <row r="1384" spans="9:11" x14ac:dyDescent="0.3">
      <c r="I1384" s="89"/>
      <c r="J1384" s="88"/>
      <c r="K1384" s="88"/>
    </row>
    <row r="1385" spans="9:11" x14ac:dyDescent="0.3">
      <c r="I1385" s="89"/>
      <c r="J1385" s="88"/>
      <c r="K1385" s="88"/>
    </row>
    <row r="1386" spans="9:11" x14ac:dyDescent="0.3">
      <c r="I1386" s="89"/>
      <c r="J1386" s="88"/>
      <c r="K1386" s="88"/>
    </row>
    <row r="1387" spans="9:11" x14ac:dyDescent="0.3">
      <c r="I1387" s="89"/>
      <c r="J1387" s="88"/>
      <c r="K1387" s="88"/>
    </row>
    <row r="1388" spans="9:11" x14ac:dyDescent="0.3">
      <c r="I1388" s="89"/>
      <c r="J1388" s="88"/>
      <c r="K1388" s="88"/>
    </row>
    <row r="1389" spans="9:11" x14ac:dyDescent="0.3">
      <c r="I1389" s="89"/>
      <c r="J1389" s="88"/>
      <c r="K1389" s="88"/>
    </row>
    <row r="1390" spans="9:11" x14ac:dyDescent="0.3">
      <c r="I1390" s="89"/>
      <c r="J1390" s="88"/>
      <c r="K1390" s="88"/>
    </row>
    <row r="1391" spans="9:11" x14ac:dyDescent="0.3">
      <c r="I1391" s="89"/>
      <c r="J1391" s="88"/>
      <c r="K1391" s="88"/>
    </row>
    <row r="1392" spans="9:11" x14ac:dyDescent="0.3">
      <c r="I1392" s="89"/>
      <c r="J1392" s="88"/>
      <c r="K1392" s="88"/>
    </row>
    <row r="1393" spans="9:11" x14ac:dyDescent="0.3">
      <c r="I1393" s="89"/>
      <c r="J1393" s="88"/>
      <c r="K1393" s="88"/>
    </row>
    <row r="1394" spans="9:11" x14ac:dyDescent="0.3">
      <c r="I1394" s="89"/>
      <c r="J1394" s="88"/>
      <c r="K1394" s="88"/>
    </row>
    <row r="1395" spans="9:11" x14ac:dyDescent="0.3">
      <c r="I1395" s="89"/>
      <c r="J1395" s="88"/>
      <c r="K1395" s="88"/>
    </row>
    <row r="1396" spans="9:11" x14ac:dyDescent="0.3">
      <c r="I1396" s="89"/>
      <c r="J1396" s="88"/>
      <c r="K1396" s="88"/>
    </row>
    <row r="1397" spans="9:11" x14ac:dyDescent="0.3">
      <c r="I1397" s="89"/>
      <c r="J1397" s="88"/>
      <c r="K1397" s="88"/>
    </row>
    <row r="1398" spans="9:11" x14ac:dyDescent="0.3">
      <c r="I1398" s="89"/>
      <c r="J1398" s="88"/>
      <c r="K1398" s="88"/>
    </row>
    <row r="1399" spans="9:11" x14ac:dyDescent="0.3">
      <c r="I1399" s="89"/>
      <c r="J1399" s="88"/>
      <c r="K1399" s="88"/>
    </row>
    <row r="1400" spans="9:11" x14ac:dyDescent="0.3">
      <c r="I1400" s="89"/>
      <c r="J1400" s="88"/>
      <c r="K1400" s="88"/>
    </row>
    <row r="1401" spans="9:11" x14ac:dyDescent="0.3">
      <c r="I1401" s="89"/>
      <c r="J1401" s="88"/>
      <c r="K1401" s="88"/>
    </row>
    <row r="1402" spans="9:11" x14ac:dyDescent="0.3">
      <c r="I1402" s="89"/>
      <c r="J1402" s="88"/>
      <c r="K1402" s="88"/>
    </row>
    <row r="1403" spans="9:11" x14ac:dyDescent="0.3">
      <c r="I1403" s="89"/>
      <c r="J1403" s="88"/>
      <c r="K1403" s="88"/>
    </row>
    <row r="1404" spans="9:11" x14ac:dyDescent="0.3">
      <c r="I1404" s="89"/>
      <c r="J1404" s="88"/>
      <c r="K1404" s="88"/>
    </row>
    <row r="1405" spans="9:11" x14ac:dyDescent="0.3">
      <c r="I1405" s="89"/>
      <c r="J1405" s="88"/>
      <c r="K1405" s="88"/>
    </row>
    <row r="1406" spans="9:11" x14ac:dyDescent="0.3">
      <c r="I1406" s="89"/>
      <c r="J1406" s="88"/>
      <c r="K1406" s="88"/>
    </row>
    <row r="1407" spans="9:11" x14ac:dyDescent="0.3">
      <c r="I1407" s="89"/>
      <c r="J1407" s="88"/>
      <c r="K1407" s="88"/>
    </row>
    <row r="1408" spans="9:11" x14ac:dyDescent="0.3">
      <c r="I1408" s="89"/>
      <c r="J1408" s="88"/>
      <c r="K1408" s="88"/>
    </row>
    <row r="1409" spans="9:11" x14ac:dyDescent="0.3">
      <c r="I1409" s="89"/>
      <c r="J1409" s="88"/>
      <c r="K1409" s="88"/>
    </row>
    <row r="1410" spans="9:11" x14ac:dyDescent="0.3">
      <c r="I1410" s="89"/>
      <c r="J1410" s="88"/>
      <c r="K1410" s="88"/>
    </row>
    <row r="1411" spans="9:11" x14ac:dyDescent="0.3">
      <c r="I1411" s="89"/>
      <c r="J1411" s="88"/>
      <c r="K1411" s="88"/>
    </row>
    <row r="1412" spans="9:11" x14ac:dyDescent="0.3">
      <c r="I1412" s="89"/>
      <c r="J1412" s="88"/>
      <c r="K1412" s="88"/>
    </row>
    <row r="1413" spans="9:11" x14ac:dyDescent="0.3">
      <c r="I1413" s="89"/>
      <c r="J1413" s="88"/>
      <c r="K1413" s="88"/>
    </row>
    <row r="1414" spans="9:11" x14ac:dyDescent="0.3">
      <c r="I1414" s="89"/>
      <c r="J1414" s="88"/>
      <c r="K1414" s="88"/>
    </row>
    <row r="1415" spans="9:11" x14ac:dyDescent="0.3">
      <c r="I1415" s="89"/>
      <c r="J1415" s="88"/>
      <c r="K1415" s="88"/>
    </row>
    <row r="1416" spans="9:11" x14ac:dyDescent="0.3">
      <c r="I1416" s="89"/>
      <c r="J1416" s="88"/>
      <c r="K1416" s="88"/>
    </row>
    <row r="1417" spans="9:11" x14ac:dyDescent="0.3">
      <c r="I1417" s="89"/>
      <c r="J1417" s="88"/>
      <c r="K1417" s="88"/>
    </row>
    <row r="1418" spans="9:11" x14ac:dyDescent="0.3">
      <c r="I1418" s="89"/>
      <c r="J1418" s="88"/>
      <c r="K1418" s="88"/>
    </row>
    <row r="1419" spans="9:11" x14ac:dyDescent="0.3">
      <c r="I1419" s="89"/>
      <c r="J1419" s="88"/>
      <c r="K1419" s="88"/>
    </row>
    <row r="1420" spans="9:11" x14ac:dyDescent="0.3">
      <c r="I1420" s="89"/>
      <c r="J1420" s="88"/>
      <c r="K1420" s="88"/>
    </row>
    <row r="1421" spans="9:11" x14ac:dyDescent="0.3">
      <c r="I1421" s="89"/>
      <c r="J1421" s="88"/>
      <c r="K1421" s="88"/>
    </row>
    <row r="1422" spans="9:11" x14ac:dyDescent="0.3">
      <c r="I1422" s="89"/>
      <c r="J1422" s="88"/>
      <c r="K1422" s="88"/>
    </row>
    <row r="1423" spans="9:11" x14ac:dyDescent="0.3">
      <c r="I1423" s="89"/>
      <c r="J1423" s="88"/>
      <c r="K1423" s="88"/>
    </row>
    <row r="1424" spans="9:11" x14ac:dyDescent="0.3">
      <c r="I1424" s="89"/>
      <c r="J1424" s="88"/>
      <c r="K1424" s="88"/>
    </row>
    <row r="1425" spans="9:11" x14ac:dyDescent="0.3">
      <c r="I1425" s="89"/>
      <c r="J1425" s="88"/>
      <c r="K1425" s="88"/>
    </row>
    <row r="1426" spans="9:11" x14ac:dyDescent="0.3">
      <c r="I1426" s="89"/>
      <c r="J1426" s="88"/>
      <c r="K1426" s="88"/>
    </row>
    <row r="1427" spans="9:11" x14ac:dyDescent="0.3">
      <c r="I1427" s="89"/>
      <c r="J1427" s="88"/>
      <c r="K1427" s="88"/>
    </row>
    <row r="1428" spans="9:11" x14ac:dyDescent="0.3">
      <c r="I1428" s="89"/>
      <c r="J1428" s="88"/>
      <c r="K1428" s="88"/>
    </row>
    <row r="1429" spans="9:11" x14ac:dyDescent="0.3">
      <c r="I1429" s="89"/>
      <c r="J1429" s="88"/>
      <c r="K1429" s="88"/>
    </row>
    <row r="1430" spans="9:11" x14ac:dyDescent="0.3">
      <c r="I1430" s="89"/>
      <c r="J1430" s="88"/>
      <c r="K1430" s="88"/>
    </row>
    <row r="1431" spans="9:11" x14ac:dyDescent="0.3">
      <c r="I1431" s="89"/>
      <c r="J1431" s="88"/>
      <c r="K1431" s="88"/>
    </row>
    <row r="1432" spans="9:11" x14ac:dyDescent="0.3">
      <c r="I1432" s="89"/>
      <c r="J1432" s="88"/>
      <c r="K1432" s="88"/>
    </row>
    <row r="1433" spans="9:11" x14ac:dyDescent="0.3">
      <c r="I1433" s="89"/>
      <c r="J1433" s="88"/>
      <c r="K1433" s="88"/>
    </row>
    <row r="1434" spans="9:11" x14ac:dyDescent="0.3">
      <c r="I1434" s="89"/>
      <c r="J1434" s="88"/>
      <c r="K1434" s="88"/>
    </row>
    <row r="1435" spans="9:11" x14ac:dyDescent="0.3">
      <c r="I1435" s="89"/>
      <c r="J1435" s="88"/>
      <c r="K1435" s="88"/>
    </row>
    <row r="1436" spans="9:11" x14ac:dyDescent="0.3">
      <c r="I1436" s="89"/>
      <c r="J1436" s="88"/>
      <c r="K1436" s="88"/>
    </row>
    <row r="1437" spans="9:11" x14ac:dyDescent="0.3">
      <c r="I1437" s="89"/>
      <c r="J1437" s="88"/>
      <c r="K1437" s="88"/>
    </row>
    <row r="1438" spans="9:11" x14ac:dyDescent="0.3">
      <c r="I1438" s="89"/>
      <c r="J1438" s="88"/>
      <c r="K1438" s="88"/>
    </row>
    <row r="1439" spans="9:11" x14ac:dyDescent="0.3">
      <c r="I1439" s="89"/>
      <c r="J1439" s="88"/>
      <c r="K1439" s="88"/>
    </row>
    <row r="1440" spans="9:11" x14ac:dyDescent="0.3">
      <c r="I1440" s="89"/>
      <c r="J1440" s="88"/>
      <c r="K1440" s="88"/>
    </row>
    <row r="1441" spans="9:11" x14ac:dyDescent="0.3">
      <c r="I1441" s="89"/>
      <c r="J1441" s="88"/>
      <c r="K1441" s="88"/>
    </row>
    <row r="1442" spans="9:11" x14ac:dyDescent="0.3">
      <c r="I1442" s="89"/>
      <c r="J1442" s="88"/>
      <c r="K1442" s="88"/>
    </row>
    <row r="1443" spans="9:11" x14ac:dyDescent="0.3">
      <c r="I1443" s="89"/>
      <c r="J1443" s="88"/>
      <c r="K1443" s="88"/>
    </row>
    <row r="1444" spans="9:11" x14ac:dyDescent="0.3">
      <c r="I1444" s="89"/>
      <c r="J1444" s="88"/>
      <c r="K1444" s="88"/>
    </row>
    <row r="1445" spans="9:11" x14ac:dyDescent="0.3">
      <c r="I1445" s="89"/>
      <c r="J1445" s="88"/>
      <c r="K1445" s="88"/>
    </row>
    <row r="1446" spans="9:11" x14ac:dyDescent="0.3">
      <c r="I1446" s="89"/>
      <c r="J1446" s="88"/>
      <c r="K1446" s="88"/>
    </row>
    <row r="1447" spans="9:11" x14ac:dyDescent="0.3">
      <c r="I1447" s="89"/>
      <c r="J1447" s="88"/>
      <c r="K1447" s="88"/>
    </row>
    <row r="1448" spans="9:11" x14ac:dyDescent="0.3">
      <c r="I1448" s="89"/>
      <c r="J1448" s="88"/>
      <c r="K1448" s="88"/>
    </row>
    <row r="1449" spans="9:11" x14ac:dyDescent="0.3">
      <c r="I1449" s="89"/>
      <c r="J1449" s="88"/>
      <c r="K1449" s="88"/>
    </row>
    <row r="1450" spans="9:11" x14ac:dyDescent="0.3">
      <c r="I1450" s="89"/>
      <c r="J1450" s="88"/>
      <c r="K1450" s="88"/>
    </row>
    <row r="1451" spans="9:11" x14ac:dyDescent="0.3">
      <c r="I1451" s="89"/>
      <c r="J1451" s="88"/>
      <c r="K1451" s="88"/>
    </row>
    <row r="1452" spans="9:11" x14ac:dyDescent="0.3">
      <c r="I1452" s="89"/>
      <c r="J1452" s="88"/>
      <c r="K1452" s="88"/>
    </row>
    <row r="1453" spans="9:11" x14ac:dyDescent="0.3">
      <c r="I1453" s="89"/>
      <c r="J1453" s="88"/>
      <c r="K1453" s="88"/>
    </row>
    <row r="1454" spans="9:11" x14ac:dyDescent="0.3">
      <c r="I1454" s="89"/>
      <c r="J1454" s="88"/>
      <c r="K1454" s="88"/>
    </row>
    <row r="1455" spans="9:11" x14ac:dyDescent="0.3">
      <c r="I1455" s="89"/>
      <c r="J1455" s="88"/>
      <c r="K1455" s="88"/>
    </row>
    <row r="1456" spans="9:11" x14ac:dyDescent="0.3">
      <c r="I1456" s="89"/>
      <c r="J1456" s="88"/>
      <c r="K1456" s="88"/>
    </row>
    <row r="1457" spans="9:11" x14ac:dyDescent="0.3">
      <c r="I1457" s="89"/>
      <c r="J1457" s="88"/>
      <c r="K1457" s="88"/>
    </row>
    <row r="1458" spans="9:11" x14ac:dyDescent="0.3">
      <c r="I1458" s="89"/>
      <c r="J1458" s="88"/>
      <c r="K1458" s="88"/>
    </row>
    <row r="1459" spans="9:11" x14ac:dyDescent="0.3">
      <c r="I1459" s="89"/>
      <c r="J1459" s="88"/>
      <c r="K1459" s="88"/>
    </row>
    <row r="1460" spans="9:11" x14ac:dyDescent="0.3">
      <c r="I1460" s="89"/>
      <c r="J1460" s="88"/>
      <c r="K1460" s="88"/>
    </row>
    <row r="1461" spans="9:11" x14ac:dyDescent="0.3">
      <c r="I1461" s="89"/>
      <c r="J1461" s="88"/>
      <c r="K1461" s="88"/>
    </row>
    <row r="1462" spans="9:11" x14ac:dyDescent="0.3">
      <c r="I1462" s="89"/>
      <c r="J1462" s="88"/>
      <c r="K1462" s="88"/>
    </row>
    <row r="1463" spans="9:11" x14ac:dyDescent="0.3">
      <c r="I1463" s="89"/>
      <c r="J1463" s="88"/>
      <c r="K1463" s="88"/>
    </row>
    <row r="1464" spans="9:11" x14ac:dyDescent="0.3">
      <c r="I1464" s="89"/>
      <c r="J1464" s="88"/>
      <c r="K1464" s="88"/>
    </row>
    <row r="1465" spans="9:11" x14ac:dyDescent="0.3">
      <c r="I1465" s="89"/>
      <c r="J1465" s="88"/>
      <c r="K1465" s="88"/>
    </row>
    <row r="1466" spans="9:11" x14ac:dyDescent="0.3">
      <c r="I1466" s="89"/>
      <c r="J1466" s="88"/>
      <c r="K1466" s="88"/>
    </row>
    <row r="1467" spans="9:11" x14ac:dyDescent="0.3">
      <c r="I1467" s="89"/>
      <c r="J1467" s="88"/>
      <c r="K1467" s="88"/>
    </row>
    <row r="1468" spans="9:11" x14ac:dyDescent="0.3">
      <c r="I1468" s="89"/>
      <c r="J1468" s="88"/>
      <c r="K1468" s="88"/>
    </row>
    <row r="1469" spans="9:11" x14ac:dyDescent="0.3">
      <c r="I1469" s="89"/>
      <c r="J1469" s="88"/>
      <c r="K1469" s="88"/>
    </row>
    <row r="1470" spans="9:11" x14ac:dyDescent="0.3">
      <c r="I1470" s="89"/>
      <c r="J1470" s="88"/>
      <c r="K1470" s="88"/>
    </row>
  </sheetData>
  <mergeCells count="35">
    <mergeCell ref="A15:D15"/>
    <mergeCell ref="E15:F15"/>
    <mergeCell ref="A1:F1"/>
    <mergeCell ref="A3:D3"/>
    <mergeCell ref="A4:C4"/>
    <mergeCell ref="A5:C5"/>
    <mergeCell ref="A6:C6"/>
    <mergeCell ref="A8:D8"/>
    <mergeCell ref="A9:D9"/>
    <mergeCell ref="A10:D10"/>
    <mergeCell ref="A11:D11"/>
    <mergeCell ref="A12:D12"/>
    <mergeCell ref="A14:F14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D21"/>
    <mergeCell ref="E21:F21"/>
    <mergeCell ref="A25:D25"/>
    <mergeCell ref="E25:F25"/>
    <mergeCell ref="A26:D26"/>
    <mergeCell ref="E26:F26"/>
    <mergeCell ref="A22:D22"/>
    <mergeCell ref="E22:F22"/>
    <mergeCell ref="A23:D23"/>
    <mergeCell ref="E23:F23"/>
    <mergeCell ref="A24:D24"/>
    <mergeCell ref="E24:F24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F45A-7EE6-4987-A02D-501EA17760EB}">
  <dimension ref="A1:R29"/>
  <sheetViews>
    <sheetView topLeftCell="A3" workbookViewId="0">
      <selection activeCell="G22" sqref="G22"/>
    </sheetView>
  </sheetViews>
  <sheetFormatPr defaultRowHeight="13.8" x14ac:dyDescent="0.25"/>
  <cols>
    <col min="1" max="4" width="8.796875" style="164"/>
    <col min="5" max="5" width="9.296875" style="164" bestFit="1" customWidth="1"/>
    <col min="6" max="8" width="8.796875" style="164"/>
    <col min="9" max="9" width="9" style="164" bestFit="1" customWidth="1"/>
    <col min="10" max="10" width="13.19921875" style="164" bestFit="1" customWidth="1"/>
    <col min="11" max="11" width="10.296875" style="164" bestFit="1" customWidth="1"/>
    <col min="12" max="12" width="11" style="164" bestFit="1" customWidth="1"/>
    <col min="13" max="13" width="9.69921875" style="164" customWidth="1"/>
    <col min="14" max="14" width="10.296875" style="164" bestFit="1" customWidth="1"/>
    <col min="15" max="15" width="6.8984375" style="164" customWidth="1"/>
    <col min="16" max="16" width="10.8984375" style="164" bestFit="1" customWidth="1"/>
    <col min="17" max="17" width="10.59765625" style="164" customWidth="1"/>
    <col min="18" max="18" width="13.59765625" style="164" customWidth="1"/>
    <col min="19" max="16384" width="8.796875" style="164"/>
  </cols>
  <sheetData>
    <row r="1" spans="1:18" ht="14.4" x14ac:dyDescent="0.3">
      <c r="A1" s="209" t="s">
        <v>161</v>
      </c>
      <c r="B1" s="209"/>
      <c r="C1" s="209"/>
      <c r="D1" s="209"/>
      <c r="E1" s="209"/>
      <c r="F1" s="209"/>
      <c r="I1" s="170" t="s">
        <v>0</v>
      </c>
      <c r="J1" s="170" t="s">
        <v>1</v>
      </c>
      <c r="K1" s="170" t="s">
        <v>67</v>
      </c>
      <c r="L1" s="170" t="s">
        <v>68</v>
      </c>
      <c r="M1" s="170" t="s">
        <v>73</v>
      </c>
      <c r="N1" s="170" t="s">
        <v>84</v>
      </c>
      <c r="O1" s="170" t="s">
        <v>22</v>
      </c>
      <c r="P1" s="170" t="s">
        <v>89</v>
      </c>
      <c r="Q1" s="170" t="s">
        <v>29</v>
      </c>
      <c r="R1" s="170" t="s">
        <v>90</v>
      </c>
    </row>
    <row r="2" spans="1:18" x14ac:dyDescent="0.25">
      <c r="I2" s="171" t="s">
        <v>110</v>
      </c>
      <c r="J2" s="172">
        <v>4729.8393999999998</v>
      </c>
      <c r="K2" s="173"/>
      <c r="L2" s="174"/>
      <c r="M2" s="175">
        <f>J2/AVERAGE($J$2:$J$5)</f>
        <v>0.91719324856722362</v>
      </c>
      <c r="N2" s="176"/>
      <c r="O2" s="177"/>
      <c r="P2" s="173"/>
      <c r="Q2" s="173"/>
      <c r="R2" s="173"/>
    </row>
    <row r="3" spans="1:18" ht="14.4" x14ac:dyDescent="0.3">
      <c r="A3" s="209" t="s">
        <v>58</v>
      </c>
      <c r="B3" s="209"/>
      <c r="C3" s="209"/>
      <c r="D3" s="209"/>
      <c r="I3" s="171" t="s">
        <v>114</v>
      </c>
      <c r="J3" s="172">
        <v>4996.0310999999992</v>
      </c>
      <c r="K3" s="173"/>
      <c r="L3" s="174"/>
      <c r="M3" s="175">
        <f t="shared" ref="M3:M5" si="0">J3/AVERAGE($J$2:$J$5)</f>
        <v>0.96881217458501423</v>
      </c>
      <c r="N3" s="176"/>
      <c r="O3" s="177"/>
      <c r="P3" s="173"/>
      <c r="Q3" s="173"/>
      <c r="R3" s="173"/>
    </row>
    <row r="4" spans="1:18" ht="14.4" x14ac:dyDescent="0.3">
      <c r="A4" s="250" t="s">
        <v>59</v>
      </c>
      <c r="B4" s="250"/>
      <c r="C4" s="250"/>
      <c r="D4" s="58">
        <v>0.2</v>
      </c>
      <c r="I4" s="171" t="s">
        <v>115</v>
      </c>
      <c r="J4" s="172">
        <v>5185.7718999999997</v>
      </c>
      <c r="K4" s="173"/>
      <c r="L4" s="174"/>
      <c r="M4" s="175">
        <f t="shared" si="0"/>
        <v>1.0056060202148984</v>
      </c>
      <c r="N4" s="176"/>
      <c r="O4" s="177"/>
      <c r="P4" s="173"/>
      <c r="Q4" s="173"/>
      <c r="R4" s="173"/>
    </row>
    <row r="5" spans="1:18" ht="14.4" x14ac:dyDescent="0.3">
      <c r="A5" s="250" t="s">
        <v>70</v>
      </c>
      <c r="B5" s="250"/>
      <c r="C5" s="250"/>
      <c r="D5" s="58">
        <v>0.1</v>
      </c>
      <c r="I5" s="171" t="s">
        <v>116</v>
      </c>
      <c r="J5" s="172">
        <v>5715.8073000000004</v>
      </c>
      <c r="K5" s="173"/>
      <c r="L5" s="174"/>
      <c r="M5" s="175">
        <f t="shared" si="0"/>
        <v>1.108388556632864</v>
      </c>
      <c r="N5" s="176"/>
      <c r="O5" s="177"/>
      <c r="P5" s="173"/>
      <c r="Q5" s="173"/>
      <c r="R5" s="173"/>
    </row>
    <row r="6" spans="1:18" ht="14.4" x14ac:dyDescent="0.3">
      <c r="A6" s="250" t="s">
        <v>74</v>
      </c>
      <c r="B6" s="250"/>
      <c r="C6" s="250"/>
      <c r="D6" s="58">
        <v>0.3</v>
      </c>
      <c r="I6" s="171" t="s">
        <v>111</v>
      </c>
      <c r="J6" s="172">
        <v>5478.3999000000003</v>
      </c>
      <c r="K6" s="178">
        <f>J6/M2</f>
        <v>5973.0050439838942</v>
      </c>
      <c r="L6" s="179">
        <f>K6-J5/M5</f>
        <v>816.14261898389486</v>
      </c>
      <c r="M6" s="175">
        <f>$D$6*J6/K6+(1-$D$6)*M2</f>
        <v>0.91719324856722362</v>
      </c>
      <c r="N6" s="176"/>
      <c r="O6" s="177"/>
      <c r="P6" s="173"/>
      <c r="Q6" s="173"/>
      <c r="R6" s="173"/>
    </row>
    <row r="7" spans="1:18" x14ac:dyDescent="0.25">
      <c r="G7" s="165"/>
      <c r="I7" s="171" t="s">
        <v>117</v>
      </c>
      <c r="J7" s="172">
        <v>5538.6389999999992</v>
      </c>
      <c r="K7" s="178">
        <f>$D$4*Table7[[#This Row],[Adj Close]]/M3+(1-$D$4)*(K6+L6)</f>
        <v>6574.7057023506977</v>
      </c>
      <c r="L7" s="179">
        <f>$D$5*(Table7[[#This Row],[Level]]-K6)+(1-$D$5)*L6</f>
        <v>794.69842292218573</v>
      </c>
      <c r="M7" s="175">
        <f t="shared" ref="M7:M24" si="1">$D$6*J7/K7+(1-$D$6)*M3</f>
        <v>0.9308934007399543</v>
      </c>
      <c r="N7" s="180">
        <f>(K6+L6)*M3</f>
        <v>6577.4089109385914</v>
      </c>
      <c r="O7" s="181">
        <f>J7-N7</f>
        <v>-1038.7699109385921</v>
      </c>
      <c r="P7" s="180">
        <f>O7^2</f>
        <v>1079042.9278713707</v>
      </c>
      <c r="Q7" s="181">
        <f>ABS(O7)</f>
        <v>1038.7699109385921</v>
      </c>
      <c r="R7" s="182">
        <f>Q7/J7</f>
        <v>0.18754966895993624</v>
      </c>
    </row>
    <row r="8" spans="1:18" ht="14.4" x14ac:dyDescent="0.3">
      <c r="A8" s="209" t="s">
        <v>17</v>
      </c>
      <c r="B8" s="209"/>
      <c r="C8" s="209"/>
      <c r="D8" s="209"/>
      <c r="E8" s="166"/>
      <c r="I8" s="171" t="s">
        <v>118</v>
      </c>
      <c r="J8" s="172">
        <v>6559.9994999999999</v>
      </c>
      <c r="K8" s="178">
        <f>$D$4*Table7[[#This Row],[Adj Close]]/M4+(1-$D$4)*(K7+L7)</f>
        <v>7200.2091052213691</v>
      </c>
      <c r="L8" s="179">
        <f>$D$5*(Table7[[#This Row],[Level]]-K7)+(1-$D$5)*L7</f>
        <v>777.77892091703427</v>
      </c>
      <c r="M8" s="175">
        <f t="shared" si="1"/>
        <v>0.97724958862779876</v>
      </c>
      <c r="N8" s="180">
        <f t="shared" ref="N8:N24" si="2">(K7+L7)*M4</f>
        <v>7410.7171537709191</v>
      </c>
      <c r="O8" s="181">
        <f t="shared" ref="O8:O24" si="3">J8-N8</f>
        <v>-850.71765377091924</v>
      </c>
      <c r="P8" s="180">
        <f t="shared" ref="P8:P24" si="4">O8^2</f>
        <v>723720.52643749758</v>
      </c>
      <c r="Q8" s="181">
        <f t="shared" ref="Q8:Q24" si="5">ABS(O8)</f>
        <v>850.71765377091924</v>
      </c>
      <c r="R8" s="182">
        <f t="shared" ref="R8:R24" si="6">Q8/J8</f>
        <v>0.12968257905673913</v>
      </c>
    </row>
    <row r="9" spans="1:18" ht="14.4" x14ac:dyDescent="0.3">
      <c r="A9" s="250" t="s">
        <v>76</v>
      </c>
      <c r="B9" s="250"/>
      <c r="C9" s="250"/>
      <c r="D9" s="250"/>
      <c r="E9" s="167">
        <f>AVERAGE(O7:O24)</f>
        <v>-1908.7387088938476</v>
      </c>
      <c r="I9" s="171" t="s">
        <v>119</v>
      </c>
      <c r="J9" s="172">
        <v>8111.8730999999989</v>
      </c>
      <c r="K9" s="178">
        <f>$D$4*Table7[[#This Row],[Adj Close]]/M5+(1-$D$4)*(K8+L8)</f>
        <v>7846.1141397197271</v>
      </c>
      <c r="L9" s="179">
        <f>$D$5*(Table7[[#This Row],[Level]]-K8)+(1-$D$5)*L8</f>
        <v>764.59153227516663</v>
      </c>
      <c r="M9" s="175">
        <f t="shared" si="1"/>
        <v>1.0860334130768639</v>
      </c>
      <c r="N9" s="180">
        <f t="shared" si="2"/>
        <v>8842.7106331258165</v>
      </c>
      <c r="O9" s="181">
        <f t="shared" si="3"/>
        <v>-730.83753312581757</v>
      </c>
      <c r="P9" s="180">
        <f t="shared" si="4"/>
        <v>534123.49982543045</v>
      </c>
      <c r="Q9" s="181">
        <f t="shared" si="5"/>
        <v>730.83753312581757</v>
      </c>
      <c r="R9" s="182">
        <f t="shared" si="6"/>
        <v>9.009479365817713E-2</v>
      </c>
    </row>
    <row r="10" spans="1:18" ht="14.4" x14ac:dyDescent="0.3">
      <c r="A10" s="250" t="s">
        <v>77</v>
      </c>
      <c r="B10" s="250"/>
      <c r="C10" s="250"/>
      <c r="D10" s="250"/>
      <c r="E10" s="167">
        <f>AVERAGE(Q7:Q24)</f>
        <v>1959.150029429655</v>
      </c>
      <c r="I10" s="171" t="s">
        <v>112</v>
      </c>
      <c r="J10" s="172">
        <v>8130.3287</v>
      </c>
      <c r="K10" s="178">
        <f>$D$4*Table7[[#This Row],[Adj Close]]/M6+(1-$D$4)*(K9+L9)</f>
        <v>8661.436004476127</v>
      </c>
      <c r="L10" s="179">
        <f>$D$5*(Table7[[#This Row],[Level]]-K9)+(1-$D$5)*L9</f>
        <v>769.66456552329009</v>
      </c>
      <c r="M10" s="175">
        <f t="shared" si="1"/>
        <v>0.92363968794637197</v>
      </c>
      <c r="N10" s="180">
        <f t="shared" si="2"/>
        <v>7897.6811077532157</v>
      </c>
      <c r="O10" s="181">
        <f t="shared" si="3"/>
        <v>232.64759224678437</v>
      </c>
      <c r="P10" s="180">
        <f t="shared" si="4"/>
        <v>54124.902178226046</v>
      </c>
      <c r="Q10" s="181">
        <f t="shared" si="5"/>
        <v>232.64759224678437</v>
      </c>
      <c r="R10" s="182">
        <f t="shared" si="6"/>
        <v>2.8614783095643397E-2</v>
      </c>
    </row>
    <row r="11" spans="1:18" ht="14.4" x14ac:dyDescent="0.3">
      <c r="A11" s="250" t="s">
        <v>78</v>
      </c>
      <c r="B11" s="250"/>
      <c r="C11" s="250"/>
      <c r="D11" s="250"/>
      <c r="E11" s="167">
        <f>SQRT(AVERAGE(P7:P24))</f>
        <v>2383.6341300721397</v>
      </c>
      <c r="I11" s="171" t="s">
        <v>120</v>
      </c>
      <c r="J11" s="172">
        <v>8144.5181000000011</v>
      </c>
      <c r="K11" s="178">
        <f>$D$4*Table7[[#This Row],[Adj Close]]/M7+(1-$D$4)*(K10+L10)</f>
        <v>9294.7087593318029</v>
      </c>
      <c r="L11" s="179">
        <f>$D$5*(Table7[[#This Row],[Level]]-K10)+(1-$D$5)*L10</f>
        <v>756.02538445652874</v>
      </c>
      <c r="M11" s="175">
        <f t="shared" si="1"/>
        <v>0.91450133427465707</v>
      </c>
      <c r="N11" s="180">
        <f t="shared" si="2"/>
        <v>8779.3492823272791</v>
      </c>
      <c r="O11" s="181">
        <f t="shared" si="3"/>
        <v>-634.83118232727793</v>
      </c>
      <c r="P11" s="180">
        <f t="shared" si="4"/>
        <v>403010.63005504961</v>
      </c>
      <c r="Q11" s="181">
        <f t="shared" si="5"/>
        <v>634.83118232727793</v>
      </c>
      <c r="R11" s="182">
        <f t="shared" si="6"/>
        <v>7.7945824974872097E-2</v>
      </c>
    </row>
    <row r="12" spans="1:18" ht="14.4" x14ac:dyDescent="0.3">
      <c r="A12" s="250" t="s">
        <v>79</v>
      </c>
      <c r="B12" s="250"/>
      <c r="C12" s="250"/>
      <c r="D12" s="250"/>
      <c r="E12" s="168">
        <f>AVERAGE(R7:R24)</f>
        <v>0.29511854514180169</v>
      </c>
      <c r="I12" s="171" t="s">
        <v>121</v>
      </c>
      <c r="J12" s="172">
        <v>10043.130099999998</v>
      </c>
      <c r="K12" s="178">
        <f>$D$4*Table7[[#This Row],[Adj Close]]/M8+(1-$D$4)*(K11+L11)</f>
        <v>10095.974232942193</v>
      </c>
      <c r="L12" s="179">
        <f>$D$5*(Table7[[#This Row],[Level]]-K11)+(1-$D$5)*L11</f>
        <v>760.5493933719149</v>
      </c>
      <c r="M12" s="175">
        <f t="shared" si="1"/>
        <v>0.98250445843966971</v>
      </c>
      <c r="N12" s="180">
        <f t="shared" si="2"/>
        <v>9822.0758074245186</v>
      </c>
      <c r="O12" s="181">
        <f t="shared" si="3"/>
        <v>221.05429257547985</v>
      </c>
      <c r="P12" s="180">
        <f t="shared" si="4"/>
        <v>48865.000266045849</v>
      </c>
      <c r="Q12" s="181">
        <f t="shared" si="5"/>
        <v>221.05429257547985</v>
      </c>
      <c r="R12" s="182">
        <f t="shared" si="6"/>
        <v>2.2010497760601537E-2</v>
      </c>
    </row>
    <row r="13" spans="1:18" x14ac:dyDescent="0.25">
      <c r="I13" s="171" t="s">
        <v>122</v>
      </c>
      <c r="J13" s="172">
        <v>10175.447099999999</v>
      </c>
      <c r="K13" s="178">
        <f>$D$4*Table7[[#This Row],[Adj Close]]/M9+(1-$D$4)*(K12+L12)</f>
        <v>10559.092573348666</v>
      </c>
      <c r="L13" s="179">
        <f>$D$5*(Table7[[#This Row],[Level]]-K12)+(1-$D$5)*L12</f>
        <v>730.80628807537062</v>
      </c>
      <c r="M13" s="175">
        <f t="shared" si="1"/>
        <v>1.0493234333853423</v>
      </c>
      <c r="N13" s="180">
        <f t="shared" si="2"/>
        <v>11790.547408035522</v>
      </c>
      <c r="O13" s="181">
        <f t="shared" si="3"/>
        <v>-1615.1003080355222</v>
      </c>
      <c r="P13" s="180">
        <f t="shared" si="4"/>
        <v>2608549.0050164387</v>
      </c>
      <c r="Q13" s="181">
        <f t="shared" si="5"/>
        <v>1615.1003080355222</v>
      </c>
      <c r="R13" s="182">
        <f t="shared" si="6"/>
        <v>0.15872524245499958</v>
      </c>
    </row>
    <row r="14" spans="1:18" x14ac:dyDescent="0.25">
      <c r="A14" s="276" t="s">
        <v>71</v>
      </c>
      <c r="B14" s="277"/>
      <c r="C14" s="277"/>
      <c r="D14" s="277"/>
      <c r="E14" s="277"/>
      <c r="F14" s="278"/>
      <c r="I14" s="171" t="s">
        <v>113</v>
      </c>
      <c r="J14" s="172">
        <v>8414.8702000000012</v>
      </c>
      <c r="K14" s="178">
        <f>$D$4*Table7[[#This Row],[Adj Close]]/M10+(1-$D$4)*(K13+L13)</f>
        <v>10854.030094072266</v>
      </c>
      <c r="L14" s="179">
        <f>$D$5*(Table7[[#This Row],[Level]]-K13)+(1-$D$5)*L13</f>
        <v>687.21941134019357</v>
      </c>
      <c r="M14" s="175">
        <f t="shared" si="1"/>
        <v>0.87913061375662283</v>
      </c>
      <c r="N14" s="180">
        <f t="shared" si="2"/>
        <v>10427.798661311797</v>
      </c>
      <c r="O14" s="181">
        <f t="shared" si="3"/>
        <v>-2012.9284613117961</v>
      </c>
      <c r="P14" s="180">
        <f t="shared" si="4"/>
        <v>4051880.9903590749</v>
      </c>
      <c r="Q14" s="181">
        <f t="shared" si="5"/>
        <v>2012.9284613117961</v>
      </c>
      <c r="R14" s="182">
        <f t="shared" si="6"/>
        <v>0.23921087473361097</v>
      </c>
    </row>
    <row r="15" spans="1:18" x14ac:dyDescent="0.25">
      <c r="A15" s="260" t="s">
        <v>49</v>
      </c>
      <c r="B15" s="261"/>
      <c r="C15" s="261"/>
      <c r="D15" s="262"/>
      <c r="E15" s="274">
        <v>867.30057567120753</v>
      </c>
      <c r="F15" s="275"/>
      <c r="I15" s="171" t="s">
        <v>123</v>
      </c>
      <c r="J15" s="172">
        <v>7098.2531999999992</v>
      </c>
      <c r="K15" s="178">
        <f>$D$4*Table7[[#This Row],[Adj Close]]/M11+(1-$D$4)*(K14+L14)</f>
        <v>10785.376388040189</v>
      </c>
      <c r="L15" s="179">
        <f>$D$5*(Table7[[#This Row],[Level]]-K14)+(1-$D$5)*L14</f>
        <v>611.6320996029666</v>
      </c>
      <c r="M15" s="175">
        <f t="shared" si="1"/>
        <v>0.83759197669535523</v>
      </c>
      <c r="N15" s="180">
        <f t="shared" si="2"/>
        <v>10554.48807189642</v>
      </c>
      <c r="O15" s="181">
        <f t="shared" si="3"/>
        <v>-3456.2348718964204</v>
      </c>
      <c r="P15" s="180">
        <f t="shared" si="4"/>
        <v>11945559.489712866</v>
      </c>
      <c r="Q15" s="181">
        <f t="shared" si="5"/>
        <v>3456.2348718964204</v>
      </c>
      <c r="R15" s="182">
        <f t="shared" si="6"/>
        <v>0.48691343835077916</v>
      </c>
    </row>
    <row r="16" spans="1:18" x14ac:dyDescent="0.25">
      <c r="A16" s="265" t="s">
        <v>80</v>
      </c>
      <c r="B16" s="266"/>
      <c r="C16" s="266"/>
      <c r="D16" s="267"/>
      <c r="E16" s="270">
        <v>0.86444871939018564</v>
      </c>
      <c r="F16" s="271"/>
      <c r="I16" s="171" t="s">
        <v>124</v>
      </c>
      <c r="J16" s="172">
        <v>6687.2079000000012</v>
      </c>
      <c r="K16" s="178">
        <f>$D$4*Table7[[#This Row],[Adj Close]]/M12+(1-$D$4)*(K15+L15)</f>
        <v>10478.864307585756</v>
      </c>
      <c r="L16" s="179">
        <f>$D$5*(Table7[[#This Row],[Level]]-K15)+(1-$D$5)*L15</f>
        <v>519.81768159722662</v>
      </c>
      <c r="M16" s="175">
        <f t="shared" si="1"/>
        <v>0.87920157477769045</v>
      </c>
      <c r="N16" s="180">
        <f t="shared" si="2"/>
        <v>11197.611651984158</v>
      </c>
      <c r="O16" s="181">
        <f t="shared" si="3"/>
        <v>-4510.4037519841568</v>
      </c>
      <c r="P16" s="180">
        <f t="shared" si="4"/>
        <v>20343742.005912758</v>
      </c>
      <c r="Q16" s="181">
        <f t="shared" si="5"/>
        <v>4510.4037519841568</v>
      </c>
      <c r="R16" s="182">
        <f t="shared" si="6"/>
        <v>0.67448235787377808</v>
      </c>
    </row>
    <row r="17" spans="1:18" x14ac:dyDescent="0.25">
      <c r="A17" s="252" t="s">
        <v>81</v>
      </c>
      <c r="B17" s="253"/>
      <c r="C17" s="253"/>
      <c r="D17" s="254"/>
      <c r="E17" s="272">
        <v>0.36163784864662468</v>
      </c>
      <c r="F17" s="273"/>
      <c r="I17" s="171" t="s">
        <v>125</v>
      </c>
      <c r="J17" s="172">
        <v>6176.3199000000004</v>
      </c>
      <c r="K17" s="178">
        <f>$D$4*Table7[[#This Row],[Adj Close]]/M13+(1-$D$4)*(K16+L16)</f>
        <v>9976.1460051547165</v>
      </c>
      <c r="L17" s="179">
        <f>$D$5*(Table7[[#This Row],[Level]]-K16)+(1-$D$5)*L16</f>
        <v>417.56408319439998</v>
      </c>
      <c r="M17" s="175">
        <f t="shared" si="1"/>
        <v>0.92025904692192895</v>
      </c>
      <c r="N17" s="180">
        <f t="shared" si="2"/>
        <v>11541.174747603014</v>
      </c>
      <c r="O17" s="181">
        <f t="shared" si="3"/>
        <v>-5364.8548476030137</v>
      </c>
      <c r="P17" s="180">
        <f t="shared" si="4"/>
        <v>28781667.535849556</v>
      </c>
      <c r="Q17" s="181">
        <f t="shared" si="5"/>
        <v>5364.8548476030137</v>
      </c>
      <c r="R17" s="182">
        <f t="shared" si="6"/>
        <v>0.8686167385214314</v>
      </c>
    </row>
    <row r="18" spans="1:18" x14ac:dyDescent="0.25">
      <c r="A18" s="255" t="s">
        <v>82</v>
      </c>
      <c r="B18" s="256"/>
      <c r="C18" s="256"/>
      <c r="D18" s="257"/>
      <c r="E18" s="258">
        <v>0.99</v>
      </c>
      <c r="F18" s="259"/>
      <c r="I18" s="171" t="s">
        <v>126</v>
      </c>
      <c r="J18" s="172">
        <v>7442.4706999999999</v>
      </c>
      <c r="K18" s="178">
        <f>$D$4*Table7[[#This Row],[Adj Close]]/M14+(1-$D$4)*(K17+L17)</f>
        <v>10008.111406502283</v>
      </c>
      <c r="L18" s="179">
        <f>$D$5*(Table7[[#This Row],[Level]]-K17)+(1-$D$5)*L17</f>
        <v>379.00421500971669</v>
      </c>
      <c r="M18" s="175">
        <f t="shared" si="1"/>
        <v>0.83848459069790549</v>
      </c>
      <c r="N18" s="180">
        <f t="shared" si="2"/>
        <v>9137.4287291787605</v>
      </c>
      <c r="O18" s="181">
        <f t="shared" si="3"/>
        <v>-1694.9580291787606</v>
      </c>
      <c r="P18" s="180">
        <f t="shared" si="4"/>
        <v>2872882.7206775486</v>
      </c>
      <c r="Q18" s="181">
        <f t="shared" si="5"/>
        <v>1694.9580291787606</v>
      </c>
      <c r="R18" s="182">
        <f t="shared" si="6"/>
        <v>0.2277413103122812</v>
      </c>
    </row>
    <row r="19" spans="1:18" x14ac:dyDescent="0.25">
      <c r="A19" s="260" t="s">
        <v>50</v>
      </c>
      <c r="B19" s="261"/>
      <c r="C19" s="261"/>
      <c r="D19" s="262"/>
      <c r="E19" s="268">
        <v>1087.6772440774751</v>
      </c>
      <c r="F19" s="269"/>
      <c r="I19" s="171" t="s">
        <v>127</v>
      </c>
      <c r="J19" s="172">
        <v>7100.7695999999996</v>
      </c>
      <c r="K19" s="178">
        <f>$D$4*Table7[[#This Row],[Adj Close]]/M15+(1-$D$4)*(K18+L18)</f>
        <v>10005.212463390617</v>
      </c>
      <c r="L19" s="179">
        <f>$D$5*(Table7[[#This Row],[Level]]-K18)+(1-$D$5)*L18</f>
        <v>340.81389919757839</v>
      </c>
      <c r="M19" s="175">
        <f t="shared" si="1"/>
        <v>0.79922649202973284</v>
      </c>
      <c r="N19" s="180">
        <f t="shared" si="2"/>
        <v>8700.1647055854392</v>
      </c>
      <c r="O19" s="181">
        <f t="shared" si="3"/>
        <v>-1599.3951055854395</v>
      </c>
      <c r="P19" s="180">
        <f t="shared" si="4"/>
        <v>2558064.7037706594</v>
      </c>
      <c r="Q19" s="181">
        <f t="shared" si="5"/>
        <v>1599.3951055854395</v>
      </c>
      <c r="R19" s="182">
        <f t="shared" si="6"/>
        <v>0.22524250126147446</v>
      </c>
    </row>
    <row r="20" spans="1:18" x14ac:dyDescent="0.25">
      <c r="A20" s="265" t="s">
        <v>80</v>
      </c>
      <c r="B20" s="266"/>
      <c r="C20" s="266"/>
      <c r="D20" s="267"/>
      <c r="E20" s="270">
        <v>0.78727808758338758</v>
      </c>
      <c r="F20" s="271"/>
      <c r="I20" s="171" t="s">
        <v>128</v>
      </c>
      <c r="J20" s="172">
        <v>6366.9659999999994</v>
      </c>
      <c r="K20" s="178">
        <f>$D$4*Table7[[#This Row],[Adj Close]]/M16+(1-$D$4)*(K19+L19)</f>
        <v>9725.1729089603068</v>
      </c>
      <c r="L20" s="179">
        <f>$D$5*(Table7[[#This Row],[Level]]-K19)+(1-$D$5)*L19</f>
        <v>278.72855383478952</v>
      </c>
      <c r="M20" s="175">
        <f t="shared" si="1"/>
        <v>0.81184787247390311</v>
      </c>
      <c r="N20" s="180">
        <f t="shared" si="2"/>
        <v>9096.2426706790429</v>
      </c>
      <c r="O20" s="181">
        <f t="shared" si="3"/>
        <v>-2729.2766706790435</v>
      </c>
      <c r="P20" s="180">
        <f t="shared" si="4"/>
        <v>7448951.1451128842</v>
      </c>
      <c r="Q20" s="181">
        <f t="shared" si="5"/>
        <v>2729.2766706790435</v>
      </c>
      <c r="R20" s="182">
        <f t="shared" si="6"/>
        <v>0.42866204573403466</v>
      </c>
    </row>
    <row r="21" spans="1:18" x14ac:dyDescent="0.25">
      <c r="A21" s="252" t="s">
        <v>81</v>
      </c>
      <c r="B21" s="253"/>
      <c r="C21" s="253"/>
      <c r="D21" s="254"/>
      <c r="E21" s="272">
        <v>0.25456475588147159</v>
      </c>
      <c r="F21" s="273"/>
      <c r="I21" s="171" t="s">
        <v>129</v>
      </c>
      <c r="J21" s="172">
        <v>6674.871000000001</v>
      </c>
      <c r="K21" s="178">
        <f>$D$4*Table7[[#This Row],[Adj Close]]/M17+(1-$D$4)*(K20+L20)</f>
        <v>9453.7716196559504</v>
      </c>
      <c r="L21" s="179">
        <f>$D$5*(Table7[[#This Row],[Level]]-K20)+(1-$D$5)*L20</f>
        <v>223.71556952087494</v>
      </c>
      <c r="M21" s="175">
        <f t="shared" si="1"/>
        <v>0.85599746090122075</v>
      </c>
      <c r="N21" s="180">
        <f>(K20+L20)*M17</f>
        <v>9206.1808256527056</v>
      </c>
      <c r="O21" s="181">
        <f t="shared" si="3"/>
        <v>-2531.3098256527046</v>
      </c>
      <c r="P21" s="180">
        <f t="shared" si="4"/>
        <v>6407529.4334459258</v>
      </c>
      <c r="Q21" s="181">
        <f t="shared" si="5"/>
        <v>2531.3098256527046</v>
      </c>
      <c r="R21" s="182">
        <f t="shared" si="6"/>
        <v>0.37922977472563951</v>
      </c>
    </row>
    <row r="22" spans="1:18" x14ac:dyDescent="0.25">
      <c r="A22" s="255" t="s">
        <v>82</v>
      </c>
      <c r="B22" s="256"/>
      <c r="C22" s="256"/>
      <c r="D22" s="257"/>
      <c r="E22" s="258">
        <v>0.99</v>
      </c>
      <c r="F22" s="259"/>
      <c r="I22" s="171" t="s">
        <v>130</v>
      </c>
      <c r="J22" s="172">
        <v>6138.539499999999</v>
      </c>
      <c r="K22" s="178">
        <f>$D$4*Table7[[#This Row],[Adj Close]]/M18+(1-$D$4)*(K21+L21)</f>
        <v>9206.1882752262318</v>
      </c>
      <c r="L22" s="179">
        <f>$D$5*(Table7[[#This Row],[Level]]-K21)+(1-$D$5)*L21</f>
        <v>176.58567812581558</v>
      </c>
      <c r="M22" s="175">
        <f t="shared" si="1"/>
        <v>0.78697442838367404</v>
      </c>
      <c r="N22" s="180">
        <f t="shared" si="2"/>
        <v>8114.4238848011546</v>
      </c>
      <c r="O22" s="181">
        <f t="shared" si="3"/>
        <v>-1975.8843848011556</v>
      </c>
      <c r="P22" s="180">
        <f t="shared" si="4"/>
        <v>3904119.1021010415</v>
      </c>
      <c r="Q22" s="181">
        <f t="shared" si="5"/>
        <v>1975.8843848011556</v>
      </c>
      <c r="R22" s="182">
        <f t="shared" si="6"/>
        <v>0.32188183928785602</v>
      </c>
    </row>
    <row r="23" spans="1:18" x14ac:dyDescent="0.25">
      <c r="A23" s="260" t="s">
        <v>83</v>
      </c>
      <c r="B23" s="261"/>
      <c r="C23" s="261"/>
      <c r="D23" s="262"/>
      <c r="E23" s="263">
        <v>0.1226</v>
      </c>
      <c r="F23" s="264"/>
      <c r="I23" s="171" t="s">
        <v>131</v>
      </c>
      <c r="J23" s="172">
        <v>5813.2343999999994</v>
      </c>
      <c r="K23" s="178">
        <f>$D$4*Table7[[#This Row],[Adj Close]]/M19+(1-$D$4)*(K22+L22)</f>
        <v>8960.9343048778355</v>
      </c>
      <c r="L23" s="179">
        <f>$D$5*(Table7[[#This Row],[Level]]-K22)+(1-$D$5)*L22</f>
        <v>134.40171327839437</v>
      </c>
      <c r="M23" s="175">
        <f t="shared" si="1"/>
        <v>0.75407779512223583</v>
      </c>
      <c r="N23" s="180">
        <f t="shared" si="2"/>
        <v>7498.9615122455043</v>
      </c>
      <c r="O23" s="181">
        <f t="shared" si="3"/>
        <v>-1685.7271122455049</v>
      </c>
      <c r="P23" s="180">
        <f t="shared" si="4"/>
        <v>2841675.8969595693</v>
      </c>
      <c r="Q23" s="181">
        <f t="shared" si="5"/>
        <v>1685.7271122455049</v>
      </c>
      <c r="R23" s="182">
        <f t="shared" si="6"/>
        <v>0.2899809290754739</v>
      </c>
    </row>
    <row r="24" spans="1:18" ht="15" thickBot="1" x14ac:dyDescent="0.35">
      <c r="A24" s="265" t="s">
        <v>80</v>
      </c>
      <c r="B24" s="266"/>
      <c r="C24" s="266"/>
      <c r="D24" s="267"/>
      <c r="E24" s="244">
        <v>0.86</v>
      </c>
      <c r="F24" s="245"/>
      <c r="I24" s="171" t="s">
        <v>132</v>
      </c>
      <c r="J24" s="172">
        <v>5004.2602000000006</v>
      </c>
      <c r="K24" s="178">
        <f>$D$4*Table7[[#This Row],[Adj Close]]/M20+(1-$D$4)*(K23+L23)</f>
        <v>8509.0761839033803</v>
      </c>
      <c r="L24" s="179">
        <f>$D$5*(Table7[[#This Row],[Level]]-K23)+(1-$D$5)*L23</f>
        <v>75.775729853109397</v>
      </c>
      <c r="M24" s="175">
        <f t="shared" si="1"/>
        <v>0.74472606669356123</v>
      </c>
      <c r="N24" s="180">
        <f t="shared" si="2"/>
        <v>7384.0291957753961</v>
      </c>
      <c r="O24" s="181">
        <f t="shared" si="3"/>
        <v>-2379.7689957753955</v>
      </c>
      <c r="P24" s="180">
        <f t="shared" si="4"/>
        <v>5663300.4732538341</v>
      </c>
      <c r="Q24" s="181">
        <f t="shared" si="5"/>
        <v>2379.7689957753955</v>
      </c>
      <c r="R24" s="182">
        <f t="shared" si="6"/>
        <v>0.47554861271510129</v>
      </c>
    </row>
    <row r="25" spans="1:18" ht="15.6" thickTop="1" thickBot="1" x14ac:dyDescent="0.35">
      <c r="A25" s="252" t="s">
        <v>81</v>
      </c>
      <c r="B25" s="253"/>
      <c r="C25" s="253"/>
      <c r="D25" s="254"/>
      <c r="E25" s="235">
        <v>0.34</v>
      </c>
      <c r="F25" s="236"/>
      <c r="H25" s="169">
        <v>1</v>
      </c>
      <c r="I25" s="183" t="s">
        <v>85</v>
      </c>
      <c r="J25" s="184"/>
      <c r="K25" s="185"/>
      <c r="L25" s="186"/>
      <c r="M25" s="187"/>
      <c r="N25" s="188">
        <f>($K$24+H25*$L$24)*M21</f>
        <v>7348.6114403885404</v>
      </c>
      <c r="O25" s="189"/>
      <c r="P25" s="184"/>
      <c r="Q25" s="189"/>
      <c r="R25" s="190"/>
    </row>
    <row r="26" spans="1:18" ht="15.6" thickTop="1" thickBot="1" x14ac:dyDescent="0.35">
      <c r="A26" s="255" t="s">
        <v>82</v>
      </c>
      <c r="B26" s="256"/>
      <c r="C26" s="256"/>
      <c r="D26" s="257"/>
      <c r="E26" s="238">
        <v>0.83</v>
      </c>
      <c r="F26" s="239"/>
      <c r="H26" s="169">
        <v>2</v>
      </c>
      <c r="I26" s="183" t="s">
        <v>86</v>
      </c>
      <c r="J26" s="184"/>
      <c r="K26" s="185"/>
      <c r="L26" s="186"/>
      <c r="M26" s="187"/>
      <c r="N26" s="188">
        <f>($K$24+H26*$L$24)*M22</f>
        <v>6815.6924892735105</v>
      </c>
      <c r="O26" s="189"/>
      <c r="P26" s="184"/>
      <c r="Q26" s="189"/>
      <c r="R26" s="190"/>
    </row>
    <row r="27" spans="1:18" ht="15" thickTop="1" thickBot="1" x14ac:dyDescent="0.3">
      <c r="H27" s="169">
        <v>3</v>
      </c>
      <c r="I27" s="183" t="s">
        <v>87</v>
      </c>
      <c r="J27" s="184"/>
      <c r="K27" s="185"/>
      <c r="L27" s="186"/>
      <c r="M27" s="187"/>
      <c r="N27" s="188">
        <f>($K$24+H27*$L$24)*M23</f>
        <v>6587.9277931592223</v>
      </c>
      <c r="O27" s="189"/>
      <c r="P27" s="184"/>
      <c r="Q27" s="189"/>
      <c r="R27" s="190"/>
    </row>
    <row r="28" spans="1:18" ht="15" thickTop="1" thickBot="1" x14ac:dyDescent="0.3">
      <c r="H28" s="169">
        <v>4</v>
      </c>
      <c r="I28" s="183" t="s">
        <v>88</v>
      </c>
      <c r="J28" s="184"/>
      <c r="K28" s="185"/>
      <c r="L28" s="186"/>
      <c r="M28" s="187"/>
      <c r="N28" s="188">
        <f>($K$24+H28*$L$24)*M24</f>
        <v>6562.6594826115834</v>
      </c>
      <c r="O28" s="189"/>
      <c r="P28" s="184"/>
      <c r="Q28" s="189"/>
      <c r="R28" s="190"/>
    </row>
    <row r="29" spans="1:18" ht="14.4" thickTop="1" x14ac:dyDescent="0.25"/>
  </sheetData>
  <mergeCells count="35">
    <mergeCell ref="A15:D15"/>
    <mergeCell ref="E15:F15"/>
    <mergeCell ref="A1:F1"/>
    <mergeCell ref="A3:D3"/>
    <mergeCell ref="A4:C4"/>
    <mergeCell ref="A5:C5"/>
    <mergeCell ref="A6:C6"/>
    <mergeCell ref="A8:D8"/>
    <mergeCell ref="A9:D9"/>
    <mergeCell ref="A10:D10"/>
    <mergeCell ref="A11:D11"/>
    <mergeCell ref="A12:D12"/>
    <mergeCell ref="A14:F14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D21"/>
    <mergeCell ref="E21:F21"/>
    <mergeCell ref="A25:D25"/>
    <mergeCell ref="E25:F25"/>
    <mergeCell ref="A26:D26"/>
    <mergeCell ref="E26:F26"/>
    <mergeCell ref="A22:D22"/>
    <mergeCell ref="E22:F22"/>
    <mergeCell ref="A23:D23"/>
    <mergeCell ref="E23:F23"/>
    <mergeCell ref="A24:D24"/>
    <mergeCell ref="E24:F24"/>
  </mergeCells>
  <phoneticPr fontId="15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42E4E-8B3E-48F1-87E7-5BA70E6FBFB3}">
  <dimension ref="A1:M1472"/>
  <sheetViews>
    <sheetView workbookViewId="0">
      <selection activeCell="D17" sqref="D17:L17"/>
    </sheetView>
  </sheetViews>
  <sheetFormatPr defaultRowHeight="15.6" x14ac:dyDescent="0.3"/>
  <cols>
    <col min="1" max="1" width="24.8984375" bestFit="1" customWidth="1"/>
    <col min="2" max="2" width="32.796875" customWidth="1"/>
    <col min="4" max="4" width="10.09765625" bestFit="1" customWidth="1"/>
    <col min="5" max="5" width="14.59765625" bestFit="1" customWidth="1"/>
    <col min="6" max="6" width="9.69921875" bestFit="1" customWidth="1"/>
    <col min="7" max="7" width="10" bestFit="1" customWidth="1"/>
    <col min="8" max="8" width="17.8984375" bestFit="1" customWidth="1"/>
    <col min="9" max="9" width="9.59765625" bestFit="1" customWidth="1"/>
    <col min="10" max="10" width="13.296875" bestFit="1" customWidth="1"/>
    <col min="11" max="11" width="12.19921875" bestFit="1" customWidth="1"/>
    <col min="12" max="13" width="16.59765625" bestFit="1" customWidth="1"/>
  </cols>
  <sheetData>
    <row r="1" spans="1:13" x14ac:dyDescent="0.3">
      <c r="A1" s="233" t="s">
        <v>136</v>
      </c>
      <c r="B1" s="233"/>
    </row>
    <row r="2" spans="1:13" x14ac:dyDescent="0.3">
      <c r="A2" s="40"/>
      <c r="B2" s="40"/>
    </row>
    <row r="3" spans="1:13" x14ac:dyDescent="0.3">
      <c r="A3" s="233" t="s">
        <v>58</v>
      </c>
      <c r="B3" s="233"/>
      <c r="D3" s="19" t="s">
        <v>0</v>
      </c>
      <c r="E3" s="137" t="s">
        <v>1</v>
      </c>
      <c r="F3" s="19" t="s">
        <v>67</v>
      </c>
      <c r="G3" s="19" t="s">
        <v>68</v>
      </c>
      <c r="H3" s="19" t="s">
        <v>69</v>
      </c>
      <c r="I3" s="19" t="s">
        <v>65</v>
      </c>
      <c r="J3" s="19" t="s">
        <v>66</v>
      </c>
      <c r="K3" s="19" t="s">
        <v>28</v>
      </c>
      <c r="L3" s="91" t="s">
        <v>30</v>
      </c>
      <c r="M3" s="19"/>
    </row>
    <row r="4" spans="1:13" x14ac:dyDescent="0.3">
      <c r="A4" s="37" t="s">
        <v>59</v>
      </c>
      <c r="B4" s="42">
        <v>0.2</v>
      </c>
      <c r="D4" s="199">
        <v>43467</v>
      </c>
      <c r="E4" s="137">
        <v>69.5411</v>
      </c>
      <c r="F4" s="200">
        <f>E4</f>
        <v>69.5411</v>
      </c>
      <c r="G4" s="143">
        <f>0</f>
        <v>0</v>
      </c>
      <c r="H4" s="143">
        <f>F4+G4</f>
        <v>69.5411</v>
      </c>
      <c r="I4" s="143">
        <f t="shared" ref="I4:I67" si="0">E4-H4</f>
        <v>0</v>
      </c>
      <c r="J4" s="143">
        <f t="shared" ref="J4:J67" si="1">ABS(I4)</f>
        <v>0</v>
      </c>
      <c r="K4" s="143">
        <f t="shared" ref="K4:K67" si="2">I4^2</f>
        <v>0</v>
      </c>
      <c r="L4" s="141">
        <f t="shared" ref="L4:L67" si="3">J4/E4</f>
        <v>0</v>
      </c>
      <c r="M4" s="196"/>
    </row>
    <row r="5" spans="1:13" x14ac:dyDescent="0.3">
      <c r="A5" s="37" t="s">
        <v>70</v>
      </c>
      <c r="B5" s="42">
        <v>0.1</v>
      </c>
      <c r="D5" s="199">
        <v>43468</v>
      </c>
      <c r="E5" s="137">
        <v>68.311000000000007</v>
      </c>
      <c r="F5" s="200">
        <f t="shared" ref="F5:F68" si="4">alpha*(E5)+(1-alpha)*(E4+G4)</f>
        <v>69.295079999999999</v>
      </c>
      <c r="G5" s="90">
        <f t="shared" ref="G5:G68" si="5">beta*(F5-F4)+(1-beta)*G4</f>
        <v>-2.4602000000000148E-2</v>
      </c>
      <c r="H5" s="90">
        <f t="shared" ref="H5:H63" si="6">F5+G5</f>
        <v>69.270477999999997</v>
      </c>
      <c r="I5" s="90">
        <f t="shared" si="0"/>
        <v>-0.95947799999999006</v>
      </c>
      <c r="J5" s="90">
        <f t="shared" si="1"/>
        <v>0.95947799999999006</v>
      </c>
      <c r="K5" s="90">
        <f t="shared" si="2"/>
        <v>0.92059803248398098</v>
      </c>
      <c r="L5" s="91">
        <f t="shared" si="3"/>
        <v>1.4045732019733132E-2</v>
      </c>
      <c r="M5" s="197"/>
    </row>
    <row r="6" spans="1:13" x14ac:dyDescent="0.3">
      <c r="A6" s="40"/>
      <c r="B6" s="40"/>
      <c r="D6" s="199">
        <v>43469</v>
      </c>
      <c r="E6" s="137">
        <v>70.095100000000002</v>
      </c>
      <c r="F6" s="200">
        <f t="shared" si="4"/>
        <v>68.648138400000008</v>
      </c>
      <c r="G6" s="90">
        <f t="shared" si="5"/>
        <v>-8.683595999999924E-2</v>
      </c>
      <c r="H6" s="90">
        <f t="shared" si="6"/>
        <v>68.561302440000006</v>
      </c>
      <c r="I6" s="90">
        <f t="shared" si="0"/>
        <v>1.5337975599999965</v>
      </c>
      <c r="J6" s="90">
        <f t="shared" si="1"/>
        <v>1.5337975599999965</v>
      </c>
      <c r="K6" s="90">
        <f t="shared" si="2"/>
        <v>2.3525349550619428</v>
      </c>
      <c r="L6" s="91">
        <f t="shared" si="3"/>
        <v>2.1881665908173274E-2</v>
      </c>
      <c r="M6" s="197"/>
    </row>
    <row r="7" spans="1:13" x14ac:dyDescent="0.3">
      <c r="A7" s="233" t="s">
        <v>17</v>
      </c>
      <c r="B7" s="233"/>
      <c r="D7" s="199">
        <v>43472</v>
      </c>
      <c r="E7" s="137">
        <v>71.099800000000002</v>
      </c>
      <c r="F7" s="200">
        <f t="shared" si="4"/>
        <v>70.226571231999998</v>
      </c>
      <c r="G7" s="90">
        <f t="shared" si="5"/>
        <v>7.9690919199999696E-2</v>
      </c>
      <c r="H7" s="90">
        <f t="shared" si="6"/>
        <v>70.306262151200002</v>
      </c>
      <c r="I7" s="90">
        <f t="shared" si="0"/>
        <v>0.79353784879999978</v>
      </c>
      <c r="J7" s="90">
        <f t="shared" si="1"/>
        <v>0.79353784879999978</v>
      </c>
      <c r="K7" s="90">
        <f t="shared" si="2"/>
        <v>0.62970231747813132</v>
      </c>
      <c r="L7" s="91">
        <f t="shared" si="3"/>
        <v>1.1160901279609784E-2</v>
      </c>
      <c r="M7" s="197"/>
    </row>
    <row r="8" spans="1:13" x14ac:dyDescent="0.3">
      <c r="A8" s="37" t="s">
        <v>53</v>
      </c>
      <c r="B8" s="145">
        <f>AVERAGE(I5:I1472)</f>
        <v>-9.5976070387217369E-3</v>
      </c>
      <c r="D8" s="199">
        <v>43473</v>
      </c>
      <c r="E8" s="137">
        <v>72.048199999999994</v>
      </c>
      <c r="F8" s="200">
        <f t="shared" si="4"/>
        <v>71.35323273536001</v>
      </c>
      <c r="G8" s="90">
        <f t="shared" si="5"/>
        <v>0.18438797761600093</v>
      </c>
      <c r="H8" s="90">
        <f t="shared" si="6"/>
        <v>71.537620712976008</v>
      </c>
      <c r="I8" s="90">
        <f t="shared" si="0"/>
        <v>0.51057928702398669</v>
      </c>
      <c r="J8" s="90">
        <f t="shared" si="1"/>
        <v>0.51057928702398669</v>
      </c>
      <c r="K8" s="90">
        <f t="shared" si="2"/>
        <v>0.26069120833792259</v>
      </c>
      <c r="L8" s="91">
        <f t="shared" si="3"/>
        <v>7.0866348780953131E-3</v>
      </c>
      <c r="M8" s="197"/>
    </row>
    <row r="9" spans="1:13" x14ac:dyDescent="0.3">
      <c r="A9" s="37" t="s">
        <v>54</v>
      </c>
      <c r="B9" s="38">
        <f>AVERAGE(J5:J1472)</f>
        <v>1.3250652096860938</v>
      </c>
      <c r="D9" s="199">
        <v>43474</v>
      </c>
      <c r="E9" s="137">
        <v>71.916700000000006</v>
      </c>
      <c r="F9" s="200">
        <f t="shared" si="4"/>
        <v>72.169410382092792</v>
      </c>
      <c r="G9" s="90">
        <f t="shared" si="5"/>
        <v>0.24756694452767908</v>
      </c>
      <c r="H9" s="90">
        <f t="shared" si="6"/>
        <v>72.416977326620469</v>
      </c>
      <c r="I9" s="90">
        <f t="shared" si="0"/>
        <v>-0.50027732662046276</v>
      </c>
      <c r="J9" s="90">
        <f t="shared" si="1"/>
        <v>0.50027732662046276</v>
      </c>
      <c r="K9" s="90">
        <f t="shared" si="2"/>
        <v>0.2502774035305172</v>
      </c>
      <c r="L9" s="91">
        <f t="shared" si="3"/>
        <v>6.9563443069615644E-3</v>
      </c>
      <c r="M9" s="197"/>
    </row>
    <row r="10" spans="1:13" x14ac:dyDescent="0.3">
      <c r="A10" s="37" t="s">
        <v>55</v>
      </c>
      <c r="B10" s="38">
        <f>SQRT(AVERAGE(K5:K1472))</f>
        <v>1.910686280531523</v>
      </c>
      <c r="D10" s="199">
        <v>43475</v>
      </c>
      <c r="E10" s="137">
        <v>71.757099999999994</v>
      </c>
      <c r="F10" s="200">
        <f t="shared" si="4"/>
        <v>72.082833555622145</v>
      </c>
      <c r="G10" s="90">
        <f t="shared" si="5"/>
        <v>0.21415256742784644</v>
      </c>
      <c r="H10" s="90">
        <f t="shared" si="6"/>
        <v>72.29698612304999</v>
      </c>
      <c r="I10" s="90">
        <f t="shared" si="0"/>
        <v>-0.53988612304999606</v>
      </c>
      <c r="J10" s="90">
        <f t="shared" si="1"/>
        <v>0.53988612304999606</v>
      </c>
      <c r="K10" s="90">
        <f t="shared" si="2"/>
        <v>0.29147702586195551</v>
      </c>
      <c r="L10" s="91">
        <f t="shared" si="3"/>
        <v>7.5238007535142317E-3</v>
      </c>
      <c r="M10" s="197"/>
    </row>
    <row r="11" spans="1:13" x14ac:dyDescent="0.3">
      <c r="A11" s="37" t="s">
        <v>56</v>
      </c>
      <c r="B11" s="45">
        <f>AVERAGE(L5:L1472)</f>
        <v>1.2634022630093134E-2</v>
      </c>
      <c r="D11" s="199">
        <v>43476</v>
      </c>
      <c r="E11" s="137">
        <v>71.400300000000001</v>
      </c>
      <c r="F11" s="200">
        <f t="shared" si="4"/>
        <v>71.857062053942272</v>
      </c>
      <c r="G11" s="90">
        <f t="shared" si="5"/>
        <v>0.17016016051707453</v>
      </c>
      <c r="H11" s="90">
        <f t="shared" si="6"/>
        <v>72.027222214459343</v>
      </c>
      <c r="I11" s="90">
        <f t="shared" si="0"/>
        <v>-0.62692221445934138</v>
      </c>
      <c r="J11" s="90">
        <f t="shared" si="1"/>
        <v>0.62692221445934138</v>
      </c>
      <c r="K11" s="90">
        <f t="shared" si="2"/>
        <v>0.39303146298260444</v>
      </c>
      <c r="L11" s="91">
        <f t="shared" si="3"/>
        <v>8.7803862793201341E-3</v>
      </c>
      <c r="M11" s="197"/>
    </row>
    <row r="12" spans="1:13" x14ac:dyDescent="0.3">
      <c r="A12" s="40"/>
      <c r="B12" s="40"/>
      <c r="D12" s="199">
        <v>43479</v>
      </c>
      <c r="E12" s="137">
        <v>71.447199999999995</v>
      </c>
      <c r="F12" s="200">
        <f t="shared" si="4"/>
        <v>71.545808128413654</v>
      </c>
      <c r="G12" s="90">
        <f t="shared" si="5"/>
        <v>0.12201875191250529</v>
      </c>
      <c r="H12" s="90">
        <f t="shared" si="6"/>
        <v>71.66782688032616</v>
      </c>
      <c r="I12" s="90">
        <f t="shared" si="0"/>
        <v>-0.22062688032616506</v>
      </c>
      <c r="J12" s="90">
        <f t="shared" si="1"/>
        <v>0.22062688032616506</v>
      </c>
      <c r="K12" s="90">
        <f t="shared" si="2"/>
        <v>4.8676220322455964E-2</v>
      </c>
      <c r="L12" s="91">
        <f t="shared" si="3"/>
        <v>3.0879709817342748E-3</v>
      </c>
      <c r="M12" s="197"/>
    </row>
    <row r="13" spans="1:13" x14ac:dyDescent="0.3">
      <c r="A13" s="233" t="s">
        <v>71</v>
      </c>
      <c r="B13" s="233"/>
      <c r="D13" s="199">
        <v>43480</v>
      </c>
      <c r="E13" s="137">
        <v>73.128</v>
      </c>
      <c r="F13" s="200">
        <f t="shared" si="4"/>
        <v>71.880975001530004</v>
      </c>
      <c r="G13" s="90">
        <f t="shared" si="5"/>
        <v>0.14333356403288977</v>
      </c>
      <c r="H13" s="90">
        <f t="shared" si="6"/>
        <v>72.02430856556289</v>
      </c>
      <c r="I13" s="90">
        <f t="shared" si="0"/>
        <v>1.1036914344371098</v>
      </c>
      <c r="J13" s="90">
        <f t="shared" si="1"/>
        <v>1.1036914344371098</v>
      </c>
      <c r="K13" s="90">
        <f t="shared" si="2"/>
        <v>1.2181347824498452</v>
      </c>
      <c r="L13" s="91">
        <f t="shared" si="3"/>
        <v>1.5092597013963323E-2</v>
      </c>
      <c r="M13" s="197"/>
    </row>
    <row r="14" spans="1:13" x14ac:dyDescent="0.3">
      <c r="A14" s="28" t="s">
        <v>48</v>
      </c>
      <c r="B14" s="60">
        <v>-1.9502986505458574E-2</v>
      </c>
      <c r="D14" s="199">
        <v>43481</v>
      </c>
      <c r="E14" s="137">
        <v>72.940200000000004</v>
      </c>
      <c r="F14" s="200">
        <f t="shared" si="4"/>
        <v>73.205106851226319</v>
      </c>
      <c r="G14" s="90">
        <f t="shared" si="5"/>
        <v>0.26141339259923224</v>
      </c>
      <c r="H14" s="90">
        <f t="shared" si="6"/>
        <v>73.466520243825556</v>
      </c>
      <c r="I14" s="90">
        <f t="shared" si="0"/>
        <v>-0.52632024382555187</v>
      </c>
      <c r="J14" s="90">
        <f t="shared" si="1"/>
        <v>0.52632024382555187</v>
      </c>
      <c r="K14" s="90">
        <f t="shared" si="2"/>
        <v>0.27701299906058835</v>
      </c>
      <c r="L14" s="91">
        <f t="shared" si="3"/>
        <v>7.2157773604343261E-3</v>
      </c>
      <c r="M14" s="197"/>
    </row>
    <row r="15" spans="1:13" x14ac:dyDescent="0.3">
      <c r="A15" s="59" t="s">
        <v>160</v>
      </c>
      <c r="B15" s="62">
        <v>1.0000000000000009E-2</v>
      </c>
      <c r="D15" s="199">
        <v>43482</v>
      </c>
      <c r="E15" s="137">
        <v>74.301699999999997</v>
      </c>
      <c r="F15" s="200">
        <f t="shared" si="4"/>
        <v>73.421630714079399</v>
      </c>
      <c r="G15" s="90">
        <f t="shared" si="5"/>
        <v>0.25692443962461703</v>
      </c>
      <c r="H15" s="90">
        <f t="shared" si="6"/>
        <v>73.678555153704011</v>
      </c>
      <c r="I15" s="90">
        <f t="shared" si="0"/>
        <v>0.6231448462959861</v>
      </c>
      <c r="J15" s="90">
        <f t="shared" si="1"/>
        <v>0.6231448462959861</v>
      </c>
      <c r="K15" s="90">
        <f t="shared" si="2"/>
        <v>0.38830949946524812</v>
      </c>
      <c r="L15" s="91">
        <f t="shared" si="3"/>
        <v>8.3866835657324945E-3</v>
      </c>
      <c r="M15" s="197"/>
    </row>
    <row r="16" spans="1:13" x14ac:dyDescent="0.3">
      <c r="A16" s="61" t="s">
        <v>81</v>
      </c>
      <c r="B16" s="31">
        <v>9.9999999999999985E-3</v>
      </c>
      <c r="D16" s="199">
        <v>43483</v>
      </c>
      <c r="E16" s="137">
        <v>75.541200000000003</v>
      </c>
      <c r="F16" s="200">
        <f t="shared" si="4"/>
        <v>74.755139551699699</v>
      </c>
      <c r="G16" s="90">
        <f t="shared" si="5"/>
        <v>0.36458287942418538</v>
      </c>
      <c r="H16" s="90">
        <f t="shared" si="6"/>
        <v>75.11972243112389</v>
      </c>
      <c r="I16" s="90">
        <f t="shared" si="0"/>
        <v>0.42147756887611365</v>
      </c>
      <c r="J16" s="90">
        <f t="shared" si="1"/>
        <v>0.42147756887611365</v>
      </c>
      <c r="K16" s="90">
        <f t="shared" si="2"/>
        <v>0.17764334106571913</v>
      </c>
      <c r="L16" s="91">
        <f t="shared" si="3"/>
        <v>5.5794396816057149E-3</v>
      </c>
      <c r="M16" s="197"/>
    </row>
    <row r="17" spans="1:13" x14ac:dyDescent="0.3">
      <c r="A17" s="28" t="s">
        <v>49</v>
      </c>
      <c r="B17" s="60">
        <v>0.11398950433388305</v>
      </c>
      <c r="D17" s="199">
        <v>43487</v>
      </c>
      <c r="E17" s="137">
        <v>75.822800000000001</v>
      </c>
      <c r="F17" s="200">
        <f t="shared" si="4"/>
        <v>75.889186303539361</v>
      </c>
      <c r="G17" s="90">
        <f t="shared" si="5"/>
        <v>0.44152926666573311</v>
      </c>
      <c r="H17" s="90">
        <f t="shared" si="6"/>
        <v>76.330715570205101</v>
      </c>
      <c r="I17" s="90">
        <f t="shared" si="0"/>
        <v>-0.5079155702050997</v>
      </c>
      <c r="J17" s="90">
        <f t="shared" si="1"/>
        <v>0.5079155702050997</v>
      </c>
      <c r="K17" s="90">
        <f t="shared" si="2"/>
        <v>0.25797822645677154</v>
      </c>
      <c r="L17" s="91">
        <f t="shared" si="3"/>
        <v>6.6987181982873182E-3</v>
      </c>
      <c r="M17" s="197"/>
    </row>
    <row r="18" spans="1:13" x14ac:dyDescent="0.3">
      <c r="A18" s="59" t="s">
        <v>160</v>
      </c>
      <c r="B18" s="62">
        <v>0.98999999999999988</v>
      </c>
      <c r="D18" s="199">
        <v>43488</v>
      </c>
      <c r="E18" s="137">
        <v>75.588099999999997</v>
      </c>
      <c r="F18" s="200">
        <f t="shared" si="4"/>
        <v>76.129083413332594</v>
      </c>
      <c r="G18" s="90">
        <f t="shared" si="5"/>
        <v>0.42136605097848318</v>
      </c>
      <c r="H18" s="90">
        <f t="shared" si="6"/>
        <v>76.550449464311072</v>
      </c>
      <c r="I18" s="90">
        <f t="shared" si="0"/>
        <v>-0.9623494643110746</v>
      </c>
      <c r="J18" s="90">
        <f t="shared" si="1"/>
        <v>0.9623494643110746</v>
      </c>
      <c r="K18" s="90">
        <f t="shared" si="2"/>
        <v>0.92611649145981223</v>
      </c>
      <c r="L18" s="91">
        <f t="shared" si="3"/>
        <v>1.2731494300175221E-2</v>
      </c>
      <c r="M18" s="197"/>
    </row>
    <row r="19" spans="1:13" x14ac:dyDescent="0.3">
      <c r="A19" s="61" t="s">
        <v>81</v>
      </c>
      <c r="B19" s="31">
        <v>9.9999999999999985E-3</v>
      </c>
      <c r="D19" s="199">
        <v>43489</v>
      </c>
      <c r="E19" s="137">
        <v>75.531800000000004</v>
      </c>
      <c r="F19" s="200">
        <f t="shared" si="4"/>
        <v>75.913932840782792</v>
      </c>
      <c r="G19" s="90">
        <f t="shared" si="5"/>
        <v>0.35771438862565458</v>
      </c>
      <c r="H19" s="90">
        <f t="shared" si="6"/>
        <v>76.271647229408444</v>
      </c>
      <c r="I19" s="90">
        <f t="shared" si="0"/>
        <v>-0.73984722940843994</v>
      </c>
      <c r="J19" s="90">
        <f t="shared" si="1"/>
        <v>0.73984722940843994</v>
      </c>
      <c r="K19" s="90">
        <f t="shared" si="2"/>
        <v>0.54737392286334474</v>
      </c>
      <c r="L19" s="91">
        <f t="shared" si="3"/>
        <v>9.7951754017306606E-3</v>
      </c>
      <c r="M19" s="197"/>
    </row>
    <row r="20" spans="1:13" x14ac:dyDescent="0.3">
      <c r="A20" s="28" t="s">
        <v>50</v>
      </c>
      <c r="B20" s="60">
        <v>0.14012219235535345</v>
      </c>
      <c r="D20" s="199">
        <v>43490</v>
      </c>
      <c r="E20" s="137">
        <v>75.691400000000002</v>
      </c>
      <c r="F20" s="200">
        <f t="shared" si="4"/>
        <v>75.849891510900534</v>
      </c>
      <c r="G20" s="90">
        <f t="shared" si="5"/>
        <v>0.31553881677486334</v>
      </c>
      <c r="H20" s="90">
        <f t="shared" si="6"/>
        <v>76.165430327675395</v>
      </c>
      <c r="I20" s="90">
        <f t="shared" si="0"/>
        <v>-0.47403032767539344</v>
      </c>
      <c r="J20" s="90">
        <f t="shared" si="1"/>
        <v>0.47403032767539344</v>
      </c>
      <c r="K20" s="90">
        <f t="shared" si="2"/>
        <v>0.22470475155604086</v>
      </c>
      <c r="L20" s="91">
        <f t="shared" si="3"/>
        <v>6.2626708935941654E-3</v>
      </c>
      <c r="M20" s="197"/>
    </row>
    <row r="21" spans="1:13" x14ac:dyDescent="0.3">
      <c r="A21" s="59" t="s">
        <v>160</v>
      </c>
      <c r="B21" s="62">
        <v>0.98999999999999988</v>
      </c>
      <c r="D21" s="199">
        <v>43493</v>
      </c>
      <c r="E21" s="137">
        <v>75.4191</v>
      </c>
      <c r="F21" s="200">
        <f t="shared" si="4"/>
        <v>75.889371053419893</v>
      </c>
      <c r="G21" s="90">
        <f t="shared" si="5"/>
        <v>0.28793288934931294</v>
      </c>
      <c r="H21" s="90">
        <f t="shared" si="6"/>
        <v>76.1773039427692</v>
      </c>
      <c r="I21" s="90">
        <f t="shared" si="0"/>
        <v>-0.75820394276919956</v>
      </c>
      <c r="J21" s="90">
        <f t="shared" si="1"/>
        <v>0.75820394276919956</v>
      </c>
      <c r="K21" s="90">
        <f t="shared" si="2"/>
        <v>0.57487321883075959</v>
      </c>
      <c r="L21" s="91">
        <f t="shared" si="3"/>
        <v>1.0053208574077384E-2</v>
      </c>
      <c r="M21" s="197"/>
    </row>
    <row r="22" spans="1:13" x14ac:dyDescent="0.3">
      <c r="A22" s="61" t="s">
        <v>81</v>
      </c>
      <c r="B22" s="31">
        <v>1.0000000000000009E-2</v>
      </c>
      <c r="D22" s="199">
        <v>43494</v>
      </c>
      <c r="E22" s="137">
        <v>75.325199999999995</v>
      </c>
      <c r="F22" s="200">
        <f t="shared" si="4"/>
        <v>75.630666311479445</v>
      </c>
      <c r="G22" s="90">
        <f t="shared" si="5"/>
        <v>0.23326912622033683</v>
      </c>
      <c r="H22" s="90">
        <f t="shared" si="6"/>
        <v>75.86393543769978</v>
      </c>
      <c r="I22" s="90">
        <f t="shared" si="0"/>
        <v>-0.53873543769978482</v>
      </c>
      <c r="J22" s="90">
        <f t="shared" si="1"/>
        <v>0.53873543769978482</v>
      </c>
      <c r="K22" s="90">
        <f t="shared" si="2"/>
        <v>0.29023587183357874</v>
      </c>
      <c r="L22" s="91">
        <f t="shared" si="3"/>
        <v>7.1521275442983871E-3</v>
      </c>
      <c r="M22" s="197"/>
    </row>
    <row r="23" spans="1:13" x14ac:dyDescent="0.3">
      <c r="A23" s="28" t="s">
        <v>51</v>
      </c>
      <c r="B23" s="153">
        <v>1.0576194937680159E-3</v>
      </c>
      <c r="D23" s="199">
        <v>43495</v>
      </c>
      <c r="E23" s="137">
        <v>76.320499999999996</v>
      </c>
      <c r="F23" s="200">
        <f t="shared" si="4"/>
        <v>75.710875300976269</v>
      </c>
      <c r="G23" s="90">
        <f t="shared" si="5"/>
        <v>0.21796311254798562</v>
      </c>
      <c r="H23" s="90">
        <f t="shared" si="6"/>
        <v>75.928838413524261</v>
      </c>
      <c r="I23" s="90">
        <f t="shared" si="0"/>
        <v>0.39166158647573468</v>
      </c>
      <c r="J23" s="90">
        <f t="shared" si="1"/>
        <v>0.39166158647573468</v>
      </c>
      <c r="K23" s="90">
        <f t="shared" si="2"/>
        <v>0.15339879832068939</v>
      </c>
      <c r="L23" s="91">
        <f t="shared" si="3"/>
        <v>5.1318005840597838E-3</v>
      </c>
      <c r="M23" s="197"/>
    </row>
    <row r="24" spans="1:13" x14ac:dyDescent="0.3">
      <c r="A24" s="59" t="s">
        <v>160</v>
      </c>
      <c r="B24" s="62">
        <v>0.98999999999999988</v>
      </c>
      <c r="D24" s="199">
        <v>43496</v>
      </c>
      <c r="E24" s="137">
        <v>76.883899999999997</v>
      </c>
      <c r="F24" s="200">
        <f t="shared" si="4"/>
        <v>76.607550490038392</v>
      </c>
      <c r="G24" s="90">
        <f t="shared" si="5"/>
        <v>0.28583432019939931</v>
      </c>
      <c r="H24" s="90">
        <f t="shared" si="6"/>
        <v>76.893384810237791</v>
      </c>
      <c r="I24" s="90">
        <f t="shared" si="0"/>
        <v>-9.4848102377937948E-3</v>
      </c>
      <c r="J24" s="90">
        <f t="shared" si="1"/>
        <v>9.4848102377937948E-3</v>
      </c>
      <c r="K24" s="90">
        <f t="shared" si="2"/>
        <v>8.9961625246957983E-5</v>
      </c>
      <c r="L24" s="91">
        <f t="shared" si="3"/>
        <v>1.2336536307073126E-4</v>
      </c>
      <c r="M24" s="197"/>
    </row>
    <row r="25" spans="1:13" x14ac:dyDescent="0.3">
      <c r="A25" s="61" t="s">
        <v>81</v>
      </c>
      <c r="B25" s="31">
        <v>1.0000000000000009E-2</v>
      </c>
      <c r="D25" s="199">
        <v>43497</v>
      </c>
      <c r="E25" s="137">
        <v>76.536500000000004</v>
      </c>
      <c r="F25" s="200">
        <f t="shared" si="4"/>
        <v>77.043087456159526</v>
      </c>
      <c r="G25" s="90">
        <f t="shared" si="5"/>
        <v>0.30080458479157279</v>
      </c>
      <c r="H25" s="90">
        <f t="shared" si="6"/>
        <v>77.343892040951104</v>
      </c>
      <c r="I25" s="90">
        <f t="shared" si="0"/>
        <v>-0.8073920409511004</v>
      </c>
      <c r="J25" s="90">
        <f t="shared" si="1"/>
        <v>0.8073920409511004</v>
      </c>
      <c r="K25" s="90">
        <f t="shared" si="2"/>
        <v>0.65188190779118338</v>
      </c>
      <c r="L25" s="91">
        <f t="shared" si="3"/>
        <v>1.0549111090147842E-2</v>
      </c>
      <c r="M25" s="197"/>
    </row>
    <row r="26" spans="1:13" x14ac:dyDescent="0.3">
      <c r="D26" s="199">
        <v>43500</v>
      </c>
      <c r="E26" s="137">
        <v>76.987200000000001</v>
      </c>
      <c r="F26" s="200">
        <f t="shared" si="4"/>
        <v>76.867283667833263</v>
      </c>
      <c r="G26" s="90">
        <f t="shared" si="5"/>
        <v>0.25314374747978924</v>
      </c>
      <c r="H26" s="90">
        <f t="shared" si="6"/>
        <v>77.120427415313046</v>
      </c>
      <c r="I26" s="90">
        <f t="shared" si="0"/>
        <v>-0.13322741531304416</v>
      </c>
      <c r="J26" s="90">
        <f t="shared" si="1"/>
        <v>0.13322741531304416</v>
      </c>
      <c r="K26" s="90">
        <f t="shared" si="2"/>
        <v>1.7749544190994355E-2</v>
      </c>
      <c r="L26" s="91">
        <f t="shared" si="3"/>
        <v>1.7305138427302742E-3</v>
      </c>
      <c r="M26" s="197"/>
    </row>
    <row r="27" spans="1:13" x14ac:dyDescent="0.3">
      <c r="D27" s="199">
        <v>43501</v>
      </c>
      <c r="E27" s="137">
        <v>77.804100000000005</v>
      </c>
      <c r="F27" s="200">
        <f t="shared" si="4"/>
        <v>77.353094997983831</v>
      </c>
      <c r="G27" s="90">
        <f t="shared" si="5"/>
        <v>0.27641050574686715</v>
      </c>
      <c r="H27" s="90">
        <f t="shared" si="6"/>
        <v>77.629505503730698</v>
      </c>
      <c r="I27" s="90">
        <f t="shared" si="0"/>
        <v>0.17459449626930734</v>
      </c>
      <c r="J27" s="90">
        <f t="shared" si="1"/>
        <v>0.17459449626930734</v>
      </c>
      <c r="K27" s="90">
        <f t="shared" si="2"/>
        <v>3.0483238127533174E-2</v>
      </c>
      <c r="L27" s="91">
        <f t="shared" si="3"/>
        <v>2.2440269377745816E-3</v>
      </c>
      <c r="M27" s="197"/>
    </row>
    <row r="28" spans="1:13" x14ac:dyDescent="0.3">
      <c r="D28" s="199">
        <v>43502</v>
      </c>
      <c r="E28" s="137">
        <v>77.663300000000007</v>
      </c>
      <c r="F28" s="200">
        <f t="shared" si="4"/>
        <v>77.997068404597499</v>
      </c>
      <c r="G28" s="90">
        <f t="shared" si="5"/>
        <v>0.31316679583354723</v>
      </c>
      <c r="H28" s="90">
        <f t="shared" si="6"/>
        <v>78.310235200431052</v>
      </c>
      <c r="I28" s="90">
        <f t="shared" si="0"/>
        <v>-0.64693520043104513</v>
      </c>
      <c r="J28" s="90">
        <f t="shared" si="1"/>
        <v>0.64693520043104513</v>
      </c>
      <c r="K28" s="90">
        <f t="shared" si="2"/>
        <v>0.41852515355675651</v>
      </c>
      <c r="L28" s="91">
        <f t="shared" si="3"/>
        <v>8.3299988595777544E-3</v>
      </c>
      <c r="M28" s="197"/>
    </row>
    <row r="29" spans="1:13" x14ac:dyDescent="0.3">
      <c r="D29" s="199">
        <v>43503</v>
      </c>
      <c r="E29" s="137">
        <v>77.362799999999993</v>
      </c>
      <c r="F29" s="200">
        <f t="shared" si="4"/>
        <v>77.853733436666843</v>
      </c>
      <c r="G29" s="90">
        <f t="shared" si="5"/>
        <v>0.2675166194571269</v>
      </c>
      <c r="H29" s="90">
        <f t="shared" si="6"/>
        <v>78.121250056123969</v>
      </c>
      <c r="I29" s="90">
        <f t="shared" si="0"/>
        <v>-0.75845005612397642</v>
      </c>
      <c r="J29" s="90">
        <f t="shared" si="1"/>
        <v>0.75845005612397642</v>
      </c>
      <c r="K29" s="90">
        <f t="shared" si="2"/>
        <v>0.57524648763446296</v>
      </c>
      <c r="L29" s="91">
        <f t="shared" si="3"/>
        <v>9.8038082401874869E-3</v>
      </c>
      <c r="M29" s="197"/>
    </row>
    <row r="30" spans="1:13" x14ac:dyDescent="0.3">
      <c r="D30" s="199">
        <v>43504</v>
      </c>
      <c r="E30" s="137">
        <v>77.334599999999995</v>
      </c>
      <c r="F30" s="200">
        <f t="shared" si="4"/>
        <v>77.5711732955657</v>
      </c>
      <c r="G30" s="90">
        <f t="shared" si="5"/>
        <v>0.21250894340129989</v>
      </c>
      <c r="H30" s="90">
        <f t="shared" si="6"/>
        <v>77.783682238967003</v>
      </c>
      <c r="I30" s="90">
        <f t="shared" si="0"/>
        <v>-0.44908223896700861</v>
      </c>
      <c r="J30" s="90">
        <f t="shared" si="1"/>
        <v>0.44908223896700861</v>
      </c>
      <c r="K30" s="90">
        <f t="shared" si="2"/>
        <v>0.20167485735562143</v>
      </c>
      <c r="L30" s="91">
        <f t="shared" si="3"/>
        <v>5.8070028029757522E-3</v>
      </c>
      <c r="M30" s="197"/>
    </row>
    <row r="31" spans="1:13" x14ac:dyDescent="0.3">
      <c r="D31" s="199">
        <v>43507</v>
      </c>
      <c r="E31" s="137">
        <v>78.574100000000001</v>
      </c>
      <c r="F31" s="200">
        <f t="shared" si="4"/>
        <v>77.752507154721044</v>
      </c>
      <c r="G31" s="90">
        <f t="shared" si="5"/>
        <v>0.20939143497670437</v>
      </c>
      <c r="H31" s="90">
        <f t="shared" si="6"/>
        <v>77.961898589697753</v>
      </c>
      <c r="I31" s="90">
        <f t="shared" si="0"/>
        <v>0.61220141030224795</v>
      </c>
      <c r="J31" s="90">
        <f t="shared" si="1"/>
        <v>0.61220141030224795</v>
      </c>
      <c r="K31" s="90">
        <f t="shared" si="2"/>
        <v>0.37479056677606132</v>
      </c>
      <c r="L31" s="91">
        <f t="shared" si="3"/>
        <v>7.7913894056979077E-3</v>
      </c>
      <c r="M31" s="197"/>
    </row>
    <row r="32" spans="1:13" x14ac:dyDescent="0.3">
      <c r="D32" s="199">
        <v>43508</v>
      </c>
      <c r="E32" s="137">
        <v>79.541200000000003</v>
      </c>
      <c r="F32" s="200">
        <f t="shared" si="4"/>
        <v>78.935033147981372</v>
      </c>
      <c r="G32" s="90">
        <f t="shared" si="5"/>
        <v>0.30670489080506669</v>
      </c>
      <c r="H32" s="90">
        <f t="shared" si="6"/>
        <v>79.241738038786437</v>
      </c>
      <c r="I32" s="90">
        <f t="shared" si="0"/>
        <v>0.2994619612135665</v>
      </c>
      <c r="J32" s="90">
        <f t="shared" si="1"/>
        <v>0.2994619612135665</v>
      </c>
      <c r="K32" s="90">
        <f t="shared" si="2"/>
        <v>8.9677466213875609E-2</v>
      </c>
      <c r="L32" s="91">
        <f t="shared" si="3"/>
        <v>3.7648660218046305E-3</v>
      </c>
      <c r="M32" s="197"/>
    </row>
    <row r="33" spans="4:13" x14ac:dyDescent="0.3">
      <c r="D33" s="199">
        <v>43509</v>
      </c>
      <c r="E33" s="137">
        <v>80.189099999999996</v>
      </c>
      <c r="F33" s="200">
        <f t="shared" si="4"/>
        <v>79.91614391264406</v>
      </c>
      <c r="G33" s="90">
        <f t="shared" si="5"/>
        <v>0.37414547819082883</v>
      </c>
      <c r="H33" s="90">
        <f t="shared" si="6"/>
        <v>80.290289390834886</v>
      </c>
      <c r="I33" s="90">
        <f t="shared" si="0"/>
        <v>-0.10118939083488954</v>
      </c>
      <c r="J33" s="90">
        <f t="shared" si="1"/>
        <v>0.10118939083488954</v>
      </c>
      <c r="K33" s="90">
        <f t="shared" si="2"/>
        <v>1.0239292817536027E-2</v>
      </c>
      <c r="L33" s="91">
        <f t="shared" si="3"/>
        <v>1.2618846056993973E-3</v>
      </c>
      <c r="M33" s="197"/>
    </row>
    <row r="34" spans="4:13" x14ac:dyDescent="0.3">
      <c r="D34" s="199">
        <v>43510</v>
      </c>
      <c r="E34" s="137">
        <v>79.513099999999994</v>
      </c>
      <c r="F34" s="200">
        <f t="shared" si="4"/>
        <v>80.35321638255266</v>
      </c>
      <c r="G34" s="90">
        <f t="shared" si="5"/>
        <v>0.38043817736260593</v>
      </c>
      <c r="H34" s="90">
        <f t="shared" si="6"/>
        <v>80.733654559915266</v>
      </c>
      <c r="I34" s="90">
        <f t="shared" si="0"/>
        <v>-1.2205545599152714</v>
      </c>
      <c r="J34" s="90">
        <f t="shared" si="1"/>
        <v>1.2205545599152714</v>
      </c>
      <c r="K34" s="90">
        <f t="shared" si="2"/>
        <v>1.4897534337299618</v>
      </c>
      <c r="L34" s="91">
        <f t="shared" si="3"/>
        <v>1.5350358116024547E-2</v>
      </c>
      <c r="M34" s="197"/>
    </row>
    <row r="35" spans="4:13" x14ac:dyDescent="0.3">
      <c r="D35" s="199">
        <v>43511</v>
      </c>
      <c r="E35" s="137">
        <v>80.170299999999997</v>
      </c>
      <c r="F35" s="200">
        <f t="shared" si="4"/>
        <v>79.94889054189008</v>
      </c>
      <c r="G35" s="90">
        <f t="shared" si="5"/>
        <v>0.30196177556008741</v>
      </c>
      <c r="H35" s="90">
        <f t="shared" si="6"/>
        <v>80.250852317450168</v>
      </c>
      <c r="I35" s="90">
        <f t="shared" si="0"/>
        <v>-8.0552317450170108E-2</v>
      </c>
      <c r="J35" s="90">
        <f t="shared" si="1"/>
        <v>8.0552317450170108E-2</v>
      </c>
      <c r="K35" s="90">
        <f t="shared" si="2"/>
        <v>6.4886758465929799E-3</v>
      </c>
      <c r="L35" s="91">
        <f t="shared" si="3"/>
        <v>1.0047650744748381E-3</v>
      </c>
      <c r="M35" s="197"/>
    </row>
    <row r="36" spans="4:13" x14ac:dyDescent="0.3">
      <c r="D36" s="199">
        <v>43515</v>
      </c>
      <c r="E36" s="137">
        <v>79.409800000000004</v>
      </c>
      <c r="F36" s="200">
        <f t="shared" si="4"/>
        <v>80.25976942044808</v>
      </c>
      <c r="G36" s="90">
        <f t="shared" si="5"/>
        <v>0.3028534858598787</v>
      </c>
      <c r="H36" s="90">
        <f t="shared" si="6"/>
        <v>80.562622906307965</v>
      </c>
      <c r="I36" s="90">
        <f t="shared" si="0"/>
        <v>-1.1528229063079607</v>
      </c>
      <c r="J36" s="90">
        <f t="shared" si="1"/>
        <v>1.1528229063079607</v>
      </c>
      <c r="K36" s="90">
        <f t="shared" si="2"/>
        <v>1.3290006533083332</v>
      </c>
      <c r="L36" s="91">
        <f t="shared" si="3"/>
        <v>1.4517388361486373E-2</v>
      </c>
      <c r="M36" s="197"/>
    </row>
    <row r="37" spans="4:13" x14ac:dyDescent="0.3">
      <c r="D37" s="199">
        <v>43516</v>
      </c>
      <c r="E37" s="137">
        <v>79.663300000000007</v>
      </c>
      <c r="F37" s="200">
        <f t="shared" si="4"/>
        <v>79.702782788687912</v>
      </c>
      <c r="G37" s="90">
        <f t="shared" si="5"/>
        <v>0.21686947409787405</v>
      </c>
      <c r="H37" s="90">
        <f t="shared" si="6"/>
        <v>79.919652262785789</v>
      </c>
      <c r="I37" s="90">
        <f t="shared" si="0"/>
        <v>-0.25635226278578216</v>
      </c>
      <c r="J37" s="90">
        <f t="shared" si="1"/>
        <v>0.25635226278578216</v>
      </c>
      <c r="K37" s="90">
        <f t="shared" si="2"/>
        <v>6.5716482635390719E-2</v>
      </c>
      <c r="L37" s="91">
        <f t="shared" si="3"/>
        <v>3.217946818494616E-3</v>
      </c>
      <c r="M37" s="197"/>
    </row>
    <row r="38" spans="4:13" x14ac:dyDescent="0.3">
      <c r="D38" s="199">
        <v>43517</v>
      </c>
      <c r="E38" s="137">
        <v>78.827600000000004</v>
      </c>
      <c r="F38" s="200">
        <f t="shared" si="4"/>
        <v>79.669655579278313</v>
      </c>
      <c r="G38" s="90">
        <f t="shared" si="5"/>
        <v>0.1918698057471267</v>
      </c>
      <c r="H38" s="90">
        <f t="shared" si="6"/>
        <v>79.861525385025445</v>
      </c>
      <c r="I38" s="90">
        <f t="shared" si="0"/>
        <v>-1.0339253850254408</v>
      </c>
      <c r="J38" s="90">
        <f t="shared" si="1"/>
        <v>1.0339253850254408</v>
      </c>
      <c r="K38" s="90">
        <f t="shared" si="2"/>
        <v>1.0690017018000062</v>
      </c>
      <c r="L38" s="91">
        <f t="shared" si="3"/>
        <v>1.3116286491348725E-2</v>
      </c>
      <c r="M38" s="197"/>
    </row>
    <row r="39" spans="4:13" x14ac:dyDescent="0.3">
      <c r="D39" s="199">
        <v>43518</v>
      </c>
      <c r="E39" s="137">
        <v>79.588200000000001</v>
      </c>
      <c r="F39" s="200">
        <f t="shared" si="4"/>
        <v>79.133215844597714</v>
      </c>
      <c r="G39" s="90">
        <f t="shared" si="5"/>
        <v>0.11903885170435416</v>
      </c>
      <c r="H39" s="90">
        <f t="shared" si="6"/>
        <v>79.252254696302074</v>
      </c>
      <c r="I39" s="90">
        <f t="shared" si="0"/>
        <v>0.33594530369792608</v>
      </c>
      <c r="J39" s="90">
        <f t="shared" si="1"/>
        <v>0.33594530369792608</v>
      </c>
      <c r="K39" s="90">
        <f t="shared" si="2"/>
        <v>0.11285924707669179</v>
      </c>
      <c r="L39" s="91">
        <f t="shared" si="3"/>
        <v>4.22104412083608E-3</v>
      </c>
      <c r="M39" s="197"/>
    </row>
    <row r="40" spans="4:13" x14ac:dyDescent="0.3">
      <c r="D40" s="199">
        <v>43521</v>
      </c>
      <c r="E40" s="137">
        <v>79.973100000000002</v>
      </c>
      <c r="F40" s="200">
        <f t="shared" si="4"/>
        <v>79.760411081363486</v>
      </c>
      <c r="G40" s="90">
        <f t="shared" si="5"/>
        <v>0.16985449021049592</v>
      </c>
      <c r="H40" s="90">
        <f t="shared" si="6"/>
        <v>79.930265571573983</v>
      </c>
      <c r="I40" s="90">
        <f t="shared" si="0"/>
        <v>4.2834428426019144E-2</v>
      </c>
      <c r="J40" s="90">
        <f t="shared" si="1"/>
        <v>4.2834428426019144E-2</v>
      </c>
      <c r="K40" s="90">
        <f t="shared" si="2"/>
        <v>1.834788258583757E-3</v>
      </c>
      <c r="L40" s="91">
        <f t="shared" si="3"/>
        <v>5.3561045434051123E-4</v>
      </c>
      <c r="M40" s="197"/>
    </row>
    <row r="41" spans="4:13" x14ac:dyDescent="0.3">
      <c r="D41" s="199">
        <v>43522</v>
      </c>
      <c r="E41" s="137">
        <v>80.564700000000002</v>
      </c>
      <c r="F41" s="200">
        <f t="shared" si="4"/>
        <v>80.227303592168397</v>
      </c>
      <c r="G41" s="90">
        <f t="shared" si="5"/>
        <v>0.19955829226993743</v>
      </c>
      <c r="H41" s="90">
        <f t="shared" si="6"/>
        <v>80.426861884438338</v>
      </c>
      <c r="I41" s="90">
        <f t="shared" si="0"/>
        <v>0.1378381155616637</v>
      </c>
      <c r="J41" s="90">
        <f t="shared" si="1"/>
        <v>0.1378381155616637</v>
      </c>
      <c r="K41" s="90">
        <f t="shared" si="2"/>
        <v>1.8999346101590556E-2</v>
      </c>
      <c r="L41" s="91">
        <f t="shared" si="3"/>
        <v>1.7108996317452146E-3</v>
      </c>
      <c r="M41" s="197"/>
    </row>
    <row r="42" spans="4:13" x14ac:dyDescent="0.3">
      <c r="D42" s="199">
        <v>43523</v>
      </c>
      <c r="E42" s="137">
        <v>80.912099999999995</v>
      </c>
      <c r="F42" s="200">
        <f t="shared" si="4"/>
        <v>80.793826633815968</v>
      </c>
      <c r="G42" s="90">
        <f t="shared" si="5"/>
        <v>0.23625476720770078</v>
      </c>
      <c r="H42" s="90">
        <f t="shared" si="6"/>
        <v>81.030081401023665</v>
      </c>
      <c r="I42" s="90">
        <f t="shared" si="0"/>
        <v>-0.11798140102366972</v>
      </c>
      <c r="J42" s="90">
        <f t="shared" si="1"/>
        <v>0.11798140102366972</v>
      </c>
      <c r="K42" s="90">
        <f t="shared" si="2"/>
        <v>1.3919610987507974E-2</v>
      </c>
      <c r="L42" s="91">
        <f t="shared" si="3"/>
        <v>1.4581428614962376E-3</v>
      </c>
      <c r="M42" s="197"/>
    </row>
    <row r="43" spans="4:13" x14ac:dyDescent="0.3">
      <c r="D43" s="199">
        <v>43524</v>
      </c>
      <c r="E43" s="137">
        <v>80.498999999999995</v>
      </c>
      <c r="F43" s="200">
        <f t="shared" si="4"/>
        <v>81.018483813766153</v>
      </c>
      <c r="G43" s="90">
        <f t="shared" si="5"/>
        <v>0.23509500848194922</v>
      </c>
      <c r="H43" s="90">
        <f t="shared" si="6"/>
        <v>81.253578822248102</v>
      </c>
      <c r="I43" s="90">
        <f t="shared" si="0"/>
        <v>-0.75457882224810646</v>
      </c>
      <c r="J43" s="90">
        <f t="shared" si="1"/>
        <v>0.75457882224810646</v>
      </c>
      <c r="K43" s="90">
        <f t="shared" si="2"/>
        <v>0.56938919898533946</v>
      </c>
      <c r="L43" s="91">
        <f t="shared" si="3"/>
        <v>9.3737664101182193E-3</v>
      </c>
      <c r="M43" s="197"/>
    </row>
    <row r="44" spans="4:13" x14ac:dyDescent="0.3">
      <c r="D44" s="199">
        <v>43525</v>
      </c>
      <c r="E44" s="137">
        <v>82.052300000000002</v>
      </c>
      <c r="F44" s="200">
        <f t="shared" si="4"/>
        <v>80.997736006785559</v>
      </c>
      <c r="G44" s="90">
        <f t="shared" si="5"/>
        <v>0.20951072693569486</v>
      </c>
      <c r="H44" s="90">
        <f t="shared" si="6"/>
        <v>81.207246733721249</v>
      </c>
      <c r="I44" s="90">
        <f t="shared" si="0"/>
        <v>0.84505326627875377</v>
      </c>
      <c r="J44" s="90">
        <f t="shared" si="1"/>
        <v>0.84505326627875377</v>
      </c>
      <c r="K44" s="90">
        <f t="shared" si="2"/>
        <v>0.71411502284839035</v>
      </c>
      <c r="L44" s="91">
        <f t="shared" si="3"/>
        <v>1.0298958911313317E-2</v>
      </c>
      <c r="M44" s="197"/>
    </row>
    <row r="45" spans="4:13" x14ac:dyDescent="0.3">
      <c r="D45" s="199">
        <v>43528</v>
      </c>
      <c r="E45" s="137">
        <v>80.621399999999994</v>
      </c>
      <c r="F45" s="200">
        <f t="shared" si="4"/>
        <v>81.93372858154855</v>
      </c>
      <c r="G45" s="90">
        <f t="shared" si="5"/>
        <v>0.28215891171842455</v>
      </c>
      <c r="H45" s="90">
        <f t="shared" si="6"/>
        <v>82.215887493266976</v>
      </c>
      <c r="I45" s="90">
        <f t="shared" si="0"/>
        <v>-1.5944874932669819</v>
      </c>
      <c r="J45" s="90">
        <f t="shared" si="1"/>
        <v>1.5944874932669819</v>
      </c>
      <c r="K45" s="90">
        <f t="shared" si="2"/>
        <v>2.5423903661848235</v>
      </c>
      <c r="L45" s="91">
        <f t="shared" si="3"/>
        <v>1.9777472150905119E-2</v>
      </c>
      <c r="M45" s="197"/>
    </row>
    <row r="46" spans="4:13" x14ac:dyDescent="0.3">
      <c r="D46" s="199">
        <v>43529</v>
      </c>
      <c r="E46" s="137">
        <v>80.433099999999996</v>
      </c>
      <c r="F46" s="200">
        <f t="shared" si="4"/>
        <v>80.809467129374738</v>
      </c>
      <c r="G46" s="90">
        <f t="shared" si="5"/>
        <v>0.14151687532920093</v>
      </c>
      <c r="H46" s="90">
        <f t="shared" si="6"/>
        <v>80.95098400470394</v>
      </c>
      <c r="I46" s="90">
        <f t="shared" si="0"/>
        <v>-0.51788400470394436</v>
      </c>
      <c r="J46" s="90">
        <f t="shared" si="1"/>
        <v>0.51788400470394436</v>
      </c>
      <c r="K46" s="90">
        <f t="shared" si="2"/>
        <v>0.26820384232819505</v>
      </c>
      <c r="L46" s="91">
        <f t="shared" si="3"/>
        <v>6.4386925868074761E-3</v>
      </c>
      <c r="M46" s="197"/>
    </row>
    <row r="47" spans="4:13" x14ac:dyDescent="0.3">
      <c r="D47" s="199">
        <v>43530</v>
      </c>
      <c r="E47" s="137">
        <v>80.141300000000001</v>
      </c>
      <c r="F47" s="200">
        <f t="shared" si="4"/>
        <v>80.487953500263359</v>
      </c>
      <c r="G47" s="90">
        <f t="shared" si="5"/>
        <v>9.5213824885142906E-2</v>
      </c>
      <c r="H47" s="90">
        <f t="shared" si="6"/>
        <v>80.583167325148509</v>
      </c>
      <c r="I47" s="90">
        <f t="shared" si="0"/>
        <v>-0.44186732514850746</v>
      </c>
      <c r="J47" s="90">
        <f t="shared" si="1"/>
        <v>0.44186732514850746</v>
      </c>
      <c r="K47" s="90">
        <f t="shared" si="2"/>
        <v>0.19524673303389681</v>
      </c>
      <c r="L47" s="91">
        <f t="shared" si="3"/>
        <v>5.5136031627701001E-3</v>
      </c>
      <c r="M47" s="197"/>
    </row>
    <row r="48" spans="4:13" x14ac:dyDescent="0.3">
      <c r="D48" s="199">
        <v>43531</v>
      </c>
      <c r="E48" s="137">
        <v>80.263599999999997</v>
      </c>
      <c r="F48" s="200">
        <f t="shared" si="4"/>
        <v>80.241931059908126</v>
      </c>
      <c r="G48" s="90">
        <f t="shared" si="5"/>
        <v>6.1090198361105297E-2</v>
      </c>
      <c r="H48" s="90">
        <f t="shared" si="6"/>
        <v>80.303021258269226</v>
      </c>
      <c r="I48" s="90">
        <f t="shared" si="0"/>
        <v>-3.9421258269229043E-2</v>
      </c>
      <c r="J48" s="90">
        <f t="shared" si="1"/>
        <v>3.9421258269229043E-2</v>
      </c>
      <c r="K48" s="90">
        <f t="shared" si="2"/>
        <v>1.5540356035292592E-3</v>
      </c>
      <c r="L48" s="91">
        <f t="shared" si="3"/>
        <v>4.9114739768997464E-4</v>
      </c>
      <c r="M48" s="197"/>
    </row>
    <row r="49" spans="4:13" x14ac:dyDescent="0.3">
      <c r="D49" s="199">
        <v>43532</v>
      </c>
      <c r="E49" s="137">
        <v>79.830600000000004</v>
      </c>
      <c r="F49" s="200">
        <f t="shared" si="4"/>
        <v>80.225872158688887</v>
      </c>
      <c r="G49" s="90">
        <f t="shared" si="5"/>
        <v>5.3375288403070875E-2</v>
      </c>
      <c r="H49" s="90">
        <f t="shared" si="6"/>
        <v>80.279247447091961</v>
      </c>
      <c r="I49" s="90">
        <f t="shared" si="0"/>
        <v>-0.44864744709195747</v>
      </c>
      <c r="J49" s="90">
        <f t="shared" si="1"/>
        <v>0.44864744709195747</v>
      </c>
      <c r="K49" s="90">
        <f t="shared" si="2"/>
        <v>0.20128453178213079</v>
      </c>
      <c r="L49" s="91">
        <f t="shared" si="3"/>
        <v>5.6199934247263264E-3</v>
      </c>
      <c r="M49" s="197"/>
    </row>
    <row r="50" spans="4:13" x14ac:dyDescent="0.3">
      <c r="D50" s="199">
        <v>43535</v>
      </c>
      <c r="E50" s="137">
        <v>80.790800000000004</v>
      </c>
      <c r="F50" s="200">
        <f t="shared" si="4"/>
        <v>80.06534023072247</v>
      </c>
      <c r="G50" s="90">
        <f t="shared" si="5"/>
        <v>3.1984566766122061E-2</v>
      </c>
      <c r="H50" s="90">
        <f t="shared" si="6"/>
        <v>80.097324797488596</v>
      </c>
      <c r="I50" s="90">
        <f t="shared" si="0"/>
        <v>0.69347520251140793</v>
      </c>
      <c r="J50" s="90">
        <f t="shared" si="1"/>
        <v>0.69347520251140793</v>
      </c>
      <c r="K50" s="90">
        <f t="shared" si="2"/>
        <v>0.48090785649823825</v>
      </c>
      <c r="L50" s="91">
        <f t="shared" si="3"/>
        <v>8.5835912320636493E-3</v>
      </c>
      <c r="M50" s="197"/>
    </row>
    <row r="51" spans="4:13" x14ac:dyDescent="0.3">
      <c r="D51" s="199">
        <v>43536</v>
      </c>
      <c r="E51" s="137">
        <v>80.423699999999997</v>
      </c>
      <c r="F51" s="200">
        <f t="shared" si="4"/>
        <v>80.742967653412904</v>
      </c>
      <c r="G51" s="90">
        <f t="shared" si="5"/>
        <v>9.6548852358553344E-2</v>
      </c>
      <c r="H51" s="90">
        <f t="shared" si="6"/>
        <v>80.839516505771456</v>
      </c>
      <c r="I51" s="90">
        <f t="shared" si="0"/>
        <v>-0.41581650577145979</v>
      </c>
      <c r="J51" s="90">
        <f t="shared" si="1"/>
        <v>0.41581650577145979</v>
      </c>
      <c r="K51" s="90">
        <f t="shared" si="2"/>
        <v>0.17290336647198645</v>
      </c>
      <c r="L51" s="91">
        <f t="shared" si="3"/>
        <v>5.1703229989600056E-3</v>
      </c>
      <c r="M51" s="197"/>
    </row>
    <row r="52" spans="4:13" x14ac:dyDescent="0.3">
      <c r="D52" s="199">
        <v>43537</v>
      </c>
      <c r="E52" s="137">
        <v>80.894400000000005</v>
      </c>
      <c r="F52" s="200">
        <f t="shared" si="4"/>
        <v>80.595079081886851</v>
      </c>
      <c r="G52" s="90">
        <f t="shared" si="5"/>
        <v>7.2105109970092687E-2</v>
      </c>
      <c r="H52" s="90">
        <f t="shared" si="6"/>
        <v>80.667184191856947</v>
      </c>
      <c r="I52" s="90">
        <f t="shared" si="0"/>
        <v>0.22721580814305753</v>
      </c>
      <c r="J52" s="90">
        <f t="shared" si="1"/>
        <v>0.22721580814305753</v>
      </c>
      <c r="K52" s="90">
        <f t="shared" si="2"/>
        <v>5.1627023470102729E-2</v>
      </c>
      <c r="L52" s="91">
        <f t="shared" si="3"/>
        <v>2.8087952706622155E-3</v>
      </c>
      <c r="M52" s="197"/>
    </row>
    <row r="53" spans="4:13" x14ac:dyDescent="0.3">
      <c r="D53" s="199">
        <v>43538</v>
      </c>
      <c r="E53" s="137">
        <v>81.779300000000006</v>
      </c>
      <c r="F53" s="200">
        <f t="shared" si="4"/>
        <v>81.12906408797609</v>
      </c>
      <c r="G53" s="90">
        <f t="shared" si="5"/>
        <v>0.1182930995820073</v>
      </c>
      <c r="H53" s="90">
        <f t="shared" si="6"/>
        <v>81.247357187558094</v>
      </c>
      <c r="I53" s="90">
        <f t="shared" si="0"/>
        <v>0.53194281244191188</v>
      </c>
      <c r="J53" s="90">
        <f t="shared" si="1"/>
        <v>0.53194281244191188</v>
      </c>
      <c r="K53" s="90">
        <f t="shared" si="2"/>
        <v>0.28296315570861102</v>
      </c>
      <c r="L53" s="91">
        <f t="shared" si="3"/>
        <v>6.5046144004890219E-3</v>
      </c>
      <c r="M53" s="197"/>
    </row>
    <row r="54" spans="4:13" x14ac:dyDescent="0.3">
      <c r="D54" s="199">
        <v>43539</v>
      </c>
      <c r="E54" s="137">
        <v>81.713399999999993</v>
      </c>
      <c r="F54" s="200">
        <f t="shared" si="4"/>
        <v>81.860754479665616</v>
      </c>
      <c r="G54" s="90">
        <f t="shared" si="5"/>
        <v>0.17963282879275916</v>
      </c>
      <c r="H54" s="90">
        <f t="shared" si="6"/>
        <v>82.040387308458378</v>
      </c>
      <c r="I54" s="90">
        <f t="shared" si="0"/>
        <v>-0.32698730845838497</v>
      </c>
      <c r="J54" s="90">
        <f t="shared" si="1"/>
        <v>0.32698730845838497</v>
      </c>
      <c r="K54" s="90">
        <f t="shared" si="2"/>
        <v>0.106920699892859</v>
      </c>
      <c r="L54" s="91">
        <f t="shared" si="3"/>
        <v>4.001636310059121E-3</v>
      </c>
      <c r="M54" s="197"/>
    </row>
    <row r="55" spans="4:13" x14ac:dyDescent="0.3">
      <c r="D55" s="199">
        <v>43542</v>
      </c>
      <c r="E55" s="137">
        <v>82.673599999999993</v>
      </c>
      <c r="F55" s="200">
        <f t="shared" si="4"/>
        <v>82.049146263034203</v>
      </c>
      <c r="G55" s="90">
        <f t="shared" si="5"/>
        <v>0.18050872425034198</v>
      </c>
      <c r="H55" s="90">
        <f t="shared" si="6"/>
        <v>82.229654987284547</v>
      </c>
      <c r="I55" s="90">
        <f t="shared" si="0"/>
        <v>0.44394501271544584</v>
      </c>
      <c r="J55" s="90">
        <f t="shared" si="1"/>
        <v>0.44394501271544584</v>
      </c>
      <c r="K55" s="90">
        <f t="shared" si="2"/>
        <v>0.19708717431491737</v>
      </c>
      <c r="L55" s="91">
        <f t="shared" si="3"/>
        <v>5.3698521984701991E-3</v>
      </c>
      <c r="M55" s="197"/>
    </row>
    <row r="56" spans="4:13" x14ac:dyDescent="0.3">
      <c r="D56" s="199">
        <v>43543</v>
      </c>
      <c r="E56" s="137">
        <v>82.551199999999994</v>
      </c>
      <c r="F56" s="200">
        <f t="shared" si="4"/>
        <v>82.793526979400269</v>
      </c>
      <c r="G56" s="90">
        <f t="shared" si="5"/>
        <v>0.23689592346191443</v>
      </c>
      <c r="H56" s="90">
        <f t="shared" si="6"/>
        <v>83.030422902862185</v>
      </c>
      <c r="I56" s="90">
        <f t="shared" si="0"/>
        <v>-0.47922290286219038</v>
      </c>
      <c r="J56" s="90">
        <f t="shared" si="1"/>
        <v>0.47922290286219038</v>
      </c>
      <c r="K56" s="90">
        <f t="shared" si="2"/>
        <v>0.22965459062766436</v>
      </c>
      <c r="L56" s="91">
        <f t="shared" si="3"/>
        <v>5.8051597416172076E-3</v>
      </c>
      <c r="M56" s="197"/>
    </row>
    <row r="57" spans="4:13" x14ac:dyDescent="0.3">
      <c r="D57" s="199">
        <v>43544</v>
      </c>
      <c r="E57" s="137">
        <v>81.609800000000007</v>
      </c>
      <c r="F57" s="200">
        <f t="shared" si="4"/>
        <v>82.552436738769529</v>
      </c>
      <c r="G57" s="90">
        <f t="shared" si="5"/>
        <v>0.18909730705264899</v>
      </c>
      <c r="H57" s="90">
        <f t="shared" si="6"/>
        <v>82.741534045822178</v>
      </c>
      <c r="I57" s="90">
        <f t="shared" si="0"/>
        <v>-1.1317340458221707</v>
      </c>
      <c r="J57" s="90">
        <f t="shared" si="1"/>
        <v>1.1317340458221707</v>
      </c>
      <c r="K57" s="90">
        <f t="shared" si="2"/>
        <v>1.2808219504730192</v>
      </c>
      <c r="L57" s="91">
        <f t="shared" si="3"/>
        <v>1.3867624302745143E-2</v>
      </c>
      <c r="M57" s="197"/>
    </row>
    <row r="58" spans="4:13" x14ac:dyDescent="0.3">
      <c r="D58" s="199">
        <v>43545</v>
      </c>
      <c r="E58" s="137">
        <v>82.852500000000006</v>
      </c>
      <c r="F58" s="200">
        <f t="shared" si="4"/>
        <v>82.00961784564214</v>
      </c>
      <c r="G58" s="90">
        <f t="shared" si="5"/>
        <v>0.11590568703464516</v>
      </c>
      <c r="H58" s="90">
        <f t="shared" si="6"/>
        <v>82.12552353267678</v>
      </c>
      <c r="I58" s="90">
        <f t="shared" si="0"/>
        <v>0.72697646732322596</v>
      </c>
      <c r="J58" s="90">
        <f t="shared" si="1"/>
        <v>0.72697646732322596</v>
      </c>
      <c r="K58" s="90">
        <f t="shared" si="2"/>
        <v>0.52849478404175743</v>
      </c>
      <c r="L58" s="91">
        <f t="shared" si="3"/>
        <v>8.7743455818861948E-3</v>
      </c>
      <c r="M58" s="197"/>
    </row>
    <row r="59" spans="4:13" x14ac:dyDescent="0.3">
      <c r="D59" s="199">
        <v>43546</v>
      </c>
      <c r="E59" s="137">
        <v>77.373599999999996</v>
      </c>
      <c r="F59" s="200">
        <f t="shared" si="4"/>
        <v>81.849444549627719</v>
      </c>
      <c r="G59" s="90">
        <f t="shared" si="5"/>
        <v>8.8297788729738591E-2</v>
      </c>
      <c r="H59" s="90">
        <f t="shared" si="6"/>
        <v>81.937742338357452</v>
      </c>
      <c r="I59" s="90">
        <f t="shared" si="0"/>
        <v>-4.5641423383574562</v>
      </c>
      <c r="J59" s="90">
        <f t="shared" si="1"/>
        <v>4.5641423383574562</v>
      </c>
      <c r="K59" s="90">
        <f t="shared" si="2"/>
        <v>20.831395284787067</v>
      </c>
      <c r="L59" s="91">
        <f t="shared" si="3"/>
        <v>5.8988367328875177E-2</v>
      </c>
      <c r="M59" s="197"/>
    </row>
    <row r="60" spans="4:13" x14ac:dyDescent="0.3">
      <c r="D60" s="199">
        <v>43549</v>
      </c>
      <c r="E60" s="137">
        <v>77.505399999999995</v>
      </c>
      <c r="F60" s="200">
        <f t="shared" si="4"/>
        <v>77.470598230983782</v>
      </c>
      <c r="G60" s="90">
        <f t="shared" si="5"/>
        <v>-0.35841662200762903</v>
      </c>
      <c r="H60" s="90">
        <f t="shared" si="6"/>
        <v>77.112181608976158</v>
      </c>
      <c r="I60" s="90">
        <f t="shared" si="0"/>
        <v>0.39321839102383649</v>
      </c>
      <c r="J60" s="90">
        <f t="shared" si="1"/>
        <v>0.39321839102383649</v>
      </c>
      <c r="K60" s="90">
        <f t="shared" si="2"/>
        <v>0.15462070303937478</v>
      </c>
      <c r="L60" s="91">
        <f t="shared" si="3"/>
        <v>5.0734321869680887E-3</v>
      </c>
      <c r="M60" s="197"/>
    </row>
    <row r="61" spans="4:13" x14ac:dyDescent="0.3">
      <c r="D61" s="199">
        <v>43550</v>
      </c>
      <c r="E61" s="137">
        <v>78.493799999999993</v>
      </c>
      <c r="F61" s="200">
        <f t="shared" si="4"/>
        <v>77.416346702393895</v>
      </c>
      <c r="G61" s="90">
        <f t="shared" si="5"/>
        <v>-0.32800011266585483</v>
      </c>
      <c r="H61" s="90">
        <f t="shared" si="6"/>
        <v>77.088346589728033</v>
      </c>
      <c r="I61" s="90">
        <f t="shared" si="0"/>
        <v>1.40545341027196</v>
      </c>
      <c r="J61" s="90">
        <f t="shared" si="1"/>
        <v>1.40545341027196</v>
      </c>
      <c r="K61" s="90">
        <f t="shared" si="2"/>
        <v>1.9752992884450824</v>
      </c>
      <c r="L61" s="91">
        <f t="shared" si="3"/>
        <v>1.7905279273929407E-2</v>
      </c>
      <c r="M61" s="197"/>
    </row>
    <row r="62" spans="4:13" x14ac:dyDescent="0.3">
      <c r="D62" s="199">
        <v>43551</v>
      </c>
      <c r="E62" s="137">
        <v>78.220799999999997</v>
      </c>
      <c r="F62" s="200">
        <f t="shared" si="4"/>
        <v>78.176799909867299</v>
      </c>
      <c r="G62" s="90">
        <f t="shared" si="5"/>
        <v>-0.21915478065192895</v>
      </c>
      <c r="H62" s="90">
        <f t="shared" si="6"/>
        <v>77.957645129215365</v>
      </c>
      <c r="I62" s="90">
        <f t="shared" si="0"/>
        <v>0.26315487078463207</v>
      </c>
      <c r="J62" s="90">
        <f t="shared" si="1"/>
        <v>0.26315487078463207</v>
      </c>
      <c r="K62" s="90">
        <f t="shared" si="2"/>
        <v>6.9250486017676402E-2</v>
      </c>
      <c r="L62" s="91">
        <f t="shared" si="3"/>
        <v>3.3642569595891641E-3</v>
      </c>
      <c r="M62" s="197"/>
    </row>
    <row r="63" spans="4:13" x14ac:dyDescent="0.3">
      <c r="D63" s="199">
        <v>43552</v>
      </c>
      <c r="E63" s="137">
        <v>79.115099999999998</v>
      </c>
      <c r="F63" s="200">
        <f t="shared" si="4"/>
        <v>78.224336175478456</v>
      </c>
      <c r="G63" s="90">
        <f t="shared" si="5"/>
        <v>-0.19248567602562033</v>
      </c>
      <c r="H63" s="90">
        <f t="shared" si="6"/>
        <v>78.03185049945283</v>
      </c>
      <c r="I63" s="90">
        <f t="shared" si="0"/>
        <v>1.0832495005471685</v>
      </c>
      <c r="J63" s="90">
        <f t="shared" si="1"/>
        <v>1.0832495005471685</v>
      </c>
      <c r="K63" s="90">
        <f t="shared" si="2"/>
        <v>1.17342948043569</v>
      </c>
      <c r="L63" s="91">
        <f t="shared" si="3"/>
        <v>1.3692070167985234E-2</v>
      </c>
      <c r="M63" s="197"/>
    </row>
    <row r="64" spans="4:13" x14ac:dyDescent="0.3">
      <c r="D64" s="199">
        <v>43553</v>
      </c>
      <c r="E64" s="137">
        <v>79.275199999999998</v>
      </c>
      <c r="F64" s="200">
        <f t="shared" si="4"/>
        <v>78.993131459179494</v>
      </c>
      <c r="G64" s="90">
        <f t="shared" si="5"/>
        <v>-9.6357580052954445E-2</v>
      </c>
      <c r="H64" s="90">
        <f>F64+G64</f>
        <v>78.896773879126542</v>
      </c>
      <c r="I64" s="90">
        <f t="shared" si="0"/>
        <v>0.37842612087345628</v>
      </c>
      <c r="J64" s="90">
        <f t="shared" si="1"/>
        <v>0.37842612087345628</v>
      </c>
      <c r="K64" s="90">
        <f t="shared" si="2"/>
        <v>0.14320632895933175</v>
      </c>
      <c r="L64" s="91">
        <f t="shared" si="3"/>
        <v>4.7735751013363104E-3</v>
      </c>
      <c r="M64" s="197"/>
    </row>
    <row r="65" spans="4:13" x14ac:dyDescent="0.3">
      <c r="D65" s="199">
        <v>43556</v>
      </c>
      <c r="E65" s="137">
        <v>80.235399999999998</v>
      </c>
      <c r="F65" s="200">
        <f t="shared" si="4"/>
        <v>79.390153935957642</v>
      </c>
      <c r="G65" s="90">
        <f t="shared" si="5"/>
        <v>-4.7019574369844261E-2</v>
      </c>
      <c r="H65" s="90">
        <f t="shared" ref="H65:H128" si="7">F65+G65</f>
        <v>79.343134361587801</v>
      </c>
      <c r="I65" s="90">
        <f t="shared" si="0"/>
        <v>0.89226563841219786</v>
      </c>
      <c r="J65" s="90">
        <f t="shared" si="1"/>
        <v>0.89226563841219786</v>
      </c>
      <c r="K65" s="90">
        <f t="shared" si="2"/>
        <v>0.79613796949112703</v>
      </c>
      <c r="L65" s="91">
        <f t="shared" si="3"/>
        <v>1.1120598120183832E-2</v>
      </c>
      <c r="M65" s="197"/>
    </row>
    <row r="66" spans="4:13" x14ac:dyDescent="0.3">
      <c r="D66" s="199">
        <v>43557</v>
      </c>
      <c r="E66" s="137">
        <v>79.425799999999995</v>
      </c>
      <c r="F66" s="200">
        <f t="shared" si="4"/>
        <v>80.035864340504133</v>
      </c>
      <c r="G66" s="90">
        <f t="shared" si="5"/>
        <v>2.2253423521789328E-2</v>
      </c>
      <c r="H66" s="90">
        <f t="shared" si="7"/>
        <v>80.058117764025923</v>
      </c>
      <c r="I66" s="90">
        <f t="shared" si="0"/>
        <v>-0.63231776402592743</v>
      </c>
      <c r="J66" s="90">
        <f t="shared" si="1"/>
        <v>0.63231776402592743</v>
      </c>
      <c r="K66" s="90">
        <f t="shared" si="2"/>
        <v>0.39982575470274845</v>
      </c>
      <c r="L66" s="91">
        <f t="shared" si="3"/>
        <v>7.9611129384397454E-3</v>
      </c>
      <c r="M66" s="197"/>
    </row>
    <row r="67" spans="4:13" x14ac:dyDescent="0.3">
      <c r="D67" s="199">
        <v>43558</v>
      </c>
      <c r="E67" s="137">
        <v>79.52</v>
      </c>
      <c r="F67" s="200">
        <f t="shared" si="4"/>
        <v>79.46244273881743</v>
      </c>
      <c r="G67" s="90">
        <f t="shared" si="5"/>
        <v>-3.7314078999059988E-2</v>
      </c>
      <c r="H67" s="90">
        <f t="shared" si="7"/>
        <v>79.42512865981837</v>
      </c>
      <c r="I67" s="90">
        <f t="shared" si="0"/>
        <v>9.4871340181626351E-2</v>
      </c>
      <c r="J67" s="90">
        <f t="shared" si="1"/>
        <v>9.4871340181626351E-2</v>
      </c>
      <c r="K67" s="90">
        <f t="shared" si="2"/>
        <v>9.0005711878578705E-3</v>
      </c>
      <c r="L67" s="91">
        <f t="shared" si="3"/>
        <v>1.1930500525858445E-3</v>
      </c>
      <c r="M67" s="197"/>
    </row>
    <row r="68" spans="4:13" x14ac:dyDescent="0.3">
      <c r="D68" s="199">
        <v>43559</v>
      </c>
      <c r="E68" s="137">
        <v>80.282499999999999</v>
      </c>
      <c r="F68" s="200">
        <f t="shared" si="4"/>
        <v>79.642648736800751</v>
      </c>
      <c r="G68" s="90">
        <f t="shared" si="5"/>
        <v>-1.5562071300821819E-2</v>
      </c>
      <c r="H68" s="90">
        <f t="shared" si="7"/>
        <v>79.627086665499931</v>
      </c>
      <c r="I68" s="90">
        <f t="shared" ref="I68:I131" si="8">E68-H68</f>
        <v>0.65541333450006789</v>
      </c>
      <c r="J68" s="90">
        <f t="shared" ref="J68:J131" si="9">ABS(I68)</f>
        <v>0.65541333450006789</v>
      </c>
      <c r="K68" s="90">
        <f t="shared" ref="K68:K131" si="10">I68^2</f>
        <v>0.42956663904049786</v>
      </c>
      <c r="L68" s="91">
        <f t="shared" ref="L68:L131" si="11">J68/E68</f>
        <v>8.1638381278618371E-3</v>
      </c>
      <c r="M68" s="197"/>
    </row>
    <row r="69" spans="4:13" x14ac:dyDescent="0.3">
      <c r="D69" s="199">
        <v>43560</v>
      </c>
      <c r="E69" s="137">
        <v>80.395399999999995</v>
      </c>
      <c r="F69" s="200">
        <f t="shared" ref="F69:F132" si="12">alpha*(E69)+(1-alpha)*(E68+G68)</f>
        <v>80.292630342959356</v>
      </c>
      <c r="G69" s="90">
        <f t="shared" ref="G69:G132" si="13">beta*(F69-F68)+(1-beta)*G68</f>
        <v>5.0992296445120822E-2</v>
      </c>
      <c r="H69" s="90">
        <f t="shared" si="7"/>
        <v>80.343622639404472</v>
      </c>
      <c r="I69" s="90">
        <f t="shared" si="8"/>
        <v>5.1777360595522737E-2</v>
      </c>
      <c r="J69" s="90">
        <f t="shared" si="9"/>
        <v>5.1777360595522737E-2</v>
      </c>
      <c r="K69" s="90">
        <f t="shared" si="10"/>
        <v>2.6808950702387905E-3</v>
      </c>
      <c r="L69" s="91">
        <f t="shared" si="11"/>
        <v>6.4403387004135484E-4</v>
      </c>
      <c r="M69" s="197"/>
    </row>
    <row r="70" spans="4:13" x14ac:dyDescent="0.3">
      <c r="D70" s="199">
        <v>43563</v>
      </c>
      <c r="E70" s="137">
        <v>79.764700000000005</v>
      </c>
      <c r="F70" s="200">
        <f t="shared" si="12"/>
        <v>80.31005383715609</v>
      </c>
      <c r="G70" s="90">
        <f t="shared" si="13"/>
        <v>4.763541622028216E-2</v>
      </c>
      <c r="H70" s="90">
        <f t="shared" si="7"/>
        <v>80.357689253376378</v>
      </c>
      <c r="I70" s="90">
        <f t="shared" si="8"/>
        <v>-0.59298925337637343</v>
      </c>
      <c r="J70" s="90">
        <f t="shared" si="9"/>
        <v>0.59298925337637343</v>
      </c>
      <c r="K70" s="90">
        <f t="shared" si="10"/>
        <v>0.3516362546198688</v>
      </c>
      <c r="L70" s="91">
        <f t="shared" si="11"/>
        <v>7.4342316009008173E-3</v>
      </c>
      <c r="M70" s="197"/>
    </row>
    <row r="71" spans="4:13" x14ac:dyDescent="0.3">
      <c r="D71" s="199">
        <v>43564</v>
      </c>
      <c r="E71" s="137">
        <v>79.341099999999997</v>
      </c>
      <c r="F71" s="200">
        <f t="shared" si="12"/>
        <v>79.718088332976237</v>
      </c>
      <c r="G71" s="90">
        <f t="shared" si="13"/>
        <v>-1.6324675819731412E-2</v>
      </c>
      <c r="H71" s="90">
        <f t="shared" si="7"/>
        <v>79.701763657156505</v>
      </c>
      <c r="I71" s="90">
        <f t="shared" si="8"/>
        <v>-0.36066365715650761</v>
      </c>
      <c r="J71" s="90">
        <f t="shared" si="9"/>
        <v>0.36066365715650761</v>
      </c>
      <c r="K71" s="90">
        <f t="shared" si="10"/>
        <v>0.13007827359350688</v>
      </c>
      <c r="L71" s="91">
        <f t="shared" si="11"/>
        <v>4.5457355287046386E-3</v>
      </c>
      <c r="M71" s="197"/>
    </row>
    <row r="72" spans="4:13" x14ac:dyDescent="0.3">
      <c r="D72" s="199">
        <v>43565</v>
      </c>
      <c r="E72" s="137">
        <v>79.905900000000003</v>
      </c>
      <c r="F72" s="200">
        <f t="shared" si="12"/>
        <v>79.441000259344207</v>
      </c>
      <c r="G72" s="90">
        <f t="shared" si="13"/>
        <v>-4.2401015600961212E-2</v>
      </c>
      <c r="H72" s="90">
        <f t="shared" si="7"/>
        <v>79.398599243743249</v>
      </c>
      <c r="I72" s="90">
        <f t="shared" si="8"/>
        <v>0.50730075625675397</v>
      </c>
      <c r="J72" s="90">
        <f t="shared" si="9"/>
        <v>0.50730075625675397</v>
      </c>
      <c r="K72" s="90">
        <f t="shared" si="10"/>
        <v>0.2573540572986745</v>
      </c>
      <c r="L72" s="91">
        <f t="shared" si="11"/>
        <v>6.3487271435119803E-3</v>
      </c>
      <c r="M72" s="197"/>
    </row>
    <row r="73" spans="4:13" x14ac:dyDescent="0.3">
      <c r="D73" s="199">
        <v>43566</v>
      </c>
      <c r="E73" s="137">
        <v>80.018900000000002</v>
      </c>
      <c r="F73" s="200">
        <f t="shared" si="12"/>
        <v>79.894579187519241</v>
      </c>
      <c r="G73" s="90">
        <f t="shared" si="13"/>
        <v>7.1969787766383089E-3</v>
      </c>
      <c r="H73" s="90">
        <f t="shared" si="7"/>
        <v>79.901776166295875</v>
      </c>
      <c r="I73" s="90">
        <f t="shared" si="8"/>
        <v>0.11712383370412738</v>
      </c>
      <c r="J73" s="90">
        <f t="shared" si="9"/>
        <v>0.11712383370412738</v>
      </c>
      <c r="K73" s="90">
        <f t="shared" si="10"/>
        <v>1.3717992421552085E-2</v>
      </c>
      <c r="L73" s="91">
        <f t="shared" si="11"/>
        <v>1.4637021216753463E-3</v>
      </c>
      <c r="M73" s="197"/>
    </row>
    <row r="74" spans="4:13" x14ac:dyDescent="0.3">
      <c r="D74" s="199">
        <v>43567</v>
      </c>
      <c r="E74" s="137">
        <v>81.186199999999999</v>
      </c>
      <c r="F74" s="200">
        <f t="shared" si="12"/>
        <v>80.258117583021317</v>
      </c>
      <c r="G74" s="90">
        <f t="shared" si="13"/>
        <v>4.2831120449182046E-2</v>
      </c>
      <c r="H74" s="90">
        <f t="shared" si="7"/>
        <v>80.300948703470496</v>
      </c>
      <c r="I74" s="90">
        <f t="shared" si="8"/>
        <v>0.88525129652950341</v>
      </c>
      <c r="J74" s="90">
        <f t="shared" si="9"/>
        <v>0.88525129652950341</v>
      </c>
      <c r="K74" s="90">
        <f t="shared" si="10"/>
        <v>0.78366985800716682</v>
      </c>
      <c r="L74" s="91">
        <f t="shared" si="11"/>
        <v>1.0903962699689152E-2</v>
      </c>
      <c r="M74" s="198"/>
    </row>
    <row r="75" spans="4:13" x14ac:dyDescent="0.3">
      <c r="D75" s="199">
        <v>43570</v>
      </c>
      <c r="E75" s="137">
        <v>81.741600000000005</v>
      </c>
      <c r="F75" s="200">
        <f t="shared" si="12"/>
        <v>81.331544896359347</v>
      </c>
      <c r="G75" s="90">
        <f t="shared" si="13"/>
        <v>0.14589073973806682</v>
      </c>
      <c r="H75" s="90">
        <f t="shared" si="7"/>
        <v>81.477435636097411</v>
      </c>
      <c r="I75" s="90">
        <f t="shared" si="8"/>
        <v>0.26416436390259435</v>
      </c>
      <c r="J75" s="90">
        <f t="shared" si="9"/>
        <v>0.26416436390259435</v>
      </c>
      <c r="K75" s="90">
        <f t="shared" si="10"/>
        <v>6.9782811156062288E-2</v>
      </c>
      <c r="L75" s="91">
        <f t="shared" si="11"/>
        <v>3.2317004304123521E-3</v>
      </c>
      <c r="M75" s="198"/>
    </row>
    <row r="76" spans="4:13" x14ac:dyDescent="0.3">
      <c r="D76" s="199">
        <v>43571</v>
      </c>
      <c r="E76" s="137">
        <v>82.654799999999994</v>
      </c>
      <c r="F76" s="200">
        <f t="shared" si="12"/>
        <v>82.040952591790472</v>
      </c>
      <c r="G76" s="90">
        <f t="shared" si="13"/>
        <v>0.20224243530737263</v>
      </c>
      <c r="H76" s="90">
        <f t="shared" si="7"/>
        <v>82.24319502709784</v>
      </c>
      <c r="I76" s="90">
        <f t="shared" si="8"/>
        <v>0.41160497290215403</v>
      </c>
      <c r="J76" s="90">
        <f t="shared" si="9"/>
        <v>0.41160497290215403</v>
      </c>
      <c r="K76" s="90">
        <f t="shared" si="10"/>
        <v>0.16941865371778295</v>
      </c>
      <c r="L76" s="91">
        <f t="shared" si="11"/>
        <v>4.9798072574388187E-3</v>
      </c>
      <c r="M76" s="198"/>
    </row>
    <row r="77" spans="4:13" x14ac:dyDescent="0.3">
      <c r="D77" s="199">
        <v>43572</v>
      </c>
      <c r="E77" s="137">
        <v>83.530299999999997</v>
      </c>
      <c r="F77" s="200">
        <f t="shared" si="12"/>
        <v>82.991693948245882</v>
      </c>
      <c r="G77" s="90">
        <f t="shared" si="13"/>
        <v>0.27709232742217638</v>
      </c>
      <c r="H77" s="90">
        <f t="shared" si="7"/>
        <v>83.268786275668063</v>
      </c>
      <c r="I77" s="90">
        <f t="shared" si="8"/>
        <v>0.26151372433193387</v>
      </c>
      <c r="J77" s="90">
        <f t="shared" si="9"/>
        <v>0.26151372433193387</v>
      </c>
      <c r="K77" s="90">
        <f t="shared" si="10"/>
        <v>6.8389428013958697E-2</v>
      </c>
      <c r="L77" s="91">
        <f t="shared" si="11"/>
        <v>3.1307648162634863E-3</v>
      </c>
      <c r="M77" s="198"/>
    </row>
    <row r="78" spans="4:13" x14ac:dyDescent="0.3">
      <c r="D78" s="199">
        <v>43573</v>
      </c>
      <c r="E78" s="137">
        <v>83.972700000000003</v>
      </c>
      <c r="F78" s="200">
        <f t="shared" si="12"/>
        <v>83.840453861937746</v>
      </c>
      <c r="G78" s="90">
        <f t="shared" si="13"/>
        <v>0.33425908604914523</v>
      </c>
      <c r="H78" s="90">
        <f t="shared" si="7"/>
        <v>84.17471294798689</v>
      </c>
      <c r="I78" s="90">
        <f t="shared" si="8"/>
        <v>-0.20201294798688707</v>
      </c>
      <c r="J78" s="90">
        <f t="shared" si="9"/>
        <v>0.20201294798688707</v>
      </c>
      <c r="K78" s="90">
        <f t="shared" si="10"/>
        <v>4.080923115435274E-2</v>
      </c>
      <c r="L78" s="91">
        <f t="shared" si="11"/>
        <v>2.4056978992802072E-3</v>
      </c>
      <c r="M78" s="198"/>
    </row>
    <row r="79" spans="4:13" x14ac:dyDescent="0.3">
      <c r="D79" s="199">
        <v>43577</v>
      </c>
      <c r="E79" s="137">
        <v>82.240600000000001</v>
      </c>
      <c r="F79" s="200">
        <f t="shared" si="12"/>
        <v>83.893687268839329</v>
      </c>
      <c r="G79" s="90">
        <f t="shared" si="13"/>
        <v>0.30615651813438904</v>
      </c>
      <c r="H79" s="90">
        <f t="shared" si="7"/>
        <v>84.199843786973716</v>
      </c>
      <c r="I79" s="90">
        <f t="shared" si="8"/>
        <v>-1.9592437869737154</v>
      </c>
      <c r="J79" s="90">
        <f t="shared" si="9"/>
        <v>1.9592437869737154</v>
      </c>
      <c r="K79" s="90">
        <f t="shared" si="10"/>
        <v>3.8386362167951056</v>
      </c>
      <c r="L79" s="91">
        <f t="shared" si="11"/>
        <v>2.3823315819360699E-2</v>
      </c>
      <c r="M79" s="198"/>
    </row>
    <row r="80" spans="4:13" x14ac:dyDescent="0.3">
      <c r="D80" s="199">
        <v>43578</v>
      </c>
      <c r="E80" s="137">
        <v>82.3065</v>
      </c>
      <c r="F80" s="200">
        <f t="shared" si="12"/>
        <v>82.49870521450751</v>
      </c>
      <c r="G80" s="90">
        <f t="shared" si="13"/>
        <v>0.13604266088776817</v>
      </c>
      <c r="H80" s="90">
        <f t="shared" si="7"/>
        <v>82.634747875395277</v>
      </c>
      <c r="I80" s="90">
        <f t="shared" si="8"/>
        <v>-0.32824787539527733</v>
      </c>
      <c r="J80" s="90">
        <f t="shared" si="9"/>
        <v>0.32824787539527733</v>
      </c>
      <c r="K80" s="90">
        <f t="shared" si="10"/>
        <v>0.10774666770151352</v>
      </c>
      <c r="L80" s="91">
        <f t="shared" si="11"/>
        <v>3.9881160709698184E-3</v>
      </c>
      <c r="M80" s="198"/>
    </row>
    <row r="81" spans="4:13" x14ac:dyDescent="0.3">
      <c r="D81" s="199">
        <v>43579</v>
      </c>
      <c r="E81" s="137">
        <v>83.2102</v>
      </c>
      <c r="F81" s="200">
        <f t="shared" si="12"/>
        <v>82.596074128710228</v>
      </c>
      <c r="G81" s="90">
        <f t="shared" si="13"/>
        <v>0.13217528621926319</v>
      </c>
      <c r="H81" s="90">
        <f t="shared" si="7"/>
        <v>82.728249414929493</v>
      </c>
      <c r="I81" s="90">
        <f t="shared" si="8"/>
        <v>0.48195058507050703</v>
      </c>
      <c r="J81" s="90">
        <f t="shared" si="9"/>
        <v>0.48195058507050703</v>
      </c>
      <c r="K81" s="90">
        <f t="shared" si="10"/>
        <v>0.23227636644980404</v>
      </c>
      <c r="L81" s="91">
        <f t="shared" si="11"/>
        <v>5.7919652286679644E-3</v>
      </c>
      <c r="M81" s="198"/>
    </row>
    <row r="82" spans="4:13" x14ac:dyDescent="0.3">
      <c r="D82" s="199">
        <v>43580</v>
      </c>
      <c r="E82" s="137">
        <v>82.428899999999999</v>
      </c>
      <c r="F82" s="200">
        <f t="shared" si="12"/>
        <v>83.159680228975418</v>
      </c>
      <c r="G82" s="90">
        <f t="shared" si="13"/>
        <v>0.17531836762385589</v>
      </c>
      <c r="H82" s="90">
        <f t="shared" si="7"/>
        <v>83.334998596599277</v>
      </c>
      <c r="I82" s="90">
        <f t="shared" si="8"/>
        <v>-0.90609859659927849</v>
      </c>
      <c r="J82" s="90">
        <f t="shared" si="9"/>
        <v>0.90609859659927849</v>
      </c>
      <c r="K82" s="90">
        <f t="shared" si="10"/>
        <v>0.821014666759182</v>
      </c>
      <c r="L82" s="91">
        <f t="shared" si="11"/>
        <v>1.0992486817114852E-2</v>
      </c>
      <c r="M82" s="198"/>
    </row>
    <row r="83" spans="4:13" x14ac:dyDescent="0.3">
      <c r="D83" s="199">
        <v>43581</v>
      </c>
      <c r="E83" s="137">
        <v>83.134900000000002</v>
      </c>
      <c r="F83" s="200">
        <f t="shared" si="12"/>
        <v>82.710354694099095</v>
      </c>
      <c r="G83" s="90">
        <f t="shared" si="13"/>
        <v>0.11285397737383801</v>
      </c>
      <c r="H83" s="90">
        <f t="shared" si="7"/>
        <v>82.823208671472926</v>
      </c>
      <c r="I83" s="90">
        <f t="shared" si="8"/>
        <v>0.31169132852707548</v>
      </c>
      <c r="J83" s="90">
        <f t="shared" si="9"/>
        <v>0.31169132852707548</v>
      </c>
      <c r="K83" s="90">
        <f t="shared" si="10"/>
        <v>9.7151484278973299E-2</v>
      </c>
      <c r="L83" s="91">
        <f t="shared" si="11"/>
        <v>3.7492235935458573E-3</v>
      </c>
      <c r="M83" s="198"/>
    </row>
    <row r="84" spans="4:13" x14ac:dyDescent="0.3">
      <c r="D84" s="199">
        <v>43584</v>
      </c>
      <c r="E84" s="137">
        <v>83.087800000000001</v>
      </c>
      <c r="F84" s="200">
        <f t="shared" si="12"/>
        <v>83.215763181899064</v>
      </c>
      <c r="G84" s="90">
        <f t="shared" si="13"/>
        <v>0.15210942841645106</v>
      </c>
      <c r="H84" s="90">
        <f t="shared" si="7"/>
        <v>83.367872610315516</v>
      </c>
      <c r="I84" s="90">
        <f t="shared" si="8"/>
        <v>-0.28007261031551423</v>
      </c>
      <c r="J84" s="90">
        <f t="shared" si="9"/>
        <v>0.28007261031551423</v>
      </c>
      <c r="K84" s="90">
        <f t="shared" si="10"/>
        <v>7.8440667048945881E-2</v>
      </c>
      <c r="L84" s="91">
        <f t="shared" si="11"/>
        <v>3.3708030579160143E-3</v>
      </c>
      <c r="M84" s="198"/>
    </row>
    <row r="85" spans="4:13" x14ac:dyDescent="0.3">
      <c r="D85" s="199">
        <v>43585</v>
      </c>
      <c r="E85" s="137">
        <v>82.683000000000007</v>
      </c>
      <c r="F85" s="200">
        <f t="shared" si="12"/>
        <v>83.128527542733167</v>
      </c>
      <c r="G85" s="90">
        <f t="shared" si="13"/>
        <v>0.12817492165821628</v>
      </c>
      <c r="H85" s="90">
        <f t="shared" si="7"/>
        <v>83.256702464391381</v>
      </c>
      <c r="I85" s="90">
        <f t="shared" si="8"/>
        <v>-0.57370246439137418</v>
      </c>
      <c r="J85" s="90">
        <f t="shared" si="9"/>
        <v>0.57370246439137418</v>
      </c>
      <c r="K85" s="90">
        <f t="shared" si="10"/>
        <v>0.32913451764873597</v>
      </c>
      <c r="L85" s="91">
        <f t="shared" si="11"/>
        <v>6.9385782372600674E-3</v>
      </c>
      <c r="M85" s="198"/>
    </row>
    <row r="86" spans="4:13" x14ac:dyDescent="0.3">
      <c r="D86" s="199">
        <v>43586</v>
      </c>
      <c r="E86" s="137">
        <v>80.866100000000003</v>
      </c>
      <c r="F86" s="200">
        <f t="shared" si="12"/>
        <v>82.422159937326583</v>
      </c>
      <c r="G86" s="90">
        <f t="shared" si="13"/>
        <v>4.4720668951736292E-2</v>
      </c>
      <c r="H86" s="90">
        <f t="shared" si="7"/>
        <v>82.466880606278323</v>
      </c>
      <c r="I86" s="90">
        <f t="shared" si="8"/>
        <v>-1.6007806062783203</v>
      </c>
      <c r="J86" s="90">
        <f t="shared" si="9"/>
        <v>1.6007806062783203</v>
      </c>
      <c r="K86" s="90">
        <f t="shared" si="10"/>
        <v>2.5624985494367869</v>
      </c>
      <c r="L86" s="91">
        <f t="shared" si="11"/>
        <v>1.9795447119105785E-2</v>
      </c>
    </row>
    <row r="87" spans="4:13" x14ac:dyDescent="0.3">
      <c r="D87" s="199">
        <v>43587</v>
      </c>
      <c r="E87" s="137">
        <v>80.272999999999996</v>
      </c>
      <c r="F87" s="200">
        <f t="shared" si="12"/>
        <v>80.783256535161399</v>
      </c>
      <c r="G87" s="90">
        <f t="shared" si="13"/>
        <v>-0.12364173815995572</v>
      </c>
      <c r="H87" s="90">
        <f t="shared" si="7"/>
        <v>80.659614797001439</v>
      </c>
      <c r="I87" s="90">
        <f t="shared" si="8"/>
        <v>-0.38661479700144241</v>
      </c>
      <c r="J87" s="90">
        <f t="shared" si="9"/>
        <v>0.38661479700144241</v>
      </c>
      <c r="K87" s="90">
        <f t="shared" si="10"/>
        <v>0.14947100126046653</v>
      </c>
      <c r="L87" s="91">
        <f t="shared" si="11"/>
        <v>4.8162495110615332E-3</v>
      </c>
    </row>
    <row r="88" spans="4:13" x14ac:dyDescent="0.3">
      <c r="D88" s="199">
        <v>43588</v>
      </c>
      <c r="E88" s="137">
        <v>80.677899999999994</v>
      </c>
      <c r="F88" s="200">
        <f t="shared" si="12"/>
        <v>80.255066609472038</v>
      </c>
      <c r="G88" s="90">
        <f t="shared" si="13"/>
        <v>-0.16409655691289626</v>
      </c>
      <c r="H88" s="90">
        <f t="shared" si="7"/>
        <v>80.090970052559143</v>
      </c>
      <c r="I88" s="90">
        <f t="shared" si="8"/>
        <v>0.5869299474408507</v>
      </c>
      <c r="J88" s="90">
        <f t="shared" si="9"/>
        <v>0.5869299474408507</v>
      </c>
      <c r="K88" s="90">
        <f t="shared" si="10"/>
        <v>0.34448676320291977</v>
      </c>
      <c r="L88" s="91">
        <f t="shared" si="11"/>
        <v>7.2749779981984009E-3</v>
      </c>
    </row>
    <row r="89" spans="4:13" x14ac:dyDescent="0.3">
      <c r="D89" s="199">
        <v>43591</v>
      </c>
      <c r="E89" s="137">
        <v>78.672700000000006</v>
      </c>
      <c r="F89" s="200">
        <f t="shared" si="12"/>
        <v>80.145582754469672</v>
      </c>
      <c r="G89" s="90">
        <f t="shared" si="13"/>
        <v>-0.15863528672184329</v>
      </c>
      <c r="H89" s="90">
        <f t="shared" si="7"/>
        <v>79.986947467747825</v>
      </c>
      <c r="I89" s="90">
        <f t="shared" si="8"/>
        <v>-1.3142474677478191</v>
      </c>
      <c r="J89" s="90">
        <f t="shared" si="9"/>
        <v>1.3142474677478191</v>
      </c>
      <c r="K89" s="90">
        <f t="shared" si="10"/>
        <v>1.7272464064815547</v>
      </c>
      <c r="L89" s="91">
        <f t="shared" si="11"/>
        <v>1.6705254398893376E-2</v>
      </c>
    </row>
    <row r="90" spans="4:13" x14ac:dyDescent="0.3">
      <c r="D90" s="199">
        <v>43592</v>
      </c>
      <c r="E90" s="137">
        <v>77.703000000000003</v>
      </c>
      <c r="F90" s="200">
        <f t="shared" si="12"/>
        <v>78.351851770622531</v>
      </c>
      <c r="G90" s="90">
        <f t="shared" si="13"/>
        <v>-0.32214485643437307</v>
      </c>
      <c r="H90" s="90">
        <f t="shared" si="7"/>
        <v>78.029706914188154</v>
      </c>
      <c r="I90" s="90">
        <f t="shared" si="8"/>
        <v>-0.32670691418815068</v>
      </c>
      <c r="J90" s="90">
        <f t="shared" si="9"/>
        <v>0.32670691418815068</v>
      </c>
      <c r="K90" s="90">
        <f t="shared" si="10"/>
        <v>0.10673740777834365</v>
      </c>
      <c r="L90" s="91">
        <f t="shared" si="11"/>
        <v>4.2045598521054618E-3</v>
      </c>
    </row>
    <row r="91" spans="4:13" x14ac:dyDescent="0.3">
      <c r="D91" s="199">
        <v>43593</v>
      </c>
      <c r="E91" s="137">
        <v>77.919600000000003</v>
      </c>
      <c r="F91" s="200">
        <f t="shared" si="12"/>
        <v>77.488604114852507</v>
      </c>
      <c r="G91" s="90">
        <f t="shared" si="13"/>
        <v>-0.37625513636793817</v>
      </c>
      <c r="H91" s="90">
        <f t="shared" si="7"/>
        <v>77.112348978484562</v>
      </c>
      <c r="I91" s="90">
        <f t="shared" si="8"/>
        <v>0.80725102151544093</v>
      </c>
      <c r="J91" s="90">
        <f t="shared" si="9"/>
        <v>0.80725102151544093</v>
      </c>
      <c r="K91" s="90">
        <f t="shared" si="10"/>
        <v>0.65165421173772287</v>
      </c>
      <c r="L91" s="91">
        <f t="shared" si="11"/>
        <v>1.036005089239987E-2</v>
      </c>
    </row>
    <row r="92" spans="4:13" x14ac:dyDescent="0.3">
      <c r="D92" s="199">
        <v>43594</v>
      </c>
      <c r="E92" s="137">
        <v>78.1173</v>
      </c>
      <c r="F92" s="200">
        <f t="shared" si="12"/>
        <v>77.658135890905641</v>
      </c>
      <c r="G92" s="90">
        <f t="shared" si="13"/>
        <v>-0.32167644512583099</v>
      </c>
      <c r="H92" s="90">
        <f t="shared" si="7"/>
        <v>77.336459445779809</v>
      </c>
      <c r="I92" s="90">
        <f t="shared" si="8"/>
        <v>0.78084055422019105</v>
      </c>
      <c r="J92" s="90">
        <f t="shared" si="9"/>
        <v>0.78084055422019105</v>
      </c>
      <c r="K92" s="90">
        <f t="shared" si="10"/>
        <v>0.60971197111489517</v>
      </c>
      <c r="L92" s="91">
        <f t="shared" si="11"/>
        <v>9.9957442745741473E-3</v>
      </c>
    </row>
    <row r="93" spans="4:13" x14ac:dyDescent="0.3">
      <c r="D93" s="199">
        <v>43595</v>
      </c>
      <c r="E93" s="137">
        <v>79.0304</v>
      </c>
      <c r="F93" s="200">
        <f t="shared" si="12"/>
        <v>78.042578843899349</v>
      </c>
      <c r="G93" s="90">
        <f t="shared" si="13"/>
        <v>-0.25106450531387703</v>
      </c>
      <c r="H93" s="90">
        <f t="shared" si="7"/>
        <v>77.791514338585472</v>
      </c>
      <c r="I93" s="90">
        <f t="shared" si="8"/>
        <v>1.2388856614145283</v>
      </c>
      <c r="J93" s="90">
        <f t="shared" si="9"/>
        <v>1.2388856614145283</v>
      </c>
      <c r="K93" s="90">
        <f t="shared" si="10"/>
        <v>1.5348376820585132</v>
      </c>
      <c r="L93" s="91">
        <f t="shared" si="11"/>
        <v>1.5676064671500185E-2</v>
      </c>
    </row>
    <row r="94" spans="4:13" x14ac:dyDescent="0.3">
      <c r="D94" s="199">
        <v>43598</v>
      </c>
      <c r="E94" s="137">
        <v>77.693600000000004</v>
      </c>
      <c r="F94" s="200">
        <f t="shared" si="12"/>
        <v>78.562188395748905</v>
      </c>
      <c r="G94" s="90">
        <f t="shared" si="13"/>
        <v>-0.17399709959753379</v>
      </c>
      <c r="H94" s="90">
        <f t="shared" si="7"/>
        <v>78.388191296151376</v>
      </c>
      <c r="I94" s="90">
        <f t="shared" si="8"/>
        <v>-0.69459129615137272</v>
      </c>
      <c r="J94" s="90">
        <f t="shared" si="9"/>
        <v>0.69459129615137272</v>
      </c>
      <c r="K94" s="90">
        <f t="shared" si="10"/>
        <v>0.48245706868924398</v>
      </c>
      <c r="L94" s="91">
        <f t="shared" si="11"/>
        <v>8.9401353026680799E-3</v>
      </c>
    </row>
    <row r="95" spans="4:13" x14ac:dyDescent="0.3">
      <c r="D95" s="199">
        <v>43599</v>
      </c>
      <c r="E95" s="137">
        <v>78.766800000000003</v>
      </c>
      <c r="F95" s="200">
        <f t="shared" si="12"/>
        <v>77.769042320321986</v>
      </c>
      <c r="G95" s="90">
        <f t="shared" si="13"/>
        <v>-0.23591199718047223</v>
      </c>
      <c r="H95" s="90">
        <f t="shared" si="7"/>
        <v>77.533130323141521</v>
      </c>
      <c r="I95" s="90">
        <f t="shared" si="8"/>
        <v>1.2336696768584829</v>
      </c>
      <c r="J95" s="90">
        <f t="shared" si="9"/>
        <v>1.2336696768584829</v>
      </c>
      <c r="K95" s="90">
        <f t="shared" si="10"/>
        <v>1.5219408716001137</v>
      </c>
      <c r="L95" s="91">
        <f t="shared" si="11"/>
        <v>1.5662305398448113E-2</v>
      </c>
    </row>
    <row r="96" spans="4:13" x14ac:dyDescent="0.3">
      <c r="D96" s="199">
        <v>43600</v>
      </c>
      <c r="E96" s="137">
        <v>79.0869</v>
      </c>
      <c r="F96" s="200">
        <f t="shared" si="12"/>
        <v>78.642090402255633</v>
      </c>
      <c r="G96" s="90">
        <f t="shared" si="13"/>
        <v>-0.12501598926906038</v>
      </c>
      <c r="H96" s="90">
        <f t="shared" si="7"/>
        <v>78.517074412986574</v>
      </c>
      <c r="I96" s="90">
        <f t="shared" si="8"/>
        <v>0.56982558701342612</v>
      </c>
      <c r="J96" s="90">
        <f t="shared" si="9"/>
        <v>0.56982558701342612</v>
      </c>
      <c r="K96" s="90">
        <f t="shared" si="10"/>
        <v>0.32470119961519567</v>
      </c>
      <c r="L96" s="91">
        <f t="shared" si="11"/>
        <v>7.2050565518869255E-3</v>
      </c>
    </row>
    <row r="97" spans="4:12" x14ac:dyDescent="0.3">
      <c r="D97" s="199">
        <v>43601</v>
      </c>
      <c r="E97" s="137">
        <v>79.341099999999997</v>
      </c>
      <c r="F97" s="200">
        <f t="shared" si="12"/>
        <v>79.037727208584755</v>
      </c>
      <c r="G97" s="90">
        <f t="shared" si="13"/>
        <v>-7.2950709709242112E-2</v>
      </c>
      <c r="H97" s="90">
        <f t="shared" si="7"/>
        <v>78.964776498875509</v>
      </c>
      <c r="I97" s="90">
        <f t="shared" si="8"/>
        <v>0.37632350112448876</v>
      </c>
      <c r="J97" s="90">
        <f t="shared" si="9"/>
        <v>0.37632350112448876</v>
      </c>
      <c r="K97" s="90">
        <f t="shared" si="10"/>
        <v>0.1416193774985931</v>
      </c>
      <c r="L97" s="91">
        <f t="shared" si="11"/>
        <v>4.743109197181395E-3</v>
      </c>
    </row>
    <row r="98" spans="4:12" x14ac:dyDescent="0.3">
      <c r="D98" s="199">
        <v>43602</v>
      </c>
      <c r="E98" s="137">
        <v>79.614099999999993</v>
      </c>
      <c r="F98" s="200">
        <f t="shared" si="12"/>
        <v>79.337339432232596</v>
      </c>
      <c r="G98" s="90">
        <f t="shared" si="13"/>
        <v>-3.5694416373533773E-2</v>
      </c>
      <c r="H98" s="90">
        <f t="shared" si="7"/>
        <v>79.301645015859066</v>
      </c>
      <c r="I98" s="90">
        <f t="shared" si="8"/>
        <v>0.31245498414092765</v>
      </c>
      <c r="J98" s="90">
        <f t="shared" si="9"/>
        <v>0.31245498414092765</v>
      </c>
      <c r="K98" s="90">
        <f t="shared" si="10"/>
        <v>9.7628117114507348E-2</v>
      </c>
      <c r="L98" s="91">
        <f t="shared" si="11"/>
        <v>3.9246186811246709E-3</v>
      </c>
    </row>
    <row r="99" spans="4:12" x14ac:dyDescent="0.3">
      <c r="D99" s="199">
        <v>43605</v>
      </c>
      <c r="E99" s="137">
        <v>77.994900000000001</v>
      </c>
      <c r="F99" s="200">
        <f t="shared" si="12"/>
        <v>79.261704466901179</v>
      </c>
      <c r="G99" s="90">
        <f t="shared" si="13"/>
        <v>-3.9688471269322137E-2</v>
      </c>
      <c r="H99" s="90">
        <f t="shared" si="7"/>
        <v>79.222015995631864</v>
      </c>
      <c r="I99" s="90">
        <f t="shared" si="8"/>
        <v>-1.2271159956318627</v>
      </c>
      <c r="J99" s="90">
        <f t="shared" si="9"/>
        <v>1.2271159956318627</v>
      </c>
      <c r="K99" s="90">
        <f t="shared" si="10"/>
        <v>1.5058136667355777</v>
      </c>
      <c r="L99" s="91">
        <f t="shared" si="11"/>
        <v>1.5733285069047625E-2</v>
      </c>
    </row>
    <row r="100" spans="4:12" x14ac:dyDescent="0.3">
      <c r="D100" s="199">
        <v>43606</v>
      </c>
      <c r="E100" s="137">
        <v>78.738600000000005</v>
      </c>
      <c r="F100" s="200">
        <f t="shared" si="12"/>
        <v>78.111889222984559</v>
      </c>
      <c r="G100" s="90">
        <f t="shared" si="13"/>
        <v>-0.15070114853405198</v>
      </c>
      <c r="H100" s="90">
        <f t="shared" si="7"/>
        <v>77.961188074450504</v>
      </c>
      <c r="I100" s="90">
        <f t="shared" si="8"/>
        <v>0.77741192554950089</v>
      </c>
      <c r="J100" s="90">
        <f t="shared" si="9"/>
        <v>0.77741192554950089</v>
      </c>
      <c r="K100" s="90">
        <f t="shared" si="10"/>
        <v>0.60436930198658267</v>
      </c>
      <c r="L100" s="91">
        <f t="shared" si="11"/>
        <v>9.8733267488817535E-3</v>
      </c>
    </row>
    <row r="101" spans="4:12" x14ac:dyDescent="0.3">
      <c r="D101" s="199">
        <v>43607</v>
      </c>
      <c r="E101" s="137">
        <v>78.324399999999997</v>
      </c>
      <c r="F101" s="200">
        <f t="shared" si="12"/>
        <v>78.535199081172763</v>
      </c>
      <c r="G101" s="90">
        <f t="shared" si="13"/>
        <v>-9.3300047861826302E-2</v>
      </c>
      <c r="H101" s="90">
        <f t="shared" si="7"/>
        <v>78.441899033310932</v>
      </c>
      <c r="I101" s="90">
        <f t="shared" si="8"/>
        <v>-0.11749903331093492</v>
      </c>
      <c r="J101" s="90">
        <f t="shared" si="9"/>
        <v>0.11749903331093492</v>
      </c>
      <c r="K101" s="90">
        <f t="shared" si="10"/>
        <v>1.3806022829004195E-2</v>
      </c>
      <c r="L101" s="91">
        <f t="shared" si="11"/>
        <v>1.5001587412215723E-3</v>
      </c>
    </row>
    <row r="102" spans="4:12" x14ac:dyDescent="0.3">
      <c r="D102" s="199">
        <v>43608</v>
      </c>
      <c r="E102" s="137">
        <v>77.797200000000004</v>
      </c>
      <c r="F102" s="200">
        <f t="shared" si="12"/>
        <v>78.144319961710536</v>
      </c>
      <c r="G102" s="90">
        <f t="shared" si="13"/>
        <v>-0.12305795502186637</v>
      </c>
      <c r="H102" s="90">
        <f t="shared" si="7"/>
        <v>78.021262006688673</v>
      </c>
      <c r="I102" s="90">
        <f t="shared" si="8"/>
        <v>-0.22406200668866916</v>
      </c>
      <c r="J102" s="90">
        <f t="shared" si="9"/>
        <v>0.22406200668866916</v>
      </c>
      <c r="K102" s="90">
        <f t="shared" si="10"/>
        <v>5.0203782841353226E-2</v>
      </c>
      <c r="L102" s="91">
        <f t="shared" si="11"/>
        <v>2.880078032225699E-3</v>
      </c>
    </row>
    <row r="103" spans="4:12" x14ac:dyDescent="0.3">
      <c r="D103" s="199">
        <v>43609</v>
      </c>
      <c r="E103" s="137">
        <v>77.345299999999995</v>
      </c>
      <c r="F103" s="200">
        <f t="shared" si="12"/>
        <v>77.608373635982517</v>
      </c>
      <c r="G103" s="90">
        <f t="shared" si="13"/>
        <v>-0.16434679209248171</v>
      </c>
      <c r="H103" s="90">
        <f t="shared" si="7"/>
        <v>77.444026843890029</v>
      </c>
      <c r="I103" s="90">
        <f t="shared" si="8"/>
        <v>-9.8726843890034388E-2</v>
      </c>
      <c r="J103" s="90">
        <f t="shared" si="9"/>
        <v>9.8726843890034388E-2</v>
      </c>
      <c r="K103" s="90">
        <f t="shared" si="10"/>
        <v>9.7469897044872196E-3</v>
      </c>
      <c r="L103" s="91">
        <f t="shared" si="11"/>
        <v>1.2764427042113017E-3</v>
      </c>
    </row>
    <row r="104" spans="4:12" x14ac:dyDescent="0.3">
      <c r="D104" s="199">
        <v>43613</v>
      </c>
      <c r="E104" s="137">
        <v>76.441599999999994</v>
      </c>
      <c r="F104" s="200">
        <f t="shared" si="12"/>
        <v>77.033082566326016</v>
      </c>
      <c r="G104" s="90">
        <f t="shared" si="13"/>
        <v>-0.20544121984888367</v>
      </c>
      <c r="H104" s="90">
        <f t="shared" si="7"/>
        <v>76.827641346477137</v>
      </c>
      <c r="I104" s="90">
        <f t="shared" si="8"/>
        <v>-0.38604134647714261</v>
      </c>
      <c r="J104" s="90">
        <f t="shared" si="9"/>
        <v>0.38604134647714261</v>
      </c>
      <c r="K104" s="90">
        <f t="shared" si="10"/>
        <v>0.14902792118988525</v>
      </c>
      <c r="L104" s="91">
        <f t="shared" si="11"/>
        <v>5.0501473867258489E-3</v>
      </c>
    </row>
    <row r="105" spans="4:12" x14ac:dyDescent="0.3">
      <c r="D105" s="199">
        <v>43614</v>
      </c>
      <c r="E105" s="137">
        <v>74.248099999999994</v>
      </c>
      <c r="F105" s="200">
        <f t="shared" si="12"/>
        <v>75.838547024120899</v>
      </c>
      <c r="G105" s="90">
        <f t="shared" si="13"/>
        <v>-0.30435065208450696</v>
      </c>
      <c r="H105" s="90">
        <f t="shared" si="7"/>
        <v>75.534196372036391</v>
      </c>
      <c r="I105" s="90">
        <f t="shared" si="8"/>
        <v>-1.2860963720363969</v>
      </c>
      <c r="J105" s="90">
        <f t="shared" si="9"/>
        <v>1.2860963720363969</v>
      </c>
      <c r="K105" s="90">
        <f t="shared" si="10"/>
        <v>1.6540438781651823</v>
      </c>
      <c r="L105" s="91">
        <f t="shared" si="11"/>
        <v>1.732160650624591E-2</v>
      </c>
    </row>
    <row r="106" spans="4:12" x14ac:dyDescent="0.3">
      <c r="D106" s="199">
        <v>43615</v>
      </c>
      <c r="E106" s="137">
        <v>74.615200000000002</v>
      </c>
      <c r="F106" s="200">
        <f t="shared" si="12"/>
        <v>74.078039478332386</v>
      </c>
      <c r="G106" s="90">
        <f t="shared" si="13"/>
        <v>-0.44996634145490766</v>
      </c>
      <c r="H106" s="90">
        <f t="shared" si="7"/>
        <v>73.628073136877475</v>
      </c>
      <c r="I106" s="90">
        <f t="shared" si="8"/>
        <v>0.98712686312252629</v>
      </c>
      <c r="J106" s="90">
        <f t="shared" si="9"/>
        <v>0.98712686312252629</v>
      </c>
      <c r="K106" s="90">
        <f t="shared" si="10"/>
        <v>0.97441944389811874</v>
      </c>
      <c r="L106" s="91">
        <f t="shared" si="11"/>
        <v>1.3229568011913474E-2</v>
      </c>
    </row>
    <row r="107" spans="4:12" x14ac:dyDescent="0.3">
      <c r="D107" s="199">
        <v>43616</v>
      </c>
      <c r="E107" s="137">
        <v>72.821600000000004</v>
      </c>
      <c r="F107" s="200">
        <f t="shared" si="12"/>
        <v>73.896506926836082</v>
      </c>
      <c r="G107" s="90">
        <f t="shared" si="13"/>
        <v>-0.42312296245904724</v>
      </c>
      <c r="H107" s="90">
        <f t="shared" si="7"/>
        <v>73.473383964377035</v>
      </c>
      <c r="I107" s="90">
        <f t="shared" si="8"/>
        <v>-0.65178396437703157</v>
      </c>
      <c r="J107" s="90">
        <f t="shared" si="9"/>
        <v>0.65178396437703157</v>
      </c>
      <c r="K107" s="90">
        <f t="shared" si="10"/>
        <v>0.42482233621903953</v>
      </c>
      <c r="L107" s="91">
        <f t="shared" si="11"/>
        <v>8.9504208143879223E-3</v>
      </c>
    </row>
    <row r="108" spans="4:12" x14ac:dyDescent="0.3">
      <c r="D108" s="199">
        <v>43619</v>
      </c>
      <c r="E108" s="137">
        <v>73.595699999999994</v>
      </c>
      <c r="F108" s="200">
        <f t="shared" si="12"/>
        <v>72.637921630032764</v>
      </c>
      <c r="G108" s="90">
        <f t="shared" si="13"/>
        <v>-0.50666919589347437</v>
      </c>
      <c r="H108" s="90">
        <f t="shared" si="7"/>
        <v>72.131252434139284</v>
      </c>
      <c r="I108" s="90">
        <f t="shared" si="8"/>
        <v>1.4644475658607092</v>
      </c>
      <c r="J108" s="90">
        <f t="shared" si="9"/>
        <v>1.4644475658607092</v>
      </c>
      <c r="K108" s="90">
        <f t="shared" si="10"/>
        <v>2.1446066731553564</v>
      </c>
      <c r="L108" s="91">
        <f t="shared" si="11"/>
        <v>1.9898547956751677E-2</v>
      </c>
    </row>
    <row r="109" spans="4:12" x14ac:dyDescent="0.3">
      <c r="D109" s="199">
        <v>43620</v>
      </c>
      <c r="E109" s="137">
        <v>77.050799999999995</v>
      </c>
      <c r="F109" s="200">
        <f t="shared" si="12"/>
        <v>73.881384643285216</v>
      </c>
      <c r="G109" s="90">
        <f t="shared" si="13"/>
        <v>-0.33165597497888177</v>
      </c>
      <c r="H109" s="90">
        <f t="shared" si="7"/>
        <v>73.549728668306329</v>
      </c>
      <c r="I109" s="90">
        <f t="shared" si="8"/>
        <v>3.5010713316936659</v>
      </c>
      <c r="J109" s="90">
        <f t="shared" si="9"/>
        <v>3.5010713316936659</v>
      </c>
      <c r="K109" s="90">
        <f t="shared" si="10"/>
        <v>12.25750046960726</v>
      </c>
      <c r="L109" s="91">
        <f t="shared" si="11"/>
        <v>4.5438481257737313E-2</v>
      </c>
    </row>
    <row r="110" spans="4:12" x14ac:dyDescent="0.3">
      <c r="D110" s="199">
        <v>43621</v>
      </c>
      <c r="E110" s="137">
        <v>78.089200000000005</v>
      </c>
      <c r="F110" s="200">
        <f t="shared" si="12"/>
        <v>76.993155220016888</v>
      </c>
      <c r="G110" s="90">
        <f t="shared" si="13"/>
        <v>1.2686680192173616E-2</v>
      </c>
      <c r="H110" s="90">
        <f t="shared" si="7"/>
        <v>77.005841900209063</v>
      </c>
      <c r="I110" s="90">
        <f t="shared" si="8"/>
        <v>1.0833580997909422</v>
      </c>
      <c r="J110" s="90">
        <f t="shared" si="9"/>
        <v>1.0833580997909422</v>
      </c>
      <c r="K110" s="90">
        <f t="shared" si="10"/>
        <v>1.1736647723826412</v>
      </c>
      <c r="L110" s="91">
        <f t="shared" si="11"/>
        <v>1.3873340997102572E-2</v>
      </c>
    </row>
    <row r="111" spans="4:12" x14ac:dyDescent="0.3">
      <c r="D111" s="199">
        <v>43622</v>
      </c>
      <c r="E111" s="137">
        <v>77.834400000000002</v>
      </c>
      <c r="F111" s="200">
        <f t="shared" si="12"/>
        <v>78.048389344153748</v>
      </c>
      <c r="G111" s="90">
        <f t="shared" si="13"/>
        <v>0.11694142458664221</v>
      </c>
      <c r="H111" s="90">
        <f t="shared" si="7"/>
        <v>78.16533076874039</v>
      </c>
      <c r="I111" s="90">
        <f t="shared" si="8"/>
        <v>-0.33093076874038729</v>
      </c>
      <c r="J111" s="90">
        <f t="shared" si="9"/>
        <v>0.33093076874038729</v>
      </c>
      <c r="K111" s="90">
        <f t="shared" si="10"/>
        <v>0.1095151736991037</v>
      </c>
      <c r="L111" s="91">
        <f t="shared" si="11"/>
        <v>4.25172891087215E-3</v>
      </c>
    </row>
    <row r="112" spans="4:12" x14ac:dyDescent="0.3">
      <c r="D112" s="199">
        <v>43623</v>
      </c>
      <c r="E112" s="137">
        <v>78.740600000000001</v>
      </c>
      <c r="F112" s="200">
        <f t="shared" si="12"/>
        <v>78.109193139669316</v>
      </c>
      <c r="G112" s="90">
        <f t="shared" si="13"/>
        <v>0.11132766167953478</v>
      </c>
      <c r="H112" s="90">
        <f t="shared" si="7"/>
        <v>78.220520801348854</v>
      </c>
      <c r="I112" s="90">
        <f t="shared" si="8"/>
        <v>0.52007919865114616</v>
      </c>
      <c r="J112" s="90">
        <f t="shared" si="9"/>
        <v>0.52007919865114616</v>
      </c>
      <c r="K112" s="90">
        <f t="shared" si="10"/>
        <v>0.27048237286961835</v>
      </c>
      <c r="L112" s="91">
        <f t="shared" si="11"/>
        <v>6.6049687029454459E-3</v>
      </c>
    </row>
    <row r="113" spans="4:12" x14ac:dyDescent="0.3">
      <c r="D113" s="199">
        <v>43626</v>
      </c>
      <c r="E113" s="137">
        <v>77.957099999999997</v>
      </c>
      <c r="F113" s="200">
        <f t="shared" si="12"/>
        <v>78.672962129343631</v>
      </c>
      <c r="G113" s="90">
        <f t="shared" si="13"/>
        <v>0.15657179447901287</v>
      </c>
      <c r="H113" s="90">
        <f t="shared" si="7"/>
        <v>78.829533923822638</v>
      </c>
      <c r="I113" s="90">
        <f t="shared" si="8"/>
        <v>-0.87243392382264062</v>
      </c>
      <c r="J113" s="90">
        <f t="shared" si="9"/>
        <v>0.87243392382264062</v>
      </c>
      <c r="K113" s="90">
        <f t="shared" si="10"/>
        <v>0.76114095143656912</v>
      </c>
      <c r="L113" s="91">
        <f t="shared" si="11"/>
        <v>1.1191205468426104E-2</v>
      </c>
    </row>
    <row r="114" spans="4:12" x14ac:dyDescent="0.3">
      <c r="D114" s="199">
        <v>43627</v>
      </c>
      <c r="E114" s="137">
        <v>78.599000000000004</v>
      </c>
      <c r="F114" s="200">
        <f t="shared" si="12"/>
        <v>78.210737435583212</v>
      </c>
      <c r="G114" s="90">
        <f t="shared" si="13"/>
        <v>9.4692145655069698E-2</v>
      </c>
      <c r="H114" s="90">
        <f t="shared" si="7"/>
        <v>78.305429581238286</v>
      </c>
      <c r="I114" s="90">
        <f t="shared" si="8"/>
        <v>0.29357041876171763</v>
      </c>
      <c r="J114" s="90">
        <f t="shared" si="9"/>
        <v>0.29357041876171763</v>
      </c>
      <c r="K114" s="90">
        <f t="shared" si="10"/>
        <v>8.6183590771930246E-2</v>
      </c>
      <c r="L114" s="91">
        <f t="shared" si="11"/>
        <v>3.735040124705373E-3</v>
      </c>
    </row>
    <row r="115" spans="4:12" x14ac:dyDescent="0.3">
      <c r="D115" s="199">
        <v>43628</v>
      </c>
      <c r="E115" s="137">
        <v>78.004300000000001</v>
      </c>
      <c r="F115" s="200">
        <f t="shared" si="12"/>
        <v>78.555813716524071</v>
      </c>
      <c r="G115" s="90">
        <f t="shared" si="13"/>
        <v>0.11973055918364861</v>
      </c>
      <c r="H115" s="90">
        <f t="shared" si="7"/>
        <v>78.675544275707722</v>
      </c>
      <c r="I115" s="90">
        <f t="shared" si="8"/>
        <v>-0.67124427570772127</v>
      </c>
      <c r="J115" s="90">
        <f t="shared" si="9"/>
        <v>0.67124427570772127</v>
      </c>
      <c r="K115" s="90">
        <f t="shared" si="10"/>
        <v>0.45056887767038334</v>
      </c>
      <c r="L115" s="91">
        <f t="shared" si="11"/>
        <v>8.6052214519933036E-3</v>
      </c>
    </row>
    <row r="116" spans="4:12" x14ac:dyDescent="0.3">
      <c r="D116" s="199">
        <v>43629</v>
      </c>
      <c r="E116" s="137">
        <v>78.929400000000001</v>
      </c>
      <c r="F116" s="200">
        <f t="shared" si="12"/>
        <v>78.285104447346924</v>
      </c>
      <c r="G116" s="90">
        <f t="shared" si="13"/>
        <v>8.0686576347569108E-2</v>
      </c>
      <c r="H116" s="90">
        <f t="shared" si="7"/>
        <v>78.365791023694499</v>
      </c>
      <c r="I116" s="90">
        <f t="shared" si="8"/>
        <v>0.56360897630550255</v>
      </c>
      <c r="J116" s="90">
        <f t="shared" si="9"/>
        <v>0.56360897630550255</v>
      </c>
      <c r="K116" s="90">
        <f t="shared" si="10"/>
        <v>0.31765507817213656</v>
      </c>
      <c r="L116" s="91">
        <f t="shared" si="11"/>
        <v>7.1406722502071794E-3</v>
      </c>
    </row>
    <row r="117" spans="4:12" x14ac:dyDescent="0.3">
      <c r="D117" s="199">
        <v>43630</v>
      </c>
      <c r="E117" s="137">
        <v>78.768900000000002</v>
      </c>
      <c r="F117" s="200">
        <f t="shared" si="12"/>
        <v>78.961849261078072</v>
      </c>
      <c r="G117" s="90">
        <f t="shared" si="13"/>
        <v>0.14029240008592697</v>
      </c>
      <c r="H117" s="90">
        <f t="shared" si="7"/>
        <v>79.102141661163998</v>
      </c>
      <c r="I117" s="90">
        <f t="shared" si="8"/>
        <v>-0.33324166116399567</v>
      </c>
      <c r="J117" s="90">
        <f t="shared" si="9"/>
        <v>0.33324166116399567</v>
      </c>
      <c r="K117" s="90">
        <f t="shared" si="10"/>
        <v>0.1110500047353393</v>
      </c>
      <c r="L117" s="91">
        <f t="shared" si="11"/>
        <v>4.2306247918149891E-3</v>
      </c>
    </row>
    <row r="118" spans="4:12" x14ac:dyDescent="0.3">
      <c r="D118" s="199">
        <v>43633</v>
      </c>
      <c r="E118" s="137">
        <v>77.513400000000004</v>
      </c>
      <c r="F118" s="200">
        <f t="shared" si="12"/>
        <v>78.63003392006874</v>
      </c>
      <c r="G118" s="90">
        <f t="shared" si="13"/>
        <v>9.3081625976401128E-2</v>
      </c>
      <c r="H118" s="90">
        <f t="shared" si="7"/>
        <v>78.723115546045136</v>
      </c>
      <c r="I118" s="90">
        <f t="shared" si="8"/>
        <v>-1.2097155460451319</v>
      </c>
      <c r="J118" s="90">
        <f t="shared" si="9"/>
        <v>1.2097155460451319</v>
      </c>
      <c r="K118" s="90">
        <f t="shared" si="10"/>
        <v>1.4634117023432716</v>
      </c>
      <c r="L118" s="91">
        <f t="shared" si="11"/>
        <v>1.5606534432048288E-2</v>
      </c>
    </row>
    <row r="119" spans="4:12" x14ac:dyDescent="0.3">
      <c r="D119" s="199">
        <v>43634</v>
      </c>
      <c r="E119" s="137">
        <v>79.580799999999996</v>
      </c>
      <c r="F119" s="200">
        <f t="shared" si="12"/>
        <v>78.001345300781125</v>
      </c>
      <c r="G119" s="90">
        <f t="shared" si="13"/>
        <v>2.0904601449999477E-2</v>
      </c>
      <c r="H119" s="90">
        <f t="shared" si="7"/>
        <v>78.022249902231124</v>
      </c>
      <c r="I119" s="90">
        <f t="shared" si="8"/>
        <v>1.5585500977688724</v>
      </c>
      <c r="J119" s="90">
        <f t="shared" si="9"/>
        <v>1.5585500977688724</v>
      </c>
      <c r="K119" s="90">
        <f t="shared" si="10"/>
        <v>2.4290784072553619</v>
      </c>
      <c r="L119" s="91">
        <f t="shared" si="11"/>
        <v>1.9584498996854424E-2</v>
      </c>
    </row>
    <row r="120" spans="4:12" x14ac:dyDescent="0.3">
      <c r="D120" s="199">
        <v>43635</v>
      </c>
      <c r="E120" s="137">
        <v>78.872799999999998</v>
      </c>
      <c r="F120" s="200">
        <f t="shared" si="12"/>
        <v>79.455923681160002</v>
      </c>
      <c r="G120" s="90">
        <f t="shared" si="13"/>
        <v>0.1642719793428872</v>
      </c>
      <c r="H120" s="90">
        <f t="shared" si="7"/>
        <v>79.620195660502887</v>
      </c>
      <c r="I120" s="90">
        <f t="shared" si="8"/>
        <v>-0.74739566050288886</v>
      </c>
      <c r="J120" s="90">
        <f t="shared" si="9"/>
        <v>0.74739566050288886</v>
      </c>
      <c r="K120" s="90">
        <f t="shared" si="10"/>
        <v>0.55860027333854945</v>
      </c>
      <c r="L120" s="91">
        <f t="shared" si="11"/>
        <v>9.4759620617359715E-3</v>
      </c>
    </row>
    <row r="121" spans="4:12" x14ac:dyDescent="0.3">
      <c r="D121" s="199">
        <v>43636</v>
      </c>
      <c r="E121" s="137">
        <v>80.468199999999996</v>
      </c>
      <c r="F121" s="200">
        <f t="shared" si="12"/>
        <v>79.3232975834743</v>
      </c>
      <c r="G121" s="90">
        <f t="shared" si="13"/>
        <v>0.13458217164002836</v>
      </c>
      <c r="H121" s="90">
        <f t="shared" si="7"/>
        <v>79.457879755114334</v>
      </c>
      <c r="I121" s="90">
        <f t="shared" si="8"/>
        <v>1.0103202448856621</v>
      </c>
      <c r="J121" s="90">
        <f t="shared" si="9"/>
        <v>1.0103202448856621</v>
      </c>
      <c r="K121" s="90">
        <f t="shared" si="10"/>
        <v>1.0207469972258243</v>
      </c>
      <c r="L121" s="91">
        <f t="shared" si="11"/>
        <v>1.2555521869330519E-2</v>
      </c>
    </row>
    <row r="122" spans="4:12" x14ac:dyDescent="0.3">
      <c r="D122" s="199">
        <v>43637</v>
      </c>
      <c r="E122" s="137">
        <v>80.949600000000004</v>
      </c>
      <c r="F122" s="200">
        <f t="shared" si="12"/>
        <v>80.672145737312022</v>
      </c>
      <c r="G122" s="90">
        <f t="shared" si="13"/>
        <v>0.2560087698597977</v>
      </c>
      <c r="H122" s="90">
        <f t="shared" si="7"/>
        <v>80.928154507171826</v>
      </c>
      <c r="I122" s="90">
        <f t="shared" si="8"/>
        <v>2.1445492828178203E-2</v>
      </c>
      <c r="J122" s="90">
        <f t="shared" si="9"/>
        <v>2.1445492828178203E-2</v>
      </c>
      <c r="K122" s="90">
        <f t="shared" si="10"/>
        <v>4.5990916264344276E-4</v>
      </c>
      <c r="L122" s="91">
        <f t="shared" si="11"/>
        <v>2.6492401232591886E-4</v>
      </c>
    </row>
    <row r="123" spans="4:12" x14ac:dyDescent="0.3">
      <c r="D123" s="199">
        <v>43640</v>
      </c>
      <c r="E123" s="137">
        <v>79.769599999999997</v>
      </c>
      <c r="F123" s="200">
        <f t="shared" si="12"/>
        <v>80.918407015887851</v>
      </c>
      <c r="G123" s="90">
        <f t="shared" si="13"/>
        <v>0.25503402073140091</v>
      </c>
      <c r="H123" s="90">
        <f t="shared" si="7"/>
        <v>81.173441036619252</v>
      </c>
      <c r="I123" s="90">
        <f t="shared" si="8"/>
        <v>-1.4038410366192551</v>
      </c>
      <c r="J123" s="90">
        <f t="shared" si="9"/>
        <v>1.4038410366192551</v>
      </c>
      <c r="K123" s="90">
        <f t="shared" si="10"/>
        <v>1.9707696560962247</v>
      </c>
      <c r="L123" s="91">
        <f t="shared" si="11"/>
        <v>1.7598697205693084E-2</v>
      </c>
    </row>
    <row r="124" spans="4:12" x14ac:dyDescent="0.3">
      <c r="D124" s="199">
        <v>43641</v>
      </c>
      <c r="E124" s="137">
        <v>77.994900000000001</v>
      </c>
      <c r="F124" s="200">
        <f t="shared" si="12"/>
        <v>79.618687216585116</v>
      </c>
      <c r="G124" s="90">
        <f t="shared" si="13"/>
        <v>9.9558638727987259E-2</v>
      </c>
      <c r="H124" s="90">
        <f t="shared" si="7"/>
        <v>79.7182458553131</v>
      </c>
      <c r="I124" s="90">
        <f t="shared" si="8"/>
        <v>-1.7233458553130987</v>
      </c>
      <c r="J124" s="90">
        <f t="shared" si="9"/>
        <v>1.7233458553130987</v>
      </c>
      <c r="K124" s="90">
        <f t="shared" si="10"/>
        <v>2.9699209370248356</v>
      </c>
      <c r="L124" s="91">
        <f t="shared" si="11"/>
        <v>2.2095622345987991E-2</v>
      </c>
    </row>
    <row r="125" spans="4:12" x14ac:dyDescent="0.3">
      <c r="D125" s="199">
        <v>43642</v>
      </c>
      <c r="E125" s="137">
        <v>77.928799999999995</v>
      </c>
      <c r="F125" s="200">
        <f t="shared" si="12"/>
        <v>78.061326910982388</v>
      </c>
      <c r="G125" s="90">
        <f t="shared" si="13"/>
        <v>-6.6133255705084285E-2</v>
      </c>
      <c r="H125" s="90">
        <f t="shared" si="7"/>
        <v>77.995193655277305</v>
      </c>
      <c r="I125" s="90">
        <f t="shared" si="8"/>
        <v>-6.6393655277309449E-2</v>
      </c>
      <c r="J125" s="90">
        <f t="shared" si="9"/>
        <v>6.6393655277309449E-2</v>
      </c>
      <c r="K125" s="90">
        <f t="shared" si="10"/>
        <v>4.4081174610822007E-3</v>
      </c>
      <c r="L125" s="91">
        <f t="shared" si="11"/>
        <v>8.5197841205445813E-4</v>
      </c>
    </row>
    <row r="126" spans="4:12" x14ac:dyDescent="0.3">
      <c r="D126" s="199">
        <v>43643</v>
      </c>
      <c r="E126" s="137">
        <v>78.976600000000005</v>
      </c>
      <c r="F126" s="200">
        <f t="shared" si="12"/>
        <v>78.085453395435934</v>
      </c>
      <c r="G126" s="90">
        <f t="shared" si="13"/>
        <v>-5.7107281689221211E-2</v>
      </c>
      <c r="H126" s="90">
        <f t="shared" si="7"/>
        <v>78.028346113746707</v>
      </c>
      <c r="I126" s="90">
        <f t="shared" si="8"/>
        <v>0.94825388625329765</v>
      </c>
      <c r="J126" s="90">
        <f t="shared" si="9"/>
        <v>0.94825388625329765</v>
      </c>
      <c r="K126" s="90">
        <f t="shared" si="10"/>
        <v>0.89918543279448193</v>
      </c>
      <c r="L126" s="91">
        <f t="shared" si="11"/>
        <v>1.2006770185767653E-2</v>
      </c>
    </row>
    <row r="127" spans="4:12" x14ac:dyDescent="0.3">
      <c r="D127" s="199">
        <v>43644</v>
      </c>
      <c r="E127" s="137">
        <v>79.250399999999999</v>
      </c>
      <c r="F127" s="200">
        <f t="shared" si="12"/>
        <v>78.985674174648622</v>
      </c>
      <c r="G127" s="90">
        <f t="shared" si="13"/>
        <v>3.8625524400969724E-2</v>
      </c>
      <c r="H127" s="90">
        <f t="shared" si="7"/>
        <v>79.024299699049593</v>
      </c>
      <c r="I127" s="90">
        <f t="shared" si="8"/>
        <v>0.22610030095040656</v>
      </c>
      <c r="J127" s="90">
        <f t="shared" si="9"/>
        <v>0.22610030095040656</v>
      </c>
      <c r="K127" s="90">
        <f t="shared" si="10"/>
        <v>5.112134608986442E-2</v>
      </c>
      <c r="L127" s="91">
        <f t="shared" si="11"/>
        <v>2.8529862429767746E-3</v>
      </c>
    </row>
    <row r="128" spans="4:12" x14ac:dyDescent="0.3">
      <c r="D128" s="199">
        <v>43647</v>
      </c>
      <c r="E128" s="137">
        <v>80.628600000000006</v>
      </c>
      <c r="F128" s="200">
        <f t="shared" si="12"/>
        <v>79.556940419520771</v>
      </c>
      <c r="G128" s="90">
        <f t="shared" si="13"/>
        <v>9.188959644808764E-2</v>
      </c>
      <c r="H128" s="90">
        <f t="shared" si="7"/>
        <v>79.648830015968855</v>
      </c>
      <c r="I128" s="90">
        <f t="shared" si="8"/>
        <v>0.9797699840311509</v>
      </c>
      <c r="J128" s="90">
        <f t="shared" si="9"/>
        <v>0.9797699840311509</v>
      </c>
      <c r="K128" s="90">
        <f t="shared" si="10"/>
        <v>0.95994922160840168</v>
      </c>
      <c r="L128" s="91">
        <f t="shared" si="11"/>
        <v>1.2151643263446851E-2</v>
      </c>
    </row>
    <row r="129" spans="4:12" x14ac:dyDescent="0.3">
      <c r="D129" s="199">
        <v>43648</v>
      </c>
      <c r="E129" s="137">
        <v>80.203800000000001</v>
      </c>
      <c r="F129" s="200">
        <f t="shared" si="12"/>
        <v>80.617151677158475</v>
      </c>
      <c r="G129" s="90">
        <f t="shared" si="13"/>
        <v>0.18872176256704926</v>
      </c>
      <c r="H129" s="90">
        <f t="shared" ref="H129:H192" si="14">F129+G129</f>
        <v>80.805873439725531</v>
      </c>
      <c r="I129" s="90">
        <f t="shared" si="8"/>
        <v>-0.60207343972552962</v>
      </c>
      <c r="J129" s="90">
        <f t="shared" si="9"/>
        <v>0.60207343972552962</v>
      </c>
      <c r="K129" s="90">
        <f t="shared" si="10"/>
        <v>0.36249242682293098</v>
      </c>
      <c r="L129" s="91">
        <f t="shared" si="11"/>
        <v>7.5067944377389803E-3</v>
      </c>
    </row>
    <row r="130" spans="4:12" x14ac:dyDescent="0.3">
      <c r="D130" s="199">
        <v>43649</v>
      </c>
      <c r="E130" s="137">
        <v>81.374399999999994</v>
      </c>
      <c r="F130" s="200">
        <f t="shared" si="12"/>
        <v>80.588897410053647</v>
      </c>
      <c r="G130" s="90">
        <f t="shared" si="13"/>
        <v>0.16702415959986158</v>
      </c>
      <c r="H130" s="90">
        <f t="shared" si="14"/>
        <v>80.755921569653509</v>
      </c>
      <c r="I130" s="90">
        <f t="shared" si="8"/>
        <v>0.6184784303464852</v>
      </c>
      <c r="J130" s="90">
        <f t="shared" si="9"/>
        <v>0.6184784303464852</v>
      </c>
      <c r="K130" s="90">
        <f t="shared" si="10"/>
        <v>0.38251556880385212</v>
      </c>
      <c r="L130" s="91">
        <f t="shared" si="11"/>
        <v>7.6004054143131656E-3</v>
      </c>
    </row>
    <row r="131" spans="4:12" x14ac:dyDescent="0.3">
      <c r="D131" s="199">
        <v>43651</v>
      </c>
      <c r="E131" s="137">
        <v>81.959699999999998</v>
      </c>
      <c r="F131" s="200">
        <f t="shared" si="12"/>
        <v>81.625079327679899</v>
      </c>
      <c r="G131" s="90">
        <f t="shared" si="13"/>
        <v>0.25393993540250059</v>
      </c>
      <c r="H131" s="90">
        <f t="shared" si="14"/>
        <v>81.879019263082398</v>
      </c>
      <c r="I131" s="90">
        <f t="shared" si="8"/>
        <v>8.0680736917599916E-2</v>
      </c>
      <c r="J131" s="90">
        <f t="shared" si="9"/>
        <v>8.0680736917599916E-2</v>
      </c>
      <c r="K131" s="90">
        <f t="shared" si="10"/>
        <v>6.50938130956697E-3</v>
      </c>
      <c r="L131" s="91">
        <f t="shared" si="11"/>
        <v>9.8439522006058965E-4</v>
      </c>
    </row>
    <row r="132" spans="4:12" x14ac:dyDescent="0.3">
      <c r="D132" s="199">
        <v>43654</v>
      </c>
      <c r="E132" s="137">
        <v>83.526799999999994</v>
      </c>
      <c r="F132" s="200">
        <f t="shared" si="12"/>
        <v>82.476271948321994</v>
      </c>
      <c r="G132" s="90">
        <f t="shared" si="13"/>
        <v>0.31366520392646008</v>
      </c>
      <c r="H132" s="90">
        <f t="shared" si="14"/>
        <v>82.789937152248456</v>
      </c>
      <c r="I132" s="90">
        <f t="shared" ref="I132:I195" si="15">E132-H132</f>
        <v>0.73686284775153865</v>
      </c>
      <c r="J132" s="90">
        <f t="shared" ref="J132:J195" si="16">ABS(I132)</f>
        <v>0.73686284775153865</v>
      </c>
      <c r="K132" s="90">
        <f t="shared" ref="K132:K195" si="17">I132^2</f>
        <v>0.54296685639650721</v>
      </c>
      <c r="L132" s="91">
        <f t="shared" ref="L132:L195" si="18">J132/E132</f>
        <v>8.8218733119374698E-3</v>
      </c>
    </row>
    <row r="133" spans="4:12" x14ac:dyDescent="0.3">
      <c r="D133" s="199">
        <v>43655</v>
      </c>
      <c r="E133" s="137">
        <v>83.111400000000003</v>
      </c>
      <c r="F133" s="200">
        <f t="shared" ref="F133:F196" si="19">alpha*(E133)+(1-alpha)*(E132+G132)</f>
        <v>83.694652163141171</v>
      </c>
      <c r="G133" s="90">
        <f t="shared" ref="G133:G196" si="20">beta*(F133-F132)+(1-beta)*G132</f>
        <v>0.40413670501573185</v>
      </c>
      <c r="H133" s="90">
        <f t="shared" si="14"/>
        <v>84.098788868156902</v>
      </c>
      <c r="I133" s="90">
        <f t="shared" si="15"/>
        <v>-0.98738886815689852</v>
      </c>
      <c r="J133" s="90">
        <f t="shared" si="16"/>
        <v>0.98738886815689852</v>
      </c>
      <c r="K133" s="90">
        <f t="shared" si="17"/>
        <v>0.97493677696016112</v>
      </c>
      <c r="L133" s="91">
        <f t="shared" si="18"/>
        <v>1.1880306048952351E-2</v>
      </c>
    </row>
    <row r="134" spans="4:12" x14ac:dyDescent="0.3">
      <c r="D134" s="199">
        <v>43656</v>
      </c>
      <c r="E134" s="137">
        <v>82.545000000000002</v>
      </c>
      <c r="F134" s="200">
        <f t="shared" si="19"/>
        <v>83.321429364012587</v>
      </c>
      <c r="G134" s="90">
        <f t="shared" si="20"/>
        <v>0.32640075460130025</v>
      </c>
      <c r="H134" s="90">
        <f t="shared" si="14"/>
        <v>83.647830118613882</v>
      </c>
      <c r="I134" s="90">
        <f t="shared" si="15"/>
        <v>-1.1028301186138805</v>
      </c>
      <c r="J134" s="90">
        <f t="shared" si="16"/>
        <v>1.1028301186138805</v>
      </c>
      <c r="K134" s="90">
        <f t="shared" si="17"/>
        <v>1.2162342705219056</v>
      </c>
      <c r="L134" s="91">
        <f t="shared" si="18"/>
        <v>1.3360350337559881E-2</v>
      </c>
    </row>
    <row r="135" spans="4:12" x14ac:dyDescent="0.3">
      <c r="D135" s="199">
        <v>43657</v>
      </c>
      <c r="E135" s="137">
        <v>83.347399999999993</v>
      </c>
      <c r="F135" s="200">
        <f t="shared" si="19"/>
        <v>82.96660060368103</v>
      </c>
      <c r="G135" s="90">
        <f t="shared" si="20"/>
        <v>0.25827780310801451</v>
      </c>
      <c r="H135" s="90">
        <f t="shared" si="14"/>
        <v>83.224878406789045</v>
      </c>
      <c r="I135" s="90">
        <f t="shared" si="15"/>
        <v>0.1225215932109478</v>
      </c>
      <c r="J135" s="90">
        <f t="shared" si="16"/>
        <v>0.1225215932109478</v>
      </c>
      <c r="K135" s="90">
        <f t="shared" si="17"/>
        <v>1.501154080294897E-2</v>
      </c>
      <c r="L135" s="91">
        <f t="shared" si="18"/>
        <v>1.4700109806778353E-3</v>
      </c>
    </row>
    <row r="136" spans="4:12" x14ac:dyDescent="0.3">
      <c r="D136" s="199">
        <v>43658</v>
      </c>
      <c r="E136" s="137">
        <v>84.131</v>
      </c>
      <c r="F136" s="200">
        <f t="shared" si="19"/>
        <v>83.710742242486404</v>
      </c>
      <c r="G136" s="90">
        <f t="shared" si="20"/>
        <v>0.30686418667775045</v>
      </c>
      <c r="H136" s="90">
        <f t="shared" si="14"/>
        <v>84.017606429164161</v>
      </c>
      <c r="I136" s="90">
        <f t="shared" si="15"/>
        <v>0.11339357083583934</v>
      </c>
      <c r="J136" s="90">
        <f t="shared" si="16"/>
        <v>0.11339357083583934</v>
      </c>
      <c r="K136" s="90">
        <f t="shared" si="17"/>
        <v>1.2858101906902515E-2</v>
      </c>
      <c r="L136" s="91">
        <f t="shared" si="18"/>
        <v>1.3478215026071169E-3</v>
      </c>
    </row>
    <row r="137" spans="4:12" x14ac:dyDescent="0.3">
      <c r="D137" s="199">
        <v>43661</v>
      </c>
      <c r="E137" s="137">
        <v>84.470799999999997</v>
      </c>
      <c r="F137" s="200">
        <f t="shared" si="19"/>
        <v>84.444451349342202</v>
      </c>
      <c r="G137" s="90">
        <f t="shared" si="20"/>
        <v>0.34954867869555523</v>
      </c>
      <c r="H137" s="90">
        <f t="shared" si="14"/>
        <v>84.794000028037757</v>
      </c>
      <c r="I137" s="90">
        <f t="shared" si="15"/>
        <v>-0.32320002803776049</v>
      </c>
      <c r="J137" s="90">
        <f t="shared" si="16"/>
        <v>0.32320002803776049</v>
      </c>
      <c r="K137" s="90">
        <f t="shared" si="17"/>
        <v>0.10445825812360916</v>
      </c>
      <c r="L137" s="91">
        <f t="shared" si="18"/>
        <v>3.8261745838533614E-3</v>
      </c>
    </row>
    <row r="138" spans="4:12" x14ac:dyDescent="0.3">
      <c r="D138" s="199">
        <v>43662</v>
      </c>
      <c r="E138" s="137">
        <v>83.640100000000004</v>
      </c>
      <c r="F138" s="200">
        <f t="shared" si="19"/>
        <v>84.584298942956451</v>
      </c>
      <c r="G138" s="90">
        <f t="shared" si="20"/>
        <v>0.32857857018742459</v>
      </c>
      <c r="H138" s="90">
        <f t="shared" si="14"/>
        <v>84.912877513143869</v>
      </c>
      <c r="I138" s="90">
        <f t="shared" si="15"/>
        <v>-1.2727775131438648</v>
      </c>
      <c r="J138" s="90">
        <f t="shared" si="16"/>
        <v>1.2727775131438648</v>
      </c>
      <c r="K138" s="90">
        <f t="shared" si="17"/>
        <v>1.6199625979646808</v>
      </c>
      <c r="L138" s="91">
        <f t="shared" si="18"/>
        <v>1.5217312188099545E-2</v>
      </c>
    </row>
    <row r="139" spans="4:12" x14ac:dyDescent="0.3">
      <c r="D139" s="199">
        <v>43663</v>
      </c>
      <c r="E139" s="137">
        <v>82.601699999999994</v>
      </c>
      <c r="F139" s="200">
        <f t="shared" si="19"/>
        <v>83.695282856149944</v>
      </c>
      <c r="G139" s="90">
        <f t="shared" si="20"/>
        <v>0.20681910448803148</v>
      </c>
      <c r="H139" s="90">
        <f t="shared" si="14"/>
        <v>83.902101960637978</v>
      </c>
      <c r="I139" s="90">
        <f t="shared" si="15"/>
        <v>-1.3004019606379842</v>
      </c>
      <c r="J139" s="90">
        <f t="shared" si="16"/>
        <v>1.3004019606379842</v>
      </c>
      <c r="K139" s="90">
        <f t="shared" si="17"/>
        <v>1.6910452592311134</v>
      </c>
      <c r="L139" s="91">
        <f t="shared" si="18"/>
        <v>1.5743041131574584E-2</v>
      </c>
    </row>
    <row r="140" spans="4:12" x14ac:dyDescent="0.3">
      <c r="D140" s="199">
        <v>43664</v>
      </c>
      <c r="E140" s="137">
        <v>82.545000000000002</v>
      </c>
      <c r="F140" s="200">
        <f t="shared" si="19"/>
        <v>82.755815283590422</v>
      </c>
      <c r="G140" s="90">
        <f t="shared" si="20"/>
        <v>9.2190436783276139E-2</v>
      </c>
      <c r="H140" s="90">
        <f t="shared" si="14"/>
        <v>82.848005720373692</v>
      </c>
      <c r="I140" s="90">
        <f t="shared" si="15"/>
        <v>-0.30300572037369022</v>
      </c>
      <c r="J140" s="90">
        <f t="shared" si="16"/>
        <v>0.30300572037369022</v>
      </c>
      <c r="K140" s="90">
        <f t="shared" si="17"/>
        <v>9.181246657917895E-2</v>
      </c>
      <c r="L140" s="91">
        <f t="shared" si="18"/>
        <v>3.6707943591215726E-3</v>
      </c>
    </row>
    <row r="141" spans="4:12" x14ac:dyDescent="0.3">
      <c r="D141" s="199">
        <v>43665</v>
      </c>
      <c r="E141" s="137">
        <v>81.704800000000006</v>
      </c>
      <c r="F141" s="200">
        <f t="shared" si="19"/>
        <v>82.450712349426624</v>
      </c>
      <c r="G141" s="90">
        <f t="shared" si="20"/>
        <v>5.2461099688568671E-2</v>
      </c>
      <c r="H141" s="90">
        <f t="shared" si="14"/>
        <v>82.503173449115195</v>
      </c>
      <c r="I141" s="90">
        <f t="shared" si="15"/>
        <v>-0.79837344911518926</v>
      </c>
      <c r="J141" s="90">
        <f t="shared" si="16"/>
        <v>0.79837344911518926</v>
      </c>
      <c r="K141" s="90">
        <f t="shared" si="17"/>
        <v>0.63740016425208368</v>
      </c>
      <c r="L141" s="91">
        <f t="shared" si="18"/>
        <v>9.7714387540902021E-3</v>
      </c>
    </row>
    <row r="142" spans="4:12" x14ac:dyDescent="0.3">
      <c r="D142" s="199">
        <v>43668</v>
      </c>
      <c r="E142" s="137">
        <v>81.157300000000006</v>
      </c>
      <c r="F142" s="200">
        <f t="shared" si="19"/>
        <v>81.637268879750863</v>
      </c>
      <c r="G142" s="90">
        <f t="shared" si="20"/>
        <v>-3.4129357247864284E-2</v>
      </c>
      <c r="H142" s="90">
        <f t="shared" si="14"/>
        <v>81.603139522503</v>
      </c>
      <c r="I142" s="90">
        <f t="shared" si="15"/>
        <v>-0.44583952250299319</v>
      </c>
      <c r="J142" s="90">
        <f t="shared" si="16"/>
        <v>0.44583952250299319</v>
      </c>
      <c r="K142" s="90">
        <f t="shared" si="17"/>
        <v>0.19877287982569697</v>
      </c>
      <c r="L142" s="91">
        <f t="shared" si="18"/>
        <v>5.4935233491379479E-3</v>
      </c>
    </row>
    <row r="143" spans="4:12" x14ac:dyDescent="0.3">
      <c r="D143" s="199">
        <v>43669</v>
      </c>
      <c r="E143" s="137">
        <v>81.846400000000003</v>
      </c>
      <c r="F143" s="200">
        <f t="shared" si="19"/>
        <v>81.267816514201726</v>
      </c>
      <c r="G143" s="90">
        <f t="shared" si="20"/>
        <v>-6.7661658077991516E-2</v>
      </c>
      <c r="H143" s="90">
        <f t="shared" si="14"/>
        <v>81.200154856123731</v>
      </c>
      <c r="I143" s="90">
        <f t="shared" si="15"/>
        <v>0.6462451438762713</v>
      </c>
      <c r="J143" s="90">
        <f t="shared" si="16"/>
        <v>0.6462451438762713</v>
      </c>
      <c r="K143" s="90">
        <f t="shared" si="17"/>
        <v>0.4176327859836626</v>
      </c>
      <c r="L143" s="91">
        <f t="shared" si="18"/>
        <v>7.8958285749436904E-3</v>
      </c>
    </row>
    <row r="144" spans="4:12" x14ac:dyDescent="0.3">
      <c r="D144" s="199">
        <v>43670</v>
      </c>
      <c r="E144" s="137">
        <v>81.846400000000003</v>
      </c>
      <c r="F144" s="200">
        <f t="shared" si="19"/>
        <v>81.792270673537615</v>
      </c>
      <c r="G144" s="90">
        <f t="shared" si="20"/>
        <v>-8.4500763366034681E-3</v>
      </c>
      <c r="H144" s="90">
        <f t="shared" si="14"/>
        <v>81.783820597201014</v>
      </c>
      <c r="I144" s="90">
        <f t="shared" si="15"/>
        <v>6.2579402798988326E-2</v>
      </c>
      <c r="J144" s="90">
        <f t="shared" si="16"/>
        <v>6.2579402798988326E-2</v>
      </c>
      <c r="K144" s="90">
        <f t="shared" si="17"/>
        <v>3.9161816546780283E-3</v>
      </c>
      <c r="L144" s="91">
        <f t="shared" si="18"/>
        <v>7.6459566699315208E-4</v>
      </c>
    </row>
    <row r="145" spans="4:12" x14ac:dyDescent="0.3">
      <c r="D145" s="199">
        <v>43671</v>
      </c>
      <c r="E145" s="137">
        <v>82.394000000000005</v>
      </c>
      <c r="F145" s="200">
        <f t="shared" si="19"/>
        <v>81.949159938930734</v>
      </c>
      <c r="G145" s="90">
        <f t="shared" si="20"/>
        <v>8.0838578363687432E-3</v>
      </c>
      <c r="H145" s="90">
        <f t="shared" si="14"/>
        <v>81.957243796767102</v>
      </c>
      <c r="I145" s="90">
        <f t="shared" si="15"/>
        <v>0.43675620323290332</v>
      </c>
      <c r="J145" s="90">
        <f t="shared" si="16"/>
        <v>0.43675620323290332</v>
      </c>
      <c r="K145" s="90">
        <f t="shared" si="17"/>
        <v>0.19075598106242114</v>
      </c>
      <c r="L145" s="91">
        <f t="shared" si="18"/>
        <v>5.3008253420504317E-3</v>
      </c>
    </row>
    <row r="146" spans="4:12" x14ac:dyDescent="0.3">
      <c r="D146" s="199">
        <v>43672</v>
      </c>
      <c r="E146" s="137">
        <v>82.639399999999995</v>
      </c>
      <c r="F146" s="200">
        <f t="shared" si="19"/>
        <v>82.449547086269092</v>
      </c>
      <c r="G146" s="90">
        <f t="shared" si="20"/>
        <v>5.7314186786567703E-2</v>
      </c>
      <c r="H146" s="90">
        <f t="shared" si="14"/>
        <v>82.506861273055662</v>
      </c>
      <c r="I146" s="90">
        <f t="shared" si="15"/>
        <v>0.13253872694433255</v>
      </c>
      <c r="J146" s="90">
        <f t="shared" si="16"/>
        <v>0.13253872694433255</v>
      </c>
      <c r="K146" s="90">
        <f t="shared" si="17"/>
        <v>1.7566514140024345E-2</v>
      </c>
      <c r="L146" s="91">
        <f t="shared" si="18"/>
        <v>1.60382005368302E-3</v>
      </c>
    </row>
    <row r="147" spans="4:12" x14ac:dyDescent="0.3">
      <c r="D147" s="199">
        <v>43675</v>
      </c>
      <c r="E147" s="137">
        <v>82.7149</v>
      </c>
      <c r="F147" s="200">
        <f t="shared" si="19"/>
        <v>82.700351349429255</v>
      </c>
      <c r="G147" s="90">
        <f t="shared" si="20"/>
        <v>7.6663194423927189E-2</v>
      </c>
      <c r="H147" s="90">
        <f t="shared" si="14"/>
        <v>82.777014543853184</v>
      </c>
      <c r="I147" s="90">
        <f t="shared" si="15"/>
        <v>-6.2114543853184045E-2</v>
      </c>
      <c r="J147" s="90">
        <f t="shared" si="16"/>
        <v>6.2114543853184045E-2</v>
      </c>
      <c r="K147" s="90">
        <f t="shared" si="17"/>
        <v>3.8582165580891238E-3</v>
      </c>
      <c r="L147" s="91">
        <f t="shared" si="18"/>
        <v>7.5094745750988086E-4</v>
      </c>
    </row>
    <row r="148" spans="4:12" x14ac:dyDescent="0.3">
      <c r="D148" s="199">
        <v>43676</v>
      </c>
      <c r="E148" s="137">
        <v>82.3185</v>
      </c>
      <c r="F148" s="200">
        <f t="shared" si="19"/>
        <v>82.696950555539146</v>
      </c>
      <c r="G148" s="90">
        <f t="shared" si="20"/>
        <v>6.8656795592523634E-2</v>
      </c>
      <c r="H148" s="90">
        <f t="shared" si="14"/>
        <v>82.765607351131663</v>
      </c>
      <c r="I148" s="90">
        <f t="shared" si="15"/>
        <v>-0.44710735113166322</v>
      </c>
      <c r="J148" s="90">
        <f t="shared" si="16"/>
        <v>0.44710735113166322</v>
      </c>
      <c r="K148" s="90">
        <f t="shared" si="17"/>
        <v>0.19990498343597238</v>
      </c>
      <c r="L148" s="91">
        <f t="shared" si="18"/>
        <v>5.431432194848828E-3</v>
      </c>
    </row>
    <row r="149" spans="4:12" x14ac:dyDescent="0.3">
      <c r="D149" s="199">
        <v>43677</v>
      </c>
      <c r="E149" s="137">
        <v>81.213899999999995</v>
      </c>
      <c r="F149" s="200">
        <f t="shared" si="19"/>
        <v>82.152505436474016</v>
      </c>
      <c r="G149" s="90">
        <f t="shared" si="20"/>
        <v>7.3466041267582008E-3</v>
      </c>
      <c r="H149" s="90">
        <f t="shared" si="14"/>
        <v>82.159852040600768</v>
      </c>
      <c r="I149" s="90">
        <f t="shared" si="15"/>
        <v>-0.94595204060077265</v>
      </c>
      <c r="J149" s="90">
        <f t="shared" si="16"/>
        <v>0.94595204060077265</v>
      </c>
      <c r="K149" s="90">
        <f t="shared" si="17"/>
        <v>0.8948252631167658</v>
      </c>
      <c r="L149" s="91">
        <f t="shared" si="18"/>
        <v>1.1647661799282791E-2</v>
      </c>
    </row>
    <row r="150" spans="4:12" x14ac:dyDescent="0.3">
      <c r="D150" s="199">
        <v>43678</v>
      </c>
      <c r="E150" s="137">
        <v>78.466800000000006</v>
      </c>
      <c r="F150" s="200">
        <f t="shared" si="19"/>
        <v>80.670357283301399</v>
      </c>
      <c r="G150" s="90">
        <f t="shared" si="20"/>
        <v>-0.14160287160317925</v>
      </c>
      <c r="H150" s="90">
        <f t="shared" si="14"/>
        <v>80.528754411698216</v>
      </c>
      <c r="I150" s="90">
        <f t="shared" si="15"/>
        <v>-2.0619544116982098</v>
      </c>
      <c r="J150" s="90">
        <f t="shared" si="16"/>
        <v>2.0619544116982098</v>
      </c>
      <c r="K150" s="90">
        <f t="shared" si="17"/>
        <v>4.2516559959217108</v>
      </c>
      <c r="L150" s="91">
        <f t="shared" si="18"/>
        <v>2.6278048954439453E-2</v>
      </c>
    </row>
    <row r="151" spans="4:12" x14ac:dyDescent="0.3">
      <c r="D151" s="199">
        <v>43679</v>
      </c>
      <c r="E151" s="137">
        <v>76.597700000000003</v>
      </c>
      <c r="F151" s="200">
        <f t="shared" si="19"/>
        <v>77.979697702717459</v>
      </c>
      <c r="G151" s="90">
        <f t="shared" si="20"/>
        <v>-0.39650854250125533</v>
      </c>
      <c r="H151" s="90">
        <f t="shared" si="14"/>
        <v>77.583189160216207</v>
      </c>
      <c r="I151" s="90">
        <f t="shared" si="15"/>
        <v>-0.98548916021620414</v>
      </c>
      <c r="J151" s="90">
        <f t="shared" si="16"/>
        <v>0.98548916021620414</v>
      </c>
      <c r="K151" s="90">
        <f t="shared" si="17"/>
        <v>0.9711888849036393</v>
      </c>
      <c r="L151" s="91">
        <f t="shared" si="18"/>
        <v>1.2865780045826496E-2</v>
      </c>
    </row>
    <row r="152" spans="4:12" x14ac:dyDescent="0.3">
      <c r="D152" s="199">
        <v>43682</v>
      </c>
      <c r="E152" s="137">
        <v>74.549199999999999</v>
      </c>
      <c r="F152" s="200">
        <f t="shared" si="19"/>
        <v>75.870793165999004</v>
      </c>
      <c r="G152" s="90">
        <f t="shared" si="20"/>
        <v>-0.56774814192297529</v>
      </c>
      <c r="H152" s="90">
        <f t="shared" si="14"/>
        <v>75.303045024076027</v>
      </c>
      <c r="I152" s="90">
        <f t="shared" si="15"/>
        <v>-0.75384502407602838</v>
      </c>
      <c r="J152" s="90">
        <f t="shared" si="16"/>
        <v>0.75384502407602838</v>
      </c>
      <c r="K152" s="90">
        <f t="shared" si="17"/>
        <v>0.5682823203241878</v>
      </c>
      <c r="L152" s="91">
        <f t="shared" si="18"/>
        <v>1.0112047132310318E-2</v>
      </c>
    </row>
    <row r="153" spans="4:12" x14ac:dyDescent="0.3">
      <c r="D153" s="199">
        <v>43683</v>
      </c>
      <c r="E153" s="137">
        <v>76.748800000000003</v>
      </c>
      <c r="F153" s="200">
        <f t="shared" si="19"/>
        <v>74.534921486461627</v>
      </c>
      <c r="G153" s="90">
        <f t="shared" si="20"/>
        <v>-0.64456049568441554</v>
      </c>
      <c r="H153" s="90">
        <f t="shared" si="14"/>
        <v>73.890360990777211</v>
      </c>
      <c r="I153" s="90">
        <f t="shared" si="15"/>
        <v>2.858439009222792</v>
      </c>
      <c r="J153" s="90">
        <f t="shared" si="16"/>
        <v>2.858439009222792</v>
      </c>
      <c r="K153" s="90">
        <f t="shared" si="17"/>
        <v>8.1706735694465777</v>
      </c>
      <c r="L153" s="91">
        <f t="shared" si="18"/>
        <v>3.7244087324137864E-2</v>
      </c>
    </row>
    <row r="154" spans="4:12" x14ac:dyDescent="0.3">
      <c r="D154" s="199">
        <v>43684</v>
      </c>
      <c r="E154" s="137">
        <v>76.729900000000001</v>
      </c>
      <c r="F154" s="200">
        <f t="shared" si="19"/>
        <v>76.229371603452478</v>
      </c>
      <c r="G154" s="90">
        <f t="shared" si="20"/>
        <v>-0.4106594344168889</v>
      </c>
      <c r="H154" s="90">
        <f t="shared" si="14"/>
        <v>75.818712169035592</v>
      </c>
      <c r="I154" s="90">
        <f t="shared" si="15"/>
        <v>0.91118783096440836</v>
      </c>
      <c r="J154" s="90">
        <f t="shared" si="16"/>
        <v>0.91118783096440836</v>
      </c>
      <c r="K154" s="90">
        <f t="shared" si="17"/>
        <v>0.83026326329762323</v>
      </c>
      <c r="L154" s="91">
        <f t="shared" si="18"/>
        <v>1.1875264153405757E-2</v>
      </c>
    </row>
    <row r="155" spans="4:12" x14ac:dyDescent="0.3">
      <c r="D155" s="199">
        <v>43685</v>
      </c>
      <c r="E155" s="137">
        <v>78.3536</v>
      </c>
      <c r="F155" s="200">
        <f t="shared" si="19"/>
        <v>76.726112452466495</v>
      </c>
      <c r="G155" s="90">
        <f t="shared" si="20"/>
        <v>-0.31991940607379826</v>
      </c>
      <c r="H155" s="90">
        <f t="shared" si="14"/>
        <v>76.406193046392701</v>
      </c>
      <c r="I155" s="90">
        <f t="shared" si="15"/>
        <v>1.9474069536072989</v>
      </c>
      <c r="J155" s="90">
        <f t="shared" si="16"/>
        <v>1.9474069536072989</v>
      </c>
      <c r="K155" s="90">
        <f t="shared" si="17"/>
        <v>3.7923938429580604</v>
      </c>
      <c r="L155" s="91">
        <f t="shared" si="18"/>
        <v>2.4854083968155884E-2</v>
      </c>
    </row>
    <row r="156" spans="4:12" x14ac:dyDescent="0.3">
      <c r="D156" s="199">
        <v>43686</v>
      </c>
      <c r="E156" s="137">
        <v>77.390699999999995</v>
      </c>
      <c r="F156" s="200">
        <f t="shared" si="19"/>
        <v>77.905084475140967</v>
      </c>
      <c r="G156" s="90">
        <f t="shared" si="20"/>
        <v>-0.17003026319897124</v>
      </c>
      <c r="H156" s="90">
        <f t="shared" si="14"/>
        <v>77.735054211942</v>
      </c>
      <c r="I156" s="90">
        <f t="shared" si="15"/>
        <v>-0.34435421194200444</v>
      </c>
      <c r="J156" s="90">
        <f t="shared" si="16"/>
        <v>0.34435421194200444</v>
      </c>
      <c r="K156" s="90">
        <f t="shared" si="17"/>
        <v>0.11857982328219892</v>
      </c>
      <c r="L156" s="91">
        <f t="shared" si="18"/>
        <v>4.4495554626331644E-3</v>
      </c>
    </row>
    <row r="157" spans="4:12" x14ac:dyDescent="0.3">
      <c r="D157" s="199">
        <v>43689</v>
      </c>
      <c r="E157" s="137">
        <v>77.0792</v>
      </c>
      <c r="F157" s="200">
        <f t="shared" si="19"/>
        <v>77.192375789440831</v>
      </c>
      <c r="G157" s="90">
        <f t="shared" si="20"/>
        <v>-0.22429810544908774</v>
      </c>
      <c r="H157" s="90">
        <f t="shared" si="14"/>
        <v>76.968077683991737</v>
      </c>
      <c r="I157" s="90">
        <f t="shared" si="15"/>
        <v>0.11112231600826306</v>
      </c>
      <c r="J157" s="90">
        <f t="shared" si="16"/>
        <v>0.11112231600826306</v>
      </c>
      <c r="K157" s="90">
        <f t="shared" si="17"/>
        <v>1.2348169115040275E-2</v>
      </c>
      <c r="L157" s="91">
        <f t="shared" si="18"/>
        <v>1.44166410663659E-3</v>
      </c>
    </row>
    <row r="158" spans="4:12" x14ac:dyDescent="0.3">
      <c r="D158" s="199">
        <v>43690</v>
      </c>
      <c r="E158" s="137">
        <v>78.655699999999996</v>
      </c>
      <c r="F158" s="200">
        <f t="shared" si="19"/>
        <v>77.215061515640727</v>
      </c>
      <c r="G158" s="90">
        <f t="shared" si="20"/>
        <v>-0.19959972228418937</v>
      </c>
      <c r="H158" s="90">
        <f t="shared" si="14"/>
        <v>77.015461793356536</v>
      </c>
      <c r="I158" s="90">
        <f t="shared" si="15"/>
        <v>1.6402382066434598</v>
      </c>
      <c r="J158" s="90">
        <f t="shared" si="16"/>
        <v>1.6402382066434598</v>
      </c>
      <c r="K158" s="90">
        <f t="shared" si="17"/>
        <v>2.690381374532953</v>
      </c>
      <c r="L158" s="91">
        <f t="shared" si="18"/>
        <v>2.0853392782003845E-2</v>
      </c>
    </row>
    <row r="159" spans="4:12" x14ac:dyDescent="0.3">
      <c r="D159" s="199">
        <v>43691</v>
      </c>
      <c r="E159" s="137">
        <v>76.493899999999996</v>
      </c>
      <c r="F159" s="200">
        <f t="shared" si="19"/>
        <v>78.063660222172643</v>
      </c>
      <c r="G159" s="90">
        <f t="shared" si="20"/>
        <v>-9.4779879402578773E-2</v>
      </c>
      <c r="H159" s="90">
        <f t="shared" si="14"/>
        <v>77.968880342770063</v>
      </c>
      <c r="I159" s="90">
        <f t="shared" si="15"/>
        <v>-1.474980342770067</v>
      </c>
      <c r="J159" s="90">
        <f t="shared" si="16"/>
        <v>1.474980342770067</v>
      </c>
      <c r="K159" s="90">
        <f t="shared" si="17"/>
        <v>2.1755670115581043</v>
      </c>
      <c r="L159" s="91">
        <f t="shared" si="18"/>
        <v>1.9282326339356039E-2</v>
      </c>
    </row>
    <row r="160" spans="4:12" x14ac:dyDescent="0.3">
      <c r="D160" s="199">
        <v>43692</v>
      </c>
      <c r="E160" s="137">
        <v>75.058999999999997</v>
      </c>
      <c r="F160" s="200">
        <f t="shared" si="19"/>
        <v>76.131096096477933</v>
      </c>
      <c r="G160" s="90">
        <f t="shared" si="20"/>
        <v>-0.27855830403179199</v>
      </c>
      <c r="H160" s="90">
        <f t="shared" si="14"/>
        <v>75.852537792446142</v>
      </c>
      <c r="I160" s="90">
        <f t="shared" si="15"/>
        <v>-0.79353779244614486</v>
      </c>
      <c r="J160" s="90">
        <f t="shared" si="16"/>
        <v>0.79353779244614486</v>
      </c>
      <c r="K160" s="90">
        <f t="shared" si="17"/>
        <v>0.62970222804030085</v>
      </c>
      <c r="L160" s="91">
        <f t="shared" si="18"/>
        <v>1.057218711208709E-2</v>
      </c>
    </row>
    <row r="161" spans="4:12" x14ac:dyDescent="0.3">
      <c r="D161" s="199">
        <v>43693</v>
      </c>
      <c r="E161" s="137">
        <v>75.785799999999995</v>
      </c>
      <c r="F161" s="200">
        <f t="shared" si="19"/>
        <v>74.98151335677457</v>
      </c>
      <c r="G161" s="90">
        <f t="shared" si="20"/>
        <v>-0.36566074759894907</v>
      </c>
      <c r="H161" s="90">
        <f t="shared" si="14"/>
        <v>74.615852609175619</v>
      </c>
      <c r="I161" s="90">
        <f t="shared" si="15"/>
        <v>1.169947390824376</v>
      </c>
      <c r="J161" s="90">
        <f t="shared" si="16"/>
        <v>1.169947390824376</v>
      </c>
      <c r="K161" s="90">
        <f t="shared" si="17"/>
        <v>1.3687768972967653</v>
      </c>
      <c r="L161" s="91">
        <f t="shared" si="18"/>
        <v>1.5437554143709984E-2</v>
      </c>
    </row>
    <row r="162" spans="4:12" x14ac:dyDescent="0.3">
      <c r="D162" s="199">
        <v>43696</v>
      </c>
      <c r="E162" s="137">
        <v>76.588200000000001</v>
      </c>
      <c r="F162" s="200">
        <f t="shared" si="19"/>
        <v>75.653751401920843</v>
      </c>
      <c r="G162" s="90">
        <f t="shared" si="20"/>
        <v>-0.26187086832442691</v>
      </c>
      <c r="H162" s="90">
        <f t="shared" si="14"/>
        <v>75.391880533596421</v>
      </c>
      <c r="I162" s="90">
        <f t="shared" si="15"/>
        <v>1.1963194664035797</v>
      </c>
      <c r="J162" s="90">
        <f t="shared" si="16"/>
        <v>1.1963194664035797</v>
      </c>
      <c r="K162" s="90">
        <f t="shared" si="17"/>
        <v>1.4311802656961456</v>
      </c>
      <c r="L162" s="91">
        <f t="shared" si="18"/>
        <v>1.5620153840977849E-2</v>
      </c>
    </row>
    <row r="163" spans="4:12" x14ac:dyDescent="0.3">
      <c r="D163" s="199">
        <v>43697</v>
      </c>
      <c r="E163" s="137">
        <v>76.021900000000002</v>
      </c>
      <c r="F163" s="200">
        <f t="shared" si="19"/>
        <v>76.265443305340469</v>
      </c>
      <c r="G163" s="90">
        <f t="shared" si="20"/>
        <v>-0.17451459115002163</v>
      </c>
      <c r="H163" s="90">
        <f t="shared" si="14"/>
        <v>76.090928714190454</v>
      </c>
      <c r="I163" s="90">
        <f t="shared" si="15"/>
        <v>-6.9028714190451979E-2</v>
      </c>
      <c r="J163" s="90">
        <f t="shared" si="16"/>
        <v>6.9028714190451979E-2</v>
      </c>
      <c r="K163" s="90">
        <f t="shared" si="17"/>
        <v>4.7649633827871064E-3</v>
      </c>
      <c r="L163" s="91">
        <f t="shared" si="18"/>
        <v>9.0801090462685064E-4</v>
      </c>
    </row>
    <row r="164" spans="4:12" x14ac:dyDescent="0.3">
      <c r="D164" s="199">
        <v>43698</v>
      </c>
      <c r="E164" s="137">
        <v>78.108099999999993</v>
      </c>
      <c r="F164" s="200">
        <f t="shared" si="19"/>
        <v>76.299528327079997</v>
      </c>
      <c r="G164" s="90">
        <f t="shared" si="20"/>
        <v>-0.15365462986106662</v>
      </c>
      <c r="H164" s="90">
        <f t="shared" si="14"/>
        <v>76.145873697218931</v>
      </c>
      <c r="I164" s="90">
        <f t="shared" si="15"/>
        <v>1.9622263027810618</v>
      </c>
      <c r="J164" s="90">
        <f t="shared" si="16"/>
        <v>1.9622263027810618</v>
      </c>
      <c r="K164" s="90">
        <f t="shared" si="17"/>
        <v>3.8503320633258351</v>
      </c>
      <c r="L164" s="91">
        <f t="shared" si="18"/>
        <v>2.5121931051722703E-2</v>
      </c>
    </row>
    <row r="165" spans="4:12" x14ac:dyDescent="0.3">
      <c r="D165" s="199">
        <v>43699</v>
      </c>
      <c r="E165" s="137">
        <v>78.646199999999993</v>
      </c>
      <c r="F165" s="200">
        <f t="shared" si="19"/>
        <v>78.092796296111146</v>
      </c>
      <c r="G165" s="90">
        <f t="shared" si="20"/>
        <v>4.1037630028154942E-2</v>
      </c>
      <c r="H165" s="90">
        <f t="shared" si="14"/>
        <v>78.133833926139303</v>
      </c>
      <c r="I165" s="90">
        <f t="shared" si="15"/>
        <v>0.51236607386069011</v>
      </c>
      <c r="J165" s="90">
        <f t="shared" si="16"/>
        <v>0.51236607386069011</v>
      </c>
      <c r="K165" s="90">
        <f t="shared" si="17"/>
        <v>0.26251899364341813</v>
      </c>
      <c r="L165" s="91">
        <f t="shared" si="18"/>
        <v>6.51482301574253E-3</v>
      </c>
    </row>
    <row r="166" spans="4:12" x14ac:dyDescent="0.3">
      <c r="D166" s="199">
        <v>43700</v>
      </c>
      <c r="E166" s="137">
        <v>75.936899999999994</v>
      </c>
      <c r="F166" s="200">
        <f t="shared" si="19"/>
        <v>78.13717010402253</v>
      </c>
      <c r="G166" s="90">
        <f t="shared" si="20"/>
        <v>4.1371247816477871E-2</v>
      </c>
      <c r="H166" s="90">
        <f t="shared" si="14"/>
        <v>78.178541351839002</v>
      </c>
      <c r="I166" s="90">
        <f t="shared" si="15"/>
        <v>-2.2416413518390073</v>
      </c>
      <c r="J166" s="90">
        <f t="shared" si="16"/>
        <v>2.2416413518390073</v>
      </c>
      <c r="K166" s="90">
        <f t="shared" si="17"/>
        <v>5.0249559502746122</v>
      </c>
      <c r="L166" s="91">
        <f t="shared" si="18"/>
        <v>2.9519790139431651E-2</v>
      </c>
    </row>
    <row r="167" spans="4:12" x14ac:dyDescent="0.3">
      <c r="D167" s="199">
        <v>43703</v>
      </c>
      <c r="E167" s="137">
        <v>77.645600000000002</v>
      </c>
      <c r="F167" s="200">
        <f t="shared" si="19"/>
        <v>76.311736998253181</v>
      </c>
      <c r="G167" s="90">
        <f t="shared" si="20"/>
        <v>-0.14530918754210484</v>
      </c>
      <c r="H167" s="90">
        <f t="shared" si="14"/>
        <v>76.16642781071107</v>
      </c>
      <c r="I167" s="90">
        <f t="shared" si="15"/>
        <v>1.4791721892889313</v>
      </c>
      <c r="J167" s="90">
        <f t="shared" si="16"/>
        <v>1.4791721892889313</v>
      </c>
      <c r="K167" s="90">
        <f t="shared" si="17"/>
        <v>2.1879503655658104</v>
      </c>
      <c r="L167" s="91">
        <f t="shared" si="18"/>
        <v>1.9050302776833863E-2</v>
      </c>
    </row>
    <row r="168" spans="4:12" x14ac:dyDescent="0.3">
      <c r="D168" s="199">
        <v>43704</v>
      </c>
      <c r="E168" s="137">
        <v>77.437899999999999</v>
      </c>
      <c r="F168" s="200">
        <f t="shared" si="19"/>
        <v>77.487812649966315</v>
      </c>
      <c r="G168" s="90">
        <f t="shared" si="20"/>
        <v>-1.3170703616580945E-2</v>
      </c>
      <c r="H168" s="90">
        <f t="shared" si="14"/>
        <v>77.474641946349735</v>
      </c>
      <c r="I168" s="90">
        <f t="shared" si="15"/>
        <v>-3.6741946349735599E-2</v>
      </c>
      <c r="J168" s="90">
        <f t="shared" si="16"/>
        <v>3.6741946349735599E-2</v>
      </c>
      <c r="K168" s="90">
        <f t="shared" si="17"/>
        <v>1.349970621566849E-3</v>
      </c>
      <c r="L168" s="91">
        <f t="shared" si="18"/>
        <v>4.7446981839300396E-4</v>
      </c>
    </row>
    <row r="169" spans="4:12" x14ac:dyDescent="0.3">
      <c r="D169" s="199">
        <v>43705</v>
      </c>
      <c r="E169" s="137">
        <v>78.806700000000006</v>
      </c>
      <c r="F169" s="200">
        <f t="shared" si="19"/>
        <v>77.701123437106745</v>
      </c>
      <c r="G169" s="90">
        <f t="shared" si="20"/>
        <v>9.4774454591200676E-3</v>
      </c>
      <c r="H169" s="90">
        <f t="shared" si="14"/>
        <v>77.710600882565871</v>
      </c>
      <c r="I169" s="90">
        <f t="shared" si="15"/>
        <v>1.0960991174341359</v>
      </c>
      <c r="J169" s="90">
        <f t="shared" si="16"/>
        <v>1.0960991174341359</v>
      </c>
      <c r="K169" s="90">
        <f t="shared" si="17"/>
        <v>1.2014332752398917</v>
      </c>
      <c r="L169" s="91">
        <f t="shared" si="18"/>
        <v>1.3908704684171979E-2</v>
      </c>
    </row>
    <row r="170" spans="4:12" x14ac:dyDescent="0.3">
      <c r="D170" s="199">
        <v>43706</v>
      </c>
      <c r="E170" s="137">
        <v>80.600300000000004</v>
      </c>
      <c r="F170" s="200">
        <f t="shared" si="19"/>
        <v>79.173001956367301</v>
      </c>
      <c r="G170" s="90">
        <f t="shared" si="20"/>
        <v>0.15571755283926372</v>
      </c>
      <c r="H170" s="90">
        <f t="shared" si="14"/>
        <v>79.328719509206564</v>
      </c>
      <c r="I170" s="90">
        <f t="shared" si="15"/>
        <v>1.2715804907934398</v>
      </c>
      <c r="J170" s="90">
        <f t="shared" si="16"/>
        <v>1.2715804907934398</v>
      </c>
      <c r="K170" s="90">
        <f t="shared" si="17"/>
        <v>1.6169169445664853</v>
      </c>
      <c r="L170" s="91">
        <f t="shared" si="18"/>
        <v>1.5776374167260417E-2</v>
      </c>
    </row>
    <row r="171" spans="4:12" x14ac:dyDescent="0.3">
      <c r="D171" s="199">
        <v>43707</v>
      </c>
      <c r="E171" s="137">
        <v>79.975700000000003</v>
      </c>
      <c r="F171" s="200">
        <f t="shared" si="19"/>
        <v>80.59995404227142</v>
      </c>
      <c r="G171" s="90">
        <f t="shared" si="20"/>
        <v>0.28284100614574925</v>
      </c>
      <c r="H171" s="90">
        <f t="shared" si="14"/>
        <v>80.882795048417165</v>
      </c>
      <c r="I171" s="90">
        <f t="shared" si="15"/>
        <v>-0.90709504841716182</v>
      </c>
      <c r="J171" s="90">
        <f t="shared" si="16"/>
        <v>0.90709504841716182</v>
      </c>
      <c r="K171" s="90">
        <f t="shared" si="17"/>
        <v>0.82282142686293314</v>
      </c>
      <c r="L171" s="91">
        <f t="shared" si="18"/>
        <v>1.1342133278197775E-2</v>
      </c>
    </row>
    <row r="172" spans="4:12" x14ac:dyDescent="0.3">
      <c r="D172" s="199">
        <v>43711</v>
      </c>
      <c r="E172" s="137">
        <v>80.136600000000001</v>
      </c>
      <c r="F172" s="200">
        <f t="shared" si="19"/>
        <v>80.234152804916604</v>
      </c>
      <c r="G172" s="90">
        <f t="shared" si="20"/>
        <v>0.21797678179569271</v>
      </c>
      <c r="H172" s="90">
        <f t="shared" si="14"/>
        <v>80.452129586712303</v>
      </c>
      <c r="I172" s="90">
        <f t="shared" si="15"/>
        <v>-0.31552958671230158</v>
      </c>
      <c r="J172" s="90">
        <f t="shared" si="16"/>
        <v>0.31552958671230158</v>
      </c>
      <c r="K172" s="90">
        <f t="shared" si="17"/>
        <v>9.9558920090835848E-2</v>
      </c>
      <c r="L172" s="91">
        <f t="shared" si="18"/>
        <v>3.9373967289890212E-3</v>
      </c>
    </row>
    <row r="173" spans="4:12" x14ac:dyDescent="0.3">
      <c r="D173" s="199">
        <v>43712</v>
      </c>
      <c r="E173" s="137">
        <v>81.726600000000005</v>
      </c>
      <c r="F173" s="200">
        <f t="shared" si="19"/>
        <v>80.628981425436564</v>
      </c>
      <c r="G173" s="90">
        <f t="shared" si="20"/>
        <v>0.23566196566811939</v>
      </c>
      <c r="H173" s="90">
        <f t="shared" si="14"/>
        <v>80.864643391104678</v>
      </c>
      <c r="I173" s="90">
        <f t="shared" si="15"/>
        <v>0.86195660889532633</v>
      </c>
      <c r="J173" s="90">
        <f t="shared" si="16"/>
        <v>0.86195660889532633</v>
      </c>
      <c r="K173" s="90">
        <f t="shared" si="17"/>
        <v>0.74296919561833052</v>
      </c>
      <c r="L173" s="91">
        <f t="shared" si="18"/>
        <v>1.0546830638926937E-2</v>
      </c>
    </row>
    <row r="174" spans="4:12" x14ac:dyDescent="0.3">
      <c r="D174" s="199">
        <v>43713</v>
      </c>
      <c r="E174" s="137">
        <v>83.6858</v>
      </c>
      <c r="F174" s="200">
        <f t="shared" si="19"/>
        <v>82.306969572534499</v>
      </c>
      <c r="G174" s="90">
        <f t="shared" si="20"/>
        <v>0.37989458381110097</v>
      </c>
      <c r="H174" s="90">
        <f t="shared" si="14"/>
        <v>82.686864156345592</v>
      </c>
      <c r="I174" s="90">
        <f t="shared" si="15"/>
        <v>0.99893584365440802</v>
      </c>
      <c r="J174" s="90">
        <f t="shared" si="16"/>
        <v>0.99893584365440802</v>
      </c>
      <c r="K174" s="90">
        <f t="shared" si="17"/>
        <v>0.99787281973754394</v>
      </c>
      <c r="L174" s="91">
        <f t="shared" si="18"/>
        <v>1.1936742477868504E-2</v>
      </c>
    </row>
    <row r="175" spans="4:12" x14ac:dyDescent="0.3">
      <c r="D175" s="199">
        <v>43714</v>
      </c>
      <c r="E175" s="137">
        <v>83.941299999999998</v>
      </c>
      <c r="F175" s="200">
        <f t="shared" si="19"/>
        <v>84.040815667048889</v>
      </c>
      <c r="G175" s="90">
        <f t="shared" si="20"/>
        <v>0.51528973488143004</v>
      </c>
      <c r="H175" s="90">
        <f t="shared" si="14"/>
        <v>84.556105401930324</v>
      </c>
      <c r="I175" s="90">
        <f t="shared" si="15"/>
        <v>-0.61480540193032596</v>
      </c>
      <c r="J175" s="90">
        <f t="shared" si="16"/>
        <v>0.61480540193032596</v>
      </c>
      <c r="K175" s="90">
        <f t="shared" si="17"/>
        <v>0.37798568224270962</v>
      </c>
      <c r="L175" s="91">
        <f t="shared" si="18"/>
        <v>7.3242301695390227E-3</v>
      </c>
    </row>
    <row r="176" spans="4:12" x14ac:dyDescent="0.3">
      <c r="D176" s="199">
        <v>43717</v>
      </c>
      <c r="E176" s="137">
        <v>83.922399999999996</v>
      </c>
      <c r="F176" s="200">
        <f t="shared" si="19"/>
        <v>84.349751787905149</v>
      </c>
      <c r="G176" s="90">
        <f t="shared" si="20"/>
        <v>0.49465437347891295</v>
      </c>
      <c r="H176" s="90">
        <f t="shared" si="14"/>
        <v>84.844406161384057</v>
      </c>
      <c r="I176" s="90">
        <f t="shared" si="15"/>
        <v>-0.92200616138406133</v>
      </c>
      <c r="J176" s="90">
        <f t="shared" si="16"/>
        <v>0.92200616138406133</v>
      </c>
      <c r="K176" s="90">
        <f t="shared" si="17"/>
        <v>0.85009536163017174</v>
      </c>
      <c r="L176" s="91">
        <f t="shared" si="18"/>
        <v>1.0986413179128116E-2</v>
      </c>
    </row>
    <row r="177" spans="4:12" x14ac:dyDescent="0.3">
      <c r="D177" s="199">
        <v>43718</v>
      </c>
      <c r="E177" s="137">
        <v>82.180899999999994</v>
      </c>
      <c r="F177" s="200">
        <f t="shared" si="19"/>
        <v>83.969823498783114</v>
      </c>
      <c r="G177" s="90">
        <f t="shared" si="20"/>
        <v>0.40719610721881822</v>
      </c>
      <c r="H177" s="90">
        <f t="shared" si="14"/>
        <v>84.377019606001937</v>
      </c>
      <c r="I177" s="90">
        <f t="shared" si="15"/>
        <v>-2.1961196060019432</v>
      </c>
      <c r="J177" s="90">
        <f t="shared" si="16"/>
        <v>2.1961196060019432</v>
      </c>
      <c r="K177" s="90">
        <f t="shared" si="17"/>
        <v>4.8229413238661305</v>
      </c>
      <c r="L177" s="91">
        <f t="shared" si="18"/>
        <v>2.6722992885231767E-2</v>
      </c>
    </row>
    <row r="178" spans="4:12" x14ac:dyDescent="0.3">
      <c r="D178" s="199">
        <v>43719</v>
      </c>
      <c r="E178" s="137">
        <v>82.105199999999996</v>
      </c>
      <c r="F178" s="200">
        <f t="shared" si="19"/>
        <v>82.491516885775056</v>
      </c>
      <c r="G178" s="90">
        <f t="shared" si="20"/>
        <v>0.21864583519613057</v>
      </c>
      <c r="H178" s="90">
        <f t="shared" si="14"/>
        <v>82.710162720971184</v>
      </c>
      <c r="I178" s="90">
        <f t="shared" si="15"/>
        <v>-0.6049627209711872</v>
      </c>
      <c r="J178" s="90">
        <f t="shared" si="16"/>
        <v>0.6049627209711872</v>
      </c>
      <c r="K178" s="90">
        <f t="shared" si="17"/>
        <v>0.36597989376486251</v>
      </c>
      <c r="L178" s="91">
        <f t="shared" si="18"/>
        <v>7.3681413719373099E-3</v>
      </c>
    </row>
    <row r="179" spans="4:12" x14ac:dyDescent="0.3">
      <c r="D179" s="199">
        <v>43720</v>
      </c>
      <c r="E179" s="137">
        <v>82.975899999999996</v>
      </c>
      <c r="F179" s="200">
        <f t="shared" si="19"/>
        <v>82.454256668156901</v>
      </c>
      <c r="G179" s="90">
        <f t="shared" si="20"/>
        <v>0.19305522991470209</v>
      </c>
      <c r="H179" s="90">
        <f t="shared" si="14"/>
        <v>82.647311898071607</v>
      </c>
      <c r="I179" s="90">
        <f t="shared" si="15"/>
        <v>0.32858810192838916</v>
      </c>
      <c r="J179" s="90">
        <f t="shared" si="16"/>
        <v>0.32858810192838916</v>
      </c>
      <c r="K179" s="90">
        <f t="shared" si="17"/>
        <v>0.10797014072890147</v>
      </c>
      <c r="L179" s="91">
        <f t="shared" si="18"/>
        <v>3.9600426380236812E-3</v>
      </c>
    </row>
    <row r="180" spans="4:12" x14ac:dyDescent="0.3">
      <c r="D180" s="199">
        <v>43721</v>
      </c>
      <c r="E180" s="137">
        <v>82.6447</v>
      </c>
      <c r="F180" s="200">
        <f t="shared" si="19"/>
        <v>83.064104183931775</v>
      </c>
      <c r="G180" s="90">
        <f t="shared" si="20"/>
        <v>0.23473445850071925</v>
      </c>
      <c r="H180" s="90">
        <f t="shared" si="14"/>
        <v>83.2988386424325</v>
      </c>
      <c r="I180" s="90">
        <f t="shared" si="15"/>
        <v>-0.65413864243249975</v>
      </c>
      <c r="J180" s="90">
        <f t="shared" si="16"/>
        <v>0.65413864243249975</v>
      </c>
      <c r="K180" s="90">
        <f t="shared" si="17"/>
        <v>0.42789736352343377</v>
      </c>
      <c r="L180" s="91">
        <f t="shared" si="18"/>
        <v>7.9150706873217496E-3</v>
      </c>
    </row>
    <row r="181" spans="4:12" x14ac:dyDescent="0.3">
      <c r="D181" s="199">
        <v>43724</v>
      </c>
      <c r="E181" s="137">
        <v>82.597300000000004</v>
      </c>
      <c r="F181" s="200">
        <f t="shared" si="19"/>
        <v>82.823007566800584</v>
      </c>
      <c r="G181" s="90">
        <f t="shared" si="20"/>
        <v>0.18715135093752822</v>
      </c>
      <c r="H181" s="90">
        <f t="shared" si="14"/>
        <v>83.01015891773811</v>
      </c>
      <c r="I181" s="90">
        <f t="shared" si="15"/>
        <v>-0.4128589177381059</v>
      </c>
      <c r="J181" s="90">
        <f t="shared" si="16"/>
        <v>0.4128589177381059</v>
      </c>
      <c r="K181" s="90">
        <f t="shared" si="17"/>
        <v>0.17045248595588008</v>
      </c>
      <c r="L181" s="91">
        <f t="shared" si="18"/>
        <v>4.998455370067858E-3</v>
      </c>
    </row>
    <row r="182" spans="4:12" x14ac:dyDescent="0.3">
      <c r="D182" s="199">
        <v>43725</v>
      </c>
      <c r="E182" s="137">
        <v>82.900199999999998</v>
      </c>
      <c r="F182" s="200">
        <f t="shared" si="19"/>
        <v>82.807601080750018</v>
      </c>
      <c r="G182" s="90">
        <f t="shared" si="20"/>
        <v>0.16689556723871884</v>
      </c>
      <c r="H182" s="90">
        <f t="shared" si="14"/>
        <v>82.974496647988744</v>
      </c>
      <c r="I182" s="90">
        <f t="shared" si="15"/>
        <v>-7.429664798874569E-2</v>
      </c>
      <c r="J182" s="90">
        <f t="shared" si="16"/>
        <v>7.429664798874569E-2</v>
      </c>
      <c r="K182" s="90">
        <f t="shared" si="17"/>
        <v>5.5199919023635894E-3</v>
      </c>
      <c r="L182" s="91">
        <f t="shared" si="18"/>
        <v>8.9621795832513901E-4</v>
      </c>
    </row>
    <row r="183" spans="4:12" x14ac:dyDescent="0.3">
      <c r="D183" s="199">
        <v>43726</v>
      </c>
      <c r="E183" s="137">
        <v>83.364000000000004</v>
      </c>
      <c r="F183" s="200">
        <f t="shared" si="19"/>
        <v>83.126476453790985</v>
      </c>
      <c r="G183" s="90">
        <f t="shared" si="20"/>
        <v>0.18209354781894371</v>
      </c>
      <c r="H183" s="90">
        <f t="shared" si="14"/>
        <v>83.308570001609922</v>
      </c>
      <c r="I183" s="90">
        <f t="shared" si="15"/>
        <v>5.5429998390081892E-2</v>
      </c>
      <c r="J183" s="90">
        <f t="shared" si="16"/>
        <v>5.5429998390081892E-2</v>
      </c>
      <c r="K183" s="90">
        <f t="shared" si="17"/>
        <v>3.0724847215244811E-3</v>
      </c>
      <c r="L183" s="91">
        <f t="shared" si="18"/>
        <v>6.6491529185358055E-4</v>
      </c>
    </row>
    <row r="184" spans="4:12" x14ac:dyDescent="0.3">
      <c r="D184" s="199">
        <v>43727</v>
      </c>
      <c r="E184" s="137">
        <v>83.004300000000001</v>
      </c>
      <c r="F184" s="200">
        <f t="shared" si="19"/>
        <v>83.437734838255153</v>
      </c>
      <c r="G184" s="90">
        <f t="shared" si="20"/>
        <v>0.19501003148346613</v>
      </c>
      <c r="H184" s="90">
        <f t="shared" si="14"/>
        <v>83.632744869738616</v>
      </c>
      <c r="I184" s="90">
        <f t="shared" si="15"/>
        <v>-0.62844486973861535</v>
      </c>
      <c r="J184" s="90">
        <f t="shared" si="16"/>
        <v>0.62844486973861535</v>
      </c>
      <c r="K184" s="90">
        <f t="shared" si="17"/>
        <v>0.39494295430078524</v>
      </c>
      <c r="L184" s="91">
        <f t="shared" si="18"/>
        <v>7.5712326920245737E-3</v>
      </c>
    </row>
    <row r="185" spans="4:12" x14ac:dyDescent="0.3">
      <c r="D185" s="199">
        <v>43728</v>
      </c>
      <c r="E185" s="137">
        <v>82.038899999999998</v>
      </c>
      <c r="F185" s="200">
        <f t="shared" si="19"/>
        <v>82.96722802518677</v>
      </c>
      <c r="G185" s="90">
        <f t="shared" si="20"/>
        <v>0.12845834702828124</v>
      </c>
      <c r="H185" s="90">
        <f t="shared" si="14"/>
        <v>83.095686372215056</v>
      </c>
      <c r="I185" s="90">
        <f t="shared" si="15"/>
        <v>-1.0567863722150577</v>
      </c>
      <c r="J185" s="90">
        <f t="shared" si="16"/>
        <v>1.0567863722150577</v>
      </c>
      <c r="K185" s="90">
        <f t="shared" si="17"/>
        <v>1.1167974364994624</v>
      </c>
      <c r="L185" s="91">
        <f t="shared" si="18"/>
        <v>1.2881527814427762E-2</v>
      </c>
    </row>
    <row r="186" spans="4:12" x14ac:dyDescent="0.3">
      <c r="D186" s="199">
        <v>43731</v>
      </c>
      <c r="E186" s="137">
        <v>82.994900000000001</v>
      </c>
      <c r="F186" s="200">
        <f t="shared" si="19"/>
        <v>82.332866677622633</v>
      </c>
      <c r="G186" s="90">
        <f t="shared" si="20"/>
        <v>5.2176377569039353E-2</v>
      </c>
      <c r="H186" s="90">
        <f t="shared" si="14"/>
        <v>82.385043055191673</v>
      </c>
      <c r="I186" s="90">
        <f t="shared" si="15"/>
        <v>0.60985694480832819</v>
      </c>
      <c r="J186" s="90">
        <f t="shared" si="16"/>
        <v>0.60985694480832819</v>
      </c>
      <c r="K186" s="90">
        <f t="shared" si="17"/>
        <v>0.37192549313094825</v>
      </c>
      <c r="L186" s="91">
        <f t="shared" si="18"/>
        <v>7.3481255451639579E-3</v>
      </c>
    </row>
    <row r="187" spans="4:12" x14ac:dyDescent="0.3">
      <c r="D187" s="199">
        <v>43732</v>
      </c>
      <c r="E187" s="137">
        <v>82.512200000000007</v>
      </c>
      <c r="F187" s="200">
        <f t="shared" si="19"/>
        <v>82.940101102055237</v>
      </c>
      <c r="G187" s="90">
        <f t="shared" si="20"/>
        <v>0.10768218225539589</v>
      </c>
      <c r="H187" s="90">
        <f t="shared" si="14"/>
        <v>83.04778328431064</v>
      </c>
      <c r="I187" s="90">
        <f t="shared" si="15"/>
        <v>-0.53558328431063273</v>
      </c>
      <c r="J187" s="90">
        <f t="shared" si="16"/>
        <v>0.53558328431063273</v>
      </c>
      <c r="K187" s="90">
        <f t="shared" si="17"/>
        <v>0.28684945443296406</v>
      </c>
      <c r="L187" s="91">
        <f t="shared" si="18"/>
        <v>6.4909587225965701E-3</v>
      </c>
    </row>
    <row r="188" spans="4:12" x14ac:dyDescent="0.3">
      <c r="D188" s="199">
        <v>43733</v>
      </c>
      <c r="E188" s="137">
        <v>85.947800000000001</v>
      </c>
      <c r="F188" s="200">
        <f t="shared" si="19"/>
        <v>83.285465745804331</v>
      </c>
      <c r="G188" s="90">
        <f t="shared" si="20"/>
        <v>0.13145042840476562</v>
      </c>
      <c r="H188" s="90">
        <f t="shared" si="14"/>
        <v>83.416916174209092</v>
      </c>
      <c r="I188" s="90">
        <f t="shared" si="15"/>
        <v>2.5308838257909088</v>
      </c>
      <c r="J188" s="90">
        <f t="shared" si="16"/>
        <v>2.5308838257909088</v>
      </c>
      <c r="K188" s="90">
        <f t="shared" si="17"/>
        <v>6.405372939650027</v>
      </c>
      <c r="L188" s="91">
        <f t="shared" si="18"/>
        <v>2.9446755190835703E-2</v>
      </c>
    </row>
    <row r="189" spans="4:12" x14ac:dyDescent="0.3">
      <c r="D189" s="199">
        <v>43734</v>
      </c>
      <c r="E189" s="137">
        <v>87.234999999999999</v>
      </c>
      <c r="F189" s="200">
        <f t="shared" si="19"/>
        <v>86.31040034272381</v>
      </c>
      <c r="G189" s="90">
        <f t="shared" si="20"/>
        <v>0.42079884525623701</v>
      </c>
      <c r="H189" s="90">
        <f t="shared" si="14"/>
        <v>86.731199187980053</v>
      </c>
      <c r="I189" s="90">
        <f t="shared" si="15"/>
        <v>0.50380081201994642</v>
      </c>
      <c r="J189" s="90">
        <f t="shared" si="16"/>
        <v>0.50380081201994642</v>
      </c>
      <c r="K189" s="90">
        <f t="shared" si="17"/>
        <v>0.25381525819195738</v>
      </c>
      <c r="L189" s="91">
        <f t="shared" si="18"/>
        <v>5.7752142147067852E-3</v>
      </c>
    </row>
    <row r="190" spans="4:12" x14ac:dyDescent="0.3">
      <c r="D190" s="199">
        <v>43735</v>
      </c>
      <c r="E190" s="137">
        <v>87.367500000000007</v>
      </c>
      <c r="F190" s="200">
        <f t="shared" si="19"/>
        <v>87.598139076205001</v>
      </c>
      <c r="G190" s="90">
        <f t="shared" si="20"/>
        <v>0.50749283407873247</v>
      </c>
      <c r="H190" s="90">
        <f t="shared" si="14"/>
        <v>88.105631910283734</v>
      </c>
      <c r="I190" s="90">
        <f t="shared" si="15"/>
        <v>-0.73813191028372671</v>
      </c>
      <c r="J190" s="90">
        <f t="shared" si="16"/>
        <v>0.73813191028372671</v>
      </c>
      <c r="K190" s="90">
        <f t="shared" si="17"/>
        <v>0.54483871697910358</v>
      </c>
      <c r="L190" s="91">
        <f t="shared" si="18"/>
        <v>8.4485868347351899E-3</v>
      </c>
    </row>
    <row r="191" spans="4:12" x14ac:dyDescent="0.3">
      <c r="D191" s="199">
        <v>43738</v>
      </c>
      <c r="E191" s="137">
        <v>88.891300000000001</v>
      </c>
      <c r="F191" s="200">
        <f t="shared" si="19"/>
        <v>88.078254267262992</v>
      </c>
      <c r="G191" s="90">
        <f t="shared" si="20"/>
        <v>0.50475506977665829</v>
      </c>
      <c r="H191" s="90">
        <f t="shared" si="14"/>
        <v>88.583009337039655</v>
      </c>
      <c r="I191" s="90">
        <f t="shared" si="15"/>
        <v>0.30829066296034568</v>
      </c>
      <c r="J191" s="90">
        <f t="shared" si="16"/>
        <v>0.30829066296034568</v>
      </c>
      <c r="K191" s="90">
        <f t="shared" si="17"/>
        <v>9.5043132868529459E-2</v>
      </c>
      <c r="L191" s="91">
        <f t="shared" si="18"/>
        <v>3.4681758840330347E-3</v>
      </c>
    </row>
    <row r="192" spans="4:12" x14ac:dyDescent="0.3">
      <c r="D192" s="199">
        <v>43739</v>
      </c>
      <c r="E192" s="137">
        <v>87.339100000000002</v>
      </c>
      <c r="F192" s="200">
        <f t="shared" si="19"/>
        <v>88.984664055821341</v>
      </c>
      <c r="G192" s="90">
        <f t="shared" si="20"/>
        <v>0.5449205416548274</v>
      </c>
      <c r="H192" s="90">
        <f t="shared" si="14"/>
        <v>89.529584597476173</v>
      </c>
      <c r="I192" s="90">
        <f t="shared" si="15"/>
        <v>-2.1904845974761713</v>
      </c>
      <c r="J192" s="90">
        <f t="shared" si="16"/>
        <v>2.1904845974761713</v>
      </c>
      <c r="K192" s="90">
        <f t="shared" si="17"/>
        <v>4.7982227717803445</v>
      </c>
      <c r="L192" s="91">
        <f t="shared" si="18"/>
        <v>2.5080228643026677E-2</v>
      </c>
    </row>
    <row r="193" spans="4:12" x14ac:dyDescent="0.3">
      <c r="D193" s="199">
        <v>43740</v>
      </c>
      <c r="E193" s="137">
        <v>86.591399999999993</v>
      </c>
      <c r="F193" s="200">
        <f t="shared" si="19"/>
        <v>87.625496433323875</v>
      </c>
      <c r="G193" s="90">
        <f t="shared" si="20"/>
        <v>0.35451172523959801</v>
      </c>
      <c r="H193" s="90">
        <f t="shared" ref="H193:H256" si="21">F193+G193</f>
        <v>87.980008158563479</v>
      </c>
      <c r="I193" s="90">
        <f t="shared" si="15"/>
        <v>-1.3886081585634855</v>
      </c>
      <c r="J193" s="90">
        <f t="shared" si="16"/>
        <v>1.3886081585634855</v>
      </c>
      <c r="K193" s="90">
        <f t="shared" si="17"/>
        <v>1.9282326180290741</v>
      </c>
      <c r="L193" s="91">
        <f t="shared" si="18"/>
        <v>1.6036328764328624E-2</v>
      </c>
    </row>
    <row r="194" spans="4:12" x14ac:dyDescent="0.3">
      <c r="D194" s="199">
        <v>43741</v>
      </c>
      <c r="E194" s="137">
        <v>87.282300000000006</v>
      </c>
      <c r="F194" s="200">
        <f t="shared" si="19"/>
        <v>87.01318938019169</v>
      </c>
      <c r="G194" s="90">
        <f t="shared" si="20"/>
        <v>0.25782984740241977</v>
      </c>
      <c r="H194" s="90">
        <f t="shared" si="21"/>
        <v>87.27101922759411</v>
      </c>
      <c r="I194" s="90">
        <f t="shared" si="15"/>
        <v>1.1280772405896755E-2</v>
      </c>
      <c r="J194" s="90">
        <f t="shared" si="16"/>
        <v>1.1280772405896755E-2</v>
      </c>
      <c r="K194" s="90">
        <f t="shared" si="17"/>
        <v>1.2725582607364167E-4</v>
      </c>
      <c r="L194" s="91">
        <f t="shared" si="18"/>
        <v>1.2924467395905877E-4</v>
      </c>
    </row>
    <row r="195" spans="4:12" x14ac:dyDescent="0.3">
      <c r="D195" s="199">
        <v>43742</v>
      </c>
      <c r="E195" s="137">
        <v>88.086799999999997</v>
      </c>
      <c r="F195" s="200">
        <f t="shared" si="19"/>
        <v>87.649463877921946</v>
      </c>
      <c r="G195" s="90">
        <f t="shared" si="20"/>
        <v>0.29567431243520337</v>
      </c>
      <c r="H195" s="90">
        <f t="shared" si="21"/>
        <v>87.945138190357156</v>
      </c>
      <c r="I195" s="90">
        <f t="shared" si="15"/>
        <v>0.14166180964284081</v>
      </c>
      <c r="J195" s="90">
        <f t="shared" si="16"/>
        <v>0.14166180964284081</v>
      </c>
      <c r="K195" s="90">
        <f t="shared" si="17"/>
        <v>2.0068068311284465E-2</v>
      </c>
      <c r="L195" s="91">
        <f t="shared" si="18"/>
        <v>1.6082070144770933E-3</v>
      </c>
    </row>
    <row r="196" spans="4:12" x14ac:dyDescent="0.3">
      <c r="D196" s="199">
        <v>43745</v>
      </c>
      <c r="E196" s="137">
        <v>88.1815</v>
      </c>
      <c r="F196" s="200">
        <f t="shared" si="19"/>
        <v>88.34227944994818</v>
      </c>
      <c r="G196" s="90">
        <f t="shared" si="20"/>
        <v>0.33538843839430643</v>
      </c>
      <c r="H196" s="90">
        <f t="shared" si="21"/>
        <v>88.677667888342484</v>
      </c>
      <c r="I196" s="90">
        <f t="shared" ref="I196:I259" si="22">E196-H196</f>
        <v>-0.49616788834248382</v>
      </c>
      <c r="J196" s="90">
        <f t="shared" ref="J196:J259" si="23">ABS(I196)</f>
        <v>0.49616788834248382</v>
      </c>
      <c r="K196" s="90">
        <f t="shared" ref="K196:K259" si="24">I196^2</f>
        <v>0.24618257342223948</v>
      </c>
      <c r="L196" s="91">
        <f t="shared" ref="L196:L259" si="25">J196/E196</f>
        <v>5.6266664588659051E-3</v>
      </c>
    </row>
    <row r="197" spans="4:12" x14ac:dyDescent="0.3">
      <c r="D197" s="199">
        <v>43746</v>
      </c>
      <c r="E197" s="137">
        <v>86.837500000000006</v>
      </c>
      <c r="F197" s="200">
        <f t="shared" ref="F197:F260" si="26">alpha*(E197)+(1-alpha)*(E196+G196)</f>
        <v>88.181010750715458</v>
      </c>
      <c r="G197" s="90">
        <f t="shared" ref="G197:G260" si="27">beta*(F197-F196)+(1-beta)*G196</f>
        <v>0.2857227246316037</v>
      </c>
      <c r="H197" s="90">
        <f t="shared" si="21"/>
        <v>88.466733475347056</v>
      </c>
      <c r="I197" s="90">
        <f t="shared" si="22"/>
        <v>-1.6292334753470499</v>
      </c>
      <c r="J197" s="90">
        <f t="shared" si="23"/>
        <v>1.6292334753470499</v>
      </c>
      <c r="K197" s="90">
        <f t="shared" si="24"/>
        <v>2.6544017171914263</v>
      </c>
      <c r="L197" s="91">
        <f t="shared" si="25"/>
        <v>1.876186526957881E-2</v>
      </c>
    </row>
    <row r="198" spans="4:12" x14ac:dyDescent="0.3">
      <c r="D198" s="199">
        <v>43747</v>
      </c>
      <c r="E198" s="137">
        <v>87.566299999999998</v>
      </c>
      <c r="F198" s="200">
        <f t="shared" si="26"/>
        <v>87.211838179705282</v>
      </c>
      <c r="G198" s="90">
        <f t="shared" si="27"/>
        <v>0.1602331950674257</v>
      </c>
      <c r="H198" s="90">
        <f t="shared" si="21"/>
        <v>87.372071374772702</v>
      </c>
      <c r="I198" s="90">
        <f t="shared" si="22"/>
        <v>0.19422862522729645</v>
      </c>
      <c r="J198" s="90">
        <f t="shared" si="23"/>
        <v>0.19422862522729645</v>
      </c>
      <c r="K198" s="90">
        <f t="shared" si="24"/>
        <v>3.7724758857685579E-2</v>
      </c>
      <c r="L198" s="91">
        <f t="shared" si="25"/>
        <v>2.2180750497314203E-3</v>
      </c>
    </row>
    <row r="199" spans="4:12" x14ac:dyDescent="0.3">
      <c r="D199" s="199">
        <v>43748</v>
      </c>
      <c r="E199" s="137">
        <v>88.020499999999998</v>
      </c>
      <c r="F199" s="200">
        <f t="shared" si="26"/>
        <v>87.785326556053946</v>
      </c>
      <c r="G199" s="90">
        <f t="shared" si="27"/>
        <v>0.20155871319554949</v>
      </c>
      <c r="H199" s="90">
        <f t="shared" si="21"/>
        <v>87.986885269249498</v>
      </c>
      <c r="I199" s="90">
        <f t="shared" si="22"/>
        <v>3.3614730750500144E-2</v>
      </c>
      <c r="J199" s="90">
        <f t="shared" si="23"/>
        <v>3.3614730750500144E-2</v>
      </c>
      <c r="K199" s="90">
        <f t="shared" si="24"/>
        <v>1.12995012342862E-3</v>
      </c>
      <c r="L199" s="91">
        <f t="shared" si="25"/>
        <v>3.8189661215853291E-4</v>
      </c>
    </row>
    <row r="200" spans="4:12" x14ac:dyDescent="0.3">
      <c r="D200" s="199">
        <v>43749</v>
      </c>
      <c r="E200" s="137">
        <v>88.853399999999993</v>
      </c>
      <c r="F200" s="200">
        <f t="shared" si="26"/>
        <v>88.348326970556442</v>
      </c>
      <c r="G200" s="90">
        <f t="shared" si="27"/>
        <v>0.23770288332624423</v>
      </c>
      <c r="H200" s="90">
        <f t="shared" si="21"/>
        <v>88.586029853882692</v>
      </c>
      <c r="I200" s="90">
        <f t="shared" si="22"/>
        <v>0.26737014611730103</v>
      </c>
      <c r="J200" s="90">
        <f t="shared" si="23"/>
        <v>0.26737014611730103</v>
      </c>
      <c r="K200" s="90">
        <f t="shared" si="24"/>
        <v>7.1486795034786901E-2</v>
      </c>
      <c r="L200" s="91">
        <f t="shared" si="25"/>
        <v>3.0091155331962655E-3</v>
      </c>
    </row>
    <row r="201" spans="4:12" x14ac:dyDescent="0.3">
      <c r="D201" s="199">
        <v>43752</v>
      </c>
      <c r="E201" s="137">
        <v>89.799899999999994</v>
      </c>
      <c r="F201" s="200">
        <f t="shared" si="26"/>
        <v>89.232862306661005</v>
      </c>
      <c r="G201" s="90">
        <f t="shared" si="27"/>
        <v>0.30238612860407604</v>
      </c>
      <c r="H201" s="90">
        <f t="shared" si="21"/>
        <v>89.535248435265075</v>
      </c>
      <c r="I201" s="90">
        <f t="shared" si="22"/>
        <v>0.26465156473491902</v>
      </c>
      <c r="J201" s="90">
        <f t="shared" si="23"/>
        <v>0.26465156473491902</v>
      </c>
      <c r="K201" s="90">
        <f t="shared" si="24"/>
        <v>7.0040450716641028E-2</v>
      </c>
      <c r="L201" s="91">
        <f t="shared" si="25"/>
        <v>2.9471253836019754E-3</v>
      </c>
    </row>
    <row r="202" spans="4:12" x14ac:dyDescent="0.3">
      <c r="D202" s="199">
        <v>43753</v>
      </c>
      <c r="E202" s="137">
        <v>89.714699999999993</v>
      </c>
      <c r="F202" s="200">
        <f t="shared" si="26"/>
        <v>90.024768902883267</v>
      </c>
      <c r="G202" s="90">
        <f t="shared" si="27"/>
        <v>0.35133817536589462</v>
      </c>
      <c r="H202" s="90">
        <f t="shared" si="21"/>
        <v>90.376107078249163</v>
      </c>
      <c r="I202" s="90">
        <f t="shared" si="22"/>
        <v>-0.66140707824916944</v>
      </c>
      <c r="J202" s="90">
        <f t="shared" si="23"/>
        <v>0.66140707824916944</v>
      </c>
      <c r="K202" s="90">
        <f t="shared" si="24"/>
        <v>0.43745932315810293</v>
      </c>
      <c r="L202" s="91">
        <f t="shared" si="25"/>
        <v>7.3723378470771173E-3</v>
      </c>
    </row>
    <row r="203" spans="4:12" x14ac:dyDescent="0.3">
      <c r="D203" s="199">
        <v>43754</v>
      </c>
      <c r="E203" s="137">
        <v>89.799899999999994</v>
      </c>
      <c r="F203" s="200">
        <f t="shared" si="26"/>
        <v>90.012810540292719</v>
      </c>
      <c r="G203" s="90">
        <f t="shared" si="27"/>
        <v>0.31500852157025039</v>
      </c>
      <c r="H203" s="90">
        <f t="shared" si="21"/>
        <v>90.327819061862968</v>
      </c>
      <c r="I203" s="90">
        <f t="shared" si="22"/>
        <v>-0.5279190618629741</v>
      </c>
      <c r="J203" s="90">
        <f t="shared" si="23"/>
        <v>0.5279190618629741</v>
      </c>
      <c r="K203" s="90">
        <f t="shared" si="24"/>
        <v>0.27869853587828269</v>
      </c>
      <c r="L203" s="91">
        <f t="shared" si="25"/>
        <v>5.8788379704540223E-3</v>
      </c>
    </row>
    <row r="204" spans="4:12" x14ac:dyDescent="0.3">
      <c r="D204" s="199">
        <v>43755</v>
      </c>
      <c r="E204" s="137">
        <v>90.4435</v>
      </c>
      <c r="F204" s="200">
        <f t="shared" si="26"/>
        <v>90.180626817256197</v>
      </c>
      <c r="G204" s="90">
        <f t="shared" si="27"/>
        <v>0.30028929710957319</v>
      </c>
      <c r="H204" s="90">
        <f t="shared" si="21"/>
        <v>90.480916114365769</v>
      </c>
      <c r="I204" s="90">
        <f t="shared" si="22"/>
        <v>-3.7416114365768749E-2</v>
      </c>
      <c r="J204" s="90">
        <f t="shared" si="23"/>
        <v>3.7416114365768749E-2</v>
      </c>
      <c r="K204" s="90">
        <f t="shared" si="24"/>
        <v>1.3999656142322865E-3</v>
      </c>
      <c r="L204" s="91">
        <f t="shared" si="25"/>
        <v>4.1369600209820216E-4</v>
      </c>
    </row>
    <row r="205" spans="4:12" x14ac:dyDescent="0.3">
      <c r="D205" s="199">
        <v>43756</v>
      </c>
      <c r="E205" s="137">
        <v>90.954599999999999</v>
      </c>
      <c r="F205" s="200">
        <f t="shared" si="26"/>
        <v>90.785951437687672</v>
      </c>
      <c r="G205" s="90">
        <f t="shared" si="27"/>
        <v>0.33079282944176336</v>
      </c>
      <c r="H205" s="90">
        <f t="shared" si="21"/>
        <v>91.116744267129434</v>
      </c>
      <c r="I205" s="90">
        <f t="shared" si="22"/>
        <v>-0.16214426712943464</v>
      </c>
      <c r="J205" s="90">
        <f t="shared" si="23"/>
        <v>0.16214426712943464</v>
      </c>
      <c r="K205" s="90">
        <f t="shared" si="24"/>
        <v>2.6290763362941456E-2</v>
      </c>
      <c r="L205" s="91">
        <f t="shared" si="25"/>
        <v>1.7826945215462949E-3</v>
      </c>
    </row>
    <row r="206" spans="4:12" x14ac:dyDescent="0.3">
      <c r="D206" s="199">
        <v>43759</v>
      </c>
      <c r="E206" s="137">
        <v>91.068100000000001</v>
      </c>
      <c r="F206" s="200">
        <f t="shared" si="26"/>
        <v>91.241934263553418</v>
      </c>
      <c r="G206" s="90">
        <f t="shared" si="27"/>
        <v>0.34331182908416163</v>
      </c>
      <c r="H206" s="90">
        <f t="shared" si="21"/>
        <v>91.585246092637576</v>
      </c>
      <c r="I206" s="90">
        <f t="shared" si="22"/>
        <v>-0.51714609263757438</v>
      </c>
      <c r="J206" s="90">
        <f t="shared" si="23"/>
        <v>0.51714609263757438</v>
      </c>
      <c r="K206" s="90">
        <f t="shared" si="24"/>
        <v>0.26744008113031065</v>
      </c>
      <c r="L206" s="91">
        <f t="shared" si="25"/>
        <v>5.6786744495336385E-3</v>
      </c>
    </row>
    <row r="207" spans="4:12" x14ac:dyDescent="0.3">
      <c r="D207" s="199">
        <v>43760</v>
      </c>
      <c r="E207" s="137">
        <v>90.481399999999994</v>
      </c>
      <c r="F207" s="200">
        <f t="shared" si="26"/>
        <v>91.22540946326734</v>
      </c>
      <c r="G207" s="90">
        <f t="shared" si="27"/>
        <v>0.3073281661471377</v>
      </c>
      <c r="H207" s="90">
        <f t="shared" si="21"/>
        <v>91.532737629414484</v>
      </c>
      <c r="I207" s="90">
        <f t="shared" si="22"/>
        <v>-1.0513376294144905</v>
      </c>
      <c r="J207" s="90">
        <f t="shared" si="23"/>
        <v>1.0513376294144905</v>
      </c>
      <c r="K207" s="90">
        <f t="shared" si="24"/>
        <v>1.1053108110228806</v>
      </c>
      <c r="L207" s="91">
        <f t="shared" si="25"/>
        <v>1.1619378451421957E-2</v>
      </c>
    </row>
    <row r="208" spans="4:12" x14ac:dyDescent="0.3">
      <c r="D208" s="199">
        <v>43761</v>
      </c>
      <c r="E208" s="137">
        <v>87.376999999999995</v>
      </c>
      <c r="F208" s="200">
        <f t="shared" si="26"/>
        <v>90.106382532917706</v>
      </c>
      <c r="G208" s="90">
        <f t="shared" si="27"/>
        <v>0.16469265649746057</v>
      </c>
      <c r="H208" s="90">
        <f t="shared" si="21"/>
        <v>90.271075189415171</v>
      </c>
      <c r="I208" s="90">
        <f t="shared" si="22"/>
        <v>-2.8940751894151759</v>
      </c>
      <c r="J208" s="90">
        <f t="shared" si="23"/>
        <v>2.8940751894151759</v>
      </c>
      <c r="K208" s="90">
        <f t="shared" si="24"/>
        <v>8.3756712019884869</v>
      </c>
      <c r="L208" s="91">
        <f t="shared" si="25"/>
        <v>3.3121704675317026E-2</v>
      </c>
    </row>
    <row r="209" spans="4:12" x14ac:dyDescent="0.3">
      <c r="D209" s="199">
        <v>43762</v>
      </c>
      <c r="E209" s="137">
        <v>86.600899999999996</v>
      </c>
      <c r="F209" s="200">
        <f t="shared" si="26"/>
        <v>87.353534125197967</v>
      </c>
      <c r="G209" s="90">
        <f t="shared" si="27"/>
        <v>-0.12706144992425938</v>
      </c>
      <c r="H209" s="90">
        <f t="shared" si="21"/>
        <v>87.226472675273712</v>
      </c>
      <c r="I209" s="90">
        <f t="shared" si="22"/>
        <v>-0.62557267527371607</v>
      </c>
      <c r="J209" s="90">
        <f t="shared" si="23"/>
        <v>0.62557267527371607</v>
      </c>
      <c r="K209" s="90">
        <f t="shared" si="24"/>
        <v>0.39134117204911423</v>
      </c>
      <c r="L209" s="91">
        <f t="shared" si="25"/>
        <v>7.2236278753883172E-3</v>
      </c>
    </row>
    <row r="210" spans="4:12" x14ac:dyDescent="0.3">
      <c r="D210" s="199">
        <v>43763</v>
      </c>
      <c r="E210" s="137">
        <v>86.051900000000003</v>
      </c>
      <c r="F210" s="200">
        <f t="shared" si="26"/>
        <v>86.38945084006059</v>
      </c>
      <c r="G210" s="90">
        <f t="shared" si="27"/>
        <v>-0.2107636334455712</v>
      </c>
      <c r="H210" s="90">
        <f t="shared" si="21"/>
        <v>86.178687206615024</v>
      </c>
      <c r="I210" s="90">
        <f t="shared" si="22"/>
        <v>-0.12678720661502041</v>
      </c>
      <c r="J210" s="90">
        <f t="shared" si="23"/>
        <v>0.12678720661502041</v>
      </c>
      <c r="K210" s="90">
        <f t="shared" si="24"/>
        <v>1.6074995761239875E-2</v>
      </c>
      <c r="L210" s="91">
        <f t="shared" si="25"/>
        <v>1.473380676254916E-3</v>
      </c>
    </row>
    <row r="211" spans="4:12" x14ac:dyDescent="0.3">
      <c r="D211" s="199">
        <v>43766</v>
      </c>
      <c r="E211" s="137">
        <v>85.985699999999994</v>
      </c>
      <c r="F211" s="200">
        <f t="shared" si="26"/>
        <v>85.870049093243551</v>
      </c>
      <c r="G211" s="90">
        <f t="shared" si="27"/>
        <v>-0.24162744478271794</v>
      </c>
      <c r="H211" s="90">
        <f t="shared" si="21"/>
        <v>85.628421648460829</v>
      </c>
      <c r="I211" s="90">
        <f t="shared" si="22"/>
        <v>0.35727835153916487</v>
      </c>
      <c r="J211" s="90">
        <f t="shared" si="23"/>
        <v>0.35727835153916487</v>
      </c>
      <c r="K211" s="90">
        <f t="shared" si="24"/>
        <v>0.12764782047854306</v>
      </c>
      <c r="L211" s="91">
        <f t="shared" si="25"/>
        <v>4.1550903410586286E-3</v>
      </c>
    </row>
    <row r="212" spans="4:12" x14ac:dyDescent="0.3">
      <c r="D212" s="199">
        <v>43767</v>
      </c>
      <c r="E212" s="137">
        <v>84.499700000000004</v>
      </c>
      <c r="F212" s="200">
        <f t="shared" si="26"/>
        <v>85.495198044173819</v>
      </c>
      <c r="G212" s="90">
        <f t="shared" si="27"/>
        <v>-0.25494980521141941</v>
      </c>
      <c r="H212" s="90">
        <f t="shared" si="21"/>
        <v>85.240248238962394</v>
      </c>
      <c r="I212" s="90">
        <f t="shared" si="22"/>
        <v>-0.74054823896238986</v>
      </c>
      <c r="J212" s="90">
        <f t="shared" si="23"/>
        <v>0.74054823896238986</v>
      </c>
      <c r="K212" s="90">
        <f t="shared" si="24"/>
        <v>0.5484116942302969</v>
      </c>
      <c r="L212" s="91">
        <f t="shared" si="25"/>
        <v>8.7639155992552623E-3</v>
      </c>
    </row>
    <row r="213" spans="4:12" x14ac:dyDescent="0.3">
      <c r="D213" s="199">
        <v>43768</v>
      </c>
      <c r="E213" s="137">
        <v>85.361000000000004</v>
      </c>
      <c r="F213" s="200">
        <f t="shared" si="26"/>
        <v>84.468000155830879</v>
      </c>
      <c r="G213" s="90">
        <f t="shared" si="27"/>
        <v>-0.33217461352457145</v>
      </c>
      <c r="H213" s="90">
        <f t="shared" si="21"/>
        <v>84.135825542306307</v>
      </c>
      <c r="I213" s="90">
        <f t="shared" si="22"/>
        <v>1.2251744576936971</v>
      </c>
      <c r="J213" s="90">
        <f t="shared" si="23"/>
        <v>1.2251744576936971</v>
      </c>
      <c r="K213" s="90">
        <f t="shared" si="24"/>
        <v>1.501052451785045</v>
      </c>
      <c r="L213" s="91">
        <f t="shared" si="25"/>
        <v>1.4352859709863955E-2</v>
      </c>
    </row>
    <row r="214" spans="4:12" x14ac:dyDescent="0.3">
      <c r="D214" s="199">
        <v>43769</v>
      </c>
      <c r="E214" s="137">
        <v>84.755300000000005</v>
      </c>
      <c r="F214" s="200">
        <f t="shared" si="26"/>
        <v>84.97412030918035</v>
      </c>
      <c r="G214" s="90">
        <f t="shared" si="27"/>
        <v>-0.24834513683716722</v>
      </c>
      <c r="H214" s="90">
        <f t="shared" si="21"/>
        <v>84.725775172343177</v>
      </c>
      <c r="I214" s="90">
        <f t="shared" si="22"/>
        <v>2.9524827656828734E-2</v>
      </c>
      <c r="J214" s="90">
        <f t="shared" si="23"/>
        <v>2.9524827656828734E-2</v>
      </c>
      <c r="K214" s="90">
        <f t="shared" si="24"/>
        <v>8.7171544816543891E-4</v>
      </c>
      <c r="L214" s="91">
        <f t="shared" si="25"/>
        <v>3.4835376261813398E-4</v>
      </c>
    </row>
    <row r="215" spans="4:12" x14ac:dyDescent="0.3">
      <c r="D215" s="199">
        <v>43770</v>
      </c>
      <c r="E215" s="137">
        <v>84.405100000000004</v>
      </c>
      <c r="F215" s="200">
        <f t="shared" si="26"/>
        <v>84.48658389053027</v>
      </c>
      <c r="G215" s="90">
        <f t="shared" si="27"/>
        <v>-0.27226426501845852</v>
      </c>
      <c r="H215" s="90">
        <f t="shared" si="21"/>
        <v>84.214319625511806</v>
      </c>
      <c r="I215" s="90">
        <f t="shared" si="22"/>
        <v>0.19078037448819885</v>
      </c>
      <c r="J215" s="90">
        <f t="shared" si="23"/>
        <v>0.19078037448819885</v>
      </c>
      <c r="K215" s="90">
        <f t="shared" si="24"/>
        <v>3.6397151289857391E-2</v>
      </c>
      <c r="L215" s="91">
        <f t="shared" si="25"/>
        <v>2.2602943955779787E-3</v>
      </c>
    </row>
    <row r="216" spans="4:12" x14ac:dyDescent="0.3">
      <c r="D216" s="199">
        <v>43773</v>
      </c>
      <c r="E216" s="137">
        <v>85.048699999999997</v>
      </c>
      <c r="F216" s="200">
        <f t="shared" si="26"/>
        <v>84.316008587985237</v>
      </c>
      <c r="G216" s="90">
        <f t="shared" si="27"/>
        <v>-0.26209536877111589</v>
      </c>
      <c r="H216" s="90">
        <f t="shared" si="21"/>
        <v>84.053913219214124</v>
      </c>
      <c r="I216" s="90">
        <f t="shared" si="22"/>
        <v>0.99478678078587279</v>
      </c>
      <c r="J216" s="90">
        <f t="shared" si="23"/>
        <v>0.99478678078587279</v>
      </c>
      <c r="K216" s="90">
        <f t="shared" si="24"/>
        <v>0.98960073922632008</v>
      </c>
      <c r="L216" s="91">
        <f t="shared" si="25"/>
        <v>1.1696672386360671E-2</v>
      </c>
    </row>
    <row r="217" spans="4:12" x14ac:dyDescent="0.3">
      <c r="D217" s="199">
        <v>43774</v>
      </c>
      <c r="E217" s="137">
        <v>85.067599999999999</v>
      </c>
      <c r="F217" s="200">
        <f t="shared" si="26"/>
        <v>84.842803704983112</v>
      </c>
      <c r="G217" s="90">
        <f t="shared" si="27"/>
        <v>-0.18320632019421687</v>
      </c>
      <c r="H217" s="90">
        <f t="shared" si="21"/>
        <v>84.659597384788896</v>
      </c>
      <c r="I217" s="90">
        <f t="shared" si="22"/>
        <v>0.40800261521110315</v>
      </c>
      <c r="J217" s="90">
        <f t="shared" si="23"/>
        <v>0.40800261521110315</v>
      </c>
      <c r="K217" s="90">
        <f t="shared" si="24"/>
        <v>0.16646613401909949</v>
      </c>
      <c r="L217" s="91">
        <f t="shared" si="25"/>
        <v>4.7962163645277776E-3</v>
      </c>
    </row>
    <row r="218" spans="4:12" x14ac:dyDescent="0.3">
      <c r="D218" s="199">
        <v>43775</v>
      </c>
      <c r="E218" s="137">
        <v>84.688999999999993</v>
      </c>
      <c r="F218" s="200">
        <f t="shared" si="26"/>
        <v>84.845314943844627</v>
      </c>
      <c r="G218" s="90">
        <f t="shared" si="27"/>
        <v>-0.16463456428864362</v>
      </c>
      <c r="H218" s="90">
        <f t="shared" si="21"/>
        <v>84.68068037955598</v>
      </c>
      <c r="I218" s="90">
        <f t="shared" si="22"/>
        <v>8.3196204440127985E-3</v>
      </c>
      <c r="J218" s="90">
        <f t="shared" si="23"/>
        <v>8.3196204440127985E-3</v>
      </c>
      <c r="K218" s="90">
        <f t="shared" si="24"/>
        <v>6.9216084332435711E-5</v>
      </c>
      <c r="L218" s="91">
        <f t="shared" si="25"/>
        <v>9.8237320596686692E-5</v>
      </c>
    </row>
    <row r="219" spans="4:12" x14ac:dyDescent="0.3">
      <c r="D219" s="199">
        <v>43776</v>
      </c>
      <c r="E219" s="137">
        <v>85.559799999999996</v>
      </c>
      <c r="F219" s="200">
        <f t="shared" si="26"/>
        <v>84.731452348569078</v>
      </c>
      <c r="G219" s="90">
        <f t="shared" si="27"/>
        <v>-0.15955736738733417</v>
      </c>
      <c r="H219" s="90">
        <f t="shared" si="21"/>
        <v>84.571894981181742</v>
      </c>
      <c r="I219" s="90">
        <f t="shared" si="22"/>
        <v>0.98790501881825321</v>
      </c>
      <c r="J219" s="90">
        <f t="shared" si="23"/>
        <v>0.98790501881825321</v>
      </c>
      <c r="K219" s="90">
        <f t="shared" si="24"/>
        <v>0.97595632620629325</v>
      </c>
      <c r="L219" s="91">
        <f t="shared" si="25"/>
        <v>1.154636895853255E-2</v>
      </c>
    </row>
    <row r="220" spans="4:12" x14ac:dyDescent="0.3">
      <c r="D220" s="199">
        <v>43777</v>
      </c>
      <c r="E220" s="137">
        <v>85.001400000000004</v>
      </c>
      <c r="F220" s="200">
        <f t="shared" si="26"/>
        <v>85.320474106090131</v>
      </c>
      <c r="G220" s="90">
        <f t="shared" si="27"/>
        <v>-8.4699454896495482E-2</v>
      </c>
      <c r="H220" s="90">
        <f t="shared" si="21"/>
        <v>85.235774651193637</v>
      </c>
      <c r="I220" s="90">
        <f t="shared" si="22"/>
        <v>-0.2343746511936331</v>
      </c>
      <c r="J220" s="90">
        <f t="shared" si="23"/>
        <v>0.2343746511936331</v>
      </c>
      <c r="K220" s="90">
        <f t="shared" si="24"/>
        <v>5.4931477122137182E-2</v>
      </c>
      <c r="L220" s="91">
        <f t="shared" si="25"/>
        <v>2.7573034231628312E-3</v>
      </c>
    </row>
    <row r="221" spans="4:12" x14ac:dyDescent="0.3">
      <c r="D221" s="199">
        <v>43780</v>
      </c>
      <c r="E221" s="137">
        <v>85.228499999999997</v>
      </c>
      <c r="F221" s="200">
        <f t="shared" si="26"/>
        <v>84.979060436082804</v>
      </c>
      <c r="G221" s="90">
        <f t="shared" si="27"/>
        <v>-0.11037087640757864</v>
      </c>
      <c r="H221" s="90">
        <f t="shared" si="21"/>
        <v>84.868689559675232</v>
      </c>
      <c r="I221" s="90">
        <f t="shared" si="22"/>
        <v>0.35981044032476461</v>
      </c>
      <c r="J221" s="90">
        <f t="shared" si="23"/>
        <v>0.35981044032476461</v>
      </c>
      <c r="K221" s="90">
        <f t="shared" si="24"/>
        <v>0.12946355296670101</v>
      </c>
      <c r="L221" s="91">
        <f t="shared" si="25"/>
        <v>4.2217150404473226E-3</v>
      </c>
    </row>
    <row r="222" spans="4:12" x14ac:dyDescent="0.3">
      <c r="D222" s="199">
        <v>43781</v>
      </c>
      <c r="E222" s="137">
        <v>84.707899999999995</v>
      </c>
      <c r="F222" s="200">
        <f t="shared" si="26"/>
        <v>85.036083298873947</v>
      </c>
      <c r="G222" s="90">
        <f t="shared" si="27"/>
        <v>-9.363150248770645E-2</v>
      </c>
      <c r="H222" s="90">
        <f t="shared" si="21"/>
        <v>84.942451796386237</v>
      </c>
      <c r="I222" s="90">
        <f t="shared" si="22"/>
        <v>-0.23455179638624202</v>
      </c>
      <c r="J222" s="90">
        <f t="shared" si="23"/>
        <v>0.23455179638624202</v>
      </c>
      <c r="K222" s="90">
        <f t="shared" si="24"/>
        <v>5.5014545188013131E-2</v>
      </c>
      <c r="L222" s="91">
        <f t="shared" si="25"/>
        <v>2.768948308082741E-3</v>
      </c>
    </row>
    <row r="223" spans="4:12" x14ac:dyDescent="0.3">
      <c r="D223" s="199">
        <v>43782</v>
      </c>
      <c r="E223" s="137">
        <v>86.402100000000004</v>
      </c>
      <c r="F223" s="200">
        <f t="shared" si="26"/>
        <v>84.971834798009837</v>
      </c>
      <c r="G223" s="90">
        <f t="shared" si="27"/>
        <v>-9.0693202325346833E-2</v>
      </c>
      <c r="H223" s="90">
        <f t="shared" si="21"/>
        <v>84.881141595684497</v>
      </c>
      <c r="I223" s="90">
        <f t="shared" si="22"/>
        <v>1.5209584043155076</v>
      </c>
      <c r="J223" s="90">
        <f t="shared" si="23"/>
        <v>1.5209584043155076</v>
      </c>
      <c r="K223" s="90">
        <f t="shared" si="24"/>
        <v>2.3133144676579751</v>
      </c>
      <c r="L223" s="91">
        <f t="shared" si="25"/>
        <v>1.7603257378183024E-2</v>
      </c>
    </row>
    <row r="224" spans="4:12" x14ac:dyDescent="0.3">
      <c r="D224" s="199">
        <v>43783</v>
      </c>
      <c r="E224" s="137">
        <v>86.383200000000002</v>
      </c>
      <c r="F224" s="200">
        <f t="shared" si="26"/>
        <v>86.32576543813974</v>
      </c>
      <c r="G224" s="90">
        <f t="shared" si="27"/>
        <v>5.3769181920178155E-2</v>
      </c>
      <c r="H224" s="90">
        <f t="shared" si="21"/>
        <v>86.379534620059914</v>
      </c>
      <c r="I224" s="90">
        <f t="shared" si="22"/>
        <v>3.6653799400880871E-3</v>
      </c>
      <c r="J224" s="90">
        <f t="shared" si="23"/>
        <v>3.6653799400880871E-3</v>
      </c>
      <c r="K224" s="90">
        <f t="shared" si="24"/>
        <v>1.3435010105200149E-5</v>
      </c>
      <c r="L224" s="91">
        <f t="shared" si="25"/>
        <v>4.2431629530835705E-5</v>
      </c>
    </row>
    <row r="225" spans="4:12" x14ac:dyDescent="0.3">
      <c r="D225" s="199">
        <v>43784</v>
      </c>
      <c r="E225" s="137">
        <v>88.058400000000006</v>
      </c>
      <c r="F225" s="200">
        <f t="shared" si="26"/>
        <v>86.761255345536156</v>
      </c>
      <c r="G225" s="90">
        <f t="shared" si="27"/>
        <v>9.1941254467801964E-2</v>
      </c>
      <c r="H225" s="90">
        <f t="shared" si="21"/>
        <v>86.853196600003955</v>
      </c>
      <c r="I225" s="90">
        <f t="shared" si="22"/>
        <v>1.2052033999960514</v>
      </c>
      <c r="J225" s="90">
        <f t="shared" si="23"/>
        <v>1.2052033999960514</v>
      </c>
      <c r="K225" s="90">
        <f t="shared" si="24"/>
        <v>1.4525152353620423</v>
      </c>
      <c r="L225" s="91">
        <f t="shared" si="25"/>
        <v>1.3686410382156062E-2</v>
      </c>
    </row>
    <row r="226" spans="4:12" x14ac:dyDescent="0.3">
      <c r="D226" s="199">
        <v>43787</v>
      </c>
      <c r="E226" s="137">
        <v>89.1374</v>
      </c>
      <c r="F226" s="200">
        <f t="shared" si="26"/>
        <v>88.34775300357424</v>
      </c>
      <c r="G226" s="90">
        <f t="shared" si="27"/>
        <v>0.24139689482483018</v>
      </c>
      <c r="H226" s="90">
        <f t="shared" si="21"/>
        <v>88.589149898399072</v>
      </c>
      <c r="I226" s="90">
        <f t="shared" si="22"/>
        <v>0.54825010160092802</v>
      </c>
      <c r="J226" s="90">
        <f t="shared" si="23"/>
        <v>0.54825010160092802</v>
      </c>
      <c r="K226" s="90">
        <f t="shared" si="24"/>
        <v>0.3005781739054279</v>
      </c>
      <c r="L226" s="91">
        <f t="shared" si="25"/>
        <v>6.1506180525899116E-3</v>
      </c>
    </row>
    <row r="227" spans="4:12" x14ac:dyDescent="0.3">
      <c r="D227" s="199">
        <v>43788</v>
      </c>
      <c r="E227" s="137">
        <v>88.597899999999996</v>
      </c>
      <c r="F227" s="200">
        <f t="shared" si="26"/>
        <v>89.222617515859866</v>
      </c>
      <c r="G227" s="90">
        <f t="shared" si="27"/>
        <v>0.30474365657090974</v>
      </c>
      <c r="H227" s="90">
        <f t="shared" si="21"/>
        <v>89.527361172430773</v>
      </c>
      <c r="I227" s="90">
        <f t="shared" si="22"/>
        <v>-0.92946117243077708</v>
      </c>
      <c r="J227" s="90">
        <f t="shared" si="23"/>
        <v>0.92946117243077708</v>
      </c>
      <c r="K227" s="90">
        <f t="shared" si="24"/>
        <v>0.86389807105639471</v>
      </c>
      <c r="L227" s="91">
        <f t="shared" si="25"/>
        <v>1.0490781073036462E-2</v>
      </c>
    </row>
    <row r="228" spans="4:12" x14ac:dyDescent="0.3">
      <c r="D228" s="199">
        <v>43789</v>
      </c>
      <c r="E228" s="137">
        <v>88.067899999999995</v>
      </c>
      <c r="F228" s="200">
        <f t="shared" si="26"/>
        <v>88.735694925256723</v>
      </c>
      <c r="G228" s="90">
        <f t="shared" si="27"/>
        <v>0.22557703185350447</v>
      </c>
      <c r="H228" s="90">
        <f t="shared" si="21"/>
        <v>88.961271957110228</v>
      </c>
      <c r="I228" s="90">
        <f t="shared" si="22"/>
        <v>-0.89337195711023298</v>
      </c>
      <c r="J228" s="90">
        <f t="shared" si="23"/>
        <v>0.89337195711023298</v>
      </c>
      <c r="K228" s="90">
        <f t="shared" si="24"/>
        <v>0.79811345375096798</v>
      </c>
      <c r="L228" s="91">
        <f t="shared" si="25"/>
        <v>1.0144126941941764E-2</v>
      </c>
    </row>
    <row r="229" spans="4:12" x14ac:dyDescent="0.3">
      <c r="D229" s="199">
        <v>43790</v>
      </c>
      <c r="E229" s="137">
        <v>87.225499999999997</v>
      </c>
      <c r="F229" s="200">
        <f t="shared" si="26"/>
        <v>88.079881625482798</v>
      </c>
      <c r="G229" s="90">
        <f t="shared" si="27"/>
        <v>0.13743799869076151</v>
      </c>
      <c r="H229" s="90">
        <f t="shared" si="21"/>
        <v>88.217319624173555</v>
      </c>
      <c r="I229" s="90">
        <f t="shared" si="22"/>
        <v>-0.99181962417355862</v>
      </c>
      <c r="J229" s="90">
        <f t="shared" si="23"/>
        <v>0.99181962417355862</v>
      </c>
      <c r="K229" s="90">
        <f t="shared" si="24"/>
        <v>0.98370616689577906</v>
      </c>
      <c r="L229" s="91">
        <f t="shared" si="25"/>
        <v>1.1370753095981779E-2</v>
      </c>
    </row>
    <row r="230" spans="4:12" x14ac:dyDescent="0.3">
      <c r="D230" s="199">
        <v>43791</v>
      </c>
      <c r="E230" s="137">
        <v>88.342299999999994</v>
      </c>
      <c r="F230" s="200">
        <f t="shared" si="26"/>
        <v>87.558810398952602</v>
      </c>
      <c r="G230" s="90">
        <f t="shared" si="27"/>
        <v>7.158707616866572E-2</v>
      </c>
      <c r="H230" s="90">
        <f t="shared" si="21"/>
        <v>87.630397475121271</v>
      </c>
      <c r="I230" s="90">
        <f t="shared" si="22"/>
        <v>0.71190252487872385</v>
      </c>
      <c r="J230" s="90">
        <f t="shared" si="23"/>
        <v>0.71190252487872385</v>
      </c>
      <c r="K230" s="90">
        <f t="shared" si="24"/>
        <v>0.50680520492870207</v>
      </c>
      <c r="L230" s="91">
        <f t="shared" si="25"/>
        <v>8.0584558572589105E-3</v>
      </c>
    </row>
    <row r="231" spans="4:12" x14ac:dyDescent="0.3">
      <c r="D231" s="199">
        <v>43794</v>
      </c>
      <c r="E231" s="137">
        <v>87.925899999999999</v>
      </c>
      <c r="F231" s="200">
        <f t="shared" si="26"/>
        <v>88.316289660934927</v>
      </c>
      <c r="G231" s="90">
        <f t="shared" si="27"/>
        <v>0.14017629475003171</v>
      </c>
      <c r="H231" s="90">
        <f t="shared" si="21"/>
        <v>88.456465955684962</v>
      </c>
      <c r="I231" s="90">
        <f t="shared" si="22"/>
        <v>-0.53056595568496334</v>
      </c>
      <c r="J231" s="90">
        <f t="shared" si="23"/>
        <v>0.53056595568496334</v>
      </c>
      <c r="K231" s="90">
        <f t="shared" si="24"/>
        <v>0.2815002333318985</v>
      </c>
      <c r="L231" s="91">
        <f t="shared" si="25"/>
        <v>6.0342396914329381E-3</v>
      </c>
    </row>
    <row r="232" spans="4:12" x14ac:dyDescent="0.3">
      <c r="D232" s="199">
        <v>43795</v>
      </c>
      <c r="E232" s="137">
        <v>88.332899999999995</v>
      </c>
      <c r="F232" s="200">
        <f t="shared" si="26"/>
        <v>88.119441035800023</v>
      </c>
      <c r="G232" s="90">
        <f t="shared" si="27"/>
        <v>0.10647380276153805</v>
      </c>
      <c r="H232" s="90">
        <f t="shared" si="21"/>
        <v>88.225914838561565</v>
      </c>
      <c r="I232" s="90">
        <f t="shared" si="22"/>
        <v>0.10698516143843051</v>
      </c>
      <c r="J232" s="90">
        <f t="shared" si="23"/>
        <v>0.10698516143843051</v>
      </c>
      <c r="K232" s="90">
        <f t="shared" si="24"/>
        <v>1.1445824768007038E-2</v>
      </c>
      <c r="L232" s="91">
        <f t="shared" si="25"/>
        <v>1.2111587125344069E-3</v>
      </c>
    </row>
    <row r="233" spans="4:12" x14ac:dyDescent="0.3">
      <c r="D233" s="199">
        <v>43796</v>
      </c>
      <c r="E233" s="137">
        <v>89.099500000000006</v>
      </c>
      <c r="F233" s="200">
        <f t="shared" si="26"/>
        <v>88.571399042209237</v>
      </c>
      <c r="G233" s="90">
        <f t="shared" si="27"/>
        <v>0.14102222312630563</v>
      </c>
      <c r="H233" s="90">
        <f t="shared" si="21"/>
        <v>88.712421265335536</v>
      </c>
      <c r="I233" s="90">
        <f t="shared" si="22"/>
        <v>0.3870787346644704</v>
      </c>
      <c r="J233" s="90">
        <f t="shared" si="23"/>
        <v>0.3870787346644704</v>
      </c>
      <c r="K233" s="90">
        <f t="shared" si="24"/>
        <v>0.14982994682944747</v>
      </c>
      <c r="L233" s="91">
        <f t="shared" si="25"/>
        <v>4.3443423887279996E-3</v>
      </c>
    </row>
    <row r="234" spans="4:12" x14ac:dyDescent="0.3">
      <c r="D234" s="199">
        <v>43798</v>
      </c>
      <c r="E234" s="137">
        <v>88.715199999999996</v>
      </c>
      <c r="F234" s="200">
        <f t="shared" si="26"/>
        <v>89.135457778501035</v>
      </c>
      <c r="G234" s="90">
        <f t="shared" si="27"/>
        <v>0.18332587444285492</v>
      </c>
      <c r="H234" s="90">
        <f t="shared" si="21"/>
        <v>89.318783652943893</v>
      </c>
      <c r="I234" s="90">
        <f t="shared" si="22"/>
        <v>-0.60358365294389671</v>
      </c>
      <c r="J234" s="90">
        <f t="shared" si="23"/>
        <v>0.60358365294389671</v>
      </c>
      <c r="K234" s="90">
        <f t="shared" si="24"/>
        <v>0.36431322610109834</v>
      </c>
      <c r="L234" s="91">
        <f t="shared" si="25"/>
        <v>6.8036103502432136E-3</v>
      </c>
    </row>
    <row r="235" spans="4:12" x14ac:dyDescent="0.3">
      <c r="D235" s="199">
        <v>43801</v>
      </c>
      <c r="E235" s="137">
        <v>88.781599999999997</v>
      </c>
      <c r="F235" s="200">
        <f t="shared" si="26"/>
        <v>88.875140699554294</v>
      </c>
      <c r="G235" s="90">
        <f t="shared" si="27"/>
        <v>0.13896157910389531</v>
      </c>
      <c r="H235" s="90">
        <f t="shared" si="21"/>
        <v>89.014102278658186</v>
      </c>
      <c r="I235" s="90">
        <f t="shared" si="22"/>
        <v>-0.23250227865818829</v>
      </c>
      <c r="J235" s="90">
        <f t="shared" si="23"/>
        <v>0.23250227865818829</v>
      </c>
      <c r="K235" s="90">
        <f t="shared" si="24"/>
        <v>5.4057309581249838E-2</v>
      </c>
      <c r="L235" s="91">
        <f t="shared" si="25"/>
        <v>2.618811540433922E-3</v>
      </c>
    </row>
    <row r="236" spans="4:12" x14ac:dyDescent="0.3">
      <c r="D236" s="199">
        <v>43802</v>
      </c>
      <c r="E236" s="137">
        <v>87.737799999999993</v>
      </c>
      <c r="F236" s="200">
        <f t="shared" si="26"/>
        <v>88.684009263283116</v>
      </c>
      <c r="G236" s="90">
        <f t="shared" si="27"/>
        <v>0.105952277566388</v>
      </c>
      <c r="H236" s="90">
        <f t="shared" si="21"/>
        <v>88.789961540849504</v>
      </c>
      <c r="I236" s="90">
        <f t="shared" si="22"/>
        <v>-1.0521615408495109</v>
      </c>
      <c r="J236" s="90">
        <f t="shared" si="23"/>
        <v>1.0521615408495109</v>
      </c>
      <c r="K236" s="90">
        <f t="shared" si="24"/>
        <v>1.1070439080428169</v>
      </c>
      <c r="L236" s="91">
        <f t="shared" si="25"/>
        <v>1.199211218938144E-2</v>
      </c>
    </row>
    <row r="237" spans="4:12" x14ac:dyDescent="0.3">
      <c r="D237" s="199">
        <v>43803</v>
      </c>
      <c r="E237" s="137">
        <v>88.933499999999995</v>
      </c>
      <c r="F237" s="200">
        <f t="shared" si="26"/>
        <v>88.061701822053109</v>
      </c>
      <c r="G237" s="90">
        <f t="shared" si="27"/>
        <v>3.3126305686748563E-2</v>
      </c>
      <c r="H237" s="90">
        <f t="shared" si="21"/>
        <v>88.094828127739859</v>
      </c>
      <c r="I237" s="90">
        <f t="shared" si="22"/>
        <v>0.83867187226013584</v>
      </c>
      <c r="J237" s="90">
        <f t="shared" si="23"/>
        <v>0.83867187226013584</v>
      </c>
      <c r="K237" s="90">
        <f t="shared" si="24"/>
        <v>0.70337050932032164</v>
      </c>
      <c r="L237" s="91">
        <f t="shared" si="25"/>
        <v>9.430325718206704E-3</v>
      </c>
    </row>
    <row r="238" spans="4:12" x14ac:dyDescent="0.3">
      <c r="D238" s="199">
        <v>43804</v>
      </c>
      <c r="E238" s="137">
        <v>90.8977</v>
      </c>
      <c r="F238" s="200">
        <f t="shared" si="26"/>
        <v>89.352841044549407</v>
      </c>
      <c r="G238" s="90">
        <f t="shared" si="27"/>
        <v>0.15892759736770351</v>
      </c>
      <c r="H238" s="90">
        <f t="shared" si="21"/>
        <v>89.511768641917115</v>
      </c>
      <c r="I238" s="90">
        <f t="shared" si="22"/>
        <v>1.3859313580828854</v>
      </c>
      <c r="J238" s="90">
        <f t="shared" si="23"/>
        <v>1.3859313580828854</v>
      </c>
      <c r="K238" s="90">
        <f t="shared" si="24"/>
        <v>1.920805729317471</v>
      </c>
      <c r="L238" s="91">
        <f t="shared" si="25"/>
        <v>1.5247155407484296E-2</v>
      </c>
    </row>
    <row r="239" spans="4:12" x14ac:dyDescent="0.3">
      <c r="D239" s="199">
        <v>43805</v>
      </c>
      <c r="E239" s="137">
        <v>92.045900000000003</v>
      </c>
      <c r="F239" s="200">
        <f t="shared" si="26"/>
        <v>91.254482077894181</v>
      </c>
      <c r="G239" s="90">
        <f t="shared" si="27"/>
        <v>0.33319894096541058</v>
      </c>
      <c r="H239" s="90">
        <f t="shared" si="21"/>
        <v>91.587681018859598</v>
      </c>
      <c r="I239" s="90">
        <f t="shared" si="22"/>
        <v>0.45821898114040494</v>
      </c>
      <c r="J239" s="90">
        <f t="shared" si="23"/>
        <v>0.45821898114040494</v>
      </c>
      <c r="K239" s="90">
        <f t="shared" si="24"/>
        <v>0.20996463467735077</v>
      </c>
      <c r="L239" s="91">
        <f t="shared" si="25"/>
        <v>4.9781574316770756E-3</v>
      </c>
    </row>
    <row r="240" spans="4:12" x14ac:dyDescent="0.3">
      <c r="D240" s="199">
        <v>43808</v>
      </c>
      <c r="E240" s="137">
        <v>91.694800000000001</v>
      </c>
      <c r="F240" s="200">
        <f t="shared" si="26"/>
        <v>92.242239152772342</v>
      </c>
      <c r="G240" s="90">
        <f t="shared" si="27"/>
        <v>0.39865475435668563</v>
      </c>
      <c r="H240" s="90">
        <f t="shared" si="21"/>
        <v>92.640893907129026</v>
      </c>
      <c r="I240" s="90">
        <f t="shared" si="22"/>
        <v>-0.94609390712902552</v>
      </c>
      <c r="J240" s="90">
        <f t="shared" si="23"/>
        <v>0.94609390712902552</v>
      </c>
      <c r="K240" s="90">
        <f t="shared" si="24"/>
        <v>0.89509368110666521</v>
      </c>
      <c r="L240" s="91">
        <f t="shared" si="25"/>
        <v>1.0317857797050928E-2</v>
      </c>
    </row>
    <row r="241" spans="4:12" x14ac:dyDescent="0.3">
      <c r="D241" s="199">
        <v>43809</v>
      </c>
      <c r="E241" s="137">
        <v>92.055400000000006</v>
      </c>
      <c r="F241" s="200">
        <f t="shared" si="26"/>
        <v>92.085843803485346</v>
      </c>
      <c r="G241" s="90">
        <f t="shared" si="27"/>
        <v>0.34314974399231751</v>
      </c>
      <c r="H241" s="90">
        <f t="shared" si="21"/>
        <v>92.42899354747766</v>
      </c>
      <c r="I241" s="90">
        <f t="shared" si="22"/>
        <v>-0.37359354747765394</v>
      </c>
      <c r="J241" s="90">
        <f t="shared" si="23"/>
        <v>0.37359354747765394</v>
      </c>
      <c r="K241" s="90">
        <f t="shared" si="24"/>
        <v>0.13957213871693808</v>
      </c>
      <c r="L241" s="91">
        <f t="shared" si="25"/>
        <v>4.0583555932368325E-3</v>
      </c>
    </row>
    <row r="242" spans="4:12" x14ac:dyDescent="0.3">
      <c r="D242" s="199">
        <v>43810</v>
      </c>
      <c r="E242" s="137">
        <v>92.216700000000003</v>
      </c>
      <c r="F242" s="200">
        <f t="shared" si="26"/>
        <v>92.362179795193867</v>
      </c>
      <c r="G242" s="90">
        <f t="shared" si="27"/>
        <v>0.33646836876393788</v>
      </c>
      <c r="H242" s="90">
        <f t="shared" si="21"/>
        <v>92.698648163957799</v>
      </c>
      <c r="I242" s="90">
        <f t="shared" si="22"/>
        <v>-0.48194816395779583</v>
      </c>
      <c r="J242" s="90">
        <f t="shared" si="23"/>
        <v>0.48194816395779583</v>
      </c>
      <c r="K242" s="90">
        <f t="shared" si="24"/>
        <v>0.23227403274229044</v>
      </c>
      <c r="L242" s="91">
        <f t="shared" si="25"/>
        <v>5.2262568922743476E-3</v>
      </c>
    </row>
    <row r="243" spans="4:12" x14ac:dyDescent="0.3">
      <c r="D243" s="199">
        <v>43811</v>
      </c>
      <c r="E243" s="137">
        <v>92.729200000000006</v>
      </c>
      <c r="F243" s="200">
        <f t="shared" si="26"/>
        <v>92.588374695011154</v>
      </c>
      <c r="G243" s="90">
        <f t="shared" si="27"/>
        <v>0.32544102186927276</v>
      </c>
      <c r="H243" s="90">
        <f t="shared" si="21"/>
        <v>92.913815716880421</v>
      </c>
      <c r="I243" s="90">
        <f t="shared" si="22"/>
        <v>-0.18461571688041545</v>
      </c>
      <c r="J243" s="90">
        <f t="shared" si="23"/>
        <v>0.18461571688041545</v>
      </c>
      <c r="K243" s="90">
        <f t="shared" si="24"/>
        <v>3.408296291926971E-2</v>
      </c>
      <c r="L243" s="91">
        <f t="shared" si="25"/>
        <v>1.9909124297461363E-3</v>
      </c>
    </row>
    <row r="244" spans="4:12" x14ac:dyDescent="0.3">
      <c r="D244" s="199">
        <v>43812</v>
      </c>
      <c r="E244" s="137">
        <v>92.776600000000002</v>
      </c>
      <c r="F244" s="200">
        <f t="shared" si="26"/>
        <v>92.999032817495419</v>
      </c>
      <c r="G244" s="90">
        <f t="shared" si="27"/>
        <v>0.33396273193077192</v>
      </c>
      <c r="H244" s="90">
        <f t="shared" si="21"/>
        <v>93.332995549426187</v>
      </c>
      <c r="I244" s="90">
        <f t="shared" si="22"/>
        <v>-0.55639554942618474</v>
      </c>
      <c r="J244" s="90">
        <f t="shared" si="23"/>
        <v>0.55639554942618474</v>
      </c>
      <c r="K244" s="90">
        <f t="shared" si="24"/>
        <v>0.30957600742126601</v>
      </c>
      <c r="L244" s="91">
        <f t="shared" si="25"/>
        <v>5.9971539097809657E-3</v>
      </c>
    </row>
    <row r="245" spans="4:12" x14ac:dyDescent="0.3">
      <c r="D245" s="199">
        <v>43815</v>
      </c>
      <c r="E245" s="137">
        <v>93.763499999999993</v>
      </c>
      <c r="F245" s="200">
        <f t="shared" si="26"/>
        <v>93.241150185544626</v>
      </c>
      <c r="G245" s="90">
        <f t="shared" si="27"/>
        <v>0.32477819554261544</v>
      </c>
      <c r="H245" s="90">
        <f t="shared" si="21"/>
        <v>93.565928381087247</v>
      </c>
      <c r="I245" s="90">
        <f t="shared" si="22"/>
        <v>0.19757161891274677</v>
      </c>
      <c r="J245" s="90">
        <f t="shared" si="23"/>
        <v>0.19757161891274677</v>
      </c>
      <c r="K245" s="90">
        <f t="shared" si="24"/>
        <v>3.9034544599803635E-2</v>
      </c>
      <c r="L245" s="91">
        <f t="shared" si="25"/>
        <v>2.1071271754227049E-3</v>
      </c>
    </row>
    <row r="246" spans="4:12" x14ac:dyDescent="0.3">
      <c r="D246" s="199">
        <v>43816</v>
      </c>
      <c r="E246" s="137">
        <v>94.560599999999994</v>
      </c>
      <c r="F246" s="200">
        <f t="shared" si="26"/>
        <v>94.182742556434093</v>
      </c>
      <c r="G246" s="90">
        <f t="shared" si="27"/>
        <v>0.38645961307730059</v>
      </c>
      <c r="H246" s="90">
        <f t="shared" si="21"/>
        <v>94.569202169511399</v>
      </c>
      <c r="I246" s="90">
        <f t="shared" si="22"/>
        <v>-8.6021695114055774E-3</v>
      </c>
      <c r="J246" s="90">
        <f t="shared" si="23"/>
        <v>8.6021695114055774E-3</v>
      </c>
      <c r="K246" s="90">
        <f t="shared" si="24"/>
        <v>7.3997320302955671E-5</v>
      </c>
      <c r="L246" s="91">
        <f t="shared" si="25"/>
        <v>9.0969912536569965E-5</v>
      </c>
    </row>
    <row r="247" spans="4:12" x14ac:dyDescent="0.3">
      <c r="D247" s="199">
        <v>43817</v>
      </c>
      <c r="E247" s="137">
        <v>95.433599999999998</v>
      </c>
      <c r="F247" s="200">
        <f t="shared" si="26"/>
        <v>95.04436769046184</v>
      </c>
      <c r="G247" s="90">
        <f t="shared" si="27"/>
        <v>0.43397616517234527</v>
      </c>
      <c r="H247" s="90">
        <f t="shared" si="21"/>
        <v>95.478343855634179</v>
      </c>
      <c r="I247" s="90">
        <f t="shared" si="22"/>
        <v>-4.4743855634180818E-2</v>
      </c>
      <c r="J247" s="90">
        <f t="shared" si="23"/>
        <v>4.4743855634180818E-2</v>
      </c>
      <c r="K247" s="90">
        <f t="shared" si="24"/>
        <v>2.0020126170124147E-3</v>
      </c>
      <c r="L247" s="91">
        <f t="shared" si="25"/>
        <v>4.6884803291692673E-4</v>
      </c>
    </row>
    <row r="248" spans="4:12" x14ac:dyDescent="0.3">
      <c r="D248" s="199">
        <v>43818</v>
      </c>
      <c r="E248" s="137">
        <v>95.983999999999995</v>
      </c>
      <c r="F248" s="200">
        <f t="shared" si="26"/>
        <v>95.890860932137869</v>
      </c>
      <c r="G248" s="90">
        <f t="shared" si="27"/>
        <v>0.47522787282271367</v>
      </c>
      <c r="H248" s="90">
        <f t="shared" si="21"/>
        <v>96.366088804960583</v>
      </c>
      <c r="I248" s="90">
        <f t="shared" si="22"/>
        <v>-0.38208880496058839</v>
      </c>
      <c r="J248" s="90">
        <f t="shared" si="23"/>
        <v>0.38208880496058839</v>
      </c>
      <c r="K248" s="90">
        <f t="shared" si="24"/>
        <v>0.14599185487621055</v>
      </c>
      <c r="L248" s="91">
        <f t="shared" si="25"/>
        <v>3.9807551775357186E-3</v>
      </c>
    </row>
    <row r="249" spans="4:12" x14ac:dyDescent="0.3">
      <c r="D249" s="199">
        <v>43819</v>
      </c>
      <c r="E249" s="137">
        <v>94.854799999999997</v>
      </c>
      <c r="F249" s="200">
        <f t="shared" si="26"/>
        <v>96.138342298258181</v>
      </c>
      <c r="G249" s="90">
        <f t="shared" si="27"/>
        <v>0.45245322215247341</v>
      </c>
      <c r="H249" s="90">
        <f t="shared" si="21"/>
        <v>96.590795520410651</v>
      </c>
      <c r="I249" s="90">
        <f t="shared" si="22"/>
        <v>-1.7359955204106541</v>
      </c>
      <c r="J249" s="90">
        <f t="shared" si="23"/>
        <v>1.7359955204106541</v>
      </c>
      <c r="K249" s="90">
        <f t="shared" si="24"/>
        <v>3.0136804468858576</v>
      </c>
      <c r="L249" s="91">
        <f t="shared" si="25"/>
        <v>1.8301609622398171E-2</v>
      </c>
    </row>
    <row r="250" spans="4:12" x14ac:dyDescent="0.3">
      <c r="D250" s="199">
        <v>43822</v>
      </c>
      <c r="E250" s="137">
        <v>94.930700000000002</v>
      </c>
      <c r="F250" s="200">
        <f t="shared" si="26"/>
        <v>95.231942577721981</v>
      </c>
      <c r="G250" s="90">
        <f t="shared" si="27"/>
        <v>0.31656792788360605</v>
      </c>
      <c r="H250" s="90">
        <f t="shared" si="21"/>
        <v>95.548510505605591</v>
      </c>
      <c r="I250" s="90">
        <f t="shared" si="22"/>
        <v>-0.61781050560558981</v>
      </c>
      <c r="J250" s="90">
        <f t="shared" si="23"/>
        <v>0.61781050560558981</v>
      </c>
      <c r="K250" s="90">
        <f t="shared" si="24"/>
        <v>0.3816898208366345</v>
      </c>
      <c r="L250" s="91">
        <f t="shared" si="25"/>
        <v>6.5080159063989817E-3</v>
      </c>
    </row>
    <row r="251" spans="4:12" x14ac:dyDescent="0.3">
      <c r="D251" s="199">
        <v>43823</v>
      </c>
      <c r="E251" s="137">
        <v>95.025599999999997</v>
      </c>
      <c r="F251" s="200">
        <f t="shared" si="26"/>
        <v>95.202934342306904</v>
      </c>
      <c r="G251" s="90">
        <f t="shared" si="27"/>
        <v>0.28201031155373779</v>
      </c>
      <c r="H251" s="90">
        <f t="shared" si="21"/>
        <v>95.484944653860637</v>
      </c>
      <c r="I251" s="90">
        <f t="shared" si="22"/>
        <v>-0.45934465386064005</v>
      </c>
      <c r="J251" s="90">
        <f t="shared" si="23"/>
        <v>0.45934465386064005</v>
      </c>
      <c r="K251" s="90">
        <f t="shared" si="24"/>
        <v>0.21099751103035122</v>
      </c>
      <c r="L251" s="91">
        <f t="shared" si="25"/>
        <v>4.8339042727500803E-3</v>
      </c>
    </row>
    <row r="252" spans="4:12" x14ac:dyDescent="0.3">
      <c r="D252" s="199">
        <v>43825</v>
      </c>
      <c r="E252" s="137">
        <v>95.566500000000005</v>
      </c>
      <c r="F252" s="200">
        <f t="shared" si="26"/>
        <v>95.359388249242983</v>
      </c>
      <c r="G252" s="90">
        <f t="shared" si="27"/>
        <v>0.26945467109197196</v>
      </c>
      <c r="H252" s="90">
        <f t="shared" si="21"/>
        <v>95.628842920334961</v>
      </c>
      <c r="I252" s="90">
        <f t="shared" si="22"/>
        <v>-6.234292033495592E-2</v>
      </c>
      <c r="J252" s="90">
        <f t="shared" si="23"/>
        <v>6.234292033495592E-2</v>
      </c>
      <c r="K252" s="90">
        <f t="shared" si="24"/>
        <v>3.8866397158906604E-3</v>
      </c>
      <c r="L252" s="91">
        <f t="shared" si="25"/>
        <v>6.5235119351400247E-4</v>
      </c>
    </row>
    <row r="253" spans="4:12" x14ac:dyDescent="0.3">
      <c r="D253" s="199">
        <v>43826</v>
      </c>
      <c r="E253" s="137">
        <v>96.382499999999993</v>
      </c>
      <c r="F253" s="200">
        <f t="shared" si="26"/>
        <v>95.945263736873585</v>
      </c>
      <c r="G253" s="90">
        <f t="shared" si="27"/>
        <v>0.30109675274583503</v>
      </c>
      <c r="H253" s="90">
        <f t="shared" si="21"/>
        <v>96.24636048961942</v>
      </c>
      <c r="I253" s="90">
        <f t="shared" si="22"/>
        <v>0.13613951038057337</v>
      </c>
      <c r="J253" s="90">
        <f t="shared" si="23"/>
        <v>0.13613951038057337</v>
      </c>
      <c r="K253" s="90">
        <f t="shared" si="24"/>
        <v>1.8533966286662245E-2</v>
      </c>
      <c r="L253" s="91">
        <f t="shared" si="25"/>
        <v>1.4124920019772612E-3</v>
      </c>
    </row>
    <row r="254" spans="4:12" x14ac:dyDescent="0.3">
      <c r="D254" s="199">
        <v>43829</v>
      </c>
      <c r="E254" s="137">
        <v>95.651899999999998</v>
      </c>
      <c r="F254" s="200">
        <f t="shared" si="26"/>
        <v>96.47725740219667</v>
      </c>
      <c r="G254" s="90">
        <f t="shared" si="27"/>
        <v>0.32418644400356011</v>
      </c>
      <c r="H254" s="90">
        <f t="shared" si="21"/>
        <v>96.801443846200229</v>
      </c>
      <c r="I254" s="90">
        <f t="shared" si="22"/>
        <v>-1.1495438462002312</v>
      </c>
      <c r="J254" s="90">
        <f t="shared" si="23"/>
        <v>1.1495438462002312</v>
      </c>
      <c r="K254" s="90">
        <f t="shared" si="24"/>
        <v>1.3214510543368208</v>
      </c>
      <c r="L254" s="91">
        <f t="shared" si="25"/>
        <v>1.2017992807254548E-2</v>
      </c>
    </row>
    <row r="255" spans="4:12" x14ac:dyDescent="0.3">
      <c r="D255" s="199">
        <v>43830</v>
      </c>
      <c r="E255" s="137">
        <v>96.135800000000003</v>
      </c>
      <c r="F255" s="200">
        <f t="shared" si="26"/>
        <v>96.008029155202848</v>
      </c>
      <c r="G255" s="90">
        <f t="shared" si="27"/>
        <v>0.2448449749038219</v>
      </c>
      <c r="H255" s="90">
        <f t="shared" si="21"/>
        <v>96.252874130106676</v>
      </c>
      <c r="I255" s="90">
        <f t="shared" si="22"/>
        <v>-0.11707413010667267</v>
      </c>
      <c r="J255" s="90">
        <f t="shared" si="23"/>
        <v>0.11707413010667267</v>
      </c>
      <c r="K255" s="90">
        <f t="shared" si="24"/>
        <v>1.370635194023412E-2</v>
      </c>
      <c r="L255" s="91">
        <f t="shared" si="25"/>
        <v>1.2177995097213802E-3</v>
      </c>
    </row>
    <row r="256" spans="4:12" x14ac:dyDescent="0.3">
      <c r="D256" s="199">
        <v>43832</v>
      </c>
      <c r="E256" s="137">
        <v>96.9803</v>
      </c>
      <c r="F256" s="200">
        <f t="shared" si="26"/>
        <v>96.50057597992307</v>
      </c>
      <c r="G256" s="90">
        <f t="shared" si="27"/>
        <v>0.26961515988546192</v>
      </c>
      <c r="H256" s="90">
        <f t="shared" si="21"/>
        <v>96.770191139808531</v>
      </c>
      <c r="I256" s="90">
        <f t="shared" si="22"/>
        <v>0.21010886019146824</v>
      </c>
      <c r="J256" s="90">
        <f t="shared" si="23"/>
        <v>0.21010886019146824</v>
      </c>
      <c r="K256" s="90">
        <f t="shared" si="24"/>
        <v>4.4145733130957945E-2</v>
      </c>
      <c r="L256" s="91">
        <f t="shared" si="25"/>
        <v>2.1665107263172854E-3</v>
      </c>
    </row>
    <row r="257" spans="4:12" x14ac:dyDescent="0.3">
      <c r="D257" s="199">
        <v>43833</v>
      </c>
      <c r="E257" s="137">
        <v>96.714699999999993</v>
      </c>
      <c r="F257" s="200">
        <f t="shared" si="26"/>
        <v>97.142872127908376</v>
      </c>
      <c r="G257" s="90">
        <f t="shared" si="27"/>
        <v>0.3068832586954463</v>
      </c>
      <c r="H257" s="90">
        <f t="shared" ref="H257:H320" si="28">F257+G257</f>
        <v>97.449755386603826</v>
      </c>
      <c r="I257" s="90">
        <f t="shared" si="22"/>
        <v>-0.73505538660383252</v>
      </c>
      <c r="J257" s="90">
        <f t="shared" si="23"/>
        <v>0.73505538660383252</v>
      </c>
      <c r="K257" s="90">
        <f t="shared" si="24"/>
        <v>0.54030642137530971</v>
      </c>
      <c r="L257" s="91">
        <f t="shared" si="25"/>
        <v>7.6002447053429576E-3</v>
      </c>
    </row>
    <row r="258" spans="4:12" x14ac:dyDescent="0.3">
      <c r="D258" s="199">
        <v>43836</v>
      </c>
      <c r="E258" s="137">
        <v>96.629300000000001</v>
      </c>
      <c r="F258" s="200">
        <f t="shared" si="26"/>
        <v>96.943126606956369</v>
      </c>
      <c r="G258" s="90">
        <f t="shared" si="27"/>
        <v>0.25622038073070097</v>
      </c>
      <c r="H258" s="90">
        <f t="shared" si="28"/>
        <v>97.199346987687065</v>
      </c>
      <c r="I258" s="90">
        <f t="shared" si="22"/>
        <v>-0.57004698768706419</v>
      </c>
      <c r="J258" s="90">
        <f t="shared" si="23"/>
        <v>0.57004698768706419</v>
      </c>
      <c r="K258" s="90">
        <f t="shared" si="24"/>
        <v>0.32495356817109589</v>
      </c>
      <c r="L258" s="91">
        <f t="shared" si="25"/>
        <v>5.8993181952789082E-3</v>
      </c>
    </row>
    <row r="259" spans="4:12" x14ac:dyDescent="0.3">
      <c r="D259" s="199">
        <v>43837</v>
      </c>
      <c r="E259" s="137">
        <v>96.581800000000001</v>
      </c>
      <c r="F259" s="200">
        <f t="shared" si="26"/>
        <v>96.82477630458456</v>
      </c>
      <c r="G259" s="90">
        <f t="shared" si="27"/>
        <v>0.21876331242045</v>
      </c>
      <c r="H259" s="90">
        <f t="shared" si="28"/>
        <v>97.04353961700501</v>
      </c>
      <c r="I259" s="90">
        <f t="shared" si="22"/>
        <v>-0.46173961700500854</v>
      </c>
      <c r="J259" s="90">
        <f t="shared" si="23"/>
        <v>0.46173961700500854</v>
      </c>
      <c r="K259" s="90">
        <f t="shared" si="24"/>
        <v>0.21320347391193198</v>
      </c>
      <c r="L259" s="91">
        <f t="shared" si="25"/>
        <v>4.7808139525770746E-3</v>
      </c>
    </row>
    <row r="260" spans="4:12" x14ac:dyDescent="0.3">
      <c r="D260" s="199">
        <v>43838</v>
      </c>
      <c r="E260" s="137">
        <v>96.363600000000005</v>
      </c>
      <c r="F260" s="200">
        <f t="shared" si="26"/>
        <v>96.713170649936373</v>
      </c>
      <c r="G260" s="90">
        <f t="shared" si="27"/>
        <v>0.18572641571358628</v>
      </c>
      <c r="H260" s="90">
        <f t="shared" si="28"/>
        <v>96.898897065649962</v>
      </c>
      <c r="I260" s="90">
        <f t="shared" ref="I260:I323" si="29">E260-H260</f>
        <v>-0.53529706564995649</v>
      </c>
      <c r="J260" s="90">
        <f t="shared" ref="J260:J323" si="30">ABS(I260)</f>
        <v>0.53529706564995649</v>
      </c>
      <c r="K260" s="90">
        <f t="shared" ref="K260:K323" si="31">I260^2</f>
        <v>0.28654294849345385</v>
      </c>
      <c r="L260" s="91">
        <f t="shared" ref="L260:L323" si="32">J260/E260</f>
        <v>5.554971645413377E-3</v>
      </c>
    </row>
    <row r="261" spans="4:12" x14ac:dyDescent="0.3">
      <c r="D261" s="199">
        <v>43839</v>
      </c>
      <c r="E261" s="137">
        <v>96.2971</v>
      </c>
      <c r="F261" s="200">
        <f t="shared" ref="F261:F324" si="33">alpha*(E261)+(1-alpha)*(E260+G260)</f>
        <v>96.498881132570887</v>
      </c>
      <c r="G261" s="90">
        <f t="shared" ref="G261:G324" si="34">beta*(F261-F260)+(1-beta)*G260</f>
        <v>0.14572482240567902</v>
      </c>
      <c r="H261" s="90">
        <f t="shared" si="28"/>
        <v>96.644605954976569</v>
      </c>
      <c r="I261" s="90">
        <f t="shared" si="29"/>
        <v>-0.34750595497656889</v>
      </c>
      <c r="J261" s="90">
        <f t="shared" si="30"/>
        <v>0.34750595497656889</v>
      </c>
      <c r="K261" s="90">
        <f t="shared" si="31"/>
        <v>0.12076038874417712</v>
      </c>
      <c r="L261" s="91">
        <f t="shared" si="32"/>
        <v>3.6086855676502085E-3</v>
      </c>
    </row>
    <row r="262" spans="4:12" x14ac:dyDescent="0.3">
      <c r="D262" s="199">
        <v>43840</v>
      </c>
      <c r="E262" s="137">
        <v>95.746700000000004</v>
      </c>
      <c r="F262" s="200">
        <f t="shared" si="33"/>
        <v>96.303599857924553</v>
      </c>
      <c r="G262" s="90">
        <f t="shared" si="34"/>
        <v>0.11162421270047776</v>
      </c>
      <c r="H262" s="90">
        <f t="shared" si="28"/>
        <v>96.41522407062503</v>
      </c>
      <c r="I262" s="90">
        <f t="shared" si="29"/>
        <v>-0.6685240706250255</v>
      </c>
      <c r="J262" s="90">
        <f t="shared" si="30"/>
        <v>0.6685240706250255</v>
      </c>
      <c r="K262" s="90">
        <f t="shared" si="31"/>
        <v>0.44692443300505408</v>
      </c>
      <c r="L262" s="91">
        <f t="shared" si="32"/>
        <v>6.9822152682549425E-3</v>
      </c>
    </row>
    <row r="263" spans="4:12" x14ac:dyDescent="0.3">
      <c r="D263" s="199">
        <v>43843</v>
      </c>
      <c r="E263" s="137">
        <v>96.942400000000006</v>
      </c>
      <c r="F263" s="200">
        <f t="shared" si="33"/>
        <v>96.075139370160386</v>
      </c>
      <c r="G263" s="90">
        <f t="shared" si="34"/>
        <v>7.7615742654013303E-2</v>
      </c>
      <c r="H263" s="90">
        <f t="shared" si="28"/>
        <v>96.152755112814404</v>
      </c>
      <c r="I263" s="90">
        <f t="shared" si="29"/>
        <v>0.78964488718560233</v>
      </c>
      <c r="J263" s="90">
        <f t="shared" si="30"/>
        <v>0.78964488718560233</v>
      </c>
      <c r="K263" s="90">
        <f t="shared" si="31"/>
        <v>0.62353904785836267</v>
      </c>
      <c r="L263" s="91">
        <f t="shared" si="32"/>
        <v>8.1455058590008331E-3</v>
      </c>
    </row>
    <row r="264" spans="4:12" x14ac:dyDescent="0.3">
      <c r="D264" s="199">
        <v>43844</v>
      </c>
      <c r="E264" s="137">
        <v>97.663600000000002</v>
      </c>
      <c r="F264" s="200">
        <f t="shared" si="33"/>
        <v>97.148732594123217</v>
      </c>
      <c r="G264" s="90">
        <f t="shared" si="34"/>
        <v>0.17721349078489509</v>
      </c>
      <c r="H264" s="90">
        <f t="shared" si="28"/>
        <v>97.325946084908111</v>
      </c>
      <c r="I264" s="90">
        <f t="shared" si="29"/>
        <v>0.33765391509189158</v>
      </c>
      <c r="J264" s="90">
        <f t="shared" si="30"/>
        <v>0.33765391509189158</v>
      </c>
      <c r="K264" s="90">
        <f t="shared" si="31"/>
        <v>0.11401016637688233</v>
      </c>
      <c r="L264" s="91">
        <f t="shared" si="32"/>
        <v>3.4573158791186436E-3</v>
      </c>
    </row>
    <row r="265" spans="4:12" x14ac:dyDescent="0.3">
      <c r="D265" s="199">
        <v>43845</v>
      </c>
      <c r="E265" s="137">
        <v>97.540199999999999</v>
      </c>
      <c r="F265" s="200">
        <f t="shared" si="33"/>
        <v>97.780690792627922</v>
      </c>
      <c r="G265" s="90">
        <f t="shared" si="34"/>
        <v>0.22268796155687609</v>
      </c>
      <c r="H265" s="90">
        <f t="shared" si="28"/>
        <v>98.003378754184794</v>
      </c>
      <c r="I265" s="90">
        <f t="shared" si="29"/>
        <v>-0.46317875418479559</v>
      </c>
      <c r="J265" s="90">
        <f t="shared" si="30"/>
        <v>0.46317875418479559</v>
      </c>
      <c r="K265" s="90">
        <f t="shared" si="31"/>
        <v>0.2145345583281793</v>
      </c>
      <c r="L265" s="91">
        <f t="shared" si="32"/>
        <v>4.7485934433679202E-3</v>
      </c>
    </row>
    <row r="266" spans="4:12" x14ac:dyDescent="0.3">
      <c r="D266" s="199">
        <v>43846</v>
      </c>
      <c r="E266" s="137">
        <v>98.090599999999995</v>
      </c>
      <c r="F266" s="200">
        <f t="shared" si="33"/>
        <v>97.82843036924551</v>
      </c>
      <c r="G266" s="90">
        <f t="shared" si="34"/>
        <v>0.20519312306294724</v>
      </c>
      <c r="H266" s="90">
        <f t="shared" si="28"/>
        <v>98.03362349230845</v>
      </c>
      <c r="I266" s="90">
        <f t="shared" si="29"/>
        <v>5.6976507691544498E-2</v>
      </c>
      <c r="J266" s="90">
        <f t="shared" si="30"/>
        <v>5.6976507691544498E-2</v>
      </c>
      <c r="K266" s="90">
        <f t="shared" si="31"/>
        <v>3.2463224287246294E-3</v>
      </c>
      <c r="L266" s="91">
        <f t="shared" si="32"/>
        <v>5.8085594023835616E-4</v>
      </c>
    </row>
    <row r="267" spans="4:12" x14ac:dyDescent="0.3">
      <c r="D267" s="199">
        <v>43847</v>
      </c>
      <c r="E267" s="137">
        <v>99.191299999999998</v>
      </c>
      <c r="F267" s="200">
        <f t="shared" si="33"/>
        <v>98.474894498450354</v>
      </c>
      <c r="G267" s="90">
        <f t="shared" si="34"/>
        <v>0.24932022367713691</v>
      </c>
      <c r="H267" s="90">
        <f t="shared" si="28"/>
        <v>98.724214722127485</v>
      </c>
      <c r="I267" s="90">
        <f t="shared" si="29"/>
        <v>0.46708527787251342</v>
      </c>
      <c r="J267" s="90">
        <f t="shared" si="30"/>
        <v>0.46708527787251342</v>
      </c>
      <c r="K267" s="90">
        <f t="shared" si="31"/>
        <v>0.21816865680524308</v>
      </c>
      <c r="L267" s="91">
        <f t="shared" si="32"/>
        <v>4.7089339273959857E-3</v>
      </c>
    </row>
    <row r="268" spans="4:12" x14ac:dyDescent="0.3">
      <c r="D268" s="199">
        <v>43851</v>
      </c>
      <c r="E268" s="137">
        <v>99.238799999999998</v>
      </c>
      <c r="F268" s="200">
        <f t="shared" si="33"/>
        <v>99.400256178941703</v>
      </c>
      <c r="G268" s="90">
        <f t="shared" si="34"/>
        <v>0.31692436935855817</v>
      </c>
      <c r="H268" s="90">
        <f t="shared" si="28"/>
        <v>99.717180548300263</v>
      </c>
      <c r="I268" s="90">
        <f t="shared" si="29"/>
        <v>-0.47838054830026522</v>
      </c>
      <c r="J268" s="90">
        <f t="shared" si="30"/>
        <v>0.47838054830026522</v>
      </c>
      <c r="K268" s="90">
        <f t="shared" si="31"/>
        <v>0.22884794899206237</v>
      </c>
      <c r="L268" s="91">
        <f t="shared" si="32"/>
        <v>4.8204991223217654E-3</v>
      </c>
    </row>
    <row r="269" spans="4:12" x14ac:dyDescent="0.3">
      <c r="D269" s="199">
        <v>43852</v>
      </c>
      <c r="E269" s="137">
        <v>99.153400000000005</v>
      </c>
      <c r="F269" s="200">
        <f t="shared" si="33"/>
        <v>99.475259495486853</v>
      </c>
      <c r="G269" s="90">
        <f t="shared" si="34"/>
        <v>0.29273226407721731</v>
      </c>
      <c r="H269" s="90">
        <f t="shared" si="28"/>
        <v>99.767991759564069</v>
      </c>
      <c r="I269" s="90">
        <f t="shared" si="29"/>
        <v>-0.61459175956406398</v>
      </c>
      <c r="J269" s="90">
        <f t="shared" si="30"/>
        <v>0.61459175956406398</v>
      </c>
      <c r="K269" s="90">
        <f t="shared" si="31"/>
        <v>0.37772303092405224</v>
      </c>
      <c r="L269" s="91">
        <f t="shared" si="32"/>
        <v>6.1983931924075621E-3</v>
      </c>
    </row>
    <row r="270" spans="4:12" x14ac:dyDescent="0.3">
      <c r="D270" s="199">
        <v>43853</v>
      </c>
      <c r="E270" s="137">
        <v>97.758499999999998</v>
      </c>
      <c r="F270" s="200">
        <f t="shared" si="33"/>
        <v>99.108605811261782</v>
      </c>
      <c r="G270" s="90">
        <f t="shared" si="34"/>
        <v>0.22679366924698852</v>
      </c>
      <c r="H270" s="90">
        <f t="shared" si="28"/>
        <v>99.335399480508769</v>
      </c>
      <c r="I270" s="90">
        <f t="shared" si="29"/>
        <v>-1.5768994805087715</v>
      </c>
      <c r="J270" s="90">
        <f t="shared" si="30"/>
        <v>1.5768994805087715</v>
      </c>
      <c r="K270" s="90">
        <f t="shared" si="31"/>
        <v>2.4866119716288333</v>
      </c>
      <c r="L270" s="91">
        <f t="shared" si="32"/>
        <v>1.6130561337467039E-2</v>
      </c>
    </row>
    <row r="271" spans="4:12" x14ac:dyDescent="0.3">
      <c r="D271" s="199">
        <v>43854</v>
      </c>
      <c r="E271" s="137">
        <v>96.819100000000006</v>
      </c>
      <c r="F271" s="200">
        <f t="shared" si="33"/>
        <v>97.752054935397595</v>
      </c>
      <c r="G271" s="90">
        <f t="shared" si="34"/>
        <v>6.8459214735870966E-2</v>
      </c>
      <c r="H271" s="90">
        <f t="shared" si="28"/>
        <v>97.820514150133462</v>
      </c>
      <c r="I271" s="90">
        <f t="shared" si="29"/>
        <v>-1.0014141501334564</v>
      </c>
      <c r="J271" s="90">
        <f t="shared" si="30"/>
        <v>1.0014141501334564</v>
      </c>
      <c r="K271" s="90">
        <f t="shared" si="31"/>
        <v>1.0028303000875127</v>
      </c>
      <c r="L271" s="91">
        <f t="shared" si="32"/>
        <v>1.0343146653227062E-2</v>
      </c>
    </row>
    <row r="272" spans="4:12" x14ac:dyDescent="0.3">
      <c r="D272" s="199">
        <v>43857</v>
      </c>
      <c r="E272" s="137">
        <v>95.120500000000007</v>
      </c>
      <c r="F272" s="200">
        <f t="shared" si="33"/>
        <v>96.534147371788706</v>
      </c>
      <c r="G272" s="90">
        <f t="shared" si="34"/>
        <v>-6.0177463098605104E-2</v>
      </c>
      <c r="H272" s="90">
        <f t="shared" si="28"/>
        <v>96.473969908690094</v>
      </c>
      <c r="I272" s="90">
        <f t="shared" si="29"/>
        <v>-1.3534699086900872</v>
      </c>
      <c r="J272" s="90">
        <f t="shared" si="30"/>
        <v>1.3534699086900872</v>
      </c>
      <c r="K272" s="90">
        <f t="shared" si="31"/>
        <v>1.8318807937295529</v>
      </c>
      <c r="L272" s="91">
        <f t="shared" si="32"/>
        <v>1.4229003303074386E-2</v>
      </c>
    </row>
    <row r="273" spans="4:12" x14ac:dyDescent="0.3">
      <c r="D273" s="199">
        <v>43858</v>
      </c>
      <c r="E273" s="137">
        <v>95.281800000000004</v>
      </c>
      <c r="F273" s="200">
        <f t="shared" si="33"/>
        <v>95.10461802952112</v>
      </c>
      <c r="G273" s="90">
        <f t="shared" si="34"/>
        <v>-0.19711265101550315</v>
      </c>
      <c r="H273" s="90">
        <f t="shared" si="28"/>
        <v>94.907505378505618</v>
      </c>
      <c r="I273" s="90">
        <f t="shared" si="29"/>
        <v>0.37429462149438564</v>
      </c>
      <c r="J273" s="90">
        <f t="shared" si="30"/>
        <v>0.37429462149438564</v>
      </c>
      <c r="K273" s="90">
        <f t="shared" si="31"/>
        <v>0.14009646367962542</v>
      </c>
      <c r="L273" s="91">
        <f t="shared" si="32"/>
        <v>3.9282908330277727E-3</v>
      </c>
    </row>
    <row r="274" spans="4:12" x14ac:dyDescent="0.3">
      <c r="D274" s="199">
        <v>43859</v>
      </c>
      <c r="E274" s="137">
        <v>94.740899999999996</v>
      </c>
      <c r="F274" s="200">
        <f t="shared" si="33"/>
        <v>95.01592987918761</v>
      </c>
      <c r="G274" s="90">
        <f t="shared" si="34"/>
        <v>-0.1862702009473039</v>
      </c>
      <c r="H274" s="90">
        <f t="shared" si="28"/>
        <v>94.829659678240304</v>
      </c>
      <c r="I274" s="90">
        <f t="shared" si="29"/>
        <v>-8.8759678240307949E-2</v>
      </c>
      <c r="J274" s="90">
        <f t="shared" si="30"/>
        <v>8.8759678240307949E-2</v>
      </c>
      <c r="K274" s="90">
        <f t="shared" si="31"/>
        <v>7.8782804813229967E-3</v>
      </c>
      <c r="L274" s="91">
        <f t="shared" si="32"/>
        <v>9.3686758559722303E-4</v>
      </c>
    </row>
    <row r="275" spans="4:12" x14ac:dyDescent="0.3">
      <c r="D275" s="199">
        <v>43860</v>
      </c>
      <c r="E275" s="137">
        <v>93.175200000000004</v>
      </c>
      <c r="F275" s="200">
        <f t="shared" si="33"/>
        <v>94.278743839242154</v>
      </c>
      <c r="G275" s="90">
        <f t="shared" si="34"/>
        <v>-0.24136178484711912</v>
      </c>
      <c r="H275" s="90">
        <f t="shared" si="28"/>
        <v>94.037382054395039</v>
      </c>
      <c r="I275" s="90">
        <f t="shared" si="29"/>
        <v>-0.86218205439503492</v>
      </c>
      <c r="J275" s="90">
        <f t="shared" si="30"/>
        <v>0.86218205439503492</v>
      </c>
      <c r="K275" s="90">
        <f t="shared" si="31"/>
        <v>0.74335789492084292</v>
      </c>
      <c r="L275" s="91">
        <f t="shared" si="32"/>
        <v>9.2533426748215714E-3</v>
      </c>
    </row>
    <row r="276" spans="4:12" x14ac:dyDescent="0.3">
      <c r="D276" s="199">
        <v>43861</v>
      </c>
      <c r="E276" s="137">
        <v>91.381699999999995</v>
      </c>
      <c r="F276" s="200">
        <f t="shared" si="33"/>
        <v>92.623410572122324</v>
      </c>
      <c r="G276" s="90">
        <f t="shared" si="34"/>
        <v>-0.38275893307439013</v>
      </c>
      <c r="H276" s="90">
        <f t="shared" si="28"/>
        <v>92.24065163904794</v>
      </c>
      <c r="I276" s="90">
        <f t="shared" si="29"/>
        <v>-0.85895163904794458</v>
      </c>
      <c r="J276" s="90">
        <f t="shared" si="30"/>
        <v>0.85895163904794458</v>
      </c>
      <c r="K276" s="90">
        <f t="shared" si="31"/>
        <v>0.73779791822315044</v>
      </c>
      <c r="L276" s="91">
        <f t="shared" si="32"/>
        <v>9.3996023169621995E-3</v>
      </c>
    </row>
    <row r="277" spans="4:12" x14ac:dyDescent="0.3">
      <c r="D277" s="199">
        <v>43864</v>
      </c>
      <c r="E277" s="137">
        <v>94.2</v>
      </c>
      <c r="F277" s="200">
        <f t="shared" si="33"/>
        <v>91.639152853540494</v>
      </c>
      <c r="G277" s="90">
        <f t="shared" si="34"/>
        <v>-0.44290881162513412</v>
      </c>
      <c r="H277" s="90">
        <f t="shared" si="28"/>
        <v>91.196244041915364</v>
      </c>
      <c r="I277" s="90">
        <f t="shared" si="29"/>
        <v>3.0037559580846391</v>
      </c>
      <c r="J277" s="90">
        <f t="shared" si="30"/>
        <v>3.0037559580846391</v>
      </c>
      <c r="K277" s="90">
        <f t="shared" si="31"/>
        <v>9.0225498557289683</v>
      </c>
      <c r="L277" s="91">
        <f t="shared" si="32"/>
        <v>3.1887005924465382E-2</v>
      </c>
    </row>
    <row r="278" spans="4:12" x14ac:dyDescent="0.3">
      <c r="D278" s="199">
        <v>43865</v>
      </c>
      <c r="E278" s="137">
        <v>96.202200000000005</v>
      </c>
      <c r="F278" s="200">
        <f t="shared" si="33"/>
        <v>94.24611295069991</v>
      </c>
      <c r="G278" s="90">
        <f t="shared" si="34"/>
        <v>-0.13792192074667914</v>
      </c>
      <c r="H278" s="90">
        <f t="shared" si="28"/>
        <v>94.108191029953232</v>
      </c>
      <c r="I278" s="90">
        <f t="shared" si="29"/>
        <v>2.0940089700467723</v>
      </c>
      <c r="J278" s="90">
        <f t="shared" si="30"/>
        <v>2.0940089700467723</v>
      </c>
      <c r="K278" s="90">
        <f t="shared" si="31"/>
        <v>4.3848735666363439</v>
      </c>
      <c r="L278" s="91">
        <f t="shared" si="32"/>
        <v>2.1766747226641098E-2</v>
      </c>
    </row>
    <row r="279" spans="4:12" x14ac:dyDescent="0.3">
      <c r="D279" s="199">
        <v>43866</v>
      </c>
      <c r="E279" s="137">
        <v>95.405199999999994</v>
      </c>
      <c r="F279" s="200">
        <f t="shared" si="33"/>
        <v>95.932462463402672</v>
      </c>
      <c r="G279" s="90">
        <f t="shared" si="34"/>
        <v>4.4505222598264962E-2</v>
      </c>
      <c r="H279" s="90">
        <f t="shared" si="28"/>
        <v>95.976967686000933</v>
      </c>
      <c r="I279" s="90">
        <f t="shared" si="29"/>
        <v>-0.57176768600093908</v>
      </c>
      <c r="J279" s="90">
        <f t="shared" si="30"/>
        <v>0.57176768600093908</v>
      </c>
      <c r="K279" s="90">
        <f t="shared" si="31"/>
        <v>0.32691828675486845</v>
      </c>
      <c r="L279" s="91">
        <f t="shared" si="32"/>
        <v>5.9930453057164511E-3</v>
      </c>
    </row>
    <row r="280" spans="4:12" x14ac:dyDescent="0.3">
      <c r="D280" s="199">
        <v>43867</v>
      </c>
      <c r="E280" s="137">
        <v>95.148899999999998</v>
      </c>
      <c r="F280" s="200">
        <f t="shared" si="33"/>
        <v>95.389544178078609</v>
      </c>
      <c r="G280" s="90">
        <f t="shared" si="34"/>
        <v>-1.4237128193967857E-2</v>
      </c>
      <c r="H280" s="90">
        <f t="shared" si="28"/>
        <v>95.37530704988464</v>
      </c>
      <c r="I280" s="90">
        <f t="shared" si="29"/>
        <v>-0.22640704988464222</v>
      </c>
      <c r="J280" s="90">
        <f t="shared" si="30"/>
        <v>0.22640704988464222</v>
      </c>
      <c r="K280" s="90">
        <f t="shared" si="31"/>
        <v>5.1260152237466869E-2</v>
      </c>
      <c r="L280" s="91">
        <f t="shared" si="32"/>
        <v>2.3795025468990416E-3</v>
      </c>
    </row>
    <row r="281" spans="4:12" x14ac:dyDescent="0.3">
      <c r="D281" s="199">
        <v>43868</v>
      </c>
      <c r="E281" s="137">
        <v>94.3613</v>
      </c>
      <c r="F281" s="200">
        <f t="shared" si="33"/>
        <v>94.979990297444829</v>
      </c>
      <c r="G281" s="90">
        <f t="shared" si="34"/>
        <v>-5.376880343794907E-2</v>
      </c>
      <c r="H281" s="90">
        <f t="shared" si="28"/>
        <v>94.926221494006882</v>
      </c>
      <c r="I281" s="90">
        <f t="shared" si="29"/>
        <v>-0.56492149400688163</v>
      </c>
      <c r="J281" s="90">
        <f t="shared" si="30"/>
        <v>0.56492149400688163</v>
      </c>
      <c r="K281" s="90">
        <f t="shared" si="31"/>
        <v>0.31913629439096719</v>
      </c>
      <c r="L281" s="91">
        <f t="shared" si="32"/>
        <v>5.9867921913632138E-3</v>
      </c>
    </row>
    <row r="282" spans="4:12" x14ac:dyDescent="0.3">
      <c r="D282" s="199">
        <v>43871</v>
      </c>
      <c r="E282" s="137">
        <v>94.911699999999996</v>
      </c>
      <c r="F282" s="200">
        <f t="shared" si="33"/>
        <v>94.428364957249642</v>
      </c>
      <c r="G282" s="90">
        <f t="shared" si="34"/>
        <v>-0.10355445711367289</v>
      </c>
      <c r="H282" s="90">
        <f t="shared" si="28"/>
        <v>94.324810500135968</v>
      </c>
      <c r="I282" s="90">
        <f t="shared" si="29"/>
        <v>0.58688949986402861</v>
      </c>
      <c r="J282" s="90">
        <f t="shared" si="30"/>
        <v>0.58688949986402861</v>
      </c>
      <c r="K282" s="90">
        <f t="shared" si="31"/>
        <v>0.34443928505064964</v>
      </c>
      <c r="L282" s="91">
        <f t="shared" si="32"/>
        <v>6.1835316390289989E-3</v>
      </c>
    </row>
    <row r="283" spans="4:12" x14ac:dyDescent="0.3">
      <c r="D283" s="199">
        <v>43872</v>
      </c>
      <c r="E283" s="137">
        <v>94.911699999999996</v>
      </c>
      <c r="F283" s="200">
        <f t="shared" si="33"/>
        <v>94.828856434309074</v>
      </c>
      <c r="G283" s="90">
        <f t="shared" si="34"/>
        <v>-5.3149863696362348E-2</v>
      </c>
      <c r="H283" s="90">
        <f t="shared" si="28"/>
        <v>94.775706570612712</v>
      </c>
      <c r="I283" s="90">
        <f t="shared" si="29"/>
        <v>0.13599342938728398</v>
      </c>
      <c r="J283" s="90">
        <f t="shared" si="30"/>
        <v>0.13599342938728398</v>
      </c>
      <c r="K283" s="90">
        <f t="shared" si="31"/>
        <v>1.8494212836514194E-2</v>
      </c>
      <c r="L283" s="91">
        <f t="shared" si="32"/>
        <v>1.4328415715584484E-3</v>
      </c>
    </row>
    <row r="284" spans="4:12" x14ac:dyDescent="0.3">
      <c r="D284" s="199">
        <v>43873</v>
      </c>
      <c r="E284" s="137">
        <v>97.739500000000007</v>
      </c>
      <c r="F284" s="200">
        <f t="shared" si="33"/>
        <v>95.434740109042906</v>
      </c>
      <c r="G284" s="90">
        <f t="shared" si="34"/>
        <v>1.2753490146657075E-2</v>
      </c>
      <c r="H284" s="90">
        <f t="shared" si="28"/>
        <v>95.447493599189556</v>
      </c>
      <c r="I284" s="90">
        <f t="shared" si="29"/>
        <v>2.2920064008104504</v>
      </c>
      <c r="J284" s="90">
        <f t="shared" si="30"/>
        <v>2.2920064008104504</v>
      </c>
      <c r="K284" s="90">
        <f t="shared" si="31"/>
        <v>5.2532933413560752</v>
      </c>
      <c r="L284" s="91">
        <f t="shared" si="32"/>
        <v>2.3450154756372299E-2</v>
      </c>
    </row>
    <row r="285" spans="4:12" x14ac:dyDescent="0.3">
      <c r="D285" s="199">
        <v>43874</v>
      </c>
      <c r="E285" s="137">
        <v>98.090599999999995</v>
      </c>
      <c r="F285" s="200">
        <f t="shared" si="33"/>
        <v>97.819922792117339</v>
      </c>
      <c r="G285" s="90">
        <f t="shared" si="34"/>
        <v>0.24999640943943466</v>
      </c>
      <c r="H285" s="90">
        <f t="shared" si="28"/>
        <v>98.069919201556772</v>
      </c>
      <c r="I285" s="90">
        <f t="shared" si="29"/>
        <v>2.0680798443223125E-2</v>
      </c>
      <c r="J285" s="90">
        <f t="shared" si="30"/>
        <v>2.0680798443223125E-2</v>
      </c>
      <c r="K285" s="90">
        <f t="shared" si="31"/>
        <v>4.2769542424922003E-4</v>
      </c>
      <c r="L285" s="91">
        <f t="shared" si="32"/>
        <v>2.108336419924348E-4</v>
      </c>
    </row>
    <row r="286" spans="4:12" x14ac:dyDescent="0.3">
      <c r="D286" s="199">
        <v>43875</v>
      </c>
      <c r="E286" s="137">
        <v>98.251900000000006</v>
      </c>
      <c r="F286" s="200">
        <f t="shared" si="33"/>
        <v>98.322857127551543</v>
      </c>
      <c r="G286" s="90">
        <f t="shared" si="34"/>
        <v>0.27529020203891164</v>
      </c>
      <c r="H286" s="90">
        <f t="shared" si="28"/>
        <v>98.598147329590461</v>
      </c>
      <c r="I286" s="90">
        <f t="shared" si="29"/>
        <v>-0.34624732959045446</v>
      </c>
      <c r="J286" s="90">
        <f t="shared" si="30"/>
        <v>0.34624732959045446</v>
      </c>
      <c r="K286" s="90">
        <f t="shared" si="31"/>
        <v>0.11988721324852079</v>
      </c>
      <c r="L286" s="91">
        <f t="shared" si="32"/>
        <v>3.5240776981458315E-3</v>
      </c>
    </row>
    <row r="287" spans="4:12" x14ac:dyDescent="0.3">
      <c r="D287" s="199">
        <v>43879</v>
      </c>
      <c r="E287" s="137">
        <v>96.790599999999998</v>
      </c>
      <c r="F287" s="200">
        <f t="shared" si="33"/>
        <v>98.179872161631138</v>
      </c>
      <c r="G287" s="90">
        <f t="shared" si="34"/>
        <v>0.23346268524297994</v>
      </c>
      <c r="H287" s="90">
        <f t="shared" si="28"/>
        <v>98.413334846874122</v>
      </c>
      <c r="I287" s="90">
        <f t="shared" si="29"/>
        <v>-1.6227348468741241</v>
      </c>
      <c r="J287" s="90">
        <f t="shared" si="30"/>
        <v>1.6227348468741241</v>
      </c>
      <c r="K287" s="90">
        <f t="shared" si="31"/>
        <v>2.6332683832595869</v>
      </c>
      <c r="L287" s="91">
        <f t="shared" si="32"/>
        <v>1.6765417787203758E-2</v>
      </c>
    </row>
    <row r="288" spans="4:12" x14ac:dyDescent="0.3">
      <c r="D288" s="199">
        <v>43880</v>
      </c>
      <c r="E288" s="137">
        <v>97.227099999999993</v>
      </c>
      <c r="F288" s="200">
        <f t="shared" si="33"/>
        <v>97.064670148194395</v>
      </c>
      <c r="G288" s="90">
        <f t="shared" si="34"/>
        <v>9.8596215375007609E-2</v>
      </c>
      <c r="H288" s="90">
        <f t="shared" si="28"/>
        <v>97.163266363569406</v>
      </c>
      <c r="I288" s="90">
        <f t="shared" si="29"/>
        <v>6.3833636430587148E-2</v>
      </c>
      <c r="J288" s="90">
        <f t="shared" si="30"/>
        <v>6.3833636430587148E-2</v>
      </c>
      <c r="K288" s="90">
        <f t="shared" si="31"/>
        <v>4.0747331399523827E-3</v>
      </c>
      <c r="L288" s="91">
        <f t="shared" si="32"/>
        <v>6.565416065128668E-4</v>
      </c>
    </row>
    <row r="289" spans="4:12" x14ac:dyDescent="0.3">
      <c r="D289" s="199">
        <v>43881</v>
      </c>
      <c r="E289" s="137">
        <v>97.293499999999995</v>
      </c>
      <c r="F289" s="200">
        <f t="shared" si="33"/>
        <v>97.319256972299996</v>
      </c>
      <c r="G289" s="90">
        <f t="shared" si="34"/>
        <v>0.11419527624806697</v>
      </c>
      <c r="H289" s="90">
        <f t="shared" si="28"/>
        <v>97.433452248548065</v>
      </c>
      <c r="I289" s="90">
        <f t="shared" si="29"/>
        <v>-0.1399522485480702</v>
      </c>
      <c r="J289" s="90">
        <f t="shared" si="30"/>
        <v>0.1399522485480702</v>
      </c>
      <c r="K289" s="90">
        <f t="shared" si="31"/>
        <v>1.9586631873660817E-2</v>
      </c>
      <c r="L289" s="91">
        <f t="shared" si="32"/>
        <v>1.438454249750191E-3</v>
      </c>
    </row>
    <row r="290" spans="4:12" x14ac:dyDescent="0.3">
      <c r="D290" s="199">
        <v>43882</v>
      </c>
      <c r="E290" s="137">
        <v>95.129900000000006</v>
      </c>
      <c r="F290" s="200">
        <f t="shared" si="33"/>
        <v>96.952136220998455</v>
      </c>
      <c r="G290" s="90">
        <f t="shared" si="34"/>
        <v>6.6063673493106101E-2</v>
      </c>
      <c r="H290" s="90">
        <f t="shared" si="28"/>
        <v>97.018199894491559</v>
      </c>
      <c r="I290" s="90">
        <f t="shared" si="29"/>
        <v>-1.8882998944915528</v>
      </c>
      <c r="J290" s="90">
        <f t="shared" si="30"/>
        <v>1.8882998944915528</v>
      </c>
      <c r="K290" s="90">
        <f t="shared" si="31"/>
        <v>3.5656764915368093</v>
      </c>
      <c r="L290" s="91">
        <f t="shared" si="32"/>
        <v>1.9849699142872563E-2</v>
      </c>
    </row>
    <row r="291" spans="4:12" x14ac:dyDescent="0.3">
      <c r="D291" s="199">
        <v>43885</v>
      </c>
      <c r="E291" s="137">
        <v>91.011600000000001</v>
      </c>
      <c r="F291" s="200">
        <f t="shared" si="33"/>
        <v>94.359090938794495</v>
      </c>
      <c r="G291" s="90">
        <f t="shared" si="34"/>
        <v>-0.19984722207660052</v>
      </c>
      <c r="H291" s="90">
        <f t="shared" si="28"/>
        <v>94.159243716717896</v>
      </c>
      <c r="I291" s="90">
        <f t="shared" si="29"/>
        <v>-3.1476437167178943</v>
      </c>
      <c r="J291" s="90">
        <f t="shared" si="30"/>
        <v>3.1476437167178943</v>
      </c>
      <c r="K291" s="90">
        <f t="shared" si="31"/>
        <v>9.9076609673936407</v>
      </c>
      <c r="L291" s="91">
        <f t="shared" si="32"/>
        <v>3.4585082744594035E-2</v>
      </c>
    </row>
    <row r="292" spans="4:12" x14ac:dyDescent="0.3">
      <c r="D292" s="199">
        <v>43886</v>
      </c>
      <c r="E292" s="137">
        <v>88.155299999999997</v>
      </c>
      <c r="F292" s="200">
        <f t="shared" si="33"/>
        <v>90.280462222338727</v>
      </c>
      <c r="G292" s="90">
        <f t="shared" si="34"/>
        <v>-0.5877253715145172</v>
      </c>
      <c r="H292" s="90">
        <f t="shared" si="28"/>
        <v>89.692736850824204</v>
      </c>
      <c r="I292" s="90">
        <f t="shared" si="29"/>
        <v>-1.5374368508242071</v>
      </c>
      <c r="J292" s="90">
        <f t="shared" si="30"/>
        <v>1.5374368508242071</v>
      </c>
      <c r="K292" s="90">
        <f t="shared" si="31"/>
        <v>2.3637120702722552</v>
      </c>
      <c r="L292" s="91">
        <f t="shared" si="32"/>
        <v>1.7440095499921243E-2</v>
      </c>
    </row>
    <row r="293" spans="4:12" x14ac:dyDescent="0.3">
      <c r="D293" s="199">
        <v>43887</v>
      </c>
      <c r="E293" s="137">
        <v>87.301299999999998</v>
      </c>
      <c r="F293" s="200">
        <f t="shared" si="33"/>
        <v>87.514319702788384</v>
      </c>
      <c r="G293" s="90">
        <f t="shared" si="34"/>
        <v>-0.8055670863180997</v>
      </c>
      <c r="H293" s="90">
        <f t="shared" si="28"/>
        <v>86.708752616470278</v>
      </c>
      <c r="I293" s="90">
        <f t="shared" si="29"/>
        <v>0.5925473835297197</v>
      </c>
      <c r="J293" s="90">
        <f t="shared" si="30"/>
        <v>0.5925473835297197</v>
      </c>
      <c r="K293" s="90">
        <f t="shared" si="31"/>
        <v>0.35111240172791675</v>
      </c>
      <c r="L293" s="91">
        <f t="shared" si="32"/>
        <v>6.787383275274477E-3</v>
      </c>
    </row>
    <row r="294" spans="4:12" x14ac:dyDescent="0.3">
      <c r="D294" s="199">
        <v>43888</v>
      </c>
      <c r="E294" s="137">
        <v>84.027500000000003</v>
      </c>
      <c r="F294" s="200">
        <f t="shared" si="33"/>
        <v>86.002086330945531</v>
      </c>
      <c r="G294" s="90">
        <f t="shared" si="34"/>
        <v>-0.87623371487057511</v>
      </c>
      <c r="H294" s="90">
        <f t="shared" si="28"/>
        <v>85.125852616074951</v>
      </c>
      <c r="I294" s="90">
        <f t="shared" si="29"/>
        <v>-1.0983526160749477</v>
      </c>
      <c r="J294" s="90">
        <f t="shared" si="30"/>
        <v>1.0983526160749477</v>
      </c>
      <c r="K294" s="90">
        <f t="shared" si="31"/>
        <v>1.2063784692386814</v>
      </c>
      <c r="L294" s="91">
        <f t="shared" si="32"/>
        <v>1.3071347071791349E-2</v>
      </c>
    </row>
    <row r="295" spans="4:12" x14ac:dyDescent="0.3">
      <c r="D295" s="199">
        <v>43889</v>
      </c>
      <c r="E295" s="137">
        <v>85.050399999999996</v>
      </c>
      <c r="F295" s="200">
        <f t="shared" si="33"/>
        <v>83.531093028103541</v>
      </c>
      <c r="G295" s="90">
        <f t="shared" si="34"/>
        <v>-1.0357096736677167</v>
      </c>
      <c r="H295" s="90">
        <f t="shared" si="28"/>
        <v>82.49538335443583</v>
      </c>
      <c r="I295" s="90">
        <f t="shared" si="29"/>
        <v>2.5550166455641659</v>
      </c>
      <c r="J295" s="90">
        <f t="shared" si="30"/>
        <v>2.5550166455641659</v>
      </c>
      <c r="K295" s="90">
        <f t="shared" si="31"/>
        <v>6.5281100591099621</v>
      </c>
      <c r="L295" s="91">
        <f t="shared" si="32"/>
        <v>3.0041206691140382E-2</v>
      </c>
    </row>
    <row r="296" spans="4:12" x14ac:dyDescent="0.3">
      <c r="D296" s="199">
        <v>43892</v>
      </c>
      <c r="E296" s="137">
        <v>88.190600000000003</v>
      </c>
      <c r="F296" s="200">
        <f t="shared" si="33"/>
        <v>84.849872261065826</v>
      </c>
      <c r="G296" s="90">
        <f t="shared" si="34"/>
        <v>-0.80026078300471659</v>
      </c>
      <c r="H296" s="90">
        <f t="shared" si="28"/>
        <v>84.049611478061109</v>
      </c>
      <c r="I296" s="90">
        <f t="shared" si="29"/>
        <v>4.140988521938894</v>
      </c>
      <c r="J296" s="90">
        <f t="shared" si="30"/>
        <v>4.140988521938894</v>
      </c>
      <c r="K296" s="90">
        <f t="shared" si="31"/>
        <v>17.147785938829667</v>
      </c>
      <c r="L296" s="91">
        <f t="shared" si="32"/>
        <v>4.6954987514983386E-2</v>
      </c>
    </row>
    <row r="297" spans="4:12" x14ac:dyDescent="0.3">
      <c r="D297" s="199">
        <v>43893</v>
      </c>
      <c r="E297" s="137">
        <v>86.525300000000001</v>
      </c>
      <c r="F297" s="200">
        <f t="shared" si="33"/>
        <v>87.217331373596224</v>
      </c>
      <c r="G297" s="90">
        <f t="shared" si="34"/>
        <v>-0.48348879345120521</v>
      </c>
      <c r="H297" s="90">
        <f t="shared" si="28"/>
        <v>86.733842580145023</v>
      </c>
      <c r="I297" s="90">
        <f t="shared" si="29"/>
        <v>-0.20854258014502136</v>
      </c>
      <c r="J297" s="90">
        <f t="shared" si="30"/>
        <v>0.20854258014502136</v>
      </c>
      <c r="K297" s="90">
        <f t="shared" si="31"/>
        <v>4.3490007733542654E-2</v>
      </c>
      <c r="L297" s="91">
        <f t="shared" si="32"/>
        <v>2.4101919339779387E-3</v>
      </c>
    </row>
    <row r="298" spans="4:12" x14ac:dyDescent="0.3">
      <c r="D298" s="199">
        <v>43894</v>
      </c>
      <c r="E298" s="137">
        <v>89.246799999999993</v>
      </c>
      <c r="F298" s="200">
        <f t="shared" si="33"/>
        <v>86.682808965239047</v>
      </c>
      <c r="G298" s="90">
        <f t="shared" si="34"/>
        <v>-0.48859215494180236</v>
      </c>
      <c r="H298" s="90">
        <f t="shared" si="28"/>
        <v>86.194216810297249</v>
      </c>
      <c r="I298" s="90">
        <f t="shared" si="29"/>
        <v>3.0525831897027444</v>
      </c>
      <c r="J298" s="90">
        <f t="shared" si="30"/>
        <v>3.0525831897027444</v>
      </c>
      <c r="K298" s="90">
        <f t="shared" si="31"/>
        <v>9.3182641300557822</v>
      </c>
      <c r="L298" s="91">
        <f t="shared" si="32"/>
        <v>3.4203839125915382E-2</v>
      </c>
    </row>
    <row r="299" spans="4:12" x14ac:dyDescent="0.3">
      <c r="D299" s="199">
        <v>43895</v>
      </c>
      <c r="E299" s="137">
        <v>86.192300000000003</v>
      </c>
      <c r="F299" s="200">
        <f t="shared" si="33"/>
        <v>88.245026276046559</v>
      </c>
      <c r="G299" s="90">
        <f t="shared" si="34"/>
        <v>-0.28351120836687094</v>
      </c>
      <c r="H299" s="90">
        <f t="shared" si="28"/>
        <v>87.961515067679684</v>
      </c>
      <c r="I299" s="90">
        <f t="shared" si="29"/>
        <v>-1.7692150676796814</v>
      </c>
      <c r="J299" s="90">
        <f t="shared" si="30"/>
        <v>1.7692150676796814</v>
      </c>
      <c r="K299" s="90">
        <f t="shared" si="31"/>
        <v>3.1301219557048197</v>
      </c>
      <c r="L299" s="91">
        <f t="shared" si="32"/>
        <v>2.0526370310105211E-2</v>
      </c>
    </row>
    <row r="300" spans="4:12" x14ac:dyDescent="0.3">
      <c r="D300" s="199">
        <v>43896</v>
      </c>
      <c r="E300" s="137">
        <v>84.079800000000006</v>
      </c>
      <c r="F300" s="200">
        <f t="shared" si="33"/>
        <v>85.542991033306507</v>
      </c>
      <c r="G300" s="90">
        <f t="shared" si="34"/>
        <v>-0.52536361180418911</v>
      </c>
      <c r="H300" s="90">
        <f t="shared" si="28"/>
        <v>85.017627421502311</v>
      </c>
      <c r="I300" s="90">
        <f t="shared" si="29"/>
        <v>-0.93782742150230547</v>
      </c>
      <c r="J300" s="90">
        <f t="shared" si="30"/>
        <v>0.93782742150230547</v>
      </c>
      <c r="K300" s="90">
        <f t="shared" si="31"/>
        <v>0.87952027252166298</v>
      </c>
      <c r="L300" s="91">
        <f t="shared" si="32"/>
        <v>1.1154015845688326E-2</v>
      </c>
    </row>
    <row r="301" spans="4:12" x14ac:dyDescent="0.3">
      <c r="D301" s="199">
        <v>43899</v>
      </c>
      <c r="E301" s="137">
        <v>80.035700000000006</v>
      </c>
      <c r="F301" s="200">
        <f t="shared" si="33"/>
        <v>82.850689110556658</v>
      </c>
      <c r="G301" s="90">
        <f t="shared" si="34"/>
        <v>-0.74205744289875508</v>
      </c>
      <c r="H301" s="90">
        <f t="shared" si="28"/>
        <v>82.108631667657903</v>
      </c>
      <c r="I301" s="90">
        <f t="shared" si="29"/>
        <v>-2.0729316676578975</v>
      </c>
      <c r="J301" s="90">
        <f t="shared" si="30"/>
        <v>2.0729316676578975</v>
      </c>
      <c r="K301" s="90">
        <f t="shared" si="31"/>
        <v>4.2970456987789518</v>
      </c>
      <c r="L301" s="91">
        <f t="shared" si="32"/>
        <v>2.5900087931484291E-2</v>
      </c>
    </row>
    <row r="302" spans="4:12" x14ac:dyDescent="0.3">
      <c r="D302" s="199">
        <v>43900</v>
      </c>
      <c r="E302" s="137">
        <v>84.0227</v>
      </c>
      <c r="F302" s="200">
        <f t="shared" si="33"/>
        <v>80.239454045681001</v>
      </c>
      <c r="G302" s="90">
        <f t="shared" si="34"/>
        <v>-0.92897520509644538</v>
      </c>
      <c r="H302" s="90">
        <f t="shared" si="28"/>
        <v>79.310478840584551</v>
      </c>
      <c r="I302" s="90">
        <f t="shared" si="29"/>
        <v>4.7122211594154493</v>
      </c>
      <c r="J302" s="90">
        <f t="shared" si="30"/>
        <v>4.7122211594154493</v>
      </c>
      <c r="K302" s="90">
        <f t="shared" si="31"/>
        <v>22.205028255242681</v>
      </c>
      <c r="L302" s="91">
        <f t="shared" si="32"/>
        <v>5.6082715259274565E-2</v>
      </c>
    </row>
    <row r="303" spans="4:12" x14ac:dyDescent="0.3">
      <c r="D303" s="199">
        <v>43901</v>
      </c>
      <c r="E303" s="137">
        <v>79.930999999999997</v>
      </c>
      <c r="F303" s="200">
        <f t="shared" si="33"/>
        <v>82.461179835922835</v>
      </c>
      <c r="G303" s="90">
        <f t="shared" si="34"/>
        <v>-0.61390510556261746</v>
      </c>
      <c r="H303" s="90">
        <f t="shared" si="28"/>
        <v>81.847274730360212</v>
      </c>
      <c r="I303" s="90">
        <f t="shared" si="29"/>
        <v>-1.9162747303602146</v>
      </c>
      <c r="J303" s="90">
        <f t="shared" si="30"/>
        <v>1.9162747303602146</v>
      </c>
      <c r="K303" s="90">
        <f t="shared" si="31"/>
        <v>3.6721088422171131</v>
      </c>
      <c r="L303" s="91">
        <f t="shared" si="32"/>
        <v>2.3974111800930984E-2</v>
      </c>
    </row>
    <row r="304" spans="4:12" x14ac:dyDescent="0.3">
      <c r="D304" s="199">
        <v>43902</v>
      </c>
      <c r="E304" s="137">
        <v>70.605699999999999</v>
      </c>
      <c r="F304" s="200">
        <f t="shared" si="33"/>
        <v>77.574815915549905</v>
      </c>
      <c r="G304" s="90">
        <f t="shared" si="34"/>
        <v>-1.0411509870436486</v>
      </c>
      <c r="H304" s="90">
        <f t="shared" si="28"/>
        <v>76.533664928506255</v>
      </c>
      <c r="I304" s="90">
        <f t="shared" si="29"/>
        <v>-5.9279649285062561</v>
      </c>
      <c r="J304" s="90">
        <f t="shared" si="30"/>
        <v>5.9279649285062561</v>
      </c>
      <c r="K304" s="90">
        <f t="shared" si="31"/>
        <v>35.140768193600181</v>
      </c>
      <c r="L304" s="91">
        <f t="shared" si="32"/>
        <v>8.3958730364634249E-2</v>
      </c>
    </row>
    <row r="305" spans="4:12" x14ac:dyDescent="0.3">
      <c r="D305" s="199">
        <v>43903</v>
      </c>
      <c r="E305" s="137">
        <v>71.918899999999994</v>
      </c>
      <c r="F305" s="200">
        <f t="shared" si="33"/>
        <v>70.035419210365077</v>
      </c>
      <c r="G305" s="90">
        <f t="shared" si="34"/>
        <v>-1.6909755588577666</v>
      </c>
      <c r="H305" s="90">
        <f t="shared" si="28"/>
        <v>68.344443651507305</v>
      </c>
      <c r="I305" s="90">
        <f t="shared" si="29"/>
        <v>3.5744563484926886</v>
      </c>
      <c r="J305" s="90">
        <f t="shared" si="30"/>
        <v>3.5744563484926886</v>
      </c>
      <c r="K305" s="90">
        <f t="shared" si="31"/>
        <v>12.776738187279685</v>
      </c>
      <c r="L305" s="91">
        <f t="shared" si="32"/>
        <v>4.970120995305391E-2</v>
      </c>
    </row>
    <row r="306" spans="4:12" x14ac:dyDescent="0.3">
      <c r="D306" s="199">
        <v>43906</v>
      </c>
      <c r="E306" s="137">
        <v>63.554699999999997</v>
      </c>
      <c r="F306" s="200">
        <f t="shared" si="33"/>
        <v>68.893279552913782</v>
      </c>
      <c r="G306" s="90">
        <f t="shared" si="34"/>
        <v>-1.6360919687171196</v>
      </c>
      <c r="H306" s="90">
        <f t="shared" si="28"/>
        <v>67.257187584196657</v>
      </c>
      <c r="I306" s="90">
        <f t="shared" si="29"/>
        <v>-3.7024875841966605</v>
      </c>
      <c r="J306" s="90">
        <f t="shared" si="30"/>
        <v>3.7024875841966605</v>
      </c>
      <c r="K306" s="90">
        <f t="shared" si="31"/>
        <v>13.708414311130422</v>
      </c>
      <c r="L306" s="91">
        <f t="shared" si="32"/>
        <v>5.8256707752481887E-2</v>
      </c>
    </row>
    <row r="307" spans="4:12" x14ac:dyDescent="0.3">
      <c r="D307" s="199">
        <v>43907</v>
      </c>
      <c r="E307" s="137">
        <v>66.456900000000005</v>
      </c>
      <c r="F307" s="200">
        <f t="shared" si="33"/>
        <v>62.826266425026311</v>
      </c>
      <c r="G307" s="90">
        <f t="shared" si="34"/>
        <v>-2.0791840846341545</v>
      </c>
      <c r="H307" s="90">
        <f t="shared" si="28"/>
        <v>60.747082340392154</v>
      </c>
      <c r="I307" s="90">
        <f t="shared" si="29"/>
        <v>5.7098176596078503</v>
      </c>
      <c r="J307" s="90">
        <f t="shared" si="30"/>
        <v>5.7098176596078503</v>
      </c>
      <c r="K307" s="90">
        <f t="shared" si="31"/>
        <v>32.602017705969672</v>
      </c>
      <c r="L307" s="91">
        <f t="shared" si="32"/>
        <v>8.5917604637108416E-2</v>
      </c>
    </row>
    <row r="308" spans="4:12" x14ac:dyDescent="0.3">
      <c r="D308" s="199">
        <v>43908</v>
      </c>
      <c r="E308" s="137">
        <v>64.744100000000003</v>
      </c>
      <c r="F308" s="200">
        <f t="shared" si="33"/>
        <v>64.45099273229269</v>
      </c>
      <c r="G308" s="90">
        <f t="shared" si="34"/>
        <v>-1.7087930454441014</v>
      </c>
      <c r="H308" s="90">
        <f t="shared" si="28"/>
        <v>62.742199686848586</v>
      </c>
      <c r="I308" s="90">
        <f t="shared" si="29"/>
        <v>2.0019003131514168</v>
      </c>
      <c r="J308" s="90">
        <f t="shared" si="30"/>
        <v>2.0019003131514168</v>
      </c>
      <c r="K308" s="90">
        <f t="shared" si="31"/>
        <v>4.0076048637957404</v>
      </c>
      <c r="L308" s="91">
        <f t="shared" si="32"/>
        <v>3.0920196792470923E-2</v>
      </c>
    </row>
    <row r="309" spans="4:12" x14ac:dyDescent="0.3">
      <c r="D309" s="199">
        <v>43909</v>
      </c>
      <c r="E309" s="137">
        <v>66.932699999999997</v>
      </c>
      <c r="F309" s="200">
        <f t="shared" si="33"/>
        <v>63.814785563644719</v>
      </c>
      <c r="G309" s="90">
        <f t="shared" si="34"/>
        <v>-1.6015344577644883</v>
      </c>
      <c r="H309" s="90">
        <f t="shared" si="28"/>
        <v>62.213251105880232</v>
      </c>
      <c r="I309" s="90">
        <f t="shared" si="29"/>
        <v>4.7194488941197648</v>
      </c>
      <c r="J309" s="90">
        <f t="shared" si="30"/>
        <v>4.7194488941197648</v>
      </c>
      <c r="K309" s="90">
        <f t="shared" si="31"/>
        <v>22.273197864208271</v>
      </c>
      <c r="L309" s="91">
        <f t="shared" si="32"/>
        <v>7.0510361812981773E-2</v>
      </c>
    </row>
    <row r="310" spans="4:12" x14ac:dyDescent="0.3">
      <c r="D310" s="199">
        <v>43910</v>
      </c>
      <c r="E310" s="137">
        <v>64.182699999999997</v>
      </c>
      <c r="F310" s="200">
        <f t="shared" si="33"/>
        <v>65.101472433788416</v>
      </c>
      <c r="G310" s="90">
        <f t="shared" si="34"/>
        <v>-1.3127123249736699</v>
      </c>
      <c r="H310" s="90">
        <f t="shared" si="28"/>
        <v>63.788760108814749</v>
      </c>
      <c r="I310" s="90">
        <f t="shared" si="29"/>
        <v>0.39393989118524786</v>
      </c>
      <c r="J310" s="90">
        <f t="shared" si="30"/>
        <v>0.39393989118524786</v>
      </c>
      <c r="K310" s="90">
        <f t="shared" si="31"/>
        <v>0.15518863786704493</v>
      </c>
      <c r="L310" s="91">
        <f t="shared" si="32"/>
        <v>6.1377893292935302E-3</v>
      </c>
    </row>
    <row r="311" spans="4:12" x14ac:dyDescent="0.3">
      <c r="D311" s="199">
        <v>43913</v>
      </c>
      <c r="E311" s="137">
        <v>59.758000000000003</v>
      </c>
      <c r="F311" s="200">
        <f t="shared" si="33"/>
        <v>62.247590140021067</v>
      </c>
      <c r="G311" s="90">
        <f t="shared" si="34"/>
        <v>-1.4668293218530377</v>
      </c>
      <c r="H311" s="90">
        <f t="shared" si="28"/>
        <v>60.780760818168027</v>
      </c>
      <c r="I311" s="90">
        <f t="shared" si="29"/>
        <v>-1.0227608181680239</v>
      </c>
      <c r="J311" s="90">
        <f t="shared" si="30"/>
        <v>1.0227608181680239</v>
      </c>
      <c r="K311" s="90">
        <f t="shared" si="31"/>
        <v>1.0460396911797256</v>
      </c>
      <c r="L311" s="91">
        <f t="shared" si="32"/>
        <v>1.7115044314870376E-2</v>
      </c>
    </row>
    <row r="312" spans="4:12" x14ac:dyDescent="0.3">
      <c r="D312" s="199">
        <v>43914</v>
      </c>
      <c r="E312" s="137">
        <v>68.826300000000003</v>
      </c>
      <c r="F312" s="200">
        <f t="shared" si="33"/>
        <v>60.398196542517567</v>
      </c>
      <c r="G312" s="90">
        <f t="shared" si="34"/>
        <v>-1.5050857494180838</v>
      </c>
      <c r="H312" s="90">
        <f t="shared" si="28"/>
        <v>58.893110793099481</v>
      </c>
      <c r="I312" s="90">
        <f t="shared" si="29"/>
        <v>9.9331892069005221</v>
      </c>
      <c r="J312" s="90">
        <f t="shared" si="30"/>
        <v>9.9331892069005221</v>
      </c>
      <c r="K312" s="90">
        <f t="shared" si="31"/>
        <v>98.668247820085028</v>
      </c>
      <c r="L312" s="91">
        <f t="shared" si="32"/>
        <v>0.1443225802767332</v>
      </c>
    </row>
    <row r="313" spans="4:12" x14ac:dyDescent="0.3">
      <c r="D313" s="199">
        <v>43915</v>
      </c>
      <c r="E313" s="137">
        <v>75.1828</v>
      </c>
      <c r="F313" s="200">
        <f t="shared" si="33"/>
        <v>68.893531400465548</v>
      </c>
      <c r="G313" s="90">
        <f t="shared" si="34"/>
        <v>-0.50504368868147742</v>
      </c>
      <c r="H313" s="90">
        <f t="shared" si="28"/>
        <v>68.388487711784066</v>
      </c>
      <c r="I313" s="90">
        <f t="shared" si="29"/>
        <v>6.7943122882159344</v>
      </c>
      <c r="J313" s="90">
        <f t="shared" si="30"/>
        <v>6.7943122882159344</v>
      </c>
      <c r="K313" s="90">
        <f t="shared" si="31"/>
        <v>46.162679469802043</v>
      </c>
      <c r="L313" s="91">
        <f t="shared" si="32"/>
        <v>9.0370567313480407E-2</v>
      </c>
    </row>
    <row r="314" spans="4:12" x14ac:dyDescent="0.3">
      <c r="D314" s="199">
        <v>43916</v>
      </c>
      <c r="E314" s="137">
        <v>80.216499999999996</v>
      </c>
      <c r="F314" s="200">
        <f t="shared" si="33"/>
        <v>75.785505049054819</v>
      </c>
      <c r="G314" s="90">
        <f t="shared" si="34"/>
        <v>0.23465804504559745</v>
      </c>
      <c r="H314" s="90">
        <f t="shared" si="28"/>
        <v>76.020163094100411</v>
      </c>
      <c r="I314" s="90">
        <f t="shared" si="29"/>
        <v>4.1963369058995852</v>
      </c>
      <c r="J314" s="90">
        <f t="shared" si="30"/>
        <v>4.1963369058995852</v>
      </c>
      <c r="K314" s="90">
        <f t="shared" si="31"/>
        <v>17.609243427814903</v>
      </c>
      <c r="L314" s="91">
        <f t="shared" si="32"/>
        <v>5.2312640241092362E-2</v>
      </c>
    </row>
    <row r="315" spans="4:12" x14ac:dyDescent="0.3">
      <c r="D315" s="199">
        <v>43917</v>
      </c>
      <c r="E315" s="137">
        <v>79.198400000000007</v>
      </c>
      <c r="F315" s="200">
        <f t="shared" si="33"/>
        <v>80.20060643603648</v>
      </c>
      <c r="G315" s="90">
        <f t="shared" si="34"/>
        <v>0.65270237923920382</v>
      </c>
      <c r="H315" s="90">
        <f t="shared" si="28"/>
        <v>80.853308815275682</v>
      </c>
      <c r="I315" s="90">
        <f t="shared" si="29"/>
        <v>-1.6549088152756752</v>
      </c>
      <c r="J315" s="90">
        <f t="shared" si="30"/>
        <v>1.6549088152756752</v>
      </c>
      <c r="K315" s="90">
        <f t="shared" si="31"/>
        <v>2.7387231868771389</v>
      </c>
      <c r="L315" s="91">
        <f t="shared" si="32"/>
        <v>2.0895735460257719E-2</v>
      </c>
    </row>
    <row r="316" spans="4:12" x14ac:dyDescent="0.3">
      <c r="D316" s="199">
        <v>43920</v>
      </c>
      <c r="E316" s="137">
        <v>81.244200000000006</v>
      </c>
      <c r="F316" s="200">
        <f t="shared" si="33"/>
        <v>80.129721903391371</v>
      </c>
      <c r="G316" s="90">
        <f t="shared" si="34"/>
        <v>0.58034368805077241</v>
      </c>
      <c r="H316" s="90">
        <f t="shared" si="28"/>
        <v>80.710065591442145</v>
      </c>
      <c r="I316" s="90">
        <f t="shared" si="29"/>
        <v>0.53413440855786121</v>
      </c>
      <c r="J316" s="90">
        <f t="shared" si="30"/>
        <v>0.53413440855786121</v>
      </c>
      <c r="K316" s="90">
        <f t="shared" si="31"/>
        <v>0.28529956640545617</v>
      </c>
      <c r="L316" s="91">
        <f t="shared" si="32"/>
        <v>6.5744312647285736E-3</v>
      </c>
    </row>
    <row r="317" spans="4:12" x14ac:dyDescent="0.3">
      <c r="D317" s="199">
        <v>43921</v>
      </c>
      <c r="E317" s="137">
        <v>78.732100000000003</v>
      </c>
      <c r="F317" s="200">
        <f t="shared" si="33"/>
        <v>81.206054950440631</v>
      </c>
      <c r="G317" s="90">
        <f t="shared" si="34"/>
        <v>0.62994262395062128</v>
      </c>
      <c r="H317" s="90">
        <f t="shared" si="28"/>
        <v>81.835997574391257</v>
      </c>
      <c r="I317" s="90">
        <f t="shared" si="29"/>
        <v>-3.1038975743912545</v>
      </c>
      <c r="J317" s="90">
        <f t="shared" si="30"/>
        <v>3.1038975743912545</v>
      </c>
      <c r="K317" s="90">
        <f t="shared" si="31"/>
        <v>9.634180152311913</v>
      </c>
      <c r="L317" s="91">
        <f t="shared" si="32"/>
        <v>3.9423533404942257E-2</v>
      </c>
    </row>
    <row r="318" spans="4:12" x14ac:dyDescent="0.3">
      <c r="D318" s="199">
        <v>43922</v>
      </c>
      <c r="E318" s="137">
        <v>75.392099999999999</v>
      </c>
      <c r="F318" s="200">
        <f t="shared" si="33"/>
        <v>78.568054099160506</v>
      </c>
      <c r="G318" s="90">
        <f t="shared" si="34"/>
        <v>0.3031482764275466</v>
      </c>
      <c r="H318" s="90">
        <f t="shared" si="28"/>
        <v>78.871202375588055</v>
      </c>
      <c r="I318" s="90">
        <f t="shared" si="29"/>
        <v>-3.4791023755880559</v>
      </c>
      <c r="J318" s="90">
        <f t="shared" si="30"/>
        <v>3.4791023755880559</v>
      </c>
      <c r="K318" s="90">
        <f t="shared" si="31"/>
        <v>12.104153339822455</v>
      </c>
      <c r="L318" s="91">
        <f t="shared" si="32"/>
        <v>4.6146776327865333E-2</v>
      </c>
    </row>
    <row r="319" spans="4:12" x14ac:dyDescent="0.3">
      <c r="D319" s="199">
        <v>43923</v>
      </c>
      <c r="E319" s="137">
        <v>76.257999999999996</v>
      </c>
      <c r="F319" s="200">
        <f t="shared" si="33"/>
        <v>75.807798621142041</v>
      </c>
      <c r="G319" s="90">
        <f t="shared" si="34"/>
        <v>-3.1920990170545283E-3</v>
      </c>
      <c r="H319" s="90">
        <f t="shared" si="28"/>
        <v>75.804606522124985</v>
      </c>
      <c r="I319" s="90">
        <f t="shared" si="29"/>
        <v>0.45339347787501083</v>
      </c>
      <c r="J319" s="90">
        <f t="shared" si="30"/>
        <v>0.45339347787501083</v>
      </c>
      <c r="K319" s="90">
        <f t="shared" si="31"/>
        <v>0.20556564577959793</v>
      </c>
      <c r="L319" s="91">
        <f t="shared" si="32"/>
        <v>5.9455201798501254E-3</v>
      </c>
    </row>
    <row r="320" spans="4:12" x14ac:dyDescent="0.3">
      <c r="D320" s="199">
        <v>43924</v>
      </c>
      <c r="E320" s="137">
        <v>75.040000000000006</v>
      </c>
      <c r="F320" s="200">
        <f t="shared" si="33"/>
        <v>76.011846320786361</v>
      </c>
      <c r="G320" s="90">
        <f t="shared" si="34"/>
        <v>1.7531880849082963E-2</v>
      </c>
      <c r="H320" s="90">
        <f t="shared" si="28"/>
        <v>76.029378201635438</v>
      </c>
      <c r="I320" s="90">
        <f t="shared" si="29"/>
        <v>-0.98937820163543222</v>
      </c>
      <c r="J320" s="90">
        <f t="shared" si="30"/>
        <v>0.98937820163543222</v>
      </c>
      <c r="K320" s="90">
        <f t="shared" si="31"/>
        <v>0.97886922587136194</v>
      </c>
      <c r="L320" s="91">
        <f t="shared" si="32"/>
        <v>1.3184677527124629E-2</v>
      </c>
    </row>
    <row r="321" spans="4:12" x14ac:dyDescent="0.3">
      <c r="D321" s="199">
        <v>43927</v>
      </c>
      <c r="E321" s="137">
        <v>80.530500000000004</v>
      </c>
      <c r="F321" s="200">
        <f t="shared" si="33"/>
        <v>76.152125504679276</v>
      </c>
      <c r="G321" s="90">
        <f t="shared" si="34"/>
        <v>2.9806611153466139E-2</v>
      </c>
      <c r="H321" s="90">
        <f t="shared" ref="H321:H384" si="35">F321+G321</f>
        <v>76.181932115832737</v>
      </c>
      <c r="I321" s="90">
        <f t="shared" si="29"/>
        <v>4.3485678841672666</v>
      </c>
      <c r="J321" s="90">
        <f t="shared" si="30"/>
        <v>4.3485678841672666</v>
      </c>
      <c r="K321" s="90">
        <f t="shared" si="31"/>
        <v>18.910042643210978</v>
      </c>
      <c r="L321" s="91">
        <f t="shared" si="32"/>
        <v>5.3999017566850653E-2</v>
      </c>
    </row>
    <row r="322" spans="4:12" x14ac:dyDescent="0.3">
      <c r="D322" s="199">
        <v>43928</v>
      </c>
      <c r="E322" s="137">
        <v>80.083299999999994</v>
      </c>
      <c r="F322" s="200">
        <f t="shared" si="33"/>
        <v>80.464905288922779</v>
      </c>
      <c r="G322" s="90">
        <f t="shared" si="34"/>
        <v>0.45810392846246989</v>
      </c>
      <c r="H322" s="90">
        <f t="shared" si="35"/>
        <v>80.923009217385243</v>
      </c>
      <c r="I322" s="90">
        <f t="shared" si="29"/>
        <v>-0.83970921738524851</v>
      </c>
      <c r="J322" s="90">
        <f t="shared" si="30"/>
        <v>0.83970921738524851</v>
      </c>
      <c r="K322" s="90">
        <f t="shared" si="31"/>
        <v>0.70511156976174649</v>
      </c>
      <c r="L322" s="91">
        <f t="shared" si="32"/>
        <v>1.0485447245371364E-2</v>
      </c>
    </row>
    <row r="323" spans="4:12" x14ac:dyDescent="0.3">
      <c r="D323" s="199">
        <v>43929</v>
      </c>
      <c r="E323" s="137">
        <v>81.168099999999995</v>
      </c>
      <c r="F323" s="200">
        <f t="shared" si="33"/>
        <v>80.666743142769974</v>
      </c>
      <c r="G323" s="90">
        <f t="shared" si="34"/>
        <v>0.43247732100094238</v>
      </c>
      <c r="H323" s="90">
        <f t="shared" si="35"/>
        <v>81.099220463770919</v>
      </c>
      <c r="I323" s="90">
        <f t="shared" si="29"/>
        <v>6.8879536229076166E-2</v>
      </c>
      <c r="J323" s="90">
        <f t="shared" si="30"/>
        <v>6.8879536229076166E-2</v>
      </c>
      <c r="K323" s="90">
        <f t="shared" si="31"/>
        <v>4.7443905111326165E-3</v>
      </c>
      <c r="L323" s="91">
        <f t="shared" si="32"/>
        <v>8.4860353056282172E-4</v>
      </c>
    </row>
    <row r="324" spans="4:12" x14ac:dyDescent="0.3">
      <c r="D324" s="199">
        <v>43930</v>
      </c>
      <c r="E324" s="137">
        <v>82.585899999999995</v>
      </c>
      <c r="F324" s="200">
        <f t="shared" si="33"/>
        <v>81.797641856800752</v>
      </c>
      <c r="G324" s="90">
        <f t="shared" si="34"/>
        <v>0.50231946030392594</v>
      </c>
      <c r="H324" s="90">
        <f t="shared" si="35"/>
        <v>82.299961317104675</v>
      </c>
      <c r="I324" s="90">
        <f t="shared" ref="I324:I387" si="36">E324-H324</f>
        <v>0.28593868289532054</v>
      </c>
      <c r="J324" s="90">
        <f t="shared" ref="J324:J387" si="37">ABS(I324)</f>
        <v>0.28593868289532054</v>
      </c>
      <c r="K324" s="90">
        <f t="shared" ref="K324:K387" si="38">I324^2</f>
        <v>8.1760930375910673E-2</v>
      </c>
      <c r="L324" s="91">
        <f t="shared" ref="L324:L387" si="39">J324/E324</f>
        <v>3.4623184211266156E-3</v>
      </c>
    </row>
    <row r="325" spans="4:12" x14ac:dyDescent="0.3">
      <c r="D325" s="199">
        <v>43934</v>
      </c>
      <c r="E325" s="137">
        <v>80.368700000000004</v>
      </c>
      <c r="F325" s="200">
        <f t="shared" ref="F325:F388" si="40">alpha*(E325)+(1-alpha)*(E324+G324)</f>
        <v>82.544315568243135</v>
      </c>
      <c r="G325" s="90">
        <f t="shared" ref="G325:G388" si="41">beta*(F325-F324)+(1-beta)*G324</f>
        <v>0.52675488541777171</v>
      </c>
      <c r="H325" s="90">
        <f t="shared" si="35"/>
        <v>83.071070453660909</v>
      </c>
      <c r="I325" s="90">
        <f t="shared" si="36"/>
        <v>-2.7023704536609046</v>
      </c>
      <c r="J325" s="90">
        <f t="shared" si="37"/>
        <v>2.7023704536609046</v>
      </c>
      <c r="K325" s="90">
        <f t="shared" si="38"/>
        <v>7.3028060688194429</v>
      </c>
      <c r="L325" s="91">
        <f t="shared" si="39"/>
        <v>3.3624663005136383E-2</v>
      </c>
    </row>
    <row r="326" spans="4:12" x14ac:dyDescent="0.3">
      <c r="D326" s="199">
        <v>43935</v>
      </c>
      <c r="E326" s="137">
        <v>83.233000000000004</v>
      </c>
      <c r="F326" s="200">
        <f t="shared" si="40"/>
        <v>81.362963908334237</v>
      </c>
      <c r="G326" s="90">
        <f t="shared" si="41"/>
        <v>0.35594423088510468</v>
      </c>
      <c r="H326" s="90">
        <f t="shared" si="35"/>
        <v>81.718908139219337</v>
      </c>
      <c r="I326" s="90">
        <f t="shared" si="36"/>
        <v>1.5140918607806668</v>
      </c>
      <c r="J326" s="90">
        <f t="shared" si="37"/>
        <v>1.5140918607806668</v>
      </c>
      <c r="K326" s="90">
        <f t="shared" si="38"/>
        <v>2.2924741628822622</v>
      </c>
      <c r="L326" s="91">
        <f t="shared" si="39"/>
        <v>1.8191004298543447E-2</v>
      </c>
    </row>
    <row r="327" spans="4:12" x14ac:dyDescent="0.3">
      <c r="D327" s="199">
        <v>43936</v>
      </c>
      <c r="E327" s="137">
        <v>80.920699999999997</v>
      </c>
      <c r="F327" s="200">
        <f t="shared" si="40"/>
        <v>83.055295384708089</v>
      </c>
      <c r="G327" s="90">
        <f t="shared" si="41"/>
        <v>0.48958295543397939</v>
      </c>
      <c r="H327" s="90">
        <f t="shared" si="35"/>
        <v>83.544878340142063</v>
      </c>
      <c r="I327" s="90">
        <f t="shared" si="36"/>
        <v>-2.6241783401420662</v>
      </c>
      <c r="J327" s="90">
        <f t="shared" si="37"/>
        <v>2.6241783401420662</v>
      </c>
      <c r="K327" s="90">
        <f t="shared" si="38"/>
        <v>6.8863119608707697</v>
      </c>
      <c r="L327" s="91">
        <f t="shared" si="39"/>
        <v>3.2429011861514624E-2</v>
      </c>
    </row>
    <row r="328" spans="4:12" x14ac:dyDescent="0.3">
      <c r="D328" s="199">
        <v>43937</v>
      </c>
      <c r="E328" s="137">
        <v>82.119600000000005</v>
      </c>
      <c r="F328" s="200">
        <f t="shared" si="40"/>
        <v>81.55214636434718</v>
      </c>
      <c r="G328" s="90">
        <f t="shared" si="41"/>
        <v>0.29030975785449065</v>
      </c>
      <c r="H328" s="90">
        <f t="shared" si="35"/>
        <v>81.842456122201668</v>
      </c>
      <c r="I328" s="90">
        <f t="shared" si="36"/>
        <v>0.27714387779833771</v>
      </c>
      <c r="J328" s="90">
        <f t="shared" si="37"/>
        <v>0.27714387779833771</v>
      </c>
      <c r="K328" s="90">
        <f t="shared" si="38"/>
        <v>7.6808729001099946E-2</v>
      </c>
      <c r="L328" s="91">
        <f t="shared" si="39"/>
        <v>3.374881000374304E-3</v>
      </c>
    </row>
    <row r="329" spans="4:12" x14ac:dyDescent="0.3">
      <c r="D329" s="199">
        <v>43938</v>
      </c>
      <c r="E329" s="137">
        <v>85.554699999999997</v>
      </c>
      <c r="F329" s="200">
        <f t="shared" si="40"/>
        <v>83.038867806283591</v>
      </c>
      <c r="G329" s="90">
        <f t="shared" si="41"/>
        <v>0.40995092626268259</v>
      </c>
      <c r="H329" s="90">
        <f t="shared" si="35"/>
        <v>83.448818732546272</v>
      </c>
      <c r="I329" s="90">
        <f t="shared" si="36"/>
        <v>2.1058812674537251</v>
      </c>
      <c r="J329" s="90">
        <f t="shared" si="37"/>
        <v>2.1058812674537251</v>
      </c>
      <c r="K329" s="90">
        <f t="shared" si="38"/>
        <v>4.4347359126125072</v>
      </c>
      <c r="L329" s="91">
        <f t="shared" si="39"/>
        <v>2.4614442777003778E-2</v>
      </c>
    </row>
    <row r="330" spans="4:12" x14ac:dyDescent="0.3">
      <c r="D330" s="199">
        <v>43941</v>
      </c>
      <c r="E330" s="137">
        <v>83.642099999999999</v>
      </c>
      <c r="F330" s="200">
        <f t="shared" si="40"/>
        <v>85.500140741010142</v>
      </c>
      <c r="G330" s="90">
        <f t="shared" si="41"/>
        <v>0.61508312710906954</v>
      </c>
      <c r="H330" s="90">
        <f t="shared" si="35"/>
        <v>86.115223868119216</v>
      </c>
      <c r="I330" s="90">
        <f t="shared" si="36"/>
        <v>-2.4731238681192167</v>
      </c>
      <c r="J330" s="90">
        <f t="shared" si="37"/>
        <v>2.4731238681192167</v>
      </c>
      <c r="K330" s="90">
        <f t="shared" si="38"/>
        <v>6.1163416670609569</v>
      </c>
      <c r="L330" s="91">
        <f t="shared" si="39"/>
        <v>2.9567931318309999E-2</v>
      </c>
    </row>
    <row r="331" spans="4:12" x14ac:dyDescent="0.3">
      <c r="D331" s="199">
        <v>43942</v>
      </c>
      <c r="E331" s="137">
        <v>81.072900000000004</v>
      </c>
      <c r="F331" s="200">
        <f t="shared" si="40"/>
        <v>83.620326501687259</v>
      </c>
      <c r="G331" s="90">
        <f t="shared" si="41"/>
        <v>0.36559339046587425</v>
      </c>
      <c r="H331" s="90">
        <f t="shared" si="35"/>
        <v>83.985919892153134</v>
      </c>
      <c r="I331" s="90">
        <f t="shared" si="36"/>
        <v>-2.9130198921531303</v>
      </c>
      <c r="J331" s="90">
        <f t="shared" si="37"/>
        <v>2.9130198921531303</v>
      </c>
      <c r="K331" s="90">
        <f t="shared" si="38"/>
        <v>8.4856848920798349</v>
      </c>
      <c r="L331" s="91">
        <f t="shared" si="39"/>
        <v>3.5930870761415101E-2</v>
      </c>
    </row>
    <row r="332" spans="4:12" x14ac:dyDescent="0.3">
      <c r="D332" s="199">
        <v>43943</v>
      </c>
      <c r="E332" s="137">
        <v>84.47</v>
      </c>
      <c r="F332" s="200">
        <f t="shared" si="40"/>
        <v>82.044794712372706</v>
      </c>
      <c r="G332" s="90">
        <f t="shared" si="41"/>
        <v>0.1714808724878315</v>
      </c>
      <c r="H332" s="90">
        <f t="shared" si="35"/>
        <v>82.21627558486054</v>
      </c>
      <c r="I332" s="90">
        <f t="shared" si="36"/>
        <v>2.2537244151394589</v>
      </c>
      <c r="J332" s="90">
        <f t="shared" si="37"/>
        <v>2.2537244151394589</v>
      </c>
      <c r="K332" s="90">
        <f t="shared" si="38"/>
        <v>5.0792737393956964</v>
      </c>
      <c r="L332" s="91">
        <f t="shared" si="39"/>
        <v>2.6680767315490222E-2</v>
      </c>
    </row>
    <row r="333" spans="4:12" x14ac:dyDescent="0.3">
      <c r="D333" s="199">
        <v>43944</v>
      </c>
      <c r="E333" s="137">
        <v>83.118799999999993</v>
      </c>
      <c r="F333" s="200">
        <f t="shared" si="40"/>
        <v>84.336944697990276</v>
      </c>
      <c r="G333" s="90">
        <f t="shared" si="41"/>
        <v>0.38354778380080534</v>
      </c>
      <c r="H333" s="90">
        <f t="shared" si="35"/>
        <v>84.720492481791084</v>
      </c>
      <c r="I333" s="90">
        <f t="shared" si="36"/>
        <v>-1.6016924817910905</v>
      </c>
      <c r="J333" s="90">
        <f t="shared" si="37"/>
        <v>1.6016924817910905</v>
      </c>
      <c r="K333" s="90">
        <f t="shared" si="38"/>
        <v>2.5654188062261025</v>
      </c>
      <c r="L333" s="91">
        <f t="shared" si="39"/>
        <v>1.9269918259059209E-2</v>
      </c>
    </row>
    <row r="334" spans="4:12" x14ac:dyDescent="0.3">
      <c r="D334" s="199">
        <v>43945</v>
      </c>
      <c r="E334" s="137">
        <v>84.089299999999994</v>
      </c>
      <c r="F334" s="200">
        <f t="shared" si="40"/>
        <v>83.619738227040642</v>
      </c>
      <c r="G334" s="90">
        <f t="shared" si="41"/>
        <v>0.27347235832576144</v>
      </c>
      <c r="H334" s="90">
        <f t="shared" si="35"/>
        <v>83.893210585366404</v>
      </c>
      <c r="I334" s="90">
        <f t="shared" si="36"/>
        <v>0.19608941463359031</v>
      </c>
      <c r="J334" s="90">
        <f t="shared" si="37"/>
        <v>0.19608941463359031</v>
      </c>
      <c r="K334" s="90">
        <f t="shared" si="38"/>
        <v>3.8451058531344104E-2</v>
      </c>
      <c r="L334" s="91">
        <f t="shared" si="39"/>
        <v>2.3319187415472638E-3</v>
      </c>
    </row>
    <row r="335" spans="4:12" x14ac:dyDescent="0.3">
      <c r="D335" s="199">
        <v>43948</v>
      </c>
      <c r="E335" s="137">
        <v>85.040899999999993</v>
      </c>
      <c r="F335" s="200">
        <f t="shared" si="40"/>
        <v>84.498397886660598</v>
      </c>
      <c r="G335" s="90">
        <f t="shared" si="41"/>
        <v>0.33399108845518088</v>
      </c>
      <c r="H335" s="90">
        <f t="shared" si="35"/>
        <v>84.832388975115776</v>
      </c>
      <c r="I335" s="90">
        <f t="shared" si="36"/>
        <v>0.20851102488421702</v>
      </c>
      <c r="J335" s="90">
        <f t="shared" si="37"/>
        <v>0.20851102488421702</v>
      </c>
      <c r="K335" s="90">
        <f t="shared" si="38"/>
        <v>4.3476847498266573E-2</v>
      </c>
      <c r="L335" s="91">
        <f t="shared" si="39"/>
        <v>2.4518910886904659E-3</v>
      </c>
    </row>
    <row r="336" spans="4:12" x14ac:dyDescent="0.3">
      <c r="D336" s="199">
        <v>43949</v>
      </c>
      <c r="E336" s="137">
        <v>84.498500000000007</v>
      </c>
      <c r="F336" s="200">
        <f t="shared" si="40"/>
        <v>85.199612870764156</v>
      </c>
      <c r="G336" s="90">
        <f t="shared" si="41"/>
        <v>0.37071347802001864</v>
      </c>
      <c r="H336" s="90">
        <f t="shared" si="35"/>
        <v>85.570326348784178</v>
      </c>
      <c r="I336" s="90">
        <f t="shared" si="36"/>
        <v>-1.071826348784171</v>
      </c>
      <c r="J336" s="90">
        <f t="shared" si="37"/>
        <v>1.071826348784171</v>
      </c>
      <c r="K336" s="90">
        <f t="shared" si="38"/>
        <v>1.1488117219480074</v>
      </c>
      <c r="L336" s="91">
        <f t="shared" si="39"/>
        <v>1.2684560658285897E-2</v>
      </c>
    </row>
    <row r="337" spans="4:12" x14ac:dyDescent="0.3">
      <c r="D337" s="199">
        <v>43950</v>
      </c>
      <c r="E337" s="137">
        <v>83.803899999999999</v>
      </c>
      <c r="F337" s="200">
        <f t="shared" si="40"/>
        <v>84.65615078241602</v>
      </c>
      <c r="G337" s="90">
        <f t="shared" si="41"/>
        <v>0.27929592138320325</v>
      </c>
      <c r="H337" s="90">
        <f t="shared" si="35"/>
        <v>84.935446703799229</v>
      </c>
      <c r="I337" s="90">
        <f t="shared" si="36"/>
        <v>-1.1315467037992306</v>
      </c>
      <c r="J337" s="90">
        <f t="shared" si="37"/>
        <v>1.1315467037992306</v>
      </c>
      <c r="K337" s="90">
        <f t="shared" si="38"/>
        <v>1.2803979428789038</v>
      </c>
      <c r="L337" s="91">
        <f t="shared" si="39"/>
        <v>1.3502315570029923E-2</v>
      </c>
    </row>
    <row r="338" spans="4:12" x14ac:dyDescent="0.3">
      <c r="D338" s="199">
        <v>43951</v>
      </c>
      <c r="E338" s="137">
        <v>82.956999999999994</v>
      </c>
      <c r="F338" s="200">
        <f t="shared" si="40"/>
        <v>83.857956737106576</v>
      </c>
      <c r="G338" s="90">
        <f t="shared" si="41"/>
        <v>0.17154692471393856</v>
      </c>
      <c r="H338" s="90">
        <f t="shared" si="35"/>
        <v>84.029503661820513</v>
      </c>
      <c r="I338" s="90">
        <f t="shared" si="36"/>
        <v>-1.0725036618205195</v>
      </c>
      <c r="J338" s="90">
        <f t="shared" si="37"/>
        <v>1.0725036618205195</v>
      </c>
      <c r="K338" s="90">
        <f t="shared" si="38"/>
        <v>1.1502641046184232</v>
      </c>
      <c r="L338" s="91">
        <f t="shared" si="39"/>
        <v>1.2928428725972727E-2</v>
      </c>
    </row>
    <row r="339" spans="4:12" x14ac:dyDescent="0.3">
      <c r="D339" s="199">
        <v>43952</v>
      </c>
      <c r="E339" s="137">
        <v>81.3964</v>
      </c>
      <c r="F339" s="200">
        <f t="shared" si="40"/>
        <v>82.78211753977115</v>
      </c>
      <c r="G339" s="90">
        <f t="shared" si="41"/>
        <v>4.6808312509002081E-2</v>
      </c>
      <c r="H339" s="90">
        <f t="shared" si="35"/>
        <v>82.82892585228015</v>
      </c>
      <c r="I339" s="90">
        <f t="shared" si="36"/>
        <v>-1.4325258522801505</v>
      </c>
      <c r="J339" s="90">
        <f t="shared" si="37"/>
        <v>1.4325258522801505</v>
      </c>
      <c r="K339" s="90">
        <f t="shared" si="38"/>
        <v>2.0521303174509717</v>
      </c>
      <c r="L339" s="91">
        <f t="shared" si="39"/>
        <v>1.7599376044642644E-2</v>
      </c>
    </row>
    <row r="340" spans="4:12" x14ac:dyDescent="0.3">
      <c r="D340" s="199">
        <v>43955</v>
      </c>
      <c r="E340" s="137">
        <v>81.596299999999999</v>
      </c>
      <c r="F340" s="200">
        <f t="shared" si="40"/>
        <v>81.473826650007197</v>
      </c>
      <c r="G340" s="90">
        <f t="shared" si="41"/>
        <v>-8.8701607718293413E-2</v>
      </c>
      <c r="H340" s="90">
        <f t="shared" si="35"/>
        <v>81.385125042288905</v>
      </c>
      <c r="I340" s="90">
        <f t="shared" si="36"/>
        <v>0.21117495771109418</v>
      </c>
      <c r="J340" s="90">
        <f t="shared" si="37"/>
        <v>0.21117495771109418</v>
      </c>
      <c r="K340" s="90">
        <f t="shared" si="38"/>
        <v>4.4594862764282414E-2</v>
      </c>
      <c r="L340" s="91">
        <f t="shared" si="39"/>
        <v>2.5880457534360525E-3</v>
      </c>
    </row>
    <row r="341" spans="4:12" x14ac:dyDescent="0.3">
      <c r="D341" s="199">
        <v>43956</v>
      </c>
      <c r="E341" s="137">
        <v>82.975999999999999</v>
      </c>
      <c r="F341" s="200">
        <f t="shared" si="40"/>
        <v>81.801278713825369</v>
      </c>
      <c r="G341" s="90">
        <f t="shared" si="41"/>
        <v>-4.7086240564646949E-2</v>
      </c>
      <c r="H341" s="90">
        <f t="shared" si="35"/>
        <v>81.754192473260716</v>
      </c>
      <c r="I341" s="90">
        <f t="shared" si="36"/>
        <v>1.2218075267392834</v>
      </c>
      <c r="J341" s="90">
        <f t="shared" si="37"/>
        <v>1.2218075267392834</v>
      </c>
      <c r="K341" s="90">
        <f t="shared" si="38"/>
        <v>1.4928136323967647</v>
      </c>
      <c r="L341" s="91">
        <f t="shared" si="39"/>
        <v>1.4724830393599155E-2</v>
      </c>
    </row>
    <row r="342" spans="4:12" x14ac:dyDescent="0.3">
      <c r="D342" s="199">
        <v>43957</v>
      </c>
      <c r="E342" s="137">
        <v>84.156000000000006</v>
      </c>
      <c r="F342" s="200">
        <f t="shared" si="40"/>
        <v>83.17433100754829</v>
      </c>
      <c r="G342" s="90">
        <f t="shared" si="41"/>
        <v>9.4927612864109862E-2</v>
      </c>
      <c r="H342" s="90">
        <f t="shared" si="35"/>
        <v>83.269258620412401</v>
      </c>
      <c r="I342" s="90">
        <f t="shared" si="36"/>
        <v>0.88674137958760468</v>
      </c>
      <c r="J342" s="90">
        <f t="shared" si="37"/>
        <v>0.88674137958760468</v>
      </c>
      <c r="K342" s="90">
        <f t="shared" si="38"/>
        <v>0.78631027427292843</v>
      </c>
      <c r="L342" s="91">
        <f t="shared" si="39"/>
        <v>1.0536876510143123E-2</v>
      </c>
    </row>
    <row r="343" spans="4:12" x14ac:dyDescent="0.3">
      <c r="D343" s="199">
        <v>43958</v>
      </c>
      <c r="E343" s="137">
        <v>84.270099999999999</v>
      </c>
      <c r="F343" s="200">
        <f t="shared" si="40"/>
        <v>84.254762090291308</v>
      </c>
      <c r="G343" s="90">
        <f t="shared" si="41"/>
        <v>0.19347795985200072</v>
      </c>
      <c r="H343" s="90">
        <f t="shared" si="35"/>
        <v>84.448240050143312</v>
      </c>
      <c r="I343" s="90">
        <f t="shared" si="36"/>
        <v>-0.17814005014331258</v>
      </c>
      <c r="J343" s="90">
        <f t="shared" si="37"/>
        <v>0.17814005014331258</v>
      </c>
      <c r="K343" s="90">
        <f t="shared" si="38"/>
        <v>3.173387746506192E-2</v>
      </c>
      <c r="L343" s="91">
        <f t="shared" si="39"/>
        <v>2.1139176308478638E-3</v>
      </c>
    </row>
    <row r="344" spans="4:12" x14ac:dyDescent="0.3">
      <c r="D344" s="199">
        <v>43959</v>
      </c>
      <c r="E344" s="137">
        <v>86.078100000000006</v>
      </c>
      <c r="F344" s="200">
        <f t="shared" si="40"/>
        <v>84.786482367881604</v>
      </c>
      <c r="G344" s="90">
        <f t="shared" si="41"/>
        <v>0.22730219162583024</v>
      </c>
      <c r="H344" s="90">
        <f t="shared" si="35"/>
        <v>85.013784559507428</v>
      </c>
      <c r="I344" s="90">
        <f t="shared" si="36"/>
        <v>1.0643154404925781</v>
      </c>
      <c r="J344" s="90">
        <f t="shared" si="37"/>
        <v>1.0643154404925781</v>
      </c>
      <c r="K344" s="90">
        <f t="shared" si="38"/>
        <v>1.1327673568709105</v>
      </c>
      <c r="L344" s="91">
        <f t="shared" si="39"/>
        <v>1.2364532215425038E-2</v>
      </c>
    </row>
    <row r="345" spans="4:12" x14ac:dyDescent="0.3">
      <c r="D345" s="199">
        <v>43962</v>
      </c>
      <c r="E345" s="137">
        <v>86.525300000000001</v>
      </c>
      <c r="F345" s="200">
        <f t="shared" si="40"/>
        <v>86.349381753300662</v>
      </c>
      <c r="G345" s="90">
        <f t="shared" si="41"/>
        <v>0.36086191100515308</v>
      </c>
      <c r="H345" s="90">
        <f t="shared" si="35"/>
        <v>86.710243664305821</v>
      </c>
      <c r="I345" s="90">
        <f t="shared" si="36"/>
        <v>-0.18494366430581977</v>
      </c>
      <c r="J345" s="90">
        <f t="shared" si="37"/>
        <v>0.18494366430581977</v>
      </c>
      <c r="K345" s="90">
        <f t="shared" si="38"/>
        <v>3.4204158966863754E-2</v>
      </c>
      <c r="L345" s="91">
        <f t="shared" si="39"/>
        <v>2.1374518702139116E-3</v>
      </c>
    </row>
    <row r="346" spans="4:12" x14ac:dyDescent="0.3">
      <c r="D346" s="199">
        <v>43963</v>
      </c>
      <c r="E346" s="137">
        <v>83.984700000000004</v>
      </c>
      <c r="F346" s="200">
        <f t="shared" si="40"/>
        <v>86.305869528804138</v>
      </c>
      <c r="G346" s="90">
        <f t="shared" si="41"/>
        <v>0.32042449745498536</v>
      </c>
      <c r="H346" s="90">
        <f t="shared" si="35"/>
        <v>86.626294026259117</v>
      </c>
      <c r="I346" s="90">
        <f t="shared" si="36"/>
        <v>-2.6415940262591135</v>
      </c>
      <c r="J346" s="90">
        <f t="shared" si="37"/>
        <v>2.6415940262591135</v>
      </c>
      <c r="K346" s="90">
        <f t="shared" si="38"/>
        <v>6.9780189995678343</v>
      </c>
      <c r="L346" s="91">
        <f t="shared" si="39"/>
        <v>3.1453276921381078E-2</v>
      </c>
    </row>
    <row r="347" spans="4:12" x14ac:dyDescent="0.3">
      <c r="D347" s="199">
        <v>43964</v>
      </c>
      <c r="E347" s="137">
        <v>81.853200000000001</v>
      </c>
      <c r="F347" s="200">
        <f t="shared" si="40"/>
        <v>83.814739597963978</v>
      </c>
      <c r="G347" s="90">
        <f t="shared" si="41"/>
        <v>3.9269054625470867E-2</v>
      </c>
      <c r="H347" s="90">
        <f t="shared" si="35"/>
        <v>83.854008652589442</v>
      </c>
      <c r="I347" s="90">
        <f t="shared" si="36"/>
        <v>-2.0008086525894413</v>
      </c>
      <c r="J347" s="90">
        <f t="shared" si="37"/>
        <v>2.0008086525894413</v>
      </c>
      <c r="K347" s="90">
        <f t="shared" si="38"/>
        <v>4.0032352642767757</v>
      </c>
      <c r="L347" s="91">
        <f t="shared" si="39"/>
        <v>2.4443866001444554E-2</v>
      </c>
    </row>
    <row r="348" spans="4:12" x14ac:dyDescent="0.3">
      <c r="D348" s="199">
        <v>43965</v>
      </c>
      <c r="E348" s="137">
        <v>82.357500000000002</v>
      </c>
      <c r="F348" s="200">
        <f t="shared" si="40"/>
        <v>81.985475243700378</v>
      </c>
      <c r="G348" s="90">
        <f t="shared" si="41"/>
        <v>-0.14758428626343623</v>
      </c>
      <c r="H348" s="90">
        <f t="shared" si="35"/>
        <v>81.83789095743694</v>
      </c>
      <c r="I348" s="90">
        <f t="shared" si="36"/>
        <v>0.51960904256306151</v>
      </c>
      <c r="J348" s="90">
        <f t="shared" si="37"/>
        <v>0.51960904256306151</v>
      </c>
      <c r="K348" s="90">
        <f t="shared" si="38"/>
        <v>0.26999355711330147</v>
      </c>
      <c r="L348" s="91">
        <f t="shared" si="39"/>
        <v>6.3091891152968638E-3</v>
      </c>
    </row>
    <row r="349" spans="4:12" x14ac:dyDescent="0.3">
      <c r="D349" s="199">
        <v>43966</v>
      </c>
      <c r="E349" s="137">
        <v>82.776200000000003</v>
      </c>
      <c r="F349" s="200">
        <f t="shared" si="40"/>
        <v>82.323172570989257</v>
      </c>
      <c r="G349" s="90">
        <f t="shared" si="41"/>
        <v>-9.9056124908204715E-2</v>
      </c>
      <c r="H349" s="90">
        <f t="shared" si="35"/>
        <v>82.224116446081055</v>
      </c>
      <c r="I349" s="90">
        <f t="shared" si="36"/>
        <v>0.5520835539189477</v>
      </c>
      <c r="J349" s="90">
        <f t="shared" si="37"/>
        <v>0.5520835539189477</v>
      </c>
      <c r="K349" s="90">
        <f t="shared" si="38"/>
        <v>0.30479625050777565</v>
      </c>
      <c r="L349" s="91">
        <f t="shared" si="39"/>
        <v>6.66959287716696E-3</v>
      </c>
    </row>
    <row r="350" spans="4:12" x14ac:dyDescent="0.3">
      <c r="D350" s="199">
        <v>43969</v>
      </c>
      <c r="E350" s="137">
        <v>86.63</v>
      </c>
      <c r="F350" s="200">
        <f t="shared" si="40"/>
        <v>83.467715100073434</v>
      </c>
      <c r="G350" s="90">
        <f t="shared" si="41"/>
        <v>2.5303740491033455E-2</v>
      </c>
      <c r="H350" s="90">
        <f t="shared" si="35"/>
        <v>83.493018840564474</v>
      </c>
      <c r="I350" s="90">
        <f t="shared" si="36"/>
        <v>3.1369811594355212</v>
      </c>
      <c r="J350" s="90">
        <f t="shared" si="37"/>
        <v>3.1369811594355212</v>
      </c>
      <c r="K350" s="90">
        <f t="shared" si="38"/>
        <v>9.8406507946534276</v>
      </c>
      <c r="L350" s="91">
        <f t="shared" si="39"/>
        <v>3.6211256602049192E-2</v>
      </c>
    </row>
    <row r="351" spans="4:12" x14ac:dyDescent="0.3">
      <c r="D351" s="199">
        <v>43970</v>
      </c>
      <c r="E351" s="137">
        <v>87.077299999999994</v>
      </c>
      <c r="F351" s="200">
        <f t="shared" si="40"/>
        <v>86.739702992392822</v>
      </c>
      <c r="G351" s="90">
        <f t="shared" si="41"/>
        <v>0.34997215567386891</v>
      </c>
      <c r="H351" s="90">
        <f t="shared" si="35"/>
        <v>87.089675148066689</v>
      </c>
      <c r="I351" s="90">
        <f t="shared" si="36"/>
        <v>-1.2375148066695374E-2</v>
      </c>
      <c r="J351" s="90">
        <f t="shared" si="37"/>
        <v>1.2375148066695374E-2</v>
      </c>
      <c r="K351" s="90">
        <f t="shared" si="38"/>
        <v>1.5314428967263426E-4</v>
      </c>
      <c r="L351" s="91">
        <f t="shared" si="39"/>
        <v>1.4211680962426918E-4</v>
      </c>
    </row>
    <row r="352" spans="4:12" x14ac:dyDescent="0.3">
      <c r="D352" s="199">
        <v>43971</v>
      </c>
      <c r="E352" s="137">
        <v>88.447500000000005</v>
      </c>
      <c r="F352" s="200">
        <f t="shared" si="40"/>
        <v>87.631317724539088</v>
      </c>
      <c r="G352" s="90">
        <f t="shared" si="41"/>
        <v>0.40413641332110861</v>
      </c>
      <c r="H352" s="90">
        <f t="shared" si="35"/>
        <v>88.035454137860199</v>
      </c>
      <c r="I352" s="90">
        <f t="shared" si="36"/>
        <v>0.41204586213980576</v>
      </c>
      <c r="J352" s="90">
        <f t="shared" si="37"/>
        <v>0.41204586213980576</v>
      </c>
      <c r="K352" s="90">
        <f t="shared" si="38"/>
        <v>0.16978179250653583</v>
      </c>
      <c r="L352" s="91">
        <f t="shared" si="39"/>
        <v>4.6586490532779983E-3</v>
      </c>
    </row>
    <row r="353" spans="4:12" x14ac:dyDescent="0.3">
      <c r="D353" s="199">
        <v>43972</v>
      </c>
      <c r="E353" s="137">
        <v>89.694000000000003</v>
      </c>
      <c r="F353" s="200">
        <f t="shared" si="40"/>
        <v>89.020109130656891</v>
      </c>
      <c r="G353" s="90">
        <f t="shared" si="41"/>
        <v>0.50260191260077813</v>
      </c>
      <c r="H353" s="90">
        <f t="shared" si="35"/>
        <v>89.522711043257672</v>
      </c>
      <c r="I353" s="90">
        <f t="shared" si="36"/>
        <v>0.17128895674233036</v>
      </c>
      <c r="J353" s="90">
        <f t="shared" si="37"/>
        <v>0.17128895674233036</v>
      </c>
      <c r="K353" s="90">
        <f t="shared" si="38"/>
        <v>2.9339906701875921E-2</v>
      </c>
      <c r="L353" s="91">
        <f t="shared" si="39"/>
        <v>1.9097036227878159E-3</v>
      </c>
    </row>
    <row r="354" spans="4:12" x14ac:dyDescent="0.3">
      <c r="D354" s="199">
        <v>43973</v>
      </c>
      <c r="E354" s="137">
        <v>89.208799999999997</v>
      </c>
      <c r="F354" s="200">
        <f t="shared" si="40"/>
        <v>89.999041530080632</v>
      </c>
      <c r="G354" s="90">
        <f t="shared" si="41"/>
        <v>0.55023496128307436</v>
      </c>
      <c r="H354" s="90">
        <f t="shared" si="35"/>
        <v>90.549276491363713</v>
      </c>
      <c r="I354" s="90">
        <f t="shared" si="36"/>
        <v>-1.3404764913637166</v>
      </c>
      <c r="J354" s="90">
        <f t="shared" si="37"/>
        <v>1.3404764913637166</v>
      </c>
      <c r="K354" s="90">
        <f t="shared" si="38"/>
        <v>1.7968772238987802</v>
      </c>
      <c r="L354" s="91">
        <f t="shared" si="39"/>
        <v>1.5026280942728931E-2</v>
      </c>
    </row>
    <row r="355" spans="4:12" x14ac:dyDescent="0.3">
      <c r="D355" s="199">
        <v>43977</v>
      </c>
      <c r="E355" s="137">
        <v>91.939700000000002</v>
      </c>
      <c r="F355" s="200">
        <f t="shared" si="40"/>
        <v>90.195167969026471</v>
      </c>
      <c r="G355" s="90">
        <f t="shared" si="41"/>
        <v>0.51482410904935083</v>
      </c>
      <c r="H355" s="90">
        <f t="shared" si="35"/>
        <v>90.709992078075828</v>
      </c>
      <c r="I355" s="90">
        <f t="shared" si="36"/>
        <v>1.2297079219241738</v>
      </c>
      <c r="J355" s="90">
        <f t="shared" si="37"/>
        <v>1.2297079219241738</v>
      </c>
      <c r="K355" s="90">
        <f t="shared" si="38"/>
        <v>1.5121815732430699</v>
      </c>
      <c r="L355" s="91">
        <f t="shared" si="39"/>
        <v>1.3375156998817419E-2</v>
      </c>
    </row>
    <row r="356" spans="4:12" x14ac:dyDescent="0.3">
      <c r="D356" s="199">
        <v>43978</v>
      </c>
      <c r="E356" s="137">
        <v>95.032300000000006</v>
      </c>
      <c r="F356" s="200">
        <f t="shared" si="40"/>
        <v>92.9700792872395</v>
      </c>
      <c r="G356" s="90">
        <f t="shared" si="41"/>
        <v>0.74083282996571864</v>
      </c>
      <c r="H356" s="90">
        <f t="shared" si="35"/>
        <v>93.710912117205226</v>
      </c>
      <c r="I356" s="90">
        <f t="shared" si="36"/>
        <v>1.3213878827947809</v>
      </c>
      <c r="J356" s="90">
        <f t="shared" si="37"/>
        <v>1.3213878827947809</v>
      </c>
      <c r="K356" s="90">
        <f t="shared" si="38"/>
        <v>1.7460659367968736</v>
      </c>
      <c r="L356" s="91">
        <f t="shared" si="39"/>
        <v>1.3904618564370018E-2</v>
      </c>
    </row>
    <row r="357" spans="4:12" x14ac:dyDescent="0.3">
      <c r="D357" s="199">
        <v>43979</v>
      </c>
      <c r="E357" s="137">
        <v>93.690600000000003</v>
      </c>
      <c r="F357" s="200">
        <f t="shared" si="40"/>
        <v>95.356626263972601</v>
      </c>
      <c r="G357" s="90">
        <f t="shared" si="41"/>
        <v>0.90540424464245683</v>
      </c>
      <c r="H357" s="90">
        <f t="shared" si="35"/>
        <v>96.262030508615055</v>
      </c>
      <c r="I357" s="90">
        <f t="shared" si="36"/>
        <v>-2.5714305086150517</v>
      </c>
      <c r="J357" s="90">
        <f t="shared" si="37"/>
        <v>2.5714305086150517</v>
      </c>
      <c r="K357" s="90">
        <f t="shared" si="38"/>
        <v>6.6122548606362637</v>
      </c>
      <c r="L357" s="91">
        <f t="shared" si="39"/>
        <v>2.7445981866004183E-2</v>
      </c>
    </row>
    <row r="358" spans="4:12" x14ac:dyDescent="0.3">
      <c r="D358" s="199">
        <v>43980</v>
      </c>
      <c r="E358" s="137">
        <v>94.038799999999995</v>
      </c>
      <c r="F358" s="200">
        <f t="shared" si="40"/>
        <v>94.484563395713977</v>
      </c>
      <c r="G358" s="90">
        <f t="shared" si="41"/>
        <v>0.72765753335234873</v>
      </c>
      <c r="H358" s="90">
        <f t="shared" si="35"/>
        <v>95.212220929066319</v>
      </c>
      <c r="I358" s="90">
        <f t="shared" si="36"/>
        <v>-1.1734209290663244</v>
      </c>
      <c r="J358" s="90">
        <f t="shared" si="37"/>
        <v>1.1734209290663244</v>
      </c>
      <c r="K358" s="90">
        <f t="shared" si="38"/>
        <v>1.376916676770876</v>
      </c>
      <c r="L358" s="91">
        <f t="shared" si="39"/>
        <v>1.2478050858436352E-2</v>
      </c>
    </row>
    <row r="359" spans="4:12" x14ac:dyDescent="0.3">
      <c r="D359" s="199">
        <v>43983</v>
      </c>
      <c r="E359" s="137">
        <v>94.954599999999999</v>
      </c>
      <c r="F359" s="200">
        <f t="shared" si="40"/>
        <v>94.804086026681873</v>
      </c>
      <c r="G359" s="90">
        <f t="shared" si="41"/>
        <v>0.68684404311390346</v>
      </c>
      <c r="H359" s="90">
        <f t="shared" si="35"/>
        <v>95.49093006979578</v>
      </c>
      <c r="I359" s="90">
        <f t="shared" si="36"/>
        <v>-0.53633006979578113</v>
      </c>
      <c r="J359" s="90">
        <f t="shared" si="37"/>
        <v>0.53633006979578113</v>
      </c>
      <c r="K359" s="90">
        <f t="shared" si="38"/>
        <v>0.28764994376714748</v>
      </c>
      <c r="L359" s="91">
        <f t="shared" si="39"/>
        <v>5.648278964850372E-3</v>
      </c>
    </row>
    <row r="360" spans="4:12" x14ac:dyDescent="0.3">
      <c r="D360" s="199">
        <v>43984</v>
      </c>
      <c r="E360" s="137">
        <v>96.099299999999999</v>
      </c>
      <c r="F360" s="200">
        <f t="shared" si="40"/>
        <v>95.73301523449112</v>
      </c>
      <c r="G360" s="90">
        <f t="shared" si="41"/>
        <v>0.71105255958343783</v>
      </c>
      <c r="H360" s="90">
        <f t="shared" si="35"/>
        <v>96.444067794074556</v>
      </c>
      <c r="I360" s="90">
        <f t="shared" si="36"/>
        <v>-0.34476779407455638</v>
      </c>
      <c r="J360" s="90">
        <f t="shared" si="37"/>
        <v>0.34476779407455638</v>
      </c>
      <c r="K360" s="90">
        <f t="shared" si="38"/>
        <v>0.11886483183103572</v>
      </c>
      <c r="L360" s="91">
        <f t="shared" si="39"/>
        <v>3.5876202435871684E-3</v>
      </c>
    </row>
    <row r="361" spans="4:12" x14ac:dyDescent="0.3">
      <c r="D361" s="199">
        <v>43985</v>
      </c>
      <c r="E361" s="137">
        <v>99.313999999999993</v>
      </c>
      <c r="F361" s="200">
        <f t="shared" si="40"/>
        <v>97.311082047666758</v>
      </c>
      <c r="G361" s="90">
        <f t="shared" si="41"/>
        <v>0.79775398494265803</v>
      </c>
      <c r="H361" s="90">
        <f t="shared" si="35"/>
        <v>98.108836032609418</v>
      </c>
      <c r="I361" s="90">
        <f t="shared" si="36"/>
        <v>1.2051639673905754</v>
      </c>
      <c r="J361" s="90">
        <f t="shared" si="37"/>
        <v>1.2051639673905754</v>
      </c>
      <c r="K361" s="90">
        <f t="shared" si="38"/>
        <v>1.4524201882965919</v>
      </c>
      <c r="L361" s="91">
        <f t="shared" si="39"/>
        <v>1.2134884984902184E-2</v>
      </c>
    </row>
    <row r="362" spans="4:12" x14ac:dyDescent="0.3">
      <c r="D362" s="199">
        <v>43986</v>
      </c>
      <c r="E362" s="137">
        <v>96.614400000000003</v>
      </c>
      <c r="F362" s="200">
        <f t="shared" si="40"/>
        <v>99.412283187954131</v>
      </c>
      <c r="G362" s="90">
        <f t="shared" si="41"/>
        <v>0.9280987004771295</v>
      </c>
      <c r="H362" s="90">
        <f t="shared" si="35"/>
        <v>100.34038188843127</v>
      </c>
      <c r="I362" s="90">
        <f t="shared" si="36"/>
        <v>-3.7259818884312637</v>
      </c>
      <c r="J362" s="90">
        <f t="shared" si="37"/>
        <v>3.7259818884312637</v>
      </c>
      <c r="K362" s="90">
        <f t="shared" si="38"/>
        <v>13.882941032917806</v>
      </c>
      <c r="L362" s="91">
        <f t="shared" si="39"/>
        <v>3.856549218782359E-2</v>
      </c>
    </row>
    <row r="363" spans="4:12" x14ac:dyDescent="0.3">
      <c r="D363" s="199">
        <v>43987</v>
      </c>
      <c r="E363" s="137">
        <v>97.978499999999997</v>
      </c>
      <c r="F363" s="200">
        <f t="shared" si="40"/>
        <v>97.629698960381717</v>
      </c>
      <c r="G363" s="90">
        <f t="shared" si="41"/>
        <v>0.65703040767217513</v>
      </c>
      <c r="H363" s="90">
        <f t="shared" si="35"/>
        <v>98.286729368053898</v>
      </c>
      <c r="I363" s="90">
        <f t="shared" si="36"/>
        <v>-0.308229368053901</v>
      </c>
      <c r="J363" s="90">
        <f t="shared" si="37"/>
        <v>0.308229368053901</v>
      </c>
      <c r="K363" s="90">
        <f t="shared" si="38"/>
        <v>9.5005343330907169E-2</v>
      </c>
      <c r="L363" s="91">
        <f t="shared" si="39"/>
        <v>3.1458878024658572E-3</v>
      </c>
    </row>
    <row r="364" spans="4:12" x14ac:dyDescent="0.3">
      <c r="D364" s="199">
        <v>43990</v>
      </c>
      <c r="E364" s="137">
        <v>99.485699999999994</v>
      </c>
      <c r="F364" s="200">
        <f t="shared" si="40"/>
        <v>98.805564326137755</v>
      </c>
      <c r="G364" s="90">
        <f t="shared" si="41"/>
        <v>0.7089139034805616</v>
      </c>
      <c r="H364" s="90">
        <f t="shared" si="35"/>
        <v>99.514478229618319</v>
      </c>
      <c r="I364" s="90">
        <f t="shared" si="36"/>
        <v>-2.8778229618325213E-2</v>
      </c>
      <c r="J364" s="90">
        <f t="shared" si="37"/>
        <v>2.8778229618325213E-2</v>
      </c>
      <c r="K364" s="90">
        <f t="shared" si="38"/>
        <v>8.2818649996505055E-4</v>
      </c>
      <c r="L364" s="91">
        <f t="shared" si="39"/>
        <v>2.892700118542184E-4</v>
      </c>
    </row>
    <row r="365" spans="4:12" x14ac:dyDescent="0.3">
      <c r="D365" s="199">
        <v>43991</v>
      </c>
      <c r="E365" s="137">
        <v>97.902199999999993</v>
      </c>
      <c r="F365" s="200">
        <f t="shared" si="40"/>
        <v>99.736131122784442</v>
      </c>
      <c r="G365" s="90">
        <f t="shared" si="41"/>
        <v>0.73107919279717415</v>
      </c>
      <c r="H365" s="90">
        <f t="shared" si="35"/>
        <v>100.46721031558161</v>
      </c>
      <c r="I365" s="90">
        <f t="shared" si="36"/>
        <v>-2.5650103155816169</v>
      </c>
      <c r="J365" s="90">
        <f t="shared" si="37"/>
        <v>2.5650103155816169</v>
      </c>
      <c r="K365" s="90">
        <f t="shared" si="38"/>
        <v>6.5792779190401056</v>
      </c>
      <c r="L365" s="91">
        <f t="shared" si="39"/>
        <v>2.6199720900874721E-2</v>
      </c>
    </row>
    <row r="366" spans="4:12" x14ac:dyDescent="0.3">
      <c r="D366" s="199">
        <v>43992</v>
      </c>
      <c r="E366" s="137">
        <v>97.415700000000001</v>
      </c>
      <c r="F366" s="200">
        <f t="shared" si="40"/>
        <v>98.389763354237743</v>
      </c>
      <c r="G366" s="90">
        <f t="shared" si="41"/>
        <v>0.52333449666278686</v>
      </c>
      <c r="H366" s="90">
        <f t="shared" si="35"/>
        <v>98.913097850900527</v>
      </c>
      <c r="I366" s="90">
        <f t="shared" si="36"/>
        <v>-1.4973978509005264</v>
      </c>
      <c r="J366" s="90">
        <f t="shared" si="37"/>
        <v>1.4973978509005264</v>
      </c>
      <c r="K366" s="90">
        <f t="shared" si="38"/>
        <v>2.2422003238815149</v>
      </c>
      <c r="L366" s="91">
        <f t="shared" si="39"/>
        <v>1.5371216866485857E-2</v>
      </c>
    </row>
    <row r="367" spans="4:12" x14ac:dyDescent="0.3">
      <c r="D367" s="199">
        <v>43993</v>
      </c>
      <c r="E367" s="137">
        <v>90.785899999999998</v>
      </c>
      <c r="F367" s="200">
        <f t="shared" si="40"/>
        <v>96.508407597330233</v>
      </c>
      <c r="G367" s="90">
        <f t="shared" si="41"/>
        <v>0.28286547130575718</v>
      </c>
      <c r="H367" s="90">
        <f t="shared" si="35"/>
        <v>96.791273068635988</v>
      </c>
      <c r="I367" s="90">
        <f t="shared" si="36"/>
        <v>-6.0053730686359899</v>
      </c>
      <c r="J367" s="90">
        <f t="shared" si="37"/>
        <v>6.0053730686359899</v>
      </c>
      <c r="K367" s="90">
        <f t="shared" si="38"/>
        <v>36.064505693498447</v>
      </c>
      <c r="L367" s="91">
        <f t="shared" si="39"/>
        <v>6.6148741915165135E-2</v>
      </c>
    </row>
    <row r="368" spans="4:12" x14ac:dyDescent="0.3">
      <c r="D368" s="199">
        <v>43994</v>
      </c>
      <c r="E368" s="137">
        <v>91.987799999999993</v>
      </c>
      <c r="F368" s="200">
        <f t="shared" si="40"/>
        <v>91.252572377044601</v>
      </c>
      <c r="G368" s="90">
        <f t="shared" si="41"/>
        <v>-0.27100459785338182</v>
      </c>
      <c r="H368" s="90">
        <f t="shared" si="35"/>
        <v>90.981567779191224</v>
      </c>
      <c r="I368" s="90">
        <f t="shared" si="36"/>
        <v>1.0062322208087693</v>
      </c>
      <c r="J368" s="90">
        <f t="shared" si="37"/>
        <v>1.0062322208087693</v>
      </c>
      <c r="K368" s="90">
        <f t="shared" si="38"/>
        <v>1.0125032821937479</v>
      </c>
      <c r="L368" s="91">
        <f t="shared" si="39"/>
        <v>1.0938757322261967E-2</v>
      </c>
    </row>
    <row r="369" spans="4:12" x14ac:dyDescent="0.3">
      <c r="D369" s="199">
        <v>43997</v>
      </c>
      <c r="E369" s="137">
        <v>93.332899999999995</v>
      </c>
      <c r="F369" s="200">
        <f t="shared" si="40"/>
        <v>92.040016321717289</v>
      </c>
      <c r="G369" s="90">
        <f t="shared" si="41"/>
        <v>-0.16515974360077482</v>
      </c>
      <c r="H369" s="90">
        <f t="shared" si="35"/>
        <v>91.874856578116507</v>
      </c>
      <c r="I369" s="90">
        <f t="shared" si="36"/>
        <v>1.4580434218834881</v>
      </c>
      <c r="J369" s="90">
        <f t="shared" si="37"/>
        <v>1.4580434218834881</v>
      </c>
      <c r="K369" s="90">
        <f t="shared" si="38"/>
        <v>2.1258906200977115</v>
      </c>
      <c r="L369" s="91">
        <f t="shared" si="39"/>
        <v>1.5621966336452507E-2</v>
      </c>
    </row>
    <row r="370" spans="4:12" x14ac:dyDescent="0.3">
      <c r="D370" s="199">
        <v>43998</v>
      </c>
      <c r="E370" s="137">
        <v>94.477599999999995</v>
      </c>
      <c r="F370" s="200">
        <f t="shared" si="40"/>
        <v>93.429712205119372</v>
      </c>
      <c r="G370" s="90">
        <f t="shared" si="41"/>
        <v>-9.6741809004889656E-3</v>
      </c>
      <c r="H370" s="90">
        <f t="shared" si="35"/>
        <v>93.420038024218883</v>
      </c>
      <c r="I370" s="90">
        <f t="shared" si="36"/>
        <v>1.0575619757811126</v>
      </c>
      <c r="J370" s="90">
        <f t="shared" si="37"/>
        <v>1.0575619757811126</v>
      </c>
      <c r="K370" s="90">
        <f t="shared" si="38"/>
        <v>1.1184373326180506</v>
      </c>
      <c r="L370" s="91">
        <f t="shared" si="39"/>
        <v>1.1193785360562848E-2</v>
      </c>
    </row>
    <row r="371" spans="4:12" x14ac:dyDescent="0.3">
      <c r="D371" s="199">
        <v>43999</v>
      </c>
      <c r="E371" s="137">
        <v>94.639799999999994</v>
      </c>
      <c r="F371" s="200">
        <f t="shared" si="40"/>
        <v>94.502300655279612</v>
      </c>
      <c r="G371" s="90">
        <f t="shared" si="41"/>
        <v>9.8552082205583882E-2</v>
      </c>
      <c r="H371" s="90">
        <f t="shared" si="35"/>
        <v>94.600852737485198</v>
      </c>
      <c r="I371" s="90">
        <f t="shared" si="36"/>
        <v>3.8947262514795966E-2</v>
      </c>
      <c r="J371" s="90">
        <f t="shared" si="37"/>
        <v>3.8947262514795966E-2</v>
      </c>
      <c r="K371" s="90">
        <f t="shared" si="38"/>
        <v>1.516889257396431E-3</v>
      </c>
      <c r="L371" s="91">
        <f t="shared" si="39"/>
        <v>4.1153153868452773E-4</v>
      </c>
    </row>
    <row r="372" spans="4:12" x14ac:dyDescent="0.3">
      <c r="D372" s="199">
        <v>44000</v>
      </c>
      <c r="E372" s="137">
        <v>93.9148</v>
      </c>
      <c r="F372" s="200">
        <f t="shared" si="40"/>
        <v>94.57364166576447</v>
      </c>
      <c r="G372" s="90">
        <f t="shared" si="41"/>
        <v>9.5830975033511276E-2</v>
      </c>
      <c r="H372" s="90">
        <f t="shared" si="35"/>
        <v>94.669472640797977</v>
      </c>
      <c r="I372" s="90">
        <f t="shared" si="36"/>
        <v>-0.75467264079797758</v>
      </c>
      <c r="J372" s="90">
        <f t="shared" si="37"/>
        <v>0.75467264079797758</v>
      </c>
      <c r="K372" s="90">
        <f t="shared" si="38"/>
        <v>0.56953079476899326</v>
      </c>
      <c r="L372" s="91">
        <f t="shared" si="39"/>
        <v>8.0357157849239684E-3</v>
      </c>
    </row>
    <row r="373" spans="4:12" x14ac:dyDescent="0.3">
      <c r="D373" s="199">
        <v>44001</v>
      </c>
      <c r="E373" s="137">
        <v>91.367800000000003</v>
      </c>
      <c r="F373" s="200">
        <f t="shared" si="40"/>
        <v>93.482064780026818</v>
      </c>
      <c r="G373" s="90">
        <f t="shared" si="41"/>
        <v>-2.2909811043605052E-2</v>
      </c>
      <c r="H373" s="90">
        <f t="shared" si="35"/>
        <v>93.459154968983214</v>
      </c>
      <c r="I373" s="90">
        <f t="shared" si="36"/>
        <v>-2.0913549689832109</v>
      </c>
      <c r="J373" s="90">
        <f t="shared" si="37"/>
        <v>2.0913549689832109</v>
      </c>
      <c r="K373" s="90">
        <f t="shared" si="38"/>
        <v>4.3737656062907675</v>
      </c>
      <c r="L373" s="91">
        <f t="shared" si="39"/>
        <v>2.2889409277482994E-2</v>
      </c>
    </row>
    <row r="374" spans="4:12" x14ac:dyDescent="0.3">
      <c r="D374" s="199">
        <v>44004</v>
      </c>
      <c r="E374" s="137">
        <v>94.925899999999999</v>
      </c>
      <c r="F374" s="200">
        <f t="shared" si="40"/>
        <v>92.061092151165127</v>
      </c>
      <c r="G374" s="90">
        <f t="shared" si="41"/>
        <v>-0.16271609282541361</v>
      </c>
      <c r="H374" s="90">
        <f t="shared" si="35"/>
        <v>91.898376058339707</v>
      </c>
      <c r="I374" s="90">
        <f t="shared" si="36"/>
        <v>3.0275239416602915</v>
      </c>
      <c r="J374" s="90">
        <f t="shared" si="37"/>
        <v>3.0275239416602915</v>
      </c>
      <c r="K374" s="90">
        <f t="shared" si="38"/>
        <v>9.1659012173262688</v>
      </c>
      <c r="L374" s="91">
        <f t="shared" si="39"/>
        <v>3.1893550039138858E-2</v>
      </c>
    </row>
    <row r="375" spans="4:12" x14ac:dyDescent="0.3">
      <c r="D375" s="199">
        <v>44005</v>
      </c>
      <c r="E375" s="137">
        <v>97.224900000000005</v>
      </c>
      <c r="F375" s="200">
        <f t="shared" si="40"/>
        <v>95.255527125739661</v>
      </c>
      <c r="G375" s="90">
        <f t="shared" si="41"/>
        <v>0.17299901391458117</v>
      </c>
      <c r="H375" s="90">
        <f t="shared" si="35"/>
        <v>95.428526139654238</v>
      </c>
      <c r="I375" s="90">
        <f t="shared" si="36"/>
        <v>1.7963738603457671</v>
      </c>
      <c r="J375" s="90">
        <f t="shared" si="37"/>
        <v>1.7963738603457671</v>
      </c>
      <c r="K375" s="90">
        <f t="shared" si="38"/>
        <v>3.2269590461335533</v>
      </c>
      <c r="L375" s="91">
        <f t="shared" si="39"/>
        <v>1.8476479382810031E-2</v>
      </c>
    </row>
    <row r="376" spans="4:12" x14ac:dyDescent="0.3">
      <c r="D376" s="199">
        <v>44006</v>
      </c>
      <c r="E376" s="137">
        <v>95.469700000000003</v>
      </c>
      <c r="F376" s="200">
        <f t="shared" si="40"/>
        <v>97.012259211131678</v>
      </c>
      <c r="G376" s="90">
        <f t="shared" si="41"/>
        <v>0.33137232106232473</v>
      </c>
      <c r="H376" s="90">
        <f t="shared" si="35"/>
        <v>97.343631532193996</v>
      </c>
      <c r="I376" s="90">
        <f t="shared" si="36"/>
        <v>-1.8739315321939927</v>
      </c>
      <c r="J376" s="90">
        <f t="shared" si="37"/>
        <v>1.8739315321939927</v>
      </c>
      <c r="K376" s="90">
        <f t="shared" si="38"/>
        <v>3.5116193873509252</v>
      </c>
      <c r="L376" s="91">
        <f t="shared" si="39"/>
        <v>1.9628547405029999E-2</v>
      </c>
    </row>
    <row r="377" spans="4:12" x14ac:dyDescent="0.3">
      <c r="D377" s="199">
        <v>44007</v>
      </c>
      <c r="E377" s="137">
        <v>96.728899999999996</v>
      </c>
      <c r="F377" s="200">
        <f t="shared" si="40"/>
        <v>95.986637856849867</v>
      </c>
      <c r="G377" s="90">
        <f t="shared" si="41"/>
        <v>0.1956729535279112</v>
      </c>
      <c r="H377" s="90">
        <f t="shared" si="35"/>
        <v>96.182310810377786</v>
      </c>
      <c r="I377" s="90">
        <f t="shared" si="36"/>
        <v>0.54658918962221037</v>
      </c>
      <c r="J377" s="90">
        <f t="shared" si="37"/>
        <v>0.54658918962221037</v>
      </c>
      <c r="K377" s="90">
        <f t="shared" si="38"/>
        <v>0.29875974221186463</v>
      </c>
      <c r="L377" s="91">
        <f t="shared" si="39"/>
        <v>5.6507330241759223E-3</v>
      </c>
    </row>
    <row r="378" spans="4:12" x14ac:dyDescent="0.3">
      <c r="D378" s="199">
        <v>44008</v>
      </c>
      <c r="E378" s="137">
        <v>89.355000000000004</v>
      </c>
      <c r="F378" s="200">
        <f t="shared" si="40"/>
        <v>95.410658362822346</v>
      </c>
      <c r="G378" s="90">
        <f t="shared" si="41"/>
        <v>0.11850770877236794</v>
      </c>
      <c r="H378" s="90">
        <f t="shared" si="35"/>
        <v>95.529166071594716</v>
      </c>
      <c r="I378" s="90">
        <f t="shared" si="36"/>
        <v>-6.174166071594712</v>
      </c>
      <c r="J378" s="90">
        <f t="shared" si="37"/>
        <v>6.174166071594712</v>
      </c>
      <c r="K378" s="90">
        <f t="shared" si="38"/>
        <v>38.120326679631276</v>
      </c>
      <c r="L378" s="91">
        <f t="shared" si="39"/>
        <v>6.9097040698278905E-2</v>
      </c>
    </row>
    <row r="379" spans="4:12" x14ac:dyDescent="0.3">
      <c r="D379" s="199">
        <v>44011</v>
      </c>
      <c r="E379" s="137">
        <v>91.453599999999994</v>
      </c>
      <c r="F379" s="200">
        <f t="shared" si="40"/>
        <v>89.869526167017909</v>
      </c>
      <c r="G379" s="90">
        <f t="shared" si="41"/>
        <v>-0.44745628168531254</v>
      </c>
      <c r="H379" s="90">
        <f t="shared" si="35"/>
        <v>89.42206988533259</v>
      </c>
      <c r="I379" s="90">
        <f t="shared" si="36"/>
        <v>2.0315301146674045</v>
      </c>
      <c r="J379" s="90">
        <f t="shared" si="37"/>
        <v>2.0315301146674045</v>
      </c>
      <c r="K379" s="90">
        <f t="shared" si="38"/>
        <v>4.127114606800558</v>
      </c>
      <c r="L379" s="91">
        <f t="shared" si="39"/>
        <v>2.2213779607007319E-2</v>
      </c>
    </row>
    <row r="380" spans="4:12" x14ac:dyDescent="0.3">
      <c r="D380" s="199">
        <v>44012</v>
      </c>
      <c r="E380" s="137">
        <v>93.533199999999994</v>
      </c>
      <c r="F380" s="200">
        <f t="shared" si="40"/>
        <v>91.511554974651744</v>
      </c>
      <c r="G380" s="90">
        <f t="shared" si="41"/>
        <v>-0.2385077727533978</v>
      </c>
      <c r="H380" s="90">
        <f t="shared" si="35"/>
        <v>91.273047201898351</v>
      </c>
      <c r="I380" s="90">
        <f t="shared" si="36"/>
        <v>2.2601527981016432</v>
      </c>
      <c r="J380" s="90">
        <f t="shared" si="37"/>
        <v>2.2601527981016432</v>
      </c>
      <c r="K380" s="90">
        <f t="shared" si="38"/>
        <v>5.1082906707666869</v>
      </c>
      <c r="L380" s="91">
        <f t="shared" si="39"/>
        <v>2.4164176977817965E-2</v>
      </c>
    </row>
    <row r="381" spans="4:12" x14ac:dyDescent="0.3">
      <c r="D381" s="199">
        <v>44013</v>
      </c>
      <c r="E381" s="137">
        <v>92.9131</v>
      </c>
      <c r="F381" s="200">
        <f t="shared" si="40"/>
        <v>93.218373781797283</v>
      </c>
      <c r="G381" s="90">
        <f t="shared" si="41"/>
        <v>-4.3975114763504214E-2</v>
      </c>
      <c r="H381" s="90">
        <f t="shared" si="35"/>
        <v>93.174398667033785</v>
      </c>
      <c r="I381" s="90">
        <f t="shared" si="36"/>
        <v>-0.26129866703378468</v>
      </c>
      <c r="J381" s="90">
        <f t="shared" si="37"/>
        <v>0.26129866703378468</v>
      </c>
      <c r="K381" s="90">
        <f t="shared" si="38"/>
        <v>6.8276993393632676E-2</v>
      </c>
      <c r="L381" s="91">
        <f t="shared" si="39"/>
        <v>2.8122909152077016E-3</v>
      </c>
    </row>
    <row r="382" spans="4:12" x14ac:dyDescent="0.3">
      <c r="D382" s="199">
        <v>44014</v>
      </c>
      <c r="E382" s="137">
        <v>93.895700000000005</v>
      </c>
      <c r="F382" s="200">
        <f t="shared" si="40"/>
        <v>93.074439908189206</v>
      </c>
      <c r="G382" s="90">
        <f t="shared" si="41"/>
        <v>-5.3970990647961507E-2</v>
      </c>
      <c r="H382" s="90">
        <f t="shared" si="35"/>
        <v>93.020468917541251</v>
      </c>
      <c r="I382" s="90">
        <f t="shared" si="36"/>
        <v>0.87523108245875392</v>
      </c>
      <c r="J382" s="90">
        <f t="shared" si="37"/>
        <v>0.87523108245875392</v>
      </c>
      <c r="K382" s="90">
        <f t="shared" si="38"/>
        <v>0.76602944770192205</v>
      </c>
      <c r="L382" s="91">
        <f t="shared" si="39"/>
        <v>9.3213116517450092E-3</v>
      </c>
    </row>
    <row r="383" spans="4:12" x14ac:dyDescent="0.3">
      <c r="D383" s="199">
        <v>44018</v>
      </c>
      <c r="E383" s="137">
        <v>95.345699999999994</v>
      </c>
      <c r="F383" s="200">
        <f t="shared" si="40"/>
        <v>94.142523207481645</v>
      </c>
      <c r="G383" s="90">
        <f t="shared" si="41"/>
        <v>5.8234438346078582E-2</v>
      </c>
      <c r="H383" s="90">
        <f t="shared" si="35"/>
        <v>94.200757645827721</v>
      </c>
      <c r="I383" s="90">
        <f t="shared" si="36"/>
        <v>1.1449423541722723</v>
      </c>
      <c r="J383" s="90">
        <f t="shared" si="37"/>
        <v>1.1449423541722723</v>
      </c>
      <c r="K383" s="90">
        <f t="shared" si="38"/>
        <v>1.3108929943775449</v>
      </c>
      <c r="L383" s="91">
        <f t="shared" si="39"/>
        <v>1.2008327110423149E-2</v>
      </c>
    </row>
    <row r="384" spans="4:12" x14ac:dyDescent="0.3">
      <c r="D384" s="199">
        <v>44019</v>
      </c>
      <c r="E384" s="137">
        <v>92.598299999999995</v>
      </c>
      <c r="F384" s="200">
        <f t="shared" si="40"/>
        <v>94.842807550676866</v>
      </c>
      <c r="G384" s="90">
        <f t="shared" si="41"/>
        <v>0.12243942883099287</v>
      </c>
      <c r="H384" s="90">
        <f t="shared" si="35"/>
        <v>94.965246979507853</v>
      </c>
      <c r="I384" s="90">
        <f t="shared" si="36"/>
        <v>-2.3669469795078584</v>
      </c>
      <c r="J384" s="90">
        <f t="shared" si="37"/>
        <v>2.3669469795078584</v>
      </c>
      <c r="K384" s="90">
        <f t="shared" si="38"/>
        <v>5.6024380038013737</v>
      </c>
      <c r="L384" s="91">
        <f t="shared" si="39"/>
        <v>2.556145177079772E-2</v>
      </c>
    </row>
    <row r="385" spans="4:12" x14ac:dyDescent="0.3">
      <c r="D385" s="199">
        <v>44020</v>
      </c>
      <c r="E385" s="137">
        <v>94.286799999999999</v>
      </c>
      <c r="F385" s="200">
        <f t="shared" si="40"/>
        <v>93.033951543064788</v>
      </c>
      <c r="G385" s="90">
        <f t="shared" si="41"/>
        <v>-7.0690114813314261E-2</v>
      </c>
      <c r="H385" s="90">
        <f t="shared" ref="H385:H448" si="42">F385+G385</f>
        <v>92.963261428251471</v>
      </c>
      <c r="I385" s="90">
        <f t="shared" si="36"/>
        <v>1.3235385717485286</v>
      </c>
      <c r="J385" s="90">
        <f t="shared" si="37"/>
        <v>1.3235385717485286</v>
      </c>
      <c r="K385" s="90">
        <f t="shared" si="38"/>
        <v>1.7517543509061351</v>
      </c>
      <c r="L385" s="91">
        <f t="shared" si="39"/>
        <v>1.4037368663996748E-2</v>
      </c>
    </row>
    <row r="386" spans="4:12" x14ac:dyDescent="0.3">
      <c r="D386" s="199">
        <v>44021</v>
      </c>
      <c r="E386" s="137">
        <v>92.522000000000006</v>
      </c>
      <c r="F386" s="200">
        <f t="shared" si="40"/>
        <v>93.877287908149356</v>
      </c>
      <c r="G386" s="90">
        <f t="shared" si="41"/>
        <v>2.0712533176473938E-2</v>
      </c>
      <c r="H386" s="90">
        <f t="shared" si="42"/>
        <v>93.898000441325834</v>
      </c>
      <c r="I386" s="90">
        <f t="shared" si="36"/>
        <v>-1.3760004413258287</v>
      </c>
      <c r="J386" s="90">
        <f t="shared" si="37"/>
        <v>1.3760004413258287</v>
      </c>
      <c r="K386" s="90">
        <f t="shared" si="38"/>
        <v>1.8933772145288752</v>
      </c>
      <c r="L386" s="91">
        <f t="shared" si="39"/>
        <v>1.4872143288361997E-2</v>
      </c>
    </row>
    <row r="387" spans="4:12" x14ac:dyDescent="0.3">
      <c r="D387" s="199">
        <v>44022</v>
      </c>
      <c r="E387" s="137">
        <v>93.475999999999999</v>
      </c>
      <c r="F387" s="200">
        <f t="shared" si="40"/>
        <v>92.72937002654119</v>
      </c>
      <c r="G387" s="90">
        <f t="shared" si="41"/>
        <v>-9.6150508301990026E-2</v>
      </c>
      <c r="H387" s="90">
        <f t="shared" si="42"/>
        <v>92.633219518239201</v>
      </c>
      <c r="I387" s="90">
        <f t="shared" si="36"/>
        <v>0.84278048176079778</v>
      </c>
      <c r="J387" s="90">
        <f t="shared" si="37"/>
        <v>0.84278048176079778</v>
      </c>
      <c r="K387" s="90">
        <f t="shared" si="38"/>
        <v>0.71027894043696238</v>
      </c>
      <c r="L387" s="91">
        <f t="shared" si="39"/>
        <v>9.0160092618511468E-3</v>
      </c>
    </row>
    <row r="388" spans="4:12" x14ac:dyDescent="0.3">
      <c r="D388" s="199">
        <v>44025</v>
      </c>
      <c r="E388" s="137">
        <v>92.016400000000004</v>
      </c>
      <c r="F388" s="200">
        <f t="shared" si="40"/>
        <v>93.107159593358404</v>
      </c>
      <c r="G388" s="90">
        <f t="shared" si="41"/>
        <v>-4.8756500790069664E-2</v>
      </c>
      <c r="H388" s="90">
        <f t="shared" si="42"/>
        <v>93.058403092568341</v>
      </c>
      <c r="I388" s="90">
        <f t="shared" ref="I388:I451" si="43">E388-H388</f>
        <v>-1.0420030925683363</v>
      </c>
      <c r="J388" s="90">
        <f t="shared" ref="J388:J451" si="44">ABS(I388)</f>
        <v>1.0420030925683363</v>
      </c>
      <c r="K388" s="90">
        <f t="shared" ref="K388:K451" si="45">I388^2</f>
        <v>1.0857704449219769</v>
      </c>
      <c r="L388" s="91">
        <f t="shared" ref="L388:L451" si="46">J388/E388</f>
        <v>1.1324101927138383E-2</v>
      </c>
    </row>
    <row r="389" spans="4:12" x14ac:dyDescent="0.3">
      <c r="D389" s="199">
        <v>44026</v>
      </c>
      <c r="E389" s="137">
        <v>92.302599999999998</v>
      </c>
      <c r="F389" s="200">
        <f t="shared" ref="F389:F452" si="47">alpha*(E389)+(1-alpha)*(E388+G388)</f>
        <v>92.034634799367964</v>
      </c>
      <c r="G389" s="90">
        <f t="shared" ref="G389:G452" si="48">beta*(F389-F388)+(1-beta)*G388</f>
        <v>-0.15113333011010663</v>
      </c>
      <c r="H389" s="90">
        <f t="shared" si="42"/>
        <v>91.883501469257851</v>
      </c>
      <c r="I389" s="90">
        <f t="shared" si="43"/>
        <v>0.41909853074214709</v>
      </c>
      <c r="J389" s="90">
        <f t="shared" si="44"/>
        <v>0.41909853074214709</v>
      </c>
      <c r="K389" s="90">
        <f t="shared" si="45"/>
        <v>0.17564357847022641</v>
      </c>
      <c r="L389" s="91">
        <f t="shared" si="46"/>
        <v>4.540484566438509E-3</v>
      </c>
    </row>
    <row r="390" spans="4:12" x14ac:dyDescent="0.3">
      <c r="D390" s="199">
        <v>44027</v>
      </c>
      <c r="E390" s="137">
        <v>94.000600000000006</v>
      </c>
      <c r="F390" s="200">
        <f t="shared" si="47"/>
        <v>92.521293335911921</v>
      </c>
      <c r="G390" s="90">
        <f t="shared" si="48"/>
        <v>-8.7354143444700327E-2</v>
      </c>
      <c r="H390" s="90">
        <f t="shared" si="42"/>
        <v>92.433939192467221</v>
      </c>
      <c r="I390" s="90">
        <f t="shared" si="43"/>
        <v>1.5666608075327844</v>
      </c>
      <c r="J390" s="90">
        <f t="shared" si="44"/>
        <v>1.5666608075327844</v>
      </c>
      <c r="K390" s="90">
        <f t="shared" si="45"/>
        <v>2.4544260858592759</v>
      </c>
      <c r="L390" s="91">
        <f t="shared" si="46"/>
        <v>1.6666497953553322E-2</v>
      </c>
    </row>
    <row r="391" spans="4:12" x14ac:dyDescent="0.3">
      <c r="D391" s="199">
        <v>44028</v>
      </c>
      <c r="E391" s="137">
        <v>92.779600000000002</v>
      </c>
      <c r="F391" s="200">
        <f t="shared" si="47"/>
        <v>93.686516685244243</v>
      </c>
      <c r="G391" s="90">
        <f t="shared" si="48"/>
        <v>3.7903605833001938E-2</v>
      </c>
      <c r="H391" s="90">
        <f t="shared" si="42"/>
        <v>93.724420291077251</v>
      </c>
      <c r="I391" s="90">
        <f t="shared" si="43"/>
        <v>-0.94482029107724941</v>
      </c>
      <c r="J391" s="90">
        <f t="shared" si="44"/>
        <v>0.94482029107724941</v>
      </c>
      <c r="K391" s="90">
        <f t="shared" si="45"/>
        <v>0.89268538243129825</v>
      </c>
      <c r="L391" s="91">
        <f t="shared" si="46"/>
        <v>1.0183491749018635E-2</v>
      </c>
    </row>
    <row r="392" spans="4:12" x14ac:dyDescent="0.3">
      <c r="D392" s="199">
        <v>44029</v>
      </c>
      <c r="E392" s="137">
        <v>91.844700000000003</v>
      </c>
      <c r="F392" s="200">
        <f t="shared" si="47"/>
        <v>92.622942884666401</v>
      </c>
      <c r="G392" s="90">
        <f t="shared" si="48"/>
        <v>-7.2244134808082477E-2</v>
      </c>
      <c r="H392" s="90">
        <f t="shared" si="42"/>
        <v>92.550698749858313</v>
      </c>
      <c r="I392" s="90">
        <f t="shared" si="43"/>
        <v>-0.70599874985830979</v>
      </c>
      <c r="J392" s="90">
        <f t="shared" si="44"/>
        <v>0.70599874985830979</v>
      </c>
      <c r="K392" s="90">
        <f t="shared" si="45"/>
        <v>0.49843423480149629</v>
      </c>
      <c r="L392" s="91">
        <f t="shared" si="46"/>
        <v>7.6868752345895823E-3</v>
      </c>
    </row>
    <row r="393" spans="4:12" x14ac:dyDescent="0.3">
      <c r="D393" s="199">
        <v>44032</v>
      </c>
      <c r="E393" s="137">
        <v>91.243700000000004</v>
      </c>
      <c r="F393" s="200">
        <f t="shared" si="47"/>
        <v>91.66670469215353</v>
      </c>
      <c r="G393" s="90">
        <f t="shared" si="48"/>
        <v>-0.16064354057856128</v>
      </c>
      <c r="H393" s="90">
        <f t="shared" si="42"/>
        <v>91.506061151574968</v>
      </c>
      <c r="I393" s="90">
        <f t="shared" si="43"/>
        <v>-0.26236115157496442</v>
      </c>
      <c r="J393" s="90">
        <f t="shared" si="44"/>
        <v>0.26236115157496442</v>
      </c>
      <c r="K393" s="90">
        <f t="shared" si="45"/>
        <v>6.8833373855741453E-2</v>
      </c>
      <c r="L393" s="91">
        <f t="shared" si="46"/>
        <v>2.8753892222144039E-3</v>
      </c>
    </row>
    <row r="394" spans="4:12" x14ac:dyDescent="0.3">
      <c r="D394" s="199">
        <v>44033</v>
      </c>
      <c r="E394" s="137">
        <v>93.828900000000004</v>
      </c>
      <c r="F394" s="200">
        <f t="shared" si="47"/>
        <v>91.632225167537158</v>
      </c>
      <c r="G394" s="90">
        <f t="shared" si="48"/>
        <v>-0.14802713898234243</v>
      </c>
      <c r="H394" s="90">
        <f t="shared" si="42"/>
        <v>91.484198028554815</v>
      </c>
      <c r="I394" s="90">
        <f t="shared" si="43"/>
        <v>2.3447019714451898</v>
      </c>
      <c r="J394" s="90">
        <f t="shared" si="44"/>
        <v>2.3447019714451898</v>
      </c>
      <c r="K394" s="90">
        <f t="shared" si="45"/>
        <v>5.4976273348989597</v>
      </c>
      <c r="L394" s="91">
        <f t="shared" si="46"/>
        <v>2.4989123515731182E-2</v>
      </c>
    </row>
    <row r="395" spans="4:12" x14ac:dyDescent="0.3">
      <c r="D395" s="199">
        <v>44034</v>
      </c>
      <c r="E395" s="137">
        <v>94.3536</v>
      </c>
      <c r="F395" s="200">
        <f t="shared" si="47"/>
        <v>93.815418288814143</v>
      </c>
      <c r="G395" s="90">
        <f t="shared" si="48"/>
        <v>8.5094887043590417E-2</v>
      </c>
      <c r="H395" s="90">
        <f t="shared" si="42"/>
        <v>93.900513175857739</v>
      </c>
      <c r="I395" s="90">
        <f t="shared" si="43"/>
        <v>0.45308682414226098</v>
      </c>
      <c r="J395" s="90">
        <f t="shared" si="44"/>
        <v>0.45308682414226098</v>
      </c>
      <c r="K395" s="90">
        <f t="shared" si="45"/>
        <v>0.20528767021132013</v>
      </c>
      <c r="L395" s="91">
        <f t="shared" si="46"/>
        <v>4.8020088702737463E-3</v>
      </c>
    </row>
    <row r="396" spans="4:12" x14ac:dyDescent="0.3">
      <c r="D396" s="199">
        <v>44035</v>
      </c>
      <c r="E396" s="137">
        <v>93.771699999999996</v>
      </c>
      <c r="F396" s="200">
        <f t="shared" si="47"/>
        <v>94.305295909634879</v>
      </c>
      <c r="G396" s="90">
        <f t="shared" si="48"/>
        <v>0.1255731604213049</v>
      </c>
      <c r="H396" s="90">
        <f t="shared" si="42"/>
        <v>94.43086907005619</v>
      </c>
      <c r="I396" s="90">
        <f t="shared" si="43"/>
        <v>-0.65916907005619407</v>
      </c>
      <c r="J396" s="90">
        <f t="shared" si="44"/>
        <v>0.65916907005619407</v>
      </c>
      <c r="K396" s="90">
        <f t="shared" si="45"/>
        <v>0.43450386291874771</v>
      </c>
      <c r="L396" s="91">
        <f t="shared" si="46"/>
        <v>7.0295096500990611E-3</v>
      </c>
    </row>
    <row r="397" spans="4:12" x14ac:dyDescent="0.3">
      <c r="D397" s="199">
        <v>44036</v>
      </c>
      <c r="E397" s="137">
        <v>93.895700000000005</v>
      </c>
      <c r="F397" s="200">
        <f t="shared" si="47"/>
        <v>93.896958528337052</v>
      </c>
      <c r="G397" s="90">
        <f t="shared" si="48"/>
        <v>7.2182106249391739E-2</v>
      </c>
      <c r="H397" s="90">
        <f t="shared" si="42"/>
        <v>93.969140634586438</v>
      </c>
      <c r="I397" s="90">
        <f t="shared" si="43"/>
        <v>-7.3440634586432907E-2</v>
      </c>
      <c r="J397" s="90">
        <f t="shared" si="44"/>
        <v>7.3440634586432907E-2</v>
      </c>
      <c r="K397" s="90">
        <f t="shared" si="45"/>
        <v>5.3935268084579656E-3</v>
      </c>
      <c r="L397" s="91">
        <f t="shared" si="46"/>
        <v>7.8215120166773245E-4</v>
      </c>
    </row>
    <row r="398" spans="4:12" x14ac:dyDescent="0.3">
      <c r="D398" s="199">
        <v>44039</v>
      </c>
      <c r="E398" s="137">
        <v>92.731899999999996</v>
      </c>
      <c r="F398" s="200">
        <f t="shared" si="47"/>
        <v>93.720685684999509</v>
      </c>
      <c r="G398" s="90">
        <f t="shared" si="48"/>
        <v>4.7336611290698272E-2</v>
      </c>
      <c r="H398" s="90">
        <f t="shared" si="42"/>
        <v>93.768022296290212</v>
      </c>
      <c r="I398" s="90">
        <f t="shared" si="43"/>
        <v>-1.0361222962902161</v>
      </c>
      <c r="J398" s="90">
        <f t="shared" si="44"/>
        <v>1.0361222962902161</v>
      </c>
      <c r="K398" s="90">
        <f t="shared" si="45"/>
        <v>1.0735494128697105</v>
      </c>
      <c r="L398" s="91">
        <f t="shared" si="46"/>
        <v>1.1173310331075026E-2</v>
      </c>
    </row>
    <row r="399" spans="4:12" x14ac:dyDescent="0.3">
      <c r="D399" s="199">
        <v>44040</v>
      </c>
      <c r="E399" s="137">
        <v>91.8352</v>
      </c>
      <c r="F399" s="200">
        <f t="shared" si="47"/>
        <v>92.590429289032571</v>
      </c>
      <c r="G399" s="90">
        <f t="shared" si="48"/>
        <v>-7.0422689435065411E-2</v>
      </c>
      <c r="H399" s="90">
        <f t="shared" si="42"/>
        <v>92.520006599597508</v>
      </c>
      <c r="I399" s="90">
        <f t="shared" si="43"/>
        <v>-0.68480659959750767</v>
      </c>
      <c r="J399" s="90">
        <f t="shared" si="44"/>
        <v>0.68480659959750767</v>
      </c>
      <c r="K399" s="90">
        <f t="shared" si="45"/>
        <v>0.46896007885230118</v>
      </c>
      <c r="L399" s="91">
        <f t="shared" si="46"/>
        <v>7.4569075866063083E-3</v>
      </c>
    </row>
    <row r="400" spans="4:12" x14ac:dyDescent="0.3">
      <c r="D400" s="199">
        <v>44041</v>
      </c>
      <c r="E400" s="137">
        <v>92.503</v>
      </c>
      <c r="F400" s="200">
        <f t="shared" si="47"/>
        <v>91.912421848451956</v>
      </c>
      <c r="G400" s="90">
        <f t="shared" si="48"/>
        <v>-0.13118116454962034</v>
      </c>
      <c r="H400" s="90">
        <f t="shared" si="42"/>
        <v>91.78124068390234</v>
      </c>
      <c r="I400" s="90">
        <f t="shared" si="43"/>
        <v>0.72175931609766053</v>
      </c>
      <c r="J400" s="90">
        <f t="shared" si="44"/>
        <v>0.72175931609766053</v>
      </c>
      <c r="K400" s="90">
        <f t="shared" si="45"/>
        <v>0.52093651037376265</v>
      </c>
      <c r="L400" s="91">
        <f t="shared" si="46"/>
        <v>7.8025503615846026E-3</v>
      </c>
    </row>
    <row r="401" spans="4:12" x14ac:dyDescent="0.3">
      <c r="D401" s="199">
        <v>44042</v>
      </c>
      <c r="E401" s="137">
        <v>92.359899999999996</v>
      </c>
      <c r="F401" s="200">
        <f t="shared" si="47"/>
        <v>92.369435068360318</v>
      </c>
      <c r="G401" s="90">
        <f t="shared" si="48"/>
        <v>-7.2361726103822147E-2</v>
      </c>
      <c r="H401" s="90">
        <f t="shared" si="42"/>
        <v>92.297073342256496</v>
      </c>
      <c r="I401" s="90">
        <f t="shared" si="43"/>
        <v>6.2826657743499936E-2</v>
      </c>
      <c r="J401" s="90">
        <f t="shared" si="44"/>
        <v>6.2826657743499936E-2</v>
      </c>
      <c r="K401" s="90">
        <f t="shared" si="45"/>
        <v>3.9471889232188806E-3</v>
      </c>
      <c r="L401" s="91">
        <f t="shared" si="46"/>
        <v>6.802373946214747E-4</v>
      </c>
    </row>
    <row r="402" spans="4:12" x14ac:dyDescent="0.3">
      <c r="D402" s="199">
        <v>44043</v>
      </c>
      <c r="E402" s="137">
        <v>93.113500000000002</v>
      </c>
      <c r="F402" s="200">
        <f t="shared" si="47"/>
        <v>92.452730619116949</v>
      </c>
      <c r="G402" s="90">
        <f t="shared" si="48"/>
        <v>-5.679599841777682E-2</v>
      </c>
      <c r="H402" s="90">
        <f t="shared" si="42"/>
        <v>92.395934620699165</v>
      </c>
      <c r="I402" s="90">
        <f t="shared" si="43"/>
        <v>0.71756537930083653</v>
      </c>
      <c r="J402" s="90">
        <f t="shared" si="44"/>
        <v>0.71756537930083653</v>
      </c>
      <c r="K402" s="90">
        <f t="shared" si="45"/>
        <v>0.51490007357115342</v>
      </c>
      <c r="L402" s="91">
        <f t="shared" si="46"/>
        <v>7.7063517030380828E-3</v>
      </c>
    </row>
    <row r="403" spans="4:12" x14ac:dyDescent="0.3">
      <c r="D403" s="199">
        <v>44046</v>
      </c>
      <c r="E403" s="137">
        <v>93.800299999999993</v>
      </c>
      <c r="F403" s="200">
        <f t="shared" si="47"/>
        <v>93.205423201265774</v>
      </c>
      <c r="G403" s="90">
        <f t="shared" si="48"/>
        <v>2.4152859638883355E-2</v>
      </c>
      <c r="H403" s="90">
        <f t="shared" si="42"/>
        <v>93.229576060904662</v>
      </c>
      <c r="I403" s="90">
        <f t="shared" si="43"/>
        <v>0.57072393909533048</v>
      </c>
      <c r="J403" s="90">
        <f t="shared" si="44"/>
        <v>0.57072393909533048</v>
      </c>
      <c r="K403" s="90">
        <f t="shared" si="45"/>
        <v>0.32572581465649048</v>
      </c>
      <c r="L403" s="91">
        <f t="shared" si="46"/>
        <v>6.0844575027513828E-3</v>
      </c>
    </row>
    <row r="404" spans="4:12" x14ac:dyDescent="0.3">
      <c r="D404" s="199">
        <v>44047</v>
      </c>
      <c r="E404" s="137">
        <v>92.846400000000003</v>
      </c>
      <c r="F404" s="200">
        <f t="shared" si="47"/>
        <v>93.628842287711109</v>
      </c>
      <c r="G404" s="90">
        <f t="shared" si="48"/>
        <v>6.4079482319528563E-2</v>
      </c>
      <c r="H404" s="90">
        <f t="shared" si="42"/>
        <v>93.692921770030637</v>
      </c>
      <c r="I404" s="90">
        <f t="shared" si="43"/>
        <v>-0.846521770030634</v>
      </c>
      <c r="J404" s="90">
        <f t="shared" si="44"/>
        <v>0.846521770030634</v>
      </c>
      <c r="K404" s="90">
        <f t="shared" si="45"/>
        <v>0.71659910713579755</v>
      </c>
      <c r="L404" s="91">
        <f t="shared" si="46"/>
        <v>9.1174431106713239E-3</v>
      </c>
    </row>
    <row r="405" spans="4:12" x14ac:dyDescent="0.3">
      <c r="D405" s="199">
        <v>44048</v>
      </c>
      <c r="E405" s="137">
        <v>96.290099999999995</v>
      </c>
      <c r="F405" s="200">
        <f t="shared" si="47"/>
        <v>93.586403585855635</v>
      </c>
      <c r="G405" s="90">
        <f t="shared" si="48"/>
        <v>5.3427663902028313E-2</v>
      </c>
      <c r="H405" s="90">
        <f t="shared" si="42"/>
        <v>93.639831249757663</v>
      </c>
      <c r="I405" s="90">
        <f t="shared" si="43"/>
        <v>2.6502687502423328</v>
      </c>
      <c r="J405" s="90">
        <f t="shared" si="44"/>
        <v>2.6502687502423328</v>
      </c>
      <c r="K405" s="90">
        <f t="shared" si="45"/>
        <v>7.0239244485110568</v>
      </c>
      <c r="L405" s="91">
        <f t="shared" si="46"/>
        <v>2.7523792687330607E-2</v>
      </c>
    </row>
    <row r="406" spans="4:12" x14ac:dyDescent="0.3">
      <c r="D406" s="199">
        <v>44049</v>
      </c>
      <c r="E406" s="137">
        <v>95.822599999999994</v>
      </c>
      <c r="F406" s="200">
        <f t="shared" si="47"/>
        <v>96.239342131121617</v>
      </c>
      <c r="G406" s="90">
        <f t="shared" si="48"/>
        <v>0.31337875203842375</v>
      </c>
      <c r="H406" s="90">
        <f t="shared" si="42"/>
        <v>96.552720883160035</v>
      </c>
      <c r="I406" s="90">
        <f t="shared" si="43"/>
        <v>-0.73012088316004053</v>
      </c>
      <c r="J406" s="90">
        <f t="shared" si="44"/>
        <v>0.73012088316004053</v>
      </c>
      <c r="K406" s="90">
        <f t="shared" si="45"/>
        <v>0.53307650402639761</v>
      </c>
      <c r="L406" s="91">
        <f t="shared" si="46"/>
        <v>7.6195060785246961E-3</v>
      </c>
    </row>
    <row r="407" spans="4:12" x14ac:dyDescent="0.3">
      <c r="D407" s="199">
        <v>44050</v>
      </c>
      <c r="E407" s="137">
        <v>97.167699999999996</v>
      </c>
      <c r="F407" s="200">
        <f t="shared" si="47"/>
        <v>96.342323001630746</v>
      </c>
      <c r="G407" s="90">
        <f t="shared" si="48"/>
        <v>0.29233896388549424</v>
      </c>
      <c r="H407" s="90">
        <f t="shared" si="42"/>
        <v>96.634661965516244</v>
      </c>
      <c r="I407" s="90">
        <f t="shared" si="43"/>
        <v>0.5330380344837522</v>
      </c>
      <c r="J407" s="90">
        <f t="shared" si="44"/>
        <v>0.5330380344837522</v>
      </c>
      <c r="K407" s="90">
        <f t="shared" si="45"/>
        <v>0.28412954620630182</v>
      </c>
      <c r="L407" s="91">
        <f t="shared" si="46"/>
        <v>5.4857533365897538E-3</v>
      </c>
    </row>
    <row r="408" spans="4:12" x14ac:dyDescent="0.3">
      <c r="D408" s="199">
        <v>44053</v>
      </c>
      <c r="E408" s="137">
        <v>100.55410000000001</v>
      </c>
      <c r="F408" s="200">
        <f t="shared" si="47"/>
        <v>98.078851171108411</v>
      </c>
      <c r="G408" s="90">
        <f t="shared" si="48"/>
        <v>0.43675788444471142</v>
      </c>
      <c r="H408" s="90">
        <f t="shared" si="42"/>
        <v>98.515609055553128</v>
      </c>
      <c r="I408" s="90">
        <f t="shared" si="43"/>
        <v>2.0384909444468775</v>
      </c>
      <c r="J408" s="90">
        <f t="shared" si="44"/>
        <v>2.0384909444468775</v>
      </c>
      <c r="K408" s="90">
        <f t="shared" si="45"/>
        <v>4.155445330591923</v>
      </c>
      <c r="L408" s="91">
        <f t="shared" si="46"/>
        <v>2.0272579083765629E-2</v>
      </c>
    </row>
    <row r="409" spans="4:12" x14ac:dyDescent="0.3">
      <c r="D409" s="199">
        <v>44054</v>
      </c>
      <c r="E409" s="137">
        <v>100.2775</v>
      </c>
      <c r="F409" s="200">
        <f t="shared" si="47"/>
        <v>100.84818630755578</v>
      </c>
      <c r="G409" s="90">
        <f t="shared" si="48"/>
        <v>0.67001560964497697</v>
      </c>
      <c r="H409" s="90">
        <f t="shared" si="42"/>
        <v>101.51820191720076</v>
      </c>
      <c r="I409" s="90">
        <f t="shared" si="43"/>
        <v>-1.2407019172007523</v>
      </c>
      <c r="J409" s="90">
        <f t="shared" si="44"/>
        <v>1.2407019172007523</v>
      </c>
      <c r="K409" s="90">
        <f t="shared" si="45"/>
        <v>1.5393412473456225</v>
      </c>
      <c r="L409" s="91">
        <f t="shared" si="46"/>
        <v>1.2372684971212407E-2</v>
      </c>
    </row>
    <row r="410" spans="4:12" x14ac:dyDescent="0.3">
      <c r="D410" s="199">
        <v>44055</v>
      </c>
      <c r="E410" s="137">
        <v>100.3729</v>
      </c>
      <c r="F410" s="200">
        <f t="shared" si="47"/>
        <v>100.83259248771598</v>
      </c>
      <c r="G410" s="90">
        <f t="shared" si="48"/>
        <v>0.60145466669649994</v>
      </c>
      <c r="H410" s="90">
        <f t="shared" si="42"/>
        <v>101.43404715441248</v>
      </c>
      <c r="I410" s="90">
        <f t="shared" si="43"/>
        <v>-1.0611471544124811</v>
      </c>
      <c r="J410" s="90">
        <f t="shared" si="44"/>
        <v>1.0611471544124811</v>
      </c>
      <c r="K410" s="90">
        <f t="shared" si="45"/>
        <v>1.126033283317706</v>
      </c>
      <c r="L410" s="91">
        <f t="shared" si="46"/>
        <v>1.0572048375731707E-2</v>
      </c>
    </row>
    <row r="411" spans="4:12" x14ac:dyDescent="0.3">
      <c r="D411" s="199">
        <v>44056</v>
      </c>
      <c r="E411" s="137">
        <v>101.613</v>
      </c>
      <c r="F411" s="200">
        <f t="shared" si="47"/>
        <v>101.1020837333572</v>
      </c>
      <c r="G411" s="90">
        <f t="shared" si="48"/>
        <v>0.56825832459097203</v>
      </c>
      <c r="H411" s="90">
        <f t="shared" si="42"/>
        <v>101.67034205794818</v>
      </c>
      <c r="I411" s="90">
        <f t="shared" si="43"/>
        <v>-5.7342057948176262E-2</v>
      </c>
      <c r="J411" s="90">
        <f t="shared" si="44"/>
        <v>5.7342057948176262E-2</v>
      </c>
      <c r="K411" s="90">
        <f t="shared" si="45"/>
        <v>3.2881116097320043E-3</v>
      </c>
      <c r="L411" s="91">
        <f t="shared" si="46"/>
        <v>5.6431812807589837E-4</v>
      </c>
    </row>
    <row r="412" spans="4:12" x14ac:dyDescent="0.3">
      <c r="D412" s="199">
        <v>44057</v>
      </c>
      <c r="E412" s="137">
        <v>101.52719999999999</v>
      </c>
      <c r="F412" s="200">
        <f t="shared" si="47"/>
        <v>102.05044665967279</v>
      </c>
      <c r="G412" s="90">
        <f t="shared" si="48"/>
        <v>0.60626878476343304</v>
      </c>
      <c r="H412" s="90">
        <f t="shared" si="42"/>
        <v>102.65671544443622</v>
      </c>
      <c r="I412" s="90">
        <f t="shared" si="43"/>
        <v>-1.1295154444362225</v>
      </c>
      <c r="J412" s="90">
        <f t="shared" si="44"/>
        <v>1.1295154444362225</v>
      </c>
      <c r="K412" s="90">
        <f t="shared" si="45"/>
        <v>1.2758051392199574</v>
      </c>
      <c r="L412" s="91">
        <f t="shared" si="46"/>
        <v>1.1125249631982588E-2</v>
      </c>
    </row>
    <row r="413" spans="4:12" x14ac:dyDescent="0.3">
      <c r="D413" s="199">
        <v>44060</v>
      </c>
      <c r="E413" s="137">
        <v>100.79259999999999</v>
      </c>
      <c r="F413" s="200">
        <f t="shared" si="47"/>
        <v>101.86529502781075</v>
      </c>
      <c r="G413" s="90">
        <f t="shared" si="48"/>
        <v>0.52712674310088559</v>
      </c>
      <c r="H413" s="90">
        <f t="shared" si="42"/>
        <v>102.39242177091162</v>
      </c>
      <c r="I413" s="90">
        <f t="shared" si="43"/>
        <v>-1.5998217709116318</v>
      </c>
      <c r="J413" s="90">
        <f t="shared" si="44"/>
        <v>1.5998217709116318</v>
      </c>
      <c r="K413" s="90">
        <f t="shared" si="45"/>
        <v>2.5594296986828295</v>
      </c>
      <c r="L413" s="91">
        <f t="shared" si="46"/>
        <v>1.5872412963963942E-2</v>
      </c>
    </row>
    <row r="414" spans="4:12" x14ac:dyDescent="0.3">
      <c r="D414" s="199">
        <v>44061</v>
      </c>
      <c r="E414" s="137">
        <v>102.0423</v>
      </c>
      <c r="F414" s="200">
        <f t="shared" si="47"/>
        <v>101.46424139448071</v>
      </c>
      <c r="G414" s="90">
        <f t="shared" si="48"/>
        <v>0.43430870545779343</v>
      </c>
      <c r="H414" s="90">
        <f t="shared" si="42"/>
        <v>101.8985500999385</v>
      </c>
      <c r="I414" s="90">
        <f t="shared" si="43"/>
        <v>0.14374990006149346</v>
      </c>
      <c r="J414" s="90">
        <f t="shared" si="44"/>
        <v>0.14374990006149346</v>
      </c>
      <c r="K414" s="90">
        <f t="shared" si="45"/>
        <v>2.0664033767689358E-2</v>
      </c>
      <c r="L414" s="91">
        <f t="shared" si="46"/>
        <v>1.408728537689698E-3</v>
      </c>
    </row>
    <row r="415" spans="4:12" x14ac:dyDescent="0.3">
      <c r="D415" s="199">
        <v>44062</v>
      </c>
      <c r="E415" s="137">
        <v>103.3969</v>
      </c>
      <c r="F415" s="200">
        <f t="shared" si="47"/>
        <v>102.66066696436624</v>
      </c>
      <c r="G415" s="90">
        <f t="shared" si="48"/>
        <v>0.51052039190056753</v>
      </c>
      <c r="H415" s="90">
        <f t="shared" si="42"/>
        <v>103.17118735626681</v>
      </c>
      <c r="I415" s="90">
        <f t="shared" si="43"/>
        <v>0.22571264373318911</v>
      </c>
      <c r="J415" s="90">
        <f t="shared" si="44"/>
        <v>0.22571264373318911</v>
      </c>
      <c r="K415" s="90">
        <f t="shared" si="45"/>
        <v>5.0946197541025556E-2</v>
      </c>
      <c r="L415" s="91">
        <f t="shared" si="46"/>
        <v>2.1829730265916008E-3</v>
      </c>
    </row>
    <row r="416" spans="4:12" x14ac:dyDescent="0.3">
      <c r="D416" s="199">
        <v>44063</v>
      </c>
      <c r="E416" s="137">
        <v>103.03440000000001</v>
      </c>
      <c r="F416" s="200">
        <f t="shared" si="47"/>
        <v>103.73281631352047</v>
      </c>
      <c r="G416" s="90">
        <f t="shared" si="48"/>
        <v>0.56668328762593378</v>
      </c>
      <c r="H416" s="90">
        <f t="shared" si="42"/>
        <v>104.29949960114641</v>
      </c>
      <c r="I416" s="90">
        <f t="shared" si="43"/>
        <v>-1.2650996011464031</v>
      </c>
      <c r="J416" s="90">
        <f t="shared" si="44"/>
        <v>1.2650996011464031</v>
      </c>
      <c r="K416" s="90">
        <f t="shared" si="45"/>
        <v>1.6004770008207883</v>
      </c>
      <c r="L416" s="91">
        <f t="shared" si="46"/>
        <v>1.2278419645733882E-2</v>
      </c>
    </row>
    <row r="417" spans="4:12" x14ac:dyDescent="0.3">
      <c r="D417" s="199">
        <v>44064</v>
      </c>
      <c r="E417" s="137">
        <v>104.6942</v>
      </c>
      <c r="F417" s="200">
        <f t="shared" si="47"/>
        <v>103.81970663010075</v>
      </c>
      <c r="G417" s="90">
        <f t="shared" si="48"/>
        <v>0.51870399052136851</v>
      </c>
      <c r="H417" s="90">
        <f t="shared" si="42"/>
        <v>104.33841062062213</v>
      </c>
      <c r="I417" s="90">
        <f t="shared" si="43"/>
        <v>0.35578937937786748</v>
      </c>
      <c r="J417" s="90">
        <f t="shared" si="44"/>
        <v>0.35578937937786748</v>
      </c>
      <c r="K417" s="90">
        <f t="shared" si="45"/>
        <v>0.12658608247808811</v>
      </c>
      <c r="L417" s="91">
        <f t="shared" si="46"/>
        <v>3.3983676209175628E-3</v>
      </c>
    </row>
    <row r="418" spans="4:12" x14ac:dyDescent="0.3">
      <c r="D418" s="199">
        <v>44067</v>
      </c>
      <c r="E418" s="137">
        <v>106.6784</v>
      </c>
      <c r="F418" s="200">
        <f t="shared" si="47"/>
        <v>105.5060031924171</v>
      </c>
      <c r="G418" s="90">
        <f t="shared" si="48"/>
        <v>0.63546324770086593</v>
      </c>
      <c r="H418" s="90">
        <f t="shared" si="42"/>
        <v>106.14146644011797</v>
      </c>
      <c r="I418" s="90">
        <f t="shared" si="43"/>
        <v>0.53693355988202995</v>
      </c>
      <c r="J418" s="90">
        <f t="shared" si="44"/>
        <v>0.53693355988202995</v>
      </c>
      <c r="K418" s="90">
        <f t="shared" si="45"/>
        <v>0.28829764772758942</v>
      </c>
      <c r="L418" s="91">
        <f t="shared" si="46"/>
        <v>5.0331984720621038E-3</v>
      </c>
    </row>
    <row r="419" spans="4:12" x14ac:dyDescent="0.3">
      <c r="D419" s="199">
        <v>44068</v>
      </c>
      <c r="E419" s="137">
        <v>106.37309999999999</v>
      </c>
      <c r="F419" s="200">
        <f t="shared" si="47"/>
        <v>107.12571059816069</v>
      </c>
      <c r="G419" s="90">
        <f t="shared" si="48"/>
        <v>0.73388766350513901</v>
      </c>
      <c r="H419" s="90">
        <f t="shared" si="42"/>
        <v>107.85959826166584</v>
      </c>
      <c r="I419" s="90">
        <f t="shared" si="43"/>
        <v>-1.4864982616658438</v>
      </c>
      <c r="J419" s="90">
        <f t="shared" si="44"/>
        <v>1.4864982616658438</v>
      </c>
      <c r="K419" s="90">
        <f t="shared" si="45"/>
        <v>2.2096770819355753</v>
      </c>
      <c r="L419" s="91">
        <f t="shared" si="46"/>
        <v>1.3974381320708372E-2</v>
      </c>
    </row>
    <row r="420" spans="4:12" x14ac:dyDescent="0.3">
      <c r="D420" s="199">
        <v>44069</v>
      </c>
      <c r="E420" s="137">
        <v>106.3922</v>
      </c>
      <c r="F420" s="200">
        <f t="shared" si="47"/>
        <v>106.96403013080412</v>
      </c>
      <c r="G420" s="90">
        <f t="shared" si="48"/>
        <v>0.64433085041896765</v>
      </c>
      <c r="H420" s="90">
        <f t="shared" si="42"/>
        <v>107.60836098122309</v>
      </c>
      <c r="I420" s="90">
        <f t="shared" si="43"/>
        <v>-1.2161609812230836</v>
      </c>
      <c r="J420" s="90">
        <f t="shared" si="44"/>
        <v>1.2161609812230836</v>
      </c>
      <c r="K420" s="90">
        <f t="shared" si="45"/>
        <v>1.4790475322494934</v>
      </c>
      <c r="L420" s="91">
        <f t="shared" si="46"/>
        <v>1.143092239114412E-2</v>
      </c>
    </row>
    <row r="421" spans="4:12" x14ac:dyDescent="0.3">
      <c r="D421" s="199">
        <v>44070</v>
      </c>
      <c r="E421" s="137">
        <v>105.73399999999999</v>
      </c>
      <c r="F421" s="200">
        <f t="shared" si="47"/>
        <v>106.77602468033518</v>
      </c>
      <c r="G421" s="90">
        <f t="shared" si="48"/>
        <v>0.56109722033017739</v>
      </c>
      <c r="H421" s="90">
        <f t="shared" si="42"/>
        <v>107.33712190066537</v>
      </c>
      <c r="I421" s="90">
        <f t="shared" si="43"/>
        <v>-1.6031219006653714</v>
      </c>
      <c r="J421" s="90">
        <f t="shared" si="44"/>
        <v>1.6031219006653714</v>
      </c>
      <c r="K421" s="90">
        <f t="shared" si="45"/>
        <v>2.569999828392953</v>
      </c>
      <c r="L421" s="91">
        <f t="shared" si="46"/>
        <v>1.5161839149803956E-2</v>
      </c>
    </row>
    <row r="422" spans="4:12" x14ac:dyDescent="0.3">
      <c r="D422" s="199">
        <v>44071</v>
      </c>
      <c r="E422" s="137">
        <v>107.3545</v>
      </c>
      <c r="F422" s="200">
        <f t="shared" si="47"/>
        <v>106.50697777626415</v>
      </c>
      <c r="G422" s="90">
        <f t="shared" si="48"/>
        <v>0.47808280789005647</v>
      </c>
      <c r="H422" s="90">
        <f t="shared" si="42"/>
        <v>106.98506058415421</v>
      </c>
      <c r="I422" s="90">
        <f t="shared" si="43"/>
        <v>0.36943941584578965</v>
      </c>
      <c r="J422" s="90">
        <f t="shared" si="44"/>
        <v>0.36943941584578965</v>
      </c>
      <c r="K422" s="90">
        <f t="shared" si="45"/>
        <v>0.1364854819804783</v>
      </c>
      <c r="L422" s="91">
        <f t="shared" si="46"/>
        <v>3.4413034930607439E-3</v>
      </c>
    </row>
    <row r="423" spans="4:12" x14ac:dyDescent="0.3">
      <c r="D423" s="199">
        <v>44074</v>
      </c>
      <c r="E423" s="137">
        <v>106.9721</v>
      </c>
      <c r="F423" s="200">
        <f t="shared" si="47"/>
        <v>107.66048624631205</v>
      </c>
      <c r="G423" s="90">
        <f t="shared" si="48"/>
        <v>0.54562537410584044</v>
      </c>
      <c r="H423" s="90">
        <f t="shared" si="42"/>
        <v>108.20611162041789</v>
      </c>
      <c r="I423" s="90">
        <f t="shared" si="43"/>
        <v>-1.2340116204178884</v>
      </c>
      <c r="J423" s="90">
        <f t="shared" si="44"/>
        <v>1.2340116204178884</v>
      </c>
      <c r="K423" s="90">
        <f t="shared" si="45"/>
        <v>1.5227846793263826</v>
      </c>
      <c r="L423" s="91">
        <f t="shared" si="46"/>
        <v>1.1535826822301221E-2</v>
      </c>
    </row>
    <row r="424" spans="4:12" x14ac:dyDescent="0.3">
      <c r="D424" s="199">
        <v>44075</v>
      </c>
      <c r="E424" s="137">
        <v>109.7924</v>
      </c>
      <c r="F424" s="200">
        <f t="shared" si="47"/>
        <v>107.97266029928468</v>
      </c>
      <c r="G424" s="90">
        <f t="shared" si="48"/>
        <v>0.5222802419925201</v>
      </c>
      <c r="H424" s="90">
        <f t="shared" si="42"/>
        <v>108.4949405412772</v>
      </c>
      <c r="I424" s="90">
        <f t="shared" si="43"/>
        <v>1.2974594587227983</v>
      </c>
      <c r="J424" s="90">
        <f t="shared" si="44"/>
        <v>1.2974594587227983</v>
      </c>
      <c r="K424" s="90">
        <f t="shared" si="45"/>
        <v>1.6834010470292569</v>
      </c>
      <c r="L424" s="91">
        <f t="shared" si="46"/>
        <v>1.1817388623646065E-2</v>
      </c>
    </row>
    <row r="425" spans="4:12" x14ac:dyDescent="0.3">
      <c r="D425" s="199">
        <v>44076</v>
      </c>
      <c r="E425" s="137">
        <v>111.66630000000001</v>
      </c>
      <c r="F425" s="200">
        <f t="shared" si="47"/>
        <v>110.58500419359402</v>
      </c>
      <c r="G425" s="90">
        <f t="shared" si="48"/>
        <v>0.73128660722420147</v>
      </c>
      <c r="H425" s="90">
        <f t="shared" si="42"/>
        <v>111.31629080081822</v>
      </c>
      <c r="I425" s="90">
        <f t="shared" si="43"/>
        <v>0.35000919918178397</v>
      </c>
      <c r="J425" s="90">
        <f t="shared" si="44"/>
        <v>0.35000919918178397</v>
      </c>
      <c r="K425" s="90">
        <f t="shared" si="45"/>
        <v>0.12250643951187372</v>
      </c>
      <c r="L425" s="91">
        <f t="shared" si="46"/>
        <v>3.1344210310701075E-3</v>
      </c>
    </row>
    <row r="426" spans="4:12" x14ac:dyDescent="0.3">
      <c r="D426" s="199">
        <v>44077</v>
      </c>
      <c r="E426" s="137">
        <v>107.8899</v>
      </c>
      <c r="F426" s="200">
        <f t="shared" si="47"/>
        <v>111.49604928577938</v>
      </c>
      <c r="G426" s="90">
        <f t="shared" si="48"/>
        <v>0.74926245572031758</v>
      </c>
      <c r="H426" s="90">
        <f t="shared" si="42"/>
        <v>112.24531174149969</v>
      </c>
      <c r="I426" s="90">
        <f t="shared" si="43"/>
        <v>-4.3554117414996938</v>
      </c>
      <c r="J426" s="90">
        <f t="shared" si="44"/>
        <v>4.3554117414996938</v>
      </c>
      <c r="K426" s="90">
        <f t="shared" si="45"/>
        <v>18.969611437993397</v>
      </c>
      <c r="L426" s="91">
        <f t="shared" si="46"/>
        <v>4.0369040489422033E-2</v>
      </c>
    </row>
    <row r="427" spans="4:12" x14ac:dyDescent="0.3">
      <c r="D427" s="199">
        <v>44078</v>
      </c>
      <c r="E427" s="137">
        <v>107.4597</v>
      </c>
      <c r="F427" s="200">
        <f t="shared" si="47"/>
        <v>108.40326996457625</v>
      </c>
      <c r="G427" s="90">
        <f t="shared" si="48"/>
        <v>0.3650582780279733</v>
      </c>
      <c r="H427" s="90">
        <f t="shared" si="42"/>
        <v>108.76832824260423</v>
      </c>
      <c r="I427" s="90">
        <f t="shared" si="43"/>
        <v>-1.3086282426042288</v>
      </c>
      <c r="J427" s="90">
        <f t="shared" si="44"/>
        <v>1.3086282426042288</v>
      </c>
      <c r="K427" s="90">
        <f t="shared" si="45"/>
        <v>1.7125078773414324</v>
      </c>
      <c r="L427" s="91">
        <f t="shared" si="46"/>
        <v>1.2177851255905505E-2</v>
      </c>
    </row>
    <row r="428" spans="4:12" x14ac:dyDescent="0.3">
      <c r="D428" s="199">
        <v>44082</v>
      </c>
      <c r="E428" s="137">
        <v>107.76560000000001</v>
      </c>
      <c r="F428" s="200">
        <f t="shared" si="47"/>
        <v>107.8129266224224</v>
      </c>
      <c r="G428" s="90">
        <f t="shared" si="48"/>
        <v>0.2695181160097902</v>
      </c>
      <c r="H428" s="90">
        <f t="shared" si="42"/>
        <v>108.08244473843219</v>
      </c>
      <c r="I428" s="90">
        <f t="shared" si="43"/>
        <v>-0.31684473843218086</v>
      </c>
      <c r="J428" s="90">
        <f t="shared" si="44"/>
        <v>0.31684473843218086</v>
      </c>
      <c r="K428" s="90">
        <f t="shared" si="45"/>
        <v>0.10039058827215711</v>
      </c>
      <c r="L428" s="91">
        <f t="shared" si="46"/>
        <v>2.9401287463919918E-3</v>
      </c>
    </row>
    <row r="429" spans="4:12" x14ac:dyDescent="0.3">
      <c r="D429" s="199">
        <v>44083</v>
      </c>
      <c r="E429" s="137">
        <v>109.8498</v>
      </c>
      <c r="F429" s="200">
        <f t="shared" si="47"/>
        <v>108.39805449280784</v>
      </c>
      <c r="G429" s="90">
        <f t="shared" si="48"/>
        <v>0.30107909144735612</v>
      </c>
      <c r="H429" s="90">
        <f t="shared" si="42"/>
        <v>108.69913358425521</v>
      </c>
      <c r="I429" s="90">
        <f t="shared" si="43"/>
        <v>1.1506664157447943</v>
      </c>
      <c r="J429" s="90">
        <f t="shared" si="44"/>
        <v>1.1506664157447943</v>
      </c>
      <c r="K429" s="90">
        <f t="shared" si="45"/>
        <v>1.3240332003229718</v>
      </c>
      <c r="L429" s="91">
        <f t="shared" si="46"/>
        <v>1.0474906788585817E-2</v>
      </c>
    </row>
    <row r="430" spans="4:12" x14ac:dyDescent="0.3">
      <c r="D430" s="199">
        <v>44084</v>
      </c>
      <c r="E430" s="137">
        <v>109.74460000000001</v>
      </c>
      <c r="F430" s="200">
        <f t="shared" si="47"/>
        <v>110.0696232731579</v>
      </c>
      <c r="G430" s="90">
        <f t="shared" si="48"/>
        <v>0.43812806033762625</v>
      </c>
      <c r="H430" s="90">
        <f t="shared" si="42"/>
        <v>110.50775133349553</v>
      </c>
      <c r="I430" s="90">
        <f t="shared" si="43"/>
        <v>-0.76315133349552866</v>
      </c>
      <c r="J430" s="90">
        <f t="shared" si="44"/>
        <v>0.76315133349552866</v>
      </c>
      <c r="K430" s="90">
        <f t="shared" si="45"/>
        <v>0.58239995781600362</v>
      </c>
      <c r="L430" s="91">
        <f t="shared" si="46"/>
        <v>6.9538850521622805E-3</v>
      </c>
    </row>
    <row r="431" spans="4:12" x14ac:dyDescent="0.3">
      <c r="D431" s="199">
        <v>44085</v>
      </c>
      <c r="E431" s="137">
        <v>112.8135</v>
      </c>
      <c r="F431" s="200">
        <f t="shared" si="47"/>
        <v>110.70888244827012</v>
      </c>
      <c r="G431" s="90">
        <f t="shared" si="48"/>
        <v>0.45824117181508517</v>
      </c>
      <c r="H431" s="90">
        <f t="shared" si="42"/>
        <v>111.16712362008521</v>
      </c>
      <c r="I431" s="90">
        <f t="shared" si="43"/>
        <v>1.6463763799147983</v>
      </c>
      <c r="J431" s="90">
        <f t="shared" si="44"/>
        <v>1.6463763799147983</v>
      </c>
      <c r="K431" s="90">
        <f t="shared" si="45"/>
        <v>2.7105551843413562</v>
      </c>
      <c r="L431" s="91">
        <f t="shared" si="46"/>
        <v>1.4593788685882438E-2</v>
      </c>
    </row>
    <row r="432" spans="4:12" x14ac:dyDescent="0.3">
      <c r="D432" s="199">
        <v>44088</v>
      </c>
      <c r="E432" s="137">
        <v>114.0373</v>
      </c>
      <c r="F432" s="200">
        <f t="shared" si="47"/>
        <v>113.42485293745209</v>
      </c>
      <c r="G432" s="90">
        <f t="shared" si="48"/>
        <v>0.68401410355177372</v>
      </c>
      <c r="H432" s="90">
        <f t="shared" si="42"/>
        <v>114.10886704100386</v>
      </c>
      <c r="I432" s="90">
        <f t="shared" si="43"/>
        <v>-7.1567041003859799E-2</v>
      </c>
      <c r="J432" s="90">
        <f t="shared" si="44"/>
        <v>7.1567041003859799E-2</v>
      </c>
      <c r="K432" s="90">
        <f t="shared" si="45"/>
        <v>5.1218413580481495E-3</v>
      </c>
      <c r="L432" s="91">
        <f t="shared" si="46"/>
        <v>6.2757572306482005E-4</v>
      </c>
    </row>
    <row r="433" spans="4:12" x14ac:dyDescent="0.3">
      <c r="D433" s="199">
        <v>44089</v>
      </c>
      <c r="E433" s="137">
        <v>114.0277</v>
      </c>
      <c r="F433" s="200">
        <f t="shared" si="47"/>
        <v>114.58259128284143</v>
      </c>
      <c r="G433" s="90">
        <f t="shared" si="48"/>
        <v>0.73138652773553114</v>
      </c>
      <c r="H433" s="90">
        <f t="shared" si="42"/>
        <v>115.31397781057697</v>
      </c>
      <c r="I433" s="90">
        <f t="shared" si="43"/>
        <v>-1.2862778105769763</v>
      </c>
      <c r="J433" s="90">
        <f t="shared" si="44"/>
        <v>1.2862778105769763</v>
      </c>
      <c r="K433" s="90">
        <f t="shared" si="45"/>
        <v>1.6545106059826997</v>
      </c>
      <c r="L433" s="91">
        <f t="shared" si="46"/>
        <v>1.128039775052006E-2</v>
      </c>
    </row>
    <row r="434" spans="4:12" x14ac:dyDescent="0.3">
      <c r="D434" s="199">
        <v>44090</v>
      </c>
      <c r="E434" s="137">
        <v>113.3776</v>
      </c>
      <c r="F434" s="200">
        <f t="shared" si="47"/>
        <v>114.48278922218844</v>
      </c>
      <c r="G434" s="90">
        <f t="shared" si="48"/>
        <v>0.64826766889667897</v>
      </c>
      <c r="H434" s="90">
        <f t="shared" si="42"/>
        <v>115.13105689108512</v>
      </c>
      <c r="I434" s="90">
        <f t="shared" si="43"/>
        <v>-1.753456891085122</v>
      </c>
      <c r="J434" s="90">
        <f t="shared" si="44"/>
        <v>1.753456891085122</v>
      </c>
      <c r="K434" s="90">
        <f t="shared" si="45"/>
        <v>3.0746110688939017</v>
      </c>
      <c r="L434" s="91">
        <f t="shared" si="46"/>
        <v>1.5465637754592813E-2</v>
      </c>
    </row>
    <row r="435" spans="4:12" x14ac:dyDescent="0.3">
      <c r="D435" s="199">
        <v>44091</v>
      </c>
      <c r="E435" s="137">
        <v>111.2456</v>
      </c>
      <c r="F435" s="200">
        <f t="shared" si="47"/>
        <v>113.46981413511736</v>
      </c>
      <c r="G435" s="90">
        <f t="shared" si="48"/>
        <v>0.48214339329990269</v>
      </c>
      <c r="H435" s="90">
        <f t="shared" si="42"/>
        <v>113.95195752841727</v>
      </c>
      <c r="I435" s="90">
        <f t="shared" si="43"/>
        <v>-2.7063575284172714</v>
      </c>
      <c r="J435" s="90">
        <f t="shared" si="44"/>
        <v>2.7063575284172714</v>
      </c>
      <c r="K435" s="90">
        <f t="shared" si="45"/>
        <v>7.3243710716208419</v>
      </c>
      <c r="L435" s="91">
        <f t="shared" si="46"/>
        <v>2.432777142122719E-2</v>
      </c>
    </row>
    <row r="436" spans="4:12" x14ac:dyDescent="0.3">
      <c r="D436" s="199">
        <v>44092</v>
      </c>
      <c r="E436" s="137">
        <v>109.6203</v>
      </c>
      <c r="F436" s="200">
        <f t="shared" si="47"/>
        <v>111.30625471463992</v>
      </c>
      <c r="G436" s="90">
        <f t="shared" si="48"/>
        <v>0.21757311192216836</v>
      </c>
      <c r="H436" s="90">
        <f t="shared" si="42"/>
        <v>111.52382782656208</v>
      </c>
      <c r="I436" s="90">
        <f t="shared" si="43"/>
        <v>-1.9035278265620832</v>
      </c>
      <c r="J436" s="90">
        <f t="shared" si="44"/>
        <v>1.9035278265620832</v>
      </c>
      <c r="K436" s="90">
        <f t="shared" si="45"/>
        <v>3.6234181864961683</v>
      </c>
      <c r="L436" s="91">
        <f t="shared" si="46"/>
        <v>1.7364738342825946E-2</v>
      </c>
    </row>
    <row r="437" spans="4:12" x14ac:dyDescent="0.3">
      <c r="D437" s="199">
        <v>44095</v>
      </c>
      <c r="E437" s="137">
        <v>108.387</v>
      </c>
      <c r="F437" s="200">
        <f t="shared" si="47"/>
        <v>109.54769848953774</v>
      </c>
      <c r="G437" s="90">
        <f t="shared" si="48"/>
        <v>1.9960178219733254E-2</v>
      </c>
      <c r="H437" s="90">
        <f t="shared" si="42"/>
        <v>109.56765866775747</v>
      </c>
      <c r="I437" s="90">
        <f t="shared" si="43"/>
        <v>-1.18065866775747</v>
      </c>
      <c r="J437" s="90">
        <f t="shared" si="44"/>
        <v>1.18065866775747</v>
      </c>
      <c r="K437" s="90">
        <f t="shared" si="45"/>
        <v>1.3939548897508438</v>
      </c>
      <c r="L437" s="91">
        <f t="shared" si="46"/>
        <v>1.0892991481980956E-2</v>
      </c>
    </row>
    <row r="438" spans="4:12" x14ac:dyDescent="0.3">
      <c r="D438" s="199">
        <v>44096</v>
      </c>
      <c r="E438" s="137">
        <v>111.7332</v>
      </c>
      <c r="F438" s="200">
        <f t="shared" si="47"/>
        <v>109.07220814257579</v>
      </c>
      <c r="G438" s="90">
        <f t="shared" si="48"/>
        <v>-2.9584874298434857E-2</v>
      </c>
      <c r="H438" s="90">
        <f t="shared" si="42"/>
        <v>109.04262326827735</v>
      </c>
      <c r="I438" s="90">
        <f t="shared" si="43"/>
        <v>2.6905767317226434</v>
      </c>
      <c r="J438" s="90">
        <f t="shared" si="44"/>
        <v>2.6905767317226434</v>
      </c>
      <c r="K438" s="90">
        <f t="shared" si="45"/>
        <v>7.2392031492873015</v>
      </c>
      <c r="L438" s="91">
        <f t="shared" si="46"/>
        <v>2.4080369413232983E-2</v>
      </c>
    </row>
    <row r="439" spans="4:12" x14ac:dyDescent="0.3">
      <c r="D439" s="199">
        <v>44097</v>
      </c>
      <c r="E439" s="137">
        <v>121.5231</v>
      </c>
      <c r="F439" s="200">
        <f t="shared" si="47"/>
        <v>113.66751210056125</v>
      </c>
      <c r="G439" s="90">
        <f t="shared" si="48"/>
        <v>0.43290400892995512</v>
      </c>
      <c r="H439" s="90">
        <f t="shared" si="42"/>
        <v>114.10041610949121</v>
      </c>
      <c r="I439" s="90">
        <f t="shared" si="43"/>
        <v>7.4226838905087931</v>
      </c>
      <c r="J439" s="90">
        <f t="shared" si="44"/>
        <v>7.4226838905087931</v>
      </c>
      <c r="K439" s="90">
        <f t="shared" si="45"/>
        <v>55.096236138418753</v>
      </c>
      <c r="L439" s="91">
        <f t="shared" si="46"/>
        <v>6.1080435657984308E-2</v>
      </c>
    </row>
    <row r="440" spans="4:12" x14ac:dyDescent="0.3">
      <c r="D440" s="199">
        <v>44098</v>
      </c>
      <c r="E440" s="137">
        <v>119.2668</v>
      </c>
      <c r="F440" s="200">
        <f t="shared" si="47"/>
        <v>121.41816320714398</v>
      </c>
      <c r="G440" s="90">
        <f t="shared" si="48"/>
        <v>1.1646787186952319</v>
      </c>
      <c r="H440" s="90">
        <f t="shared" si="42"/>
        <v>122.5828419258392</v>
      </c>
      <c r="I440" s="90">
        <f t="shared" si="43"/>
        <v>-3.3160419258392011</v>
      </c>
      <c r="J440" s="90">
        <f t="shared" si="44"/>
        <v>3.3160419258392011</v>
      </c>
      <c r="K440" s="90">
        <f t="shared" si="45"/>
        <v>10.996134053923358</v>
      </c>
      <c r="L440" s="91">
        <f t="shared" si="46"/>
        <v>2.7803562482092259E-2</v>
      </c>
    </row>
    <row r="441" spans="4:12" x14ac:dyDescent="0.3">
      <c r="D441" s="199">
        <v>44099</v>
      </c>
      <c r="E441" s="137">
        <v>118.7697</v>
      </c>
      <c r="F441" s="200">
        <f t="shared" si="47"/>
        <v>120.09912297495619</v>
      </c>
      <c r="G441" s="90">
        <f t="shared" si="48"/>
        <v>0.91630682360692994</v>
      </c>
      <c r="H441" s="90">
        <f t="shared" si="42"/>
        <v>121.01542979856312</v>
      </c>
      <c r="I441" s="90">
        <f t="shared" si="43"/>
        <v>-2.2457297985631186</v>
      </c>
      <c r="J441" s="90">
        <f t="shared" si="44"/>
        <v>2.2457297985631186</v>
      </c>
      <c r="K441" s="90">
        <f t="shared" si="45"/>
        <v>5.0433023281543452</v>
      </c>
      <c r="L441" s="91">
        <f t="shared" si="46"/>
        <v>1.8908272047189801E-2</v>
      </c>
    </row>
    <row r="442" spans="4:12" x14ac:dyDescent="0.3">
      <c r="D442" s="199">
        <v>44102</v>
      </c>
      <c r="E442" s="137">
        <v>118.8557</v>
      </c>
      <c r="F442" s="200">
        <f t="shared" si="47"/>
        <v>119.51994545888556</v>
      </c>
      <c r="G442" s="90">
        <f t="shared" si="48"/>
        <v>0.76675838963917409</v>
      </c>
      <c r="H442" s="90">
        <f t="shared" si="42"/>
        <v>120.28670384852474</v>
      </c>
      <c r="I442" s="90">
        <f t="shared" si="43"/>
        <v>-1.4310038485247389</v>
      </c>
      <c r="J442" s="90">
        <f t="shared" si="44"/>
        <v>1.4310038485247389</v>
      </c>
      <c r="K442" s="90">
        <f t="shared" si="45"/>
        <v>2.0477720144926139</v>
      </c>
      <c r="L442" s="91">
        <f t="shared" si="46"/>
        <v>1.2039841997689121E-2</v>
      </c>
    </row>
    <row r="443" spans="4:12" x14ac:dyDescent="0.3">
      <c r="D443" s="199">
        <v>44103</v>
      </c>
      <c r="E443" s="137">
        <v>120.79649999999999</v>
      </c>
      <c r="F443" s="200">
        <f t="shared" si="47"/>
        <v>119.85726671171135</v>
      </c>
      <c r="G443" s="90">
        <f t="shared" si="48"/>
        <v>0.72381467595783555</v>
      </c>
      <c r="H443" s="90">
        <f t="shared" si="42"/>
        <v>120.58108138766919</v>
      </c>
      <c r="I443" s="90">
        <f t="shared" si="43"/>
        <v>0.21541861233080795</v>
      </c>
      <c r="J443" s="90">
        <f t="shared" si="44"/>
        <v>0.21541861233080795</v>
      </c>
      <c r="K443" s="90">
        <f t="shared" si="45"/>
        <v>4.640517853853092E-2</v>
      </c>
      <c r="L443" s="91">
        <f t="shared" si="46"/>
        <v>1.7833183273588884E-3</v>
      </c>
    </row>
    <row r="444" spans="4:12" x14ac:dyDescent="0.3">
      <c r="D444" s="199">
        <v>44104</v>
      </c>
      <c r="E444" s="137">
        <v>120.02209999999999</v>
      </c>
      <c r="F444" s="200">
        <f t="shared" si="47"/>
        <v>121.22067174076626</v>
      </c>
      <c r="G444" s="90">
        <f t="shared" si="48"/>
        <v>0.7877737112675437</v>
      </c>
      <c r="H444" s="90">
        <f t="shared" si="42"/>
        <v>122.00844545203381</v>
      </c>
      <c r="I444" s="90">
        <f t="shared" si="43"/>
        <v>-1.9863454520338166</v>
      </c>
      <c r="J444" s="90">
        <f t="shared" si="44"/>
        <v>1.9863454520338166</v>
      </c>
      <c r="K444" s="90">
        <f t="shared" si="45"/>
        <v>3.9455682548154272</v>
      </c>
      <c r="L444" s="91">
        <f t="shared" si="46"/>
        <v>1.6549830839768815E-2</v>
      </c>
    </row>
    <row r="445" spans="4:12" x14ac:dyDescent="0.3">
      <c r="D445" s="199">
        <v>44105</v>
      </c>
      <c r="E445" s="137">
        <v>121.07380000000001</v>
      </c>
      <c r="F445" s="200">
        <f t="shared" si="47"/>
        <v>120.86265896901403</v>
      </c>
      <c r="G445" s="90">
        <f t="shared" si="48"/>
        <v>0.67319506296556653</v>
      </c>
      <c r="H445" s="90">
        <f t="shared" si="42"/>
        <v>121.5358540319796</v>
      </c>
      <c r="I445" s="90">
        <f t="shared" si="43"/>
        <v>-0.46205403197959072</v>
      </c>
      <c r="J445" s="90">
        <f t="shared" si="44"/>
        <v>0.46205403197959072</v>
      </c>
      <c r="K445" s="90">
        <f t="shared" si="45"/>
        <v>0.21349392846859663</v>
      </c>
      <c r="L445" s="91">
        <f t="shared" si="46"/>
        <v>3.8163007354158431E-3</v>
      </c>
    </row>
    <row r="446" spans="4:12" x14ac:dyDescent="0.3">
      <c r="D446" s="199">
        <v>44106</v>
      </c>
      <c r="E446" s="137">
        <v>121.07380000000001</v>
      </c>
      <c r="F446" s="200">
        <f t="shared" si="47"/>
        <v>121.61235605037245</v>
      </c>
      <c r="G446" s="90">
        <f t="shared" si="48"/>
        <v>0.68084526480485197</v>
      </c>
      <c r="H446" s="90">
        <f t="shared" si="42"/>
        <v>122.29320131517731</v>
      </c>
      <c r="I446" s="90">
        <f t="shared" si="43"/>
        <v>-1.2194013151773078</v>
      </c>
      <c r="J446" s="90">
        <f t="shared" si="44"/>
        <v>1.2194013151773078</v>
      </c>
      <c r="K446" s="90">
        <f t="shared" si="45"/>
        <v>1.4869395674561479</v>
      </c>
      <c r="L446" s="91">
        <f t="shared" si="46"/>
        <v>1.0071554004064526E-2</v>
      </c>
    </row>
    <row r="447" spans="4:12" x14ac:dyDescent="0.3">
      <c r="D447" s="199">
        <v>44109</v>
      </c>
      <c r="E447" s="137">
        <v>122.288</v>
      </c>
      <c r="F447" s="200">
        <f t="shared" si="47"/>
        <v>121.8613162118439</v>
      </c>
      <c r="G447" s="90">
        <f t="shared" si="48"/>
        <v>0.63765675447151127</v>
      </c>
      <c r="H447" s="90">
        <f t="shared" si="42"/>
        <v>122.49897296631541</v>
      </c>
      <c r="I447" s="90">
        <f t="shared" si="43"/>
        <v>-0.21097296631540985</v>
      </c>
      <c r="J447" s="90">
        <f t="shared" si="44"/>
        <v>0.21097296631540985</v>
      </c>
      <c r="K447" s="90">
        <f t="shared" si="45"/>
        <v>4.4509592515923062E-2</v>
      </c>
      <c r="L447" s="91">
        <f t="shared" si="46"/>
        <v>1.7252139728788586E-3</v>
      </c>
    </row>
    <row r="448" spans="4:12" x14ac:dyDescent="0.3">
      <c r="D448" s="199">
        <v>44110</v>
      </c>
      <c r="E448" s="137">
        <v>122.0394</v>
      </c>
      <c r="F448" s="200">
        <f t="shared" si="47"/>
        <v>122.74840540357721</v>
      </c>
      <c r="G448" s="90">
        <f t="shared" si="48"/>
        <v>0.66259999819769122</v>
      </c>
      <c r="H448" s="90">
        <f t="shared" si="42"/>
        <v>123.4110054017749</v>
      </c>
      <c r="I448" s="90">
        <f t="shared" si="43"/>
        <v>-1.3716054017749002</v>
      </c>
      <c r="J448" s="90">
        <f t="shared" si="44"/>
        <v>1.3716054017749002</v>
      </c>
      <c r="K448" s="90">
        <f t="shared" si="45"/>
        <v>1.8813013781780854</v>
      </c>
      <c r="L448" s="91">
        <f t="shared" si="46"/>
        <v>1.123903757126715E-2</v>
      </c>
    </row>
    <row r="449" spans="4:12" x14ac:dyDescent="0.3">
      <c r="D449" s="199">
        <v>44111</v>
      </c>
      <c r="E449" s="137">
        <v>124.3434</v>
      </c>
      <c r="F449" s="200">
        <f t="shared" si="47"/>
        <v>123.03027999855816</v>
      </c>
      <c r="G449" s="90">
        <f t="shared" si="48"/>
        <v>0.62452745787601693</v>
      </c>
      <c r="H449" s="90">
        <f t="shared" ref="H449:H512" si="49">F449+G449</f>
        <v>123.65480745643417</v>
      </c>
      <c r="I449" s="90">
        <f t="shared" si="43"/>
        <v>0.68859254356583222</v>
      </c>
      <c r="J449" s="90">
        <f t="shared" si="44"/>
        <v>0.68859254356583222</v>
      </c>
      <c r="K449" s="90">
        <f t="shared" si="45"/>
        <v>0.47415969105446254</v>
      </c>
      <c r="L449" s="91">
        <f t="shared" si="46"/>
        <v>5.5378294591094676E-3</v>
      </c>
    </row>
    <row r="450" spans="4:12" x14ac:dyDescent="0.3">
      <c r="D450" s="199">
        <v>44112</v>
      </c>
      <c r="E450" s="137">
        <v>124.00879999999999</v>
      </c>
      <c r="F450" s="200">
        <f t="shared" si="47"/>
        <v>124.77610196630081</v>
      </c>
      <c r="G450" s="90">
        <f t="shared" si="48"/>
        <v>0.73665690886268098</v>
      </c>
      <c r="H450" s="90">
        <f t="shared" si="49"/>
        <v>125.5127588751635</v>
      </c>
      <c r="I450" s="90">
        <f t="shared" si="43"/>
        <v>-1.5039588751635051</v>
      </c>
      <c r="J450" s="90">
        <f t="shared" si="44"/>
        <v>1.5039588751635051</v>
      </c>
      <c r="K450" s="90">
        <f t="shared" si="45"/>
        <v>2.2618922981830756</v>
      </c>
      <c r="L450" s="91">
        <f t="shared" si="46"/>
        <v>1.212783992074357E-2</v>
      </c>
    </row>
    <row r="451" spans="4:12" x14ac:dyDescent="0.3">
      <c r="D451" s="199">
        <v>44113</v>
      </c>
      <c r="E451" s="137">
        <v>125.223</v>
      </c>
      <c r="F451" s="200">
        <f t="shared" si="47"/>
        <v>124.84096552709015</v>
      </c>
      <c r="G451" s="90">
        <f t="shared" si="48"/>
        <v>0.66947757405534636</v>
      </c>
      <c r="H451" s="90">
        <f t="shared" si="49"/>
        <v>125.5104431011455</v>
      </c>
      <c r="I451" s="90">
        <f t="shared" si="43"/>
        <v>-0.28744310114549876</v>
      </c>
      <c r="J451" s="90">
        <f t="shared" si="44"/>
        <v>0.28744310114549876</v>
      </c>
      <c r="K451" s="90">
        <f t="shared" si="45"/>
        <v>8.2623536396141437E-2</v>
      </c>
      <c r="L451" s="91">
        <f t="shared" si="46"/>
        <v>2.2954497268512872E-3</v>
      </c>
    </row>
    <row r="452" spans="4:12" x14ac:dyDescent="0.3">
      <c r="D452" s="199">
        <v>44116</v>
      </c>
      <c r="E452" s="137">
        <v>123.76990000000001</v>
      </c>
      <c r="F452" s="200">
        <f t="shared" si="47"/>
        <v>125.46796205924429</v>
      </c>
      <c r="G452" s="90">
        <f t="shared" si="48"/>
        <v>0.66522946986522558</v>
      </c>
      <c r="H452" s="90">
        <f t="shared" si="49"/>
        <v>126.13319152910951</v>
      </c>
      <c r="I452" s="90">
        <f t="shared" ref="I452:I515" si="50">E452-H452</f>
        <v>-2.3632915291095031</v>
      </c>
      <c r="J452" s="90">
        <f t="shared" ref="J452:J515" si="51">ABS(I452)</f>
        <v>2.3632915291095031</v>
      </c>
      <c r="K452" s="90">
        <f t="shared" ref="K452:K515" si="52">I452^2</f>
        <v>5.5851468515607339</v>
      </c>
      <c r="L452" s="91">
        <f t="shared" ref="L452:L515" si="53">J452/E452</f>
        <v>1.9094234778484129E-2</v>
      </c>
    </row>
    <row r="453" spans="4:12" x14ac:dyDescent="0.3">
      <c r="D453" s="199">
        <v>44117</v>
      </c>
      <c r="E453" s="137">
        <v>123.52119999999999</v>
      </c>
      <c r="F453" s="200">
        <f t="shared" ref="F453:F516" si="54">alpha*(E453)+(1-alpha)*(E452+G452)</f>
        <v>124.25234357589218</v>
      </c>
      <c r="G453" s="90">
        <f t="shared" ref="G453:G516" si="55">beta*(F453-F452)+(1-beta)*G452</f>
        <v>0.47714467454349285</v>
      </c>
      <c r="H453" s="90">
        <f t="shared" si="49"/>
        <v>124.72948825043568</v>
      </c>
      <c r="I453" s="90">
        <f t="shared" si="50"/>
        <v>-1.208288250435686</v>
      </c>
      <c r="J453" s="90">
        <f t="shared" si="51"/>
        <v>1.208288250435686</v>
      </c>
      <c r="K453" s="90">
        <f t="shared" si="52"/>
        <v>1.4599604961409309</v>
      </c>
      <c r="L453" s="91">
        <f t="shared" si="53"/>
        <v>9.7820313471346301E-3</v>
      </c>
    </row>
    <row r="454" spans="4:12" x14ac:dyDescent="0.3">
      <c r="D454" s="199">
        <v>44118</v>
      </c>
      <c r="E454" s="137">
        <v>122.04900000000001</v>
      </c>
      <c r="F454" s="200">
        <f t="shared" si="54"/>
        <v>123.6084757396348</v>
      </c>
      <c r="G454" s="90">
        <f t="shared" si="55"/>
        <v>0.36504342346340507</v>
      </c>
      <c r="H454" s="90">
        <f t="shared" si="49"/>
        <v>123.9735191630982</v>
      </c>
      <c r="I454" s="90">
        <f t="shared" si="50"/>
        <v>-1.9245191630981964</v>
      </c>
      <c r="J454" s="90">
        <f t="shared" si="51"/>
        <v>1.9245191630981964</v>
      </c>
      <c r="K454" s="90">
        <f t="shared" si="52"/>
        <v>3.7037740091321822</v>
      </c>
      <c r="L454" s="91">
        <f t="shared" si="53"/>
        <v>1.5768414023041535E-2</v>
      </c>
    </row>
    <row r="455" spans="4:12" x14ac:dyDescent="0.3">
      <c r="D455" s="199">
        <v>44119</v>
      </c>
      <c r="E455" s="137">
        <v>123.33</v>
      </c>
      <c r="F455" s="200">
        <f t="shared" si="54"/>
        <v>122.59723473877074</v>
      </c>
      <c r="G455" s="90">
        <f t="shared" si="55"/>
        <v>0.22741498103065849</v>
      </c>
      <c r="H455" s="90">
        <f t="shared" si="49"/>
        <v>122.8246497198014</v>
      </c>
      <c r="I455" s="90">
        <f t="shared" si="50"/>
        <v>0.50535028019859851</v>
      </c>
      <c r="J455" s="90">
        <f t="shared" si="51"/>
        <v>0.50535028019859851</v>
      </c>
      <c r="K455" s="90">
        <f t="shared" si="52"/>
        <v>0.25537890569680205</v>
      </c>
      <c r="L455" s="91">
        <f t="shared" si="53"/>
        <v>4.0975454487845496E-3</v>
      </c>
    </row>
    <row r="456" spans="4:12" x14ac:dyDescent="0.3">
      <c r="D456" s="199">
        <v>44120</v>
      </c>
      <c r="E456" s="137">
        <v>122.374</v>
      </c>
      <c r="F456" s="200">
        <f t="shared" si="54"/>
        <v>123.32073198482453</v>
      </c>
      <c r="G456" s="90">
        <f t="shared" si="55"/>
        <v>0.27702320753297227</v>
      </c>
      <c r="H456" s="90">
        <f t="shared" si="49"/>
        <v>123.59775519235751</v>
      </c>
      <c r="I456" s="90">
        <f t="shared" si="50"/>
        <v>-1.2237551923575154</v>
      </c>
      <c r="J456" s="90">
        <f t="shared" si="51"/>
        <v>1.2237551923575154</v>
      </c>
      <c r="K456" s="90">
        <f t="shared" si="52"/>
        <v>1.4975767708219796</v>
      </c>
      <c r="L456" s="91">
        <f t="shared" si="53"/>
        <v>1.0000124146939019E-2</v>
      </c>
    </row>
    <row r="457" spans="4:12" x14ac:dyDescent="0.3">
      <c r="D457" s="199">
        <v>44123</v>
      </c>
      <c r="E457" s="137">
        <v>121.8291</v>
      </c>
      <c r="F457" s="200">
        <f t="shared" si="54"/>
        <v>122.48663856602639</v>
      </c>
      <c r="G457" s="90">
        <f t="shared" si="55"/>
        <v>0.16591154489986029</v>
      </c>
      <c r="H457" s="90">
        <f t="shared" si="49"/>
        <v>122.65255011092624</v>
      </c>
      <c r="I457" s="90">
        <f t="shared" si="50"/>
        <v>-0.82345011092624532</v>
      </c>
      <c r="J457" s="90">
        <f t="shared" si="51"/>
        <v>0.82345011092624532</v>
      </c>
      <c r="K457" s="90">
        <f t="shared" si="52"/>
        <v>0.67807008518444567</v>
      </c>
      <c r="L457" s="91">
        <f t="shared" si="53"/>
        <v>6.7590592963934345E-3</v>
      </c>
    </row>
    <row r="458" spans="4:12" x14ac:dyDescent="0.3">
      <c r="D458" s="199">
        <v>44124</v>
      </c>
      <c r="E458" s="137">
        <v>122.8425</v>
      </c>
      <c r="F458" s="200">
        <f t="shared" si="54"/>
        <v>122.16450923591989</v>
      </c>
      <c r="G458" s="90">
        <f t="shared" si="55"/>
        <v>0.1171074573992251</v>
      </c>
      <c r="H458" s="90">
        <f t="shared" si="49"/>
        <v>122.28161669331912</v>
      </c>
      <c r="I458" s="90">
        <f t="shared" si="50"/>
        <v>0.56088330668087849</v>
      </c>
      <c r="J458" s="90">
        <f t="shared" si="51"/>
        <v>0.56088330668087849</v>
      </c>
      <c r="K458" s="90">
        <f t="shared" si="52"/>
        <v>0.3145900837132764</v>
      </c>
      <c r="L458" s="91">
        <f t="shared" si="53"/>
        <v>4.5658734288286096E-3</v>
      </c>
    </row>
    <row r="459" spans="4:12" x14ac:dyDescent="0.3">
      <c r="D459" s="199">
        <v>44125</v>
      </c>
      <c r="E459" s="137">
        <v>123.74120000000001</v>
      </c>
      <c r="F459" s="200">
        <f t="shared" si="54"/>
        <v>123.11592596591939</v>
      </c>
      <c r="G459" s="90">
        <f t="shared" si="55"/>
        <v>0.20053838465925197</v>
      </c>
      <c r="H459" s="90">
        <f t="shared" si="49"/>
        <v>123.31646435057864</v>
      </c>
      <c r="I459" s="90">
        <f t="shared" si="50"/>
        <v>0.42473564942136477</v>
      </c>
      <c r="J459" s="90">
        <f t="shared" si="51"/>
        <v>0.42473564942136477</v>
      </c>
      <c r="K459" s="90">
        <f t="shared" si="52"/>
        <v>0.18040037188938848</v>
      </c>
      <c r="L459" s="91">
        <f t="shared" si="53"/>
        <v>3.4324513534810131E-3</v>
      </c>
    </row>
    <row r="460" spans="4:12" x14ac:dyDescent="0.3">
      <c r="D460" s="199">
        <v>44126</v>
      </c>
      <c r="E460" s="137">
        <v>124.3052</v>
      </c>
      <c r="F460" s="200">
        <f t="shared" si="54"/>
        <v>124.01443070772741</v>
      </c>
      <c r="G460" s="90">
        <f t="shared" si="55"/>
        <v>0.27033502037412932</v>
      </c>
      <c r="H460" s="90">
        <f t="shared" si="49"/>
        <v>124.28476572810155</v>
      </c>
      <c r="I460" s="90">
        <f t="shared" si="50"/>
        <v>2.0434271898452039E-2</v>
      </c>
      <c r="J460" s="90">
        <f t="shared" si="51"/>
        <v>2.0434271898452039E-2</v>
      </c>
      <c r="K460" s="90">
        <f t="shared" si="52"/>
        <v>4.175594680198667E-4</v>
      </c>
      <c r="L460" s="91">
        <f t="shared" si="53"/>
        <v>1.6438790894067216E-4</v>
      </c>
    </row>
    <row r="461" spans="4:12" x14ac:dyDescent="0.3">
      <c r="D461" s="199">
        <v>44127</v>
      </c>
      <c r="E461" s="137">
        <v>124.2765</v>
      </c>
      <c r="F461" s="200">
        <f t="shared" si="54"/>
        <v>124.51572801629931</v>
      </c>
      <c r="G461" s="90">
        <f t="shared" si="55"/>
        <v>0.29343124919390567</v>
      </c>
      <c r="H461" s="90">
        <f t="shared" si="49"/>
        <v>124.80915926549321</v>
      </c>
      <c r="I461" s="90">
        <f t="shared" si="50"/>
        <v>-0.53265926549320852</v>
      </c>
      <c r="J461" s="90">
        <f t="shared" si="51"/>
        <v>0.53265926549320852</v>
      </c>
      <c r="K461" s="90">
        <f t="shared" si="52"/>
        <v>0.2837258931157644</v>
      </c>
      <c r="L461" s="91">
        <f t="shared" si="53"/>
        <v>4.2860819663670001E-3</v>
      </c>
    </row>
    <row r="462" spans="4:12" x14ac:dyDescent="0.3">
      <c r="D462" s="199">
        <v>44130</v>
      </c>
      <c r="E462" s="137">
        <v>122.7277</v>
      </c>
      <c r="F462" s="200">
        <f t="shared" si="54"/>
        <v>124.20148499935513</v>
      </c>
      <c r="G462" s="90">
        <f t="shared" si="55"/>
        <v>0.2326638225800976</v>
      </c>
      <c r="H462" s="90">
        <f t="shared" si="49"/>
        <v>124.43414882193522</v>
      </c>
      <c r="I462" s="90">
        <f t="shared" si="50"/>
        <v>-1.7064488219352256</v>
      </c>
      <c r="J462" s="90">
        <f t="shared" si="51"/>
        <v>1.7064488219352256</v>
      </c>
      <c r="K462" s="90">
        <f t="shared" si="52"/>
        <v>2.9119675818841193</v>
      </c>
      <c r="L462" s="91">
        <f t="shared" si="53"/>
        <v>1.3904349400626147E-2</v>
      </c>
    </row>
    <row r="463" spans="4:12" x14ac:dyDescent="0.3">
      <c r="D463" s="199">
        <v>44131</v>
      </c>
      <c r="E463" s="137">
        <v>122.3644</v>
      </c>
      <c r="F463" s="200">
        <f t="shared" si="54"/>
        <v>122.84117105806408</v>
      </c>
      <c r="G463" s="90">
        <f t="shared" si="55"/>
        <v>7.3366046192982481E-2</v>
      </c>
      <c r="H463" s="90">
        <f t="shared" si="49"/>
        <v>122.91453710425706</v>
      </c>
      <c r="I463" s="90">
        <f t="shared" si="50"/>
        <v>-0.55013710425706108</v>
      </c>
      <c r="J463" s="90">
        <f t="shared" si="51"/>
        <v>0.55013710425706108</v>
      </c>
      <c r="K463" s="90">
        <f t="shared" si="52"/>
        <v>0.30265083348034449</v>
      </c>
      <c r="L463" s="91">
        <f t="shared" si="53"/>
        <v>4.4958918137714982E-3</v>
      </c>
    </row>
    <row r="464" spans="4:12" x14ac:dyDescent="0.3">
      <c r="D464" s="199">
        <v>44132</v>
      </c>
      <c r="E464" s="137">
        <v>116.71420000000001</v>
      </c>
      <c r="F464" s="200">
        <f t="shared" si="54"/>
        <v>121.29305283695439</v>
      </c>
      <c r="G464" s="90">
        <f t="shared" si="55"/>
        <v>-8.8782380537284711E-2</v>
      </c>
      <c r="H464" s="90">
        <f t="shared" si="49"/>
        <v>121.20427045641711</v>
      </c>
      <c r="I464" s="90">
        <f t="shared" si="50"/>
        <v>-4.4900704564171008</v>
      </c>
      <c r="J464" s="90">
        <f t="shared" si="51"/>
        <v>4.4900704564171008</v>
      </c>
      <c r="K464" s="90">
        <f t="shared" si="52"/>
        <v>20.160732703589673</v>
      </c>
      <c r="L464" s="91">
        <f t="shared" si="53"/>
        <v>3.8470644158269521E-2</v>
      </c>
    </row>
    <row r="465" spans="4:12" x14ac:dyDescent="0.3">
      <c r="D465" s="199">
        <v>44133</v>
      </c>
      <c r="E465" s="137">
        <v>117.4599</v>
      </c>
      <c r="F465" s="200">
        <f t="shared" si="54"/>
        <v>116.79231409557018</v>
      </c>
      <c r="G465" s="90">
        <f t="shared" si="55"/>
        <v>-0.52997801662197741</v>
      </c>
      <c r="H465" s="90">
        <f t="shared" si="49"/>
        <v>116.26233607894819</v>
      </c>
      <c r="I465" s="90">
        <f t="shared" si="50"/>
        <v>1.1975639210518096</v>
      </c>
      <c r="J465" s="90">
        <f t="shared" si="51"/>
        <v>1.1975639210518096</v>
      </c>
      <c r="K465" s="90">
        <f t="shared" si="52"/>
        <v>1.434159345004985</v>
      </c>
      <c r="L465" s="91">
        <f t="shared" si="53"/>
        <v>1.0195512860574628E-2</v>
      </c>
    </row>
    <row r="466" spans="4:12" x14ac:dyDescent="0.3">
      <c r="D466" s="199">
        <v>44134</v>
      </c>
      <c r="E466" s="137">
        <v>114.8021</v>
      </c>
      <c r="F466" s="200">
        <f t="shared" si="54"/>
        <v>116.50435758670243</v>
      </c>
      <c r="G466" s="90">
        <f t="shared" si="55"/>
        <v>-0.50577586584655476</v>
      </c>
      <c r="H466" s="90">
        <f t="shared" si="49"/>
        <v>115.99858172085587</v>
      </c>
      <c r="I466" s="90">
        <f t="shared" si="50"/>
        <v>-1.1964817208558713</v>
      </c>
      <c r="J466" s="90">
        <f t="shared" si="51"/>
        <v>1.1964817208558713</v>
      </c>
      <c r="K466" s="90">
        <f t="shared" si="52"/>
        <v>1.4315685083422272</v>
      </c>
      <c r="L466" s="91">
        <f t="shared" si="53"/>
        <v>1.0422123992992039E-2</v>
      </c>
    </row>
    <row r="467" spans="4:12" x14ac:dyDescent="0.3">
      <c r="D467" s="199">
        <v>44137</v>
      </c>
      <c r="E467" s="137">
        <v>117.0106</v>
      </c>
      <c r="F467" s="200">
        <f t="shared" si="54"/>
        <v>114.83917930732275</v>
      </c>
      <c r="G467" s="90">
        <f t="shared" si="55"/>
        <v>-0.6217161071998667</v>
      </c>
      <c r="H467" s="90">
        <f t="shared" si="49"/>
        <v>114.21746320012288</v>
      </c>
      <c r="I467" s="90">
        <f t="shared" si="50"/>
        <v>2.7931367998771179</v>
      </c>
      <c r="J467" s="90">
        <f t="shared" si="51"/>
        <v>2.7931367998771179</v>
      </c>
      <c r="K467" s="90">
        <f t="shared" si="52"/>
        <v>7.8016131828277873</v>
      </c>
      <c r="L467" s="91">
        <f t="shared" si="53"/>
        <v>2.3870801447707455E-2</v>
      </c>
    </row>
    <row r="468" spans="4:12" x14ac:dyDescent="0.3">
      <c r="D468" s="199">
        <v>44138</v>
      </c>
      <c r="E468" s="137">
        <v>119.1139</v>
      </c>
      <c r="F468" s="200">
        <f t="shared" si="54"/>
        <v>116.93388711424009</v>
      </c>
      <c r="G468" s="90">
        <f t="shared" si="55"/>
        <v>-0.35007371578814583</v>
      </c>
      <c r="H468" s="90">
        <f t="shared" si="49"/>
        <v>116.58381339845195</v>
      </c>
      <c r="I468" s="90">
        <f t="shared" si="50"/>
        <v>2.5300866015480494</v>
      </c>
      <c r="J468" s="90">
        <f t="shared" si="51"/>
        <v>2.5300866015480494</v>
      </c>
      <c r="K468" s="90">
        <f t="shared" si="52"/>
        <v>6.4013382113329582</v>
      </c>
      <c r="L468" s="91">
        <f t="shared" si="53"/>
        <v>2.1240901368757545E-2</v>
      </c>
    </row>
    <row r="469" spans="4:12" x14ac:dyDescent="0.3">
      <c r="D469" s="199">
        <v>44139</v>
      </c>
      <c r="E469" s="137">
        <v>121.74299999999999</v>
      </c>
      <c r="F469" s="200">
        <f t="shared" si="54"/>
        <v>119.3596610273695</v>
      </c>
      <c r="G469" s="90">
        <f t="shared" si="55"/>
        <v>-7.2488952896390818E-2</v>
      </c>
      <c r="H469" s="90">
        <f t="shared" si="49"/>
        <v>119.2871720744731</v>
      </c>
      <c r="I469" s="90">
        <f t="shared" si="50"/>
        <v>2.45582792552689</v>
      </c>
      <c r="J469" s="90">
        <f t="shared" si="51"/>
        <v>2.45582792552689</v>
      </c>
      <c r="K469" s="90">
        <f t="shared" si="52"/>
        <v>6.0310907997977079</v>
      </c>
      <c r="L469" s="91">
        <f t="shared" si="53"/>
        <v>2.0172231056626584E-2</v>
      </c>
    </row>
    <row r="470" spans="4:12" x14ac:dyDescent="0.3">
      <c r="D470" s="199">
        <v>44140</v>
      </c>
      <c r="E470" s="137">
        <v>123.99930000000001</v>
      </c>
      <c r="F470" s="200">
        <f t="shared" si="54"/>
        <v>122.13626883768288</v>
      </c>
      <c r="G470" s="90">
        <f t="shared" si="55"/>
        <v>0.21242072342458623</v>
      </c>
      <c r="H470" s="90">
        <f t="shared" si="49"/>
        <v>122.34868956110746</v>
      </c>
      <c r="I470" s="90">
        <f t="shared" si="50"/>
        <v>1.6506104388925422</v>
      </c>
      <c r="J470" s="90">
        <f t="shared" si="51"/>
        <v>1.6506104388925422</v>
      </c>
      <c r="K470" s="90">
        <f t="shared" si="52"/>
        <v>2.7245148209810308</v>
      </c>
      <c r="L470" s="91">
        <f t="shared" si="53"/>
        <v>1.3311449652478217E-2</v>
      </c>
    </row>
    <row r="471" spans="4:12" x14ac:dyDescent="0.3">
      <c r="D471" s="199">
        <v>44141</v>
      </c>
      <c r="E471" s="137">
        <v>123.23439999999999</v>
      </c>
      <c r="F471" s="200">
        <f t="shared" si="54"/>
        <v>124.01625657873967</v>
      </c>
      <c r="G471" s="90">
        <f t="shared" si="55"/>
        <v>0.37917742518780706</v>
      </c>
      <c r="H471" s="90">
        <f t="shared" si="49"/>
        <v>124.39543400392748</v>
      </c>
      <c r="I471" s="90">
        <f t="shared" si="50"/>
        <v>-1.1610340039274831</v>
      </c>
      <c r="J471" s="90">
        <f t="shared" si="51"/>
        <v>1.1610340039274831</v>
      </c>
      <c r="K471" s="90">
        <f t="shared" si="52"/>
        <v>1.3479999582758828</v>
      </c>
      <c r="L471" s="91">
        <f t="shared" si="53"/>
        <v>9.4213466688480105E-3</v>
      </c>
    </row>
    <row r="472" spans="4:12" x14ac:dyDescent="0.3">
      <c r="D472" s="199">
        <v>44144</v>
      </c>
      <c r="E472" s="137">
        <v>123.2822</v>
      </c>
      <c r="F472" s="200">
        <f t="shared" si="54"/>
        <v>123.54730194015025</v>
      </c>
      <c r="G472" s="90">
        <f t="shared" si="55"/>
        <v>0.29436421881008401</v>
      </c>
      <c r="H472" s="90">
        <f t="shared" si="49"/>
        <v>123.84166615896034</v>
      </c>
      <c r="I472" s="90">
        <f t="shared" si="50"/>
        <v>-0.55946615896033336</v>
      </c>
      <c r="J472" s="90">
        <f t="shared" si="51"/>
        <v>0.55946615896033336</v>
      </c>
      <c r="K472" s="90">
        <f t="shared" si="52"/>
        <v>0.31300238302182898</v>
      </c>
      <c r="L472" s="91">
        <f t="shared" si="53"/>
        <v>4.5380935687417429E-3</v>
      </c>
    </row>
    <row r="473" spans="4:12" x14ac:dyDescent="0.3">
      <c r="D473" s="199">
        <v>44145</v>
      </c>
      <c r="E473" s="137">
        <v>122.0967</v>
      </c>
      <c r="F473" s="200">
        <f t="shared" si="54"/>
        <v>123.28059137504809</v>
      </c>
      <c r="G473" s="90">
        <f t="shared" si="55"/>
        <v>0.23825674041885977</v>
      </c>
      <c r="H473" s="90">
        <f t="shared" si="49"/>
        <v>123.51884811546695</v>
      </c>
      <c r="I473" s="90">
        <f t="shared" si="50"/>
        <v>-1.4221481154669533</v>
      </c>
      <c r="J473" s="90">
        <f t="shared" si="51"/>
        <v>1.4221481154669533</v>
      </c>
      <c r="K473" s="90">
        <f t="shared" si="52"/>
        <v>2.0225052623262068</v>
      </c>
      <c r="L473" s="91">
        <f t="shared" si="53"/>
        <v>1.1647719516309231E-2</v>
      </c>
    </row>
    <row r="474" spans="4:12" x14ac:dyDescent="0.3">
      <c r="D474" s="199">
        <v>44146</v>
      </c>
      <c r="E474" s="137">
        <v>122.04900000000001</v>
      </c>
      <c r="F474" s="200">
        <f t="shared" si="54"/>
        <v>122.2777653923351</v>
      </c>
      <c r="G474" s="90">
        <f t="shared" si="55"/>
        <v>0.11414846810567464</v>
      </c>
      <c r="H474" s="90">
        <f t="shared" si="49"/>
        <v>122.39191386044077</v>
      </c>
      <c r="I474" s="90">
        <f t="shared" si="50"/>
        <v>-0.34291386044075978</v>
      </c>
      <c r="J474" s="90">
        <f t="shared" si="51"/>
        <v>0.34291386044075978</v>
      </c>
      <c r="K474" s="90">
        <f t="shared" si="52"/>
        <v>0.11758991568238487</v>
      </c>
      <c r="L474" s="91">
        <f t="shared" si="53"/>
        <v>2.8096408855521945E-3</v>
      </c>
    </row>
    <row r="475" spans="4:12" x14ac:dyDescent="0.3">
      <c r="D475" s="199">
        <v>44147</v>
      </c>
      <c r="E475" s="137">
        <v>121.07380000000001</v>
      </c>
      <c r="F475" s="200">
        <f t="shared" si="54"/>
        <v>121.94527877448455</v>
      </c>
      <c r="G475" s="90">
        <f t="shared" si="55"/>
        <v>6.9484959510052291E-2</v>
      </c>
      <c r="H475" s="90">
        <f t="shared" si="49"/>
        <v>122.0147637339946</v>
      </c>
      <c r="I475" s="90">
        <f t="shared" si="50"/>
        <v>-0.9409637339945931</v>
      </c>
      <c r="J475" s="90">
        <f t="shared" si="51"/>
        <v>0.9409637339945931</v>
      </c>
      <c r="K475" s="90">
        <f t="shared" si="52"/>
        <v>0.88541274869304731</v>
      </c>
      <c r="L475" s="91">
        <f t="shared" si="53"/>
        <v>7.7718196174118024E-3</v>
      </c>
    </row>
    <row r="476" spans="4:12" x14ac:dyDescent="0.3">
      <c r="D476" s="199">
        <v>44148</v>
      </c>
      <c r="E476" s="137">
        <v>122.6417</v>
      </c>
      <c r="F476" s="200">
        <f t="shared" si="54"/>
        <v>121.44296796760806</v>
      </c>
      <c r="G476" s="90">
        <f t="shared" si="55"/>
        <v>1.2305382871397645E-2</v>
      </c>
      <c r="H476" s="90">
        <f t="shared" si="49"/>
        <v>121.45527335047946</v>
      </c>
      <c r="I476" s="90">
        <f t="shared" si="50"/>
        <v>1.1864266495205413</v>
      </c>
      <c r="J476" s="90">
        <f t="shared" si="51"/>
        <v>1.1864266495205413</v>
      </c>
      <c r="K476" s="90">
        <f t="shared" si="52"/>
        <v>1.4076081946925374</v>
      </c>
      <c r="L476" s="91">
        <f t="shared" si="53"/>
        <v>9.6739253412219603E-3</v>
      </c>
    </row>
    <row r="477" spans="4:12" x14ac:dyDescent="0.3">
      <c r="D477" s="199">
        <v>44151</v>
      </c>
      <c r="E477" s="137">
        <v>124.3913</v>
      </c>
      <c r="F477" s="200">
        <f t="shared" si="54"/>
        <v>123.00146430629712</v>
      </c>
      <c r="G477" s="90">
        <f t="shared" si="55"/>
        <v>0.16692447845316469</v>
      </c>
      <c r="H477" s="90">
        <f t="shared" si="49"/>
        <v>123.16838878475029</v>
      </c>
      <c r="I477" s="90">
        <f t="shared" si="50"/>
        <v>1.2229112152497095</v>
      </c>
      <c r="J477" s="90">
        <f t="shared" si="51"/>
        <v>1.2229112152497095</v>
      </c>
      <c r="K477" s="90">
        <f t="shared" si="52"/>
        <v>1.4955118403835213</v>
      </c>
      <c r="L477" s="91">
        <f t="shared" si="53"/>
        <v>9.8311635560502184E-3</v>
      </c>
    </row>
    <row r="478" spans="4:12" x14ac:dyDescent="0.3">
      <c r="D478" s="199">
        <v>44152</v>
      </c>
      <c r="E478" s="137">
        <v>126.399</v>
      </c>
      <c r="F478" s="200">
        <f t="shared" si="54"/>
        <v>124.92637958276254</v>
      </c>
      <c r="G478" s="90">
        <f t="shared" si="55"/>
        <v>0.34272355825438949</v>
      </c>
      <c r="H478" s="90">
        <f t="shared" si="49"/>
        <v>125.26910314101693</v>
      </c>
      <c r="I478" s="90">
        <f t="shared" si="50"/>
        <v>1.1298968589830736</v>
      </c>
      <c r="J478" s="90">
        <f t="shared" si="51"/>
        <v>1.1298968589830736</v>
      </c>
      <c r="K478" s="90">
        <f t="shared" si="52"/>
        <v>1.2766669119398157</v>
      </c>
      <c r="L478" s="91">
        <f t="shared" si="53"/>
        <v>8.9391281496141069E-3</v>
      </c>
    </row>
    <row r="479" spans="4:12" x14ac:dyDescent="0.3">
      <c r="D479" s="199">
        <v>44153</v>
      </c>
      <c r="E479" s="137">
        <v>125.8445</v>
      </c>
      <c r="F479" s="200">
        <f t="shared" si="54"/>
        <v>126.56227884660353</v>
      </c>
      <c r="G479" s="90">
        <f t="shared" si="55"/>
        <v>0.47204112881305033</v>
      </c>
      <c r="H479" s="90">
        <f t="shared" si="49"/>
        <v>127.03431997541658</v>
      </c>
      <c r="I479" s="90">
        <f t="shared" si="50"/>
        <v>-1.189819975416583</v>
      </c>
      <c r="J479" s="90">
        <f t="shared" si="51"/>
        <v>1.189819975416583</v>
      </c>
      <c r="K479" s="90">
        <f t="shared" si="52"/>
        <v>1.4156715739003183</v>
      </c>
      <c r="L479" s="91">
        <f t="shared" si="53"/>
        <v>9.4546839585089772E-3</v>
      </c>
    </row>
    <row r="480" spans="4:12" x14ac:dyDescent="0.3">
      <c r="D480" s="199">
        <v>44154</v>
      </c>
      <c r="E480" s="137">
        <v>126.1121</v>
      </c>
      <c r="F480" s="200">
        <f t="shared" si="54"/>
        <v>126.27565290305044</v>
      </c>
      <c r="G480" s="90">
        <f t="shared" si="55"/>
        <v>0.39617442157643623</v>
      </c>
      <c r="H480" s="90">
        <f t="shared" si="49"/>
        <v>126.67182732462688</v>
      </c>
      <c r="I480" s="90">
        <f t="shared" si="50"/>
        <v>-0.55972732462687702</v>
      </c>
      <c r="J480" s="90">
        <f t="shared" si="51"/>
        <v>0.55972732462687702</v>
      </c>
      <c r="K480" s="90">
        <f t="shared" si="52"/>
        <v>0.31329467793396137</v>
      </c>
      <c r="L480" s="91">
        <f t="shared" si="53"/>
        <v>4.4383316480090095E-3</v>
      </c>
    </row>
    <row r="481" spans="4:12" x14ac:dyDescent="0.3">
      <c r="D481" s="199">
        <v>44155</v>
      </c>
      <c r="E481" s="137">
        <v>127.13509999999999</v>
      </c>
      <c r="F481" s="200">
        <f t="shared" si="54"/>
        <v>126.63363953726115</v>
      </c>
      <c r="G481" s="90">
        <f t="shared" si="55"/>
        <v>0.39235564283986302</v>
      </c>
      <c r="H481" s="90">
        <f t="shared" si="49"/>
        <v>127.02599518010101</v>
      </c>
      <c r="I481" s="90">
        <f t="shared" si="50"/>
        <v>0.10910481989898813</v>
      </c>
      <c r="J481" s="90">
        <f t="shared" si="51"/>
        <v>0.10910481989898813</v>
      </c>
      <c r="K481" s="90">
        <f t="shared" si="52"/>
        <v>1.1903861725190635E-2</v>
      </c>
      <c r="L481" s="91">
        <f t="shared" si="53"/>
        <v>8.5818015559029829E-4</v>
      </c>
    </row>
    <row r="482" spans="4:12" x14ac:dyDescent="0.3">
      <c r="D482" s="199">
        <v>44158</v>
      </c>
      <c r="E482" s="137">
        <v>128.2346</v>
      </c>
      <c r="F482" s="200">
        <f t="shared" si="54"/>
        <v>127.66888451427189</v>
      </c>
      <c r="G482" s="90">
        <f t="shared" si="55"/>
        <v>0.4566445762569516</v>
      </c>
      <c r="H482" s="90">
        <f t="shared" si="49"/>
        <v>128.12552909052886</v>
      </c>
      <c r="I482" s="90">
        <f t="shared" si="50"/>
        <v>0.10907090947114284</v>
      </c>
      <c r="J482" s="90">
        <f t="shared" si="51"/>
        <v>0.10907090947114284</v>
      </c>
      <c r="K482" s="90">
        <f t="shared" si="52"/>
        <v>1.1896463292862237E-2</v>
      </c>
      <c r="L482" s="91">
        <f t="shared" si="53"/>
        <v>8.5055756770125097E-4</v>
      </c>
    </row>
    <row r="483" spans="4:12" x14ac:dyDescent="0.3">
      <c r="D483" s="199">
        <v>44159</v>
      </c>
      <c r="E483" s="137">
        <v>128.77950000000001</v>
      </c>
      <c r="F483" s="200">
        <f t="shared" si="54"/>
        <v>128.70889566100558</v>
      </c>
      <c r="G483" s="90">
        <f t="shared" si="55"/>
        <v>0.51498123330462542</v>
      </c>
      <c r="H483" s="90">
        <f t="shared" si="49"/>
        <v>129.22387689431022</v>
      </c>
      <c r="I483" s="90">
        <f t="shared" si="50"/>
        <v>-0.44437689431020999</v>
      </c>
      <c r="J483" s="90">
        <f t="shared" si="51"/>
        <v>0.44437689431020999</v>
      </c>
      <c r="K483" s="90">
        <f t="shared" si="52"/>
        <v>0.19747082419678755</v>
      </c>
      <c r="L483" s="91">
        <f t="shared" si="53"/>
        <v>3.4506803824382757E-3</v>
      </c>
    </row>
    <row r="484" spans="4:12" x14ac:dyDescent="0.3">
      <c r="D484" s="199">
        <v>44160</v>
      </c>
      <c r="E484" s="137">
        <v>129.58260000000001</v>
      </c>
      <c r="F484" s="200">
        <f t="shared" si="54"/>
        <v>129.35210498664372</v>
      </c>
      <c r="G484" s="90">
        <f t="shared" si="55"/>
        <v>0.52780404253797675</v>
      </c>
      <c r="H484" s="90">
        <f t="shared" si="49"/>
        <v>129.8799090291817</v>
      </c>
      <c r="I484" s="90">
        <f t="shared" si="50"/>
        <v>-0.29730902918169022</v>
      </c>
      <c r="J484" s="90">
        <f t="shared" si="51"/>
        <v>0.29730902918169022</v>
      </c>
      <c r="K484" s="90">
        <f t="shared" si="52"/>
        <v>8.8392658832959131E-2</v>
      </c>
      <c r="L484" s="91">
        <f t="shared" si="53"/>
        <v>2.2943591900586205E-3</v>
      </c>
    </row>
    <row r="485" spans="4:12" x14ac:dyDescent="0.3">
      <c r="D485" s="199">
        <v>44162</v>
      </c>
      <c r="E485" s="137">
        <v>128.3493</v>
      </c>
      <c r="F485" s="200">
        <f t="shared" si="54"/>
        <v>129.75818323403041</v>
      </c>
      <c r="G485" s="90">
        <f t="shared" si="55"/>
        <v>0.5156314630228479</v>
      </c>
      <c r="H485" s="90">
        <f t="shared" si="49"/>
        <v>130.27381469705327</v>
      </c>
      <c r="I485" s="90">
        <f t="shared" si="50"/>
        <v>-1.9245146970532687</v>
      </c>
      <c r="J485" s="90">
        <f t="shared" si="51"/>
        <v>1.9245146970532687</v>
      </c>
      <c r="K485" s="90">
        <f t="shared" si="52"/>
        <v>3.7037568191740347</v>
      </c>
      <c r="L485" s="91">
        <f t="shared" si="53"/>
        <v>1.4994352887419477E-2</v>
      </c>
    </row>
    <row r="486" spans="4:12" x14ac:dyDescent="0.3">
      <c r="D486" s="199">
        <v>44165</v>
      </c>
      <c r="E486" s="137">
        <v>128.77950000000001</v>
      </c>
      <c r="F486" s="200">
        <f t="shared" si="54"/>
        <v>128.84784517041828</v>
      </c>
      <c r="G486" s="90">
        <f t="shared" si="55"/>
        <v>0.37303451035935015</v>
      </c>
      <c r="H486" s="90">
        <f t="shared" si="49"/>
        <v>129.22087968077764</v>
      </c>
      <c r="I486" s="90">
        <f t="shared" si="50"/>
        <v>-0.44137968077762935</v>
      </c>
      <c r="J486" s="90">
        <f t="shared" si="51"/>
        <v>0.44137968077762935</v>
      </c>
      <c r="K486" s="90">
        <f t="shared" si="52"/>
        <v>0.19481602260336198</v>
      </c>
      <c r="L486" s="91">
        <f t="shared" si="53"/>
        <v>3.4274063867123982E-3</v>
      </c>
    </row>
    <row r="487" spans="4:12" x14ac:dyDescent="0.3">
      <c r="D487" s="199">
        <v>44166</v>
      </c>
      <c r="E487" s="137">
        <v>129.48699999999999</v>
      </c>
      <c r="F487" s="200">
        <f t="shared" si="54"/>
        <v>129.2194276082875</v>
      </c>
      <c r="G487" s="90">
        <f t="shared" si="55"/>
        <v>0.3728893031103373</v>
      </c>
      <c r="H487" s="90">
        <f t="shared" si="49"/>
        <v>129.59231691139783</v>
      </c>
      <c r="I487" s="90">
        <f t="shared" si="50"/>
        <v>-0.10531691139783561</v>
      </c>
      <c r="J487" s="90">
        <f t="shared" si="51"/>
        <v>0.10531691139783561</v>
      </c>
      <c r="K487" s="90">
        <f t="shared" si="52"/>
        <v>1.1091651826379556E-2</v>
      </c>
      <c r="L487" s="91">
        <f t="shared" si="53"/>
        <v>8.1333965106794982E-4</v>
      </c>
    </row>
    <row r="488" spans="4:12" x14ac:dyDescent="0.3">
      <c r="D488" s="199">
        <v>44167</v>
      </c>
      <c r="E488" s="137">
        <v>129.6208</v>
      </c>
      <c r="F488" s="200">
        <f t="shared" si="54"/>
        <v>129.81207144248827</v>
      </c>
      <c r="G488" s="90">
        <f t="shared" si="55"/>
        <v>0.39486475621938077</v>
      </c>
      <c r="H488" s="90">
        <f t="shared" si="49"/>
        <v>130.20693619870767</v>
      </c>
      <c r="I488" s="90">
        <f t="shared" si="50"/>
        <v>-0.58613619870766343</v>
      </c>
      <c r="J488" s="90">
        <f t="shared" si="51"/>
        <v>0.58613619870766343</v>
      </c>
      <c r="K488" s="90">
        <f t="shared" si="52"/>
        <v>0.34355564343546952</v>
      </c>
      <c r="L488" s="91">
        <f t="shared" si="53"/>
        <v>4.521930112355914E-3</v>
      </c>
    </row>
    <row r="489" spans="4:12" x14ac:dyDescent="0.3">
      <c r="D489" s="199">
        <v>44168</v>
      </c>
      <c r="E489" s="137">
        <v>130.9402</v>
      </c>
      <c r="F489" s="200">
        <f t="shared" si="54"/>
        <v>130.20057180497554</v>
      </c>
      <c r="G489" s="90">
        <f t="shared" si="55"/>
        <v>0.3942283168461691</v>
      </c>
      <c r="H489" s="90">
        <f t="shared" si="49"/>
        <v>130.59480012182172</v>
      </c>
      <c r="I489" s="90">
        <f t="shared" si="50"/>
        <v>0.34539987817828433</v>
      </c>
      <c r="J489" s="90">
        <f t="shared" si="51"/>
        <v>0.34539987817828433</v>
      </c>
      <c r="K489" s="90">
        <f t="shared" si="52"/>
        <v>0.11930107584557366</v>
      </c>
      <c r="L489" s="91">
        <f t="shared" si="53"/>
        <v>2.6378444372185494E-3</v>
      </c>
    </row>
    <row r="490" spans="4:12" x14ac:dyDescent="0.3">
      <c r="D490" s="199">
        <v>44169</v>
      </c>
      <c r="E490" s="137">
        <v>131.42400000000001</v>
      </c>
      <c r="F490" s="200">
        <f t="shared" si="54"/>
        <v>131.35234265347697</v>
      </c>
      <c r="G490" s="90">
        <f t="shared" si="55"/>
        <v>0.46998257001169502</v>
      </c>
      <c r="H490" s="90">
        <f t="shared" si="49"/>
        <v>131.82232522348866</v>
      </c>
      <c r="I490" s="90">
        <f t="shared" si="50"/>
        <v>-0.39832522348865496</v>
      </c>
      <c r="J490" s="90">
        <f t="shared" si="51"/>
        <v>0.39832522348865496</v>
      </c>
      <c r="K490" s="90">
        <f t="shared" si="52"/>
        <v>0.15866298366728693</v>
      </c>
      <c r="L490" s="91">
        <f t="shared" si="53"/>
        <v>3.0308408166594756E-3</v>
      </c>
    </row>
    <row r="491" spans="4:12" x14ac:dyDescent="0.3">
      <c r="D491" s="199">
        <v>44172</v>
      </c>
      <c r="E491" s="137">
        <v>132.91839999999999</v>
      </c>
      <c r="F491" s="200">
        <f t="shared" si="54"/>
        <v>132.09886605600937</v>
      </c>
      <c r="G491" s="90">
        <f t="shared" si="55"/>
        <v>0.49763665326376588</v>
      </c>
      <c r="H491" s="90">
        <f t="shared" si="49"/>
        <v>132.59650270927312</v>
      </c>
      <c r="I491" s="90">
        <f t="shared" si="50"/>
        <v>0.32189729072686646</v>
      </c>
      <c r="J491" s="90">
        <f t="shared" si="51"/>
        <v>0.32189729072686646</v>
      </c>
      <c r="K491" s="90">
        <f t="shared" si="52"/>
        <v>0.10361786577729679</v>
      </c>
      <c r="L491" s="91">
        <f t="shared" si="53"/>
        <v>2.4217662169185492E-3</v>
      </c>
    </row>
    <row r="492" spans="4:12" x14ac:dyDescent="0.3">
      <c r="D492" s="199">
        <v>44173</v>
      </c>
      <c r="E492" s="137">
        <v>133.27279999999999</v>
      </c>
      <c r="F492" s="200">
        <f t="shared" si="54"/>
        <v>133.387389322611</v>
      </c>
      <c r="G492" s="90">
        <f t="shared" si="55"/>
        <v>0.57672531459755216</v>
      </c>
      <c r="H492" s="90">
        <f t="shared" si="49"/>
        <v>133.96411463720855</v>
      </c>
      <c r="I492" s="90">
        <f t="shared" si="50"/>
        <v>-0.69131463720856345</v>
      </c>
      <c r="J492" s="90">
        <f t="shared" si="51"/>
        <v>0.69131463720856345</v>
      </c>
      <c r="K492" s="90">
        <f t="shared" si="52"/>
        <v>0.47791592761880769</v>
      </c>
      <c r="L492" s="91">
        <f t="shared" si="53"/>
        <v>5.1872147745718822E-3</v>
      </c>
    </row>
    <row r="493" spans="4:12" x14ac:dyDescent="0.3">
      <c r="D493" s="199">
        <v>44174</v>
      </c>
      <c r="E493" s="137">
        <v>132.95670000000001</v>
      </c>
      <c r="F493" s="200">
        <f t="shared" si="54"/>
        <v>133.67096025167803</v>
      </c>
      <c r="G493" s="90">
        <f t="shared" si="55"/>
        <v>0.54740987604449953</v>
      </c>
      <c r="H493" s="90">
        <f t="shared" si="49"/>
        <v>134.21837012772252</v>
      </c>
      <c r="I493" s="90">
        <f t="shared" si="50"/>
        <v>-1.2616701277225104</v>
      </c>
      <c r="J493" s="90">
        <f t="shared" si="51"/>
        <v>1.2616701277225104</v>
      </c>
      <c r="K493" s="90">
        <f t="shared" si="52"/>
        <v>1.5918115111873357</v>
      </c>
      <c r="L493" s="91">
        <f t="shared" si="53"/>
        <v>9.489330945507149E-3</v>
      </c>
    </row>
    <row r="494" spans="4:12" x14ac:dyDescent="0.3">
      <c r="D494" s="199">
        <v>44175</v>
      </c>
      <c r="E494" s="137">
        <v>131.79759999999999</v>
      </c>
      <c r="F494" s="200">
        <f t="shared" si="54"/>
        <v>133.16280790083562</v>
      </c>
      <c r="G494" s="90">
        <f t="shared" si="55"/>
        <v>0.44185365335580873</v>
      </c>
      <c r="H494" s="90">
        <f t="shared" si="49"/>
        <v>133.60466155419144</v>
      </c>
      <c r="I494" s="90">
        <f t="shared" si="50"/>
        <v>-1.8070615541914492</v>
      </c>
      <c r="J494" s="90">
        <f t="shared" si="51"/>
        <v>1.8070615541914492</v>
      </c>
      <c r="K494" s="90">
        <f t="shared" si="52"/>
        <v>3.265471460636816</v>
      </c>
      <c r="L494" s="91">
        <f t="shared" si="53"/>
        <v>1.3710883613900779E-2</v>
      </c>
    </row>
    <row r="495" spans="4:12" x14ac:dyDescent="0.3">
      <c r="D495" s="199">
        <v>44176</v>
      </c>
      <c r="E495" s="137">
        <v>131.63470000000001</v>
      </c>
      <c r="F495" s="200">
        <f t="shared" si="54"/>
        <v>132.11850292268466</v>
      </c>
      <c r="G495" s="90">
        <f t="shared" si="55"/>
        <v>0.29323779020513169</v>
      </c>
      <c r="H495" s="90">
        <f t="shared" si="49"/>
        <v>132.41174071288978</v>
      </c>
      <c r="I495" s="90">
        <f t="shared" si="50"/>
        <v>-0.77704071288977161</v>
      </c>
      <c r="J495" s="90">
        <f t="shared" si="51"/>
        <v>0.77704071288977161</v>
      </c>
      <c r="K495" s="90">
        <f t="shared" si="52"/>
        <v>0.60379226948824449</v>
      </c>
      <c r="L495" s="91">
        <f t="shared" si="53"/>
        <v>5.9030081953297389E-3</v>
      </c>
    </row>
    <row r="496" spans="4:12" x14ac:dyDescent="0.3">
      <c r="D496" s="199">
        <v>44179</v>
      </c>
      <c r="E496" s="137">
        <v>130.5522</v>
      </c>
      <c r="F496" s="200">
        <f t="shared" si="54"/>
        <v>131.65279023216411</v>
      </c>
      <c r="G496" s="90">
        <f t="shared" si="55"/>
        <v>0.21734274213256383</v>
      </c>
      <c r="H496" s="90">
        <f t="shared" si="49"/>
        <v>131.87013297429667</v>
      </c>
      <c r="I496" s="90">
        <f t="shared" si="50"/>
        <v>-1.3179329742966672</v>
      </c>
      <c r="J496" s="90">
        <f t="shared" si="51"/>
        <v>1.3179329742966672</v>
      </c>
      <c r="K496" s="90">
        <f t="shared" si="52"/>
        <v>1.7369473247384597</v>
      </c>
      <c r="L496" s="91">
        <f t="shared" si="53"/>
        <v>1.0095065225225368E-2</v>
      </c>
    </row>
    <row r="497" spans="4:12" x14ac:dyDescent="0.3">
      <c r="D497" s="199">
        <v>44180</v>
      </c>
      <c r="E497" s="137">
        <v>133.53149999999999</v>
      </c>
      <c r="F497" s="200">
        <f t="shared" si="54"/>
        <v>131.32193419370606</v>
      </c>
      <c r="G497" s="90">
        <f t="shared" si="55"/>
        <v>0.16252286407350228</v>
      </c>
      <c r="H497" s="90">
        <f t="shared" si="49"/>
        <v>131.48445705777957</v>
      </c>
      <c r="I497" s="90">
        <f t="shared" si="50"/>
        <v>2.047042942220429</v>
      </c>
      <c r="J497" s="90">
        <f t="shared" si="51"/>
        <v>2.047042942220429</v>
      </c>
      <c r="K497" s="90">
        <f t="shared" si="52"/>
        <v>4.1903848072944712</v>
      </c>
      <c r="L497" s="91">
        <f t="shared" si="53"/>
        <v>1.5330037797975976E-2</v>
      </c>
    </row>
    <row r="498" spans="4:12" x14ac:dyDescent="0.3">
      <c r="D498" s="199">
        <v>44181</v>
      </c>
      <c r="E498" s="137">
        <v>132.5256</v>
      </c>
      <c r="F498" s="200">
        <f t="shared" si="54"/>
        <v>133.46033829125881</v>
      </c>
      <c r="G498" s="90">
        <f t="shared" si="55"/>
        <v>0.36011098742142722</v>
      </c>
      <c r="H498" s="90">
        <f t="shared" si="49"/>
        <v>133.82044927868023</v>
      </c>
      <c r="I498" s="90">
        <f t="shared" si="50"/>
        <v>-1.2948492786802319</v>
      </c>
      <c r="J498" s="90">
        <f t="shared" si="51"/>
        <v>1.2948492786802319</v>
      </c>
      <c r="K498" s="90">
        <f t="shared" si="52"/>
        <v>1.676634654498717</v>
      </c>
      <c r="L498" s="91">
        <f t="shared" si="53"/>
        <v>9.7705596404033031E-3</v>
      </c>
    </row>
    <row r="499" spans="4:12" x14ac:dyDescent="0.3">
      <c r="D499" s="199">
        <v>44182</v>
      </c>
      <c r="E499" s="137">
        <v>134.59479999999999</v>
      </c>
      <c r="F499" s="200">
        <f t="shared" si="54"/>
        <v>133.22752878993714</v>
      </c>
      <c r="G499" s="90">
        <f t="shared" si="55"/>
        <v>0.30081893854711772</v>
      </c>
      <c r="H499" s="90">
        <f t="shared" si="49"/>
        <v>133.52834772848425</v>
      </c>
      <c r="I499" s="90">
        <f t="shared" si="50"/>
        <v>1.0664522715157432</v>
      </c>
      <c r="J499" s="90">
        <f t="shared" si="51"/>
        <v>1.0664522715157432</v>
      </c>
      <c r="K499" s="90">
        <f t="shared" si="52"/>
        <v>1.1373204474210885</v>
      </c>
      <c r="L499" s="91">
        <f t="shared" si="53"/>
        <v>7.9234284795233045E-3</v>
      </c>
    </row>
    <row r="500" spans="4:12" x14ac:dyDescent="0.3">
      <c r="D500" s="199">
        <v>44183</v>
      </c>
      <c r="E500" s="137">
        <v>131.5102</v>
      </c>
      <c r="F500" s="200">
        <f t="shared" si="54"/>
        <v>134.21853515083768</v>
      </c>
      <c r="G500" s="90">
        <f t="shared" si="55"/>
        <v>0.36983768078246015</v>
      </c>
      <c r="H500" s="90">
        <f t="shared" si="49"/>
        <v>134.58837283162015</v>
      </c>
      <c r="I500" s="90">
        <f t="shared" si="50"/>
        <v>-3.0781728316201509</v>
      </c>
      <c r="J500" s="90">
        <f t="shared" si="51"/>
        <v>3.0781728316201509</v>
      </c>
      <c r="K500" s="90">
        <f t="shared" si="52"/>
        <v>9.475147981324417</v>
      </c>
      <c r="L500" s="91">
        <f t="shared" si="53"/>
        <v>2.3406342866333949E-2</v>
      </c>
    </row>
    <row r="501" spans="4:12" x14ac:dyDescent="0.3">
      <c r="D501" s="199">
        <v>44186</v>
      </c>
      <c r="E501" s="137">
        <v>137.96690000000001</v>
      </c>
      <c r="F501" s="200">
        <f t="shared" si="54"/>
        <v>133.09741014462597</v>
      </c>
      <c r="G501" s="90">
        <f t="shared" si="55"/>
        <v>0.22074141208304285</v>
      </c>
      <c r="H501" s="90">
        <f t="shared" si="49"/>
        <v>133.31815155670901</v>
      </c>
      <c r="I501" s="90">
        <f t="shared" si="50"/>
        <v>4.648748443290998</v>
      </c>
      <c r="J501" s="90">
        <f t="shared" si="51"/>
        <v>4.648748443290998</v>
      </c>
      <c r="K501" s="90">
        <f t="shared" si="52"/>
        <v>21.610862089000477</v>
      </c>
      <c r="L501" s="91">
        <f t="shared" si="53"/>
        <v>3.3694664758655866E-2</v>
      </c>
    </row>
    <row r="502" spans="4:12" x14ac:dyDescent="0.3">
      <c r="D502" s="199">
        <v>44187</v>
      </c>
      <c r="E502" s="137">
        <v>136.46289999999999</v>
      </c>
      <c r="F502" s="200">
        <f t="shared" si="54"/>
        <v>137.84269312966643</v>
      </c>
      <c r="G502" s="90">
        <f t="shared" si="55"/>
        <v>0.67319556937878477</v>
      </c>
      <c r="H502" s="90">
        <f t="shared" si="49"/>
        <v>138.51588869904521</v>
      </c>
      <c r="I502" s="90">
        <f t="shared" si="50"/>
        <v>-2.0529886990452155</v>
      </c>
      <c r="J502" s="90">
        <f t="shared" si="51"/>
        <v>2.0529886990452155</v>
      </c>
      <c r="K502" s="90">
        <f t="shared" si="52"/>
        <v>4.2147625984073667</v>
      </c>
      <c r="L502" s="91">
        <f t="shared" si="53"/>
        <v>1.5044299212791283E-2</v>
      </c>
    </row>
    <row r="503" spans="4:12" x14ac:dyDescent="0.3">
      <c r="D503" s="199">
        <v>44188</v>
      </c>
      <c r="E503" s="137">
        <v>135.80189999999999</v>
      </c>
      <c r="F503" s="200">
        <f t="shared" si="54"/>
        <v>136.86925645550301</v>
      </c>
      <c r="G503" s="90">
        <f t="shared" si="55"/>
        <v>0.5085323450245639</v>
      </c>
      <c r="H503" s="90">
        <f t="shared" si="49"/>
        <v>137.37778880052758</v>
      </c>
      <c r="I503" s="90">
        <f t="shared" si="50"/>
        <v>-1.5758888005275935</v>
      </c>
      <c r="J503" s="90">
        <f t="shared" si="51"/>
        <v>1.5758888005275935</v>
      </c>
      <c r="K503" s="90">
        <f t="shared" si="52"/>
        <v>2.4834255116282975</v>
      </c>
      <c r="L503" s="91">
        <f t="shared" si="53"/>
        <v>1.1604320709265434E-2</v>
      </c>
    </row>
    <row r="504" spans="4:12" x14ac:dyDescent="0.3">
      <c r="D504" s="199">
        <v>44189</v>
      </c>
      <c r="E504" s="137">
        <v>135.64859999999999</v>
      </c>
      <c r="F504" s="200">
        <f t="shared" si="54"/>
        <v>136.17806587601964</v>
      </c>
      <c r="G504" s="90">
        <f t="shared" si="55"/>
        <v>0.38856005257377135</v>
      </c>
      <c r="H504" s="90">
        <f t="shared" si="49"/>
        <v>136.56662592859342</v>
      </c>
      <c r="I504" s="90">
        <f t="shared" si="50"/>
        <v>-0.9180259285934369</v>
      </c>
      <c r="J504" s="90">
        <f t="shared" si="51"/>
        <v>0.9180259285934369</v>
      </c>
      <c r="K504" s="90">
        <f t="shared" si="52"/>
        <v>0.8427716055698421</v>
      </c>
      <c r="L504" s="91">
        <f t="shared" si="53"/>
        <v>6.7676771348427998E-3</v>
      </c>
    </row>
    <row r="505" spans="4:12" x14ac:dyDescent="0.3">
      <c r="D505" s="199">
        <v>44193</v>
      </c>
      <c r="E505" s="137">
        <v>136.44370000000001</v>
      </c>
      <c r="F505" s="200">
        <f t="shared" si="54"/>
        <v>136.11846804205902</v>
      </c>
      <c r="G505" s="90">
        <f t="shared" si="55"/>
        <v>0.34374426392033186</v>
      </c>
      <c r="H505" s="90">
        <f t="shared" si="49"/>
        <v>136.46221230597936</v>
      </c>
      <c r="I505" s="90">
        <f t="shared" si="50"/>
        <v>-1.8512305979356825E-2</v>
      </c>
      <c r="J505" s="90">
        <f t="shared" si="51"/>
        <v>1.8512305979356825E-2</v>
      </c>
      <c r="K505" s="90">
        <f t="shared" si="52"/>
        <v>3.4270547267333044E-4</v>
      </c>
      <c r="L505" s="91">
        <f t="shared" si="53"/>
        <v>1.3567724987930424E-4</v>
      </c>
    </row>
    <row r="506" spans="4:12" x14ac:dyDescent="0.3">
      <c r="D506" s="199">
        <v>44194</v>
      </c>
      <c r="E506" s="137">
        <v>135.6199</v>
      </c>
      <c r="F506" s="200">
        <f t="shared" si="54"/>
        <v>136.55393541113631</v>
      </c>
      <c r="G506" s="90">
        <f t="shared" si="55"/>
        <v>0.35291657443602736</v>
      </c>
      <c r="H506" s="90">
        <f t="shared" si="49"/>
        <v>136.90685198557233</v>
      </c>
      <c r="I506" s="90">
        <f t="shared" si="50"/>
        <v>-1.2869519855723297</v>
      </c>
      <c r="J506" s="90">
        <f t="shared" si="51"/>
        <v>1.2869519855723297</v>
      </c>
      <c r="K506" s="90">
        <f t="shared" si="52"/>
        <v>1.656245413168562</v>
      </c>
      <c r="L506" s="91">
        <f t="shared" si="53"/>
        <v>9.489403734793565E-3</v>
      </c>
    </row>
    <row r="507" spans="4:12" x14ac:dyDescent="0.3">
      <c r="D507" s="199">
        <v>44195</v>
      </c>
      <c r="E507" s="137">
        <v>135.62950000000001</v>
      </c>
      <c r="F507" s="200">
        <f t="shared" si="54"/>
        <v>135.90415325954882</v>
      </c>
      <c r="G507" s="90">
        <f t="shared" si="55"/>
        <v>0.25264670183367588</v>
      </c>
      <c r="H507" s="90">
        <f t="shared" si="49"/>
        <v>136.15679996138249</v>
      </c>
      <c r="I507" s="90">
        <f t="shared" si="50"/>
        <v>-0.52729996138248225</v>
      </c>
      <c r="J507" s="90">
        <f t="shared" si="51"/>
        <v>0.52729996138248225</v>
      </c>
      <c r="K507" s="90">
        <f t="shared" si="52"/>
        <v>0.27804524927396729</v>
      </c>
      <c r="L507" s="91">
        <f t="shared" si="53"/>
        <v>3.887796986514602E-3</v>
      </c>
    </row>
    <row r="508" spans="4:12" x14ac:dyDescent="0.3">
      <c r="D508" s="199">
        <v>44196</v>
      </c>
      <c r="E508" s="137">
        <v>135.524</v>
      </c>
      <c r="F508" s="200">
        <f t="shared" si="54"/>
        <v>135.81051736146696</v>
      </c>
      <c r="G508" s="90">
        <f t="shared" si="55"/>
        <v>0.2180184418421226</v>
      </c>
      <c r="H508" s="90">
        <f t="shared" si="49"/>
        <v>136.0285358033091</v>
      </c>
      <c r="I508" s="90">
        <f t="shared" si="50"/>
        <v>-0.50453580330909631</v>
      </c>
      <c r="J508" s="90">
        <f t="shared" si="51"/>
        <v>0.50453580330909631</v>
      </c>
      <c r="K508" s="90">
        <f t="shared" si="52"/>
        <v>0.2545563768207551</v>
      </c>
      <c r="L508" s="91">
        <f t="shared" si="53"/>
        <v>3.7228520653839639E-3</v>
      </c>
    </row>
    <row r="509" spans="4:12" x14ac:dyDescent="0.3">
      <c r="D509" s="199">
        <v>44200</v>
      </c>
      <c r="E509" s="137">
        <v>134.21170000000001</v>
      </c>
      <c r="F509" s="200">
        <f t="shared" si="54"/>
        <v>135.43595475347371</v>
      </c>
      <c r="G509" s="90">
        <f t="shared" si="55"/>
        <v>0.15876033685858487</v>
      </c>
      <c r="H509" s="90">
        <f t="shared" si="49"/>
        <v>135.5947150903323</v>
      </c>
      <c r="I509" s="90">
        <f t="shared" si="50"/>
        <v>-1.3830150903322931</v>
      </c>
      <c r="J509" s="90">
        <f t="shared" si="51"/>
        <v>1.3830150903322931</v>
      </c>
      <c r="K509" s="90">
        <f t="shared" si="52"/>
        <v>1.9127307400868407</v>
      </c>
      <c r="L509" s="91">
        <f t="shared" si="53"/>
        <v>1.0304728204264554E-2</v>
      </c>
    </row>
    <row r="510" spans="4:12" x14ac:dyDescent="0.3">
      <c r="D510" s="199">
        <v>44201</v>
      </c>
      <c r="E510" s="137">
        <v>135.29419999999999</v>
      </c>
      <c r="F510" s="200">
        <f t="shared" si="54"/>
        <v>134.55520826948688</v>
      </c>
      <c r="G510" s="90">
        <f t="shared" si="55"/>
        <v>5.4809654774043773E-2</v>
      </c>
      <c r="H510" s="90">
        <f t="shared" si="49"/>
        <v>134.61001792426092</v>
      </c>
      <c r="I510" s="90">
        <f t="shared" si="50"/>
        <v>0.68418207573907353</v>
      </c>
      <c r="J510" s="90">
        <f t="shared" si="51"/>
        <v>0.68418207573907353</v>
      </c>
      <c r="K510" s="90">
        <f t="shared" si="52"/>
        <v>0.46810511276262734</v>
      </c>
      <c r="L510" s="91">
        <f t="shared" si="53"/>
        <v>5.0569948729440994E-3</v>
      </c>
    </row>
    <row r="511" spans="4:12" x14ac:dyDescent="0.3">
      <c r="D511" s="199">
        <v>44202</v>
      </c>
      <c r="E511" s="137">
        <v>136.36709999999999</v>
      </c>
      <c r="F511" s="200">
        <f t="shared" si="54"/>
        <v>135.55262772381923</v>
      </c>
      <c r="G511" s="90">
        <f t="shared" si="55"/>
        <v>0.14907063472987389</v>
      </c>
      <c r="H511" s="90">
        <f t="shared" si="49"/>
        <v>135.70169835854909</v>
      </c>
      <c r="I511" s="90">
        <f t="shared" si="50"/>
        <v>0.66540164145089875</v>
      </c>
      <c r="J511" s="90">
        <f t="shared" si="51"/>
        <v>0.66540164145089875</v>
      </c>
      <c r="K511" s="90">
        <f t="shared" si="52"/>
        <v>0.44275934444555043</v>
      </c>
      <c r="L511" s="91">
        <f t="shared" si="53"/>
        <v>4.8794880983088944E-3</v>
      </c>
    </row>
    <row r="512" spans="4:12" x14ac:dyDescent="0.3">
      <c r="D512" s="199">
        <v>44203</v>
      </c>
      <c r="E512" s="137">
        <v>138.8578</v>
      </c>
      <c r="F512" s="200">
        <f t="shared" si="54"/>
        <v>136.98449650778389</v>
      </c>
      <c r="G512" s="90">
        <f t="shared" si="55"/>
        <v>0.27735044965335254</v>
      </c>
      <c r="H512" s="90">
        <f t="shared" si="49"/>
        <v>137.26184695743723</v>
      </c>
      <c r="I512" s="90">
        <f t="shared" si="50"/>
        <v>1.595953042562769</v>
      </c>
      <c r="J512" s="90">
        <f t="shared" si="51"/>
        <v>1.595953042562769</v>
      </c>
      <c r="K512" s="90">
        <f t="shared" si="52"/>
        <v>2.5470661140653599</v>
      </c>
      <c r="L512" s="91">
        <f t="shared" si="53"/>
        <v>1.1493434596852098E-2</v>
      </c>
    </row>
    <row r="513" spans="4:12" x14ac:dyDescent="0.3">
      <c r="D513" s="199">
        <v>44204</v>
      </c>
      <c r="E513" s="137">
        <v>140.19900000000001</v>
      </c>
      <c r="F513" s="200">
        <f t="shared" si="54"/>
        <v>139.34792035972268</v>
      </c>
      <c r="G513" s="90">
        <f t="shared" si="55"/>
        <v>0.48595778988189636</v>
      </c>
      <c r="H513" s="90">
        <f t="shared" ref="H513:H576" si="56">F513+G513</f>
        <v>139.83387814960457</v>
      </c>
      <c r="I513" s="90">
        <f t="shared" si="50"/>
        <v>0.36512185039543965</v>
      </c>
      <c r="J513" s="90">
        <f t="shared" si="51"/>
        <v>0.36512185039543965</v>
      </c>
      <c r="K513" s="90">
        <f t="shared" si="52"/>
        <v>0.1333139656361898</v>
      </c>
      <c r="L513" s="91">
        <f t="shared" si="53"/>
        <v>2.6043113745136529E-3</v>
      </c>
    </row>
    <row r="514" spans="4:12" x14ac:dyDescent="0.3">
      <c r="D514" s="199">
        <v>44207</v>
      </c>
      <c r="E514" s="137">
        <v>140.86949999999999</v>
      </c>
      <c r="F514" s="200">
        <f t="shared" si="54"/>
        <v>140.72186623190552</v>
      </c>
      <c r="G514" s="90">
        <f t="shared" si="55"/>
        <v>0.5747565981119912</v>
      </c>
      <c r="H514" s="90">
        <f t="shared" si="56"/>
        <v>141.29662283001753</v>
      </c>
      <c r="I514" s="90">
        <f t="shared" si="50"/>
        <v>-0.42712283001753804</v>
      </c>
      <c r="J514" s="90">
        <f t="shared" si="51"/>
        <v>0.42712283001753804</v>
      </c>
      <c r="K514" s="90">
        <f t="shared" si="52"/>
        <v>0.18243391192219069</v>
      </c>
      <c r="L514" s="91">
        <f t="shared" si="53"/>
        <v>3.0320461847137816E-3</v>
      </c>
    </row>
    <row r="515" spans="4:12" x14ac:dyDescent="0.3">
      <c r="D515" s="199">
        <v>44208</v>
      </c>
      <c r="E515" s="137">
        <v>138.95359999999999</v>
      </c>
      <c r="F515" s="200">
        <f t="shared" si="54"/>
        <v>140.9461252784896</v>
      </c>
      <c r="G515" s="90">
        <f t="shared" si="55"/>
        <v>0.53970684295920024</v>
      </c>
      <c r="H515" s="90">
        <f t="shared" si="56"/>
        <v>141.48583212144879</v>
      </c>
      <c r="I515" s="90">
        <f t="shared" si="50"/>
        <v>-2.5322321214487999</v>
      </c>
      <c r="J515" s="90">
        <f t="shared" si="51"/>
        <v>2.5322321214487999</v>
      </c>
      <c r="K515" s="90">
        <f t="shared" si="52"/>
        <v>6.4121995168970898</v>
      </c>
      <c r="L515" s="91">
        <f t="shared" si="53"/>
        <v>1.8223580543784399E-2</v>
      </c>
    </row>
    <row r="516" spans="4:12" x14ac:dyDescent="0.3">
      <c r="D516" s="199">
        <v>44209</v>
      </c>
      <c r="E516" s="137">
        <v>137.02809999999999</v>
      </c>
      <c r="F516" s="200">
        <f t="shared" si="54"/>
        <v>139.00026547436735</v>
      </c>
      <c r="G516" s="90">
        <f t="shared" si="55"/>
        <v>0.29115017825105521</v>
      </c>
      <c r="H516" s="90">
        <f t="shared" si="56"/>
        <v>139.29141565261841</v>
      </c>
      <c r="I516" s="90">
        <f t="shared" ref="I516:I579" si="57">E516-H516</f>
        <v>-2.2633156526184166</v>
      </c>
      <c r="J516" s="90">
        <f t="shared" ref="J516:J579" si="58">ABS(I516)</f>
        <v>2.2633156526184166</v>
      </c>
      <c r="K516" s="90">
        <f t="shared" ref="K516:K579" si="59">I516^2</f>
        <v>5.1225977433875292</v>
      </c>
      <c r="L516" s="91">
        <f t="shared" ref="L516:L579" si="60">J516/E516</f>
        <v>1.6517164381746639E-2</v>
      </c>
    </row>
    <row r="517" spans="4:12" x14ac:dyDescent="0.3">
      <c r="D517" s="199">
        <v>44210</v>
      </c>
      <c r="E517" s="137">
        <v>135.3612</v>
      </c>
      <c r="F517" s="200">
        <f t="shared" ref="F517:F580" si="61">alpha*(E517)+(1-alpha)*(E516+G516)</f>
        <v>136.92764014260084</v>
      </c>
      <c r="G517" s="90">
        <f t="shared" ref="G517:G580" si="62">beta*(F517-F516)+(1-beta)*G516</f>
        <v>5.4772627249298017E-2</v>
      </c>
      <c r="H517" s="90">
        <f t="shared" si="56"/>
        <v>136.98241276985013</v>
      </c>
      <c r="I517" s="90">
        <f t="shared" si="57"/>
        <v>-1.621212769850132</v>
      </c>
      <c r="J517" s="90">
        <f t="shared" si="58"/>
        <v>1.621212769850132</v>
      </c>
      <c r="K517" s="90">
        <f t="shared" si="59"/>
        <v>2.628330845125137</v>
      </c>
      <c r="L517" s="91">
        <f t="shared" si="60"/>
        <v>1.1976938515986354E-2</v>
      </c>
    </row>
    <row r="518" spans="4:12" x14ac:dyDescent="0.3">
      <c r="D518" s="199">
        <v>44211</v>
      </c>
      <c r="E518" s="137">
        <v>134.8056</v>
      </c>
      <c r="F518" s="200">
        <f t="shared" si="61"/>
        <v>135.29389810179944</v>
      </c>
      <c r="G518" s="90">
        <f t="shared" si="62"/>
        <v>-0.11407883955577119</v>
      </c>
      <c r="H518" s="90">
        <f t="shared" si="56"/>
        <v>135.17981926224368</v>
      </c>
      <c r="I518" s="90">
        <f t="shared" si="57"/>
        <v>-0.37421926224368462</v>
      </c>
      <c r="J518" s="90">
        <f t="shared" si="58"/>
        <v>0.37421926224368462</v>
      </c>
      <c r="K518" s="90">
        <f t="shared" si="59"/>
        <v>0.14004005623420759</v>
      </c>
      <c r="L518" s="91">
        <f t="shared" si="60"/>
        <v>2.7759919635659395E-3</v>
      </c>
    </row>
    <row r="519" spans="4:12" x14ac:dyDescent="0.3">
      <c r="D519" s="199">
        <v>44215</v>
      </c>
      <c r="E519" s="137">
        <v>133.41659999999999</v>
      </c>
      <c r="F519" s="200">
        <f t="shared" si="61"/>
        <v>134.43653692835539</v>
      </c>
      <c r="G519" s="90">
        <f t="shared" si="62"/>
        <v>-0.18840707294459885</v>
      </c>
      <c r="H519" s="90">
        <f t="shared" si="56"/>
        <v>134.24812985541081</v>
      </c>
      <c r="I519" s="90">
        <f t="shared" si="57"/>
        <v>-0.83152985541082103</v>
      </c>
      <c r="J519" s="90">
        <f t="shared" si="58"/>
        <v>0.83152985541082103</v>
      </c>
      <c r="K519" s="90">
        <f t="shared" si="59"/>
        <v>0.6914419004395409</v>
      </c>
      <c r="L519" s="91">
        <f t="shared" si="60"/>
        <v>6.2325816683292869E-3</v>
      </c>
    </row>
    <row r="520" spans="4:12" x14ac:dyDescent="0.3">
      <c r="D520" s="199">
        <v>44216</v>
      </c>
      <c r="E520" s="137">
        <v>136.79820000000001</v>
      </c>
      <c r="F520" s="200">
        <f t="shared" si="61"/>
        <v>133.94219434164432</v>
      </c>
      <c r="G520" s="90">
        <f t="shared" si="62"/>
        <v>-0.21900062432124601</v>
      </c>
      <c r="H520" s="90">
        <f t="shared" si="56"/>
        <v>133.72319371732308</v>
      </c>
      <c r="I520" s="90">
        <f t="shared" si="57"/>
        <v>3.0750062826769238</v>
      </c>
      <c r="J520" s="90">
        <f t="shared" si="58"/>
        <v>3.0750062826769238</v>
      </c>
      <c r="K520" s="90">
        <f t="shared" si="59"/>
        <v>9.4556636385025534</v>
      </c>
      <c r="L520" s="91">
        <f t="shared" si="60"/>
        <v>2.2478411870016736E-2</v>
      </c>
    </row>
    <row r="521" spans="4:12" x14ac:dyDescent="0.3">
      <c r="D521" s="199">
        <v>44217</v>
      </c>
      <c r="E521" s="137">
        <v>135.65819999999999</v>
      </c>
      <c r="F521" s="200">
        <f t="shared" si="61"/>
        <v>136.39499950054301</v>
      </c>
      <c r="G521" s="90">
        <f t="shared" si="62"/>
        <v>4.8179954000747011E-2</v>
      </c>
      <c r="H521" s="90">
        <f t="shared" si="56"/>
        <v>136.44317945454375</v>
      </c>
      <c r="I521" s="90">
        <f t="shared" si="57"/>
        <v>-0.78497945454375895</v>
      </c>
      <c r="J521" s="90">
        <f t="shared" si="58"/>
        <v>0.78497945454375895</v>
      </c>
      <c r="K521" s="90">
        <f t="shared" si="59"/>
        <v>0.61619274405581737</v>
      </c>
      <c r="L521" s="91">
        <f t="shared" si="60"/>
        <v>5.7864504655358757E-3</v>
      </c>
    </row>
    <row r="522" spans="4:12" x14ac:dyDescent="0.3">
      <c r="D522" s="199">
        <v>44218</v>
      </c>
      <c r="E522" s="137">
        <v>133.4932</v>
      </c>
      <c r="F522" s="200">
        <f t="shared" si="61"/>
        <v>135.2637439632006</v>
      </c>
      <c r="G522" s="90">
        <f t="shared" si="62"/>
        <v>-6.9763595133568876E-2</v>
      </c>
      <c r="H522" s="90">
        <f t="shared" si="56"/>
        <v>135.19398036806703</v>
      </c>
      <c r="I522" s="90">
        <f t="shared" si="57"/>
        <v>-1.7007803680670293</v>
      </c>
      <c r="J522" s="90">
        <f t="shared" si="58"/>
        <v>1.7007803680670293</v>
      </c>
      <c r="K522" s="90">
        <f t="shared" si="59"/>
        <v>2.8926538604022194</v>
      </c>
      <c r="L522" s="91">
        <f t="shared" si="60"/>
        <v>1.2740576808908837E-2</v>
      </c>
    </row>
    <row r="523" spans="4:12" x14ac:dyDescent="0.3">
      <c r="D523" s="199">
        <v>44221</v>
      </c>
      <c r="E523" s="137">
        <v>131.7688</v>
      </c>
      <c r="F523" s="200">
        <f t="shared" si="61"/>
        <v>133.09250912389317</v>
      </c>
      <c r="G523" s="90">
        <f t="shared" si="62"/>
        <v>-0.27991071955095509</v>
      </c>
      <c r="H523" s="90">
        <f t="shared" si="56"/>
        <v>132.8125984043422</v>
      </c>
      <c r="I523" s="90">
        <f t="shared" si="57"/>
        <v>-1.0437984043421977</v>
      </c>
      <c r="J523" s="90">
        <f t="shared" si="58"/>
        <v>1.0437984043421977</v>
      </c>
      <c r="K523" s="90">
        <f t="shared" si="59"/>
        <v>1.0895151089073181</v>
      </c>
      <c r="L523" s="91">
        <f t="shared" si="60"/>
        <v>7.9214381882676144E-3</v>
      </c>
    </row>
    <row r="524" spans="4:12" x14ac:dyDescent="0.3">
      <c r="D524" s="199">
        <v>44222</v>
      </c>
      <c r="E524" s="137">
        <v>129.42179999999999</v>
      </c>
      <c r="F524" s="200">
        <f t="shared" si="61"/>
        <v>131.07547142435925</v>
      </c>
      <c r="G524" s="90">
        <f t="shared" si="62"/>
        <v>-0.45362341754925117</v>
      </c>
      <c r="H524" s="90">
        <f t="shared" si="56"/>
        <v>130.62184800681001</v>
      </c>
      <c r="I524" s="90">
        <f t="shared" si="57"/>
        <v>-1.2000480068100217</v>
      </c>
      <c r="J524" s="90">
        <f t="shared" si="58"/>
        <v>1.2000480068100217</v>
      </c>
      <c r="K524" s="90">
        <f t="shared" si="59"/>
        <v>1.4401152186487058</v>
      </c>
      <c r="L524" s="91">
        <f t="shared" si="60"/>
        <v>9.2723792035810174E-3</v>
      </c>
    </row>
    <row r="525" spans="4:12" x14ac:dyDescent="0.3">
      <c r="D525" s="199">
        <v>44223</v>
      </c>
      <c r="E525" s="137">
        <v>125.5133</v>
      </c>
      <c r="F525" s="200">
        <f t="shared" si="61"/>
        <v>128.27720126596063</v>
      </c>
      <c r="G525" s="90">
        <f t="shared" si="62"/>
        <v>-0.68808809163418838</v>
      </c>
      <c r="H525" s="90">
        <f t="shared" si="56"/>
        <v>127.58911317432644</v>
      </c>
      <c r="I525" s="90">
        <f t="shared" si="57"/>
        <v>-2.0758131743264414</v>
      </c>
      <c r="J525" s="90">
        <f t="shared" si="58"/>
        <v>2.0758131743264414</v>
      </c>
      <c r="K525" s="90">
        <f t="shared" si="59"/>
        <v>4.3090003347072168</v>
      </c>
      <c r="L525" s="91">
        <f t="shared" si="60"/>
        <v>1.6538591323201936E-2</v>
      </c>
    </row>
    <row r="526" spans="4:12" x14ac:dyDescent="0.3">
      <c r="D526" s="199">
        <v>44224</v>
      </c>
      <c r="E526" s="137">
        <v>129.05779999999999</v>
      </c>
      <c r="F526" s="200">
        <f t="shared" si="61"/>
        <v>125.67172952669266</v>
      </c>
      <c r="G526" s="90">
        <f t="shared" si="62"/>
        <v>-0.87982645639756651</v>
      </c>
      <c r="H526" s="90">
        <f t="shared" si="56"/>
        <v>124.79190307029509</v>
      </c>
      <c r="I526" s="90">
        <f t="shared" si="57"/>
        <v>4.2658969297048941</v>
      </c>
      <c r="J526" s="90">
        <f t="shared" si="58"/>
        <v>4.2658969297048941</v>
      </c>
      <c r="K526" s="90">
        <f t="shared" si="59"/>
        <v>18.197876614865642</v>
      </c>
      <c r="L526" s="91">
        <f t="shared" si="60"/>
        <v>3.3054158134610184E-2</v>
      </c>
    </row>
    <row r="527" spans="4:12" x14ac:dyDescent="0.3">
      <c r="D527" s="199">
        <v>44225</v>
      </c>
      <c r="E527" s="137">
        <v>127.9753</v>
      </c>
      <c r="F527" s="200">
        <f t="shared" si="61"/>
        <v>128.13743883488195</v>
      </c>
      <c r="G527" s="90">
        <f t="shared" si="62"/>
        <v>-0.54527287993888085</v>
      </c>
      <c r="H527" s="90">
        <f t="shared" si="56"/>
        <v>127.59216595494307</v>
      </c>
      <c r="I527" s="90">
        <f t="shared" si="57"/>
        <v>0.38313404505693427</v>
      </c>
      <c r="J527" s="90">
        <f t="shared" si="58"/>
        <v>0.38313404505693427</v>
      </c>
      <c r="K527" s="90">
        <f t="shared" si="59"/>
        <v>0.14679169648168894</v>
      </c>
      <c r="L527" s="91">
        <f t="shared" si="60"/>
        <v>2.9938124392514358E-3</v>
      </c>
    </row>
    <row r="528" spans="4:12" x14ac:dyDescent="0.3">
      <c r="D528" s="199">
        <v>44228</v>
      </c>
      <c r="E528" s="137">
        <v>130.00620000000001</v>
      </c>
      <c r="F528" s="200">
        <f t="shared" si="61"/>
        <v>127.9452616960489</v>
      </c>
      <c r="G528" s="90">
        <f t="shared" si="62"/>
        <v>-0.5099633058282973</v>
      </c>
      <c r="H528" s="90">
        <f t="shared" si="56"/>
        <v>127.43529839022061</v>
      </c>
      <c r="I528" s="90">
        <f t="shared" si="57"/>
        <v>2.5709016097793977</v>
      </c>
      <c r="J528" s="90">
        <f t="shared" si="58"/>
        <v>2.5709016097793977</v>
      </c>
      <c r="K528" s="90">
        <f t="shared" si="59"/>
        <v>6.6095350871662983</v>
      </c>
      <c r="L528" s="91">
        <f t="shared" si="60"/>
        <v>1.9775223103047374E-2</v>
      </c>
    </row>
    <row r="529" spans="4:12" x14ac:dyDescent="0.3">
      <c r="D529" s="199">
        <v>44229</v>
      </c>
      <c r="E529" s="137">
        <v>133.72309999999999</v>
      </c>
      <c r="F529" s="200">
        <f t="shared" si="61"/>
        <v>130.34160935533737</v>
      </c>
      <c r="G529" s="90">
        <f t="shared" si="62"/>
        <v>-0.21933220931662098</v>
      </c>
      <c r="H529" s="90">
        <f t="shared" si="56"/>
        <v>130.12227714602074</v>
      </c>
      <c r="I529" s="90">
        <f t="shared" si="57"/>
        <v>3.6008228539792526</v>
      </c>
      <c r="J529" s="90">
        <f t="shared" si="58"/>
        <v>3.6008228539792526</v>
      </c>
      <c r="K529" s="90">
        <f t="shared" si="59"/>
        <v>12.965925225739291</v>
      </c>
      <c r="L529" s="91">
        <f t="shared" si="60"/>
        <v>2.6927455719911168E-2</v>
      </c>
    </row>
    <row r="530" spans="4:12" x14ac:dyDescent="0.3">
      <c r="D530" s="199">
        <v>44230</v>
      </c>
      <c r="E530" s="137">
        <v>132.80340000000001</v>
      </c>
      <c r="F530" s="200">
        <f t="shared" si="61"/>
        <v>133.36369423254669</v>
      </c>
      <c r="G530" s="90">
        <f t="shared" si="62"/>
        <v>0.10480949933597344</v>
      </c>
      <c r="H530" s="90">
        <f t="shared" si="56"/>
        <v>133.46850373188266</v>
      </c>
      <c r="I530" s="90">
        <f t="shared" si="57"/>
        <v>-0.66510373188265248</v>
      </c>
      <c r="J530" s="90">
        <f t="shared" si="58"/>
        <v>0.66510373188265248</v>
      </c>
      <c r="K530" s="90">
        <f t="shared" si="59"/>
        <v>0.44236297416423126</v>
      </c>
      <c r="L530" s="91">
        <f t="shared" si="60"/>
        <v>5.0081830125030865E-3</v>
      </c>
    </row>
    <row r="531" spans="4:12" x14ac:dyDescent="0.3">
      <c r="D531" s="199">
        <v>44231</v>
      </c>
      <c r="E531" s="137">
        <v>134.71940000000001</v>
      </c>
      <c r="F531" s="200">
        <f t="shared" si="61"/>
        <v>133.27044759946878</v>
      </c>
      <c r="G531" s="90">
        <f t="shared" si="62"/>
        <v>8.5003886094585035E-2</v>
      </c>
      <c r="H531" s="90">
        <f t="shared" si="56"/>
        <v>133.35545148556338</v>
      </c>
      <c r="I531" s="90">
        <f t="shared" si="57"/>
        <v>1.363948514436629</v>
      </c>
      <c r="J531" s="90">
        <f t="shared" si="58"/>
        <v>1.363948514436629</v>
      </c>
      <c r="K531" s="90">
        <f t="shared" si="59"/>
        <v>1.8603555500338871</v>
      </c>
      <c r="L531" s="91">
        <f t="shared" si="60"/>
        <v>1.0124366011403175E-2</v>
      </c>
    </row>
    <row r="532" spans="4:12" x14ac:dyDescent="0.3">
      <c r="D532" s="199">
        <v>44232</v>
      </c>
      <c r="E532" s="137">
        <v>139.0111</v>
      </c>
      <c r="F532" s="200">
        <f t="shared" si="61"/>
        <v>135.64574310887568</v>
      </c>
      <c r="G532" s="90">
        <f t="shared" si="62"/>
        <v>0.3140330484258162</v>
      </c>
      <c r="H532" s="90">
        <f t="shared" si="56"/>
        <v>135.95977615730149</v>
      </c>
      <c r="I532" s="90">
        <f t="shared" si="57"/>
        <v>3.0513238426985083</v>
      </c>
      <c r="J532" s="90">
        <f t="shared" si="58"/>
        <v>3.0513238426985083</v>
      </c>
      <c r="K532" s="90">
        <f t="shared" si="59"/>
        <v>9.3105771930203911</v>
      </c>
      <c r="L532" s="91">
        <f t="shared" si="60"/>
        <v>2.1950217232282229E-2</v>
      </c>
    </row>
    <row r="533" spans="4:12" x14ac:dyDescent="0.3">
      <c r="D533" s="199">
        <v>44235</v>
      </c>
      <c r="E533" s="137">
        <v>137.38249999999999</v>
      </c>
      <c r="F533" s="200">
        <f t="shared" si="61"/>
        <v>138.93660643874065</v>
      </c>
      <c r="G533" s="90">
        <f t="shared" si="62"/>
        <v>0.61171607656973226</v>
      </c>
      <c r="H533" s="90">
        <f t="shared" si="56"/>
        <v>139.54832251531039</v>
      </c>
      <c r="I533" s="90">
        <f t="shared" si="57"/>
        <v>-2.1658225153103956</v>
      </c>
      <c r="J533" s="90">
        <f t="shared" si="58"/>
        <v>2.1658225153103956</v>
      </c>
      <c r="K533" s="90">
        <f t="shared" si="59"/>
        <v>4.6907871678254489</v>
      </c>
      <c r="L533" s="91">
        <f t="shared" si="60"/>
        <v>1.5764908305718674E-2</v>
      </c>
    </row>
    <row r="534" spans="4:12" x14ac:dyDescent="0.3">
      <c r="D534" s="199">
        <v>44236</v>
      </c>
      <c r="E534" s="137">
        <v>135.8306</v>
      </c>
      <c r="F534" s="200">
        <f t="shared" si="61"/>
        <v>137.5614928612558</v>
      </c>
      <c r="G534" s="90">
        <f t="shared" si="62"/>
        <v>0.41303311116427377</v>
      </c>
      <c r="H534" s="90">
        <f t="shared" si="56"/>
        <v>137.97452597242008</v>
      </c>
      <c r="I534" s="90">
        <f t="shared" si="57"/>
        <v>-2.1439259724200781</v>
      </c>
      <c r="J534" s="90">
        <f t="shared" si="58"/>
        <v>2.1439259724200781</v>
      </c>
      <c r="K534" s="90">
        <f t="shared" si="59"/>
        <v>4.5964185752173776</v>
      </c>
      <c r="L534" s="91">
        <f t="shared" si="60"/>
        <v>1.5783821704535489E-2</v>
      </c>
    </row>
    <row r="535" spans="4:12" x14ac:dyDescent="0.3">
      <c r="D535" s="199">
        <v>44237</v>
      </c>
      <c r="E535" s="137">
        <v>136.4725</v>
      </c>
      <c r="F535" s="200">
        <f t="shared" si="61"/>
        <v>136.28940648893143</v>
      </c>
      <c r="G535" s="90">
        <f t="shared" si="62"/>
        <v>0.24452116281540973</v>
      </c>
      <c r="H535" s="90">
        <f t="shared" si="56"/>
        <v>136.53392765174684</v>
      </c>
      <c r="I535" s="90">
        <f t="shared" si="57"/>
        <v>-6.1427651746839729E-2</v>
      </c>
      <c r="J535" s="90">
        <f t="shared" si="58"/>
        <v>6.1427651746839729E-2</v>
      </c>
      <c r="K535" s="90">
        <f t="shared" si="59"/>
        <v>3.7733563991310219E-3</v>
      </c>
      <c r="L535" s="91">
        <f t="shared" si="60"/>
        <v>4.5011010824041277E-4</v>
      </c>
    </row>
    <row r="536" spans="4:12" x14ac:dyDescent="0.3">
      <c r="D536" s="199">
        <v>44238</v>
      </c>
      <c r="E536" s="137">
        <v>137.50700000000001</v>
      </c>
      <c r="F536" s="200">
        <f t="shared" si="61"/>
        <v>136.87501693025234</v>
      </c>
      <c r="G536" s="90">
        <f t="shared" si="62"/>
        <v>0.27863009066595967</v>
      </c>
      <c r="H536" s="90">
        <f t="shared" si="56"/>
        <v>137.1536470209183</v>
      </c>
      <c r="I536" s="90">
        <f t="shared" si="57"/>
        <v>0.3533529790817056</v>
      </c>
      <c r="J536" s="90">
        <f t="shared" si="58"/>
        <v>0.3533529790817056</v>
      </c>
      <c r="K536" s="90">
        <f t="shared" si="59"/>
        <v>0.12485832782591627</v>
      </c>
      <c r="L536" s="91">
        <f t="shared" si="60"/>
        <v>2.5697090263165192E-3</v>
      </c>
    </row>
    <row r="537" spans="4:12" x14ac:dyDescent="0.3">
      <c r="D537" s="199">
        <v>44239</v>
      </c>
      <c r="E537" s="137">
        <v>136.14670000000001</v>
      </c>
      <c r="F537" s="200">
        <f t="shared" si="61"/>
        <v>137.45784407253277</v>
      </c>
      <c r="G537" s="90">
        <f t="shared" si="62"/>
        <v>0.30904979582740594</v>
      </c>
      <c r="H537" s="90">
        <f t="shared" si="56"/>
        <v>137.76689386836017</v>
      </c>
      <c r="I537" s="90">
        <f t="shared" si="57"/>
        <v>-1.6201938683601611</v>
      </c>
      <c r="J537" s="90">
        <f t="shared" si="58"/>
        <v>1.6201938683601611</v>
      </c>
      <c r="K537" s="90">
        <f t="shared" si="59"/>
        <v>2.6250281710718633</v>
      </c>
      <c r="L537" s="91">
        <f t="shared" si="60"/>
        <v>1.1900353577135259E-2</v>
      </c>
    </row>
    <row r="538" spans="4:12" x14ac:dyDescent="0.3">
      <c r="D538" s="199">
        <v>44243</v>
      </c>
      <c r="E538" s="137">
        <v>135.75399999999999</v>
      </c>
      <c r="F538" s="200">
        <f t="shared" si="61"/>
        <v>136.31539983666192</v>
      </c>
      <c r="G538" s="90">
        <f t="shared" si="62"/>
        <v>0.16390039265758133</v>
      </c>
      <c r="H538" s="90">
        <f t="shared" si="56"/>
        <v>136.47930022931951</v>
      </c>
      <c r="I538" s="90">
        <f t="shared" si="57"/>
        <v>-0.72530022931951521</v>
      </c>
      <c r="J538" s="90">
        <f t="shared" si="58"/>
        <v>0.72530022931951521</v>
      </c>
      <c r="K538" s="90">
        <f t="shared" si="59"/>
        <v>0.52606042265094133</v>
      </c>
      <c r="L538" s="91">
        <f t="shared" si="60"/>
        <v>5.3427540206514379E-3</v>
      </c>
    </row>
    <row r="539" spans="4:12" x14ac:dyDescent="0.3">
      <c r="D539" s="199">
        <v>44244</v>
      </c>
      <c r="E539" s="137">
        <v>137.93809999999999</v>
      </c>
      <c r="F539" s="200">
        <f t="shared" si="61"/>
        <v>136.32194031412607</v>
      </c>
      <c r="G539" s="90">
        <f t="shared" si="62"/>
        <v>0.14816440113823742</v>
      </c>
      <c r="H539" s="90">
        <f t="shared" si="56"/>
        <v>136.47010471526431</v>
      </c>
      <c r="I539" s="90">
        <f t="shared" si="57"/>
        <v>1.4679952847356788</v>
      </c>
      <c r="J539" s="90">
        <f t="shared" si="58"/>
        <v>1.4679952847356788</v>
      </c>
      <c r="K539" s="90">
        <f t="shared" si="59"/>
        <v>2.1550101560061865</v>
      </c>
      <c r="L539" s="91">
        <f t="shared" si="60"/>
        <v>1.0642420656335552E-2</v>
      </c>
    </row>
    <row r="540" spans="4:12" x14ac:dyDescent="0.3">
      <c r="D540" s="199">
        <v>44245</v>
      </c>
      <c r="E540" s="137">
        <v>138.99189999999999</v>
      </c>
      <c r="F540" s="200">
        <f t="shared" si="61"/>
        <v>138.26739152091059</v>
      </c>
      <c r="G540" s="90">
        <f t="shared" si="62"/>
        <v>0.32789308170286624</v>
      </c>
      <c r="H540" s="90">
        <f t="shared" si="56"/>
        <v>138.59528460261345</v>
      </c>
      <c r="I540" s="90">
        <f t="shared" si="57"/>
        <v>0.39661539738654028</v>
      </c>
      <c r="J540" s="90">
        <f t="shared" si="58"/>
        <v>0.39661539738654028</v>
      </c>
      <c r="K540" s="90">
        <f t="shared" si="59"/>
        <v>0.15730377344408325</v>
      </c>
      <c r="L540" s="91">
        <f t="shared" si="60"/>
        <v>2.8535144665735221E-3</v>
      </c>
    </row>
    <row r="541" spans="4:12" x14ac:dyDescent="0.3">
      <c r="D541" s="199">
        <v>44246</v>
      </c>
      <c r="E541" s="137">
        <v>136.05099999999999</v>
      </c>
      <c r="F541" s="200">
        <f t="shared" si="61"/>
        <v>138.66603446536226</v>
      </c>
      <c r="G541" s="90">
        <f t="shared" si="62"/>
        <v>0.3349680679777462</v>
      </c>
      <c r="H541" s="90">
        <f t="shared" si="56"/>
        <v>139.00100253334</v>
      </c>
      <c r="I541" s="90">
        <f t="shared" si="57"/>
        <v>-2.9500025333400117</v>
      </c>
      <c r="J541" s="90">
        <f t="shared" si="58"/>
        <v>2.9500025333400117</v>
      </c>
      <c r="K541" s="90">
        <f t="shared" si="59"/>
        <v>8.7025149467124869</v>
      </c>
      <c r="L541" s="91">
        <f t="shared" si="60"/>
        <v>2.168306394910741E-2</v>
      </c>
    </row>
    <row r="542" spans="4:12" x14ac:dyDescent="0.3">
      <c r="D542" s="199">
        <v>44249</v>
      </c>
      <c r="E542" s="137">
        <v>130.92580000000001</v>
      </c>
      <c r="F542" s="200">
        <f t="shared" si="61"/>
        <v>135.2939344543822</v>
      </c>
      <c r="G542" s="90">
        <f t="shared" si="62"/>
        <v>-3.5738739918034723E-2</v>
      </c>
      <c r="H542" s="90">
        <f t="shared" si="56"/>
        <v>135.25819571446416</v>
      </c>
      <c r="I542" s="90">
        <f t="shared" si="57"/>
        <v>-4.3323957144641554</v>
      </c>
      <c r="J542" s="90">
        <f t="shared" si="58"/>
        <v>4.3323957144641554</v>
      </c>
      <c r="K542" s="90">
        <f t="shared" si="59"/>
        <v>18.76965262670738</v>
      </c>
      <c r="L542" s="91">
        <f t="shared" si="60"/>
        <v>3.3090465855195497E-2</v>
      </c>
    </row>
    <row r="543" spans="4:12" x14ac:dyDescent="0.3">
      <c r="D543" s="199">
        <v>44250</v>
      </c>
      <c r="E543" s="137">
        <v>130.4085</v>
      </c>
      <c r="F543" s="200">
        <f t="shared" si="61"/>
        <v>130.79374900806559</v>
      </c>
      <c r="G543" s="90">
        <f t="shared" si="62"/>
        <v>-0.48218341055789193</v>
      </c>
      <c r="H543" s="90">
        <f t="shared" si="56"/>
        <v>130.31156559750769</v>
      </c>
      <c r="I543" s="90">
        <f t="shared" si="57"/>
        <v>9.6934402492308891E-2</v>
      </c>
      <c r="J543" s="90">
        <f t="shared" si="58"/>
        <v>9.6934402492308891E-2</v>
      </c>
      <c r="K543" s="90">
        <f t="shared" si="59"/>
        <v>9.3962783865409408E-3</v>
      </c>
      <c r="L543" s="91">
        <f t="shared" si="60"/>
        <v>7.4331353011735345E-4</v>
      </c>
    </row>
    <row r="544" spans="4:12" x14ac:dyDescent="0.3">
      <c r="D544" s="199">
        <v>44251</v>
      </c>
      <c r="E544" s="137">
        <v>129.9487</v>
      </c>
      <c r="F544" s="200">
        <f t="shared" si="61"/>
        <v>129.93079327155371</v>
      </c>
      <c r="G544" s="90">
        <f t="shared" si="62"/>
        <v>-0.52026064315329057</v>
      </c>
      <c r="H544" s="90">
        <f t="shared" si="56"/>
        <v>129.41053262840043</v>
      </c>
      <c r="I544" s="90">
        <f t="shared" si="57"/>
        <v>0.53816737159957029</v>
      </c>
      <c r="J544" s="90">
        <f t="shared" si="58"/>
        <v>0.53816737159957029</v>
      </c>
      <c r="K544" s="90">
        <f t="shared" si="59"/>
        <v>0.28962411985438996</v>
      </c>
      <c r="L544" s="91">
        <f t="shared" si="60"/>
        <v>4.1413832658546814E-3</v>
      </c>
    </row>
    <row r="545" spans="4:12" x14ac:dyDescent="0.3">
      <c r="D545" s="199">
        <v>44252</v>
      </c>
      <c r="E545" s="137">
        <v>129.8433</v>
      </c>
      <c r="F545" s="200">
        <f t="shared" si="61"/>
        <v>129.51141148547737</v>
      </c>
      <c r="G545" s="90">
        <f t="shared" si="62"/>
        <v>-0.51017275744559587</v>
      </c>
      <c r="H545" s="90">
        <f t="shared" si="56"/>
        <v>129.00123872803178</v>
      </c>
      <c r="I545" s="90">
        <f t="shared" si="57"/>
        <v>0.84206127196821967</v>
      </c>
      <c r="J545" s="90">
        <f t="shared" si="58"/>
        <v>0.84206127196821967</v>
      </c>
      <c r="K545" s="90">
        <f t="shared" si="59"/>
        <v>0.70906718574873606</v>
      </c>
      <c r="L545" s="91">
        <f t="shared" si="60"/>
        <v>6.4852115740143676E-3</v>
      </c>
    </row>
    <row r="546" spans="4:12" x14ac:dyDescent="0.3">
      <c r="D546" s="199">
        <v>44253</v>
      </c>
      <c r="E546" s="137">
        <v>129.3777</v>
      </c>
      <c r="F546" s="200">
        <f t="shared" si="61"/>
        <v>129.34204179404355</v>
      </c>
      <c r="G546" s="90">
        <f t="shared" si="62"/>
        <v>-0.47609245084441781</v>
      </c>
      <c r="H546" s="90">
        <f t="shared" si="56"/>
        <v>128.86594934319913</v>
      </c>
      <c r="I546" s="90">
        <f t="shared" si="57"/>
        <v>0.51175065680087073</v>
      </c>
      <c r="J546" s="90">
        <f t="shared" si="58"/>
        <v>0.51175065680087073</v>
      </c>
      <c r="K546" s="90">
        <f t="shared" si="59"/>
        <v>0.26188873473612256</v>
      </c>
      <c r="L546" s="91">
        <f t="shared" si="60"/>
        <v>3.9554780831694385E-3</v>
      </c>
    </row>
    <row r="547" spans="4:12" x14ac:dyDescent="0.3">
      <c r="D547" s="199">
        <v>44256</v>
      </c>
      <c r="E547" s="137">
        <v>132.1327</v>
      </c>
      <c r="F547" s="200">
        <f t="shared" si="61"/>
        <v>129.54782603932449</v>
      </c>
      <c r="G547" s="90">
        <f t="shared" si="62"/>
        <v>-0.40790478123188223</v>
      </c>
      <c r="H547" s="90">
        <f t="shared" si="56"/>
        <v>129.13992125809261</v>
      </c>
      <c r="I547" s="90">
        <f t="shared" si="57"/>
        <v>2.9927787419073866</v>
      </c>
      <c r="J547" s="90">
        <f t="shared" si="58"/>
        <v>2.9927787419073866</v>
      </c>
      <c r="K547" s="90">
        <f t="shared" si="59"/>
        <v>8.9567245980127588</v>
      </c>
      <c r="L547" s="91">
        <f t="shared" si="60"/>
        <v>2.2649796317697184E-2</v>
      </c>
    </row>
    <row r="548" spans="4:12" x14ac:dyDescent="0.3">
      <c r="D548" s="199">
        <v>44257</v>
      </c>
      <c r="E548" s="137">
        <v>131.52799999999999</v>
      </c>
      <c r="F548" s="200">
        <f t="shared" si="61"/>
        <v>131.6854361750145</v>
      </c>
      <c r="G548" s="90">
        <f t="shared" si="62"/>
        <v>-0.15335328953969293</v>
      </c>
      <c r="H548" s="90">
        <f t="shared" si="56"/>
        <v>131.53208288547481</v>
      </c>
      <c r="I548" s="90">
        <f t="shared" si="57"/>
        <v>-4.0828854748156118E-3</v>
      </c>
      <c r="J548" s="90">
        <f t="shared" si="58"/>
        <v>4.0828854748156118E-3</v>
      </c>
      <c r="K548" s="90">
        <f t="shared" si="59"/>
        <v>1.6669953800460304E-5</v>
      </c>
      <c r="L548" s="91">
        <f t="shared" si="60"/>
        <v>3.1041949051271303E-5</v>
      </c>
    </row>
    <row r="549" spans="4:12" x14ac:dyDescent="0.3">
      <c r="D549" s="199">
        <v>44258</v>
      </c>
      <c r="E549" s="137">
        <v>128.87860000000001</v>
      </c>
      <c r="F549" s="200">
        <f t="shared" si="61"/>
        <v>130.87543736836824</v>
      </c>
      <c r="G549" s="90">
        <f t="shared" si="62"/>
        <v>-0.21901784125034993</v>
      </c>
      <c r="H549" s="90">
        <f t="shared" si="56"/>
        <v>130.65641952711789</v>
      </c>
      <c r="I549" s="90">
        <f t="shared" si="57"/>
        <v>-1.7778195271178845</v>
      </c>
      <c r="J549" s="90">
        <f t="shared" si="58"/>
        <v>1.7778195271178845</v>
      </c>
      <c r="K549" s="90">
        <f t="shared" si="59"/>
        <v>3.1606422710016586</v>
      </c>
      <c r="L549" s="91">
        <f t="shared" si="60"/>
        <v>1.379452854948676E-2</v>
      </c>
    </row>
    <row r="550" spans="4:12" x14ac:dyDescent="0.3">
      <c r="D550" s="199">
        <v>44259</v>
      </c>
      <c r="E550" s="137">
        <v>126.74760000000001</v>
      </c>
      <c r="F550" s="200">
        <f t="shared" si="61"/>
        <v>128.27718572699973</v>
      </c>
      <c r="G550" s="90">
        <f t="shared" si="62"/>
        <v>-0.45694122126216558</v>
      </c>
      <c r="H550" s="90">
        <f t="shared" si="56"/>
        <v>127.82024450573756</v>
      </c>
      <c r="I550" s="90">
        <f t="shared" si="57"/>
        <v>-1.0726445057375571</v>
      </c>
      <c r="J550" s="90">
        <f t="shared" si="58"/>
        <v>1.0726445057375571</v>
      </c>
      <c r="K550" s="90">
        <f t="shared" si="59"/>
        <v>1.1505662356889681</v>
      </c>
      <c r="L550" s="91">
        <f t="shared" si="60"/>
        <v>8.4628387893542524E-3</v>
      </c>
    </row>
    <row r="551" spans="4:12" x14ac:dyDescent="0.3">
      <c r="D551" s="199">
        <v>44260</v>
      </c>
      <c r="E551" s="137">
        <v>128.0051</v>
      </c>
      <c r="F551" s="200">
        <f t="shared" si="61"/>
        <v>126.63354702299029</v>
      </c>
      <c r="G551" s="90">
        <f t="shared" si="62"/>
        <v>-0.57561096953689384</v>
      </c>
      <c r="H551" s="90">
        <f t="shared" si="56"/>
        <v>126.05793605345339</v>
      </c>
      <c r="I551" s="90">
        <f t="shared" si="57"/>
        <v>1.9471639465466097</v>
      </c>
      <c r="J551" s="90">
        <f t="shared" si="58"/>
        <v>1.9471639465466097</v>
      </c>
      <c r="K551" s="90">
        <f t="shared" si="59"/>
        <v>3.7914474347309683</v>
      </c>
      <c r="L551" s="91">
        <f t="shared" si="60"/>
        <v>1.5211612244720013E-2</v>
      </c>
    </row>
    <row r="552" spans="4:12" x14ac:dyDescent="0.3">
      <c r="D552" s="199">
        <v>44263</v>
      </c>
      <c r="E552" s="137">
        <v>129.16650000000001</v>
      </c>
      <c r="F552" s="200">
        <f t="shared" si="61"/>
        <v>127.7768912243705</v>
      </c>
      <c r="G552" s="90">
        <f t="shared" si="62"/>
        <v>-0.40371545244518281</v>
      </c>
      <c r="H552" s="90">
        <f t="shared" si="56"/>
        <v>127.37317577192532</v>
      </c>
      <c r="I552" s="90">
        <f t="shared" si="57"/>
        <v>1.7933242280746953</v>
      </c>
      <c r="J552" s="90">
        <f t="shared" si="58"/>
        <v>1.7933242280746953</v>
      </c>
      <c r="K552" s="90">
        <f t="shared" si="59"/>
        <v>3.2160117869997018</v>
      </c>
      <c r="L552" s="91">
        <f t="shared" si="60"/>
        <v>1.3883818390021369E-2</v>
      </c>
    </row>
    <row r="553" spans="4:12" x14ac:dyDescent="0.3">
      <c r="D553" s="199">
        <v>44264</v>
      </c>
      <c r="E553" s="137">
        <v>130.5008</v>
      </c>
      <c r="F553" s="200">
        <f t="shared" si="61"/>
        <v>129.1103876380439</v>
      </c>
      <c r="G553" s="90">
        <f t="shared" si="62"/>
        <v>-0.22999426583332441</v>
      </c>
      <c r="H553" s="90">
        <f t="shared" si="56"/>
        <v>128.88039337221059</v>
      </c>
      <c r="I553" s="90">
        <f t="shared" si="57"/>
        <v>1.6204066277894071</v>
      </c>
      <c r="J553" s="90">
        <f t="shared" si="58"/>
        <v>1.6204066277894071</v>
      </c>
      <c r="K553" s="90">
        <f t="shared" si="59"/>
        <v>2.6257176393838382</v>
      </c>
      <c r="L553" s="91">
        <f t="shared" si="60"/>
        <v>1.2416832906690283E-2</v>
      </c>
    </row>
    <row r="554" spans="4:12" x14ac:dyDescent="0.3">
      <c r="D554" s="199">
        <v>44265</v>
      </c>
      <c r="E554" s="137">
        <v>132.07509999999999</v>
      </c>
      <c r="F554" s="200">
        <f t="shared" si="61"/>
        <v>130.63166458733335</v>
      </c>
      <c r="G554" s="90">
        <f t="shared" si="62"/>
        <v>-5.4867144321047584E-2</v>
      </c>
      <c r="H554" s="90">
        <f t="shared" si="56"/>
        <v>130.57679744301231</v>
      </c>
      <c r="I554" s="90">
        <f t="shared" si="57"/>
        <v>1.4983025569876816</v>
      </c>
      <c r="J554" s="90">
        <f t="shared" si="58"/>
        <v>1.4983025569876816</v>
      </c>
      <c r="K554" s="90">
        <f t="shared" si="59"/>
        <v>2.2449105522758246</v>
      </c>
      <c r="L554" s="91">
        <f t="shared" si="60"/>
        <v>1.1344322714786373E-2</v>
      </c>
    </row>
    <row r="555" spans="4:12" x14ac:dyDescent="0.3">
      <c r="D555" s="199">
        <v>44266</v>
      </c>
      <c r="E555" s="137">
        <v>135.5308</v>
      </c>
      <c r="F555" s="200">
        <f t="shared" si="61"/>
        <v>132.72234628454316</v>
      </c>
      <c r="G555" s="90">
        <f t="shared" si="62"/>
        <v>0.15968773983203888</v>
      </c>
      <c r="H555" s="90">
        <f t="shared" si="56"/>
        <v>132.8820340243752</v>
      </c>
      <c r="I555" s="90">
        <f t="shared" si="57"/>
        <v>2.6487659756247979</v>
      </c>
      <c r="J555" s="90">
        <f t="shared" si="58"/>
        <v>2.6487659756247979</v>
      </c>
      <c r="K555" s="90">
        <f t="shared" si="59"/>
        <v>7.0159611936275876</v>
      </c>
      <c r="L555" s="91">
        <f t="shared" si="60"/>
        <v>1.9543645987663304E-2</v>
      </c>
    </row>
    <row r="556" spans="4:12" x14ac:dyDescent="0.3">
      <c r="D556" s="199">
        <v>44267</v>
      </c>
      <c r="E556" s="137">
        <v>134.82050000000001</v>
      </c>
      <c r="F556" s="200">
        <f t="shared" si="61"/>
        <v>135.51649019186564</v>
      </c>
      <c r="G556" s="90">
        <f t="shared" si="62"/>
        <v>0.42313335658108286</v>
      </c>
      <c r="H556" s="90">
        <f t="shared" si="56"/>
        <v>135.93962354844672</v>
      </c>
      <c r="I556" s="90">
        <f t="shared" si="57"/>
        <v>-1.1191235484467086</v>
      </c>
      <c r="J556" s="90">
        <f t="shared" si="58"/>
        <v>1.1191235484467086</v>
      </c>
      <c r="K556" s="90">
        <f t="shared" si="59"/>
        <v>1.2524375166879524</v>
      </c>
      <c r="L556" s="91">
        <f t="shared" si="60"/>
        <v>8.3008411068547332E-3</v>
      </c>
    </row>
    <row r="557" spans="4:12" x14ac:dyDescent="0.3">
      <c r="D557" s="199">
        <v>44270</v>
      </c>
      <c r="E557" s="137">
        <v>139.13050000000001</v>
      </c>
      <c r="F557" s="200">
        <f t="shared" si="61"/>
        <v>136.02100668526487</v>
      </c>
      <c r="G557" s="90">
        <f t="shared" si="62"/>
        <v>0.43127167026289681</v>
      </c>
      <c r="H557" s="90">
        <f t="shared" si="56"/>
        <v>136.45227835552777</v>
      </c>
      <c r="I557" s="90">
        <f t="shared" si="57"/>
        <v>2.6782216444722451</v>
      </c>
      <c r="J557" s="90">
        <f t="shared" si="58"/>
        <v>2.6782216444722451</v>
      </c>
      <c r="K557" s="90">
        <f t="shared" si="59"/>
        <v>7.1728711769196165</v>
      </c>
      <c r="L557" s="91">
        <f t="shared" si="60"/>
        <v>1.9249709046343145E-2</v>
      </c>
    </row>
    <row r="558" spans="4:12" x14ac:dyDescent="0.3">
      <c r="D558" s="199">
        <v>44271</v>
      </c>
      <c r="E558" s="137">
        <v>138.85210000000001</v>
      </c>
      <c r="F558" s="200">
        <f t="shared" si="61"/>
        <v>139.41983733621032</v>
      </c>
      <c r="G558" s="90">
        <f t="shared" si="62"/>
        <v>0.72802756833115279</v>
      </c>
      <c r="H558" s="90">
        <f t="shared" si="56"/>
        <v>140.14786490454148</v>
      </c>
      <c r="I558" s="90">
        <f t="shared" si="57"/>
        <v>-1.2957649045414712</v>
      </c>
      <c r="J558" s="90">
        <f t="shared" si="58"/>
        <v>1.2957649045414712</v>
      </c>
      <c r="K558" s="90">
        <f t="shared" si="59"/>
        <v>1.6790066878413679</v>
      </c>
      <c r="L558" s="91">
        <f t="shared" si="60"/>
        <v>9.3319791673404373E-3</v>
      </c>
    </row>
    <row r="559" spans="4:12" x14ac:dyDescent="0.3">
      <c r="D559" s="199">
        <v>44272</v>
      </c>
      <c r="E559" s="137">
        <v>139.0153</v>
      </c>
      <c r="F559" s="200">
        <f t="shared" si="61"/>
        <v>139.46716205466493</v>
      </c>
      <c r="G559" s="90">
        <f t="shared" si="62"/>
        <v>0.65995728334349801</v>
      </c>
      <c r="H559" s="90">
        <f t="shared" si="56"/>
        <v>140.12711933800841</v>
      </c>
      <c r="I559" s="90">
        <f t="shared" si="57"/>
        <v>-1.1118193380084165</v>
      </c>
      <c r="J559" s="90">
        <f t="shared" si="58"/>
        <v>1.1118193380084165</v>
      </c>
      <c r="K559" s="90">
        <f t="shared" si="59"/>
        <v>1.2361422403694735</v>
      </c>
      <c r="L559" s="91">
        <f t="shared" si="60"/>
        <v>7.9978199378659513E-3</v>
      </c>
    </row>
    <row r="560" spans="4:12" x14ac:dyDescent="0.3">
      <c r="D560" s="199">
        <v>44273</v>
      </c>
      <c r="E560" s="137">
        <v>137.4315</v>
      </c>
      <c r="F560" s="200">
        <f t="shared" si="61"/>
        <v>139.22650582667478</v>
      </c>
      <c r="G560" s="90">
        <f t="shared" si="62"/>
        <v>0.5698959322101339</v>
      </c>
      <c r="H560" s="90">
        <f t="shared" si="56"/>
        <v>139.79640175888491</v>
      </c>
      <c r="I560" s="90">
        <f t="shared" si="57"/>
        <v>-2.3649017588849119</v>
      </c>
      <c r="J560" s="90">
        <f t="shared" si="58"/>
        <v>2.3649017588849119</v>
      </c>
      <c r="K560" s="90">
        <f t="shared" si="59"/>
        <v>5.5927603291769499</v>
      </c>
      <c r="L560" s="91">
        <f t="shared" si="60"/>
        <v>1.7207858161228773E-2</v>
      </c>
    </row>
    <row r="561" spans="4:12" x14ac:dyDescent="0.3">
      <c r="D561" s="199">
        <v>44274</v>
      </c>
      <c r="E561" s="137">
        <v>131.97909999999999</v>
      </c>
      <c r="F561" s="200">
        <f t="shared" si="61"/>
        <v>136.79693674576811</v>
      </c>
      <c r="G561" s="90">
        <f t="shared" si="62"/>
        <v>0.26994943089845314</v>
      </c>
      <c r="H561" s="90">
        <f t="shared" si="56"/>
        <v>137.06688617666657</v>
      </c>
      <c r="I561" s="90">
        <f t="shared" si="57"/>
        <v>-5.0877861766665831</v>
      </c>
      <c r="J561" s="90">
        <f t="shared" si="58"/>
        <v>5.0877861766665831</v>
      </c>
      <c r="K561" s="90">
        <f t="shared" si="59"/>
        <v>25.885568179479566</v>
      </c>
      <c r="L561" s="91">
        <f t="shared" si="60"/>
        <v>3.85499384119651E-2</v>
      </c>
    </row>
    <row r="562" spans="4:12" x14ac:dyDescent="0.3">
      <c r="D562" s="199">
        <v>44277</v>
      </c>
      <c r="E562" s="137">
        <v>132.72790000000001</v>
      </c>
      <c r="F562" s="200">
        <f t="shared" si="61"/>
        <v>132.34481954471877</v>
      </c>
      <c r="G562" s="90">
        <f t="shared" si="62"/>
        <v>-0.2022572322963255</v>
      </c>
      <c r="H562" s="90">
        <f t="shared" si="56"/>
        <v>132.14256231242246</v>
      </c>
      <c r="I562" s="90">
        <f t="shared" si="57"/>
        <v>0.58533768757754956</v>
      </c>
      <c r="J562" s="90">
        <f t="shared" si="58"/>
        <v>0.58533768757754956</v>
      </c>
      <c r="K562" s="90">
        <f t="shared" si="59"/>
        <v>0.34262020849863301</v>
      </c>
      <c r="L562" s="91">
        <f t="shared" si="60"/>
        <v>4.4100576259968665E-3</v>
      </c>
    </row>
    <row r="563" spans="4:12" x14ac:dyDescent="0.3">
      <c r="D563" s="199">
        <v>44278</v>
      </c>
      <c r="E563" s="137">
        <v>131.624</v>
      </c>
      <c r="F563" s="200">
        <f t="shared" si="61"/>
        <v>132.34531421416295</v>
      </c>
      <c r="G563" s="90">
        <f t="shared" si="62"/>
        <v>-0.18198204212227498</v>
      </c>
      <c r="H563" s="90">
        <f t="shared" si="56"/>
        <v>132.16333217204067</v>
      </c>
      <c r="I563" s="90">
        <f t="shared" si="57"/>
        <v>-0.53933217204067319</v>
      </c>
      <c r="J563" s="90">
        <f t="shared" si="58"/>
        <v>0.53933217204067319</v>
      </c>
      <c r="K563" s="90">
        <f t="shared" si="59"/>
        <v>0.29087919179811028</v>
      </c>
      <c r="L563" s="91">
        <f t="shared" si="60"/>
        <v>4.0975215161419892E-3</v>
      </c>
    </row>
    <row r="564" spans="4:12" x14ac:dyDescent="0.3">
      <c r="D564" s="199">
        <v>44279</v>
      </c>
      <c r="E564" s="137">
        <v>127.8227</v>
      </c>
      <c r="F564" s="200">
        <f t="shared" si="61"/>
        <v>130.71815436630217</v>
      </c>
      <c r="G564" s="90">
        <f t="shared" si="62"/>
        <v>-0.32649982269612565</v>
      </c>
      <c r="H564" s="90">
        <f t="shared" si="56"/>
        <v>130.39165454360605</v>
      </c>
      <c r="I564" s="90">
        <f t="shared" si="57"/>
        <v>-2.5689545436060541</v>
      </c>
      <c r="J564" s="90">
        <f t="shared" si="58"/>
        <v>2.5689545436060541</v>
      </c>
      <c r="K564" s="90">
        <f t="shared" si="59"/>
        <v>6.5995274471141903</v>
      </c>
      <c r="L564" s="91">
        <f t="shared" si="60"/>
        <v>2.0097795959606972E-2</v>
      </c>
    </row>
    <row r="565" spans="4:12" x14ac:dyDescent="0.3">
      <c r="D565" s="199">
        <v>44280</v>
      </c>
      <c r="E565" s="137">
        <v>123.4838</v>
      </c>
      <c r="F565" s="200">
        <f t="shared" si="61"/>
        <v>126.6937201418431</v>
      </c>
      <c r="G565" s="90">
        <f t="shared" si="62"/>
        <v>-0.69629326287242022</v>
      </c>
      <c r="H565" s="90">
        <f t="shared" si="56"/>
        <v>125.99742687897069</v>
      </c>
      <c r="I565" s="90">
        <f t="shared" si="57"/>
        <v>-2.5136268789706833</v>
      </c>
      <c r="J565" s="90">
        <f t="shared" si="58"/>
        <v>2.5136268789706833</v>
      </c>
      <c r="K565" s="90">
        <f t="shared" si="59"/>
        <v>6.3183200866838982</v>
      </c>
      <c r="L565" s="91">
        <f t="shared" si="60"/>
        <v>2.0355924250554998E-2</v>
      </c>
    </row>
    <row r="566" spans="4:12" x14ac:dyDescent="0.3">
      <c r="D566" s="199">
        <v>44281</v>
      </c>
      <c r="E566" s="137">
        <v>127.65949999999999</v>
      </c>
      <c r="F566" s="200">
        <f t="shared" si="61"/>
        <v>123.76190538970206</v>
      </c>
      <c r="G566" s="90">
        <f t="shared" si="62"/>
        <v>-0.91984541179928181</v>
      </c>
      <c r="H566" s="90">
        <f t="shared" si="56"/>
        <v>122.84205997790278</v>
      </c>
      <c r="I566" s="90">
        <f t="shared" si="57"/>
        <v>4.817440022097216</v>
      </c>
      <c r="J566" s="90">
        <f t="shared" si="58"/>
        <v>4.817440022097216</v>
      </c>
      <c r="K566" s="90">
        <f t="shared" si="59"/>
        <v>23.207728366504025</v>
      </c>
      <c r="L566" s="91">
        <f t="shared" si="60"/>
        <v>3.7736635519465579E-2</v>
      </c>
    </row>
    <row r="567" spans="4:12" x14ac:dyDescent="0.3">
      <c r="D567" s="199">
        <v>44284</v>
      </c>
      <c r="E567" s="137">
        <v>128.1395</v>
      </c>
      <c r="F567" s="200">
        <f t="shared" si="61"/>
        <v>127.01962367056056</v>
      </c>
      <c r="G567" s="90">
        <f t="shared" si="62"/>
        <v>-0.50208904253350384</v>
      </c>
      <c r="H567" s="90">
        <f t="shared" si="56"/>
        <v>126.51753462802706</v>
      </c>
      <c r="I567" s="90">
        <f t="shared" si="57"/>
        <v>1.6219653719729337</v>
      </c>
      <c r="J567" s="90">
        <f t="shared" si="58"/>
        <v>1.6219653719729337</v>
      </c>
      <c r="K567" s="90">
        <f t="shared" si="59"/>
        <v>2.6307716678792969</v>
      </c>
      <c r="L567" s="91">
        <f t="shared" si="60"/>
        <v>1.2657809434038167E-2</v>
      </c>
    </row>
    <row r="568" spans="4:12" x14ac:dyDescent="0.3">
      <c r="D568" s="199">
        <v>44285</v>
      </c>
      <c r="E568" s="137">
        <v>127.6211</v>
      </c>
      <c r="F568" s="200">
        <f t="shared" si="61"/>
        <v>127.63414876597321</v>
      </c>
      <c r="G568" s="90">
        <f t="shared" si="62"/>
        <v>-0.39042762873888892</v>
      </c>
      <c r="H568" s="90">
        <f t="shared" si="56"/>
        <v>127.24372113723432</v>
      </c>
      <c r="I568" s="90">
        <f t="shared" si="57"/>
        <v>0.37737886276568133</v>
      </c>
      <c r="J568" s="90">
        <f t="shared" si="58"/>
        <v>0.37737886276568133</v>
      </c>
      <c r="K568" s="90">
        <f t="shared" si="59"/>
        <v>0.14241480606231893</v>
      </c>
      <c r="L568" s="91">
        <f t="shared" si="60"/>
        <v>2.9570256232369202E-3</v>
      </c>
    </row>
    <row r="569" spans="4:12" x14ac:dyDescent="0.3">
      <c r="D569" s="199">
        <v>44286</v>
      </c>
      <c r="E569" s="137">
        <v>127.5635</v>
      </c>
      <c r="F569" s="200">
        <f t="shared" si="61"/>
        <v>127.2972378970089</v>
      </c>
      <c r="G569" s="90">
        <f t="shared" si="62"/>
        <v>-0.38507595276143103</v>
      </c>
      <c r="H569" s="90">
        <f t="shared" si="56"/>
        <v>126.91216194424747</v>
      </c>
      <c r="I569" s="90">
        <f t="shared" si="57"/>
        <v>0.65133805575253234</v>
      </c>
      <c r="J569" s="90">
        <f t="shared" si="58"/>
        <v>0.65133805575253234</v>
      </c>
      <c r="K569" s="90">
        <f t="shared" si="59"/>
        <v>0.42424126287148894</v>
      </c>
      <c r="L569" s="91">
        <f t="shared" si="60"/>
        <v>5.1059907869612569E-3</v>
      </c>
    </row>
    <row r="570" spans="4:12" x14ac:dyDescent="0.3">
      <c r="D570" s="199">
        <v>44287</v>
      </c>
      <c r="E570" s="137">
        <v>127.2179</v>
      </c>
      <c r="F570" s="200">
        <f t="shared" si="61"/>
        <v>127.18631923779087</v>
      </c>
      <c r="G570" s="90">
        <f t="shared" si="62"/>
        <v>-0.35766022340709086</v>
      </c>
      <c r="H570" s="90">
        <f t="shared" si="56"/>
        <v>126.82865901438377</v>
      </c>
      <c r="I570" s="90">
        <f t="shared" si="57"/>
        <v>0.389240985616226</v>
      </c>
      <c r="J570" s="90">
        <f t="shared" si="58"/>
        <v>0.389240985616226</v>
      </c>
      <c r="K570" s="90">
        <f t="shared" si="59"/>
        <v>0.15150854488349105</v>
      </c>
      <c r="L570" s="91">
        <f t="shared" si="60"/>
        <v>3.0596400790786986E-3</v>
      </c>
    </row>
    <row r="571" spans="4:12" x14ac:dyDescent="0.3">
      <c r="D571" s="199">
        <v>44291</v>
      </c>
      <c r="E571" s="137">
        <v>129.70410000000001</v>
      </c>
      <c r="F571" s="200">
        <f t="shared" si="61"/>
        <v>127.42901182127433</v>
      </c>
      <c r="G571" s="90">
        <f t="shared" si="62"/>
        <v>-0.29762494271803575</v>
      </c>
      <c r="H571" s="90">
        <f t="shared" si="56"/>
        <v>127.1313868785563</v>
      </c>
      <c r="I571" s="90">
        <f t="shared" si="57"/>
        <v>2.5727131214437122</v>
      </c>
      <c r="J571" s="90">
        <f t="shared" si="58"/>
        <v>2.5727131214437122</v>
      </c>
      <c r="K571" s="90">
        <f t="shared" si="59"/>
        <v>6.6188528052486495</v>
      </c>
      <c r="L571" s="91">
        <f t="shared" si="60"/>
        <v>1.9835249012511647E-2</v>
      </c>
    </row>
    <row r="572" spans="4:12" x14ac:dyDescent="0.3">
      <c r="D572" s="199">
        <v>44292</v>
      </c>
      <c r="E572" s="137">
        <v>131.66239999999999</v>
      </c>
      <c r="F572" s="200">
        <f t="shared" si="61"/>
        <v>129.85766004582558</v>
      </c>
      <c r="G572" s="90">
        <f t="shared" si="62"/>
        <v>-2.4997625991106887E-2</v>
      </c>
      <c r="H572" s="90">
        <f t="shared" si="56"/>
        <v>129.83266241983446</v>
      </c>
      <c r="I572" s="90">
        <f t="shared" si="57"/>
        <v>1.8297375801655278</v>
      </c>
      <c r="J572" s="90">
        <f t="shared" si="58"/>
        <v>1.8297375801655278</v>
      </c>
      <c r="K572" s="90">
        <f t="shared" si="59"/>
        <v>3.3479396122700011</v>
      </c>
      <c r="L572" s="91">
        <f t="shared" si="60"/>
        <v>1.3897191454549878E-2</v>
      </c>
    </row>
    <row r="573" spans="4:12" x14ac:dyDescent="0.3">
      <c r="D573" s="199">
        <v>44293</v>
      </c>
      <c r="E573" s="137">
        <v>131.06720000000001</v>
      </c>
      <c r="F573" s="200">
        <f t="shared" si="61"/>
        <v>131.52336189920709</v>
      </c>
      <c r="G573" s="90">
        <f t="shared" si="62"/>
        <v>0.14407232194615444</v>
      </c>
      <c r="H573" s="90">
        <f t="shared" si="56"/>
        <v>131.66743422115323</v>
      </c>
      <c r="I573" s="90">
        <f t="shared" si="57"/>
        <v>-0.60023422115321523</v>
      </c>
      <c r="J573" s="90">
        <f t="shared" si="58"/>
        <v>0.60023422115321523</v>
      </c>
      <c r="K573" s="90">
        <f t="shared" si="59"/>
        <v>0.36028112024340692</v>
      </c>
      <c r="L573" s="91">
        <f t="shared" si="60"/>
        <v>4.5795913939812184E-3</v>
      </c>
    </row>
    <row r="574" spans="4:12" x14ac:dyDescent="0.3">
      <c r="D574" s="199">
        <v>44294</v>
      </c>
      <c r="E574" s="137">
        <v>128.3218</v>
      </c>
      <c r="F574" s="200">
        <f t="shared" si="61"/>
        <v>130.63337785755692</v>
      </c>
      <c r="G574" s="90">
        <f t="shared" si="62"/>
        <v>4.0666685586522394E-2</v>
      </c>
      <c r="H574" s="90">
        <f t="shared" si="56"/>
        <v>130.67404454314345</v>
      </c>
      <c r="I574" s="90">
        <f t="shared" si="57"/>
        <v>-2.3522445431434562</v>
      </c>
      <c r="J574" s="90">
        <f t="shared" si="58"/>
        <v>2.3522445431434562</v>
      </c>
      <c r="K574" s="90">
        <f t="shared" si="59"/>
        <v>5.5330543907481671</v>
      </c>
      <c r="L574" s="91">
        <f t="shared" si="60"/>
        <v>1.8330825651942665E-2</v>
      </c>
    </row>
    <row r="575" spans="4:12" x14ac:dyDescent="0.3">
      <c r="D575" s="199">
        <v>44295</v>
      </c>
      <c r="E575" s="137">
        <v>130.02090000000001</v>
      </c>
      <c r="F575" s="200">
        <f t="shared" si="61"/>
        <v>128.69415334846923</v>
      </c>
      <c r="G575" s="90">
        <f t="shared" si="62"/>
        <v>-0.15732243388089925</v>
      </c>
      <c r="H575" s="90">
        <f t="shared" si="56"/>
        <v>128.53683091458834</v>
      </c>
      <c r="I575" s="90">
        <f t="shared" si="57"/>
        <v>1.4840690854116758</v>
      </c>
      <c r="J575" s="90">
        <f t="shared" si="58"/>
        <v>1.4840690854116758</v>
      </c>
      <c r="K575" s="90">
        <f t="shared" si="59"/>
        <v>2.202461050274648</v>
      </c>
      <c r="L575" s="91">
        <f t="shared" si="60"/>
        <v>1.1414081008604584E-2</v>
      </c>
    </row>
    <row r="576" spans="4:12" x14ac:dyDescent="0.3">
      <c r="D576" s="199">
        <v>44298</v>
      </c>
      <c r="E576" s="137">
        <v>131.16319999999999</v>
      </c>
      <c r="F576" s="200">
        <f t="shared" si="61"/>
        <v>130.1235020528953</v>
      </c>
      <c r="G576" s="90">
        <f t="shared" si="62"/>
        <v>1.3446799497982553E-3</v>
      </c>
      <c r="H576" s="90">
        <f t="shared" si="56"/>
        <v>130.1248467328451</v>
      </c>
      <c r="I576" s="90">
        <f t="shared" si="57"/>
        <v>1.0383532671548892</v>
      </c>
      <c r="J576" s="90">
        <f t="shared" si="58"/>
        <v>1.0383532671548892</v>
      </c>
      <c r="K576" s="90">
        <f t="shared" si="59"/>
        <v>1.0781775074112327</v>
      </c>
      <c r="L576" s="91">
        <f t="shared" si="60"/>
        <v>7.9164984321432319E-3</v>
      </c>
    </row>
    <row r="577" spans="4:12" x14ac:dyDescent="0.3">
      <c r="D577" s="199">
        <v>44299</v>
      </c>
      <c r="E577" s="137">
        <v>128.1874</v>
      </c>
      <c r="F577" s="200">
        <f t="shared" si="61"/>
        <v>130.56911574395983</v>
      </c>
      <c r="G577" s="90">
        <f t="shared" si="62"/>
        <v>4.5771581061270709E-2</v>
      </c>
      <c r="H577" s="90">
        <f t="shared" ref="H577:H640" si="63">F577+G577</f>
        <v>130.6148873250211</v>
      </c>
      <c r="I577" s="90">
        <f t="shared" si="57"/>
        <v>-2.4274873250211044</v>
      </c>
      <c r="J577" s="90">
        <f t="shared" si="58"/>
        <v>2.4274873250211044</v>
      </c>
      <c r="K577" s="90">
        <f t="shared" si="59"/>
        <v>5.8926947131381171</v>
      </c>
      <c r="L577" s="91">
        <f t="shared" si="60"/>
        <v>1.8937019746255127E-2</v>
      </c>
    </row>
    <row r="578" spans="4:12" x14ac:dyDescent="0.3">
      <c r="D578" s="199">
        <v>44300</v>
      </c>
      <c r="E578" s="137">
        <v>126.95869999999999</v>
      </c>
      <c r="F578" s="200">
        <f t="shared" si="61"/>
        <v>127.97827726484903</v>
      </c>
      <c r="G578" s="90">
        <f t="shared" si="62"/>
        <v>-0.21788942495593644</v>
      </c>
      <c r="H578" s="90">
        <f t="shared" si="63"/>
        <v>127.76038783989308</v>
      </c>
      <c r="I578" s="90">
        <f t="shared" si="57"/>
        <v>-0.80168783989309134</v>
      </c>
      <c r="J578" s="90">
        <f t="shared" si="58"/>
        <v>0.80168783989309134</v>
      </c>
      <c r="K578" s="90">
        <f t="shared" si="59"/>
        <v>0.6427033926324508</v>
      </c>
      <c r="L578" s="91">
        <f t="shared" si="60"/>
        <v>6.3145561500951991E-3</v>
      </c>
    </row>
    <row r="579" spans="4:12" x14ac:dyDescent="0.3">
      <c r="D579" s="199">
        <v>44301</v>
      </c>
      <c r="E579" s="137">
        <v>128.31229999999999</v>
      </c>
      <c r="F579" s="200">
        <f t="shared" si="61"/>
        <v>127.05510846003524</v>
      </c>
      <c r="G579" s="90">
        <f t="shared" si="62"/>
        <v>-0.28841736294172121</v>
      </c>
      <c r="H579" s="90">
        <f t="shared" si="63"/>
        <v>126.76669109709353</v>
      </c>
      <c r="I579" s="90">
        <f t="shared" si="57"/>
        <v>1.5456089029064657</v>
      </c>
      <c r="J579" s="90">
        <f t="shared" si="58"/>
        <v>1.5456089029064657</v>
      </c>
      <c r="K579" s="90">
        <f t="shared" si="59"/>
        <v>2.3889068807437286</v>
      </c>
      <c r="L579" s="91">
        <f t="shared" si="60"/>
        <v>1.2045679976950502E-2</v>
      </c>
    </row>
    <row r="580" spans="4:12" x14ac:dyDescent="0.3">
      <c r="D580" s="199">
        <v>44302</v>
      </c>
      <c r="E580" s="137">
        <v>128.92660000000001</v>
      </c>
      <c r="F580" s="200">
        <f t="shared" si="61"/>
        <v>128.20442610964665</v>
      </c>
      <c r="G580" s="90">
        <f t="shared" si="62"/>
        <v>-0.14464386168640861</v>
      </c>
      <c r="H580" s="90">
        <f t="shared" si="63"/>
        <v>128.05978224796024</v>
      </c>
      <c r="I580" s="90">
        <f t="shared" ref="I580:I643" si="64">E580-H580</f>
        <v>0.86681775203976485</v>
      </c>
      <c r="J580" s="90">
        <f t="shared" ref="J580:J643" si="65">ABS(I580)</f>
        <v>0.86681775203976485</v>
      </c>
      <c r="K580" s="90">
        <f t="shared" ref="K580:K643" si="66">I580^2</f>
        <v>0.75137301525127131</v>
      </c>
      <c r="L580" s="91">
        <f t="shared" ref="L580:L643" si="67">J580/E580</f>
        <v>6.7233429877136663E-3</v>
      </c>
    </row>
    <row r="581" spans="4:12" x14ac:dyDescent="0.3">
      <c r="D581" s="199">
        <v>44305</v>
      </c>
      <c r="E581" s="137">
        <v>127.2563</v>
      </c>
      <c r="F581" s="200">
        <f t="shared" ref="F581:F644" si="68">alpha*(E581)+(1-alpha)*(E580+G580)</f>
        <v>128.47682491065089</v>
      </c>
      <c r="G581" s="90">
        <f t="shared" ref="G581:G644" si="69">beta*(F581-F580)+(1-beta)*G580</f>
        <v>-0.10293959541734343</v>
      </c>
      <c r="H581" s="90">
        <f t="shared" si="63"/>
        <v>128.37388531523354</v>
      </c>
      <c r="I581" s="90">
        <f t="shared" si="64"/>
        <v>-1.1175853152335407</v>
      </c>
      <c r="J581" s="90">
        <f t="shared" si="65"/>
        <v>1.1175853152335407</v>
      </c>
      <c r="K581" s="90">
        <f t="shared" si="66"/>
        <v>1.2489969368256524</v>
      </c>
      <c r="L581" s="91">
        <f t="shared" si="67"/>
        <v>8.7821610029015507E-3</v>
      </c>
    </row>
    <row r="582" spans="4:12" x14ac:dyDescent="0.3">
      <c r="D582" s="199">
        <v>44306</v>
      </c>
      <c r="E582" s="137">
        <v>122.01519999999999</v>
      </c>
      <c r="F582" s="200">
        <f t="shared" si="68"/>
        <v>126.12572832366614</v>
      </c>
      <c r="G582" s="90">
        <f t="shared" si="69"/>
        <v>-0.32775529457408437</v>
      </c>
      <c r="H582" s="90">
        <f t="shared" si="63"/>
        <v>125.79797302909205</v>
      </c>
      <c r="I582" s="90">
        <f t="shared" si="64"/>
        <v>-3.7827730290920556</v>
      </c>
      <c r="J582" s="90">
        <f t="shared" si="65"/>
        <v>3.7827730290920556</v>
      </c>
      <c r="K582" s="90">
        <f t="shared" si="66"/>
        <v>14.309371789626285</v>
      </c>
      <c r="L582" s="91">
        <f t="shared" si="67"/>
        <v>3.1002473700752493E-2</v>
      </c>
    </row>
    <row r="583" spans="4:12" x14ac:dyDescent="0.3">
      <c r="D583" s="199">
        <v>44307</v>
      </c>
      <c r="E583" s="137">
        <v>124.69329999999999</v>
      </c>
      <c r="F583" s="200">
        <f t="shared" si="68"/>
        <v>122.28861576434073</v>
      </c>
      <c r="G583" s="90">
        <f t="shared" si="69"/>
        <v>-0.67869102104921653</v>
      </c>
      <c r="H583" s="90">
        <f t="shared" si="63"/>
        <v>121.60992474329151</v>
      </c>
      <c r="I583" s="90">
        <f t="shared" si="64"/>
        <v>3.0833752567084787</v>
      </c>
      <c r="J583" s="90">
        <f t="shared" si="65"/>
        <v>3.0833752567084787</v>
      </c>
      <c r="K583" s="90">
        <f t="shared" si="66"/>
        <v>9.5072029736820767</v>
      </c>
      <c r="L583" s="91">
        <f t="shared" si="67"/>
        <v>2.4727673874285778E-2</v>
      </c>
    </row>
    <row r="584" spans="4:12" x14ac:dyDescent="0.3">
      <c r="D584" s="199">
        <v>44308</v>
      </c>
      <c r="E584" s="137">
        <v>124.0022</v>
      </c>
      <c r="F584" s="200">
        <f t="shared" si="68"/>
        <v>124.01212718316063</v>
      </c>
      <c r="G584" s="90">
        <f t="shared" si="69"/>
        <v>-0.43847077706230531</v>
      </c>
      <c r="H584" s="90">
        <f t="shared" si="63"/>
        <v>123.57365640609832</v>
      </c>
      <c r="I584" s="90">
        <f t="shared" si="64"/>
        <v>0.42854359390167929</v>
      </c>
      <c r="J584" s="90">
        <f t="shared" si="65"/>
        <v>0.42854359390167929</v>
      </c>
      <c r="K584" s="90">
        <f t="shared" si="66"/>
        <v>0.18364961187416742</v>
      </c>
      <c r="L584" s="91">
        <f t="shared" si="67"/>
        <v>3.4559354100304612E-3</v>
      </c>
    </row>
    <row r="585" spans="4:12" x14ac:dyDescent="0.3">
      <c r="D585" s="199">
        <v>44309</v>
      </c>
      <c r="E585" s="137">
        <v>124.9717</v>
      </c>
      <c r="F585" s="200">
        <f t="shared" si="68"/>
        <v>123.84532337835017</v>
      </c>
      <c r="G585" s="90">
        <f t="shared" si="69"/>
        <v>-0.41130407983712042</v>
      </c>
      <c r="H585" s="90">
        <f t="shared" si="63"/>
        <v>123.43401929851305</v>
      </c>
      <c r="I585" s="90">
        <f t="shared" si="64"/>
        <v>1.5376807014869485</v>
      </c>
      <c r="J585" s="90">
        <f t="shared" si="65"/>
        <v>1.5376807014869485</v>
      </c>
      <c r="K585" s="90">
        <f t="shared" si="66"/>
        <v>2.3644619397253939</v>
      </c>
      <c r="L585" s="91">
        <f t="shared" si="67"/>
        <v>1.2304231289859613E-2</v>
      </c>
    </row>
    <row r="586" spans="4:12" x14ac:dyDescent="0.3">
      <c r="D586" s="199">
        <v>44312</v>
      </c>
      <c r="E586" s="137">
        <v>126.3252</v>
      </c>
      <c r="F586" s="200">
        <f t="shared" si="68"/>
        <v>124.91335673613031</v>
      </c>
      <c r="G586" s="90">
        <f t="shared" si="69"/>
        <v>-0.26337033607539462</v>
      </c>
      <c r="H586" s="90">
        <f t="shared" si="63"/>
        <v>124.64998640005491</v>
      </c>
      <c r="I586" s="90">
        <f t="shared" si="64"/>
        <v>1.6752135999450815</v>
      </c>
      <c r="J586" s="90">
        <f t="shared" si="65"/>
        <v>1.6752135999450815</v>
      </c>
      <c r="K586" s="90">
        <f t="shared" si="66"/>
        <v>2.8063406054409592</v>
      </c>
      <c r="L586" s="91">
        <f t="shared" si="67"/>
        <v>1.3261119712813291E-2</v>
      </c>
    </row>
    <row r="587" spans="4:12" x14ac:dyDescent="0.3">
      <c r="D587" s="199">
        <v>44313</v>
      </c>
      <c r="E587" s="137">
        <v>126.81480000000001</v>
      </c>
      <c r="F587" s="200">
        <f t="shared" si="68"/>
        <v>126.21242373113968</v>
      </c>
      <c r="G587" s="90">
        <f t="shared" si="69"/>
        <v>-0.10712660296691828</v>
      </c>
      <c r="H587" s="90">
        <f t="shared" si="63"/>
        <v>126.10529712817277</v>
      </c>
      <c r="I587" s="90">
        <f t="shared" si="64"/>
        <v>0.70950287182724026</v>
      </c>
      <c r="J587" s="90">
        <f t="shared" si="65"/>
        <v>0.70950287182724026</v>
      </c>
      <c r="K587" s="90">
        <f t="shared" si="66"/>
        <v>0.50339432513110127</v>
      </c>
      <c r="L587" s="91">
        <f t="shared" si="67"/>
        <v>5.5947954956932491E-3</v>
      </c>
    </row>
    <row r="588" spans="4:12" x14ac:dyDescent="0.3">
      <c r="D588" s="199">
        <v>44314</v>
      </c>
      <c r="E588" s="137">
        <v>125.4709</v>
      </c>
      <c r="F588" s="200">
        <f t="shared" si="68"/>
        <v>126.46031871762648</v>
      </c>
      <c r="G588" s="90">
        <f t="shared" si="69"/>
        <v>-7.1624444021546607E-2</v>
      </c>
      <c r="H588" s="90">
        <f t="shared" si="63"/>
        <v>126.38869427360493</v>
      </c>
      <c r="I588" s="90">
        <f t="shared" si="64"/>
        <v>-0.91779427360492605</v>
      </c>
      <c r="J588" s="90">
        <f t="shared" si="65"/>
        <v>0.91779427360492605</v>
      </c>
      <c r="K588" s="90">
        <f t="shared" si="66"/>
        <v>0.84234632866199388</v>
      </c>
      <c r="L588" s="91">
        <f t="shared" si="67"/>
        <v>7.3147978822573683E-3</v>
      </c>
    </row>
    <row r="589" spans="4:12" x14ac:dyDescent="0.3">
      <c r="D589" s="199">
        <v>44315</v>
      </c>
      <c r="E589" s="137">
        <v>127.9187</v>
      </c>
      <c r="F589" s="200">
        <f t="shared" si="68"/>
        <v>125.90316044478277</v>
      </c>
      <c r="G589" s="90">
        <f t="shared" si="69"/>
        <v>-0.12017782690376275</v>
      </c>
      <c r="H589" s="90">
        <f t="shared" si="63"/>
        <v>125.78298261787901</v>
      </c>
      <c r="I589" s="90">
        <f t="shared" si="64"/>
        <v>2.1357173821209869</v>
      </c>
      <c r="J589" s="90">
        <f t="shared" si="65"/>
        <v>2.1357173821209869</v>
      </c>
      <c r="K589" s="90">
        <f t="shared" si="66"/>
        <v>4.5612887362937213</v>
      </c>
      <c r="L589" s="91">
        <f t="shared" si="67"/>
        <v>1.6695896550863846E-2</v>
      </c>
    </row>
    <row r="590" spans="4:12" x14ac:dyDescent="0.3">
      <c r="D590" s="199">
        <v>44316</v>
      </c>
      <c r="E590" s="137">
        <v>127.3043</v>
      </c>
      <c r="F590" s="200">
        <f t="shared" si="68"/>
        <v>127.69967773847699</v>
      </c>
      <c r="G590" s="90">
        <f t="shared" si="69"/>
        <v>7.1491685156035781E-2</v>
      </c>
      <c r="H590" s="90">
        <f t="shared" si="63"/>
        <v>127.77116942363303</v>
      </c>
      <c r="I590" s="90">
        <f t="shared" si="64"/>
        <v>-0.46686942363302819</v>
      </c>
      <c r="J590" s="90">
        <f t="shared" si="65"/>
        <v>0.46686942363302819</v>
      </c>
      <c r="K590" s="90">
        <f t="shared" si="66"/>
        <v>0.21796705872343594</v>
      </c>
      <c r="L590" s="91">
        <f t="shared" si="67"/>
        <v>3.6673499923649726E-3</v>
      </c>
    </row>
    <row r="591" spans="4:12" x14ac:dyDescent="0.3">
      <c r="D591" s="199">
        <v>44319</v>
      </c>
      <c r="E591" s="137">
        <v>127.6979</v>
      </c>
      <c r="F591" s="200">
        <f t="shared" si="68"/>
        <v>127.44021334812483</v>
      </c>
      <c r="G591" s="90">
        <f t="shared" si="69"/>
        <v>3.8396077605215781E-2</v>
      </c>
      <c r="H591" s="90">
        <f t="shared" si="63"/>
        <v>127.47860942573004</v>
      </c>
      <c r="I591" s="90">
        <f t="shared" si="64"/>
        <v>0.21929057426996224</v>
      </c>
      <c r="J591" s="90">
        <f t="shared" si="65"/>
        <v>0.21929057426996224</v>
      </c>
      <c r="K591" s="90">
        <f t="shared" si="66"/>
        <v>4.8088355963649826E-2</v>
      </c>
      <c r="L591" s="91">
        <f t="shared" si="67"/>
        <v>1.7172606148571138E-3</v>
      </c>
    </row>
    <row r="592" spans="4:12" x14ac:dyDescent="0.3">
      <c r="D592" s="199">
        <v>44320</v>
      </c>
      <c r="E592" s="137">
        <v>126.27719999999999</v>
      </c>
      <c r="F592" s="200">
        <f t="shared" si="68"/>
        <v>127.44447686208417</v>
      </c>
      <c r="G592" s="90">
        <f t="shared" si="69"/>
        <v>3.4982821240628632E-2</v>
      </c>
      <c r="H592" s="90">
        <f t="shared" si="63"/>
        <v>127.47945968332481</v>
      </c>
      <c r="I592" s="90">
        <f t="shared" si="64"/>
        <v>-1.2022596833248116</v>
      </c>
      <c r="J592" s="90">
        <f t="shared" si="65"/>
        <v>1.2022596833248116</v>
      </c>
      <c r="K592" s="90">
        <f t="shared" si="66"/>
        <v>1.4454283461482762</v>
      </c>
      <c r="L592" s="91">
        <f t="shared" si="67"/>
        <v>9.5207977633714694E-3</v>
      </c>
    </row>
    <row r="593" spans="4:12" x14ac:dyDescent="0.3">
      <c r="D593" s="199">
        <v>44321</v>
      </c>
      <c r="E593" s="137">
        <v>126.91079999999999</v>
      </c>
      <c r="F593" s="200">
        <f t="shared" si="68"/>
        <v>126.43190625699251</v>
      </c>
      <c r="G593" s="90">
        <f t="shared" si="69"/>
        <v>-6.9772521392601011E-2</v>
      </c>
      <c r="H593" s="90">
        <f t="shared" si="63"/>
        <v>126.3621337355999</v>
      </c>
      <c r="I593" s="90">
        <f t="shared" si="64"/>
        <v>0.54866626440009725</v>
      </c>
      <c r="J593" s="90">
        <f t="shared" si="65"/>
        <v>0.54866626440009725</v>
      </c>
      <c r="K593" s="90">
        <f t="shared" si="66"/>
        <v>0.30103466969075743</v>
      </c>
      <c r="L593" s="91">
        <f t="shared" si="67"/>
        <v>4.3232432889879924E-3</v>
      </c>
    </row>
    <row r="594" spans="4:12" x14ac:dyDescent="0.3">
      <c r="D594" s="199">
        <v>44322</v>
      </c>
      <c r="E594" s="137">
        <v>128.1395</v>
      </c>
      <c r="F594" s="200">
        <f t="shared" si="68"/>
        <v>127.10072198288591</v>
      </c>
      <c r="G594" s="90">
        <f t="shared" si="69"/>
        <v>4.0863033360000606E-3</v>
      </c>
      <c r="H594" s="90">
        <f t="shared" si="63"/>
        <v>127.10480828622191</v>
      </c>
      <c r="I594" s="90">
        <f t="shared" si="64"/>
        <v>1.0346917137780878</v>
      </c>
      <c r="J594" s="90">
        <f t="shared" si="65"/>
        <v>1.0346917137780878</v>
      </c>
      <c r="K594" s="90">
        <f t="shared" si="66"/>
        <v>1.0705869425610364</v>
      </c>
      <c r="L594" s="91">
        <f t="shared" si="67"/>
        <v>8.0747288211526335E-3</v>
      </c>
    </row>
    <row r="595" spans="4:12" x14ac:dyDescent="0.3">
      <c r="D595" s="199">
        <v>44323</v>
      </c>
      <c r="E595" s="137">
        <v>132.28630000000001</v>
      </c>
      <c r="F595" s="200">
        <f t="shared" si="68"/>
        <v>128.97212904266883</v>
      </c>
      <c r="G595" s="90">
        <f t="shared" si="69"/>
        <v>0.19081837898069112</v>
      </c>
      <c r="H595" s="90">
        <f t="shared" si="63"/>
        <v>129.16294742164951</v>
      </c>
      <c r="I595" s="90">
        <f t="shared" si="64"/>
        <v>3.1233525783505058</v>
      </c>
      <c r="J595" s="90">
        <f t="shared" si="65"/>
        <v>3.1233525783505058</v>
      </c>
      <c r="K595" s="90">
        <f t="shared" si="66"/>
        <v>9.7553313286887526</v>
      </c>
      <c r="L595" s="91">
        <f t="shared" si="67"/>
        <v>2.3610552100637068E-2</v>
      </c>
    </row>
    <row r="596" spans="4:12" x14ac:dyDescent="0.3">
      <c r="D596" s="199">
        <v>44326</v>
      </c>
      <c r="E596" s="137">
        <v>130.93279999999999</v>
      </c>
      <c r="F596" s="200">
        <f t="shared" si="68"/>
        <v>132.16825470318457</v>
      </c>
      <c r="G596" s="90">
        <f t="shared" si="69"/>
        <v>0.49134910713419677</v>
      </c>
      <c r="H596" s="90">
        <f t="shared" si="63"/>
        <v>132.65960381031877</v>
      </c>
      <c r="I596" s="90">
        <f t="shared" si="64"/>
        <v>-1.7268038103187848</v>
      </c>
      <c r="J596" s="90">
        <f t="shared" si="65"/>
        <v>1.7268038103187848</v>
      </c>
      <c r="K596" s="90">
        <f t="shared" si="66"/>
        <v>2.9818513993314739</v>
      </c>
      <c r="L596" s="91">
        <f t="shared" si="67"/>
        <v>1.3188473860780377E-2</v>
      </c>
    </row>
    <row r="597" spans="4:12" x14ac:dyDescent="0.3">
      <c r="D597" s="199">
        <v>44327</v>
      </c>
      <c r="E597" s="137">
        <v>131.624</v>
      </c>
      <c r="F597" s="200">
        <f t="shared" si="68"/>
        <v>131.46411928570737</v>
      </c>
      <c r="G597" s="90">
        <f t="shared" si="69"/>
        <v>0.37180065467305667</v>
      </c>
      <c r="H597" s="90">
        <f t="shared" si="63"/>
        <v>131.83591994038042</v>
      </c>
      <c r="I597" s="90">
        <f t="shared" si="64"/>
        <v>-0.21191994038042594</v>
      </c>
      <c r="J597" s="90">
        <f t="shared" si="65"/>
        <v>0.21191994038042594</v>
      </c>
      <c r="K597" s="90">
        <f t="shared" si="66"/>
        <v>4.4910061130843289E-2</v>
      </c>
      <c r="L597" s="91">
        <f t="shared" si="67"/>
        <v>1.6100402691030962E-3</v>
      </c>
    </row>
    <row r="598" spans="4:12" x14ac:dyDescent="0.3">
      <c r="D598" s="199">
        <v>44328</v>
      </c>
      <c r="E598" s="137">
        <v>128.04349999999999</v>
      </c>
      <c r="F598" s="200">
        <f t="shared" si="68"/>
        <v>131.20534052373844</v>
      </c>
      <c r="G598" s="90">
        <f t="shared" si="69"/>
        <v>0.30874271300885836</v>
      </c>
      <c r="H598" s="90">
        <f t="shared" si="63"/>
        <v>131.5140832367473</v>
      </c>
      <c r="I598" s="90">
        <f t="shared" si="64"/>
        <v>-3.4705832367473022</v>
      </c>
      <c r="J598" s="90">
        <f t="shared" si="65"/>
        <v>3.4705832367473022</v>
      </c>
      <c r="K598" s="90">
        <f t="shared" si="66"/>
        <v>12.044948003191381</v>
      </c>
      <c r="L598" s="91">
        <f t="shared" si="67"/>
        <v>2.7104720167343929E-2</v>
      </c>
    </row>
    <row r="599" spans="4:12" x14ac:dyDescent="0.3">
      <c r="D599" s="199">
        <v>44329</v>
      </c>
      <c r="E599" s="137">
        <v>128.25470000000001</v>
      </c>
      <c r="F599" s="200">
        <f t="shared" si="68"/>
        <v>128.33273417040709</v>
      </c>
      <c r="G599" s="90">
        <f t="shared" si="69"/>
        <v>-9.392193625162415E-3</v>
      </c>
      <c r="H599" s="90">
        <f t="shared" si="63"/>
        <v>128.32334197678193</v>
      </c>
      <c r="I599" s="90">
        <f t="shared" si="64"/>
        <v>-6.8641976781918856E-2</v>
      </c>
      <c r="J599" s="90">
        <f t="shared" si="65"/>
        <v>6.8641976781918856E-2</v>
      </c>
      <c r="K599" s="90">
        <f t="shared" si="66"/>
        <v>4.7117209765294875E-3</v>
      </c>
      <c r="L599" s="91">
        <f t="shared" si="67"/>
        <v>5.3520047828203453E-4</v>
      </c>
    </row>
    <row r="600" spans="4:12" x14ac:dyDescent="0.3">
      <c r="D600" s="199">
        <v>44330</v>
      </c>
      <c r="E600" s="137">
        <v>130.48159999999999</v>
      </c>
      <c r="F600" s="200">
        <f t="shared" si="68"/>
        <v>128.6925662450999</v>
      </c>
      <c r="G600" s="90">
        <f t="shared" si="69"/>
        <v>2.7530233206634214E-2</v>
      </c>
      <c r="H600" s="90">
        <f t="shared" si="63"/>
        <v>128.72009647830654</v>
      </c>
      <c r="I600" s="90">
        <f t="shared" si="64"/>
        <v>1.7615035216934416</v>
      </c>
      <c r="J600" s="90">
        <f t="shared" si="65"/>
        <v>1.7615035216934416</v>
      </c>
      <c r="K600" s="90">
        <f t="shared" si="66"/>
        <v>3.1028946569383971</v>
      </c>
      <c r="L600" s="91">
        <f t="shared" si="67"/>
        <v>1.3500014727696793E-2</v>
      </c>
    </row>
    <row r="601" spans="4:12" x14ac:dyDescent="0.3">
      <c r="D601" s="199">
        <v>44333</v>
      </c>
      <c r="E601" s="137">
        <v>130.94239999999999</v>
      </c>
      <c r="F601" s="200">
        <f t="shared" si="68"/>
        <v>130.59578418656531</v>
      </c>
      <c r="G601" s="90">
        <f t="shared" si="69"/>
        <v>0.21509900403251217</v>
      </c>
      <c r="H601" s="90">
        <f t="shared" si="63"/>
        <v>130.81088319059782</v>
      </c>
      <c r="I601" s="90">
        <f t="shared" si="64"/>
        <v>0.13151680940217148</v>
      </c>
      <c r="J601" s="90">
        <f t="shared" si="65"/>
        <v>0.13151680940217148</v>
      </c>
      <c r="K601" s="90">
        <f t="shared" si="66"/>
        <v>1.7296671155327098E-2</v>
      </c>
      <c r="L601" s="91">
        <f t="shared" si="67"/>
        <v>1.0043867334199731E-3</v>
      </c>
    </row>
    <row r="602" spans="4:12" x14ac:dyDescent="0.3">
      <c r="D602" s="199">
        <v>44334</v>
      </c>
      <c r="E602" s="137">
        <v>130.12649999999999</v>
      </c>
      <c r="F602" s="200">
        <f t="shared" si="68"/>
        <v>130.95129920322603</v>
      </c>
      <c r="G602" s="90">
        <f t="shared" si="69"/>
        <v>0.22914060529533273</v>
      </c>
      <c r="H602" s="90">
        <f t="shared" si="63"/>
        <v>131.18043980852136</v>
      </c>
      <c r="I602" s="90">
        <f t="shared" si="64"/>
        <v>-1.0539398085213634</v>
      </c>
      <c r="J602" s="90">
        <f t="shared" si="65"/>
        <v>1.0539398085213634</v>
      </c>
      <c r="K602" s="90">
        <f t="shared" si="66"/>
        <v>1.110789119986048</v>
      </c>
      <c r="L602" s="91">
        <f t="shared" si="67"/>
        <v>8.0993480076799376E-3</v>
      </c>
    </row>
    <row r="603" spans="4:12" x14ac:dyDescent="0.3">
      <c r="D603" s="199">
        <v>44335</v>
      </c>
      <c r="E603" s="137">
        <v>127.6307</v>
      </c>
      <c r="F603" s="200">
        <f t="shared" si="68"/>
        <v>129.81065248423627</v>
      </c>
      <c r="G603" s="90">
        <f t="shared" si="69"/>
        <v>9.2161872866823771E-2</v>
      </c>
      <c r="H603" s="90">
        <f t="shared" si="63"/>
        <v>129.9028143571031</v>
      </c>
      <c r="I603" s="90">
        <f t="shared" si="64"/>
        <v>-2.2721143571030922</v>
      </c>
      <c r="J603" s="90">
        <f t="shared" si="65"/>
        <v>2.2721143571030922</v>
      </c>
      <c r="K603" s="90">
        <f t="shared" si="66"/>
        <v>5.1625036517539975</v>
      </c>
      <c r="L603" s="91">
        <f t="shared" si="67"/>
        <v>1.7802255704176911E-2</v>
      </c>
    </row>
    <row r="604" spans="4:12" x14ac:dyDescent="0.3">
      <c r="D604" s="199">
        <v>44336</v>
      </c>
      <c r="E604" s="137">
        <v>127.92829999999999</v>
      </c>
      <c r="F604" s="200">
        <f t="shared" si="68"/>
        <v>127.76394949829347</v>
      </c>
      <c r="G604" s="90">
        <f t="shared" si="69"/>
        <v>-0.1217246130141387</v>
      </c>
      <c r="H604" s="90">
        <f t="shared" si="63"/>
        <v>127.64222488527933</v>
      </c>
      <c r="I604" s="90">
        <f t="shared" si="64"/>
        <v>0.28607511472065994</v>
      </c>
      <c r="J604" s="90">
        <f t="shared" si="65"/>
        <v>0.28607511472065994</v>
      </c>
      <c r="K604" s="90">
        <f t="shared" si="66"/>
        <v>8.1838971262438748E-2</v>
      </c>
      <c r="L604" s="91">
        <f t="shared" si="67"/>
        <v>2.2362144632630931E-3</v>
      </c>
    </row>
    <row r="605" spans="4:12" x14ac:dyDescent="0.3">
      <c r="D605" s="199">
        <v>44337</v>
      </c>
      <c r="E605" s="137">
        <v>127.34269999999999</v>
      </c>
      <c r="F605" s="200">
        <f t="shared" si="68"/>
        <v>127.71380030958869</v>
      </c>
      <c r="G605" s="90">
        <f t="shared" si="69"/>
        <v>-0.11456707058320276</v>
      </c>
      <c r="H605" s="90">
        <f t="shared" si="63"/>
        <v>127.59923323900549</v>
      </c>
      <c r="I605" s="90">
        <f t="shared" si="64"/>
        <v>-0.25653323900549196</v>
      </c>
      <c r="J605" s="90">
        <f t="shared" si="65"/>
        <v>0.25653323900549196</v>
      </c>
      <c r="K605" s="90">
        <f t="shared" si="66"/>
        <v>6.5809302714648868E-2</v>
      </c>
      <c r="L605" s="91">
        <f t="shared" si="67"/>
        <v>2.0145107572361195E-3</v>
      </c>
    </row>
    <row r="606" spans="4:12" x14ac:dyDescent="0.3">
      <c r="D606" s="199">
        <v>44340</v>
      </c>
      <c r="E606" s="137">
        <v>128.6866</v>
      </c>
      <c r="F606" s="200">
        <f t="shared" si="68"/>
        <v>127.51982634353344</v>
      </c>
      <c r="G606" s="90">
        <f t="shared" si="69"/>
        <v>-0.12250776013040782</v>
      </c>
      <c r="H606" s="90">
        <f t="shared" si="63"/>
        <v>127.39731858340303</v>
      </c>
      <c r="I606" s="90">
        <f t="shared" si="64"/>
        <v>1.2892814165969639</v>
      </c>
      <c r="J606" s="90">
        <f t="shared" si="65"/>
        <v>1.2892814165969639</v>
      </c>
      <c r="K606" s="90">
        <f t="shared" si="66"/>
        <v>1.662246571182274</v>
      </c>
      <c r="L606" s="91">
        <f t="shared" si="67"/>
        <v>1.0018769759998042E-2</v>
      </c>
    </row>
    <row r="607" spans="4:12" x14ac:dyDescent="0.3">
      <c r="D607" s="199">
        <v>44341</v>
      </c>
      <c r="E607" s="137">
        <v>128.93620000000001</v>
      </c>
      <c r="F607" s="200">
        <f t="shared" si="68"/>
        <v>128.63851379189566</v>
      </c>
      <c r="G607" s="90">
        <f t="shared" si="69"/>
        <v>1.6117607188552985E-3</v>
      </c>
      <c r="H607" s="90">
        <f t="shared" si="63"/>
        <v>128.64012555261451</v>
      </c>
      <c r="I607" s="90">
        <f t="shared" si="64"/>
        <v>0.29607444738550726</v>
      </c>
      <c r="J607" s="90">
        <f t="shared" si="65"/>
        <v>0.29607444738550726</v>
      </c>
      <c r="K607" s="90">
        <f t="shared" si="66"/>
        <v>8.7660078394633509E-2</v>
      </c>
      <c r="L607" s="91">
        <f t="shared" si="67"/>
        <v>2.2962864376762089E-3</v>
      </c>
    </row>
    <row r="608" spans="4:12" x14ac:dyDescent="0.3">
      <c r="D608" s="199">
        <v>44342</v>
      </c>
      <c r="E608" s="137">
        <v>131.4032</v>
      </c>
      <c r="F608" s="200">
        <f t="shared" si="68"/>
        <v>129.4308894085751</v>
      </c>
      <c r="G608" s="90">
        <f t="shared" si="69"/>
        <v>8.0688146314913403E-2</v>
      </c>
      <c r="H608" s="90">
        <f t="shared" si="63"/>
        <v>129.51157755489001</v>
      </c>
      <c r="I608" s="90">
        <f t="shared" si="64"/>
        <v>1.8916224451099879</v>
      </c>
      <c r="J608" s="90">
        <f t="shared" si="65"/>
        <v>1.8916224451099879</v>
      </c>
      <c r="K608" s="90">
        <f t="shared" si="66"/>
        <v>3.5782354748438894</v>
      </c>
      <c r="L608" s="91">
        <f t="shared" si="67"/>
        <v>1.4395558442336167E-2</v>
      </c>
    </row>
    <row r="609" spans="4:12" x14ac:dyDescent="0.3">
      <c r="D609" s="199">
        <v>44343</v>
      </c>
      <c r="E609" s="137">
        <v>131.0864</v>
      </c>
      <c r="F609" s="200">
        <f t="shared" si="68"/>
        <v>131.40439051705192</v>
      </c>
      <c r="G609" s="90">
        <f t="shared" si="69"/>
        <v>0.26996944253110455</v>
      </c>
      <c r="H609" s="90">
        <f t="shared" si="63"/>
        <v>131.67435995958303</v>
      </c>
      <c r="I609" s="90">
        <f t="shared" si="64"/>
        <v>-0.58795995958303138</v>
      </c>
      <c r="J609" s="90">
        <f t="shared" si="65"/>
        <v>0.58795995958303138</v>
      </c>
      <c r="K609" s="90">
        <f t="shared" si="66"/>
        <v>0.34569691407287989</v>
      </c>
      <c r="L609" s="91">
        <f t="shared" si="67"/>
        <v>4.4852857320288866E-3</v>
      </c>
    </row>
    <row r="610" spans="4:12" x14ac:dyDescent="0.3">
      <c r="D610" s="199">
        <v>44344</v>
      </c>
      <c r="E610" s="137">
        <v>131.25470000000001</v>
      </c>
      <c r="F610" s="200">
        <f t="shared" si="68"/>
        <v>131.3360355540249</v>
      </c>
      <c r="G610" s="90">
        <f t="shared" si="69"/>
        <v>0.23613700197529219</v>
      </c>
      <c r="H610" s="90">
        <f t="shared" si="63"/>
        <v>131.5721725560002</v>
      </c>
      <c r="I610" s="90">
        <f t="shared" si="64"/>
        <v>-0.3174725560001832</v>
      </c>
      <c r="J610" s="90">
        <f t="shared" si="65"/>
        <v>0.3174725560001832</v>
      </c>
      <c r="K610" s="90">
        <f t="shared" si="66"/>
        <v>0.10078882381328946</v>
      </c>
      <c r="L610" s="91">
        <f t="shared" si="67"/>
        <v>2.4187519075521348E-3</v>
      </c>
    </row>
    <row r="611" spans="4:12" x14ac:dyDescent="0.3">
      <c r="D611" s="199">
        <v>44348</v>
      </c>
      <c r="E611" s="137">
        <v>129.37909999999999</v>
      </c>
      <c r="F611" s="200">
        <f t="shared" si="68"/>
        <v>131.06848960158024</v>
      </c>
      <c r="G611" s="90">
        <f t="shared" si="69"/>
        <v>0.18576870653329661</v>
      </c>
      <c r="H611" s="90">
        <f t="shared" si="63"/>
        <v>131.25425830811355</v>
      </c>
      <c r="I611" s="90">
        <f t="shared" si="64"/>
        <v>-1.875158308113555</v>
      </c>
      <c r="J611" s="90">
        <f t="shared" si="65"/>
        <v>1.875158308113555</v>
      </c>
      <c r="K611" s="90">
        <f t="shared" si="66"/>
        <v>3.5162186804872899</v>
      </c>
      <c r="L611" s="91">
        <f t="shared" si="67"/>
        <v>1.4493517949294399E-2</v>
      </c>
    </row>
    <row r="612" spans="4:12" x14ac:dyDescent="0.3">
      <c r="D612" s="199">
        <v>44349</v>
      </c>
      <c r="E612" s="137">
        <v>129.0521</v>
      </c>
      <c r="F612" s="200">
        <f t="shared" si="68"/>
        <v>129.46231496522665</v>
      </c>
      <c r="G612" s="90">
        <f t="shared" si="69"/>
        <v>6.5743722446083286E-3</v>
      </c>
      <c r="H612" s="90">
        <f t="shared" si="63"/>
        <v>129.46888933747127</v>
      </c>
      <c r="I612" s="90">
        <f t="shared" si="64"/>
        <v>-0.41678933747127189</v>
      </c>
      <c r="J612" s="90">
        <f t="shared" si="65"/>
        <v>0.41678933747127189</v>
      </c>
      <c r="K612" s="90">
        <f t="shared" si="66"/>
        <v>0.17371335182974176</v>
      </c>
      <c r="L612" s="91">
        <f t="shared" si="67"/>
        <v>3.2296207304745284E-3</v>
      </c>
    </row>
    <row r="613" spans="4:12" x14ac:dyDescent="0.3">
      <c r="D613" s="199">
        <v>44350</v>
      </c>
      <c r="E613" s="137">
        <v>129.0521</v>
      </c>
      <c r="F613" s="200">
        <f t="shared" si="68"/>
        <v>129.05735949779569</v>
      </c>
      <c r="G613" s="90">
        <f t="shared" si="69"/>
        <v>-3.4578611722949119E-2</v>
      </c>
      <c r="H613" s="90">
        <f t="shared" si="63"/>
        <v>129.02278088607275</v>
      </c>
      <c r="I613" s="90">
        <f t="shared" si="64"/>
        <v>2.9319113927243734E-2</v>
      </c>
      <c r="J613" s="90">
        <f t="shared" si="65"/>
        <v>2.9319113927243734E-2</v>
      </c>
      <c r="K613" s="90">
        <f t="shared" si="66"/>
        <v>8.5961044147869748E-4</v>
      </c>
      <c r="L613" s="91">
        <f t="shared" si="67"/>
        <v>2.2718819707113433E-4</v>
      </c>
    </row>
    <row r="614" spans="4:12" x14ac:dyDescent="0.3">
      <c r="D614" s="199">
        <v>44351</v>
      </c>
      <c r="E614" s="137">
        <v>128.63849999999999</v>
      </c>
      <c r="F614" s="200">
        <f t="shared" si="68"/>
        <v>128.94171711062165</v>
      </c>
      <c r="G614" s="90">
        <f t="shared" si="69"/>
        <v>-4.2684989268057652E-2</v>
      </c>
      <c r="H614" s="90">
        <f t="shared" si="63"/>
        <v>128.8990321213536</v>
      </c>
      <c r="I614" s="90">
        <f t="shared" si="64"/>
        <v>-0.26053212135360582</v>
      </c>
      <c r="J614" s="90">
        <f t="shared" si="65"/>
        <v>0.26053212135360582</v>
      </c>
      <c r="K614" s="90">
        <f t="shared" si="66"/>
        <v>6.7876986257009983E-2</v>
      </c>
      <c r="L614" s="91">
        <f t="shared" si="67"/>
        <v>2.0253044100607969E-3</v>
      </c>
    </row>
    <row r="615" spans="4:12" x14ac:dyDescent="0.3">
      <c r="D615" s="199">
        <v>44354</v>
      </c>
      <c r="E615" s="137">
        <v>128.84049999999999</v>
      </c>
      <c r="F615" s="200">
        <f t="shared" si="68"/>
        <v>128.64475200858556</v>
      </c>
      <c r="G615" s="90">
        <f t="shared" si="69"/>
        <v>-6.8113000544861593E-2</v>
      </c>
      <c r="H615" s="90">
        <f t="shared" si="63"/>
        <v>128.5766390080407</v>
      </c>
      <c r="I615" s="90">
        <f t="shared" si="64"/>
        <v>0.26386099195929091</v>
      </c>
      <c r="J615" s="90">
        <f t="shared" si="65"/>
        <v>0.26386099195929091</v>
      </c>
      <c r="K615" s="90">
        <f t="shared" si="66"/>
        <v>6.9622623077740989E-2</v>
      </c>
      <c r="L615" s="91">
        <f t="shared" si="67"/>
        <v>2.0479662214854099E-3</v>
      </c>
    </row>
    <row r="616" spans="4:12" x14ac:dyDescent="0.3">
      <c r="D616" s="199">
        <v>44355</v>
      </c>
      <c r="E616" s="137">
        <v>128.26339999999999</v>
      </c>
      <c r="F616" s="200">
        <f t="shared" si="68"/>
        <v>128.67058959956412</v>
      </c>
      <c r="G616" s="90">
        <f t="shared" si="69"/>
        <v>-5.8717941392518597E-2</v>
      </c>
      <c r="H616" s="90">
        <f t="shared" si="63"/>
        <v>128.61187165817159</v>
      </c>
      <c r="I616" s="90">
        <f t="shared" si="64"/>
        <v>-0.3484716581716043</v>
      </c>
      <c r="J616" s="90">
        <f t="shared" si="65"/>
        <v>0.3484716581716043</v>
      </c>
      <c r="K616" s="90">
        <f t="shared" si="66"/>
        <v>0.12143249654886744</v>
      </c>
      <c r="L616" s="91">
        <f t="shared" si="67"/>
        <v>2.7168440737701037E-3</v>
      </c>
    </row>
    <row r="617" spans="4:12" x14ac:dyDescent="0.3">
      <c r="D617" s="199">
        <v>44356</v>
      </c>
      <c r="E617" s="137">
        <v>126.8109</v>
      </c>
      <c r="F617" s="200">
        <f t="shared" si="68"/>
        <v>127.92592564688599</v>
      </c>
      <c r="G617" s="90">
        <f t="shared" si="69"/>
        <v>-0.12731254252108057</v>
      </c>
      <c r="H617" s="90">
        <f t="shared" si="63"/>
        <v>127.7986131043649</v>
      </c>
      <c r="I617" s="90">
        <f t="shared" si="64"/>
        <v>-0.98771310436490012</v>
      </c>
      <c r="J617" s="90">
        <f t="shared" si="65"/>
        <v>0.98771310436490012</v>
      </c>
      <c r="K617" s="90">
        <f t="shared" si="66"/>
        <v>0.9755771765341481</v>
      </c>
      <c r="L617" s="91">
        <f t="shared" si="67"/>
        <v>7.7888659757552395E-3</v>
      </c>
    </row>
    <row r="618" spans="4:12" x14ac:dyDescent="0.3">
      <c r="D618" s="199">
        <v>44357</v>
      </c>
      <c r="E618" s="137">
        <v>125.9837</v>
      </c>
      <c r="F618" s="200">
        <f t="shared" si="68"/>
        <v>126.54360996598315</v>
      </c>
      <c r="G618" s="90">
        <f t="shared" si="69"/>
        <v>-0.25281285635925599</v>
      </c>
      <c r="H618" s="90">
        <f t="shared" si="63"/>
        <v>126.2907971096239</v>
      </c>
      <c r="I618" s="90">
        <f t="shared" si="64"/>
        <v>-0.30709710962389636</v>
      </c>
      <c r="J618" s="90">
        <f t="shared" si="65"/>
        <v>0.30709710962389636</v>
      </c>
      <c r="K618" s="90">
        <f t="shared" si="66"/>
        <v>9.4308634739351416E-2</v>
      </c>
      <c r="L618" s="91">
        <f t="shared" si="67"/>
        <v>2.4375939873483342E-3</v>
      </c>
    </row>
    <row r="619" spans="4:12" x14ac:dyDescent="0.3">
      <c r="D619" s="199">
        <v>44358</v>
      </c>
      <c r="E619" s="137">
        <v>126.9071</v>
      </c>
      <c r="F619" s="200">
        <f t="shared" si="68"/>
        <v>125.96612971491261</v>
      </c>
      <c r="G619" s="90">
        <f t="shared" si="69"/>
        <v>-0.28527959583038437</v>
      </c>
      <c r="H619" s="90">
        <f t="shared" si="63"/>
        <v>125.68085011908222</v>
      </c>
      <c r="I619" s="90">
        <f t="shared" si="64"/>
        <v>1.2262498809177771</v>
      </c>
      <c r="J619" s="90">
        <f t="shared" si="65"/>
        <v>1.2262498809177771</v>
      </c>
      <c r="K619" s="90">
        <f t="shared" si="66"/>
        <v>1.5036887704508626</v>
      </c>
      <c r="L619" s="91">
        <f t="shared" si="67"/>
        <v>9.6625790118738588E-3</v>
      </c>
    </row>
    <row r="620" spans="4:12" x14ac:dyDescent="0.3">
      <c r="D620" s="199">
        <v>44361</v>
      </c>
      <c r="E620" s="137">
        <v>126.3493</v>
      </c>
      <c r="F620" s="200">
        <f t="shared" si="68"/>
        <v>126.56731632333569</v>
      </c>
      <c r="G620" s="90">
        <f t="shared" si="69"/>
        <v>-0.19663297540503819</v>
      </c>
      <c r="H620" s="90">
        <f t="shared" si="63"/>
        <v>126.37068334793065</v>
      </c>
      <c r="I620" s="90">
        <f t="shared" si="64"/>
        <v>-2.1383347930651553E-2</v>
      </c>
      <c r="J620" s="90">
        <f t="shared" si="65"/>
        <v>2.1383347930651553E-2</v>
      </c>
      <c r="K620" s="90">
        <f t="shared" si="66"/>
        <v>4.5724756872330004E-4</v>
      </c>
      <c r="L620" s="91">
        <f t="shared" si="67"/>
        <v>1.6923993983861845E-4</v>
      </c>
    </row>
    <row r="621" spans="4:12" x14ac:dyDescent="0.3">
      <c r="D621" s="199">
        <v>44362</v>
      </c>
      <c r="E621" s="137">
        <v>125.3201</v>
      </c>
      <c r="F621" s="200">
        <f t="shared" si="68"/>
        <v>125.98615361967597</v>
      </c>
      <c r="G621" s="90">
        <f t="shared" si="69"/>
        <v>-0.23508594823050583</v>
      </c>
      <c r="H621" s="90">
        <f t="shared" si="63"/>
        <v>125.75106767144547</v>
      </c>
      <c r="I621" s="90">
        <f t="shared" si="64"/>
        <v>-0.43096767144547243</v>
      </c>
      <c r="J621" s="90">
        <f t="shared" si="65"/>
        <v>0.43096767144547243</v>
      </c>
      <c r="K621" s="90">
        <f t="shared" si="66"/>
        <v>0.18573313383113269</v>
      </c>
      <c r="L621" s="91">
        <f t="shared" si="67"/>
        <v>3.4389349469516259E-3</v>
      </c>
    </row>
    <row r="622" spans="4:12" x14ac:dyDescent="0.3">
      <c r="D622" s="199">
        <v>44363</v>
      </c>
      <c r="E622" s="137">
        <v>125.4259</v>
      </c>
      <c r="F622" s="200">
        <f t="shared" si="68"/>
        <v>125.15319124141561</v>
      </c>
      <c r="G622" s="90">
        <f t="shared" si="69"/>
        <v>-0.29487359123349144</v>
      </c>
      <c r="H622" s="90">
        <f t="shared" si="63"/>
        <v>124.85831765018212</v>
      </c>
      <c r="I622" s="90">
        <f t="shared" si="64"/>
        <v>0.56758234981788291</v>
      </c>
      <c r="J622" s="90">
        <f t="shared" si="65"/>
        <v>0.56758234981788291</v>
      </c>
      <c r="K622" s="90">
        <f t="shared" si="66"/>
        <v>0.32214972382478962</v>
      </c>
      <c r="L622" s="91">
        <f t="shared" si="67"/>
        <v>4.5252403994540434E-3</v>
      </c>
    </row>
    <row r="623" spans="4:12" x14ac:dyDescent="0.3">
      <c r="D623" s="199">
        <v>44364</v>
      </c>
      <c r="E623" s="137">
        <v>124.00230000000001</v>
      </c>
      <c r="F623" s="200">
        <f t="shared" si="68"/>
        <v>124.90528112701321</v>
      </c>
      <c r="G623" s="90">
        <f t="shared" si="69"/>
        <v>-0.29017724355038244</v>
      </c>
      <c r="H623" s="90">
        <f t="shared" si="63"/>
        <v>124.61510388346282</v>
      </c>
      <c r="I623" s="90">
        <f t="shared" si="64"/>
        <v>-0.61280388346281711</v>
      </c>
      <c r="J623" s="90">
        <f t="shared" si="65"/>
        <v>0.61280388346281711</v>
      </c>
      <c r="K623" s="90">
        <f t="shared" si="66"/>
        <v>0.37552859958710993</v>
      </c>
      <c r="L623" s="91">
        <f t="shared" si="67"/>
        <v>4.9418751383064436E-3</v>
      </c>
    </row>
    <row r="624" spans="4:12" x14ac:dyDescent="0.3">
      <c r="D624" s="199">
        <v>44365</v>
      </c>
      <c r="E624" s="137">
        <v>123.51179999999999</v>
      </c>
      <c r="F624" s="200">
        <f t="shared" si="68"/>
        <v>123.6720582051597</v>
      </c>
      <c r="G624" s="90">
        <f t="shared" si="69"/>
        <v>-0.38448181138069526</v>
      </c>
      <c r="H624" s="90">
        <f t="shared" si="63"/>
        <v>123.28757639377901</v>
      </c>
      <c r="I624" s="90">
        <f t="shared" si="64"/>
        <v>0.22422360622098836</v>
      </c>
      <c r="J624" s="90">
        <f t="shared" si="65"/>
        <v>0.22422360622098836</v>
      </c>
      <c r="K624" s="90">
        <f t="shared" si="66"/>
        <v>5.0276225586744848E-2</v>
      </c>
      <c r="L624" s="91">
        <f t="shared" si="67"/>
        <v>1.8154023034316427E-3</v>
      </c>
    </row>
    <row r="625" spans="4:12" x14ac:dyDescent="0.3">
      <c r="D625" s="199">
        <v>44368</v>
      </c>
      <c r="E625" s="137">
        <v>125.1181</v>
      </c>
      <c r="F625" s="200">
        <f t="shared" si="68"/>
        <v>123.52547455089544</v>
      </c>
      <c r="G625" s="90">
        <f t="shared" si="69"/>
        <v>-0.36069199566905191</v>
      </c>
      <c r="H625" s="90">
        <f t="shared" si="63"/>
        <v>123.16478255522638</v>
      </c>
      <c r="I625" s="90">
        <f t="shared" si="64"/>
        <v>1.9533174447736172</v>
      </c>
      <c r="J625" s="90">
        <f t="shared" si="65"/>
        <v>1.9533174447736172</v>
      </c>
      <c r="K625" s="90">
        <f t="shared" si="66"/>
        <v>3.8154490400569334</v>
      </c>
      <c r="L625" s="91">
        <f t="shared" si="67"/>
        <v>1.5611789539432083E-2</v>
      </c>
    </row>
    <row r="626" spans="4:12" x14ac:dyDescent="0.3">
      <c r="D626" s="199">
        <v>44369</v>
      </c>
      <c r="E626" s="137">
        <v>127.42659999999999</v>
      </c>
      <c r="F626" s="200">
        <f t="shared" si="68"/>
        <v>125.29124640346475</v>
      </c>
      <c r="G626" s="90">
        <f t="shared" si="69"/>
        <v>-0.14804561084521517</v>
      </c>
      <c r="H626" s="90">
        <f t="shared" si="63"/>
        <v>125.14320079261954</v>
      </c>
      <c r="I626" s="90">
        <f t="shared" si="64"/>
        <v>2.2833992073804552</v>
      </c>
      <c r="J626" s="90">
        <f t="shared" si="65"/>
        <v>2.2833992073804552</v>
      </c>
      <c r="K626" s="90">
        <f t="shared" si="66"/>
        <v>5.2139119402656915</v>
      </c>
      <c r="L626" s="91">
        <f t="shared" si="67"/>
        <v>1.7919329303147501E-2</v>
      </c>
    </row>
    <row r="627" spans="4:12" x14ac:dyDescent="0.3">
      <c r="D627" s="199">
        <v>44370</v>
      </c>
      <c r="E627" s="137">
        <v>128.02289999999999</v>
      </c>
      <c r="F627" s="200">
        <f t="shared" si="68"/>
        <v>127.42742351132382</v>
      </c>
      <c r="G627" s="90">
        <f t="shared" si="69"/>
        <v>8.0376661025213292E-2</v>
      </c>
      <c r="H627" s="90">
        <f t="shared" si="63"/>
        <v>127.50780017234904</v>
      </c>
      <c r="I627" s="90">
        <f t="shared" si="64"/>
        <v>0.51509982765095685</v>
      </c>
      <c r="J627" s="90">
        <f t="shared" si="65"/>
        <v>0.51509982765095685</v>
      </c>
      <c r="K627" s="90">
        <f t="shared" si="66"/>
        <v>0.26532783244604546</v>
      </c>
      <c r="L627" s="91">
        <f t="shared" si="67"/>
        <v>4.0234975746601337E-3</v>
      </c>
    </row>
    <row r="628" spans="4:12" x14ac:dyDescent="0.3">
      <c r="D628" s="199">
        <v>44371</v>
      </c>
      <c r="E628" s="137">
        <v>128.50380000000001</v>
      </c>
      <c r="F628" s="200">
        <f t="shared" si="68"/>
        <v>128.18338132882019</v>
      </c>
      <c r="G628" s="90">
        <f t="shared" si="69"/>
        <v>0.14793477667232857</v>
      </c>
      <c r="H628" s="90">
        <f t="shared" si="63"/>
        <v>128.3313161054925</v>
      </c>
      <c r="I628" s="90">
        <f t="shared" si="64"/>
        <v>0.17248389450750778</v>
      </c>
      <c r="J628" s="90">
        <f t="shared" si="65"/>
        <v>0.17248389450750778</v>
      </c>
      <c r="K628" s="90">
        <f t="shared" si="66"/>
        <v>2.9750693864477075E-2</v>
      </c>
      <c r="L628" s="91">
        <f t="shared" si="67"/>
        <v>1.3422474238700161E-3</v>
      </c>
    </row>
    <row r="629" spans="4:12" x14ac:dyDescent="0.3">
      <c r="D629" s="199">
        <v>44372</v>
      </c>
      <c r="E629" s="137">
        <v>148.4623</v>
      </c>
      <c r="F629" s="200">
        <f t="shared" si="68"/>
        <v>132.61384782133788</v>
      </c>
      <c r="G629" s="90">
        <f t="shared" si="69"/>
        <v>0.57618794825686526</v>
      </c>
      <c r="H629" s="90">
        <f t="shared" si="63"/>
        <v>133.19003576959474</v>
      </c>
      <c r="I629" s="90">
        <f t="shared" si="64"/>
        <v>15.272264230405256</v>
      </c>
      <c r="J629" s="90">
        <f t="shared" si="65"/>
        <v>15.272264230405256</v>
      </c>
      <c r="K629" s="90">
        <f t="shared" si="66"/>
        <v>233.24205472331585</v>
      </c>
      <c r="L629" s="91">
        <f t="shared" si="67"/>
        <v>0.10286964589936473</v>
      </c>
    </row>
    <row r="630" spans="4:12" x14ac:dyDescent="0.3">
      <c r="D630" s="199">
        <v>44375</v>
      </c>
      <c r="E630" s="137">
        <v>146.54820000000001</v>
      </c>
      <c r="F630" s="200">
        <f t="shared" si="68"/>
        <v>148.54043035860548</v>
      </c>
      <c r="G630" s="90">
        <f t="shared" si="69"/>
        <v>2.111227407157938</v>
      </c>
      <c r="H630" s="90">
        <f t="shared" si="63"/>
        <v>150.65165776576342</v>
      </c>
      <c r="I630" s="90">
        <f t="shared" si="64"/>
        <v>-4.1034577657634088</v>
      </c>
      <c r="J630" s="90">
        <f t="shared" si="65"/>
        <v>4.1034577657634088</v>
      </c>
      <c r="K630" s="90">
        <f t="shared" si="66"/>
        <v>16.838365635404028</v>
      </c>
      <c r="L630" s="91">
        <f t="shared" si="67"/>
        <v>2.8000738090016859E-2</v>
      </c>
    </row>
    <row r="631" spans="4:12" x14ac:dyDescent="0.3">
      <c r="D631" s="199">
        <v>44376</v>
      </c>
      <c r="E631" s="137">
        <v>150.00129999999999</v>
      </c>
      <c r="F631" s="200">
        <f t="shared" si="68"/>
        <v>148.92780192572636</v>
      </c>
      <c r="G631" s="90">
        <f t="shared" si="69"/>
        <v>1.9388418231542321</v>
      </c>
      <c r="H631" s="90">
        <f t="shared" si="63"/>
        <v>150.86664374888059</v>
      </c>
      <c r="I631" s="90">
        <f t="shared" si="64"/>
        <v>-0.86534374888060483</v>
      </c>
      <c r="J631" s="90">
        <f t="shared" si="65"/>
        <v>0.86534374888060483</v>
      </c>
      <c r="K631" s="90">
        <f t="shared" si="66"/>
        <v>0.74881980372673929</v>
      </c>
      <c r="L631" s="91">
        <f t="shared" si="67"/>
        <v>5.7689083286651842E-3</v>
      </c>
    </row>
    <row r="632" spans="4:12" x14ac:dyDescent="0.3">
      <c r="D632" s="199">
        <v>44377</v>
      </c>
      <c r="E632" s="137">
        <v>148.59700000000001</v>
      </c>
      <c r="F632" s="200">
        <f t="shared" si="68"/>
        <v>151.27151345852337</v>
      </c>
      <c r="G632" s="90">
        <f t="shared" si="69"/>
        <v>1.9793287941185107</v>
      </c>
      <c r="H632" s="90">
        <f t="shared" si="63"/>
        <v>153.25084225264189</v>
      </c>
      <c r="I632" s="90">
        <f t="shared" si="64"/>
        <v>-4.6538422526418799</v>
      </c>
      <c r="J632" s="90">
        <f t="shared" si="65"/>
        <v>4.6538422526418799</v>
      </c>
      <c r="K632" s="90">
        <f t="shared" si="66"/>
        <v>21.658247712474846</v>
      </c>
      <c r="L632" s="91">
        <f t="shared" si="67"/>
        <v>3.1318547835029506E-2</v>
      </c>
    </row>
    <row r="633" spans="4:12" x14ac:dyDescent="0.3">
      <c r="D633" s="199">
        <v>44378</v>
      </c>
      <c r="E633" s="137">
        <v>151.97309999999999</v>
      </c>
      <c r="F633" s="200">
        <f t="shared" si="68"/>
        <v>150.85568303529482</v>
      </c>
      <c r="G633" s="90">
        <f t="shared" si="69"/>
        <v>1.739812872383804</v>
      </c>
      <c r="H633" s="90">
        <f t="shared" si="63"/>
        <v>152.59549590767861</v>
      </c>
      <c r="I633" s="90">
        <f t="shared" si="64"/>
        <v>-0.62239590767862296</v>
      </c>
      <c r="J633" s="90">
        <f t="shared" si="65"/>
        <v>0.62239590767862296</v>
      </c>
      <c r="K633" s="90">
        <f t="shared" si="66"/>
        <v>0.38737666589509695</v>
      </c>
      <c r="L633" s="91">
        <f t="shared" si="67"/>
        <v>4.0954347031061612E-3</v>
      </c>
    </row>
    <row r="634" spans="4:12" x14ac:dyDescent="0.3">
      <c r="D634" s="199">
        <v>44379</v>
      </c>
      <c r="E634" s="137">
        <v>153.64670000000001</v>
      </c>
      <c r="F634" s="200">
        <f t="shared" si="68"/>
        <v>153.69967029790703</v>
      </c>
      <c r="G634" s="90">
        <f t="shared" si="69"/>
        <v>1.8502303114066454</v>
      </c>
      <c r="H634" s="90">
        <f t="shared" si="63"/>
        <v>155.54990060931368</v>
      </c>
      <c r="I634" s="90">
        <f t="shared" si="64"/>
        <v>-1.9032006093136715</v>
      </c>
      <c r="J634" s="90">
        <f t="shared" si="65"/>
        <v>1.9032006093136715</v>
      </c>
      <c r="K634" s="90">
        <f t="shared" si="66"/>
        <v>3.6221725592919305</v>
      </c>
      <c r="L634" s="91">
        <f t="shared" si="67"/>
        <v>1.2386862908957182E-2</v>
      </c>
    </row>
    <row r="635" spans="4:12" x14ac:dyDescent="0.3">
      <c r="D635" s="199">
        <v>44383</v>
      </c>
      <c r="E635" s="137">
        <v>154.0026</v>
      </c>
      <c r="F635" s="200">
        <f t="shared" si="68"/>
        <v>155.19806424912534</v>
      </c>
      <c r="G635" s="90">
        <f t="shared" si="69"/>
        <v>1.8150466753878114</v>
      </c>
      <c r="H635" s="90">
        <f t="shared" si="63"/>
        <v>157.01311092451314</v>
      </c>
      <c r="I635" s="90">
        <f t="shared" si="64"/>
        <v>-3.0105109245131416</v>
      </c>
      <c r="J635" s="90">
        <f t="shared" si="65"/>
        <v>3.0105109245131416</v>
      </c>
      <c r="K635" s="90">
        <f t="shared" si="66"/>
        <v>9.0631760266129699</v>
      </c>
      <c r="L635" s="91">
        <f t="shared" si="67"/>
        <v>1.9548442198463804E-2</v>
      </c>
    </row>
    <row r="636" spans="4:12" x14ac:dyDescent="0.3">
      <c r="D636" s="199">
        <v>44384</v>
      </c>
      <c r="E636" s="137">
        <v>154.05070000000001</v>
      </c>
      <c r="F636" s="200">
        <f t="shared" si="68"/>
        <v>155.46425734031027</v>
      </c>
      <c r="G636" s="90">
        <f t="shared" si="69"/>
        <v>1.6601613169675236</v>
      </c>
      <c r="H636" s="90">
        <f t="shared" si="63"/>
        <v>157.1244186572778</v>
      </c>
      <c r="I636" s="90">
        <f t="shared" si="64"/>
        <v>-3.0737186572777944</v>
      </c>
      <c r="J636" s="90">
        <f t="shared" si="65"/>
        <v>3.0737186572777944</v>
      </c>
      <c r="K636" s="90">
        <f t="shared" si="66"/>
        <v>9.4477463840976075</v>
      </c>
      <c r="L636" s="91">
        <f t="shared" si="67"/>
        <v>1.9952643235491913E-2</v>
      </c>
    </row>
    <row r="637" spans="4:12" x14ac:dyDescent="0.3">
      <c r="D637" s="199">
        <v>44385</v>
      </c>
      <c r="E637" s="137">
        <v>154.50280000000001</v>
      </c>
      <c r="F637" s="200">
        <f t="shared" si="68"/>
        <v>155.46924905357403</v>
      </c>
      <c r="G637" s="90">
        <f t="shared" si="69"/>
        <v>1.4946443565971474</v>
      </c>
      <c r="H637" s="90">
        <f t="shared" si="63"/>
        <v>156.96389341017118</v>
      </c>
      <c r="I637" s="90">
        <f t="shared" si="64"/>
        <v>-2.4610934101711734</v>
      </c>
      <c r="J637" s="90">
        <f t="shared" si="65"/>
        <v>2.4610934101711734</v>
      </c>
      <c r="K637" s="90">
        <f t="shared" si="66"/>
        <v>6.0569807735879762</v>
      </c>
      <c r="L637" s="91">
        <f t="shared" si="67"/>
        <v>1.592911850252017E-2</v>
      </c>
    </row>
    <row r="638" spans="4:12" x14ac:dyDescent="0.3">
      <c r="D638" s="199">
        <v>44386</v>
      </c>
      <c r="E638" s="137">
        <v>154.8587</v>
      </c>
      <c r="F638" s="200">
        <f t="shared" si="68"/>
        <v>155.76969548527774</v>
      </c>
      <c r="G638" s="90">
        <f t="shared" si="69"/>
        <v>1.3752245641078031</v>
      </c>
      <c r="H638" s="90">
        <f t="shared" si="63"/>
        <v>157.14492004938555</v>
      </c>
      <c r="I638" s="90">
        <f t="shared" si="64"/>
        <v>-2.2862200493855482</v>
      </c>
      <c r="J638" s="90">
        <f t="shared" si="65"/>
        <v>2.2862200493855482</v>
      </c>
      <c r="K638" s="90">
        <f t="shared" si="66"/>
        <v>5.2268021142124583</v>
      </c>
      <c r="L638" s="91">
        <f t="shared" si="67"/>
        <v>1.4763265153236779E-2</v>
      </c>
    </row>
    <row r="639" spans="4:12" x14ac:dyDescent="0.3">
      <c r="D639" s="199">
        <v>44389</v>
      </c>
      <c r="E639" s="137">
        <v>155.6474</v>
      </c>
      <c r="F639" s="200">
        <f t="shared" si="68"/>
        <v>156.11661965128627</v>
      </c>
      <c r="G639" s="90">
        <f t="shared" si="69"/>
        <v>1.2723945242978765</v>
      </c>
      <c r="H639" s="90">
        <f t="shared" si="63"/>
        <v>157.38901417558415</v>
      </c>
      <c r="I639" s="90">
        <f t="shared" si="64"/>
        <v>-1.7416141755841466</v>
      </c>
      <c r="J639" s="90">
        <f t="shared" si="65"/>
        <v>1.7416141755841466</v>
      </c>
      <c r="K639" s="90">
        <f t="shared" si="66"/>
        <v>3.0332199365956463</v>
      </c>
      <c r="L639" s="91">
        <f t="shared" si="67"/>
        <v>1.1189484537384798E-2</v>
      </c>
    </row>
    <row r="640" spans="4:12" x14ac:dyDescent="0.3">
      <c r="D640" s="199">
        <v>44390</v>
      </c>
      <c r="E640" s="137">
        <v>155.42609999999999</v>
      </c>
      <c r="F640" s="200">
        <f t="shared" si="68"/>
        <v>156.62105561943832</v>
      </c>
      <c r="G640" s="90">
        <f t="shared" si="69"/>
        <v>1.1955986686832942</v>
      </c>
      <c r="H640" s="90">
        <f t="shared" si="63"/>
        <v>157.81665428812161</v>
      </c>
      <c r="I640" s="90">
        <f t="shared" si="64"/>
        <v>-2.3905542881216206</v>
      </c>
      <c r="J640" s="90">
        <f t="shared" si="65"/>
        <v>2.3905542881216206</v>
      </c>
      <c r="K640" s="90">
        <f t="shared" si="66"/>
        <v>5.7147498044566687</v>
      </c>
      <c r="L640" s="91">
        <f t="shared" si="67"/>
        <v>1.538064899088133E-2</v>
      </c>
    </row>
    <row r="641" spans="4:12" x14ac:dyDescent="0.3">
      <c r="D641" s="199">
        <v>44391</v>
      </c>
      <c r="E641" s="137">
        <v>155.37809999999999</v>
      </c>
      <c r="F641" s="200">
        <f t="shared" si="68"/>
        <v>156.37297893494662</v>
      </c>
      <c r="G641" s="90">
        <f t="shared" si="69"/>
        <v>1.0512311333657942</v>
      </c>
      <c r="H641" s="90">
        <f t="shared" ref="H641:H704" si="70">F641+G641</f>
        <v>157.42421006831242</v>
      </c>
      <c r="I641" s="90">
        <f t="shared" si="64"/>
        <v>-2.04611006831243</v>
      </c>
      <c r="J641" s="90">
        <f t="shared" si="65"/>
        <v>2.04611006831243</v>
      </c>
      <c r="K641" s="90">
        <f t="shared" si="66"/>
        <v>4.1865664116494967</v>
      </c>
      <c r="L641" s="91">
        <f t="shared" si="67"/>
        <v>1.31685872610904E-2</v>
      </c>
    </row>
    <row r="642" spans="4:12" x14ac:dyDescent="0.3">
      <c r="D642" s="199">
        <v>44392</v>
      </c>
      <c r="E642" s="137">
        <v>155.5223</v>
      </c>
      <c r="F642" s="200">
        <f t="shared" si="68"/>
        <v>156.24792490669265</v>
      </c>
      <c r="G642" s="90">
        <f t="shared" si="69"/>
        <v>0.93360261720381776</v>
      </c>
      <c r="H642" s="90">
        <f t="shared" si="70"/>
        <v>157.18152752389648</v>
      </c>
      <c r="I642" s="90">
        <f t="shared" si="64"/>
        <v>-1.659227523896476</v>
      </c>
      <c r="J642" s="90">
        <f t="shared" si="65"/>
        <v>1.659227523896476</v>
      </c>
      <c r="K642" s="90">
        <f t="shared" si="66"/>
        <v>2.7530359760556307</v>
      </c>
      <c r="L642" s="91">
        <f t="shared" si="67"/>
        <v>1.0668743478565298E-2</v>
      </c>
    </row>
    <row r="643" spans="4:12" x14ac:dyDescent="0.3">
      <c r="D643" s="199">
        <v>44393</v>
      </c>
      <c r="E643" s="137">
        <v>153.7525</v>
      </c>
      <c r="F643" s="200">
        <f t="shared" si="68"/>
        <v>155.91522209376308</v>
      </c>
      <c r="G643" s="90">
        <f t="shared" si="69"/>
        <v>0.80697207419047912</v>
      </c>
      <c r="H643" s="90">
        <f t="shared" si="70"/>
        <v>156.72219416795355</v>
      </c>
      <c r="I643" s="90">
        <f t="shared" si="64"/>
        <v>-2.9696941679535485</v>
      </c>
      <c r="J643" s="90">
        <f t="shared" si="65"/>
        <v>2.9696941679535485</v>
      </c>
      <c r="K643" s="90">
        <f t="shared" si="66"/>
        <v>8.8190834511773186</v>
      </c>
      <c r="L643" s="91">
        <f t="shared" si="67"/>
        <v>1.9314769957909941E-2</v>
      </c>
    </row>
    <row r="644" spans="4:12" x14ac:dyDescent="0.3">
      <c r="D644" s="199">
        <v>44396</v>
      </c>
      <c r="E644" s="137">
        <v>151.84800000000001</v>
      </c>
      <c r="F644" s="200">
        <f t="shared" si="68"/>
        <v>154.0171776593524</v>
      </c>
      <c r="G644" s="90">
        <f t="shared" si="69"/>
        <v>0.53647042333036343</v>
      </c>
      <c r="H644" s="90">
        <f t="shared" si="70"/>
        <v>154.55364808268277</v>
      </c>
      <c r="I644" s="90">
        <f t="shared" ref="I644:I707" si="71">E644-H644</f>
        <v>-2.7056480826827567</v>
      </c>
      <c r="J644" s="90">
        <f t="shared" ref="J644:J707" si="72">ABS(I644)</f>
        <v>2.7056480826827567</v>
      </c>
      <c r="K644" s="90">
        <f t="shared" ref="K644:K707" si="73">I644^2</f>
        <v>7.3205315473248778</v>
      </c>
      <c r="L644" s="91">
        <f t="shared" ref="L644:L707" si="74">J644/E644</f>
        <v>1.7818134467907094E-2</v>
      </c>
    </row>
    <row r="645" spans="4:12" x14ac:dyDescent="0.3">
      <c r="D645" s="199">
        <v>44397</v>
      </c>
      <c r="E645" s="137">
        <v>153.64670000000001</v>
      </c>
      <c r="F645" s="200">
        <f t="shared" ref="F645:F708" si="75">alpha*(E645)+(1-alpha)*(E644+G644)</f>
        <v>152.63691633866432</v>
      </c>
      <c r="G645" s="90">
        <f t="shared" ref="G645:G708" si="76">beta*(F645-F644)+(1-beta)*G644</f>
        <v>0.34479724892851926</v>
      </c>
      <c r="H645" s="90">
        <f t="shared" si="70"/>
        <v>152.98171358759285</v>
      </c>
      <c r="I645" s="90">
        <f t="shared" si="71"/>
        <v>0.66498641240715983</v>
      </c>
      <c r="J645" s="90">
        <f t="shared" si="72"/>
        <v>0.66498641240715983</v>
      </c>
      <c r="K645" s="90">
        <f t="shared" si="73"/>
        <v>0.44220692868614525</v>
      </c>
      <c r="L645" s="91">
        <f t="shared" si="74"/>
        <v>4.3280227457352469E-3</v>
      </c>
    </row>
    <row r="646" spans="4:12" x14ac:dyDescent="0.3">
      <c r="D646" s="199">
        <v>44398</v>
      </c>
      <c r="E646" s="137">
        <v>154.93559999999999</v>
      </c>
      <c r="F646" s="200">
        <f t="shared" si="75"/>
        <v>154.18031779914284</v>
      </c>
      <c r="G646" s="90">
        <f t="shared" si="76"/>
        <v>0.46465767008351944</v>
      </c>
      <c r="H646" s="90">
        <f t="shared" si="70"/>
        <v>154.64497546922635</v>
      </c>
      <c r="I646" s="90">
        <f t="shared" si="71"/>
        <v>0.29062453077364125</v>
      </c>
      <c r="J646" s="90">
        <f t="shared" si="72"/>
        <v>0.29062453077364125</v>
      </c>
      <c r="K646" s="90">
        <f t="shared" si="73"/>
        <v>8.4462617887399158E-2</v>
      </c>
      <c r="L646" s="91">
        <f t="shared" si="74"/>
        <v>1.8757763275428067E-3</v>
      </c>
    </row>
    <row r="647" spans="4:12" x14ac:dyDescent="0.3">
      <c r="D647" s="199">
        <v>44399</v>
      </c>
      <c r="E647" s="137">
        <v>157.43639999999999</v>
      </c>
      <c r="F647" s="200">
        <f t="shared" si="75"/>
        <v>155.80748613606681</v>
      </c>
      <c r="G647" s="90">
        <f t="shared" si="76"/>
        <v>0.58090873676756472</v>
      </c>
      <c r="H647" s="90">
        <f t="shared" si="70"/>
        <v>156.38839487283437</v>
      </c>
      <c r="I647" s="90">
        <f t="shared" si="71"/>
        <v>1.0480051271656237</v>
      </c>
      <c r="J647" s="90">
        <f t="shared" si="72"/>
        <v>1.0480051271656237</v>
      </c>
      <c r="K647" s="90">
        <f t="shared" si="73"/>
        <v>1.098314746565435</v>
      </c>
      <c r="L647" s="91">
        <f t="shared" si="74"/>
        <v>6.656688841752122E-3</v>
      </c>
    </row>
    <row r="648" spans="4:12" x14ac:dyDescent="0.3">
      <c r="D648" s="199">
        <v>44400</v>
      </c>
      <c r="E648" s="137">
        <v>160.01419999999999</v>
      </c>
      <c r="F648" s="200">
        <f t="shared" si="75"/>
        <v>158.41668698941405</v>
      </c>
      <c r="G648" s="90">
        <f t="shared" si="76"/>
        <v>0.78373794842553157</v>
      </c>
      <c r="H648" s="90">
        <f t="shared" si="70"/>
        <v>159.20042493783959</v>
      </c>
      <c r="I648" s="90">
        <f t="shared" si="71"/>
        <v>0.81377506216040274</v>
      </c>
      <c r="J648" s="90">
        <f t="shared" si="72"/>
        <v>0.81377506216040274</v>
      </c>
      <c r="K648" s="90">
        <f t="shared" si="73"/>
        <v>0.66222985179416738</v>
      </c>
      <c r="L648" s="91">
        <f t="shared" si="74"/>
        <v>5.0856427877051091E-3</v>
      </c>
    </row>
    <row r="649" spans="4:12" x14ac:dyDescent="0.3">
      <c r="D649" s="199">
        <v>44403</v>
      </c>
      <c r="E649" s="137">
        <v>158.79259999999999</v>
      </c>
      <c r="F649" s="200">
        <f t="shared" si="75"/>
        <v>160.39687035874044</v>
      </c>
      <c r="G649" s="90">
        <f t="shared" si="76"/>
        <v>0.90338249051561814</v>
      </c>
      <c r="H649" s="90">
        <f t="shared" si="70"/>
        <v>161.30025284925605</v>
      </c>
      <c r="I649" s="90">
        <f t="shared" si="71"/>
        <v>-2.5076528492560612</v>
      </c>
      <c r="J649" s="90">
        <f t="shared" si="72"/>
        <v>2.5076528492560612</v>
      </c>
      <c r="K649" s="90">
        <f t="shared" si="73"/>
        <v>6.2883228123820425</v>
      </c>
      <c r="L649" s="91">
        <f t="shared" si="74"/>
        <v>1.5792000693080541E-2</v>
      </c>
    </row>
    <row r="650" spans="4:12" x14ac:dyDescent="0.3">
      <c r="D650" s="199">
        <v>44404</v>
      </c>
      <c r="E650" s="137">
        <v>158.29249999999999</v>
      </c>
      <c r="F650" s="200">
        <f t="shared" si="75"/>
        <v>159.41528599241249</v>
      </c>
      <c r="G650" s="90">
        <f t="shared" si="76"/>
        <v>0.71488580483126118</v>
      </c>
      <c r="H650" s="90">
        <f t="shared" si="70"/>
        <v>160.13017179724375</v>
      </c>
      <c r="I650" s="90">
        <f t="shared" si="71"/>
        <v>-1.8376717972437575</v>
      </c>
      <c r="J650" s="90">
        <f t="shared" si="72"/>
        <v>1.8376717972437575</v>
      </c>
      <c r="K650" s="90">
        <f t="shared" si="73"/>
        <v>3.3770376343851018</v>
      </c>
      <c r="L650" s="91">
        <f t="shared" si="74"/>
        <v>1.1609342181365242E-2</v>
      </c>
    </row>
    <row r="651" spans="4:12" x14ac:dyDescent="0.3">
      <c r="D651" s="199">
        <v>44405</v>
      </c>
      <c r="E651" s="137">
        <v>159.14850000000001</v>
      </c>
      <c r="F651" s="200">
        <f t="shared" si="75"/>
        <v>159.035608643865</v>
      </c>
      <c r="G651" s="90">
        <f t="shared" si="76"/>
        <v>0.60542948949338615</v>
      </c>
      <c r="H651" s="90">
        <f t="shared" si="70"/>
        <v>159.64103813335839</v>
      </c>
      <c r="I651" s="90">
        <f t="shared" si="71"/>
        <v>-0.49253813335838004</v>
      </c>
      <c r="J651" s="90">
        <f t="shared" si="72"/>
        <v>0.49253813335838004</v>
      </c>
      <c r="K651" s="90">
        <f t="shared" si="73"/>
        <v>0.24259381281215736</v>
      </c>
      <c r="L651" s="91">
        <f t="shared" si="74"/>
        <v>3.0948336513280362E-3</v>
      </c>
    </row>
    <row r="652" spans="4:12" x14ac:dyDescent="0.3">
      <c r="D652" s="199">
        <v>44406</v>
      </c>
      <c r="E652" s="137">
        <v>160.62020000000001</v>
      </c>
      <c r="F652" s="200">
        <f t="shared" si="75"/>
        <v>159.92718359159474</v>
      </c>
      <c r="G652" s="90">
        <f t="shared" si="76"/>
        <v>0.63404403531702114</v>
      </c>
      <c r="H652" s="90">
        <f t="shared" si="70"/>
        <v>160.56122762691177</v>
      </c>
      <c r="I652" s="90">
        <f t="shared" si="71"/>
        <v>5.8972373088238328E-2</v>
      </c>
      <c r="J652" s="90">
        <f t="shared" si="72"/>
        <v>5.8972373088238328E-2</v>
      </c>
      <c r="K652" s="90">
        <f t="shared" si="73"/>
        <v>3.477740787658376E-3</v>
      </c>
      <c r="L652" s="91">
        <f t="shared" si="74"/>
        <v>3.6715415052551497E-4</v>
      </c>
    </row>
    <row r="653" spans="4:12" x14ac:dyDescent="0.3">
      <c r="D653" s="199">
        <v>44407</v>
      </c>
      <c r="E653" s="137">
        <v>161.12029999999999</v>
      </c>
      <c r="F653" s="200">
        <f t="shared" si="75"/>
        <v>161.22745522825366</v>
      </c>
      <c r="G653" s="90">
        <f t="shared" si="76"/>
        <v>0.70066679545121102</v>
      </c>
      <c r="H653" s="90">
        <f t="shared" si="70"/>
        <v>161.92812202370487</v>
      </c>
      <c r="I653" s="90">
        <f t="shared" si="71"/>
        <v>-0.80782202370488676</v>
      </c>
      <c r="J653" s="90">
        <f t="shared" si="72"/>
        <v>0.80782202370488676</v>
      </c>
      <c r="K653" s="90">
        <f t="shared" si="73"/>
        <v>0.65257642198265864</v>
      </c>
      <c r="L653" s="91">
        <f t="shared" si="74"/>
        <v>5.0137817748904818E-3</v>
      </c>
    </row>
    <row r="654" spans="4:12" x14ac:dyDescent="0.3">
      <c r="D654" s="199">
        <v>44410</v>
      </c>
      <c r="E654" s="137">
        <v>162.31299999999999</v>
      </c>
      <c r="F654" s="200">
        <f t="shared" si="75"/>
        <v>161.91937343636098</v>
      </c>
      <c r="G654" s="90">
        <f t="shared" si="76"/>
        <v>0.69979193671682238</v>
      </c>
      <c r="H654" s="90">
        <f t="shared" si="70"/>
        <v>162.61916537307781</v>
      </c>
      <c r="I654" s="90">
        <f t="shared" si="71"/>
        <v>-0.30616537307781755</v>
      </c>
      <c r="J654" s="90">
        <f t="shared" si="72"/>
        <v>0.30616537307781755</v>
      </c>
      <c r="K654" s="90">
        <f t="shared" si="73"/>
        <v>9.3737235671879207E-2</v>
      </c>
      <c r="L654" s="91">
        <f t="shared" si="74"/>
        <v>1.8862652595775912E-3</v>
      </c>
    </row>
    <row r="655" spans="4:12" x14ac:dyDescent="0.3">
      <c r="D655" s="199">
        <v>44411</v>
      </c>
      <c r="E655" s="137">
        <v>164.69839999999999</v>
      </c>
      <c r="F655" s="200">
        <f t="shared" si="75"/>
        <v>163.34991354937347</v>
      </c>
      <c r="G655" s="90">
        <f t="shared" si="76"/>
        <v>0.77286675434638852</v>
      </c>
      <c r="H655" s="90">
        <f t="shared" si="70"/>
        <v>164.12278030371985</v>
      </c>
      <c r="I655" s="90">
        <f t="shared" si="71"/>
        <v>0.57561969628014253</v>
      </c>
      <c r="J655" s="90">
        <f t="shared" si="72"/>
        <v>0.57561969628014253</v>
      </c>
      <c r="K655" s="90">
        <f t="shared" si="73"/>
        <v>0.33133803474564355</v>
      </c>
      <c r="L655" s="91">
        <f t="shared" si="74"/>
        <v>3.4949926427952096E-3</v>
      </c>
    </row>
    <row r="656" spans="4:12" x14ac:dyDescent="0.3">
      <c r="D656" s="199">
        <v>44412</v>
      </c>
      <c r="E656" s="137">
        <v>165.35249999999999</v>
      </c>
      <c r="F656" s="200">
        <f t="shared" si="75"/>
        <v>165.4475134034771</v>
      </c>
      <c r="G656" s="90">
        <f t="shared" si="76"/>
        <v>0.90534006432211311</v>
      </c>
      <c r="H656" s="90">
        <f t="shared" si="70"/>
        <v>166.35285346779921</v>
      </c>
      <c r="I656" s="90">
        <f t="shared" si="71"/>
        <v>-1.000353467799215</v>
      </c>
      <c r="J656" s="90">
        <f t="shared" si="72"/>
        <v>1.000353467799215</v>
      </c>
      <c r="K656" s="90">
        <f t="shared" si="73"/>
        <v>1.0007070605379149</v>
      </c>
      <c r="L656" s="91">
        <f t="shared" si="74"/>
        <v>6.0498236664048924E-3</v>
      </c>
    </row>
    <row r="657" spans="4:12" x14ac:dyDescent="0.3">
      <c r="D657" s="199">
        <v>44413</v>
      </c>
      <c r="E657" s="137">
        <v>167.21850000000001</v>
      </c>
      <c r="F657" s="200">
        <f t="shared" si="75"/>
        <v>166.44997205145768</v>
      </c>
      <c r="G657" s="90">
        <f t="shared" si="76"/>
        <v>0.91505192268795932</v>
      </c>
      <c r="H657" s="90">
        <f t="shared" si="70"/>
        <v>167.36502397414563</v>
      </c>
      <c r="I657" s="90">
        <f t="shared" si="71"/>
        <v>-0.14652397414562301</v>
      </c>
      <c r="J657" s="90">
        <f t="shared" si="72"/>
        <v>0.14652397414562301</v>
      </c>
      <c r="K657" s="90">
        <f t="shared" si="73"/>
        <v>2.1469274999427201E-2</v>
      </c>
      <c r="L657" s="91">
        <f t="shared" si="74"/>
        <v>8.7624260560657471E-4</v>
      </c>
    </row>
    <row r="658" spans="4:12" x14ac:dyDescent="0.3">
      <c r="D658" s="199">
        <v>44414</v>
      </c>
      <c r="E658" s="137">
        <v>166.20849999999999</v>
      </c>
      <c r="F658" s="200">
        <f t="shared" si="75"/>
        <v>167.74854153815039</v>
      </c>
      <c r="G658" s="90">
        <f t="shared" si="76"/>
        <v>0.95340367908843471</v>
      </c>
      <c r="H658" s="90">
        <f t="shared" si="70"/>
        <v>168.70194521723883</v>
      </c>
      <c r="I658" s="90">
        <f t="shared" si="71"/>
        <v>-2.4934452172388433</v>
      </c>
      <c r="J658" s="90">
        <f t="shared" si="72"/>
        <v>2.4934452172388433</v>
      </c>
      <c r="K658" s="90">
        <f t="shared" si="73"/>
        <v>6.2172690513712627</v>
      </c>
      <c r="L658" s="91">
        <f t="shared" si="74"/>
        <v>1.5001911558306847E-2</v>
      </c>
    </row>
    <row r="659" spans="4:12" x14ac:dyDescent="0.3">
      <c r="D659" s="199">
        <v>44417</v>
      </c>
      <c r="E659" s="137">
        <v>165.21780000000001</v>
      </c>
      <c r="F659" s="200">
        <f t="shared" si="75"/>
        <v>166.77308294327077</v>
      </c>
      <c r="G659" s="90">
        <f t="shared" si="76"/>
        <v>0.76051745169162865</v>
      </c>
      <c r="H659" s="90">
        <f t="shared" si="70"/>
        <v>167.53360039496241</v>
      </c>
      <c r="I659" s="90">
        <f t="shared" si="71"/>
        <v>-2.3158003949623946</v>
      </c>
      <c r="J659" s="90">
        <f t="shared" si="72"/>
        <v>2.3158003949623946</v>
      </c>
      <c r="K659" s="90">
        <f t="shared" si="73"/>
        <v>5.3629314693079833</v>
      </c>
      <c r="L659" s="91">
        <f t="shared" si="74"/>
        <v>1.4016651928317617E-2</v>
      </c>
    </row>
    <row r="660" spans="4:12" x14ac:dyDescent="0.3">
      <c r="D660" s="199">
        <v>44418</v>
      </c>
      <c r="E660" s="137">
        <v>165.6987</v>
      </c>
      <c r="F660" s="200">
        <f t="shared" si="75"/>
        <v>165.92239396135335</v>
      </c>
      <c r="G660" s="90">
        <f t="shared" si="76"/>
        <v>0.5993968083307244</v>
      </c>
      <c r="H660" s="90">
        <f t="shared" si="70"/>
        <v>166.52179076968409</v>
      </c>
      <c r="I660" s="90">
        <f t="shared" si="71"/>
        <v>-0.8230907696840859</v>
      </c>
      <c r="J660" s="90">
        <f t="shared" si="72"/>
        <v>0.8230907696840859</v>
      </c>
      <c r="K660" s="90">
        <f t="shared" si="73"/>
        <v>0.67747841513914098</v>
      </c>
      <c r="L660" s="91">
        <f t="shared" si="74"/>
        <v>4.967394250432175E-3</v>
      </c>
    </row>
    <row r="661" spans="4:12" x14ac:dyDescent="0.3">
      <c r="D661" s="199">
        <v>44419</v>
      </c>
      <c r="E661" s="137">
        <v>164.73689999999999</v>
      </c>
      <c r="F661" s="200">
        <f t="shared" si="75"/>
        <v>165.9858574466646</v>
      </c>
      <c r="G661" s="90">
        <f t="shared" si="76"/>
        <v>0.54580347602877655</v>
      </c>
      <c r="H661" s="90">
        <f t="shared" si="70"/>
        <v>166.53166092269336</v>
      </c>
      <c r="I661" s="90">
        <f t="shared" si="71"/>
        <v>-1.7947609226933707</v>
      </c>
      <c r="J661" s="90">
        <f t="shared" si="72"/>
        <v>1.7947609226933707</v>
      </c>
      <c r="K661" s="90">
        <f t="shared" si="73"/>
        <v>3.2211667696271595</v>
      </c>
      <c r="L661" s="91">
        <f t="shared" si="74"/>
        <v>1.0894711037377606E-2</v>
      </c>
    </row>
    <row r="662" spans="4:12" x14ac:dyDescent="0.3">
      <c r="D662" s="199">
        <v>44420</v>
      </c>
      <c r="E662" s="137">
        <v>164.1309</v>
      </c>
      <c r="F662" s="200">
        <f t="shared" si="75"/>
        <v>165.05234278082301</v>
      </c>
      <c r="G662" s="90">
        <f t="shared" si="76"/>
        <v>0.39787166184174039</v>
      </c>
      <c r="H662" s="90">
        <f t="shared" si="70"/>
        <v>165.45021444266476</v>
      </c>
      <c r="I662" s="90">
        <f t="shared" si="71"/>
        <v>-1.3193144426647621</v>
      </c>
      <c r="J662" s="90">
        <f t="shared" si="72"/>
        <v>1.3193144426647621</v>
      </c>
      <c r="K662" s="90">
        <f t="shared" si="73"/>
        <v>1.7405905986238317</v>
      </c>
      <c r="L662" s="91">
        <f t="shared" si="74"/>
        <v>8.0381844166135807E-3</v>
      </c>
    </row>
    <row r="663" spans="4:12" x14ac:dyDescent="0.3">
      <c r="D663" s="199">
        <v>44421</v>
      </c>
      <c r="E663" s="137">
        <v>165.14089999999999</v>
      </c>
      <c r="F663" s="200">
        <f t="shared" si="75"/>
        <v>164.6511973294734</v>
      </c>
      <c r="G663" s="90">
        <f t="shared" si="76"/>
        <v>0.31796995052260568</v>
      </c>
      <c r="H663" s="90">
        <f t="shared" si="70"/>
        <v>164.96916727999601</v>
      </c>
      <c r="I663" s="90">
        <f t="shared" si="71"/>
        <v>0.17173272000397333</v>
      </c>
      <c r="J663" s="90">
        <f t="shared" si="72"/>
        <v>0.17173272000397333</v>
      </c>
      <c r="K663" s="90">
        <f t="shared" si="73"/>
        <v>2.9492127119963102E-2</v>
      </c>
      <c r="L663" s="91">
        <f t="shared" si="74"/>
        <v>1.0399163381329115E-3</v>
      </c>
    </row>
    <row r="664" spans="4:12" x14ac:dyDescent="0.3">
      <c r="D664" s="199">
        <v>44424</v>
      </c>
      <c r="E664" s="137">
        <v>165.78530000000001</v>
      </c>
      <c r="F664" s="200">
        <f t="shared" si="75"/>
        <v>165.52415596041808</v>
      </c>
      <c r="G664" s="90">
        <f t="shared" si="76"/>
        <v>0.37346881856481312</v>
      </c>
      <c r="H664" s="90">
        <f t="shared" si="70"/>
        <v>165.8976247789829</v>
      </c>
      <c r="I664" s="90">
        <f t="shared" si="71"/>
        <v>-0.11232477898289517</v>
      </c>
      <c r="J664" s="90">
        <f t="shared" si="72"/>
        <v>0.11232477898289517</v>
      </c>
      <c r="K664" s="90">
        <f t="shared" si="73"/>
        <v>1.2616855973556248E-2</v>
      </c>
      <c r="L664" s="91">
        <f t="shared" si="74"/>
        <v>6.7753159648590775E-4</v>
      </c>
    </row>
    <row r="665" spans="4:12" x14ac:dyDescent="0.3">
      <c r="D665" s="199">
        <v>44425</v>
      </c>
      <c r="E665" s="137">
        <v>164.15020000000001</v>
      </c>
      <c r="F665" s="200">
        <f t="shared" si="75"/>
        <v>165.75705505485186</v>
      </c>
      <c r="G665" s="90">
        <f t="shared" si="76"/>
        <v>0.3594118461517094</v>
      </c>
      <c r="H665" s="90">
        <f t="shared" si="70"/>
        <v>166.11646690100358</v>
      </c>
      <c r="I665" s="90">
        <f t="shared" si="71"/>
        <v>-1.9662669010035643</v>
      </c>
      <c r="J665" s="90">
        <f t="shared" si="72"/>
        <v>1.9662669010035643</v>
      </c>
      <c r="K665" s="90">
        <f t="shared" si="73"/>
        <v>3.8662055259821604</v>
      </c>
      <c r="L665" s="91">
        <f t="shared" si="74"/>
        <v>1.19784618051246E-2</v>
      </c>
    </row>
    <row r="666" spans="4:12" x14ac:dyDescent="0.3">
      <c r="D666" s="199">
        <v>44426</v>
      </c>
      <c r="E666" s="137">
        <v>162.3707</v>
      </c>
      <c r="F666" s="200">
        <f t="shared" si="75"/>
        <v>164.0818294769214</v>
      </c>
      <c r="G666" s="90">
        <f t="shared" si="76"/>
        <v>0.15594810374349227</v>
      </c>
      <c r="H666" s="90">
        <f t="shared" si="70"/>
        <v>164.2377775806649</v>
      </c>
      <c r="I666" s="90">
        <f t="shared" si="71"/>
        <v>-1.8670775806648976</v>
      </c>
      <c r="J666" s="90">
        <f t="shared" si="72"/>
        <v>1.8670775806648976</v>
      </c>
      <c r="K666" s="90">
        <f t="shared" si="73"/>
        <v>3.485978692221487</v>
      </c>
      <c r="L666" s="91">
        <f t="shared" si="74"/>
        <v>1.1498857741359109E-2</v>
      </c>
    </row>
    <row r="667" spans="4:12" x14ac:dyDescent="0.3">
      <c r="D667" s="199">
        <v>44427</v>
      </c>
      <c r="E667" s="137">
        <v>159.27359999999999</v>
      </c>
      <c r="F667" s="200">
        <f t="shared" si="75"/>
        <v>161.87603848299483</v>
      </c>
      <c r="G667" s="90">
        <f t="shared" si="76"/>
        <v>-8.0225806023513951E-2</v>
      </c>
      <c r="H667" s="90">
        <f t="shared" si="70"/>
        <v>161.79581267697131</v>
      </c>
      <c r="I667" s="90">
        <f t="shared" si="71"/>
        <v>-2.5222126769713213</v>
      </c>
      <c r="J667" s="90">
        <f t="shared" si="72"/>
        <v>2.5222126769713213</v>
      </c>
      <c r="K667" s="90">
        <f t="shared" si="73"/>
        <v>6.3615567878748394</v>
      </c>
      <c r="L667" s="91">
        <f t="shared" si="74"/>
        <v>1.5835723415376569E-2</v>
      </c>
    </row>
    <row r="668" spans="4:12" x14ac:dyDescent="0.3">
      <c r="D668" s="199">
        <v>44428</v>
      </c>
      <c r="E668" s="137">
        <v>161.3896</v>
      </c>
      <c r="F668" s="200">
        <f t="shared" si="75"/>
        <v>159.63261935518119</v>
      </c>
      <c r="G668" s="90">
        <f t="shared" si="76"/>
        <v>-0.29654513820252637</v>
      </c>
      <c r="H668" s="90">
        <f t="shared" si="70"/>
        <v>159.33607421697866</v>
      </c>
      <c r="I668" s="90">
        <f t="shared" si="71"/>
        <v>2.0535257830213425</v>
      </c>
      <c r="J668" s="90">
        <f t="shared" si="72"/>
        <v>2.0535257830213425</v>
      </c>
      <c r="K668" s="90">
        <f t="shared" si="73"/>
        <v>4.2169681415334175</v>
      </c>
      <c r="L668" s="91">
        <f t="shared" si="74"/>
        <v>1.2724027961041743E-2</v>
      </c>
    </row>
    <row r="669" spans="4:12" x14ac:dyDescent="0.3">
      <c r="D669" s="199">
        <v>44431</v>
      </c>
      <c r="E669" s="137">
        <v>163.24600000000001</v>
      </c>
      <c r="F669" s="200">
        <f t="shared" si="75"/>
        <v>161.52364388943798</v>
      </c>
      <c r="G669" s="90">
        <f t="shared" si="76"/>
        <v>-7.7788170956595099E-2</v>
      </c>
      <c r="H669" s="90">
        <f t="shared" si="70"/>
        <v>161.44585571848137</v>
      </c>
      <c r="I669" s="90">
        <f t="shared" si="71"/>
        <v>1.8001442815186408</v>
      </c>
      <c r="J669" s="90">
        <f t="shared" si="72"/>
        <v>1.8001442815186408</v>
      </c>
      <c r="K669" s="90">
        <f t="shared" si="73"/>
        <v>3.2405194342842636</v>
      </c>
      <c r="L669" s="91">
        <f t="shared" si="74"/>
        <v>1.1027187689245928E-2</v>
      </c>
    </row>
    <row r="670" spans="4:12" x14ac:dyDescent="0.3">
      <c r="D670" s="199">
        <v>44432</v>
      </c>
      <c r="E670" s="137">
        <v>163.49610000000001</v>
      </c>
      <c r="F670" s="200">
        <f t="shared" si="75"/>
        <v>163.23378946323473</v>
      </c>
      <c r="G670" s="90">
        <f t="shared" si="76"/>
        <v>0.10100520351873954</v>
      </c>
      <c r="H670" s="90">
        <f t="shared" si="70"/>
        <v>163.33479466675348</v>
      </c>
      <c r="I670" s="90">
        <f t="shared" si="71"/>
        <v>0.16130533324653129</v>
      </c>
      <c r="J670" s="90">
        <f t="shared" si="72"/>
        <v>0.16130533324653129</v>
      </c>
      <c r="K670" s="90">
        <f t="shared" si="73"/>
        <v>2.6019410533774514E-2</v>
      </c>
      <c r="L670" s="91">
        <f t="shared" si="74"/>
        <v>9.8660049534228197E-4</v>
      </c>
    </row>
    <row r="671" spans="4:12" x14ac:dyDescent="0.3">
      <c r="D671" s="199">
        <v>44433</v>
      </c>
      <c r="E671" s="137">
        <v>163.3614</v>
      </c>
      <c r="F671" s="200">
        <f t="shared" si="75"/>
        <v>163.54996416281503</v>
      </c>
      <c r="G671" s="90">
        <f t="shared" si="76"/>
        <v>0.12252215312489573</v>
      </c>
      <c r="H671" s="90">
        <f t="shared" si="70"/>
        <v>163.67248631593992</v>
      </c>
      <c r="I671" s="90">
        <f t="shared" si="71"/>
        <v>-0.31108631593991731</v>
      </c>
      <c r="J671" s="90">
        <f t="shared" si="72"/>
        <v>0.31108631593991731</v>
      </c>
      <c r="K671" s="90">
        <f t="shared" si="73"/>
        <v>9.6774695965070046E-2</v>
      </c>
      <c r="L671" s="91">
        <f t="shared" si="74"/>
        <v>1.9042828718406999E-3</v>
      </c>
    </row>
    <row r="672" spans="4:12" x14ac:dyDescent="0.3">
      <c r="D672" s="199">
        <v>44434</v>
      </c>
      <c r="E672" s="137">
        <v>160.55279999999999</v>
      </c>
      <c r="F672" s="200">
        <f t="shared" si="75"/>
        <v>162.89769772249991</v>
      </c>
      <c r="G672" s="90">
        <f t="shared" si="76"/>
        <v>4.5043293780894472E-2</v>
      </c>
      <c r="H672" s="90">
        <f t="shared" si="70"/>
        <v>162.94274101628082</v>
      </c>
      <c r="I672" s="90">
        <f t="shared" si="71"/>
        <v>-2.3899410162808294</v>
      </c>
      <c r="J672" s="90">
        <f t="shared" si="72"/>
        <v>2.3899410162808294</v>
      </c>
      <c r="K672" s="90">
        <f t="shared" si="73"/>
        <v>5.711818061301444</v>
      </c>
      <c r="L672" s="91">
        <f t="shared" si="74"/>
        <v>1.4885701253922882E-2</v>
      </c>
    </row>
    <row r="673" spans="4:12" x14ac:dyDescent="0.3">
      <c r="D673" s="199">
        <v>44435</v>
      </c>
      <c r="E673" s="137">
        <v>161.45359999999999</v>
      </c>
      <c r="F673" s="200">
        <f t="shared" si="75"/>
        <v>160.76899463502471</v>
      </c>
      <c r="G673" s="90">
        <f t="shared" si="76"/>
        <v>-0.1723313443447152</v>
      </c>
      <c r="H673" s="90">
        <f t="shared" si="70"/>
        <v>160.59666329068</v>
      </c>
      <c r="I673" s="90">
        <f t="shared" si="71"/>
        <v>0.85693670931999577</v>
      </c>
      <c r="J673" s="90">
        <f t="shared" si="72"/>
        <v>0.85693670931999577</v>
      </c>
      <c r="K673" s="90">
        <f t="shared" si="73"/>
        <v>0.73434052378018289</v>
      </c>
      <c r="L673" s="91">
        <f t="shared" si="74"/>
        <v>5.3076345731528796E-3</v>
      </c>
    </row>
    <row r="674" spans="4:12" x14ac:dyDescent="0.3">
      <c r="D674" s="199">
        <v>44438</v>
      </c>
      <c r="E674" s="137">
        <v>161.88720000000001</v>
      </c>
      <c r="F674" s="200">
        <f t="shared" si="75"/>
        <v>161.40245492452425</v>
      </c>
      <c r="G674" s="90">
        <f t="shared" si="76"/>
        <v>-9.1752180960289823E-2</v>
      </c>
      <c r="H674" s="90">
        <f t="shared" si="70"/>
        <v>161.31070274356395</v>
      </c>
      <c r="I674" s="90">
        <f t="shared" si="71"/>
        <v>0.5764972564360562</v>
      </c>
      <c r="J674" s="90">
        <f t="shared" si="72"/>
        <v>0.5764972564360562</v>
      </c>
      <c r="K674" s="90">
        <f t="shared" si="73"/>
        <v>0.33234908667829993</v>
      </c>
      <c r="L674" s="91">
        <f t="shared" si="74"/>
        <v>3.5611046236889402E-3</v>
      </c>
    </row>
    <row r="675" spans="4:12" x14ac:dyDescent="0.3">
      <c r="D675" s="199">
        <v>44439</v>
      </c>
      <c r="E675" s="137">
        <v>158.7175</v>
      </c>
      <c r="F675" s="200">
        <f t="shared" si="75"/>
        <v>161.17985825523178</v>
      </c>
      <c r="G675" s="90">
        <f t="shared" si="76"/>
        <v>-0.104836629793508</v>
      </c>
      <c r="H675" s="90">
        <f t="shared" si="70"/>
        <v>161.07502162543827</v>
      </c>
      <c r="I675" s="90">
        <f t="shared" si="71"/>
        <v>-2.3575216254382667</v>
      </c>
      <c r="J675" s="90">
        <f t="shared" si="72"/>
        <v>2.3575216254382667</v>
      </c>
      <c r="K675" s="90">
        <f t="shared" si="73"/>
        <v>5.5579082144090872</v>
      </c>
      <c r="L675" s="91">
        <f t="shared" si="74"/>
        <v>1.4853570812533379E-2</v>
      </c>
    </row>
    <row r="676" spans="4:12" x14ac:dyDescent="0.3">
      <c r="D676" s="199">
        <v>44440</v>
      </c>
      <c r="E676" s="137">
        <v>158.54409999999999</v>
      </c>
      <c r="F676" s="200">
        <f t="shared" si="75"/>
        <v>158.59895069616519</v>
      </c>
      <c r="G676" s="90">
        <f t="shared" si="76"/>
        <v>-0.35244372272081603</v>
      </c>
      <c r="H676" s="90">
        <f t="shared" si="70"/>
        <v>158.24650697344438</v>
      </c>
      <c r="I676" s="90">
        <f t="shared" si="71"/>
        <v>0.29759302655560305</v>
      </c>
      <c r="J676" s="90">
        <f t="shared" si="72"/>
        <v>0.29759302655560305</v>
      </c>
      <c r="K676" s="90">
        <f t="shared" si="73"/>
        <v>8.8561609454523862E-2</v>
      </c>
      <c r="L676" s="91">
        <f t="shared" si="74"/>
        <v>1.8770362729083143E-3</v>
      </c>
    </row>
    <row r="677" spans="4:12" x14ac:dyDescent="0.3">
      <c r="D677" s="199">
        <v>44441</v>
      </c>
      <c r="E677" s="137">
        <v>157.6866</v>
      </c>
      <c r="F677" s="200">
        <f t="shared" si="75"/>
        <v>158.09064502182335</v>
      </c>
      <c r="G677" s="90">
        <f t="shared" si="76"/>
        <v>-0.36802991788291856</v>
      </c>
      <c r="H677" s="90">
        <f t="shared" si="70"/>
        <v>157.72261510394043</v>
      </c>
      <c r="I677" s="90">
        <f t="shared" si="71"/>
        <v>-3.6015103940428617E-2</v>
      </c>
      <c r="J677" s="90">
        <f t="shared" si="72"/>
        <v>3.6015103940428617E-2</v>
      </c>
      <c r="K677" s="90">
        <f t="shared" si="73"/>
        <v>1.2970877118398769E-3</v>
      </c>
      <c r="L677" s="91">
        <f t="shared" si="74"/>
        <v>2.283967308600009E-4</v>
      </c>
    </row>
    <row r="678" spans="4:12" x14ac:dyDescent="0.3">
      <c r="D678" s="199">
        <v>44442</v>
      </c>
      <c r="E678" s="137">
        <v>157.32040000000001</v>
      </c>
      <c r="F678" s="200">
        <f t="shared" si="75"/>
        <v>157.31893606569366</v>
      </c>
      <c r="G678" s="90">
        <f t="shared" si="76"/>
        <v>-0.40839782170759531</v>
      </c>
      <c r="H678" s="90">
        <f t="shared" si="70"/>
        <v>156.91053824398605</v>
      </c>
      <c r="I678" s="90">
        <f t="shared" si="71"/>
        <v>0.40986175601395303</v>
      </c>
      <c r="J678" s="90">
        <f t="shared" si="72"/>
        <v>0.40986175601395303</v>
      </c>
      <c r="K678" s="90">
        <f t="shared" si="73"/>
        <v>0.16798665904284116</v>
      </c>
      <c r="L678" s="91">
        <f t="shared" si="74"/>
        <v>2.6052676958230022E-3</v>
      </c>
    </row>
    <row r="679" spans="4:12" x14ac:dyDescent="0.3">
      <c r="D679" s="199">
        <v>44446</v>
      </c>
      <c r="E679" s="137">
        <v>156.6942</v>
      </c>
      <c r="F679" s="200">
        <f t="shared" si="75"/>
        <v>156.86844174263393</v>
      </c>
      <c r="G679" s="90">
        <f t="shared" si="76"/>
        <v>-0.41260747184280872</v>
      </c>
      <c r="H679" s="90">
        <f t="shared" si="70"/>
        <v>156.45583427079112</v>
      </c>
      <c r="I679" s="90">
        <f t="shared" si="71"/>
        <v>0.23836572920887988</v>
      </c>
      <c r="J679" s="90">
        <f t="shared" si="72"/>
        <v>0.23836572920887988</v>
      </c>
      <c r="K679" s="90">
        <f t="shared" si="73"/>
        <v>5.6818220861281056E-2</v>
      </c>
      <c r="L679" s="91">
        <f t="shared" si="74"/>
        <v>1.5212160323029181E-3</v>
      </c>
    </row>
    <row r="680" spans="4:12" x14ac:dyDescent="0.3">
      <c r="D680" s="199">
        <v>44447</v>
      </c>
      <c r="E680" s="137">
        <v>154.8348</v>
      </c>
      <c r="F680" s="200">
        <f t="shared" si="75"/>
        <v>155.99223402252574</v>
      </c>
      <c r="G680" s="90">
        <f t="shared" si="76"/>
        <v>-0.45896749666934766</v>
      </c>
      <c r="H680" s="90">
        <f t="shared" si="70"/>
        <v>155.53326652585639</v>
      </c>
      <c r="I680" s="90">
        <f t="shared" si="71"/>
        <v>-0.69846652585638935</v>
      </c>
      <c r="J680" s="90">
        <f t="shared" si="72"/>
        <v>0.69846652585638935</v>
      </c>
      <c r="K680" s="90">
        <f t="shared" si="73"/>
        <v>0.48785548774189419</v>
      </c>
      <c r="L680" s="91">
        <f t="shared" si="74"/>
        <v>4.5110435500054858E-3</v>
      </c>
    </row>
    <row r="681" spans="4:12" x14ac:dyDescent="0.3">
      <c r="D681" s="199">
        <v>44448</v>
      </c>
      <c r="E681" s="137">
        <v>157.36859999999999</v>
      </c>
      <c r="F681" s="200">
        <f t="shared" si="75"/>
        <v>154.97438600266452</v>
      </c>
      <c r="G681" s="90">
        <f t="shared" si="76"/>
        <v>-0.51485554898853481</v>
      </c>
      <c r="H681" s="90">
        <f t="shared" si="70"/>
        <v>154.459530453676</v>
      </c>
      <c r="I681" s="90">
        <f t="shared" si="71"/>
        <v>2.9090695463239911</v>
      </c>
      <c r="J681" s="90">
        <f t="shared" si="72"/>
        <v>2.9090695463239911</v>
      </c>
      <c r="K681" s="90">
        <f t="shared" si="73"/>
        <v>8.4626856253496712</v>
      </c>
      <c r="L681" s="91">
        <f t="shared" si="74"/>
        <v>1.8485705193564607E-2</v>
      </c>
    </row>
    <row r="682" spans="4:12" x14ac:dyDescent="0.3">
      <c r="D682" s="199">
        <v>44449</v>
      </c>
      <c r="E682" s="137">
        <v>157.6095</v>
      </c>
      <c r="F682" s="200">
        <f t="shared" si="75"/>
        <v>157.00489556080919</v>
      </c>
      <c r="G682" s="90">
        <f t="shared" si="76"/>
        <v>-0.26031903827521408</v>
      </c>
      <c r="H682" s="90">
        <f t="shared" si="70"/>
        <v>156.74457652253398</v>
      </c>
      <c r="I682" s="90">
        <f t="shared" si="71"/>
        <v>0.8649234774660215</v>
      </c>
      <c r="J682" s="90">
        <f t="shared" si="72"/>
        <v>0.8649234774660215</v>
      </c>
      <c r="K682" s="90">
        <f t="shared" si="73"/>
        <v>0.74809262187191539</v>
      </c>
      <c r="L682" s="91">
        <f t="shared" si="74"/>
        <v>5.487762333273194E-3</v>
      </c>
    </row>
    <row r="683" spans="4:12" x14ac:dyDescent="0.3">
      <c r="D683" s="199">
        <v>44452</v>
      </c>
      <c r="E683" s="137">
        <v>153.6883</v>
      </c>
      <c r="F683" s="200">
        <f t="shared" si="75"/>
        <v>156.61700476937983</v>
      </c>
      <c r="G683" s="90">
        <f t="shared" si="76"/>
        <v>-0.27307621359062828</v>
      </c>
      <c r="H683" s="90">
        <f t="shared" si="70"/>
        <v>156.3439285557892</v>
      </c>
      <c r="I683" s="90">
        <f t="shared" si="71"/>
        <v>-2.6556285557892068</v>
      </c>
      <c r="J683" s="90">
        <f t="shared" si="72"/>
        <v>2.6556285557892068</v>
      </c>
      <c r="K683" s="90">
        <f t="shared" si="73"/>
        <v>7.0523630263230679</v>
      </c>
      <c r="L683" s="91">
        <f t="shared" si="74"/>
        <v>1.7279315053840838E-2</v>
      </c>
    </row>
    <row r="684" spans="4:12" x14ac:dyDescent="0.3">
      <c r="D684" s="199">
        <v>44453</v>
      </c>
      <c r="E684" s="137">
        <v>152.95609999999999</v>
      </c>
      <c r="F684" s="200">
        <f t="shared" si="75"/>
        <v>153.3233990291275</v>
      </c>
      <c r="G684" s="90">
        <f t="shared" si="76"/>
        <v>-0.57512916625679866</v>
      </c>
      <c r="H684" s="90">
        <f t="shared" si="70"/>
        <v>152.7482698628707</v>
      </c>
      <c r="I684" s="90">
        <f t="shared" si="71"/>
        <v>0.20783013712929232</v>
      </c>
      <c r="J684" s="90">
        <f t="shared" si="72"/>
        <v>0.20783013712929232</v>
      </c>
      <c r="K684" s="90">
        <f t="shared" si="73"/>
        <v>4.319336589918045E-2</v>
      </c>
      <c r="L684" s="91">
        <f t="shared" si="74"/>
        <v>1.3587567748477656E-3</v>
      </c>
    </row>
    <row r="685" spans="4:12" x14ac:dyDescent="0.3">
      <c r="D685" s="199">
        <v>44454</v>
      </c>
      <c r="E685" s="137">
        <v>152.1371</v>
      </c>
      <c r="F685" s="200">
        <f t="shared" si="75"/>
        <v>152.33219666699458</v>
      </c>
      <c r="G685" s="90">
        <f t="shared" si="76"/>
        <v>-0.61673648584441132</v>
      </c>
      <c r="H685" s="90">
        <f t="shared" si="70"/>
        <v>151.71546018115018</v>
      </c>
      <c r="I685" s="90">
        <f t="shared" si="71"/>
        <v>0.42163981884982604</v>
      </c>
      <c r="J685" s="90">
        <f t="shared" si="72"/>
        <v>0.42163981884982604</v>
      </c>
      <c r="K685" s="90">
        <f t="shared" si="73"/>
        <v>0.17778013683971411</v>
      </c>
      <c r="L685" s="91">
        <f t="shared" si="74"/>
        <v>2.7714464049191554E-3</v>
      </c>
    </row>
    <row r="686" spans="4:12" x14ac:dyDescent="0.3">
      <c r="D686" s="199">
        <v>44455</v>
      </c>
      <c r="E686" s="137">
        <v>151.83850000000001</v>
      </c>
      <c r="F686" s="200">
        <f t="shared" si="75"/>
        <v>151.5839908113245</v>
      </c>
      <c r="G686" s="90">
        <f t="shared" si="76"/>
        <v>-0.62988342282697807</v>
      </c>
      <c r="H686" s="90">
        <f t="shared" si="70"/>
        <v>150.95410738849753</v>
      </c>
      <c r="I686" s="90">
        <f t="shared" si="71"/>
        <v>0.88439261150247717</v>
      </c>
      <c r="J686" s="90">
        <f t="shared" si="72"/>
        <v>0.88439261150247717</v>
      </c>
      <c r="K686" s="90">
        <f t="shared" si="73"/>
        <v>0.78215029128017155</v>
      </c>
      <c r="L686" s="91">
        <f t="shared" si="74"/>
        <v>5.8245610402004573E-3</v>
      </c>
    </row>
    <row r="687" spans="4:12" x14ac:dyDescent="0.3">
      <c r="D687" s="199">
        <v>44456</v>
      </c>
      <c r="E687" s="137">
        <v>150.70160000000001</v>
      </c>
      <c r="F687" s="200">
        <f t="shared" si="75"/>
        <v>151.10721326173845</v>
      </c>
      <c r="G687" s="90">
        <f t="shared" si="76"/>
        <v>-0.61457283550288488</v>
      </c>
      <c r="H687" s="90">
        <f t="shared" si="70"/>
        <v>150.49264042623557</v>
      </c>
      <c r="I687" s="90">
        <f t="shared" si="71"/>
        <v>0.20895957376444585</v>
      </c>
      <c r="J687" s="90">
        <f t="shared" si="72"/>
        <v>0.20895957376444585</v>
      </c>
      <c r="K687" s="90">
        <f t="shared" si="73"/>
        <v>4.3664103467818884E-2</v>
      </c>
      <c r="L687" s="91">
        <f t="shared" si="74"/>
        <v>1.3865783360259335E-3</v>
      </c>
    </row>
    <row r="688" spans="4:12" x14ac:dyDescent="0.3">
      <c r="D688" s="199">
        <v>44459</v>
      </c>
      <c r="E688" s="137">
        <v>148.61099999999999</v>
      </c>
      <c r="F688" s="200">
        <f t="shared" si="75"/>
        <v>149.79182173159771</v>
      </c>
      <c r="G688" s="90">
        <f t="shared" si="76"/>
        <v>-0.6846547049666708</v>
      </c>
      <c r="H688" s="90">
        <f t="shared" si="70"/>
        <v>149.10716702663103</v>
      </c>
      <c r="I688" s="90">
        <f t="shared" si="71"/>
        <v>-0.49616702663104206</v>
      </c>
      <c r="J688" s="90">
        <f t="shared" si="72"/>
        <v>0.49616702663104206</v>
      </c>
      <c r="K688" s="90">
        <f t="shared" si="73"/>
        <v>0.2461817183158892</v>
      </c>
      <c r="L688" s="91">
        <f t="shared" si="74"/>
        <v>3.3386965071969242E-3</v>
      </c>
    </row>
    <row r="689" spans="4:12" x14ac:dyDescent="0.3">
      <c r="D689" s="199">
        <v>44460</v>
      </c>
      <c r="E689" s="137">
        <v>149.3528</v>
      </c>
      <c r="F689" s="200">
        <f t="shared" si="75"/>
        <v>148.21163623602666</v>
      </c>
      <c r="G689" s="90">
        <f t="shared" si="76"/>
        <v>-0.7742077840271081</v>
      </c>
      <c r="H689" s="90">
        <f t="shared" si="70"/>
        <v>147.43742845199955</v>
      </c>
      <c r="I689" s="90">
        <f t="shared" si="71"/>
        <v>1.9153715480004507</v>
      </c>
      <c r="J689" s="90">
        <f t="shared" si="72"/>
        <v>1.9153715480004507</v>
      </c>
      <c r="K689" s="90">
        <f t="shared" si="73"/>
        <v>3.6686481668896431</v>
      </c>
      <c r="L689" s="91">
        <f t="shared" si="74"/>
        <v>1.2824476996751656E-2</v>
      </c>
    </row>
    <row r="690" spans="4:12" x14ac:dyDescent="0.3">
      <c r="D690" s="199">
        <v>44461</v>
      </c>
      <c r="E690" s="137">
        <v>151.68430000000001</v>
      </c>
      <c r="F690" s="200">
        <f t="shared" si="75"/>
        <v>149.1997337727783</v>
      </c>
      <c r="G690" s="90">
        <f t="shared" si="76"/>
        <v>-0.59797725194923346</v>
      </c>
      <c r="H690" s="90">
        <f t="shared" si="70"/>
        <v>148.60175652082907</v>
      </c>
      <c r="I690" s="90">
        <f t="shared" si="71"/>
        <v>3.082543479170937</v>
      </c>
      <c r="J690" s="90">
        <f t="shared" si="72"/>
        <v>3.082543479170937</v>
      </c>
      <c r="K690" s="90">
        <f t="shared" si="73"/>
        <v>9.502074300979265</v>
      </c>
      <c r="L690" s="91">
        <f t="shared" si="74"/>
        <v>2.0322099776779384E-2</v>
      </c>
    </row>
    <row r="691" spans="4:12" x14ac:dyDescent="0.3">
      <c r="D691" s="199">
        <v>44462</v>
      </c>
      <c r="E691" s="137">
        <v>153.74610000000001</v>
      </c>
      <c r="F691" s="200">
        <f t="shared" si="75"/>
        <v>151.61827819844063</v>
      </c>
      <c r="G691" s="90">
        <f t="shared" si="76"/>
        <v>-0.29632508418807685</v>
      </c>
      <c r="H691" s="90">
        <f t="shared" si="70"/>
        <v>151.32195311425255</v>
      </c>
      <c r="I691" s="90">
        <f t="shared" si="71"/>
        <v>2.4241468857474615</v>
      </c>
      <c r="J691" s="90">
        <f t="shared" si="72"/>
        <v>2.4241468857474615</v>
      </c>
      <c r="K691" s="90">
        <f t="shared" si="73"/>
        <v>5.876488123679116</v>
      </c>
      <c r="L691" s="91">
        <f t="shared" si="74"/>
        <v>1.5767208961706743E-2</v>
      </c>
    </row>
    <row r="692" spans="4:12" x14ac:dyDescent="0.3">
      <c r="D692" s="199">
        <v>44463</v>
      </c>
      <c r="E692" s="137">
        <v>144.12129999999999</v>
      </c>
      <c r="F692" s="200">
        <f t="shared" si="75"/>
        <v>151.58407993264956</v>
      </c>
      <c r="G692" s="90">
        <f t="shared" si="76"/>
        <v>-0.2701124023483768</v>
      </c>
      <c r="H692" s="90">
        <f t="shared" si="70"/>
        <v>151.31396753030117</v>
      </c>
      <c r="I692" s="90">
        <f t="shared" si="71"/>
        <v>-7.1926675303011791</v>
      </c>
      <c r="J692" s="90">
        <f t="shared" si="72"/>
        <v>7.1926675303011791</v>
      </c>
      <c r="K692" s="90">
        <f t="shared" si="73"/>
        <v>51.734466201448861</v>
      </c>
      <c r="L692" s="91">
        <f t="shared" si="74"/>
        <v>4.99070403215984E-2</v>
      </c>
    </row>
    <row r="693" spans="4:12" x14ac:dyDescent="0.3">
      <c r="D693" s="199">
        <v>44466</v>
      </c>
      <c r="E693" s="137">
        <v>142.62799999999999</v>
      </c>
      <c r="F693" s="200">
        <f t="shared" si="75"/>
        <v>143.6065500781213</v>
      </c>
      <c r="G693" s="90">
        <f t="shared" si="76"/>
        <v>-1.0408541475663649</v>
      </c>
      <c r="H693" s="90">
        <f t="shared" si="70"/>
        <v>142.56569593055494</v>
      </c>
      <c r="I693" s="90">
        <f t="shared" si="71"/>
        <v>6.2304069445048071E-2</v>
      </c>
      <c r="J693" s="90">
        <f t="shared" si="72"/>
        <v>6.2304069445048071E-2</v>
      </c>
      <c r="K693" s="90">
        <f t="shared" si="73"/>
        <v>3.8817970694133728E-3</v>
      </c>
      <c r="L693" s="91">
        <f t="shared" si="74"/>
        <v>4.3682916008811791E-4</v>
      </c>
    </row>
    <row r="694" spans="4:12" x14ac:dyDescent="0.3">
      <c r="D694" s="199">
        <v>44467</v>
      </c>
      <c r="E694" s="137">
        <v>139.98820000000001</v>
      </c>
      <c r="F694" s="200">
        <f t="shared" si="75"/>
        <v>141.26735668194692</v>
      </c>
      <c r="G694" s="90">
        <f t="shared" si="76"/>
        <v>-1.1706880724271664</v>
      </c>
      <c r="H694" s="90">
        <f t="shared" si="70"/>
        <v>140.09666860951975</v>
      </c>
      <c r="I694" s="90">
        <f t="shared" si="71"/>
        <v>-0.10846860951974691</v>
      </c>
      <c r="J694" s="90">
        <f t="shared" si="72"/>
        <v>0.10846860951974691</v>
      </c>
      <c r="K694" s="90">
        <f t="shared" si="73"/>
        <v>1.1765439251147329E-2</v>
      </c>
      <c r="L694" s="91">
        <f t="shared" si="74"/>
        <v>7.7484109031866191E-4</v>
      </c>
    </row>
    <row r="695" spans="4:12" x14ac:dyDescent="0.3">
      <c r="D695" s="199">
        <v>44468</v>
      </c>
      <c r="E695" s="137">
        <v>140.68180000000001</v>
      </c>
      <c r="F695" s="200">
        <f t="shared" si="75"/>
        <v>139.19036954205828</v>
      </c>
      <c r="G695" s="90">
        <f t="shared" si="76"/>
        <v>-1.2613179791733142</v>
      </c>
      <c r="H695" s="90">
        <f t="shared" si="70"/>
        <v>137.92905156288495</v>
      </c>
      <c r="I695" s="90">
        <f t="shared" si="71"/>
        <v>2.7527484371150592</v>
      </c>
      <c r="J695" s="90">
        <f t="shared" si="72"/>
        <v>2.7527484371150592</v>
      </c>
      <c r="K695" s="90">
        <f t="shared" si="73"/>
        <v>7.5776239580394016</v>
      </c>
      <c r="L695" s="91">
        <f t="shared" si="74"/>
        <v>1.956719658914699E-2</v>
      </c>
    </row>
    <row r="696" spans="4:12" x14ac:dyDescent="0.3">
      <c r="D696" s="199">
        <v>44469</v>
      </c>
      <c r="E696" s="137">
        <v>139.92070000000001</v>
      </c>
      <c r="F696" s="200">
        <f t="shared" si="75"/>
        <v>139.52052561666136</v>
      </c>
      <c r="G696" s="90">
        <f t="shared" si="76"/>
        <v>-1.1021705737956748</v>
      </c>
      <c r="H696" s="90">
        <f t="shared" si="70"/>
        <v>138.4183550428657</v>
      </c>
      <c r="I696" s="90">
        <f t="shared" si="71"/>
        <v>1.5023449571343122</v>
      </c>
      <c r="J696" s="90">
        <f t="shared" si="72"/>
        <v>1.5023449571343122</v>
      </c>
      <c r="K696" s="90">
        <f t="shared" si="73"/>
        <v>2.2570403702268984</v>
      </c>
      <c r="L696" s="91">
        <f t="shared" si="74"/>
        <v>1.073711721806932E-2</v>
      </c>
    </row>
    <row r="697" spans="4:12" x14ac:dyDescent="0.3">
      <c r="D697" s="199">
        <v>44470</v>
      </c>
      <c r="E697" s="137">
        <v>141.68379999999999</v>
      </c>
      <c r="F697" s="200">
        <f t="shared" si="75"/>
        <v>139.3915835409635</v>
      </c>
      <c r="G697" s="90">
        <f t="shared" si="76"/>
        <v>-1.0048477239858937</v>
      </c>
      <c r="H697" s="90">
        <f t="shared" si="70"/>
        <v>138.38673581697759</v>
      </c>
      <c r="I697" s="90">
        <f t="shared" si="71"/>
        <v>3.2970641830223997</v>
      </c>
      <c r="J697" s="90">
        <f t="shared" si="72"/>
        <v>3.2970641830223997</v>
      </c>
      <c r="K697" s="90">
        <f t="shared" si="73"/>
        <v>10.870632226969164</v>
      </c>
      <c r="L697" s="91">
        <f t="shared" si="74"/>
        <v>2.3270579861793657E-2</v>
      </c>
    </row>
    <row r="698" spans="4:12" x14ac:dyDescent="0.3">
      <c r="D698" s="199">
        <v>44473</v>
      </c>
      <c r="E698" s="137">
        <v>141.76089999999999</v>
      </c>
      <c r="F698" s="200">
        <f t="shared" si="75"/>
        <v>140.89534182081127</v>
      </c>
      <c r="G698" s="90">
        <f t="shared" si="76"/>
        <v>-0.75398712360252707</v>
      </c>
      <c r="H698" s="90">
        <f t="shared" si="70"/>
        <v>140.14135469720875</v>
      </c>
      <c r="I698" s="90">
        <f t="shared" si="71"/>
        <v>1.6195453027912379</v>
      </c>
      <c r="J698" s="90">
        <f t="shared" si="72"/>
        <v>1.6195453027912379</v>
      </c>
      <c r="K698" s="90">
        <f t="shared" si="73"/>
        <v>2.6229269877931625</v>
      </c>
      <c r="L698" s="91">
        <f t="shared" si="74"/>
        <v>1.1424485191553087E-2</v>
      </c>
    </row>
    <row r="699" spans="4:12" x14ac:dyDescent="0.3">
      <c r="D699" s="199">
        <v>44474</v>
      </c>
      <c r="E699" s="137">
        <v>143.99600000000001</v>
      </c>
      <c r="F699" s="200">
        <f t="shared" si="75"/>
        <v>141.604730301118</v>
      </c>
      <c r="G699" s="90">
        <f t="shared" si="76"/>
        <v>-0.60764956321160157</v>
      </c>
      <c r="H699" s="90">
        <f t="shared" si="70"/>
        <v>140.9970807379064</v>
      </c>
      <c r="I699" s="90">
        <f t="shared" si="71"/>
        <v>2.998919262093608</v>
      </c>
      <c r="J699" s="90">
        <f t="shared" si="72"/>
        <v>2.998919262093608</v>
      </c>
      <c r="K699" s="90">
        <f t="shared" si="73"/>
        <v>8.9935167405560712</v>
      </c>
      <c r="L699" s="91">
        <f t="shared" si="74"/>
        <v>2.0826406720281174E-2</v>
      </c>
    </row>
    <row r="700" spans="4:12" x14ac:dyDescent="0.3">
      <c r="D700" s="199">
        <v>44475</v>
      </c>
      <c r="E700" s="137">
        <v>143.36019999999999</v>
      </c>
      <c r="F700" s="200">
        <f t="shared" si="75"/>
        <v>143.38272034943074</v>
      </c>
      <c r="G700" s="90">
        <f t="shared" si="76"/>
        <v>-0.36908560205916685</v>
      </c>
      <c r="H700" s="90">
        <f t="shared" si="70"/>
        <v>143.01363474737158</v>
      </c>
      <c r="I700" s="90">
        <f t="shared" si="71"/>
        <v>0.34656525262840887</v>
      </c>
      <c r="J700" s="90">
        <f t="shared" si="72"/>
        <v>0.34656525262840887</v>
      </c>
      <c r="K700" s="90">
        <f t="shared" si="73"/>
        <v>0.12010747432939287</v>
      </c>
      <c r="L700" s="91">
        <f t="shared" si="74"/>
        <v>2.4174439811635927E-3</v>
      </c>
    </row>
    <row r="701" spans="4:12" x14ac:dyDescent="0.3">
      <c r="D701" s="199">
        <v>44476</v>
      </c>
      <c r="E701" s="137">
        <v>146.2987</v>
      </c>
      <c r="F701" s="200">
        <f t="shared" si="75"/>
        <v>143.65263151835268</v>
      </c>
      <c r="G701" s="90">
        <f t="shared" si="76"/>
        <v>-0.30518592496105656</v>
      </c>
      <c r="H701" s="90">
        <f t="shared" si="70"/>
        <v>143.34744559339163</v>
      </c>
      <c r="I701" s="90">
        <f t="shared" si="71"/>
        <v>2.9512544066083706</v>
      </c>
      <c r="J701" s="90">
        <f t="shared" si="72"/>
        <v>2.9512544066083706</v>
      </c>
      <c r="K701" s="90">
        <f t="shared" si="73"/>
        <v>8.7099025725253263</v>
      </c>
      <c r="L701" s="91">
        <f t="shared" si="74"/>
        <v>2.017279994017972E-2</v>
      </c>
    </row>
    <row r="702" spans="4:12" x14ac:dyDescent="0.3">
      <c r="D702" s="199">
        <v>44477</v>
      </c>
      <c r="E702" s="137">
        <v>146.9057</v>
      </c>
      <c r="F702" s="200">
        <f t="shared" si="75"/>
        <v>146.17595126003118</v>
      </c>
      <c r="G702" s="90">
        <f t="shared" si="76"/>
        <v>-2.2335358297100261E-2</v>
      </c>
      <c r="H702" s="90">
        <f t="shared" si="70"/>
        <v>146.15361590173407</v>
      </c>
      <c r="I702" s="90">
        <f t="shared" si="71"/>
        <v>0.75208409826592515</v>
      </c>
      <c r="J702" s="90">
        <f t="shared" si="72"/>
        <v>0.75208409826592515</v>
      </c>
      <c r="K702" s="90">
        <f t="shared" si="73"/>
        <v>0.5656304908644697</v>
      </c>
      <c r="L702" s="91">
        <f t="shared" si="74"/>
        <v>5.1195024989903401E-3</v>
      </c>
    </row>
    <row r="703" spans="4:12" x14ac:dyDescent="0.3">
      <c r="D703" s="199">
        <v>44480</v>
      </c>
      <c r="E703" s="137">
        <v>144.7861</v>
      </c>
      <c r="F703" s="200">
        <f t="shared" si="75"/>
        <v>146.46391171336231</v>
      </c>
      <c r="G703" s="90">
        <f t="shared" si="76"/>
        <v>8.6942228657221413E-3</v>
      </c>
      <c r="H703" s="90">
        <f t="shared" si="70"/>
        <v>146.47260593622804</v>
      </c>
      <c r="I703" s="90">
        <f t="shared" si="71"/>
        <v>-1.6865059362280306</v>
      </c>
      <c r="J703" s="90">
        <f t="shared" si="72"/>
        <v>1.6865059362280306</v>
      </c>
      <c r="K703" s="90">
        <f t="shared" si="73"/>
        <v>2.8443022729323859</v>
      </c>
      <c r="L703" s="91">
        <f t="shared" si="74"/>
        <v>1.1648258612035483E-2</v>
      </c>
    </row>
    <row r="704" spans="4:12" x14ac:dyDescent="0.3">
      <c r="D704" s="199">
        <v>44481</v>
      </c>
      <c r="E704" s="137">
        <v>147.7439</v>
      </c>
      <c r="F704" s="200">
        <f t="shared" si="75"/>
        <v>145.38461537829258</v>
      </c>
      <c r="G704" s="90">
        <f t="shared" si="76"/>
        <v>-0.10010483292782285</v>
      </c>
      <c r="H704" s="90">
        <f t="shared" si="70"/>
        <v>145.28451054536475</v>
      </c>
      <c r="I704" s="90">
        <f t="shared" si="71"/>
        <v>2.4593894546352431</v>
      </c>
      <c r="J704" s="90">
        <f t="shared" si="72"/>
        <v>2.4593894546352431</v>
      </c>
      <c r="K704" s="90">
        <f t="shared" si="73"/>
        <v>6.0485964895710387</v>
      </c>
      <c r="L704" s="91">
        <f t="shared" si="74"/>
        <v>1.6646301164618255E-2</v>
      </c>
    </row>
    <row r="705" spans="4:12" x14ac:dyDescent="0.3">
      <c r="D705" s="199">
        <v>44482</v>
      </c>
      <c r="E705" s="137">
        <v>150.58600000000001</v>
      </c>
      <c r="F705" s="200">
        <f t="shared" si="75"/>
        <v>148.23223613365775</v>
      </c>
      <c r="G705" s="90">
        <f t="shared" si="76"/>
        <v>0.19466772590147649</v>
      </c>
      <c r="H705" s="90">
        <f t="shared" ref="H705:H768" si="77">F705+G705</f>
        <v>148.42690385955922</v>
      </c>
      <c r="I705" s="90">
        <f t="shared" si="71"/>
        <v>2.1590961404407949</v>
      </c>
      <c r="J705" s="90">
        <f t="shared" si="72"/>
        <v>2.1590961404407949</v>
      </c>
      <c r="K705" s="90">
        <f t="shared" si="73"/>
        <v>4.6616961436663367</v>
      </c>
      <c r="L705" s="91">
        <f t="shared" si="74"/>
        <v>1.4337960636717854E-2</v>
      </c>
    </row>
    <row r="706" spans="4:12" x14ac:dyDescent="0.3">
      <c r="D706" s="199">
        <v>44483</v>
      </c>
      <c r="E706" s="137">
        <v>151.39529999999999</v>
      </c>
      <c r="F706" s="200">
        <f t="shared" si="75"/>
        <v>150.9035941807212</v>
      </c>
      <c r="G706" s="90">
        <f t="shared" si="76"/>
        <v>0.4423367580176738</v>
      </c>
      <c r="H706" s="90">
        <f t="shared" si="77"/>
        <v>151.34593093873886</v>
      </c>
      <c r="I706" s="90">
        <f t="shared" si="71"/>
        <v>4.9369061261131719E-2</v>
      </c>
      <c r="J706" s="90">
        <f t="shared" si="72"/>
        <v>4.9369061261131719E-2</v>
      </c>
      <c r="K706" s="90">
        <f t="shared" si="73"/>
        <v>2.4373042098053766E-3</v>
      </c>
      <c r="L706" s="91">
        <f t="shared" si="74"/>
        <v>3.260937510023873E-4</v>
      </c>
    </row>
    <row r="707" spans="4:12" x14ac:dyDescent="0.3">
      <c r="D707" s="199">
        <v>44484</v>
      </c>
      <c r="E707" s="137">
        <v>152.23349999999999</v>
      </c>
      <c r="F707" s="200">
        <f t="shared" si="75"/>
        <v>151.91680940641413</v>
      </c>
      <c r="G707" s="90">
        <f t="shared" si="76"/>
        <v>0.49942460478519962</v>
      </c>
      <c r="H707" s="90">
        <f t="shared" si="77"/>
        <v>152.41623401119932</v>
      </c>
      <c r="I707" s="90">
        <f t="shared" si="71"/>
        <v>-0.18273401119932942</v>
      </c>
      <c r="J707" s="90">
        <f t="shared" si="72"/>
        <v>0.18273401119932942</v>
      </c>
      <c r="K707" s="90">
        <f t="shared" si="73"/>
        <v>3.3391718848996652E-2</v>
      </c>
      <c r="L707" s="91">
        <f t="shared" si="74"/>
        <v>1.2003534780408347E-3</v>
      </c>
    </row>
    <row r="708" spans="4:12" x14ac:dyDescent="0.3">
      <c r="D708" s="199">
        <v>44487</v>
      </c>
      <c r="E708" s="137">
        <v>153.60159999999999</v>
      </c>
      <c r="F708" s="200">
        <f t="shared" si="75"/>
        <v>152.90665968382814</v>
      </c>
      <c r="G708" s="90">
        <f t="shared" si="76"/>
        <v>0.54846717204808038</v>
      </c>
      <c r="H708" s="90">
        <f t="shared" si="77"/>
        <v>153.45512685587622</v>
      </c>
      <c r="I708" s="90">
        <f t="shared" ref="I708:I771" si="78">E708-H708</f>
        <v>0.14647314412377455</v>
      </c>
      <c r="J708" s="90">
        <f t="shared" ref="J708:J771" si="79">ABS(I708)</f>
        <v>0.14647314412377455</v>
      </c>
      <c r="K708" s="90">
        <f t="shared" ref="K708:K771" si="80">I708^2</f>
        <v>2.1454381949504029E-2</v>
      </c>
      <c r="L708" s="91">
        <f t="shared" ref="L708:L771" si="81">J708/E708</f>
        <v>9.5359126548014183E-4</v>
      </c>
    </row>
    <row r="709" spans="4:12" x14ac:dyDescent="0.3">
      <c r="D709" s="199">
        <v>44488</v>
      </c>
      <c r="E709" s="137">
        <v>152.0505</v>
      </c>
      <c r="F709" s="200">
        <f t="shared" ref="F709:F772" si="82">alpha*(E709)+(1-alpha)*(E708+G708)</f>
        <v>153.73015373763846</v>
      </c>
      <c r="G709" s="90">
        <f t="shared" ref="G709:G772" si="83">beta*(F709-F708)+(1-beta)*G708</f>
        <v>0.57596986022430452</v>
      </c>
      <c r="H709" s="90">
        <f t="shared" si="77"/>
        <v>154.30612359786275</v>
      </c>
      <c r="I709" s="90">
        <f t="shared" si="78"/>
        <v>-2.2556235978627512</v>
      </c>
      <c r="J709" s="90">
        <f t="shared" si="79"/>
        <v>2.2556235978627512</v>
      </c>
      <c r="K709" s="90">
        <f t="shared" si="80"/>
        <v>5.0878378152353028</v>
      </c>
      <c r="L709" s="91">
        <f t="shared" si="81"/>
        <v>1.4834700299326547E-2</v>
      </c>
    </row>
    <row r="710" spans="4:12" x14ac:dyDescent="0.3">
      <c r="D710" s="199">
        <v>44489</v>
      </c>
      <c r="E710" s="137">
        <v>152.6574</v>
      </c>
      <c r="F710" s="200">
        <f t="shared" si="82"/>
        <v>152.63265588817944</v>
      </c>
      <c r="G710" s="90">
        <f t="shared" si="83"/>
        <v>0.40862308925597229</v>
      </c>
      <c r="H710" s="90">
        <f t="shared" si="77"/>
        <v>153.04127897743541</v>
      </c>
      <c r="I710" s="90">
        <f t="shared" si="78"/>
        <v>-0.38387897743541544</v>
      </c>
      <c r="J710" s="90">
        <f t="shared" si="79"/>
        <v>0.38387897743541544</v>
      </c>
      <c r="K710" s="90">
        <f t="shared" si="80"/>
        <v>0.14736306931686019</v>
      </c>
      <c r="L710" s="91">
        <f t="shared" si="81"/>
        <v>2.5146437541541744E-3</v>
      </c>
    </row>
    <row r="711" spans="4:12" x14ac:dyDescent="0.3">
      <c r="D711" s="199">
        <v>44490</v>
      </c>
      <c r="E711" s="137">
        <v>156.251</v>
      </c>
      <c r="F711" s="200">
        <f t="shared" si="82"/>
        <v>153.70301847140479</v>
      </c>
      <c r="G711" s="90">
        <f t="shared" si="83"/>
        <v>0.47479703865290973</v>
      </c>
      <c r="H711" s="90">
        <f t="shared" si="77"/>
        <v>154.17781551005771</v>
      </c>
      <c r="I711" s="90">
        <f t="shared" si="78"/>
        <v>2.0731844899422924</v>
      </c>
      <c r="J711" s="90">
        <f t="shared" si="79"/>
        <v>2.0731844899422924</v>
      </c>
      <c r="K711" s="90">
        <f t="shared" si="80"/>
        <v>4.2980939293372833</v>
      </c>
      <c r="L711" s="91">
        <f t="shared" si="81"/>
        <v>1.3268295818537432E-2</v>
      </c>
    </row>
    <row r="712" spans="4:12" x14ac:dyDescent="0.3">
      <c r="D712" s="199">
        <v>44491</v>
      </c>
      <c r="E712" s="137">
        <v>157.5035</v>
      </c>
      <c r="F712" s="200">
        <f t="shared" si="82"/>
        <v>156.88133763092236</v>
      </c>
      <c r="G712" s="90">
        <f t="shared" si="83"/>
        <v>0.74514925073937577</v>
      </c>
      <c r="H712" s="90">
        <f t="shared" si="77"/>
        <v>157.62648688166175</v>
      </c>
      <c r="I712" s="90">
        <f t="shared" si="78"/>
        <v>-0.12298688166174543</v>
      </c>
      <c r="J712" s="90">
        <f t="shared" si="79"/>
        <v>0.12298688166174543</v>
      </c>
      <c r="K712" s="90">
        <f t="shared" si="80"/>
        <v>1.5125773060880175E-2</v>
      </c>
      <c r="L712" s="91">
        <f t="shared" si="81"/>
        <v>7.8085173765500722E-4</v>
      </c>
    </row>
    <row r="713" spans="4:12" x14ac:dyDescent="0.3">
      <c r="D713" s="199">
        <v>44494</v>
      </c>
      <c r="E713" s="137">
        <v>158.2165</v>
      </c>
      <c r="F713" s="200">
        <f t="shared" si="82"/>
        <v>158.24221940059152</v>
      </c>
      <c r="G713" s="90">
        <f t="shared" si="83"/>
        <v>0.80672250263235457</v>
      </c>
      <c r="H713" s="90">
        <f t="shared" si="77"/>
        <v>159.04894190322389</v>
      </c>
      <c r="I713" s="90">
        <f t="shared" si="78"/>
        <v>-0.832441903223895</v>
      </c>
      <c r="J713" s="90">
        <f t="shared" si="79"/>
        <v>0.832441903223895</v>
      </c>
      <c r="K713" s="90">
        <f t="shared" si="80"/>
        <v>0.6929595222430206</v>
      </c>
      <c r="L713" s="91">
        <f t="shared" si="81"/>
        <v>5.2614101767128902E-3</v>
      </c>
    </row>
    <row r="714" spans="4:12" x14ac:dyDescent="0.3">
      <c r="D714" s="199">
        <v>44495</v>
      </c>
      <c r="E714" s="137">
        <v>157.8022</v>
      </c>
      <c r="F714" s="200">
        <f t="shared" si="82"/>
        <v>158.77901800210589</v>
      </c>
      <c r="G714" s="90">
        <f t="shared" si="83"/>
        <v>0.77973011252055546</v>
      </c>
      <c r="H714" s="90">
        <f t="shared" si="77"/>
        <v>159.55874811462644</v>
      </c>
      <c r="I714" s="90">
        <f t="shared" si="78"/>
        <v>-1.7565481146264403</v>
      </c>
      <c r="J714" s="90">
        <f t="shared" si="79"/>
        <v>1.7565481146264403</v>
      </c>
      <c r="K714" s="90">
        <f t="shared" si="80"/>
        <v>3.0854612789977023</v>
      </c>
      <c r="L714" s="91">
        <f t="shared" si="81"/>
        <v>1.1131328426513954E-2</v>
      </c>
    </row>
    <row r="715" spans="4:12" x14ac:dyDescent="0.3">
      <c r="D715" s="199">
        <v>44496</v>
      </c>
      <c r="E715" s="137">
        <v>156.41480000000001</v>
      </c>
      <c r="F715" s="200">
        <f t="shared" si="82"/>
        <v>158.14850409001644</v>
      </c>
      <c r="G715" s="90">
        <f t="shared" si="83"/>
        <v>0.63870571005955579</v>
      </c>
      <c r="H715" s="90">
        <f t="shared" si="77"/>
        <v>158.787209800076</v>
      </c>
      <c r="I715" s="90">
        <f t="shared" si="78"/>
        <v>-2.3724098000759852</v>
      </c>
      <c r="J715" s="90">
        <f t="shared" si="79"/>
        <v>2.3724098000759852</v>
      </c>
      <c r="K715" s="90">
        <f t="shared" si="80"/>
        <v>5.628328259496576</v>
      </c>
      <c r="L715" s="91">
        <f t="shared" si="81"/>
        <v>1.5167425333638409E-2</v>
      </c>
    </row>
    <row r="716" spans="4:12" x14ac:dyDescent="0.3">
      <c r="D716" s="199">
        <v>44497</v>
      </c>
      <c r="E716" s="137">
        <v>158.4477</v>
      </c>
      <c r="F716" s="200">
        <f t="shared" si="82"/>
        <v>157.33234456804766</v>
      </c>
      <c r="G716" s="90">
        <f t="shared" si="83"/>
        <v>0.49321918685672161</v>
      </c>
      <c r="H716" s="90">
        <f t="shared" si="77"/>
        <v>157.82556375490438</v>
      </c>
      <c r="I716" s="90">
        <f t="shared" si="78"/>
        <v>0.62213624509561782</v>
      </c>
      <c r="J716" s="90">
        <f t="shared" si="79"/>
        <v>0.62213624509561782</v>
      </c>
      <c r="K716" s="90">
        <f t="shared" si="80"/>
        <v>0.38705350746167466</v>
      </c>
      <c r="L716" s="91">
        <f t="shared" si="81"/>
        <v>3.926445414452957E-3</v>
      </c>
    </row>
    <row r="717" spans="4:12" x14ac:dyDescent="0.3">
      <c r="D717" s="199">
        <v>44498</v>
      </c>
      <c r="E717" s="137">
        <v>161.17420000000001</v>
      </c>
      <c r="F717" s="200">
        <f t="shared" si="82"/>
        <v>159.38757534948539</v>
      </c>
      <c r="G717" s="90">
        <f t="shared" si="83"/>
        <v>0.64942034631482237</v>
      </c>
      <c r="H717" s="90">
        <f t="shared" si="77"/>
        <v>160.03699569580021</v>
      </c>
      <c r="I717" s="90">
        <f t="shared" si="78"/>
        <v>1.1372043041997983</v>
      </c>
      <c r="J717" s="90">
        <f t="shared" si="79"/>
        <v>1.1372043041997983</v>
      </c>
      <c r="K717" s="90">
        <f t="shared" si="80"/>
        <v>1.2932336294905475</v>
      </c>
      <c r="L717" s="91">
        <f t="shared" si="81"/>
        <v>7.0557465413186365E-3</v>
      </c>
    </row>
    <row r="718" spans="4:12" x14ac:dyDescent="0.3">
      <c r="D718" s="199">
        <v>44501</v>
      </c>
      <c r="E718" s="137">
        <v>160.24930000000001</v>
      </c>
      <c r="F718" s="200">
        <f t="shared" si="82"/>
        <v>161.50875627705187</v>
      </c>
      <c r="G718" s="90">
        <f t="shared" si="83"/>
        <v>0.79659640443998869</v>
      </c>
      <c r="H718" s="90">
        <f t="shared" si="77"/>
        <v>162.30535268149185</v>
      </c>
      <c r="I718" s="90">
        <f t="shared" si="78"/>
        <v>-2.0560526814918489</v>
      </c>
      <c r="J718" s="90">
        <f t="shared" si="79"/>
        <v>2.0560526814918489</v>
      </c>
      <c r="K718" s="90">
        <f t="shared" si="80"/>
        <v>4.2273526290698227</v>
      </c>
      <c r="L718" s="91">
        <f t="shared" si="81"/>
        <v>1.2830337988945031E-2</v>
      </c>
    </row>
    <row r="719" spans="4:12" x14ac:dyDescent="0.3">
      <c r="D719" s="199">
        <v>44502</v>
      </c>
      <c r="E719" s="137">
        <v>161.69450000000001</v>
      </c>
      <c r="F719" s="200">
        <f t="shared" si="82"/>
        <v>161.175617123552</v>
      </c>
      <c r="G719" s="90">
        <f t="shared" si="83"/>
        <v>0.68362284864600265</v>
      </c>
      <c r="H719" s="90">
        <f t="shared" si="77"/>
        <v>161.859239972198</v>
      </c>
      <c r="I719" s="90">
        <f t="shared" si="78"/>
        <v>-0.1647399721979923</v>
      </c>
      <c r="J719" s="90">
        <f t="shared" si="79"/>
        <v>0.1647399721979923</v>
      </c>
      <c r="K719" s="90">
        <f t="shared" si="80"/>
        <v>2.7139258439795276E-2</v>
      </c>
      <c r="L719" s="91">
        <f t="shared" si="81"/>
        <v>1.0188347296784511E-3</v>
      </c>
    </row>
    <row r="720" spans="4:12" x14ac:dyDescent="0.3">
      <c r="D720" s="199">
        <v>44503</v>
      </c>
      <c r="E720" s="137">
        <v>166.19380000000001</v>
      </c>
      <c r="F720" s="200">
        <f t="shared" si="82"/>
        <v>163.14125827891681</v>
      </c>
      <c r="G720" s="90">
        <f t="shared" si="83"/>
        <v>0.81182467931788305</v>
      </c>
      <c r="H720" s="90">
        <f t="shared" si="77"/>
        <v>163.95308295823469</v>
      </c>
      <c r="I720" s="90">
        <f t="shared" si="78"/>
        <v>2.2407170417653219</v>
      </c>
      <c r="J720" s="90">
        <f t="shared" si="79"/>
        <v>2.2407170417653219</v>
      </c>
      <c r="K720" s="90">
        <f t="shared" si="80"/>
        <v>5.0208128612575358</v>
      </c>
      <c r="L720" s="91">
        <f t="shared" si="81"/>
        <v>1.3482554955511709E-2</v>
      </c>
    </row>
    <row r="721" spans="4:12" x14ac:dyDescent="0.3">
      <c r="D721" s="199">
        <v>44504</v>
      </c>
      <c r="E721" s="137">
        <v>169.02629999999999</v>
      </c>
      <c r="F721" s="200">
        <f t="shared" si="82"/>
        <v>167.40975974345432</v>
      </c>
      <c r="G721" s="90">
        <f t="shared" si="83"/>
        <v>1.1574923578398455</v>
      </c>
      <c r="H721" s="90">
        <f t="shared" si="77"/>
        <v>168.56725210129417</v>
      </c>
      <c r="I721" s="90">
        <f t="shared" si="78"/>
        <v>0.45904789870581908</v>
      </c>
      <c r="J721" s="90">
        <f t="shared" si="79"/>
        <v>0.45904789870581908</v>
      </c>
      <c r="K721" s="90">
        <f t="shared" si="80"/>
        <v>0.21072497330622794</v>
      </c>
      <c r="L721" s="91">
        <f t="shared" si="81"/>
        <v>2.7158371135487147E-3</v>
      </c>
    </row>
    <row r="722" spans="4:12" x14ac:dyDescent="0.3">
      <c r="D722" s="199">
        <v>44505</v>
      </c>
      <c r="E722" s="137">
        <v>171.0206</v>
      </c>
      <c r="F722" s="200">
        <f t="shared" si="82"/>
        <v>170.3511538862719</v>
      </c>
      <c r="G722" s="90">
        <f t="shared" si="83"/>
        <v>1.3358825363376197</v>
      </c>
      <c r="H722" s="90">
        <f t="shared" si="77"/>
        <v>171.68703642260951</v>
      </c>
      <c r="I722" s="90">
        <f t="shared" si="78"/>
        <v>-0.66643642260950742</v>
      </c>
      <c r="J722" s="90">
        <f t="shared" si="79"/>
        <v>0.66643642260950742</v>
      </c>
      <c r="K722" s="90">
        <f t="shared" si="80"/>
        <v>0.44413750538055796</v>
      </c>
      <c r="L722" s="91">
        <f t="shared" si="81"/>
        <v>3.8968195796851807E-3</v>
      </c>
    </row>
    <row r="723" spans="4:12" x14ac:dyDescent="0.3">
      <c r="D723" s="199">
        <v>44508</v>
      </c>
      <c r="E723" s="137">
        <v>165.5676</v>
      </c>
      <c r="F723" s="200">
        <f t="shared" si="82"/>
        <v>170.99870602907009</v>
      </c>
      <c r="G723" s="90">
        <f t="shared" si="83"/>
        <v>1.2670494969836767</v>
      </c>
      <c r="H723" s="90">
        <f t="shared" si="77"/>
        <v>172.26575552605377</v>
      </c>
      <c r="I723" s="90">
        <f t="shared" si="78"/>
        <v>-6.6981555260537675</v>
      </c>
      <c r="J723" s="90">
        <f t="shared" si="79"/>
        <v>6.6981555260537675</v>
      </c>
      <c r="K723" s="90">
        <f t="shared" si="80"/>
        <v>44.865287451204622</v>
      </c>
      <c r="L723" s="91">
        <f t="shared" si="81"/>
        <v>4.0455714318826677E-2</v>
      </c>
    </row>
    <row r="724" spans="4:12" x14ac:dyDescent="0.3">
      <c r="D724" s="199">
        <v>44509</v>
      </c>
      <c r="E724" s="137">
        <v>167.46549999999999</v>
      </c>
      <c r="F724" s="200">
        <f t="shared" si="82"/>
        <v>166.96081959758695</v>
      </c>
      <c r="G724" s="90">
        <f t="shared" si="83"/>
        <v>0.73655590413699468</v>
      </c>
      <c r="H724" s="90">
        <f t="shared" si="77"/>
        <v>167.69737550172394</v>
      </c>
      <c r="I724" s="90">
        <f t="shared" si="78"/>
        <v>-0.23187550172394822</v>
      </c>
      <c r="J724" s="90">
        <f t="shared" si="79"/>
        <v>0.23187550172394822</v>
      </c>
      <c r="K724" s="90">
        <f t="shared" si="80"/>
        <v>5.3766248299732713E-2</v>
      </c>
      <c r="L724" s="91">
        <f t="shared" si="81"/>
        <v>1.3846165432518831E-3</v>
      </c>
    </row>
    <row r="725" spans="4:12" x14ac:dyDescent="0.3">
      <c r="D725" s="199">
        <v>44510</v>
      </c>
      <c r="E725" s="137">
        <v>162.1088</v>
      </c>
      <c r="F725" s="200">
        <f t="shared" si="82"/>
        <v>166.9834047233096</v>
      </c>
      <c r="G725" s="90">
        <f t="shared" si="83"/>
        <v>0.66515882629556089</v>
      </c>
      <c r="H725" s="90">
        <f t="shared" si="77"/>
        <v>167.64856354960517</v>
      </c>
      <c r="I725" s="90">
        <f t="shared" si="78"/>
        <v>-5.5397635496051691</v>
      </c>
      <c r="J725" s="90">
        <f t="shared" si="79"/>
        <v>5.5397635496051691</v>
      </c>
      <c r="K725" s="90">
        <f t="shared" si="80"/>
        <v>30.688980185534064</v>
      </c>
      <c r="L725" s="91">
        <f t="shared" si="81"/>
        <v>3.4173120457403727E-2</v>
      </c>
    </row>
    <row r="726" spans="4:12" x14ac:dyDescent="0.3">
      <c r="D726" s="199">
        <v>44511</v>
      </c>
      <c r="E726" s="137">
        <v>160.86600000000001</v>
      </c>
      <c r="F726" s="200">
        <f t="shared" si="82"/>
        <v>162.39236706103648</v>
      </c>
      <c r="G726" s="90">
        <f t="shared" si="83"/>
        <v>0.13953917743869243</v>
      </c>
      <c r="H726" s="90">
        <f t="shared" si="77"/>
        <v>162.53190623847519</v>
      </c>
      <c r="I726" s="90">
        <f t="shared" si="78"/>
        <v>-1.6659062384751735</v>
      </c>
      <c r="J726" s="90">
        <f t="shared" si="79"/>
        <v>1.6659062384751735</v>
      </c>
      <c r="K726" s="90">
        <f t="shared" si="80"/>
        <v>2.7752435953905015</v>
      </c>
      <c r="L726" s="91">
        <f t="shared" si="81"/>
        <v>1.0355862882617665E-2</v>
      </c>
    </row>
    <row r="727" spans="4:12" x14ac:dyDescent="0.3">
      <c r="D727" s="199">
        <v>44512</v>
      </c>
      <c r="E727" s="137">
        <v>162.9084</v>
      </c>
      <c r="F727" s="200">
        <f t="shared" si="82"/>
        <v>161.38611134195099</v>
      </c>
      <c r="G727" s="90">
        <f t="shared" si="83"/>
        <v>2.4959687786274443E-2</v>
      </c>
      <c r="H727" s="90">
        <f t="shared" si="77"/>
        <v>161.41107102973726</v>
      </c>
      <c r="I727" s="90">
        <f t="shared" si="78"/>
        <v>1.4973289702627426</v>
      </c>
      <c r="J727" s="90">
        <f t="shared" si="79"/>
        <v>1.4973289702627426</v>
      </c>
      <c r="K727" s="90">
        <f t="shared" si="80"/>
        <v>2.2419940451880849</v>
      </c>
      <c r="L727" s="91">
        <f t="shared" si="81"/>
        <v>9.1912324365271691E-3</v>
      </c>
    </row>
    <row r="728" spans="4:12" x14ac:dyDescent="0.3">
      <c r="D728" s="199">
        <v>44515</v>
      </c>
      <c r="E728" s="137">
        <v>162.6772</v>
      </c>
      <c r="F728" s="200">
        <f t="shared" si="82"/>
        <v>162.88212775022902</v>
      </c>
      <c r="G728" s="90">
        <f t="shared" si="83"/>
        <v>0.17206535983544938</v>
      </c>
      <c r="H728" s="90">
        <f t="shared" si="77"/>
        <v>163.05419311006446</v>
      </c>
      <c r="I728" s="90">
        <f t="shared" si="78"/>
        <v>-0.37699311006446123</v>
      </c>
      <c r="J728" s="90">
        <f t="shared" si="79"/>
        <v>0.37699311006446123</v>
      </c>
      <c r="K728" s="90">
        <f t="shared" si="80"/>
        <v>0.142123805036075</v>
      </c>
      <c r="L728" s="91">
        <f t="shared" si="81"/>
        <v>2.3174305315339901E-3</v>
      </c>
    </row>
    <row r="729" spans="4:12" x14ac:dyDescent="0.3">
      <c r="D729" s="199">
        <v>44516</v>
      </c>
      <c r="E729" s="137">
        <v>165.54830000000001</v>
      </c>
      <c r="F729" s="200">
        <f t="shared" si="82"/>
        <v>163.38907228786837</v>
      </c>
      <c r="G729" s="90">
        <f t="shared" si="83"/>
        <v>0.20555327761584005</v>
      </c>
      <c r="H729" s="90">
        <f t="shared" si="77"/>
        <v>163.59462556548422</v>
      </c>
      <c r="I729" s="90">
        <f t="shared" si="78"/>
        <v>1.9536744345157899</v>
      </c>
      <c r="J729" s="90">
        <f t="shared" si="79"/>
        <v>1.9536744345157899</v>
      </c>
      <c r="K729" s="90">
        <f t="shared" si="80"/>
        <v>3.8168437960805917</v>
      </c>
      <c r="L729" s="91">
        <f t="shared" si="81"/>
        <v>1.1801235255908938E-2</v>
      </c>
    </row>
    <row r="730" spans="4:12" x14ac:dyDescent="0.3">
      <c r="D730" s="199">
        <v>44517</v>
      </c>
      <c r="E730" s="137">
        <v>165.4616</v>
      </c>
      <c r="F730" s="200">
        <f t="shared" si="82"/>
        <v>165.6954026220927</v>
      </c>
      <c r="G730" s="90">
        <f t="shared" si="83"/>
        <v>0.41563098327668879</v>
      </c>
      <c r="H730" s="90">
        <f t="shared" si="77"/>
        <v>166.11103360536939</v>
      </c>
      <c r="I730" s="90">
        <f t="shared" si="78"/>
        <v>-0.64943360536938144</v>
      </c>
      <c r="J730" s="90">
        <f t="shared" si="79"/>
        <v>0.64943360536938144</v>
      </c>
      <c r="K730" s="90">
        <f t="shared" si="80"/>
        <v>0.42176400778307349</v>
      </c>
      <c r="L730" s="91">
        <f t="shared" si="81"/>
        <v>3.9249808134901474E-3</v>
      </c>
    </row>
    <row r="731" spans="4:12" x14ac:dyDescent="0.3">
      <c r="D731" s="199">
        <v>44518</v>
      </c>
      <c r="E731" s="137">
        <v>165.08580000000001</v>
      </c>
      <c r="F731" s="200">
        <f t="shared" si="82"/>
        <v>165.71894478662136</v>
      </c>
      <c r="G731" s="90">
        <f t="shared" si="83"/>
        <v>0.37642210140188631</v>
      </c>
      <c r="H731" s="90">
        <f t="shared" si="77"/>
        <v>166.09536688802325</v>
      </c>
      <c r="I731" s="90">
        <f t="shared" si="78"/>
        <v>-1.0095668880232438</v>
      </c>
      <c r="J731" s="90">
        <f t="shared" si="79"/>
        <v>1.0095668880232438</v>
      </c>
      <c r="K731" s="90">
        <f t="shared" si="80"/>
        <v>1.0192253013929369</v>
      </c>
      <c r="L731" s="91">
        <f t="shared" si="81"/>
        <v>6.1154071884029016E-3</v>
      </c>
    </row>
    <row r="732" spans="4:12" x14ac:dyDescent="0.3">
      <c r="D732" s="199">
        <v>44519</v>
      </c>
      <c r="E732" s="137">
        <v>168.48679999999999</v>
      </c>
      <c r="F732" s="200">
        <f t="shared" si="82"/>
        <v>166.06713768112152</v>
      </c>
      <c r="G732" s="90">
        <f t="shared" si="83"/>
        <v>0.3735991807117135</v>
      </c>
      <c r="H732" s="90">
        <f t="shared" si="77"/>
        <v>166.44073686183324</v>
      </c>
      <c r="I732" s="90">
        <f t="shared" si="78"/>
        <v>2.046063138166744</v>
      </c>
      <c r="J732" s="90">
        <f t="shared" si="79"/>
        <v>2.046063138166744</v>
      </c>
      <c r="K732" s="90">
        <f t="shared" si="80"/>
        <v>4.1863743653647445</v>
      </c>
      <c r="L732" s="91">
        <f t="shared" si="81"/>
        <v>1.2143759262842811E-2</v>
      </c>
    </row>
    <row r="733" spans="4:12" x14ac:dyDescent="0.3">
      <c r="D733" s="199">
        <v>44522</v>
      </c>
      <c r="E733" s="137">
        <v>167.87020000000001</v>
      </c>
      <c r="F733" s="200">
        <f t="shared" si="82"/>
        <v>168.66235934456938</v>
      </c>
      <c r="G733" s="90">
        <f t="shared" si="83"/>
        <v>0.59576142898532813</v>
      </c>
      <c r="H733" s="90">
        <f t="shared" si="77"/>
        <v>169.25812077355471</v>
      </c>
      <c r="I733" s="90">
        <f t="shared" si="78"/>
        <v>-1.387920773554697</v>
      </c>
      <c r="J733" s="90">
        <f t="shared" si="79"/>
        <v>1.387920773554697</v>
      </c>
      <c r="K733" s="90">
        <f t="shared" si="80"/>
        <v>1.9263240736646685</v>
      </c>
      <c r="L733" s="91">
        <f t="shared" si="81"/>
        <v>8.2678210519478556E-3</v>
      </c>
    </row>
    <row r="734" spans="4:12" x14ac:dyDescent="0.3">
      <c r="D734" s="199">
        <v>44523</v>
      </c>
      <c r="E734" s="137">
        <v>165.85659999999999</v>
      </c>
      <c r="F734" s="200">
        <f t="shared" si="82"/>
        <v>167.94408914318828</v>
      </c>
      <c r="G734" s="90">
        <f t="shared" si="83"/>
        <v>0.46435826594868512</v>
      </c>
      <c r="H734" s="90">
        <f t="shared" si="77"/>
        <v>168.40844740913695</v>
      </c>
      <c r="I734" s="90">
        <f t="shared" si="78"/>
        <v>-2.5518474091369683</v>
      </c>
      <c r="J734" s="90">
        <f t="shared" si="79"/>
        <v>2.5518474091369683</v>
      </c>
      <c r="K734" s="90">
        <f t="shared" si="80"/>
        <v>6.5119251995190579</v>
      </c>
      <c r="L734" s="91">
        <f t="shared" si="81"/>
        <v>1.5385865917527362E-2</v>
      </c>
    </row>
    <row r="735" spans="4:12" x14ac:dyDescent="0.3">
      <c r="D735" s="199">
        <v>44524</v>
      </c>
      <c r="E735" s="137">
        <v>165.74100000000001</v>
      </c>
      <c r="F735" s="200">
        <f t="shared" si="82"/>
        <v>166.20496661275894</v>
      </c>
      <c r="G735" s="90">
        <f t="shared" si="83"/>
        <v>0.24401018631088248</v>
      </c>
      <c r="H735" s="90">
        <f t="shared" si="77"/>
        <v>166.44897679906981</v>
      </c>
      <c r="I735" s="90">
        <f t="shared" si="78"/>
        <v>-0.70797679906979738</v>
      </c>
      <c r="J735" s="90">
        <f t="shared" si="79"/>
        <v>0.70797679906979738</v>
      </c>
      <c r="K735" s="90">
        <f t="shared" si="80"/>
        <v>0.50123114802111624</v>
      </c>
      <c r="L735" s="91">
        <f t="shared" si="81"/>
        <v>4.2715851785001735E-3</v>
      </c>
    </row>
    <row r="736" spans="4:12" x14ac:dyDescent="0.3">
      <c r="D736" s="199">
        <v>44526</v>
      </c>
      <c r="E736" s="137">
        <v>161.8775</v>
      </c>
      <c r="F736" s="200">
        <f t="shared" si="82"/>
        <v>165.16350814904871</v>
      </c>
      <c r="G736" s="90">
        <f t="shared" si="83"/>
        <v>0.11546332130877143</v>
      </c>
      <c r="H736" s="90">
        <f t="shared" si="77"/>
        <v>165.27897147035748</v>
      </c>
      <c r="I736" s="90">
        <f t="shared" si="78"/>
        <v>-3.4014714703574782</v>
      </c>
      <c r="J736" s="90">
        <f t="shared" si="79"/>
        <v>3.4014714703574782</v>
      </c>
      <c r="K736" s="90">
        <f t="shared" si="80"/>
        <v>11.570008163655865</v>
      </c>
      <c r="L736" s="91">
        <f t="shared" si="81"/>
        <v>2.101262664890104E-2</v>
      </c>
    </row>
    <row r="737" spans="4:12" x14ac:dyDescent="0.3">
      <c r="D737" s="199">
        <v>44529</v>
      </c>
      <c r="E737" s="137">
        <v>163.65989999999999</v>
      </c>
      <c r="F737" s="200">
        <f t="shared" si="82"/>
        <v>162.32635065704702</v>
      </c>
      <c r="G737" s="90">
        <f t="shared" si="83"/>
        <v>-0.1797987600222751</v>
      </c>
      <c r="H737" s="90">
        <f t="shared" si="77"/>
        <v>162.14655189702475</v>
      </c>
      <c r="I737" s="90">
        <f t="shared" si="78"/>
        <v>1.5133481029752431</v>
      </c>
      <c r="J737" s="90">
        <f t="shared" si="79"/>
        <v>1.5133481029752431</v>
      </c>
      <c r="K737" s="90">
        <f t="shared" si="80"/>
        <v>2.290222480778767</v>
      </c>
      <c r="L737" s="91">
        <f t="shared" si="81"/>
        <v>9.2469083934136782E-3</v>
      </c>
    </row>
    <row r="738" spans="4:12" x14ac:dyDescent="0.3">
      <c r="D738" s="199">
        <v>44530</v>
      </c>
      <c r="E738" s="137">
        <v>163.05289999999999</v>
      </c>
      <c r="F738" s="200">
        <f t="shared" si="82"/>
        <v>163.39466099198219</v>
      </c>
      <c r="G738" s="90">
        <f t="shared" si="83"/>
        <v>-5.4987850526529908E-2</v>
      </c>
      <c r="H738" s="90">
        <f t="shared" si="77"/>
        <v>163.33967314145565</v>
      </c>
      <c r="I738" s="90">
        <f t="shared" si="78"/>
        <v>-0.28677314145565447</v>
      </c>
      <c r="J738" s="90">
        <f t="shared" si="79"/>
        <v>0.28677314145565447</v>
      </c>
      <c r="K738" s="90">
        <f t="shared" si="80"/>
        <v>8.2238834660344803E-2</v>
      </c>
      <c r="L738" s="91">
        <f t="shared" si="81"/>
        <v>1.7587736339289548E-3</v>
      </c>
    </row>
    <row r="739" spans="4:12" x14ac:dyDescent="0.3">
      <c r="D739" s="199">
        <v>44531</v>
      </c>
      <c r="E739" s="137">
        <v>160.60579999999999</v>
      </c>
      <c r="F739" s="200">
        <f t="shared" si="82"/>
        <v>162.51948971957876</v>
      </c>
      <c r="G739" s="90">
        <f t="shared" si="83"/>
        <v>-0.1370061927142204</v>
      </c>
      <c r="H739" s="90">
        <f t="shared" si="77"/>
        <v>162.38248352686455</v>
      </c>
      <c r="I739" s="90">
        <f t="shared" si="78"/>
        <v>-1.7766835268645593</v>
      </c>
      <c r="J739" s="90">
        <f t="shared" si="79"/>
        <v>1.7766835268645593</v>
      </c>
      <c r="K739" s="90">
        <f t="shared" si="80"/>
        <v>3.1566043546318894</v>
      </c>
      <c r="L739" s="91">
        <f t="shared" si="81"/>
        <v>1.1062387079822518E-2</v>
      </c>
    </row>
    <row r="740" spans="4:12" x14ac:dyDescent="0.3">
      <c r="D740" s="199">
        <v>44532</v>
      </c>
      <c r="E740" s="137">
        <v>163.7852</v>
      </c>
      <c r="F740" s="200">
        <f t="shared" si="82"/>
        <v>161.13207504582863</v>
      </c>
      <c r="G740" s="90">
        <f t="shared" si="83"/>
        <v>-0.26204704081781127</v>
      </c>
      <c r="H740" s="90">
        <f t="shared" si="77"/>
        <v>160.87002800501082</v>
      </c>
      <c r="I740" s="90">
        <f t="shared" si="78"/>
        <v>2.9151719949891799</v>
      </c>
      <c r="J740" s="90">
        <f t="shared" si="79"/>
        <v>2.9151719949891799</v>
      </c>
      <c r="K740" s="90">
        <f t="shared" si="80"/>
        <v>8.4982277603691951</v>
      </c>
      <c r="L740" s="91">
        <f t="shared" si="81"/>
        <v>1.7798751016509306E-2</v>
      </c>
    </row>
    <row r="741" spans="4:12" x14ac:dyDescent="0.3">
      <c r="D741" s="199">
        <v>44533</v>
      </c>
      <c r="E741" s="137">
        <v>164.31120000000001</v>
      </c>
      <c r="F741" s="200">
        <f t="shared" si="82"/>
        <v>163.68076236734578</v>
      </c>
      <c r="G741" s="90">
        <f t="shared" si="83"/>
        <v>1.9026395415684877E-2</v>
      </c>
      <c r="H741" s="90">
        <f t="shared" si="77"/>
        <v>163.69978876276147</v>
      </c>
      <c r="I741" s="90">
        <f t="shared" si="78"/>
        <v>0.61141123723854207</v>
      </c>
      <c r="J741" s="90">
        <f t="shared" si="79"/>
        <v>0.61141123723854207</v>
      </c>
      <c r="K741" s="90">
        <f t="shared" si="80"/>
        <v>0.37382370102156476</v>
      </c>
      <c r="L741" s="91">
        <f t="shared" si="81"/>
        <v>3.7210563688813789E-3</v>
      </c>
    </row>
    <row r="742" spans="4:12" x14ac:dyDescent="0.3">
      <c r="D742" s="199">
        <v>44536</v>
      </c>
      <c r="E742" s="137">
        <v>163.0275</v>
      </c>
      <c r="F742" s="200">
        <f t="shared" si="82"/>
        <v>164.06968111633259</v>
      </c>
      <c r="G742" s="90">
        <f t="shared" si="83"/>
        <v>5.6015630772797462E-2</v>
      </c>
      <c r="H742" s="90">
        <f t="shared" si="77"/>
        <v>164.12569674710539</v>
      </c>
      <c r="I742" s="90">
        <f t="shared" si="78"/>
        <v>-1.0981967471053906</v>
      </c>
      <c r="J742" s="90">
        <f t="shared" si="79"/>
        <v>1.0981967471053906</v>
      </c>
      <c r="K742" s="90">
        <f t="shared" si="80"/>
        <v>1.2060360953528613</v>
      </c>
      <c r="L742" s="91">
        <f t="shared" si="81"/>
        <v>6.736266869732963E-3</v>
      </c>
    </row>
    <row r="743" spans="4:12" x14ac:dyDescent="0.3">
      <c r="D743" s="199">
        <v>44537</v>
      </c>
      <c r="E743" s="137">
        <v>165.3246</v>
      </c>
      <c r="F743" s="200">
        <f t="shared" si="82"/>
        <v>163.53173250461825</v>
      </c>
      <c r="G743" s="90">
        <f t="shared" si="83"/>
        <v>-3.3807934759164313E-3</v>
      </c>
      <c r="H743" s="90">
        <f t="shared" si="77"/>
        <v>163.52835171114234</v>
      </c>
      <c r="I743" s="90">
        <f t="shared" si="78"/>
        <v>1.7962482888576687</v>
      </c>
      <c r="J743" s="90">
        <f t="shared" si="79"/>
        <v>1.7962482888576687</v>
      </c>
      <c r="K743" s="90">
        <f t="shared" si="80"/>
        <v>3.226507915224103</v>
      </c>
      <c r="L743" s="91">
        <f t="shared" si="81"/>
        <v>1.0864978889153028E-2</v>
      </c>
    </row>
    <row r="744" spans="4:12" x14ac:dyDescent="0.3">
      <c r="D744" s="199">
        <v>44538</v>
      </c>
      <c r="E744" s="137">
        <v>164.32079999999999</v>
      </c>
      <c r="F744" s="200">
        <f t="shared" si="82"/>
        <v>165.12113536521929</v>
      </c>
      <c r="G744" s="90">
        <f t="shared" si="83"/>
        <v>0.15589757193177931</v>
      </c>
      <c r="H744" s="90">
        <f t="shared" si="77"/>
        <v>165.27703293715106</v>
      </c>
      <c r="I744" s="90">
        <f t="shared" si="78"/>
        <v>-0.95623293715107138</v>
      </c>
      <c r="J744" s="90">
        <f t="shared" si="79"/>
        <v>0.95623293715107138</v>
      </c>
      <c r="K744" s="90">
        <f t="shared" si="80"/>
        <v>0.91438143009256478</v>
      </c>
      <c r="L744" s="91">
        <f t="shared" si="81"/>
        <v>5.8193055118467745E-3</v>
      </c>
    </row>
    <row r="745" spans="4:12" x14ac:dyDescent="0.3">
      <c r="D745" s="199">
        <v>44539</v>
      </c>
      <c r="E745" s="137">
        <v>162.2457</v>
      </c>
      <c r="F745" s="200">
        <f t="shared" si="82"/>
        <v>164.03049805754543</v>
      </c>
      <c r="G745" s="90">
        <f t="shared" si="83"/>
        <v>3.1244083971215475E-2</v>
      </c>
      <c r="H745" s="90">
        <f t="shared" si="77"/>
        <v>164.06174214151665</v>
      </c>
      <c r="I745" s="90">
        <f t="shared" si="78"/>
        <v>-1.8160421415166468</v>
      </c>
      <c r="J745" s="90">
        <f t="shared" si="79"/>
        <v>1.8160421415166468</v>
      </c>
      <c r="K745" s="90">
        <f t="shared" si="80"/>
        <v>3.2980090597643685</v>
      </c>
      <c r="L745" s="91">
        <f t="shared" si="81"/>
        <v>1.1193160382781465E-2</v>
      </c>
    </row>
    <row r="746" spans="4:12" x14ac:dyDescent="0.3">
      <c r="D746" s="199">
        <v>44540</v>
      </c>
      <c r="E746" s="137">
        <v>163.17230000000001</v>
      </c>
      <c r="F746" s="200">
        <f t="shared" si="82"/>
        <v>162.45601526717701</v>
      </c>
      <c r="G746" s="90">
        <f t="shared" si="83"/>
        <v>-0.12932860346274819</v>
      </c>
      <c r="H746" s="90">
        <f t="shared" si="77"/>
        <v>162.32668666371427</v>
      </c>
      <c r="I746" s="90">
        <f t="shared" si="78"/>
        <v>0.8456133362857372</v>
      </c>
      <c r="J746" s="90">
        <f t="shared" si="79"/>
        <v>0.8456133362857372</v>
      </c>
      <c r="K746" s="90">
        <f t="shared" si="80"/>
        <v>0.71506191450429524</v>
      </c>
      <c r="L746" s="91">
        <f t="shared" si="81"/>
        <v>5.1823338660160895E-3</v>
      </c>
    </row>
    <row r="747" spans="4:12" x14ac:dyDescent="0.3">
      <c r="D747" s="199">
        <v>44543</v>
      </c>
      <c r="E747" s="137">
        <v>161.02959999999999</v>
      </c>
      <c r="F747" s="200">
        <f t="shared" si="82"/>
        <v>162.64029711722981</v>
      </c>
      <c r="G747" s="90">
        <f t="shared" si="83"/>
        <v>-9.7967558111193537E-2</v>
      </c>
      <c r="H747" s="90">
        <f t="shared" si="77"/>
        <v>162.5423295591186</v>
      </c>
      <c r="I747" s="90">
        <f t="shared" si="78"/>
        <v>-1.5127295591186112</v>
      </c>
      <c r="J747" s="90">
        <f t="shared" si="79"/>
        <v>1.5127295591186112</v>
      </c>
      <c r="K747" s="90">
        <f t="shared" si="80"/>
        <v>2.2883507190311878</v>
      </c>
      <c r="L747" s="91">
        <f t="shared" si="81"/>
        <v>9.3941086552945009E-3</v>
      </c>
    </row>
    <row r="748" spans="4:12" x14ac:dyDescent="0.3">
      <c r="D748" s="199">
        <v>44544</v>
      </c>
      <c r="E748" s="137">
        <v>159.6397</v>
      </c>
      <c r="F748" s="200">
        <f t="shared" si="82"/>
        <v>160.67324595351104</v>
      </c>
      <c r="G748" s="90">
        <f t="shared" si="83"/>
        <v>-0.28487591867195061</v>
      </c>
      <c r="H748" s="90">
        <f t="shared" si="77"/>
        <v>160.38837003483908</v>
      </c>
      <c r="I748" s="90">
        <f t="shared" si="78"/>
        <v>-0.74867003483907979</v>
      </c>
      <c r="J748" s="90">
        <f t="shared" si="79"/>
        <v>0.74867003483907979</v>
      </c>
      <c r="K748" s="90">
        <f t="shared" si="80"/>
        <v>0.56050682106594896</v>
      </c>
      <c r="L748" s="91">
        <f t="shared" si="81"/>
        <v>4.6897484450238863E-3</v>
      </c>
    </row>
    <row r="749" spans="4:12" x14ac:dyDescent="0.3">
      <c r="D749" s="199">
        <v>44545</v>
      </c>
      <c r="E749" s="137">
        <v>158.19200000000001</v>
      </c>
      <c r="F749" s="200">
        <f t="shared" si="82"/>
        <v>159.12225926506244</v>
      </c>
      <c r="G749" s="90">
        <f t="shared" si="83"/>
        <v>-0.41148699564961588</v>
      </c>
      <c r="H749" s="90">
        <f t="shared" si="77"/>
        <v>158.71077226941281</v>
      </c>
      <c r="I749" s="90">
        <f t="shared" si="78"/>
        <v>-0.51877226941280696</v>
      </c>
      <c r="J749" s="90">
        <f t="shared" si="79"/>
        <v>0.51877226941280696</v>
      </c>
      <c r="K749" s="90">
        <f t="shared" si="80"/>
        <v>0.26912466751171399</v>
      </c>
      <c r="L749" s="91">
        <f t="shared" si="81"/>
        <v>3.2793837198645125E-3</v>
      </c>
    </row>
    <row r="750" spans="4:12" x14ac:dyDescent="0.3">
      <c r="D750" s="199">
        <v>44546</v>
      </c>
      <c r="E750" s="137">
        <v>157.0531</v>
      </c>
      <c r="F750" s="200">
        <f t="shared" si="82"/>
        <v>157.6350304034803</v>
      </c>
      <c r="G750" s="90">
        <f t="shared" si="83"/>
        <v>-0.51906118224286824</v>
      </c>
      <c r="H750" s="90">
        <f t="shared" si="77"/>
        <v>157.11596922123744</v>
      </c>
      <c r="I750" s="90">
        <f t="shared" si="78"/>
        <v>-6.2869221237434658E-2</v>
      </c>
      <c r="J750" s="90">
        <f t="shared" si="79"/>
        <v>6.2869221237434658E-2</v>
      </c>
      <c r="K750" s="90">
        <f t="shared" si="80"/>
        <v>3.9525389790015051E-3</v>
      </c>
      <c r="L750" s="91">
        <f t="shared" si="81"/>
        <v>4.0030550964886819E-4</v>
      </c>
    </row>
    <row r="751" spans="4:12" x14ac:dyDescent="0.3">
      <c r="D751" s="199">
        <v>44547</v>
      </c>
      <c r="E751" s="137">
        <v>155.74039999999999</v>
      </c>
      <c r="F751" s="200">
        <f t="shared" si="82"/>
        <v>156.37531105420572</v>
      </c>
      <c r="G751" s="90">
        <f t="shared" si="83"/>
        <v>-0.59312699894603904</v>
      </c>
      <c r="H751" s="90">
        <f t="shared" si="77"/>
        <v>155.78218405525968</v>
      </c>
      <c r="I751" s="90">
        <f t="shared" si="78"/>
        <v>-4.1784055259682873E-2</v>
      </c>
      <c r="J751" s="90">
        <f t="shared" si="79"/>
        <v>4.1784055259682873E-2</v>
      </c>
      <c r="K751" s="90">
        <f t="shared" si="80"/>
        <v>1.745907273944232E-3</v>
      </c>
      <c r="L751" s="91">
        <f t="shared" si="81"/>
        <v>2.6829297510268929E-4</v>
      </c>
    </row>
    <row r="752" spans="4:12" x14ac:dyDescent="0.3">
      <c r="D752" s="199">
        <v>44550</v>
      </c>
      <c r="E752" s="137">
        <v>151.51300000000001</v>
      </c>
      <c r="F752" s="200">
        <f t="shared" si="82"/>
        <v>154.42041840084318</v>
      </c>
      <c r="G752" s="90">
        <f t="shared" si="83"/>
        <v>-0.72930356438769006</v>
      </c>
      <c r="H752" s="90">
        <f t="shared" si="77"/>
        <v>153.69111483645548</v>
      </c>
      <c r="I752" s="90">
        <f t="shared" si="78"/>
        <v>-2.1781148364554781</v>
      </c>
      <c r="J752" s="90">
        <f t="shared" si="79"/>
        <v>2.1781148364554781</v>
      </c>
      <c r="K752" s="90">
        <f t="shared" si="80"/>
        <v>4.7441842407874741</v>
      </c>
      <c r="L752" s="91">
        <f t="shared" si="81"/>
        <v>1.4375762056427356E-2</v>
      </c>
    </row>
    <row r="753" spans="4:12" x14ac:dyDescent="0.3">
      <c r="D753" s="199">
        <v>44551</v>
      </c>
      <c r="E753" s="137">
        <v>160.82689999999999</v>
      </c>
      <c r="F753" s="200">
        <f t="shared" si="82"/>
        <v>152.79233714848985</v>
      </c>
      <c r="G753" s="90">
        <f t="shared" si="83"/>
        <v>-0.81918133318425368</v>
      </c>
      <c r="H753" s="90">
        <f t="shared" si="77"/>
        <v>151.9731558153056</v>
      </c>
      <c r="I753" s="90">
        <f t="shared" si="78"/>
        <v>8.8537441846943921</v>
      </c>
      <c r="J753" s="90">
        <f t="shared" si="79"/>
        <v>8.8537441846943921</v>
      </c>
      <c r="K753" s="90">
        <f t="shared" si="80"/>
        <v>78.388786088009766</v>
      </c>
      <c r="L753" s="91">
        <f t="shared" si="81"/>
        <v>5.505138869613474E-2</v>
      </c>
    </row>
    <row r="754" spans="4:12" x14ac:dyDescent="0.3">
      <c r="D754" s="199">
        <v>44552</v>
      </c>
      <c r="E754" s="137">
        <v>159.67840000000001</v>
      </c>
      <c r="F754" s="200">
        <f t="shared" si="82"/>
        <v>159.94185493345259</v>
      </c>
      <c r="G754" s="90">
        <f t="shared" si="83"/>
        <v>-2.231142136955433E-2</v>
      </c>
      <c r="H754" s="90">
        <f t="shared" si="77"/>
        <v>159.91954351208304</v>
      </c>
      <c r="I754" s="90">
        <f t="shared" si="78"/>
        <v>-0.24114351208302764</v>
      </c>
      <c r="J754" s="90">
        <f t="shared" si="79"/>
        <v>0.24114351208302764</v>
      </c>
      <c r="K754" s="90">
        <f t="shared" si="80"/>
        <v>5.8150193419737296E-2</v>
      </c>
      <c r="L754" s="91">
        <f t="shared" si="81"/>
        <v>1.5101824171774494E-3</v>
      </c>
    </row>
    <row r="755" spans="4:12" x14ac:dyDescent="0.3">
      <c r="D755" s="199">
        <v>44553</v>
      </c>
      <c r="E755" s="137">
        <v>159.90029999999999</v>
      </c>
      <c r="F755" s="200">
        <f t="shared" si="82"/>
        <v>159.70493086290438</v>
      </c>
      <c r="G755" s="90">
        <f t="shared" si="83"/>
        <v>-4.3772686287420176E-2</v>
      </c>
      <c r="H755" s="90">
        <f t="shared" si="77"/>
        <v>159.66115817661696</v>
      </c>
      <c r="I755" s="90">
        <f t="shared" si="78"/>
        <v>0.23914182338302226</v>
      </c>
      <c r="J755" s="90">
        <f t="shared" si="79"/>
        <v>0.23914182338302226</v>
      </c>
      <c r="K755" s="90">
        <f t="shared" si="80"/>
        <v>5.718881169095661E-2</v>
      </c>
      <c r="L755" s="91">
        <f t="shared" si="81"/>
        <v>1.4955683221546318E-3</v>
      </c>
    </row>
    <row r="756" spans="4:12" x14ac:dyDescent="0.3">
      <c r="D756" s="199">
        <v>44557</v>
      </c>
      <c r="E756" s="137">
        <v>161.74379999999999</v>
      </c>
      <c r="F756" s="200">
        <f t="shared" si="82"/>
        <v>160.23398185097005</v>
      </c>
      <c r="G756" s="90">
        <f t="shared" si="83"/>
        <v>1.350968114788955E-2</v>
      </c>
      <c r="H756" s="90">
        <f t="shared" si="77"/>
        <v>160.24749153211795</v>
      </c>
      <c r="I756" s="90">
        <f t="shared" si="78"/>
        <v>1.4963084678820451</v>
      </c>
      <c r="J756" s="90">
        <f t="shared" si="79"/>
        <v>1.4963084678820451</v>
      </c>
      <c r="K756" s="90">
        <f t="shared" si="80"/>
        <v>2.2389390310555131</v>
      </c>
      <c r="L756" s="91">
        <f t="shared" si="81"/>
        <v>9.2511024712047391E-3</v>
      </c>
    </row>
    <row r="757" spans="4:12" x14ac:dyDescent="0.3">
      <c r="D757" s="199">
        <v>44558</v>
      </c>
      <c r="E757" s="137">
        <v>160.6242</v>
      </c>
      <c r="F757" s="200">
        <f t="shared" si="82"/>
        <v>161.53068774491831</v>
      </c>
      <c r="G757" s="90">
        <f t="shared" si="83"/>
        <v>0.1418293024279263</v>
      </c>
      <c r="H757" s="90">
        <f t="shared" si="77"/>
        <v>161.67251704734625</v>
      </c>
      <c r="I757" s="90">
        <f t="shared" si="78"/>
        <v>-1.0483170473462451</v>
      </c>
      <c r="J757" s="90">
        <f t="shared" si="79"/>
        <v>1.0483170473462451</v>
      </c>
      <c r="K757" s="90">
        <f t="shared" si="80"/>
        <v>1.0989686317567495</v>
      </c>
      <c r="L757" s="91">
        <f t="shared" si="81"/>
        <v>6.526519959920392E-3</v>
      </c>
    </row>
    <row r="758" spans="4:12" x14ac:dyDescent="0.3">
      <c r="D758" s="199">
        <v>44559</v>
      </c>
      <c r="E758" s="137">
        <v>162.90199999999999</v>
      </c>
      <c r="F758" s="200">
        <f t="shared" si="82"/>
        <v>161.19322344194237</v>
      </c>
      <c r="G758" s="90">
        <f t="shared" si="83"/>
        <v>9.3899941887539112E-2</v>
      </c>
      <c r="H758" s="90">
        <f t="shared" si="77"/>
        <v>161.28712338382991</v>
      </c>
      <c r="I758" s="90">
        <f t="shared" si="78"/>
        <v>1.6148766161700792</v>
      </c>
      <c r="J758" s="90">
        <f t="shared" si="79"/>
        <v>1.6148766161700792</v>
      </c>
      <c r="K758" s="90">
        <f t="shared" si="80"/>
        <v>2.6078264854529252</v>
      </c>
      <c r="L758" s="91">
        <f t="shared" si="81"/>
        <v>9.9131785746650082E-3</v>
      </c>
    </row>
    <row r="759" spans="4:12" x14ac:dyDescent="0.3">
      <c r="D759" s="199">
        <v>44560</v>
      </c>
      <c r="E759" s="137">
        <v>161.65700000000001</v>
      </c>
      <c r="F759" s="200">
        <f t="shared" si="82"/>
        <v>162.72811995351003</v>
      </c>
      <c r="G759" s="90">
        <f t="shared" si="83"/>
        <v>0.23799959885555183</v>
      </c>
      <c r="H759" s="90">
        <f t="shared" si="77"/>
        <v>162.96611955236557</v>
      </c>
      <c r="I759" s="90">
        <f t="shared" si="78"/>
        <v>-1.3091195523655585</v>
      </c>
      <c r="J759" s="90">
        <f t="shared" si="79"/>
        <v>1.3091195523655585</v>
      </c>
      <c r="K759" s="90">
        <f t="shared" si="80"/>
        <v>1.7137940023858005</v>
      </c>
      <c r="L759" s="91">
        <f t="shared" si="81"/>
        <v>8.0981309338015572E-3</v>
      </c>
    </row>
    <row r="760" spans="4:12" x14ac:dyDescent="0.3">
      <c r="D760" s="199">
        <v>44561</v>
      </c>
      <c r="E760" s="137">
        <v>160.8655</v>
      </c>
      <c r="F760" s="200">
        <f t="shared" si="82"/>
        <v>161.68909967908445</v>
      </c>
      <c r="G760" s="90">
        <f t="shared" si="83"/>
        <v>0.1102976115274385</v>
      </c>
      <c r="H760" s="90">
        <f t="shared" si="77"/>
        <v>161.79939729061189</v>
      </c>
      <c r="I760" s="90">
        <f t="shared" si="78"/>
        <v>-0.93389729061189541</v>
      </c>
      <c r="J760" s="90">
        <f t="shared" si="79"/>
        <v>0.93389729061189541</v>
      </c>
      <c r="K760" s="90">
        <f t="shared" si="80"/>
        <v>0.87216414941223908</v>
      </c>
      <c r="L760" s="91">
        <f t="shared" si="81"/>
        <v>5.8054541875784144E-3</v>
      </c>
    </row>
    <row r="761" spans="4:12" x14ac:dyDescent="0.3">
      <c r="D761" s="199">
        <v>44564</v>
      </c>
      <c r="E761" s="137">
        <v>158.93520000000001</v>
      </c>
      <c r="F761" s="200">
        <f t="shared" si="82"/>
        <v>160.56767808922194</v>
      </c>
      <c r="G761" s="90">
        <f t="shared" si="83"/>
        <v>-1.2874308611556057E-2</v>
      </c>
      <c r="H761" s="90">
        <f t="shared" si="77"/>
        <v>160.5548037806104</v>
      </c>
      <c r="I761" s="90">
        <f t="shared" si="78"/>
        <v>-1.6196037806103902</v>
      </c>
      <c r="J761" s="90">
        <f t="shared" si="79"/>
        <v>1.6196037806103902</v>
      </c>
      <c r="K761" s="90">
        <f t="shared" si="80"/>
        <v>2.623116406167469</v>
      </c>
      <c r="L761" s="91">
        <f t="shared" si="81"/>
        <v>1.0190340343802947E-2</v>
      </c>
    </row>
    <row r="762" spans="4:12" x14ac:dyDescent="0.3">
      <c r="D762" s="199">
        <v>44565</v>
      </c>
      <c r="E762" s="137">
        <v>160.59520000000001</v>
      </c>
      <c r="F762" s="200">
        <f t="shared" si="82"/>
        <v>159.2569005531108</v>
      </c>
      <c r="G762" s="90">
        <f t="shared" si="83"/>
        <v>-0.14266463136151511</v>
      </c>
      <c r="H762" s="90">
        <f t="shared" si="77"/>
        <v>159.11423592174927</v>
      </c>
      <c r="I762" s="90">
        <f t="shared" si="78"/>
        <v>1.4809640782507358</v>
      </c>
      <c r="J762" s="90">
        <f t="shared" si="79"/>
        <v>1.4809640782507358</v>
      </c>
      <c r="K762" s="90">
        <f t="shared" si="80"/>
        <v>2.1932546010690515</v>
      </c>
      <c r="L762" s="91">
        <f t="shared" si="81"/>
        <v>9.2217206881073394E-3</v>
      </c>
    </row>
    <row r="763" spans="4:12" x14ac:dyDescent="0.3">
      <c r="D763" s="199">
        <v>44566</v>
      </c>
      <c r="E763" s="137">
        <v>156.5994</v>
      </c>
      <c r="F763" s="200">
        <f t="shared" si="82"/>
        <v>159.68190829491081</v>
      </c>
      <c r="G763" s="90">
        <f t="shared" si="83"/>
        <v>-8.5897394045361994E-2</v>
      </c>
      <c r="H763" s="90">
        <f t="shared" si="77"/>
        <v>159.59601090086545</v>
      </c>
      <c r="I763" s="90">
        <f t="shared" si="78"/>
        <v>-2.9966109008654485</v>
      </c>
      <c r="J763" s="90">
        <f t="shared" si="79"/>
        <v>2.9966109008654485</v>
      </c>
      <c r="K763" s="90">
        <f t="shared" si="80"/>
        <v>8.9796768911856351</v>
      </c>
      <c r="L763" s="91">
        <f t="shared" si="81"/>
        <v>1.913551968184711E-2</v>
      </c>
    </row>
    <row r="764" spans="4:12" x14ac:dyDescent="0.3">
      <c r="D764" s="199">
        <v>44567</v>
      </c>
      <c r="E764" s="137">
        <v>155.4316</v>
      </c>
      <c r="F764" s="200">
        <f t="shared" si="82"/>
        <v>156.29712208476371</v>
      </c>
      <c r="G764" s="90">
        <f t="shared" si="83"/>
        <v>-0.41578627565553561</v>
      </c>
      <c r="H764" s="90">
        <f t="shared" si="77"/>
        <v>155.88133580910818</v>
      </c>
      <c r="I764" s="90">
        <f t="shared" si="78"/>
        <v>-0.44973580910817645</v>
      </c>
      <c r="J764" s="90">
        <f t="shared" si="79"/>
        <v>0.44973580910817645</v>
      </c>
      <c r="K764" s="90">
        <f t="shared" si="80"/>
        <v>0.20226229799418613</v>
      </c>
      <c r="L764" s="91">
        <f t="shared" si="81"/>
        <v>2.8934644506533836E-3</v>
      </c>
    </row>
    <row r="765" spans="4:12" x14ac:dyDescent="0.3">
      <c r="D765" s="199">
        <v>44568</v>
      </c>
      <c r="E765" s="137">
        <v>151.5034</v>
      </c>
      <c r="F765" s="200">
        <f t="shared" si="82"/>
        <v>154.31333097947558</v>
      </c>
      <c r="G765" s="90">
        <f t="shared" si="83"/>
        <v>-0.57258675861879549</v>
      </c>
      <c r="H765" s="90">
        <f t="shared" si="77"/>
        <v>153.74074422085678</v>
      </c>
      <c r="I765" s="90">
        <f t="shared" si="78"/>
        <v>-2.2373442208567837</v>
      </c>
      <c r="J765" s="90">
        <f t="shared" si="79"/>
        <v>2.2373442208567837</v>
      </c>
      <c r="K765" s="90">
        <f t="shared" si="80"/>
        <v>5.0057091626012484</v>
      </c>
      <c r="L765" s="91">
        <f t="shared" si="81"/>
        <v>1.4767617234047445E-2</v>
      </c>
    </row>
    <row r="766" spans="4:12" x14ac:dyDescent="0.3">
      <c r="D766" s="199">
        <v>44571</v>
      </c>
      <c r="E766" s="137">
        <v>145.20070000000001</v>
      </c>
      <c r="F766" s="200">
        <f t="shared" si="82"/>
        <v>149.78479059310496</v>
      </c>
      <c r="G766" s="90">
        <f t="shared" si="83"/>
        <v>-0.9681821213939783</v>
      </c>
      <c r="H766" s="90">
        <f t="shared" si="77"/>
        <v>148.81660847171099</v>
      </c>
      <c r="I766" s="90">
        <f t="shared" si="78"/>
        <v>-3.6159084717109806</v>
      </c>
      <c r="J766" s="90">
        <f t="shared" si="79"/>
        <v>3.6159084717109806</v>
      </c>
      <c r="K766" s="90">
        <f t="shared" si="80"/>
        <v>13.074794075791239</v>
      </c>
      <c r="L766" s="91">
        <f t="shared" si="81"/>
        <v>2.4902830852130742E-2</v>
      </c>
    </row>
    <row r="767" spans="4:12" x14ac:dyDescent="0.3">
      <c r="D767" s="199">
        <v>44572</v>
      </c>
      <c r="E767" s="137">
        <v>145.06559999999999</v>
      </c>
      <c r="F767" s="200">
        <f t="shared" si="82"/>
        <v>144.39913430288485</v>
      </c>
      <c r="G767" s="90">
        <f t="shared" si="83"/>
        <v>-1.4099295382765917</v>
      </c>
      <c r="H767" s="90">
        <f t="shared" si="77"/>
        <v>142.98920476460825</v>
      </c>
      <c r="I767" s="90">
        <f t="shared" si="78"/>
        <v>2.0763952353917432</v>
      </c>
      <c r="J767" s="90">
        <f t="shared" si="79"/>
        <v>2.0763952353917432</v>
      </c>
      <c r="K767" s="90">
        <f t="shared" si="80"/>
        <v>4.3114171735575324</v>
      </c>
      <c r="L767" s="91">
        <f t="shared" si="81"/>
        <v>1.4313491519641758E-2</v>
      </c>
    </row>
    <row r="768" spans="4:12" x14ac:dyDescent="0.3">
      <c r="D768" s="199">
        <v>44573</v>
      </c>
      <c r="E768" s="137">
        <v>146.9091</v>
      </c>
      <c r="F768" s="200">
        <f t="shared" si="82"/>
        <v>144.3063563693787</v>
      </c>
      <c r="G768" s="90">
        <f t="shared" si="83"/>
        <v>-1.2782143777995467</v>
      </c>
      <c r="H768" s="90">
        <f t="shared" si="77"/>
        <v>143.02814199157916</v>
      </c>
      <c r="I768" s="90">
        <f t="shared" si="78"/>
        <v>3.8809580084208335</v>
      </c>
      <c r="J768" s="90">
        <f t="shared" si="79"/>
        <v>3.8809580084208335</v>
      </c>
      <c r="K768" s="90">
        <f t="shared" si="80"/>
        <v>15.061835063125802</v>
      </c>
      <c r="L768" s="91">
        <f t="shared" si="81"/>
        <v>2.641741055129215E-2</v>
      </c>
    </row>
    <row r="769" spans="4:12" x14ac:dyDescent="0.3">
      <c r="D769" s="199">
        <v>44574</v>
      </c>
      <c r="E769" s="137">
        <v>144.38030000000001</v>
      </c>
      <c r="F769" s="200">
        <f t="shared" si="82"/>
        <v>145.38076849776036</v>
      </c>
      <c r="G769" s="90">
        <f t="shared" si="83"/>
        <v>-1.0429517271814268</v>
      </c>
      <c r="H769" s="90">
        <f t="shared" ref="H769:H832" si="84">F769+G769</f>
        <v>144.33781677057894</v>
      </c>
      <c r="I769" s="90">
        <f t="shared" si="78"/>
        <v>4.2483229421065971E-2</v>
      </c>
      <c r="J769" s="90">
        <f t="shared" si="79"/>
        <v>4.2483229421065971E-2</v>
      </c>
      <c r="K769" s="90">
        <f t="shared" si="80"/>
        <v>1.8048247820429252E-3</v>
      </c>
      <c r="L769" s="91">
        <f t="shared" si="81"/>
        <v>2.9424533278477722E-4</v>
      </c>
    </row>
    <row r="770" spans="4:12" x14ac:dyDescent="0.3">
      <c r="D770" s="199">
        <v>44575</v>
      </c>
      <c r="E770" s="137">
        <v>143.01949999999999</v>
      </c>
      <c r="F770" s="200">
        <f t="shared" si="82"/>
        <v>143.27377861825488</v>
      </c>
      <c r="G770" s="90">
        <f t="shared" si="83"/>
        <v>-1.1493555424138318</v>
      </c>
      <c r="H770" s="90">
        <f t="shared" si="84"/>
        <v>142.12442307584104</v>
      </c>
      <c r="I770" s="90">
        <f t="shared" si="78"/>
        <v>0.8950769241589569</v>
      </c>
      <c r="J770" s="90">
        <f t="shared" si="79"/>
        <v>0.8950769241589569</v>
      </c>
      <c r="K770" s="90">
        <f t="shared" si="80"/>
        <v>0.80116270016185909</v>
      </c>
      <c r="L770" s="91">
        <f t="shared" si="81"/>
        <v>6.2584257682271084E-3</v>
      </c>
    </row>
    <row r="771" spans="4:12" x14ac:dyDescent="0.3">
      <c r="D771" s="199">
        <v>44579</v>
      </c>
      <c r="E771" s="137">
        <v>141.8323</v>
      </c>
      <c r="F771" s="200">
        <f t="shared" si="82"/>
        <v>141.86257556606893</v>
      </c>
      <c r="G771" s="90">
        <f t="shared" si="83"/>
        <v>-1.1755402933910439</v>
      </c>
      <c r="H771" s="90">
        <f t="shared" si="84"/>
        <v>140.68703527267789</v>
      </c>
      <c r="I771" s="90">
        <f t="shared" si="78"/>
        <v>1.1452647273221146</v>
      </c>
      <c r="J771" s="90">
        <f t="shared" si="79"/>
        <v>1.1452647273221146</v>
      </c>
      <c r="K771" s="90">
        <f t="shared" si="80"/>
        <v>1.3116312956481975</v>
      </c>
      <c r="L771" s="91">
        <f t="shared" si="81"/>
        <v>8.0747807609558228E-3</v>
      </c>
    </row>
    <row r="772" spans="4:12" x14ac:dyDescent="0.3">
      <c r="D772" s="199">
        <v>44580</v>
      </c>
      <c r="E772" s="137">
        <v>140.0564</v>
      </c>
      <c r="F772" s="200">
        <f t="shared" si="82"/>
        <v>140.53668776528718</v>
      </c>
      <c r="G772" s="90">
        <f t="shared" si="83"/>
        <v>-1.1905750441301137</v>
      </c>
      <c r="H772" s="90">
        <f t="shared" si="84"/>
        <v>139.34611272115706</v>
      </c>
      <c r="I772" s="90">
        <f t="shared" ref="I772:I835" si="85">E772-H772</f>
        <v>0.71028727884294085</v>
      </c>
      <c r="J772" s="90">
        <f t="shared" ref="J772:J835" si="86">ABS(I772)</f>
        <v>0.71028727884294085</v>
      </c>
      <c r="K772" s="90">
        <f t="shared" ref="K772:K835" si="87">I772^2</f>
        <v>0.5045080184861096</v>
      </c>
      <c r="L772" s="91">
        <f t="shared" ref="L772:L835" si="88">J772/E772</f>
        <v>5.0714374983431018E-3</v>
      </c>
    </row>
    <row r="773" spans="4:12" x14ac:dyDescent="0.3">
      <c r="D773" s="199">
        <v>44581</v>
      </c>
      <c r="E773" s="137">
        <v>137.7593</v>
      </c>
      <c r="F773" s="200">
        <f t="shared" ref="F773:F836" si="89">alpha*(E773)+(1-alpha)*(E772+G772)</f>
        <v>138.64451996469589</v>
      </c>
      <c r="G773" s="90">
        <f t="shared" ref="G773:G836" si="90">beta*(F773-F772)+(1-beta)*G772</f>
        <v>-1.260734319776232</v>
      </c>
      <c r="H773" s="90">
        <f t="shared" si="84"/>
        <v>137.38378564491967</v>
      </c>
      <c r="I773" s="90">
        <f t="shared" si="85"/>
        <v>0.37551435508032682</v>
      </c>
      <c r="J773" s="90">
        <f t="shared" si="86"/>
        <v>0.37551435508032682</v>
      </c>
      <c r="K773" s="90">
        <f t="shared" si="87"/>
        <v>0.14101103087139377</v>
      </c>
      <c r="L773" s="91">
        <f t="shared" si="88"/>
        <v>2.7258729906461982E-3</v>
      </c>
    </row>
    <row r="774" spans="4:12" x14ac:dyDescent="0.3">
      <c r="D774" s="199">
        <v>44582</v>
      </c>
      <c r="E774" s="137">
        <v>137.9716</v>
      </c>
      <c r="F774" s="200">
        <f t="shared" si="89"/>
        <v>136.79317254417904</v>
      </c>
      <c r="G774" s="90">
        <f t="shared" si="90"/>
        <v>-1.3197956298502933</v>
      </c>
      <c r="H774" s="90">
        <f t="shared" si="84"/>
        <v>135.47337691432875</v>
      </c>
      <c r="I774" s="90">
        <f t="shared" si="85"/>
        <v>2.498223085671242</v>
      </c>
      <c r="J774" s="90">
        <f t="shared" si="86"/>
        <v>2.498223085671242</v>
      </c>
      <c r="K774" s="90">
        <f t="shared" si="87"/>
        <v>6.2411185857807414</v>
      </c>
      <c r="L774" s="91">
        <f t="shared" si="88"/>
        <v>1.8106792163541208E-2</v>
      </c>
    </row>
    <row r="775" spans="4:12" x14ac:dyDescent="0.3">
      <c r="D775" s="199">
        <v>44585</v>
      </c>
      <c r="E775" s="137">
        <v>140.91540000000001</v>
      </c>
      <c r="F775" s="200">
        <f t="shared" si="89"/>
        <v>137.50452349611976</v>
      </c>
      <c r="G775" s="90">
        <f t="shared" si="90"/>
        <v>-1.1166809716711923</v>
      </c>
      <c r="H775" s="90">
        <f t="shared" si="84"/>
        <v>136.38784252444856</v>
      </c>
      <c r="I775" s="90">
        <f t="shared" si="85"/>
        <v>4.5275574755514469</v>
      </c>
      <c r="J775" s="90">
        <f t="shared" si="86"/>
        <v>4.5275574755514469</v>
      </c>
      <c r="K775" s="90">
        <f t="shared" si="87"/>
        <v>20.498776694421792</v>
      </c>
      <c r="L775" s="91">
        <f t="shared" si="88"/>
        <v>3.2129614474723463E-2</v>
      </c>
    </row>
    <row r="776" spans="4:12" x14ac:dyDescent="0.3">
      <c r="D776" s="199">
        <v>44586</v>
      </c>
      <c r="E776" s="137">
        <v>140.4135</v>
      </c>
      <c r="F776" s="200">
        <f t="shared" si="89"/>
        <v>139.92167522266305</v>
      </c>
      <c r="G776" s="90">
        <f t="shared" si="90"/>
        <v>-0.76329770184974366</v>
      </c>
      <c r="H776" s="90">
        <f t="shared" si="84"/>
        <v>139.1583775208133</v>
      </c>
      <c r="I776" s="90">
        <f t="shared" si="85"/>
        <v>1.2551224791866957</v>
      </c>
      <c r="J776" s="90">
        <f t="shared" si="86"/>
        <v>1.2551224791866957</v>
      </c>
      <c r="K776" s="90">
        <f t="shared" si="87"/>
        <v>1.5753324377597575</v>
      </c>
      <c r="L776" s="91">
        <f t="shared" si="88"/>
        <v>8.9387593015393518E-3</v>
      </c>
    </row>
    <row r="777" spans="4:12" x14ac:dyDescent="0.3">
      <c r="D777" s="199">
        <v>44587</v>
      </c>
      <c r="E777" s="137">
        <v>138.97540000000001</v>
      </c>
      <c r="F777" s="200">
        <f t="shared" si="89"/>
        <v>139.51524183852021</v>
      </c>
      <c r="G777" s="90">
        <f t="shared" si="90"/>
        <v>-0.72761127007905368</v>
      </c>
      <c r="H777" s="90">
        <f t="shared" si="84"/>
        <v>138.78763056844116</v>
      </c>
      <c r="I777" s="90">
        <f t="shared" si="85"/>
        <v>0.18776943155884851</v>
      </c>
      <c r="J777" s="90">
        <f t="shared" si="86"/>
        <v>0.18776943155884851</v>
      </c>
      <c r="K777" s="90">
        <f t="shared" si="87"/>
        <v>3.5257359427933094E-2</v>
      </c>
      <c r="L777" s="91">
        <f t="shared" si="88"/>
        <v>1.3510983350927465E-3</v>
      </c>
    </row>
    <row r="778" spans="4:12" x14ac:dyDescent="0.3">
      <c r="D778" s="199">
        <v>44588</v>
      </c>
      <c r="E778" s="137">
        <v>139.6027</v>
      </c>
      <c r="F778" s="200">
        <f t="shared" si="89"/>
        <v>138.51877098393678</v>
      </c>
      <c r="G778" s="90">
        <f t="shared" si="90"/>
        <v>-0.75449722852949186</v>
      </c>
      <c r="H778" s="90">
        <f t="shared" si="84"/>
        <v>137.76427375540729</v>
      </c>
      <c r="I778" s="90">
        <f t="shared" si="85"/>
        <v>1.8384262445927106</v>
      </c>
      <c r="J778" s="90">
        <f t="shared" si="86"/>
        <v>1.8384262445927106</v>
      </c>
      <c r="K778" s="90">
        <f t="shared" si="87"/>
        <v>3.3798110568072572</v>
      </c>
      <c r="L778" s="91">
        <f t="shared" si="88"/>
        <v>1.3168987738723612E-2</v>
      </c>
    </row>
    <row r="779" spans="4:12" x14ac:dyDescent="0.3">
      <c r="D779" s="199">
        <v>44589</v>
      </c>
      <c r="E779" s="137">
        <v>140.82849999999999</v>
      </c>
      <c r="F779" s="200">
        <f t="shared" si="89"/>
        <v>139.24426221717641</v>
      </c>
      <c r="G779" s="90">
        <f t="shared" si="90"/>
        <v>-0.60649838235257902</v>
      </c>
      <c r="H779" s="90">
        <f t="shared" si="84"/>
        <v>138.63776383482383</v>
      </c>
      <c r="I779" s="90">
        <f t="shared" si="85"/>
        <v>2.1907361651761619</v>
      </c>
      <c r="J779" s="90">
        <f t="shared" si="86"/>
        <v>2.1907361651761619</v>
      </c>
      <c r="K779" s="90">
        <f t="shared" si="87"/>
        <v>4.7993249454107554</v>
      </c>
      <c r="L779" s="91">
        <f t="shared" si="88"/>
        <v>1.5556056942850076E-2</v>
      </c>
    </row>
    <row r="780" spans="4:12" x14ac:dyDescent="0.3">
      <c r="D780" s="199">
        <v>44592</v>
      </c>
      <c r="E780" s="137">
        <v>142.91329999999999</v>
      </c>
      <c r="F780" s="200">
        <f t="shared" si="89"/>
        <v>140.76026129411792</v>
      </c>
      <c r="G780" s="90">
        <f t="shared" si="90"/>
        <v>-0.39424863642316987</v>
      </c>
      <c r="H780" s="90">
        <f t="shared" si="84"/>
        <v>140.36601265769477</v>
      </c>
      <c r="I780" s="90">
        <f t="shared" si="85"/>
        <v>2.5472873423052249</v>
      </c>
      <c r="J780" s="90">
        <f t="shared" si="86"/>
        <v>2.5472873423052249</v>
      </c>
      <c r="K780" s="90">
        <f t="shared" si="87"/>
        <v>6.4886728042684156</v>
      </c>
      <c r="L780" s="91">
        <f t="shared" si="88"/>
        <v>1.7824004779857613E-2</v>
      </c>
    </row>
    <row r="781" spans="4:12" x14ac:dyDescent="0.3">
      <c r="D781" s="199">
        <v>44593</v>
      </c>
      <c r="E781" s="137">
        <v>143.05799999999999</v>
      </c>
      <c r="F781" s="200">
        <f t="shared" si="89"/>
        <v>142.62684109086149</v>
      </c>
      <c r="G781" s="90">
        <f t="shared" si="90"/>
        <v>-0.1681657931064964</v>
      </c>
      <c r="H781" s="90">
        <f t="shared" si="84"/>
        <v>142.45867529775498</v>
      </c>
      <c r="I781" s="90">
        <f t="shared" si="85"/>
        <v>0.59932470224501344</v>
      </c>
      <c r="J781" s="90">
        <f t="shared" si="86"/>
        <v>0.59932470224501344</v>
      </c>
      <c r="K781" s="90">
        <f t="shared" si="87"/>
        <v>0.35919009872107399</v>
      </c>
      <c r="L781" s="91">
        <f t="shared" si="88"/>
        <v>4.189382643718027E-3</v>
      </c>
    </row>
    <row r="782" spans="4:12" x14ac:dyDescent="0.3">
      <c r="D782" s="199">
        <v>44594</v>
      </c>
      <c r="E782" s="137">
        <v>143.53100000000001</v>
      </c>
      <c r="F782" s="200">
        <f t="shared" si="89"/>
        <v>143.01806736551478</v>
      </c>
      <c r="G782" s="90">
        <f t="shared" si="90"/>
        <v>-0.11222658633051757</v>
      </c>
      <c r="H782" s="90">
        <f t="shared" si="84"/>
        <v>142.90584077918427</v>
      </c>
      <c r="I782" s="90">
        <f t="shared" si="85"/>
        <v>0.62515922081573194</v>
      </c>
      <c r="J782" s="90">
        <f t="shared" si="86"/>
        <v>0.62515922081573194</v>
      </c>
      <c r="K782" s="90">
        <f t="shared" si="87"/>
        <v>0.39082405137093307</v>
      </c>
      <c r="L782" s="91">
        <f t="shared" si="88"/>
        <v>4.3555693252031406E-3</v>
      </c>
    </row>
    <row r="783" spans="4:12" x14ac:dyDescent="0.3">
      <c r="D783" s="199">
        <v>44595</v>
      </c>
      <c r="E783" s="137">
        <v>140.24940000000001</v>
      </c>
      <c r="F783" s="200">
        <f t="shared" si="89"/>
        <v>142.78489873093559</v>
      </c>
      <c r="G783" s="90">
        <f t="shared" si="90"/>
        <v>-0.12432079115538447</v>
      </c>
      <c r="H783" s="90">
        <f t="shared" si="84"/>
        <v>142.66057793978021</v>
      </c>
      <c r="I783" s="90">
        <f t="shared" si="85"/>
        <v>-2.4111779397802025</v>
      </c>
      <c r="J783" s="90">
        <f t="shared" si="86"/>
        <v>2.4111779397802025</v>
      </c>
      <c r="K783" s="90">
        <f t="shared" si="87"/>
        <v>5.8137790572827015</v>
      </c>
      <c r="L783" s="91">
        <f t="shared" si="88"/>
        <v>1.7192073119601241E-2</v>
      </c>
    </row>
    <row r="784" spans="4:12" x14ac:dyDescent="0.3">
      <c r="D784" s="199">
        <v>44596</v>
      </c>
      <c r="E784" s="137">
        <v>140.32660000000001</v>
      </c>
      <c r="F784" s="200">
        <f t="shared" si="89"/>
        <v>140.16538336707572</v>
      </c>
      <c r="G784" s="90">
        <f t="shared" si="90"/>
        <v>-0.37384024842583358</v>
      </c>
      <c r="H784" s="90">
        <f t="shared" si="84"/>
        <v>139.79154311864988</v>
      </c>
      <c r="I784" s="90">
        <f t="shared" si="85"/>
        <v>0.53505688135012974</v>
      </c>
      <c r="J784" s="90">
        <f t="shared" si="86"/>
        <v>0.53505688135012974</v>
      </c>
      <c r="K784" s="90">
        <f t="shared" si="87"/>
        <v>0.28628586628012681</v>
      </c>
      <c r="L784" s="91">
        <f t="shared" si="88"/>
        <v>3.8129398228855375E-3</v>
      </c>
    </row>
    <row r="785" spans="4:12" x14ac:dyDescent="0.3">
      <c r="D785" s="199">
        <v>44599</v>
      </c>
      <c r="E785" s="137">
        <v>140.08529999999999</v>
      </c>
      <c r="F785" s="200">
        <f t="shared" si="89"/>
        <v>139.97926780125937</v>
      </c>
      <c r="G785" s="90">
        <f t="shared" si="90"/>
        <v>-0.35506778016488533</v>
      </c>
      <c r="H785" s="90">
        <f t="shared" si="84"/>
        <v>139.62420002109448</v>
      </c>
      <c r="I785" s="90">
        <f t="shared" si="85"/>
        <v>0.46109997890550858</v>
      </c>
      <c r="J785" s="90">
        <f t="shared" si="86"/>
        <v>0.46109997890550858</v>
      </c>
      <c r="K785" s="90">
        <f t="shared" si="87"/>
        <v>0.21261319054666045</v>
      </c>
      <c r="L785" s="91">
        <f t="shared" si="88"/>
        <v>3.2915657738928255E-3</v>
      </c>
    </row>
    <row r="786" spans="4:12" x14ac:dyDescent="0.3">
      <c r="D786" s="199">
        <v>44600</v>
      </c>
      <c r="E786" s="137">
        <v>138.53139999999999</v>
      </c>
      <c r="F786" s="200">
        <f t="shared" si="89"/>
        <v>139.49046577586807</v>
      </c>
      <c r="G786" s="90">
        <f t="shared" si="90"/>
        <v>-0.36844120468752617</v>
      </c>
      <c r="H786" s="90">
        <f t="shared" si="84"/>
        <v>139.12202457118056</v>
      </c>
      <c r="I786" s="90">
        <f t="shared" si="85"/>
        <v>-0.59062457118056955</v>
      </c>
      <c r="J786" s="90">
        <f t="shared" si="86"/>
        <v>0.59062457118056955</v>
      </c>
      <c r="K786" s="90">
        <f t="shared" si="87"/>
        <v>0.34883738408223164</v>
      </c>
      <c r="L786" s="91">
        <f t="shared" si="88"/>
        <v>4.2634707451203813E-3</v>
      </c>
    </row>
    <row r="787" spans="4:12" x14ac:dyDescent="0.3">
      <c r="D787" s="199">
        <v>44601</v>
      </c>
      <c r="E787" s="137">
        <v>141.16630000000001</v>
      </c>
      <c r="F787" s="200">
        <f t="shared" si="89"/>
        <v>138.76362703625</v>
      </c>
      <c r="G787" s="90">
        <f t="shared" si="90"/>
        <v>-0.40428095818058096</v>
      </c>
      <c r="H787" s="90">
        <f t="shared" si="84"/>
        <v>138.35934607806942</v>
      </c>
      <c r="I787" s="90">
        <f t="shared" si="85"/>
        <v>2.8069539219305852</v>
      </c>
      <c r="J787" s="90">
        <f t="shared" si="86"/>
        <v>2.8069539219305852</v>
      </c>
      <c r="K787" s="90">
        <f t="shared" si="87"/>
        <v>7.8789903198414937</v>
      </c>
      <c r="L787" s="91">
        <f t="shared" si="88"/>
        <v>1.9884022758481203E-2</v>
      </c>
    </row>
    <row r="788" spans="4:12" x14ac:dyDescent="0.3">
      <c r="D788" s="199">
        <v>44602</v>
      </c>
      <c r="E788" s="137">
        <v>139.7765</v>
      </c>
      <c r="F788" s="200">
        <f t="shared" si="89"/>
        <v>140.56491523345554</v>
      </c>
      <c r="G788" s="90">
        <f t="shared" si="90"/>
        <v>-0.1837240426419692</v>
      </c>
      <c r="H788" s="90">
        <f t="shared" si="84"/>
        <v>140.38119119081358</v>
      </c>
      <c r="I788" s="90">
        <f t="shared" si="85"/>
        <v>-0.60469119081358258</v>
      </c>
      <c r="J788" s="90">
        <f t="shared" si="86"/>
        <v>0.60469119081358258</v>
      </c>
      <c r="K788" s="90">
        <f t="shared" si="87"/>
        <v>0.36565143624754853</v>
      </c>
      <c r="L788" s="91">
        <f t="shared" si="88"/>
        <v>4.3261291477006691E-3</v>
      </c>
    </row>
    <row r="789" spans="4:12" x14ac:dyDescent="0.3">
      <c r="D789" s="199">
        <v>44603</v>
      </c>
      <c r="E789" s="137">
        <v>135.29810000000001</v>
      </c>
      <c r="F789" s="200">
        <f t="shared" si="89"/>
        <v>138.73384076588644</v>
      </c>
      <c r="G789" s="90">
        <f t="shared" si="90"/>
        <v>-0.34845908513468182</v>
      </c>
      <c r="H789" s="90">
        <f t="shared" si="84"/>
        <v>138.38538168075175</v>
      </c>
      <c r="I789" s="90">
        <f t="shared" si="85"/>
        <v>-3.0872816807517438</v>
      </c>
      <c r="J789" s="90">
        <f t="shared" si="86"/>
        <v>3.0872816807517438</v>
      </c>
      <c r="K789" s="90">
        <f t="shared" si="87"/>
        <v>9.5313081763053127</v>
      </c>
      <c r="L789" s="91">
        <f t="shared" si="88"/>
        <v>2.2818366856236293E-2</v>
      </c>
    </row>
    <row r="790" spans="4:12" x14ac:dyDescent="0.3">
      <c r="D790" s="199">
        <v>44606</v>
      </c>
      <c r="E790" s="137">
        <v>136.65899999999999</v>
      </c>
      <c r="F790" s="200">
        <f t="shared" si="89"/>
        <v>135.29151273189225</v>
      </c>
      <c r="G790" s="90">
        <f t="shared" si="90"/>
        <v>-0.65784598002063233</v>
      </c>
      <c r="H790" s="90">
        <f t="shared" si="84"/>
        <v>134.63366675187163</v>
      </c>
      <c r="I790" s="90">
        <f t="shared" si="85"/>
        <v>2.0253332481283621</v>
      </c>
      <c r="J790" s="90">
        <f t="shared" si="86"/>
        <v>2.0253332481283621</v>
      </c>
      <c r="K790" s="90">
        <f t="shared" si="87"/>
        <v>4.1019747659741821</v>
      </c>
      <c r="L790" s="91">
        <f t="shared" si="88"/>
        <v>1.4820342956763639E-2</v>
      </c>
    </row>
    <row r="791" spans="4:12" x14ac:dyDescent="0.3">
      <c r="D791" s="199">
        <v>44607</v>
      </c>
      <c r="E791" s="137">
        <v>140.51</v>
      </c>
      <c r="F791" s="200">
        <f t="shared" si="89"/>
        <v>136.90292321598349</v>
      </c>
      <c r="G791" s="90">
        <f t="shared" si="90"/>
        <v>-0.43092033360944526</v>
      </c>
      <c r="H791" s="90">
        <f t="shared" si="84"/>
        <v>136.47200288237406</v>
      </c>
      <c r="I791" s="90">
        <f t="shared" si="85"/>
        <v>4.0379971176259346</v>
      </c>
      <c r="J791" s="90">
        <f t="shared" si="86"/>
        <v>4.0379971176259346</v>
      </c>
      <c r="K791" s="90">
        <f t="shared" si="87"/>
        <v>16.305420721955358</v>
      </c>
      <c r="L791" s="91">
        <f t="shared" si="88"/>
        <v>2.8738147588256598E-2</v>
      </c>
    </row>
    <row r="792" spans="4:12" x14ac:dyDescent="0.3">
      <c r="D792" s="199">
        <v>44608</v>
      </c>
      <c r="E792" s="137">
        <v>141.38829999999999</v>
      </c>
      <c r="F792" s="200">
        <f t="shared" si="89"/>
        <v>140.34092373311245</v>
      </c>
      <c r="G792" s="90">
        <f t="shared" si="90"/>
        <v>-4.4028248535605163E-2</v>
      </c>
      <c r="H792" s="90">
        <f t="shared" si="84"/>
        <v>140.29689548457685</v>
      </c>
      <c r="I792" s="90">
        <f t="shared" si="85"/>
        <v>1.091404515423136</v>
      </c>
      <c r="J792" s="90">
        <f t="shared" si="86"/>
        <v>1.091404515423136</v>
      </c>
      <c r="K792" s="90">
        <f t="shared" si="87"/>
        <v>1.1911638162860103</v>
      </c>
      <c r="L792" s="91">
        <f t="shared" si="88"/>
        <v>7.7191996468104936E-3</v>
      </c>
    </row>
    <row r="793" spans="4:12" x14ac:dyDescent="0.3">
      <c r="D793" s="199">
        <v>44609</v>
      </c>
      <c r="E793" s="137">
        <v>137.82679999999999</v>
      </c>
      <c r="F793" s="200">
        <f t="shared" si="89"/>
        <v>140.64077740117153</v>
      </c>
      <c r="G793" s="90">
        <f t="shared" si="90"/>
        <v>-9.6400568761360501E-3</v>
      </c>
      <c r="H793" s="90">
        <f t="shared" si="84"/>
        <v>140.63113734429541</v>
      </c>
      <c r="I793" s="90">
        <f t="shared" si="85"/>
        <v>-2.8043373442954191</v>
      </c>
      <c r="J793" s="90">
        <f t="shared" si="86"/>
        <v>2.8043373442954191</v>
      </c>
      <c r="K793" s="90">
        <f t="shared" si="87"/>
        <v>7.8643079406098844</v>
      </c>
      <c r="L793" s="91">
        <f t="shared" si="88"/>
        <v>2.0346821839405831E-2</v>
      </c>
    </row>
    <row r="794" spans="4:12" x14ac:dyDescent="0.3">
      <c r="D794" s="199">
        <v>44610</v>
      </c>
      <c r="E794" s="137">
        <v>137.9716</v>
      </c>
      <c r="F794" s="200">
        <f t="shared" si="89"/>
        <v>137.84804795449909</v>
      </c>
      <c r="G794" s="90">
        <f t="shared" si="90"/>
        <v>-0.28794899585576633</v>
      </c>
      <c r="H794" s="90">
        <f t="shared" si="84"/>
        <v>137.56009895864332</v>
      </c>
      <c r="I794" s="90">
        <f t="shared" si="85"/>
        <v>0.4115010413566722</v>
      </c>
      <c r="J794" s="90">
        <f t="shared" si="86"/>
        <v>0.4115010413566722</v>
      </c>
      <c r="K794" s="90">
        <f t="shared" si="87"/>
        <v>0.16933310703762564</v>
      </c>
      <c r="L794" s="91">
        <f t="shared" si="88"/>
        <v>2.9825053949992042E-3</v>
      </c>
    </row>
    <row r="795" spans="4:12" x14ac:dyDescent="0.3">
      <c r="D795" s="199">
        <v>44614</v>
      </c>
      <c r="E795" s="137">
        <v>133.37739999999999</v>
      </c>
      <c r="F795" s="200">
        <f t="shared" si="89"/>
        <v>136.82240080331539</v>
      </c>
      <c r="G795" s="90">
        <f t="shared" si="90"/>
        <v>-0.36171881138856021</v>
      </c>
      <c r="H795" s="90">
        <f t="shared" si="84"/>
        <v>136.46068199192683</v>
      </c>
      <c r="I795" s="90">
        <f t="shared" si="85"/>
        <v>-3.0832819919268388</v>
      </c>
      <c r="J795" s="90">
        <f t="shared" si="86"/>
        <v>3.0832819919268388</v>
      </c>
      <c r="K795" s="90">
        <f t="shared" si="87"/>
        <v>9.5066278417403343</v>
      </c>
      <c r="L795" s="91">
        <f t="shared" si="88"/>
        <v>2.3116974779286738E-2</v>
      </c>
    </row>
    <row r="796" spans="4:12" x14ac:dyDescent="0.3">
      <c r="D796" s="199">
        <v>44615</v>
      </c>
      <c r="E796" s="137">
        <v>132.06469999999999</v>
      </c>
      <c r="F796" s="200">
        <f t="shared" si="89"/>
        <v>132.82548495088915</v>
      </c>
      <c r="G796" s="90">
        <f t="shared" si="90"/>
        <v>-0.72523851549232843</v>
      </c>
      <c r="H796" s="90">
        <f t="shared" si="84"/>
        <v>132.10024643539683</v>
      </c>
      <c r="I796" s="90">
        <f t="shared" si="85"/>
        <v>-3.554643539683866E-2</v>
      </c>
      <c r="J796" s="90">
        <f t="shared" si="86"/>
        <v>3.554643539683866E-2</v>
      </c>
      <c r="K796" s="90">
        <f t="shared" si="87"/>
        <v>1.2635490694216244E-3</v>
      </c>
      <c r="L796" s="91">
        <f t="shared" si="88"/>
        <v>2.6915924843534011E-4</v>
      </c>
    </row>
    <row r="797" spans="4:12" x14ac:dyDescent="0.3">
      <c r="D797" s="199">
        <v>44616</v>
      </c>
      <c r="E797" s="137">
        <v>132.3929</v>
      </c>
      <c r="F797" s="200">
        <f t="shared" si="89"/>
        <v>131.55014918760614</v>
      </c>
      <c r="G797" s="90">
        <f t="shared" si="90"/>
        <v>-0.78024824027139661</v>
      </c>
      <c r="H797" s="90">
        <f t="shared" si="84"/>
        <v>130.76990094733475</v>
      </c>
      <c r="I797" s="90">
        <f t="shared" si="85"/>
        <v>1.62299905266525</v>
      </c>
      <c r="J797" s="90">
        <f t="shared" si="86"/>
        <v>1.62299905266525</v>
      </c>
      <c r="K797" s="90">
        <f t="shared" si="87"/>
        <v>2.6341259249522988</v>
      </c>
      <c r="L797" s="91">
        <f t="shared" si="88"/>
        <v>1.2258958393276755E-2</v>
      </c>
    </row>
    <row r="798" spans="4:12" x14ac:dyDescent="0.3">
      <c r="D798" s="199">
        <v>44617</v>
      </c>
      <c r="E798" s="137">
        <v>133.96610000000001</v>
      </c>
      <c r="F798" s="200">
        <f t="shared" si="89"/>
        <v>132.08334140778288</v>
      </c>
      <c r="G798" s="90">
        <f t="shared" si="90"/>
        <v>-0.64890419422658263</v>
      </c>
      <c r="H798" s="90">
        <f t="shared" si="84"/>
        <v>131.43443721355629</v>
      </c>
      <c r="I798" s="90">
        <f t="shared" si="85"/>
        <v>2.531662786443718</v>
      </c>
      <c r="J798" s="90">
        <f t="shared" si="86"/>
        <v>2.531662786443718</v>
      </c>
      <c r="K798" s="90">
        <f t="shared" si="87"/>
        <v>6.4093164642639708</v>
      </c>
      <c r="L798" s="91">
        <f t="shared" si="88"/>
        <v>1.8897786726968374E-2</v>
      </c>
    </row>
    <row r="799" spans="4:12" x14ac:dyDescent="0.3">
      <c r="D799" s="199">
        <v>44620</v>
      </c>
      <c r="E799" s="137">
        <v>131.7945</v>
      </c>
      <c r="F799" s="200">
        <f t="shared" si="89"/>
        <v>133.01265664461874</v>
      </c>
      <c r="G799" s="90">
        <f t="shared" si="90"/>
        <v>-0.49108225112033815</v>
      </c>
      <c r="H799" s="90">
        <f t="shared" si="84"/>
        <v>132.52157439349841</v>
      </c>
      <c r="I799" s="90">
        <f t="shared" si="85"/>
        <v>-0.72707439349841252</v>
      </c>
      <c r="J799" s="90">
        <f t="shared" si="86"/>
        <v>0.72707439349841252</v>
      </c>
      <c r="K799" s="90">
        <f t="shared" si="87"/>
        <v>0.52863717368108443</v>
      </c>
      <c r="L799" s="91">
        <f t="shared" si="88"/>
        <v>5.5167278869635112E-3</v>
      </c>
    </row>
    <row r="800" spans="4:12" x14ac:dyDescent="0.3">
      <c r="D800" s="199">
        <v>44621</v>
      </c>
      <c r="E800" s="137">
        <v>127.6153</v>
      </c>
      <c r="F800" s="200">
        <f t="shared" si="89"/>
        <v>130.56579419910372</v>
      </c>
      <c r="G800" s="90">
        <f t="shared" si="90"/>
        <v>-0.68666027055980661</v>
      </c>
      <c r="H800" s="90">
        <f t="shared" si="84"/>
        <v>129.87913392854392</v>
      </c>
      <c r="I800" s="90">
        <f t="shared" si="85"/>
        <v>-2.2638339285439173</v>
      </c>
      <c r="J800" s="90">
        <f t="shared" si="86"/>
        <v>2.2638339285439173</v>
      </c>
      <c r="K800" s="90">
        <f t="shared" si="87"/>
        <v>5.1249440560265862</v>
      </c>
      <c r="L800" s="91">
        <f t="shared" si="88"/>
        <v>1.7739518134141576E-2</v>
      </c>
    </row>
    <row r="801" spans="4:12" x14ac:dyDescent="0.3">
      <c r="D801" s="199">
        <v>44622</v>
      </c>
      <c r="E801" s="137">
        <v>130.95480000000001</v>
      </c>
      <c r="F801" s="200">
        <f t="shared" si="89"/>
        <v>127.73387178355216</v>
      </c>
      <c r="G801" s="90">
        <f t="shared" si="90"/>
        <v>-0.90118648505898191</v>
      </c>
      <c r="H801" s="90">
        <f t="shared" si="84"/>
        <v>126.83268529849317</v>
      </c>
      <c r="I801" s="90">
        <f t="shared" si="85"/>
        <v>4.1221147015068311</v>
      </c>
      <c r="J801" s="90">
        <f t="shared" si="86"/>
        <v>4.1221147015068311</v>
      </c>
      <c r="K801" s="90">
        <f t="shared" si="87"/>
        <v>16.991829612378751</v>
      </c>
      <c r="L801" s="91">
        <f t="shared" si="88"/>
        <v>3.1477385338352093E-2</v>
      </c>
    </row>
    <row r="802" spans="4:12" x14ac:dyDescent="0.3">
      <c r="D802" s="199">
        <v>44623</v>
      </c>
      <c r="E802" s="137">
        <v>129.30430000000001</v>
      </c>
      <c r="F802" s="200">
        <f t="shared" si="89"/>
        <v>129.90375081195282</v>
      </c>
      <c r="G802" s="90">
        <f t="shared" si="90"/>
        <v>-0.59407993371301804</v>
      </c>
      <c r="H802" s="90">
        <f t="shared" si="84"/>
        <v>129.30967087823981</v>
      </c>
      <c r="I802" s="90">
        <f t="shared" si="85"/>
        <v>-5.3708782398018684E-3</v>
      </c>
      <c r="J802" s="90">
        <f t="shared" si="86"/>
        <v>5.3708782398018684E-3</v>
      </c>
      <c r="K802" s="90">
        <f t="shared" si="87"/>
        <v>2.8846333066777217E-5</v>
      </c>
      <c r="L802" s="91">
        <f t="shared" si="88"/>
        <v>4.1536733424966284E-5</v>
      </c>
    </row>
    <row r="803" spans="4:12" x14ac:dyDescent="0.3">
      <c r="D803" s="199">
        <v>44624</v>
      </c>
      <c r="E803" s="137">
        <v>126.9004</v>
      </c>
      <c r="F803" s="200">
        <f t="shared" si="89"/>
        <v>128.34825605302962</v>
      </c>
      <c r="G803" s="90">
        <f t="shared" si="90"/>
        <v>-0.69022141623403654</v>
      </c>
      <c r="H803" s="90">
        <f t="shared" si="84"/>
        <v>127.65803463679558</v>
      </c>
      <c r="I803" s="90">
        <f t="shared" si="85"/>
        <v>-0.75763463679557219</v>
      </c>
      <c r="J803" s="90">
        <f t="shared" si="86"/>
        <v>0.75763463679557219</v>
      </c>
      <c r="K803" s="90">
        <f t="shared" si="87"/>
        <v>0.57401024287235858</v>
      </c>
      <c r="L803" s="91">
        <f t="shared" si="88"/>
        <v>5.9703092881943018E-3</v>
      </c>
    </row>
    <row r="804" spans="4:12" x14ac:dyDescent="0.3">
      <c r="D804" s="199">
        <v>44627</v>
      </c>
      <c r="E804" s="137">
        <v>120.38030000000001</v>
      </c>
      <c r="F804" s="200">
        <f t="shared" si="89"/>
        <v>125.04420286701277</v>
      </c>
      <c r="G804" s="90">
        <f t="shared" si="90"/>
        <v>-0.95160459321231738</v>
      </c>
      <c r="H804" s="90">
        <f t="shared" si="84"/>
        <v>124.09259827380045</v>
      </c>
      <c r="I804" s="90">
        <f t="shared" si="85"/>
        <v>-3.7122982738004424</v>
      </c>
      <c r="J804" s="90">
        <f t="shared" si="86"/>
        <v>3.7122982738004424</v>
      </c>
      <c r="K804" s="90">
        <f t="shared" si="87"/>
        <v>13.781158473661744</v>
      </c>
      <c r="L804" s="91">
        <f t="shared" si="88"/>
        <v>3.0838087908075011E-2</v>
      </c>
    </row>
    <row r="805" spans="4:12" x14ac:dyDescent="0.3">
      <c r="D805" s="199">
        <v>44628</v>
      </c>
      <c r="E805" s="137">
        <v>117.2557</v>
      </c>
      <c r="F805" s="200">
        <f t="shared" si="89"/>
        <v>118.99409632543015</v>
      </c>
      <c r="G805" s="90">
        <f t="shared" si="90"/>
        <v>-1.4614547880493478</v>
      </c>
      <c r="H805" s="90">
        <f t="shared" si="84"/>
        <v>117.5326415373808</v>
      </c>
      <c r="I805" s="90">
        <f t="shared" si="85"/>
        <v>-0.27694153738079308</v>
      </c>
      <c r="J805" s="90">
        <f t="shared" si="86"/>
        <v>0.27694153738079308</v>
      </c>
      <c r="K805" s="90">
        <f t="shared" si="87"/>
        <v>7.6696615126837217E-2</v>
      </c>
      <c r="L805" s="91">
        <f t="shared" si="88"/>
        <v>2.3618599128297649E-3</v>
      </c>
    </row>
    <row r="806" spans="4:12" x14ac:dyDescent="0.3">
      <c r="D806" s="199">
        <v>44629</v>
      </c>
      <c r="E806" s="137">
        <v>122.80840000000001</v>
      </c>
      <c r="F806" s="200">
        <f t="shared" si="89"/>
        <v>117.19707616956052</v>
      </c>
      <c r="G806" s="90">
        <f t="shared" si="90"/>
        <v>-1.4950113248313763</v>
      </c>
      <c r="H806" s="90">
        <f t="shared" si="84"/>
        <v>115.70206484472914</v>
      </c>
      <c r="I806" s="90">
        <f t="shared" si="85"/>
        <v>7.1063351552708696</v>
      </c>
      <c r="J806" s="90">
        <f t="shared" si="86"/>
        <v>7.1063351552708696</v>
      </c>
      <c r="K806" s="90">
        <f t="shared" si="87"/>
        <v>50.499999339038652</v>
      </c>
      <c r="L806" s="91">
        <f t="shared" si="88"/>
        <v>5.7865220581579675E-2</v>
      </c>
    </row>
    <row r="807" spans="4:12" x14ac:dyDescent="0.3">
      <c r="D807" s="199">
        <v>44630</v>
      </c>
      <c r="E807" s="137">
        <v>121.91840000000001</v>
      </c>
      <c r="F807" s="200">
        <f t="shared" si="89"/>
        <v>121.4343909401349</v>
      </c>
      <c r="G807" s="90">
        <f t="shared" si="90"/>
        <v>-0.92177871529080002</v>
      </c>
      <c r="H807" s="90">
        <f t="shared" si="84"/>
        <v>120.5126122248441</v>
      </c>
      <c r="I807" s="90">
        <f t="shared" si="85"/>
        <v>1.4057877751559005</v>
      </c>
      <c r="J807" s="90">
        <f t="shared" si="86"/>
        <v>1.4057877751559005</v>
      </c>
      <c r="K807" s="90">
        <f t="shared" si="87"/>
        <v>1.9762392687777766</v>
      </c>
      <c r="L807" s="91">
        <f t="shared" si="88"/>
        <v>1.1530562861355632E-2</v>
      </c>
    </row>
    <row r="808" spans="4:12" x14ac:dyDescent="0.3">
      <c r="D808" s="199">
        <v>44631</v>
      </c>
      <c r="E808" s="137">
        <v>118.6293</v>
      </c>
      <c r="F808" s="200">
        <f t="shared" si="89"/>
        <v>120.52315702776737</v>
      </c>
      <c r="G808" s="90">
        <f t="shared" si="90"/>
        <v>-0.92072423499847367</v>
      </c>
      <c r="H808" s="90">
        <f t="shared" si="84"/>
        <v>119.60243279276889</v>
      </c>
      <c r="I808" s="90">
        <f t="shared" si="85"/>
        <v>-0.97313279276889375</v>
      </c>
      <c r="J808" s="90">
        <f t="shared" si="86"/>
        <v>0.97313279276889375</v>
      </c>
      <c r="K808" s="90">
        <f t="shared" si="87"/>
        <v>0.94698743236218674</v>
      </c>
      <c r="L808" s="91">
        <f t="shared" si="88"/>
        <v>8.2031403099309674E-3</v>
      </c>
    </row>
    <row r="809" spans="4:12" x14ac:dyDescent="0.3">
      <c r="D809" s="199">
        <v>44634</v>
      </c>
      <c r="E809" s="137">
        <v>113.73439999999999</v>
      </c>
      <c r="F809" s="200">
        <f t="shared" si="89"/>
        <v>116.91374061200123</v>
      </c>
      <c r="G809" s="90">
        <f t="shared" si="90"/>
        <v>-1.1895934530752397</v>
      </c>
      <c r="H809" s="90">
        <f t="shared" si="84"/>
        <v>115.724147158926</v>
      </c>
      <c r="I809" s="90">
        <f t="shared" si="85"/>
        <v>-1.9897471589260078</v>
      </c>
      <c r="J809" s="90">
        <f t="shared" si="86"/>
        <v>1.9897471589260078</v>
      </c>
      <c r="K809" s="90">
        <f t="shared" si="87"/>
        <v>3.95909375645412</v>
      </c>
      <c r="L809" s="91">
        <f t="shared" si="88"/>
        <v>1.7494681986505473E-2</v>
      </c>
    </row>
    <row r="810" spans="4:12" x14ac:dyDescent="0.3">
      <c r="D810" s="199">
        <v>44635</v>
      </c>
      <c r="E810" s="137">
        <v>115.5047</v>
      </c>
      <c r="F810" s="200">
        <f t="shared" si="89"/>
        <v>113.13678523753981</v>
      </c>
      <c r="G810" s="90">
        <f t="shared" si="90"/>
        <v>-1.4483296452138581</v>
      </c>
      <c r="H810" s="90">
        <f t="shared" si="84"/>
        <v>111.68845559232595</v>
      </c>
      <c r="I810" s="90">
        <f t="shared" si="85"/>
        <v>3.8162444076740485</v>
      </c>
      <c r="J810" s="90">
        <f t="shared" si="86"/>
        <v>3.8162444076740485</v>
      </c>
      <c r="K810" s="90">
        <f t="shared" si="87"/>
        <v>14.563721379103448</v>
      </c>
      <c r="L810" s="91">
        <f t="shared" si="88"/>
        <v>3.3039732648749778E-2</v>
      </c>
    </row>
    <row r="811" spans="4:12" x14ac:dyDescent="0.3">
      <c r="D811" s="199">
        <v>44636</v>
      </c>
      <c r="E811" s="137">
        <v>121.1058</v>
      </c>
      <c r="F811" s="200">
        <f t="shared" si="89"/>
        <v>115.46625628382891</v>
      </c>
      <c r="G811" s="90">
        <f t="shared" si="90"/>
        <v>-1.0705495760635624</v>
      </c>
      <c r="H811" s="90">
        <f t="shared" si="84"/>
        <v>114.39570670776536</v>
      </c>
      <c r="I811" s="90">
        <f t="shared" si="85"/>
        <v>6.7100932922346459</v>
      </c>
      <c r="J811" s="90">
        <f t="shared" si="86"/>
        <v>6.7100932922346459</v>
      </c>
      <c r="K811" s="90">
        <f t="shared" si="87"/>
        <v>45.025351990492389</v>
      </c>
      <c r="L811" s="91">
        <f t="shared" si="88"/>
        <v>5.5406869796778072E-2</v>
      </c>
    </row>
    <row r="812" spans="4:12" x14ac:dyDescent="0.3">
      <c r="D812" s="199">
        <v>44637</v>
      </c>
      <c r="E812" s="137">
        <v>123.2534</v>
      </c>
      <c r="F812" s="200">
        <f t="shared" si="89"/>
        <v>120.67888033914917</v>
      </c>
      <c r="G812" s="90">
        <f t="shared" si="90"/>
        <v>-0.44223221292518</v>
      </c>
      <c r="H812" s="90">
        <f t="shared" si="84"/>
        <v>120.236648126224</v>
      </c>
      <c r="I812" s="90">
        <f t="shared" si="85"/>
        <v>3.016751873776002</v>
      </c>
      <c r="J812" s="90">
        <f t="shared" si="86"/>
        <v>3.016751873776002</v>
      </c>
      <c r="K812" s="90">
        <f t="shared" si="87"/>
        <v>9.1007918679310187</v>
      </c>
      <c r="L812" s="91">
        <f t="shared" si="88"/>
        <v>2.447601343067211E-2</v>
      </c>
    </row>
    <row r="813" spans="4:12" x14ac:dyDescent="0.3">
      <c r="D813" s="199">
        <v>44638</v>
      </c>
      <c r="E813" s="137">
        <v>126.9584</v>
      </c>
      <c r="F813" s="200">
        <f t="shared" si="89"/>
        <v>123.64061422965986</v>
      </c>
      <c r="G813" s="90">
        <f t="shared" si="90"/>
        <v>-0.10183560258159335</v>
      </c>
      <c r="H813" s="90">
        <f t="shared" si="84"/>
        <v>123.53877862707827</v>
      </c>
      <c r="I813" s="90">
        <f t="shared" si="85"/>
        <v>3.4196213729217249</v>
      </c>
      <c r="J813" s="90">
        <f t="shared" si="86"/>
        <v>3.4196213729217249</v>
      </c>
      <c r="K813" s="90">
        <f t="shared" si="87"/>
        <v>11.693810334143063</v>
      </c>
      <c r="L813" s="91">
        <f t="shared" si="88"/>
        <v>2.6934975337762013E-2</v>
      </c>
    </row>
    <row r="814" spans="4:12" x14ac:dyDescent="0.3">
      <c r="D814" s="199">
        <v>44641</v>
      </c>
      <c r="E814" s="137">
        <v>125.9427</v>
      </c>
      <c r="F814" s="200">
        <f t="shared" si="89"/>
        <v>126.67379151793473</v>
      </c>
      <c r="G814" s="90">
        <f t="shared" si="90"/>
        <v>0.21166568650405307</v>
      </c>
      <c r="H814" s="90">
        <f t="shared" si="84"/>
        <v>126.88545720443878</v>
      </c>
      <c r="I814" s="90">
        <f t="shared" si="85"/>
        <v>-0.94275720443877731</v>
      </c>
      <c r="J814" s="90">
        <f t="shared" si="86"/>
        <v>0.94275720443877731</v>
      </c>
      <c r="K814" s="90">
        <f t="shared" si="87"/>
        <v>0.8887911465212186</v>
      </c>
      <c r="L814" s="91">
        <f t="shared" si="88"/>
        <v>7.4856042028539748E-3</v>
      </c>
    </row>
    <row r="815" spans="4:12" x14ac:dyDescent="0.3">
      <c r="D815" s="199">
        <v>44642</v>
      </c>
      <c r="E815" s="137">
        <v>128.74809999999999</v>
      </c>
      <c r="F815" s="200">
        <f t="shared" si="89"/>
        <v>126.67311254920324</v>
      </c>
      <c r="G815" s="90">
        <f t="shared" si="90"/>
        <v>0.19043122098049856</v>
      </c>
      <c r="H815" s="90">
        <f t="shared" si="84"/>
        <v>126.86354377018374</v>
      </c>
      <c r="I815" s="90">
        <f t="shared" si="85"/>
        <v>1.8845562298162548</v>
      </c>
      <c r="J815" s="90">
        <f t="shared" si="86"/>
        <v>1.8845562298162548</v>
      </c>
      <c r="K815" s="90">
        <f t="shared" si="87"/>
        <v>3.5515521833392567</v>
      </c>
      <c r="L815" s="91">
        <f t="shared" si="88"/>
        <v>1.4637545950707272E-2</v>
      </c>
    </row>
    <row r="816" spans="4:12" x14ac:dyDescent="0.3">
      <c r="D816" s="199">
        <v>44643</v>
      </c>
      <c r="E816" s="137">
        <v>128.661</v>
      </c>
      <c r="F816" s="200">
        <f t="shared" si="89"/>
        <v>128.88302497678438</v>
      </c>
      <c r="G816" s="90">
        <f t="shared" si="90"/>
        <v>0.39237934164056321</v>
      </c>
      <c r="H816" s="90">
        <f t="shared" si="84"/>
        <v>129.27540431842496</v>
      </c>
      <c r="I816" s="90">
        <f t="shared" si="85"/>
        <v>-0.61440431842495968</v>
      </c>
      <c r="J816" s="90">
        <f t="shared" si="86"/>
        <v>0.61440431842495968</v>
      </c>
      <c r="K816" s="90">
        <f t="shared" si="87"/>
        <v>0.37749266649923924</v>
      </c>
      <c r="L816" s="91">
        <f t="shared" si="88"/>
        <v>4.7753734109400644E-3</v>
      </c>
    </row>
    <row r="817" spans="4:12" x14ac:dyDescent="0.3">
      <c r="D817" s="199">
        <v>44644</v>
      </c>
      <c r="E817" s="137">
        <v>127.7711</v>
      </c>
      <c r="F817" s="200">
        <f t="shared" si="89"/>
        <v>128.79692347331246</v>
      </c>
      <c r="G817" s="90">
        <f t="shared" si="90"/>
        <v>0.34453125712931459</v>
      </c>
      <c r="H817" s="90">
        <f t="shared" si="84"/>
        <v>129.14145473044178</v>
      </c>
      <c r="I817" s="90">
        <f t="shared" si="85"/>
        <v>-1.3703547304417754</v>
      </c>
      <c r="J817" s="90">
        <f t="shared" si="86"/>
        <v>1.3703547304417754</v>
      </c>
      <c r="K817" s="90">
        <f t="shared" si="87"/>
        <v>1.8778720872441508</v>
      </c>
      <c r="L817" s="91">
        <f t="shared" si="88"/>
        <v>1.072507578350484E-2</v>
      </c>
    </row>
    <row r="818" spans="4:12" x14ac:dyDescent="0.3">
      <c r="D818" s="199">
        <v>44645</v>
      </c>
      <c r="E818" s="137">
        <v>129.3382</v>
      </c>
      <c r="F818" s="200">
        <f t="shared" si="89"/>
        <v>128.36014500570346</v>
      </c>
      <c r="G818" s="90">
        <f t="shared" si="90"/>
        <v>0.26640028465548288</v>
      </c>
      <c r="H818" s="90">
        <f t="shared" si="84"/>
        <v>128.62654529035893</v>
      </c>
      <c r="I818" s="90">
        <f t="shared" si="85"/>
        <v>0.71165470964106703</v>
      </c>
      <c r="J818" s="90">
        <f t="shared" si="86"/>
        <v>0.71165470964106703</v>
      </c>
      <c r="K818" s="90">
        <f t="shared" si="87"/>
        <v>0.50645242575431137</v>
      </c>
      <c r="L818" s="91">
        <f t="shared" si="88"/>
        <v>5.5022778238839496E-3</v>
      </c>
    </row>
    <row r="819" spans="4:12" x14ac:dyDescent="0.3">
      <c r="D819" s="199">
        <v>44648</v>
      </c>
      <c r="E819" s="137">
        <v>130.41200000000001</v>
      </c>
      <c r="F819" s="200">
        <f t="shared" si="89"/>
        <v>129.76608022772439</v>
      </c>
      <c r="G819" s="90">
        <f t="shared" si="90"/>
        <v>0.38035377839202755</v>
      </c>
      <c r="H819" s="90">
        <f t="shared" si="84"/>
        <v>130.14643400611641</v>
      </c>
      <c r="I819" s="90">
        <f t="shared" si="85"/>
        <v>0.26556599388359814</v>
      </c>
      <c r="J819" s="90">
        <f t="shared" si="86"/>
        <v>0.26556599388359814</v>
      </c>
      <c r="K819" s="90">
        <f t="shared" si="87"/>
        <v>7.0525297107383284E-2</v>
      </c>
      <c r="L819" s="91">
        <f t="shared" si="88"/>
        <v>2.0363616376069542E-3</v>
      </c>
    </row>
    <row r="820" spans="4:12" x14ac:dyDescent="0.3">
      <c r="D820" s="199">
        <v>44649</v>
      </c>
      <c r="E820" s="137">
        <v>134.60069999999999</v>
      </c>
      <c r="F820" s="200">
        <f t="shared" si="89"/>
        <v>131.55402302271364</v>
      </c>
      <c r="G820" s="90">
        <f t="shared" si="90"/>
        <v>0.52111268005174971</v>
      </c>
      <c r="H820" s="90">
        <f t="shared" si="84"/>
        <v>132.07513570276538</v>
      </c>
      <c r="I820" s="90">
        <f t="shared" si="85"/>
        <v>2.5255642972346095</v>
      </c>
      <c r="J820" s="90">
        <f t="shared" si="86"/>
        <v>2.5255642972346095</v>
      </c>
      <c r="K820" s="90">
        <f t="shared" si="87"/>
        <v>6.3784750194661468</v>
      </c>
      <c r="L820" s="91">
        <f t="shared" si="88"/>
        <v>1.8763381596340951E-2</v>
      </c>
    </row>
    <row r="821" spans="4:12" x14ac:dyDescent="0.3">
      <c r="D821" s="199">
        <v>44650</v>
      </c>
      <c r="E821" s="137">
        <v>134.02029999999999</v>
      </c>
      <c r="F821" s="200">
        <f t="shared" si="89"/>
        <v>134.9015101440414</v>
      </c>
      <c r="G821" s="90">
        <f t="shared" si="90"/>
        <v>0.80375012417935077</v>
      </c>
      <c r="H821" s="90">
        <f t="shared" si="84"/>
        <v>135.70526026822074</v>
      </c>
      <c r="I821" s="90">
        <f t="shared" si="85"/>
        <v>-1.684960268220749</v>
      </c>
      <c r="J821" s="90">
        <f t="shared" si="86"/>
        <v>1.684960268220749</v>
      </c>
      <c r="K821" s="90">
        <f t="shared" si="87"/>
        <v>2.8390911054825381</v>
      </c>
      <c r="L821" s="91">
        <f t="shared" si="88"/>
        <v>1.2572425731182136E-2</v>
      </c>
    </row>
    <row r="822" spans="4:12" x14ac:dyDescent="0.3">
      <c r="D822" s="199">
        <v>44651</v>
      </c>
      <c r="E822" s="137">
        <v>130.17019999999999</v>
      </c>
      <c r="F822" s="200">
        <f t="shared" si="89"/>
        <v>133.89328009934349</v>
      </c>
      <c r="G822" s="90">
        <f t="shared" si="90"/>
        <v>0.62255210729162458</v>
      </c>
      <c r="H822" s="90">
        <f t="shared" si="84"/>
        <v>134.51583220663511</v>
      </c>
      <c r="I822" s="90">
        <f t="shared" si="85"/>
        <v>-4.3456322066351163</v>
      </c>
      <c r="J822" s="90">
        <f t="shared" si="86"/>
        <v>4.3456322066351163</v>
      </c>
      <c r="K822" s="90">
        <f t="shared" si="87"/>
        <v>18.884519275344392</v>
      </c>
      <c r="L822" s="91">
        <f t="shared" si="88"/>
        <v>3.3384232386791418E-2</v>
      </c>
    </row>
    <row r="823" spans="4:12" x14ac:dyDescent="0.3">
      <c r="D823" s="199">
        <v>44652</v>
      </c>
      <c r="E823" s="137">
        <v>129.16409999999999</v>
      </c>
      <c r="F823" s="200">
        <f t="shared" si="89"/>
        <v>130.46702168583329</v>
      </c>
      <c r="G823" s="90">
        <f t="shared" si="90"/>
        <v>0.21767105521144242</v>
      </c>
      <c r="H823" s="90">
        <f t="shared" si="84"/>
        <v>130.68469274104473</v>
      </c>
      <c r="I823" s="90">
        <f t="shared" si="85"/>
        <v>-1.5205927410447373</v>
      </c>
      <c r="J823" s="90">
        <f t="shared" si="86"/>
        <v>1.5205927410447373</v>
      </c>
      <c r="K823" s="90">
        <f t="shared" si="87"/>
        <v>2.3122022841179475</v>
      </c>
      <c r="L823" s="91">
        <f t="shared" si="88"/>
        <v>1.1772564830666861E-2</v>
      </c>
    </row>
    <row r="824" spans="4:12" x14ac:dyDescent="0.3">
      <c r="D824" s="199">
        <v>44655</v>
      </c>
      <c r="E824" s="137">
        <v>129.9573</v>
      </c>
      <c r="F824" s="200">
        <f t="shared" si="89"/>
        <v>129.49687684416915</v>
      </c>
      <c r="G824" s="90">
        <f t="shared" si="90"/>
        <v>9.8889465523884473E-2</v>
      </c>
      <c r="H824" s="90">
        <f t="shared" si="84"/>
        <v>129.59576630969303</v>
      </c>
      <c r="I824" s="90">
        <f t="shared" si="85"/>
        <v>0.36153369030697036</v>
      </c>
      <c r="J824" s="90">
        <f t="shared" si="86"/>
        <v>0.36153369030697036</v>
      </c>
      <c r="K824" s="90">
        <f t="shared" si="87"/>
        <v>0.13070660922697636</v>
      </c>
      <c r="L824" s="91">
        <f t="shared" si="88"/>
        <v>2.7819421479745297E-3</v>
      </c>
    </row>
    <row r="825" spans="4:12" x14ac:dyDescent="0.3">
      <c r="D825" s="199">
        <v>44656</v>
      </c>
      <c r="E825" s="137">
        <v>127.98390000000001</v>
      </c>
      <c r="F825" s="200">
        <f t="shared" si="89"/>
        <v>129.6417315724191</v>
      </c>
      <c r="G825" s="90">
        <f t="shared" si="90"/>
        <v>0.10348599179649134</v>
      </c>
      <c r="H825" s="90">
        <f t="shared" si="84"/>
        <v>129.74521756421561</v>
      </c>
      <c r="I825" s="90">
        <f t="shared" si="85"/>
        <v>-1.7613175642156023</v>
      </c>
      <c r="J825" s="90">
        <f t="shared" si="86"/>
        <v>1.7613175642156023</v>
      </c>
      <c r="K825" s="90">
        <f t="shared" si="87"/>
        <v>3.1022395620143821</v>
      </c>
      <c r="L825" s="91">
        <f t="shared" si="88"/>
        <v>1.3762024475075397E-2</v>
      </c>
    </row>
    <row r="826" spans="4:12" x14ac:dyDescent="0.3">
      <c r="D826" s="199">
        <v>44657</v>
      </c>
      <c r="E826" s="137">
        <v>124.1724</v>
      </c>
      <c r="F826" s="200">
        <f t="shared" si="89"/>
        <v>127.30438879343721</v>
      </c>
      <c r="G826" s="90">
        <f t="shared" si="90"/>
        <v>-0.14059688528134701</v>
      </c>
      <c r="H826" s="90">
        <f t="shared" si="84"/>
        <v>127.16379190815587</v>
      </c>
      <c r="I826" s="90">
        <f t="shared" si="85"/>
        <v>-2.991391908155876</v>
      </c>
      <c r="J826" s="90">
        <f t="shared" si="86"/>
        <v>2.991391908155876</v>
      </c>
      <c r="K826" s="90">
        <f t="shared" si="87"/>
        <v>8.9484255481804524</v>
      </c>
      <c r="L826" s="91">
        <f t="shared" si="88"/>
        <v>2.4090634538398839E-2</v>
      </c>
    </row>
    <row r="827" spans="4:12" x14ac:dyDescent="0.3">
      <c r="D827" s="199">
        <v>44658</v>
      </c>
      <c r="E827" s="137">
        <v>125.1592</v>
      </c>
      <c r="F827" s="200">
        <f t="shared" si="89"/>
        <v>124.25728249177493</v>
      </c>
      <c r="G827" s="90">
        <f t="shared" si="90"/>
        <v>-0.43124782691944052</v>
      </c>
      <c r="H827" s="90">
        <f t="shared" si="84"/>
        <v>123.82603466485548</v>
      </c>
      <c r="I827" s="90">
        <f t="shared" si="85"/>
        <v>1.3331653351445141</v>
      </c>
      <c r="J827" s="90">
        <f t="shared" si="86"/>
        <v>1.3331653351445141</v>
      </c>
      <c r="K827" s="90">
        <f t="shared" si="87"/>
        <v>1.7773298108309845</v>
      </c>
      <c r="L827" s="91">
        <f t="shared" si="88"/>
        <v>1.0651756603945328E-2</v>
      </c>
    </row>
    <row r="828" spans="4:12" x14ac:dyDescent="0.3">
      <c r="D828" s="199">
        <v>44659</v>
      </c>
      <c r="E828" s="137">
        <v>123.9692</v>
      </c>
      <c r="F828" s="200">
        <f t="shared" si="89"/>
        <v>124.57620173846445</v>
      </c>
      <c r="G828" s="90">
        <f t="shared" si="90"/>
        <v>-0.3562311195585447</v>
      </c>
      <c r="H828" s="90">
        <f t="shared" si="84"/>
        <v>124.2199706189059</v>
      </c>
      <c r="I828" s="90">
        <f t="shared" si="85"/>
        <v>-0.25077061890590358</v>
      </c>
      <c r="J828" s="90">
        <f t="shared" si="86"/>
        <v>0.25077061890590358</v>
      </c>
      <c r="K828" s="90">
        <f t="shared" si="87"/>
        <v>6.2885903306449928E-2</v>
      </c>
      <c r="L828" s="91">
        <f t="shared" si="88"/>
        <v>2.0228461497364151E-3</v>
      </c>
    </row>
    <row r="829" spans="4:12" x14ac:dyDescent="0.3">
      <c r="D829" s="199">
        <v>44662</v>
      </c>
      <c r="E829" s="137">
        <v>120.9027</v>
      </c>
      <c r="F829" s="200">
        <f t="shared" si="89"/>
        <v>123.07091510435316</v>
      </c>
      <c r="G829" s="90">
        <f t="shared" si="90"/>
        <v>-0.47113667101381884</v>
      </c>
      <c r="H829" s="90">
        <f t="shared" si="84"/>
        <v>122.59977843333934</v>
      </c>
      <c r="I829" s="90">
        <f t="shared" si="85"/>
        <v>-1.6970784333393425</v>
      </c>
      <c r="J829" s="90">
        <f t="shared" si="86"/>
        <v>1.6970784333393425</v>
      </c>
      <c r="K829" s="90">
        <f t="shared" si="87"/>
        <v>2.880075208905517</v>
      </c>
      <c r="L829" s="91">
        <f t="shared" si="88"/>
        <v>1.4036728984045373E-2</v>
      </c>
    </row>
    <row r="830" spans="4:12" x14ac:dyDescent="0.3">
      <c r="D830" s="199">
        <v>44663</v>
      </c>
      <c r="E830" s="137">
        <v>120.9607</v>
      </c>
      <c r="F830" s="200">
        <f t="shared" si="89"/>
        <v>120.53739066318894</v>
      </c>
      <c r="G830" s="90">
        <f t="shared" si="90"/>
        <v>-0.67737544802885874</v>
      </c>
      <c r="H830" s="90">
        <f t="shared" si="84"/>
        <v>119.86001521516009</v>
      </c>
      <c r="I830" s="90">
        <f t="shared" si="85"/>
        <v>1.1006847848399133</v>
      </c>
      <c r="J830" s="90">
        <f t="shared" si="86"/>
        <v>1.1006847848399133</v>
      </c>
      <c r="K830" s="90">
        <f t="shared" si="87"/>
        <v>1.2115069955780862</v>
      </c>
      <c r="L830" s="91">
        <f t="shared" si="88"/>
        <v>9.0995239349632839E-3</v>
      </c>
    </row>
    <row r="831" spans="4:12" x14ac:dyDescent="0.3">
      <c r="D831" s="199">
        <v>44664</v>
      </c>
      <c r="E831" s="137">
        <v>123.3308</v>
      </c>
      <c r="F831" s="200">
        <f t="shared" si="89"/>
        <v>120.89281964157693</v>
      </c>
      <c r="G831" s="90">
        <f t="shared" si="90"/>
        <v>-0.57409500538717384</v>
      </c>
      <c r="H831" s="90">
        <f t="shared" si="84"/>
        <v>120.31872463618976</v>
      </c>
      <c r="I831" s="90">
        <f t="shared" si="85"/>
        <v>3.01207536381024</v>
      </c>
      <c r="J831" s="90">
        <f t="shared" si="86"/>
        <v>3.01207536381024</v>
      </c>
      <c r="K831" s="90">
        <f t="shared" si="87"/>
        <v>9.0725979972725899</v>
      </c>
      <c r="L831" s="91">
        <f t="shared" si="88"/>
        <v>2.442273433570722E-2</v>
      </c>
    </row>
    <row r="832" spans="4:12" x14ac:dyDescent="0.3">
      <c r="D832" s="199">
        <v>44665</v>
      </c>
      <c r="E832" s="137">
        <v>129.10599999999999</v>
      </c>
      <c r="F832" s="200">
        <f t="shared" si="89"/>
        <v>124.02656399569027</v>
      </c>
      <c r="G832" s="90">
        <f t="shared" si="90"/>
        <v>-0.20331106943712318</v>
      </c>
      <c r="H832" s="90">
        <f t="shared" si="84"/>
        <v>123.82325292625315</v>
      </c>
      <c r="I832" s="90">
        <f t="shared" si="85"/>
        <v>5.2827470737468474</v>
      </c>
      <c r="J832" s="90">
        <f t="shared" si="86"/>
        <v>5.2827470737468474</v>
      </c>
      <c r="K832" s="90">
        <f t="shared" si="87"/>
        <v>27.907416645180877</v>
      </c>
      <c r="L832" s="91">
        <f t="shared" si="88"/>
        <v>4.0917905238694152E-2</v>
      </c>
    </row>
    <row r="833" spans="4:12" x14ac:dyDescent="0.3">
      <c r="D833" s="199">
        <v>44669</v>
      </c>
      <c r="E833" s="137">
        <v>127.3357</v>
      </c>
      <c r="F833" s="200">
        <f t="shared" si="89"/>
        <v>128.5892911444503</v>
      </c>
      <c r="G833" s="90">
        <f t="shared" si="90"/>
        <v>0.27329275238259243</v>
      </c>
      <c r="H833" s="90">
        <f t="shared" ref="H833:H896" si="91">F833+G833</f>
        <v>128.86258389683289</v>
      </c>
      <c r="I833" s="90">
        <f t="shared" si="85"/>
        <v>-1.5268838968328851</v>
      </c>
      <c r="J833" s="90">
        <f t="shared" si="86"/>
        <v>1.5268838968328851</v>
      </c>
      <c r="K833" s="90">
        <f t="shared" si="87"/>
        <v>2.3313744344075764</v>
      </c>
      <c r="L833" s="91">
        <f t="shared" si="88"/>
        <v>1.1991011922287976E-2</v>
      </c>
    </row>
    <row r="834" spans="4:12" x14ac:dyDescent="0.3">
      <c r="D834" s="199">
        <v>44670</v>
      </c>
      <c r="E834" s="137">
        <v>132.5789</v>
      </c>
      <c r="F834" s="200">
        <f t="shared" si="89"/>
        <v>128.60297420190608</v>
      </c>
      <c r="G834" s="90">
        <f t="shared" si="90"/>
        <v>0.24733178288991112</v>
      </c>
      <c r="H834" s="90">
        <f t="shared" si="91"/>
        <v>128.85030598479599</v>
      </c>
      <c r="I834" s="90">
        <f t="shared" si="85"/>
        <v>3.7285940152040098</v>
      </c>
      <c r="J834" s="90">
        <f t="shared" si="86"/>
        <v>3.7285940152040098</v>
      </c>
      <c r="K834" s="90">
        <f t="shared" si="87"/>
        <v>13.902413330215159</v>
      </c>
      <c r="L834" s="91">
        <f t="shared" si="88"/>
        <v>2.812358539106909E-2</v>
      </c>
    </row>
    <row r="835" spans="4:12" x14ac:dyDescent="0.3">
      <c r="D835" s="199">
        <v>44671</v>
      </c>
      <c r="E835" s="137">
        <v>131.4374</v>
      </c>
      <c r="F835" s="200">
        <f t="shared" si="89"/>
        <v>132.54846542631196</v>
      </c>
      <c r="G835" s="90">
        <f t="shared" si="90"/>
        <v>0.61714772704150844</v>
      </c>
      <c r="H835" s="90">
        <f t="shared" si="91"/>
        <v>133.16561315335346</v>
      </c>
      <c r="I835" s="90">
        <f t="shared" si="85"/>
        <v>-1.7282131533534653</v>
      </c>
      <c r="J835" s="90">
        <f t="shared" si="86"/>
        <v>1.7282131533534653</v>
      </c>
      <c r="K835" s="90">
        <f t="shared" si="87"/>
        <v>2.986720703423928</v>
      </c>
      <c r="L835" s="91">
        <f t="shared" si="88"/>
        <v>1.3148564665410799E-2</v>
      </c>
    </row>
    <row r="836" spans="4:12" x14ac:dyDescent="0.3">
      <c r="D836" s="199">
        <v>44672</v>
      </c>
      <c r="E836" s="137">
        <v>131.04079999999999</v>
      </c>
      <c r="F836" s="200">
        <f t="shared" si="89"/>
        <v>131.8517981816332</v>
      </c>
      <c r="G836" s="90">
        <f t="shared" si="90"/>
        <v>0.4857662298694812</v>
      </c>
      <c r="H836" s="90">
        <f t="shared" si="91"/>
        <v>132.33756441150268</v>
      </c>
      <c r="I836" s="90">
        <f t="shared" ref="I836:I899" si="92">E836-H836</f>
        <v>-1.2967644115026928</v>
      </c>
      <c r="J836" s="90">
        <f t="shared" ref="J836:J899" si="93">ABS(I836)</f>
        <v>1.2967644115026928</v>
      </c>
      <c r="K836" s="90">
        <f t="shared" ref="K836:K899" si="94">I836^2</f>
        <v>1.6815979389399254</v>
      </c>
      <c r="L836" s="91">
        <f t="shared" ref="L836:L899" si="95">J836/E836</f>
        <v>9.8958828967977367E-3</v>
      </c>
    </row>
    <row r="837" spans="4:12" x14ac:dyDescent="0.3">
      <c r="D837" s="199">
        <v>44673</v>
      </c>
      <c r="E837" s="137">
        <v>124.8593</v>
      </c>
      <c r="F837" s="200">
        <f t="shared" ref="F837:F900" si="96">alpha*(E837)+(1-alpha)*(E836+G836)</f>
        <v>130.19311298389559</v>
      </c>
      <c r="G837" s="90">
        <f t="shared" ref="G837:G900" si="97">beta*(F837-F836)+(1-beta)*G836</f>
        <v>0.27132108710877195</v>
      </c>
      <c r="H837" s="90">
        <f t="shared" si="91"/>
        <v>130.46443407100435</v>
      </c>
      <c r="I837" s="90">
        <f t="shared" si="92"/>
        <v>-5.6051340710043434</v>
      </c>
      <c r="J837" s="90">
        <f t="shared" si="93"/>
        <v>5.6051340710043434</v>
      </c>
      <c r="K837" s="90">
        <f t="shared" si="94"/>
        <v>31.417527953933725</v>
      </c>
      <c r="L837" s="91">
        <f t="shared" si="95"/>
        <v>4.4891602555871636E-2</v>
      </c>
    </row>
    <row r="838" spans="4:12" x14ac:dyDescent="0.3">
      <c r="D838" s="199">
        <v>44676</v>
      </c>
      <c r="E838" s="137">
        <v>123.76609999999999</v>
      </c>
      <c r="F838" s="200">
        <f t="shared" si="96"/>
        <v>124.85771686968702</v>
      </c>
      <c r="G838" s="90">
        <f t="shared" si="97"/>
        <v>-0.2893506330229616</v>
      </c>
      <c r="H838" s="90">
        <f t="shared" si="91"/>
        <v>124.56836623666406</v>
      </c>
      <c r="I838" s="90">
        <f t="shared" si="92"/>
        <v>-0.80226623666406738</v>
      </c>
      <c r="J838" s="90">
        <f t="shared" si="93"/>
        <v>0.80226623666406738</v>
      </c>
      <c r="K838" s="90">
        <f t="shared" si="94"/>
        <v>0.64363111449112542</v>
      </c>
      <c r="L838" s="91">
        <f t="shared" si="95"/>
        <v>6.482116158334693E-3</v>
      </c>
    </row>
    <row r="839" spans="4:12" x14ac:dyDescent="0.3">
      <c r="D839" s="199">
        <v>44677</v>
      </c>
      <c r="E839" s="137">
        <v>116.5882</v>
      </c>
      <c r="F839" s="200">
        <f t="shared" si="96"/>
        <v>122.09903949358163</v>
      </c>
      <c r="G839" s="90">
        <f t="shared" si="97"/>
        <v>-0.53628330733120499</v>
      </c>
      <c r="H839" s="90">
        <f t="shared" si="91"/>
        <v>121.56275618625043</v>
      </c>
      <c r="I839" s="90">
        <f t="shared" si="92"/>
        <v>-4.9745561862504246</v>
      </c>
      <c r="J839" s="90">
        <f t="shared" si="93"/>
        <v>4.9745561862504246</v>
      </c>
      <c r="K839" s="90">
        <f t="shared" si="94"/>
        <v>24.746209250162369</v>
      </c>
      <c r="L839" s="91">
        <f t="shared" si="95"/>
        <v>4.2667750134665637E-2</v>
      </c>
    </row>
    <row r="840" spans="4:12" x14ac:dyDescent="0.3">
      <c r="D840" s="199">
        <v>44678</v>
      </c>
      <c r="E840" s="137">
        <v>117.2847</v>
      </c>
      <c r="F840" s="200">
        <f t="shared" si="96"/>
        <v>116.29847335413504</v>
      </c>
      <c r="G840" s="90">
        <f t="shared" si="97"/>
        <v>-1.0627115905427433</v>
      </c>
      <c r="H840" s="90">
        <f t="shared" si="91"/>
        <v>115.23576176359229</v>
      </c>
      <c r="I840" s="90">
        <f t="shared" si="92"/>
        <v>2.0489382364077073</v>
      </c>
      <c r="J840" s="90">
        <f t="shared" si="93"/>
        <v>2.0489382364077073</v>
      </c>
      <c r="K840" s="90">
        <f t="shared" si="94"/>
        <v>4.1981478966135262</v>
      </c>
      <c r="L840" s="91">
        <f t="shared" si="95"/>
        <v>1.7469782814021839E-2</v>
      </c>
    </row>
    <row r="841" spans="4:12" x14ac:dyDescent="0.3">
      <c r="D841" s="199">
        <v>44679</v>
      </c>
      <c r="E841" s="137">
        <v>122.9051</v>
      </c>
      <c r="F841" s="200">
        <f t="shared" si="96"/>
        <v>117.55861072756582</v>
      </c>
      <c r="G841" s="90">
        <f t="shared" si="97"/>
        <v>-0.83042669414539105</v>
      </c>
      <c r="H841" s="90">
        <f t="shared" si="91"/>
        <v>116.72818403342043</v>
      </c>
      <c r="I841" s="90">
        <f t="shared" si="92"/>
        <v>6.1769159665795712</v>
      </c>
      <c r="J841" s="90">
        <f t="shared" si="93"/>
        <v>6.1769159665795712</v>
      </c>
      <c r="K841" s="90">
        <f t="shared" si="94"/>
        <v>38.154290858185639</v>
      </c>
      <c r="L841" s="91">
        <f t="shared" si="95"/>
        <v>5.0257604986119947E-2</v>
      </c>
    </row>
    <row r="842" spans="4:12" x14ac:dyDescent="0.3">
      <c r="D842" s="199">
        <v>44680</v>
      </c>
      <c r="E842" s="137">
        <v>120.6318</v>
      </c>
      <c r="F842" s="200">
        <f t="shared" si="96"/>
        <v>121.7860986446837</v>
      </c>
      <c r="G842" s="90">
        <f t="shared" si="97"/>
        <v>-0.32463523301906355</v>
      </c>
      <c r="H842" s="90">
        <f t="shared" si="91"/>
        <v>121.46146341166464</v>
      </c>
      <c r="I842" s="90">
        <f t="shared" si="92"/>
        <v>-0.82966341166464019</v>
      </c>
      <c r="J842" s="90">
        <f t="shared" si="93"/>
        <v>0.82966341166464019</v>
      </c>
      <c r="K842" s="90">
        <f t="shared" si="94"/>
        <v>0.68834137665501027</v>
      </c>
      <c r="L842" s="91">
        <f t="shared" si="95"/>
        <v>6.8776509317165146E-3</v>
      </c>
    </row>
    <row r="843" spans="4:12" x14ac:dyDescent="0.3">
      <c r="D843" s="199">
        <v>44683</v>
      </c>
      <c r="E843" s="137">
        <v>121.96680000000001</v>
      </c>
      <c r="F843" s="200">
        <f t="shared" si="96"/>
        <v>120.63909181358476</v>
      </c>
      <c r="G843" s="90">
        <f t="shared" si="97"/>
        <v>-0.40687239282705212</v>
      </c>
      <c r="H843" s="90">
        <f t="shared" si="91"/>
        <v>120.2322194207577</v>
      </c>
      <c r="I843" s="90">
        <f t="shared" si="92"/>
        <v>1.734580579242305</v>
      </c>
      <c r="J843" s="90">
        <f t="shared" si="93"/>
        <v>1.734580579242305</v>
      </c>
      <c r="K843" s="90">
        <f t="shared" si="94"/>
        <v>3.0087697858845703</v>
      </c>
      <c r="L843" s="91">
        <f t="shared" si="95"/>
        <v>1.4221743779801593E-2</v>
      </c>
    </row>
    <row r="844" spans="4:12" x14ac:dyDescent="0.3">
      <c r="D844" s="199">
        <v>44684</v>
      </c>
      <c r="E844" s="137">
        <v>118.8518</v>
      </c>
      <c r="F844" s="200">
        <f t="shared" si="96"/>
        <v>121.01830208573837</v>
      </c>
      <c r="G844" s="90">
        <f t="shared" si="97"/>
        <v>-0.32826412632898555</v>
      </c>
      <c r="H844" s="90">
        <f t="shared" si="91"/>
        <v>120.69003795940938</v>
      </c>
      <c r="I844" s="90">
        <f t="shared" si="92"/>
        <v>-1.8382379594093834</v>
      </c>
      <c r="J844" s="90">
        <f t="shared" si="93"/>
        <v>1.8382379594093834</v>
      </c>
      <c r="K844" s="90">
        <f t="shared" si="94"/>
        <v>3.3791187954135737</v>
      </c>
      <c r="L844" s="91">
        <f t="shared" si="95"/>
        <v>1.5466639625225561E-2</v>
      </c>
    </row>
    <row r="845" spans="4:12" x14ac:dyDescent="0.3">
      <c r="D845" s="199">
        <v>44685</v>
      </c>
      <c r="E845" s="137">
        <v>121.9474</v>
      </c>
      <c r="F845" s="200">
        <f t="shared" si="96"/>
        <v>119.20830869893682</v>
      </c>
      <c r="G845" s="90">
        <f t="shared" si="97"/>
        <v>-0.47643705237624212</v>
      </c>
      <c r="H845" s="90">
        <f t="shared" si="91"/>
        <v>118.73187164656058</v>
      </c>
      <c r="I845" s="90">
        <f t="shared" si="92"/>
        <v>3.2155283534394243</v>
      </c>
      <c r="J845" s="90">
        <f t="shared" si="93"/>
        <v>3.2155283534394243</v>
      </c>
      <c r="K845" s="90">
        <f t="shared" si="94"/>
        <v>10.339622591772855</v>
      </c>
      <c r="L845" s="91">
        <f t="shared" si="95"/>
        <v>2.6368158348922768E-2</v>
      </c>
    </row>
    <row r="846" spans="4:12" x14ac:dyDescent="0.3">
      <c r="D846" s="199">
        <v>44686</v>
      </c>
      <c r="E846" s="137">
        <v>114.7598</v>
      </c>
      <c r="F846" s="200">
        <f t="shared" si="96"/>
        <v>120.12873035809902</v>
      </c>
      <c r="G846" s="90">
        <f t="shared" si="97"/>
        <v>-0.33675118122239778</v>
      </c>
      <c r="H846" s="90">
        <f t="shared" si="91"/>
        <v>119.79197917687662</v>
      </c>
      <c r="I846" s="90">
        <f t="shared" si="92"/>
        <v>-5.0321791768766246</v>
      </c>
      <c r="J846" s="90">
        <f t="shared" si="93"/>
        <v>5.0321791768766246</v>
      </c>
      <c r="K846" s="90">
        <f t="shared" si="94"/>
        <v>25.322827268190704</v>
      </c>
      <c r="L846" s="91">
        <f t="shared" si="95"/>
        <v>4.3849668410685841E-2</v>
      </c>
    </row>
    <row r="847" spans="4:12" x14ac:dyDescent="0.3">
      <c r="D847" s="199">
        <v>44687</v>
      </c>
      <c r="E847" s="137">
        <v>110.75490000000001</v>
      </c>
      <c r="F847" s="200">
        <f t="shared" si="96"/>
        <v>113.68941905502209</v>
      </c>
      <c r="G847" s="90">
        <f t="shared" si="97"/>
        <v>-0.94700719340785144</v>
      </c>
      <c r="H847" s="90">
        <f t="shared" si="91"/>
        <v>112.74241186161423</v>
      </c>
      <c r="I847" s="90">
        <f t="shared" si="92"/>
        <v>-1.9875118616142231</v>
      </c>
      <c r="J847" s="90">
        <f t="shared" si="93"/>
        <v>1.9875118616142231</v>
      </c>
      <c r="K847" s="90">
        <f t="shared" si="94"/>
        <v>3.9502034000572346</v>
      </c>
      <c r="L847" s="91">
        <f t="shared" si="95"/>
        <v>1.7945137069458987E-2</v>
      </c>
    </row>
    <row r="848" spans="4:12" x14ac:dyDescent="0.3">
      <c r="D848" s="199">
        <v>44690</v>
      </c>
      <c r="E848" s="137">
        <v>107.5819</v>
      </c>
      <c r="F848" s="200">
        <f t="shared" si="96"/>
        <v>109.36269424527373</v>
      </c>
      <c r="G848" s="90">
        <f t="shared" si="97"/>
        <v>-1.284978955041902</v>
      </c>
      <c r="H848" s="90">
        <f t="shared" si="91"/>
        <v>108.07771529023182</v>
      </c>
      <c r="I848" s="90">
        <f t="shared" si="92"/>
        <v>-0.49581529023181758</v>
      </c>
      <c r="J848" s="90">
        <f t="shared" si="93"/>
        <v>0.49581529023181758</v>
      </c>
      <c r="K848" s="90">
        <f t="shared" si="94"/>
        <v>0.2458328020276615</v>
      </c>
      <c r="L848" s="91">
        <f t="shared" si="95"/>
        <v>4.6087240533195413E-3</v>
      </c>
    </row>
    <row r="849" spans="4:12" x14ac:dyDescent="0.3">
      <c r="D849" s="199">
        <v>44691</v>
      </c>
      <c r="E849" s="137">
        <v>105.91800000000001</v>
      </c>
      <c r="F849" s="200">
        <f t="shared" si="96"/>
        <v>106.22113683596648</v>
      </c>
      <c r="G849" s="90">
        <f t="shared" si="97"/>
        <v>-1.4706368004684371</v>
      </c>
      <c r="H849" s="90">
        <f t="shared" si="91"/>
        <v>104.75050003549804</v>
      </c>
      <c r="I849" s="90">
        <f t="shared" si="92"/>
        <v>1.167499964501971</v>
      </c>
      <c r="J849" s="90">
        <f t="shared" si="93"/>
        <v>1.167499964501971</v>
      </c>
      <c r="K849" s="90">
        <f t="shared" si="94"/>
        <v>1.3630561671121035</v>
      </c>
      <c r="L849" s="91">
        <f t="shared" si="95"/>
        <v>1.1022677585509271E-2</v>
      </c>
    </row>
    <row r="850" spans="4:12" x14ac:dyDescent="0.3">
      <c r="D850" s="199">
        <v>44692</v>
      </c>
      <c r="E850" s="137">
        <v>104.39919999999999</v>
      </c>
      <c r="F850" s="200">
        <f t="shared" si="96"/>
        <v>104.43773055962527</v>
      </c>
      <c r="G850" s="90">
        <f t="shared" si="97"/>
        <v>-1.5019137480557145</v>
      </c>
      <c r="H850" s="90">
        <f t="shared" si="91"/>
        <v>102.93581681156955</v>
      </c>
      <c r="I850" s="90">
        <f t="shared" si="92"/>
        <v>1.4633831884304414</v>
      </c>
      <c r="J850" s="90">
        <f t="shared" si="93"/>
        <v>1.4633831884304414</v>
      </c>
      <c r="K850" s="90">
        <f t="shared" si="94"/>
        <v>2.1414903561808445</v>
      </c>
      <c r="L850" s="91">
        <f t="shared" si="95"/>
        <v>1.4017187760351052E-2</v>
      </c>
    </row>
    <row r="851" spans="4:12" x14ac:dyDescent="0.3">
      <c r="D851" s="199">
        <v>44693</v>
      </c>
      <c r="E851" s="137">
        <v>104.37990000000001</v>
      </c>
      <c r="F851" s="200">
        <f t="shared" si="96"/>
        <v>103.19380900155542</v>
      </c>
      <c r="G851" s="90">
        <f t="shared" si="97"/>
        <v>-1.4761145290571274</v>
      </c>
      <c r="H851" s="90">
        <f t="shared" si="91"/>
        <v>101.71769447249829</v>
      </c>
      <c r="I851" s="90">
        <f t="shared" si="92"/>
        <v>2.6622055275017118</v>
      </c>
      <c r="J851" s="90">
        <f t="shared" si="93"/>
        <v>2.6622055275017118</v>
      </c>
      <c r="K851" s="90">
        <f t="shared" si="94"/>
        <v>7.087338270660668</v>
      </c>
      <c r="L851" s="91">
        <f t="shared" si="95"/>
        <v>2.5504963383771315E-2</v>
      </c>
    </row>
    <row r="852" spans="4:12" x14ac:dyDescent="0.3">
      <c r="D852" s="199">
        <v>44694</v>
      </c>
      <c r="E852" s="137">
        <v>109.3232</v>
      </c>
      <c r="F852" s="200">
        <f t="shared" si="96"/>
        <v>104.18766837675432</v>
      </c>
      <c r="G852" s="90">
        <f t="shared" si="97"/>
        <v>-1.2291171386315252</v>
      </c>
      <c r="H852" s="90">
        <f t="shared" si="91"/>
        <v>102.95855123812279</v>
      </c>
      <c r="I852" s="90">
        <f t="shared" si="92"/>
        <v>6.3646487618772056</v>
      </c>
      <c r="J852" s="90">
        <f t="shared" si="93"/>
        <v>6.3646487618772056</v>
      </c>
      <c r="K852" s="90">
        <f t="shared" si="94"/>
        <v>40.508753862065049</v>
      </c>
      <c r="L852" s="91">
        <f t="shared" si="95"/>
        <v>5.8218646745404501E-2</v>
      </c>
    </row>
    <row r="853" spans="4:12" x14ac:dyDescent="0.3">
      <c r="D853" s="199">
        <v>44697</v>
      </c>
      <c r="E853" s="137">
        <v>108.92659999999999</v>
      </c>
      <c r="F853" s="200">
        <f t="shared" si="96"/>
        <v>108.26058628909479</v>
      </c>
      <c r="G853" s="90">
        <f t="shared" si="97"/>
        <v>-0.69891363353432534</v>
      </c>
      <c r="H853" s="90">
        <f t="shared" si="91"/>
        <v>107.56167265556046</v>
      </c>
      <c r="I853" s="90">
        <f t="shared" si="92"/>
        <v>1.3649273444395362</v>
      </c>
      <c r="J853" s="90">
        <f t="shared" si="93"/>
        <v>1.3649273444395362</v>
      </c>
      <c r="K853" s="90">
        <f t="shared" si="94"/>
        <v>1.8630266555987645</v>
      </c>
      <c r="L853" s="91">
        <f t="shared" si="95"/>
        <v>1.2530707324377484E-2</v>
      </c>
    </row>
    <row r="854" spans="4:12" x14ac:dyDescent="0.3">
      <c r="D854" s="199">
        <v>44698</v>
      </c>
      <c r="E854" s="137">
        <v>112.1189</v>
      </c>
      <c r="F854" s="200">
        <f t="shared" si="96"/>
        <v>109.00592909317254</v>
      </c>
      <c r="G854" s="90">
        <f t="shared" si="97"/>
        <v>-0.55448798977311775</v>
      </c>
      <c r="H854" s="90">
        <f t="shared" si="91"/>
        <v>108.45144110339942</v>
      </c>
      <c r="I854" s="90">
        <f t="shared" si="92"/>
        <v>3.6674588966005786</v>
      </c>
      <c r="J854" s="90">
        <f t="shared" si="93"/>
        <v>3.6674588966005786</v>
      </c>
      <c r="K854" s="90">
        <f t="shared" si="94"/>
        <v>13.450254758254733</v>
      </c>
      <c r="L854" s="91">
        <f t="shared" si="95"/>
        <v>3.271044307962867E-2</v>
      </c>
    </row>
    <row r="855" spans="4:12" x14ac:dyDescent="0.3">
      <c r="D855" s="199">
        <v>44699</v>
      </c>
      <c r="E855" s="137">
        <v>105.8019</v>
      </c>
      <c r="F855" s="200">
        <f t="shared" si="96"/>
        <v>110.4119096081815</v>
      </c>
      <c r="G855" s="90">
        <f t="shared" si="97"/>
        <v>-0.35844113929490973</v>
      </c>
      <c r="H855" s="90">
        <f t="shared" si="91"/>
        <v>110.05346846888659</v>
      </c>
      <c r="I855" s="90">
        <f t="shared" si="92"/>
        <v>-4.2515684688865889</v>
      </c>
      <c r="J855" s="90">
        <f t="shared" si="93"/>
        <v>4.2515684688865889</v>
      </c>
      <c r="K855" s="90">
        <f t="shared" si="94"/>
        <v>18.075834445630655</v>
      </c>
      <c r="L855" s="91">
        <f t="shared" si="95"/>
        <v>4.0184235527779638E-2</v>
      </c>
    </row>
    <row r="856" spans="4:12" x14ac:dyDescent="0.3">
      <c r="D856" s="199">
        <v>44700</v>
      </c>
      <c r="E856" s="137">
        <v>102.9675</v>
      </c>
      <c r="F856" s="200">
        <f t="shared" si="96"/>
        <v>104.94826708856408</v>
      </c>
      <c r="G856" s="90">
        <f t="shared" si="97"/>
        <v>-0.86896127732716111</v>
      </c>
      <c r="H856" s="90">
        <f t="shared" si="91"/>
        <v>104.07930581123692</v>
      </c>
      <c r="I856" s="90">
        <f t="shared" si="92"/>
        <v>-1.1118058112369198</v>
      </c>
      <c r="J856" s="90">
        <f t="shared" si="93"/>
        <v>1.1118058112369198</v>
      </c>
      <c r="K856" s="90">
        <f t="shared" si="94"/>
        <v>1.2361121619001854</v>
      </c>
      <c r="L856" s="91">
        <f t="shared" si="95"/>
        <v>1.0797638198819237E-2</v>
      </c>
    </row>
    <row r="857" spans="4:12" x14ac:dyDescent="0.3">
      <c r="D857" s="199">
        <v>44701</v>
      </c>
      <c r="E857" s="137">
        <v>104.4766</v>
      </c>
      <c r="F857" s="200">
        <f t="shared" si="96"/>
        <v>102.57415097813828</v>
      </c>
      <c r="G857" s="90">
        <f t="shared" si="97"/>
        <v>-1.0194767606370254</v>
      </c>
      <c r="H857" s="90">
        <f t="shared" si="91"/>
        <v>101.55467421750126</v>
      </c>
      <c r="I857" s="90">
        <f t="shared" si="92"/>
        <v>2.9219257824987466</v>
      </c>
      <c r="J857" s="90">
        <f t="shared" si="93"/>
        <v>2.9219257824987466</v>
      </c>
      <c r="K857" s="90">
        <f t="shared" si="94"/>
        <v>8.5376502784309132</v>
      </c>
      <c r="L857" s="91">
        <f t="shared" si="95"/>
        <v>2.7967274801235363E-2</v>
      </c>
    </row>
    <row r="858" spans="4:12" x14ac:dyDescent="0.3">
      <c r="D858" s="199">
        <v>44704</v>
      </c>
      <c r="E858" s="137">
        <v>105.0861</v>
      </c>
      <c r="F858" s="200">
        <f t="shared" si="96"/>
        <v>103.78291859149039</v>
      </c>
      <c r="G858" s="90">
        <f t="shared" si="97"/>
        <v>-0.79665232323811208</v>
      </c>
      <c r="H858" s="90">
        <f t="shared" si="91"/>
        <v>102.98626626825228</v>
      </c>
      <c r="I858" s="90">
        <f t="shared" si="92"/>
        <v>2.0998337317477223</v>
      </c>
      <c r="J858" s="90">
        <f t="shared" si="93"/>
        <v>2.0998337317477223</v>
      </c>
      <c r="K858" s="90">
        <f t="shared" si="94"/>
        <v>4.4093017009855648</v>
      </c>
      <c r="L858" s="91">
        <f t="shared" si="95"/>
        <v>1.9982031227229122E-2</v>
      </c>
    </row>
    <row r="859" spans="4:12" x14ac:dyDescent="0.3">
      <c r="D859" s="199">
        <v>44705</v>
      </c>
      <c r="E859" s="137">
        <v>103.7898</v>
      </c>
      <c r="F859" s="200">
        <f t="shared" si="96"/>
        <v>104.18951814140952</v>
      </c>
      <c r="G859" s="90">
        <f t="shared" si="97"/>
        <v>-0.67632713592238736</v>
      </c>
      <c r="H859" s="90">
        <f t="shared" si="91"/>
        <v>103.51319100548713</v>
      </c>
      <c r="I859" s="90">
        <f t="shared" si="92"/>
        <v>0.2766089945128698</v>
      </c>
      <c r="J859" s="90">
        <f t="shared" si="93"/>
        <v>0.2766089945128698</v>
      </c>
      <c r="K859" s="90">
        <f t="shared" si="94"/>
        <v>7.6512535845420837E-2</v>
      </c>
      <c r="L859" s="91">
        <f t="shared" si="95"/>
        <v>2.6650884240346333E-3</v>
      </c>
    </row>
    <row r="860" spans="4:12" x14ac:dyDescent="0.3">
      <c r="D860" s="199">
        <v>44706</v>
      </c>
      <c r="E860" s="137">
        <v>104.67010000000001</v>
      </c>
      <c r="F860" s="200">
        <f t="shared" si="96"/>
        <v>103.42479829126209</v>
      </c>
      <c r="G860" s="90">
        <f t="shared" si="97"/>
        <v>-0.68516640734489154</v>
      </c>
      <c r="H860" s="90">
        <f t="shared" si="91"/>
        <v>102.7396318839172</v>
      </c>
      <c r="I860" s="90">
        <f t="shared" si="92"/>
        <v>1.9304681160828068</v>
      </c>
      <c r="J860" s="90">
        <f t="shared" si="93"/>
        <v>1.9304681160828068</v>
      </c>
      <c r="K860" s="90">
        <f t="shared" si="94"/>
        <v>3.7267071472123012</v>
      </c>
      <c r="L860" s="91">
        <f t="shared" si="95"/>
        <v>1.8443357903382213E-2</v>
      </c>
    </row>
    <row r="861" spans="4:12" x14ac:dyDescent="0.3">
      <c r="D861" s="199">
        <v>44707</v>
      </c>
      <c r="E861" s="137">
        <v>109.2555</v>
      </c>
      <c r="F861" s="200">
        <f t="shared" si="96"/>
        <v>105.0390468741241</v>
      </c>
      <c r="G861" s="90">
        <f t="shared" si="97"/>
        <v>-0.45522490832420198</v>
      </c>
      <c r="H861" s="90">
        <f t="shared" si="91"/>
        <v>104.5838219657999</v>
      </c>
      <c r="I861" s="90">
        <f t="shared" si="92"/>
        <v>4.6716780342000988</v>
      </c>
      <c r="J861" s="90">
        <f t="shared" si="93"/>
        <v>4.6716780342000988</v>
      </c>
      <c r="K861" s="90">
        <f t="shared" si="94"/>
        <v>21.824575655227697</v>
      </c>
      <c r="L861" s="91">
        <f t="shared" si="95"/>
        <v>4.2759202366929802E-2</v>
      </c>
    </row>
    <row r="862" spans="4:12" x14ac:dyDescent="0.3">
      <c r="D862" s="199">
        <v>44708</v>
      </c>
      <c r="E862" s="137">
        <v>112.206</v>
      </c>
      <c r="F862" s="200">
        <f t="shared" si="96"/>
        <v>109.48142007334064</v>
      </c>
      <c r="G862" s="90">
        <f t="shared" si="97"/>
        <v>3.4534902429872949E-2</v>
      </c>
      <c r="H862" s="90">
        <f t="shared" si="91"/>
        <v>109.51595497577051</v>
      </c>
      <c r="I862" s="90">
        <f t="shared" si="92"/>
        <v>2.6900450242294909</v>
      </c>
      <c r="J862" s="90">
        <f t="shared" si="93"/>
        <v>2.6900450242294909</v>
      </c>
      <c r="K862" s="90">
        <f t="shared" si="94"/>
        <v>7.2363422323818423</v>
      </c>
      <c r="L862" s="91">
        <f t="shared" si="95"/>
        <v>2.3974163807902349E-2</v>
      </c>
    </row>
    <row r="863" spans="4:12" x14ac:dyDescent="0.3">
      <c r="D863" s="199">
        <v>44712</v>
      </c>
      <c r="E863" s="137">
        <v>114.9727</v>
      </c>
      <c r="F863" s="200">
        <f t="shared" si="96"/>
        <v>112.7869679219439</v>
      </c>
      <c r="G863" s="90">
        <f t="shared" si="97"/>
        <v>0.36163619704721106</v>
      </c>
      <c r="H863" s="90">
        <f t="shared" si="91"/>
        <v>113.1486041189911</v>
      </c>
      <c r="I863" s="90">
        <f t="shared" si="92"/>
        <v>1.8240958810089012</v>
      </c>
      <c r="J863" s="90">
        <f t="shared" si="93"/>
        <v>1.8240958810089012</v>
      </c>
      <c r="K863" s="90">
        <f t="shared" si="94"/>
        <v>3.3273257831136394</v>
      </c>
      <c r="L863" s="91">
        <f t="shared" si="95"/>
        <v>1.5865469637652254E-2</v>
      </c>
    </row>
    <row r="864" spans="4:12" x14ac:dyDescent="0.3">
      <c r="D864" s="199">
        <v>44713</v>
      </c>
      <c r="E864" s="137">
        <v>114.8082</v>
      </c>
      <c r="F864" s="200">
        <f t="shared" si="96"/>
        <v>115.22910895763778</v>
      </c>
      <c r="G864" s="90">
        <f t="shared" si="97"/>
        <v>0.56968668091187791</v>
      </c>
      <c r="H864" s="90">
        <f t="shared" si="91"/>
        <v>115.79879563854965</v>
      </c>
      <c r="I864" s="90">
        <f t="shared" si="92"/>
        <v>-0.99059563854964949</v>
      </c>
      <c r="J864" s="90">
        <f t="shared" si="93"/>
        <v>0.99059563854964949</v>
      </c>
      <c r="K864" s="90">
        <f t="shared" si="94"/>
        <v>0.9812797191135878</v>
      </c>
      <c r="L864" s="91">
        <f t="shared" si="95"/>
        <v>8.6282655642162271E-3</v>
      </c>
    </row>
    <row r="865" spans="4:12" x14ac:dyDescent="0.3">
      <c r="D865" s="199">
        <v>44714</v>
      </c>
      <c r="E865" s="137">
        <v>119.3839</v>
      </c>
      <c r="F865" s="200">
        <f t="shared" si="96"/>
        <v>116.1790893447295</v>
      </c>
      <c r="G865" s="90">
        <f t="shared" si="97"/>
        <v>0.60771605152986297</v>
      </c>
      <c r="H865" s="90">
        <f t="shared" si="91"/>
        <v>116.78680539625937</v>
      </c>
      <c r="I865" s="90">
        <f t="shared" si="92"/>
        <v>2.5970946037406293</v>
      </c>
      <c r="J865" s="90">
        <f t="shared" si="93"/>
        <v>2.5970946037406293</v>
      </c>
      <c r="K865" s="90">
        <f t="shared" si="94"/>
        <v>6.744900380778696</v>
      </c>
      <c r="L865" s="91">
        <f t="shared" si="95"/>
        <v>2.1754144434388802E-2</v>
      </c>
    </row>
    <row r="866" spans="4:12" x14ac:dyDescent="0.3">
      <c r="D866" s="199">
        <v>44715</v>
      </c>
      <c r="E866" s="137">
        <v>117.294</v>
      </c>
      <c r="F866" s="200">
        <f t="shared" si="96"/>
        <v>119.45209284122389</v>
      </c>
      <c r="G866" s="90">
        <f t="shared" si="97"/>
        <v>0.87424479602631489</v>
      </c>
      <c r="H866" s="90">
        <f t="shared" si="91"/>
        <v>120.32633763725021</v>
      </c>
      <c r="I866" s="90">
        <f t="shared" si="92"/>
        <v>-3.0323376372502082</v>
      </c>
      <c r="J866" s="90">
        <f t="shared" si="93"/>
        <v>3.0323376372502082</v>
      </c>
      <c r="K866" s="90">
        <f t="shared" si="94"/>
        <v>9.1950715462841757</v>
      </c>
      <c r="L866" s="91">
        <f t="shared" si="95"/>
        <v>2.5852453128465295E-2</v>
      </c>
    </row>
    <row r="867" spans="4:12" x14ac:dyDescent="0.3">
      <c r="D867" s="199">
        <v>44718</v>
      </c>
      <c r="E867" s="137">
        <v>116.5958</v>
      </c>
      <c r="F867" s="200">
        <f t="shared" si="96"/>
        <v>117.85375583682105</v>
      </c>
      <c r="G867" s="90">
        <f t="shared" si="97"/>
        <v>0.62698661598339978</v>
      </c>
      <c r="H867" s="90">
        <f t="shared" si="91"/>
        <v>118.48074245280445</v>
      </c>
      <c r="I867" s="90">
        <f t="shared" si="92"/>
        <v>-1.8849424528044523</v>
      </c>
      <c r="J867" s="90">
        <f t="shared" si="93"/>
        <v>1.8849424528044523</v>
      </c>
      <c r="K867" s="90">
        <f t="shared" si="94"/>
        <v>3.5530080503844648</v>
      </c>
      <c r="L867" s="91">
        <f t="shared" si="95"/>
        <v>1.6166469570983281E-2</v>
      </c>
    </row>
    <row r="868" spans="4:12" x14ac:dyDescent="0.3">
      <c r="D868" s="199">
        <v>44719</v>
      </c>
      <c r="E868" s="137">
        <v>117.9923</v>
      </c>
      <c r="F868" s="200">
        <f t="shared" si="96"/>
        <v>117.37668929278672</v>
      </c>
      <c r="G868" s="90">
        <f t="shared" si="97"/>
        <v>0.51658129998162694</v>
      </c>
      <c r="H868" s="90">
        <f t="shared" si="91"/>
        <v>117.89327059276835</v>
      </c>
      <c r="I868" s="90">
        <f t="shared" si="92"/>
        <v>9.9029407231654432E-2</v>
      </c>
      <c r="J868" s="90">
        <f t="shared" si="93"/>
        <v>9.9029407231654432E-2</v>
      </c>
      <c r="K868" s="90">
        <f t="shared" si="94"/>
        <v>9.8068234966528518E-3</v>
      </c>
      <c r="L868" s="91">
        <f t="shared" si="95"/>
        <v>8.3928703171015759E-4</v>
      </c>
    </row>
    <row r="869" spans="4:12" x14ac:dyDescent="0.3">
      <c r="D869" s="199">
        <v>44720</v>
      </c>
      <c r="E869" s="137">
        <v>118.7002</v>
      </c>
      <c r="F869" s="200">
        <f t="shared" si="96"/>
        <v>118.54714503998531</v>
      </c>
      <c r="G869" s="90">
        <f t="shared" si="97"/>
        <v>0.58196874470332305</v>
      </c>
      <c r="H869" s="90">
        <f t="shared" si="91"/>
        <v>119.12911378468863</v>
      </c>
      <c r="I869" s="90">
        <f t="shared" si="92"/>
        <v>-0.42891378468863195</v>
      </c>
      <c r="J869" s="90">
        <f t="shared" si="93"/>
        <v>0.42891378468863195</v>
      </c>
      <c r="K869" s="90">
        <f t="shared" si="94"/>
        <v>0.18396703469592612</v>
      </c>
      <c r="L869" s="91">
        <f t="shared" si="95"/>
        <v>3.613420909894271E-3</v>
      </c>
    </row>
    <row r="870" spans="4:12" x14ac:dyDescent="0.3">
      <c r="D870" s="199">
        <v>44721</v>
      </c>
      <c r="E870" s="137">
        <v>115.0151</v>
      </c>
      <c r="F870" s="200">
        <f t="shared" si="96"/>
        <v>118.42875499576266</v>
      </c>
      <c r="G870" s="90">
        <f t="shared" si="97"/>
        <v>0.51193286581072572</v>
      </c>
      <c r="H870" s="90">
        <f t="shared" si="91"/>
        <v>118.94068786157338</v>
      </c>
      <c r="I870" s="90">
        <f t="shared" si="92"/>
        <v>-3.9255878615733764</v>
      </c>
      <c r="J870" s="90">
        <f t="shared" si="93"/>
        <v>3.9255878615733764</v>
      </c>
      <c r="K870" s="90">
        <f t="shared" si="94"/>
        <v>15.410240058932233</v>
      </c>
      <c r="L870" s="91">
        <f t="shared" si="95"/>
        <v>3.4131065065138196E-2</v>
      </c>
    </row>
    <row r="871" spans="4:12" x14ac:dyDescent="0.3">
      <c r="D871" s="199">
        <v>44722</v>
      </c>
      <c r="E871" s="137">
        <v>111.2621</v>
      </c>
      <c r="F871" s="200">
        <f t="shared" si="96"/>
        <v>114.67404629264858</v>
      </c>
      <c r="G871" s="90">
        <f t="shared" si="97"/>
        <v>8.5268708918245506E-2</v>
      </c>
      <c r="H871" s="90">
        <f t="shared" si="91"/>
        <v>114.75931500156683</v>
      </c>
      <c r="I871" s="90">
        <f t="shared" si="92"/>
        <v>-3.4972150015668291</v>
      </c>
      <c r="J871" s="90">
        <f t="shared" si="93"/>
        <v>3.4972150015668291</v>
      </c>
      <c r="K871" s="90">
        <f t="shared" si="94"/>
        <v>12.230512767184075</v>
      </c>
      <c r="L871" s="91">
        <f t="shared" si="95"/>
        <v>3.1432221767941006E-2</v>
      </c>
    </row>
    <row r="872" spans="4:12" x14ac:dyDescent="0.3">
      <c r="D872" s="199">
        <v>44725</v>
      </c>
      <c r="E872" s="137">
        <v>107.10169999999999</v>
      </c>
      <c r="F872" s="200">
        <f t="shared" si="96"/>
        <v>110.49823496713461</v>
      </c>
      <c r="G872" s="90">
        <f t="shared" si="97"/>
        <v>-0.34083929452497663</v>
      </c>
      <c r="H872" s="90">
        <f t="shared" si="91"/>
        <v>110.15739567260962</v>
      </c>
      <c r="I872" s="90">
        <f t="shared" si="92"/>
        <v>-3.0556956726096303</v>
      </c>
      <c r="J872" s="90">
        <f t="shared" si="93"/>
        <v>3.0556956726096303</v>
      </c>
      <c r="K872" s="90">
        <f t="shared" si="94"/>
        <v>9.33727604360522</v>
      </c>
      <c r="L872" s="91">
        <f t="shared" si="95"/>
        <v>2.8530785903581646E-2</v>
      </c>
    </row>
    <row r="873" spans="4:12" x14ac:dyDescent="0.3">
      <c r="D873" s="199">
        <v>44726</v>
      </c>
      <c r="E873" s="137">
        <v>107.3733</v>
      </c>
      <c r="F873" s="200">
        <f t="shared" si="96"/>
        <v>106.88334856438001</v>
      </c>
      <c r="G873" s="90">
        <f t="shared" si="97"/>
        <v>-0.66824400534793826</v>
      </c>
      <c r="H873" s="90">
        <f t="shared" si="91"/>
        <v>106.21510455903207</v>
      </c>
      <c r="I873" s="90">
        <f t="shared" si="92"/>
        <v>1.1581954409679298</v>
      </c>
      <c r="J873" s="90">
        <f t="shared" si="93"/>
        <v>1.1581954409679298</v>
      </c>
      <c r="K873" s="90">
        <f t="shared" si="94"/>
        <v>1.3414166794788973</v>
      </c>
      <c r="L873" s="91">
        <f t="shared" si="95"/>
        <v>1.0786624244276089E-2</v>
      </c>
    </row>
    <row r="874" spans="4:12" x14ac:dyDescent="0.3">
      <c r="D874" s="199">
        <v>44727</v>
      </c>
      <c r="E874" s="137">
        <v>110.011</v>
      </c>
      <c r="F874" s="200">
        <f t="shared" si="96"/>
        <v>107.36624479572166</v>
      </c>
      <c r="G874" s="90">
        <f t="shared" si="97"/>
        <v>-0.55312998167898042</v>
      </c>
      <c r="H874" s="90">
        <f t="shared" si="91"/>
        <v>106.81311481404268</v>
      </c>
      <c r="I874" s="90">
        <f t="shared" si="92"/>
        <v>3.1978851859573183</v>
      </c>
      <c r="J874" s="90">
        <f t="shared" si="93"/>
        <v>3.1978851859573183</v>
      </c>
      <c r="K874" s="90">
        <f t="shared" si="94"/>
        <v>10.226469662565272</v>
      </c>
      <c r="L874" s="91">
        <f t="shared" si="95"/>
        <v>2.9068776631039791E-2</v>
      </c>
    </row>
    <row r="875" spans="4:12" x14ac:dyDescent="0.3">
      <c r="D875" s="199">
        <v>44728</v>
      </c>
      <c r="E875" s="137">
        <v>103.88209999999999</v>
      </c>
      <c r="F875" s="200">
        <f t="shared" si="96"/>
        <v>108.34271601465682</v>
      </c>
      <c r="G875" s="90">
        <f t="shared" si="97"/>
        <v>-0.4001698616175664</v>
      </c>
      <c r="H875" s="90">
        <f t="shared" si="91"/>
        <v>107.94254615303925</v>
      </c>
      <c r="I875" s="90">
        <f t="shared" si="92"/>
        <v>-4.0604461530392513</v>
      </c>
      <c r="J875" s="90">
        <f t="shared" si="93"/>
        <v>4.0604461530392513</v>
      </c>
      <c r="K875" s="90">
        <f t="shared" si="94"/>
        <v>16.487222961731256</v>
      </c>
      <c r="L875" s="91">
        <f t="shared" si="95"/>
        <v>3.908706267046249E-2</v>
      </c>
    </row>
    <row r="876" spans="4:12" x14ac:dyDescent="0.3">
      <c r="D876" s="199">
        <v>44729</v>
      </c>
      <c r="E876" s="137">
        <v>104.0954</v>
      </c>
      <c r="F876" s="200">
        <f t="shared" si="96"/>
        <v>103.60462411070594</v>
      </c>
      <c r="G876" s="90">
        <f t="shared" si="97"/>
        <v>-0.83396206585089716</v>
      </c>
      <c r="H876" s="90">
        <f t="shared" si="91"/>
        <v>102.77066204485504</v>
      </c>
      <c r="I876" s="90">
        <f t="shared" si="92"/>
        <v>1.3247379551449541</v>
      </c>
      <c r="J876" s="90">
        <f t="shared" si="93"/>
        <v>1.3247379551449541</v>
      </c>
      <c r="K876" s="90">
        <f t="shared" si="94"/>
        <v>1.7549306498016344</v>
      </c>
      <c r="L876" s="91">
        <f t="shared" si="95"/>
        <v>1.2726191120308429E-2</v>
      </c>
    </row>
    <row r="877" spans="4:12" x14ac:dyDescent="0.3">
      <c r="D877" s="199">
        <v>44733</v>
      </c>
      <c r="E877" s="137">
        <v>105.39490000000001</v>
      </c>
      <c r="F877" s="200">
        <f t="shared" si="96"/>
        <v>103.68813034731929</v>
      </c>
      <c r="G877" s="90">
        <f t="shared" si="97"/>
        <v>-0.74221523560447289</v>
      </c>
      <c r="H877" s="90">
        <f t="shared" si="91"/>
        <v>102.94591511171481</v>
      </c>
      <c r="I877" s="90">
        <f t="shared" si="92"/>
        <v>2.4489848882851959</v>
      </c>
      <c r="J877" s="90">
        <f t="shared" si="93"/>
        <v>2.4489848882851959</v>
      </c>
      <c r="K877" s="90">
        <f t="shared" si="94"/>
        <v>5.9975269830492532</v>
      </c>
      <c r="L877" s="91">
        <f t="shared" si="95"/>
        <v>2.3236275078634693E-2</v>
      </c>
    </row>
    <row r="878" spans="4:12" x14ac:dyDescent="0.3">
      <c r="D878" s="199">
        <v>44734</v>
      </c>
      <c r="E878" s="137">
        <v>101.7486</v>
      </c>
      <c r="F878" s="200">
        <f t="shared" si="96"/>
        <v>104.07186781151644</v>
      </c>
      <c r="G878" s="90">
        <f t="shared" si="97"/>
        <v>-0.62961996562431022</v>
      </c>
      <c r="H878" s="90">
        <f t="shared" si="91"/>
        <v>103.44224784589213</v>
      </c>
      <c r="I878" s="90">
        <f t="shared" si="92"/>
        <v>-1.69364784589213</v>
      </c>
      <c r="J878" s="90">
        <f t="shared" si="93"/>
        <v>1.69364784589213</v>
      </c>
      <c r="K878" s="90">
        <f t="shared" si="94"/>
        <v>2.8684430258950524</v>
      </c>
      <c r="L878" s="91">
        <f t="shared" si="95"/>
        <v>1.664541670246205E-2</v>
      </c>
    </row>
    <row r="879" spans="4:12" x14ac:dyDescent="0.3">
      <c r="D879" s="199">
        <v>44735</v>
      </c>
      <c r="E879" s="137">
        <v>104.7355</v>
      </c>
      <c r="F879" s="200">
        <f t="shared" si="96"/>
        <v>101.84228402750055</v>
      </c>
      <c r="G879" s="90">
        <f t="shared" si="97"/>
        <v>-0.78961634746346798</v>
      </c>
      <c r="H879" s="90">
        <f t="shared" si="91"/>
        <v>101.05266768003709</v>
      </c>
      <c r="I879" s="90">
        <f t="shared" si="92"/>
        <v>3.6828323199629125</v>
      </c>
      <c r="J879" s="90">
        <f t="shared" si="93"/>
        <v>3.6828323199629125</v>
      </c>
      <c r="K879" s="90">
        <f t="shared" si="94"/>
        <v>13.563253896963408</v>
      </c>
      <c r="L879" s="91">
        <f t="shared" si="95"/>
        <v>3.5163171226211862E-2</v>
      </c>
    </row>
    <row r="880" spans="4:12" x14ac:dyDescent="0.3">
      <c r="D880" s="199">
        <v>44736</v>
      </c>
      <c r="E880" s="137">
        <v>109.4971</v>
      </c>
      <c r="F880" s="200">
        <f t="shared" si="96"/>
        <v>105.05612692202924</v>
      </c>
      <c r="G880" s="90">
        <f t="shared" si="97"/>
        <v>-0.38927042326425298</v>
      </c>
      <c r="H880" s="90">
        <f t="shared" si="91"/>
        <v>104.66685649876499</v>
      </c>
      <c r="I880" s="90">
        <f t="shared" si="92"/>
        <v>4.8302435012350173</v>
      </c>
      <c r="J880" s="90">
        <f t="shared" si="93"/>
        <v>4.8302435012350173</v>
      </c>
      <c r="K880" s="90">
        <f t="shared" si="94"/>
        <v>23.331252281223119</v>
      </c>
      <c r="L880" s="91">
        <f t="shared" si="95"/>
        <v>4.4112981085663611E-2</v>
      </c>
    </row>
    <row r="881" spans="4:12" x14ac:dyDescent="0.3">
      <c r="D881" s="199">
        <v>44739</v>
      </c>
      <c r="E881" s="137">
        <v>107.15989999999999</v>
      </c>
      <c r="F881" s="200">
        <f t="shared" si="96"/>
        <v>108.7182436613886</v>
      </c>
      <c r="G881" s="90">
        <f t="shared" si="97"/>
        <v>1.5868292998108546E-2</v>
      </c>
      <c r="H881" s="90">
        <f t="shared" si="91"/>
        <v>108.73411195438671</v>
      </c>
      <c r="I881" s="90">
        <f t="shared" si="92"/>
        <v>-1.5742119543867119</v>
      </c>
      <c r="J881" s="90">
        <f t="shared" si="93"/>
        <v>1.5742119543867119</v>
      </c>
      <c r="K881" s="90">
        <f t="shared" si="94"/>
        <v>2.4781432773340311</v>
      </c>
      <c r="L881" s="91">
        <f t="shared" si="95"/>
        <v>1.4690308169256523E-2</v>
      </c>
    </row>
    <row r="882" spans="4:12" x14ac:dyDescent="0.3">
      <c r="D882" s="199">
        <v>44740</v>
      </c>
      <c r="E882" s="137">
        <v>99.673299999999998</v>
      </c>
      <c r="F882" s="200">
        <f t="shared" si="96"/>
        <v>105.67527463439848</v>
      </c>
      <c r="G882" s="90">
        <f t="shared" si="97"/>
        <v>-0.29001543900071447</v>
      </c>
      <c r="H882" s="90">
        <f t="shared" si="91"/>
        <v>105.38525919539777</v>
      </c>
      <c r="I882" s="90">
        <f t="shared" si="92"/>
        <v>-5.7119591953977675</v>
      </c>
      <c r="J882" s="90">
        <f t="shared" si="93"/>
        <v>5.7119591953977675</v>
      </c>
      <c r="K882" s="90">
        <f t="shared" si="94"/>
        <v>32.626477849889113</v>
      </c>
      <c r="L882" s="91">
        <f t="shared" si="95"/>
        <v>5.7306813313071484E-2</v>
      </c>
    </row>
    <row r="883" spans="4:12" x14ac:dyDescent="0.3">
      <c r="D883" s="199">
        <v>44741</v>
      </c>
      <c r="E883" s="137">
        <v>100.12909999999999</v>
      </c>
      <c r="F883" s="200">
        <f t="shared" si="96"/>
        <v>99.532447648799433</v>
      </c>
      <c r="G883" s="90">
        <f t="shared" si="97"/>
        <v>-0.87529659366054746</v>
      </c>
      <c r="H883" s="90">
        <f t="shared" si="91"/>
        <v>98.657151055138883</v>
      </c>
      <c r="I883" s="90">
        <f t="shared" si="92"/>
        <v>1.4719489448611114</v>
      </c>
      <c r="J883" s="90">
        <f t="shared" si="93"/>
        <v>1.4719489448611114</v>
      </c>
      <c r="K883" s="90">
        <f t="shared" si="94"/>
        <v>2.1666336962777391</v>
      </c>
      <c r="L883" s="91">
        <f t="shared" si="95"/>
        <v>1.4700511088795479E-2</v>
      </c>
    </row>
    <row r="884" spans="4:12" x14ac:dyDescent="0.3">
      <c r="D884" s="199">
        <v>44742</v>
      </c>
      <c r="E884" s="137">
        <v>99.110799999999998</v>
      </c>
      <c r="F884" s="200">
        <f t="shared" si="96"/>
        <v>99.225202725071554</v>
      </c>
      <c r="G884" s="90">
        <f t="shared" si="97"/>
        <v>-0.81849142666728059</v>
      </c>
      <c r="H884" s="90">
        <f t="shared" si="91"/>
        <v>98.406711298404275</v>
      </c>
      <c r="I884" s="90">
        <f t="shared" si="92"/>
        <v>0.70408870159572245</v>
      </c>
      <c r="J884" s="90">
        <f t="shared" si="93"/>
        <v>0.70408870159572245</v>
      </c>
      <c r="K884" s="90">
        <f t="shared" si="94"/>
        <v>0.49574089971475033</v>
      </c>
      <c r="L884" s="91">
        <f t="shared" si="95"/>
        <v>7.1040562844384512E-3</v>
      </c>
    </row>
    <row r="885" spans="4:12" x14ac:dyDescent="0.3">
      <c r="D885" s="199">
        <v>44743</v>
      </c>
      <c r="E885" s="137">
        <v>98.121600000000001</v>
      </c>
      <c r="F885" s="200">
        <f t="shared" si="96"/>
        <v>98.258166858666172</v>
      </c>
      <c r="G885" s="90">
        <f t="shared" si="97"/>
        <v>-0.83334587064109078</v>
      </c>
      <c r="H885" s="90">
        <f t="shared" si="91"/>
        <v>97.424820988025076</v>
      </c>
      <c r="I885" s="90">
        <f t="shared" si="92"/>
        <v>0.69677901197492531</v>
      </c>
      <c r="J885" s="90">
        <f t="shared" si="93"/>
        <v>0.69677901197492531</v>
      </c>
      <c r="K885" s="90">
        <f t="shared" si="94"/>
        <v>0.48550099152875309</v>
      </c>
      <c r="L885" s="91">
        <f t="shared" si="95"/>
        <v>7.1011786596929249E-3</v>
      </c>
    </row>
    <row r="886" spans="4:12" x14ac:dyDescent="0.3">
      <c r="D886" s="199">
        <v>44747</v>
      </c>
      <c r="E886" s="137">
        <v>101.16670000000001</v>
      </c>
      <c r="F886" s="200">
        <f t="shared" si="96"/>
        <v>98.063943303487122</v>
      </c>
      <c r="G886" s="90">
        <f t="shared" si="97"/>
        <v>-0.76943363909488682</v>
      </c>
      <c r="H886" s="90">
        <f t="shared" si="91"/>
        <v>97.294509664392237</v>
      </c>
      <c r="I886" s="90">
        <f t="shared" si="92"/>
        <v>3.8721903356077689</v>
      </c>
      <c r="J886" s="90">
        <f t="shared" si="93"/>
        <v>3.8721903356077689</v>
      </c>
      <c r="K886" s="90">
        <f t="shared" si="94"/>
        <v>14.993857995174206</v>
      </c>
      <c r="L886" s="91">
        <f t="shared" si="95"/>
        <v>3.8275344907047169E-2</v>
      </c>
    </row>
    <row r="887" spans="4:12" x14ac:dyDescent="0.3">
      <c r="D887" s="199">
        <v>44748</v>
      </c>
      <c r="E887" s="137">
        <v>101.07940000000001</v>
      </c>
      <c r="F887" s="200">
        <f t="shared" si="96"/>
        <v>100.53369308872411</v>
      </c>
      <c r="G887" s="90">
        <f t="shared" si="97"/>
        <v>-0.44551529666169964</v>
      </c>
      <c r="H887" s="90">
        <f t="shared" si="91"/>
        <v>100.08817779206241</v>
      </c>
      <c r="I887" s="90">
        <f t="shared" si="92"/>
        <v>0.99122220793759652</v>
      </c>
      <c r="J887" s="90">
        <f t="shared" si="93"/>
        <v>0.99122220793759652</v>
      </c>
      <c r="K887" s="90">
        <f t="shared" si="94"/>
        <v>0.9825214655086838</v>
      </c>
      <c r="L887" s="91">
        <f t="shared" si="95"/>
        <v>9.8063720989400062E-3</v>
      </c>
    </row>
    <row r="888" spans="4:12" x14ac:dyDescent="0.3">
      <c r="D888" s="199">
        <v>44749</v>
      </c>
      <c r="E888" s="137">
        <v>104.86150000000001</v>
      </c>
      <c r="F888" s="200">
        <f t="shared" si="96"/>
        <v>101.47940776267066</v>
      </c>
      <c r="G888" s="90">
        <f t="shared" si="97"/>
        <v>-0.30639229960087427</v>
      </c>
      <c r="H888" s="90">
        <f t="shared" si="91"/>
        <v>101.17301546306979</v>
      </c>
      <c r="I888" s="90">
        <f t="shared" si="92"/>
        <v>3.6884845369302184</v>
      </c>
      <c r="J888" s="90">
        <f t="shared" si="93"/>
        <v>3.6884845369302184</v>
      </c>
      <c r="K888" s="90">
        <f t="shared" si="94"/>
        <v>13.604918179173328</v>
      </c>
      <c r="L888" s="91">
        <f t="shared" si="95"/>
        <v>3.5174821425692157E-2</v>
      </c>
    </row>
    <row r="889" spans="4:12" x14ac:dyDescent="0.3">
      <c r="D889" s="199">
        <v>44750</v>
      </c>
      <c r="E889" s="137">
        <v>104.66759999999999</v>
      </c>
      <c r="F889" s="200">
        <f t="shared" si="96"/>
        <v>104.57760616031932</v>
      </c>
      <c r="G889" s="90">
        <f t="shared" si="97"/>
        <v>3.4066770124079104E-2</v>
      </c>
      <c r="H889" s="90">
        <f t="shared" si="91"/>
        <v>104.6116729304434</v>
      </c>
      <c r="I889" s="90">
        <f t="shared" si="92"/>
        <v>5.5927069556588549E-2</v>
      </c>
      <c r="J889" s="90">
        <f t="shared" si="93"/>
        <v>5.5927069556588549E-2</v>
      </c>
      <c r="K889" s="90">
        <f t="shared" si="94"/>
        <v>3.1278371091874937E-3</v>
      </c>
      <c r="L889" s="91">
        <f t="shared" si="95"/>
        <v>5.3433029472910957E-4</v>
      </c>
    </row>
    <row r="890" spans="4:12" x14ac:dyDescent="0.3">
      <c r="D890" s="199">
        <v>44753</v>
      </c>
      <c r="E890" s="137">
        <v>101.9328</v>
      </c>
      <c r="F890" s="200">
        <f t="shared" si="96"/>
        <v>104.14789341609927</v>
      </c>
      <c r="G890" s="90">
        <f t="shared" si="97"/>
        <v>-1.2311181310334287E-2</v>
      </c>
      <c r="H890" s="90">
        <f t="shared" si="91"/>
        <v>104.13558223478893</v>
      </c>
      <c r="I890" s="90">
        <f t="shared" si="92"/>
        <v>-2.202782234788927</v>
      </c>
      <c r="J890" s="90">
        <f t="shared" si="93"/>
        <v>2.202782234788927</v>
      </c>
      <c r="K890" s="90">
        <f t="shared" si="94"/>
        <v>4.8522495739016991</v>
      </c>
      <c r="L890" s="91">
        <f t="shared" si="95"/>
        <v>2.1610141532351971E-2</v>
      </c>
    </row>
    <row r="891" spans="4:12" x14ac:dyDescent="0.3">
      <c r="D891" s="199">
        <v>44754</v>
      </c>
      <c r="E891" s="137">
        <v>100.6236</v>
      </c>
      <c r="F891" s="200">
        <f t="shared" si="96"/>
        <v>101.66111105495173</v>
      </c>
      <c r="G891" s="90">
        <f t="shared" si="97"/>
        <v>-0.2597582992940542</v>
      </c>
      <c r="H891" s="90">
        <f t="shared" si="91"/>
        <v>101.40135275565768</v>
      </c>
      <c r="I891" s="90">
        <f t="shared" si="92"/>
        <v>-0.77775275565768709</v>
      </c>
      <c r="J891" s="90">
        <f t="shared" si="93"/>
        <v>0.77775275565768709</v>
      </c>
      <c r="K891" s="90">
        <f t="shared" si="94"/>
        <v>0.60489934893312591</v>
      </c>
      <c r="L891" s="91">
        <f t="shared" si="95"/>
        <v>7.729327470471014E-3</v>
      </c>
    </row>
    <row r="892" spans="4:12" x14ac:dyDescent="0.3">
      <c r="D892" s="199">
        <v>44755</v>
      </c>
      <c r="E892" s="137">
        <v>101.9328</v>
      </c>
      <c r="F892" s="200">
        <f t="shared" si="96"/>
        <v>100.67763336056477</v>
      </c>
      <c r="G892" s="90">
        <f t="shared" si="97"/>
        <v>-0.33213023880334502</v>
      </c>
      <c r="H892" s="90">
        <f t="shared" si="91"/>
        <v>100.34550312176142</v>
      </c>
      <c r="I892" s="90">
        <f t="shared" si="92"/>
        <v>1.5872968782385755</v>
      </c>
      <c r="J892" s="90">
        <f t="shared" si="93"/>
        <v>1.5872968782385755</v>
      </c>
      <c r="K892" s="90">
        <f t="shared" si="94"/>
        <v>2.5195113796659272</v>
      </c>
      <c r="L892" s="91">
        <f t="shared" si="95"/>
        <v>1.5571993295961413E-2</v>
      </c>
    </row>
    <row r="893" spans="4:12" x14ac:dyDescent="0.3">
      <c r="D893" s="199">
        <v>44756</v>
      </c>
      <c r="E893" s="137">
        <v>100.1</v>
      </c>
      <c r="F893" s="200">
        <f t="shared" si="96"/>
        <v>101.30053580895732</v>
      </c>
      <c r="G893" s="90">
        <f t="shared" si="97"/>
        <v>-0.23662697008375541</v>
      </c>
      <c r="H893" s="90">
        <f t="shared" si="91"/>
        <v>101.06390883887356</v>
      </c>
      <c r="I893" s="90">
        <f t="shared" si="92"/>
        <v>-0.96390883887356438</v>
      </c>
      <c r="J893" s="90">
        <f t="shared" si="93"/>
        <v>0.96390883887356438</v>
      </c>
      <c r="K893" s="90">
        <f t="shared" si="94"/>
        <v>0.92912024965858309</v>
      </c>
      <c r="L893" s="91">
        <f t="shared" si="95"/>
        <v>9.6294589298058387E-3</v>
      </c>
    </row>
    <row r="894" spans="4:12" x14ac:dyDescent="0.3">
      <c r="D894" s="199">
        <v>44757</v>
      </c>
      <c r="E894" s="137">
        <v>101.5352</v>
      </c>
      <c r="F894" s="200">
        <f t="shared" si="96"/>
        <v>100.19773842393299</v>
      </c>
      <c r="G894" s="90">
        <f t="shared" si="97"/>
        <v>-0.32324401157781302</v>
      </c>
      <c r="H894" s="90">
        <f t="shared" si="91"/>
        <v>99.874494412355176</v>
      </c>
      <c r="I894" s="90">
        <f t="shared" si="92"/>
        <v>1.6607055876448271</v>
      </c>
      <c r="J894" s="90">
        <f t="shared" si="93"/>
        <v>1.6607055876448271</v>
      </c>
      <c r="K894" s="90">
        <f t="shared" si="94"/>
        <v>2.7579430488347505</v>
      </c>
      <c r="L894" s="91">
        <f t="shared" si="95"/>
        <v>1.6355959190948826E-2</v>
      </c>
    </row>
    <row r="895" spans="4:12" x14ac:dyDescent="0.3">
      <c r="D895" s="199">
        <v>44760</v>
      </c>
      <c r="E895" s="137">
        <v>100.79819999999999</v>
      </c>
      <c r="F895" s="200">
        <f t="shared" si="96"/>
        <v>101.12920479073776</v>
      </c>
      <c r="G895" s="90">
        <f t="shared" si="97"/>
        <v>-0.19777297373955471</v>
      </c>
      <c r="H895" s="90">
        <f t="shared" si="91"/>
        <v>100.9314318169982</v>
      </c>
      <c r="I895" s="90">
        <f t="shared" si="92"/>
        <v>-0.13323181699820452</v>
      </c>
      <c r="J895" s="90">
        <f t="shared" si="93"/>
        <v>0.13323181699820452</v>
      </c>
      <c r="K895" s="90">
        <f t="shared" si="94"/>
        <v>1.7750717060643059E-2</v>
      </c>
      <c r="L895" s="91">
        <f t="shared" si="95"/>
        <v>1.3217678192488013E-3</v>
      </c>
    </row>
    <row r="896" spans="4:12" x14ac:dyDescent="0.3">
      <c r="D896" s="199">
        <v>44761</v>
      </c>
      <c r="E896" s="137">
        <v>105.8895</v>
      </c>
      <c r="F896" s="200">
        <f t="shared" si="96"/>
        <v>101.65824162100836</v>
      </c>
      <c r="G896" s="90">
        <f t="shared" si="97"/>
        <v>-0.12509199333853938</v>
      </c>
      <c r="H896" s="90">
        <f t="shared" si="91"/>
        <v>101.53314962766981</v>
      </c>
      <c r="I896" s="90">
        <f t="shared" si="92"/>
        <v>4.3563503723301835</v>
      </c>
      <c r="J896" s="90">
        <f t="shared" si="93"/>
        <v>4.3563503723301835</v>
      </c>
      <c r="K896" s="90">
        <f t="shared" si="94"/>
        <v>18.977788566501328</v>
      </c>
      <c r="L896" s="91">
        <f t="shared" si="95"/>
        <v>4.1140532086091482E-2</v>
      </c>
    </row>
    <row r="897" spans="4:12" x14ac:dyDescent="0.3">
      <c r="D897" s="199">
        <v>44762</v>
      </c>
      <c r="E897" s="137">
        <v>107.75149999999999</v>
      </c>
      <c r="F897" s="200">
        <f t="shared" si="96"/>
        <v>106.16182640532918</v>
      </c>
      <c r="G897" s="90">
        <f t="shared" si="97"/>
        <v>0.33777568442739675</v>
      </c>
      <c r="H897" s="90">
        <f t="shared" ref="H897:H960" si="98">F897+G897</f>
        <v>106.49960208975658</v>
      </c>
      <c r="I897" s="90">
        <f t="shared" si="92"/>
        <v>1.2518979102434145</v>
      </c>
      <c r="J897" s="90">
        <f t="shared" si="93"/>
        <v>1.2518979102434145</v>
      </c>
      <c r="K897" s="90">
        <f t="shared" si="94"/>
        <v>1.5672483776718282</v>
      </c>
      <c r="L897" s="91">
        <f t="shared" si="95"/>
        <v>1.161838034963239E-2</v>
      </c>
    </row>
    <row r="898" spans="4:12" x14ac:dyDescent="0.3">
      <c r="D898" s="199">
        <v>44763</v>
      </c>
      <c r="E898" s="137">
        <v>108.2461</v>
      </c>
      <c r="F898" s="200">
        <f t="shared" si="96"/>
        <v>108.12064054754192</v>
      </c>
      <c r="G898" s="90">
        <f t="shared" si="97"/>
        <v>0.49987953020593157</v>
      </c>
      <c r="H898" s="90">
        <f t="shared" si="98"/>
        <v>108.62052007774786</v>
      </c>
      <c r="I898" s="90">
        <f t="shared" si="92"/>
        <v>-0.37442007774785679</v>
      </c>
      <c r="J898" s="90">
        <f t="shared" si="93"/>
        <v>0.37442007774785679</v>
      </c>
      <c r="K898" s="90">
        <f t="shared" si="94"/>
        <v>0.14019039462071112</v>
      </c>
      <c r="L898" s="91">
        <f t="shared" si="95"/>
        <v>3.4589706026162308E-3</v>
      </c>
    </row>
    <row r="899" spans="4:12" x14ac:dyDescent="0.3">
      <c r="D899" s="199">
        <v>44764</v>
      </c>
      <c r="E899" s="137">
        <v>105.8216</v>
      </c>
      <c r="F899" s="200">
        <f t="shared" si="96"/>
        <v>108.16110362416475</v>
      </c>
      <c r="G899" s="90">
        <f t="shared" si="97"/>
        <v>0.45393788484762121</v>
      </c>
      <c r="H899" s="90">
        <f t="shared" si="98"/>
        <v>108.61504150901237</v>
      </c>
      <c r="I899" s="90">
        <f t="shared" si="92"/>
        <v>-2.7934415090123679</v>
      </c>
      <c r="J899" s="90">
        <f t="shared" si="93"/>
        <v>2.7934415090123679</v>
      </c>
      <c r="K899" s="90">
        <f t="shared" si="94"/>
        <v>7.8033154642732949</v>
      </c>
      <c r="L899" s="91">
        <f t="shared" si="95"/>
        <v>2.6397649525355577E-2</v>
      </c>
    </row>
    <row r="900" spans="4:12" x14ac:dyDescent="0.3">
      <c r="D900" s="199">
        <v>44767</v>
      </c>
      <c r="E900" s="137">
        <v>105.9768</v>
      </c>
      <c r="F900" s="200">
        <f t="shared" si="96"/>
        <v>106.21579030787811</v>
      </c>
      <c r="G900" s="90">
        <f t="shared" si="97"/>
        <v>0.21401276473419473</v>
      </c>
      <c r="H900" s="90">
        <f t="shared" si="98"/>
        <v>106.4298030726123</v>
      </c>
      <c r="I900" s="90">
        <f t="shared" ref="I900:I963" si="99">E900-H900</f>
        <v>-0.45300307261230444</v>
      </c>
      <c r="J900" s="90">
        <f t="shared" ref="J900:J963" si="100">ABS(I900)</f>
        <v>0.45300307261230444</v>
      </c>
      <c r="K900" s="90">
        <f t="shared" ref="K900:K963" si="101">I900^2</f>
        <v>0.20521178379618876</v>
      </c>
      <c r="L900" s="91">
        <f t="shared" ref="L900:L963" si="102">J900/E900</f>
        <v>4.2745494543362742E-3</v>
      </c>
    </row>
    <row r="901" spans="4:12" x14ac:dyDescent="0.3">
      <c r="D901" s="199">
        <v>44768</v>
      </c>
      <c r="E901" s="137">
        <v>102.0201</v>
      </c>
      <c r="F901" s="200">
        <f t="shared" ref="F901:F964" si="103">alpha*(E901)+(1-alpha)*(E900+G900)</f>
        <v>105.35667021178736</v>
      </c>
      <c r="G901" s="90">
        <f t="shared" ref="G901:G964" si="104">beta*(F901-F900)+(1-beta)*G900</f>
        <v>0.1066994786517004</v>
      </c>
      <c r="H901" s="90">
        <f t="shared" si="98"/>
        <v>105.46336969043907</v>
      </c>
      <c r="I901" s="90">
        <f t="shared" si="99"/>
        <v>-3.4432696904390667</v>
      </c>
      <c r="J901" s="90">
        <f t="shared" si="100"/>
        <v>3.4432696904390667</v>
      </c>
      <c r="K901" s="90">
        <f t="shared" si="101"/>
        <v>11.856106161096346</v>
      </c>
      <c r="L901" s="91">
        <f t="shared" si="102"/>
        <v>3.3750895073020579E-2</v>
      </c>
    </row>
    <row r="902" spans="4:12" x14ac:dyDescent="0.3">
      <c r="D902" s="199">
        <v>44769</v>
      </c>
      <c r="E902" s="137">
        <v>104.5997</v>
      </c>
      <c r="F902" s="200">
        <f t="shared" si="103"/>
        <v>102.62137958292136</v>
      </c>
      <c r="G902" s="90">
        <f t="shared" si="104"/>
        <v>-0.1774995321000693</v>
      </c>
      <c r="H902" s="90">
        <f t="shared" si="98"/>
        <v>102.44388005082129</v>
      </c>
      <c r="I902" s="90">
        <f t="shared" si="99"/>
        <v>2.1558199491787065</v>
      </c>
      <c r="J902" s="90">
        <f t="shared" si="100"/>
        <v>2.1558199491787065</v>
      </c>
      <c r="K902" s="90">
        <f t="shared" si="101"/>
        <v>4.6475596532768808</v>
      </c>
      <c r="L902" s="91">
        <f t="shared" si="102"/>
        <v>2.0610192468799686E-2</v>
      </c>
    </row>
    <row r="903" spans="4:12" x14ac:dyDescent="0.3">
      <c r="D903" s="199">
        <v>44770</v>
      </c>
      <c r="E903" s="137">
        <v>108.83759999999999</v>
      </c>
      <c r="F903" s="200">
        <f t="shared" si="103"/>
        <v>105.30528037431995</v>
      </c>
      <c r="G903" s="90">
        <f t="shared" si="104"/>
        <v>0.10864050024979613</v>
      </c>
      <c r="H903" s="90">
        <f t="shared" si="98"/>
        <v>105.41392087456974</v>
      </c>
      <c r="I903" s="90">
        <f t="shared" si="99"/>
        <v>3.4236791254302545</v>
      </c>
      <c r="J903" s="90">
        <f t="shared" si="100"/>
        <v>3.4236791254302545</v>
      </c>
      <c r="K903" s="90">
        <f t="shared" si="101"/>
        <v>11.721578753906872</v>
      </c>
      <c r="L903" s="91">
        <f t="shared" si="102"/>
        <v>3.1456767931581135E-2</v>
      </c>
    </row>
    <row r="904" spans="4:12" x14ac:dyDescent="0.3">
      <c r="D904" s="199">
        <v>44771</v>
      </c>
      <c r="E904" s="137">
        <v>111.44629999999999</v>
      </c>
      <c r="F904" s="200">
        <f t="shared" si="103"/>
        <v>109.44625240019984</v>
      </c>
      <c r="G904" s="90">
        <f t="shared" si="104"/>
        <v>0.5118736528128055</v>
      </c>
      <c r="H904" s="90">
        <f t="shared" si="98"/>
        <v>109.95812605301265</v>
      </c>
      <c r="I904" s="90">
        <f t="shared" si="99"/>
        <v>1.4881739469873452</v>
      </c>
      <c r="J904" s="90">
        <f t="shared" si="100"/>
        <v>1.4881739469873452</v>
      </c>
      <c r="K904" s="90">
        <f t="shared" si="101"/>
        <v>2.2146616964918935</v>
      </c>
      <c r="L904" s="91">
        <f t="shared" si="102"/>
        <v>1.3353282675040313E-2</v>
      </c>
    </row>
    <row r="905" spans="4:12" x14ac:dyDescent="0.3">
      <c r="D905" s="199">
        <v>44774</v>
      </c>
      <c r="E905" s="137">
        <v>110.8451</v>
      </c>
      <c r="F905" s="200">
        <f t="shared" si="103"/>
        <v>111.73555892225025</v>
      </c>
      <c r="G905" s="90">
        <f t="shared" si="104"/>
        <v>0.6896169397365659</v>
      </c>
      <c r="H905" s="90">
        <f t="shared" si="98"/>
        <v>112.42517586198682</v>
      </c>
      <c r="I905" s="90">
        <f t="shared" si="99"/>
        <v>-1.5800758619868134</v>
      </c>
      <c r="J905" s="90">
        <f t="shared" si="100"/>
        <v>1.5800758619868134</v>
      </c>
      <c r="K905" s="90">
        <f t="shared" si="101"/>
        <v>2.4966397296333711</v>
      </c>
      <c r="L905" s="91">
        <f t="shared" si="102"/>
        <v>1.4254810198978694E-2</v>
      </c>
    </row>
    <row r="906" spans="4:12" x14ac:dyDescent="0.3">
      <c r="D906" s="199">
        <v>44775</v>
      </c>
      <c r="E906" s="137">
        <v>108.39149999999999</v>
      </c>
      <c r="F906" s="200">
        <f t="shared" si="103"/>
        <v>110.90607355178926</v>
      </c>
      <c r="G906" s="90">
        <f t="shared" si="104"/>
        <v>0.5377067087168107</v>
      </c>
      <c r="H906" s="90">
        <f t="shared" si="98"/>
        <v>111.44378026050607</v>
      </c>
      <c r="I906" s="90">
        <f t="shared" si="99"/>
        <v>-3.0522802605060804</v>
      </c>
      <c r="J906" s="90">
        <f t="shared" si="100"/>
        <v>3.0522802605060804</v>
      </c>
      <c r="K906" s="90">
        <f t="shared" si="101"/>
        <v>9.3164147886750666</v>
      </c>
      <c r="L906" s="91">
        <f t="shared" si="102"/>
        <v>2.815977507928279E-2</v>
      </c>
    </row>
    <row r="907" spans="4:12" x14ac:dyDescent="0.3">
      <c r="D907" s="199">
        <v>44776</v>
      </c>
      <c r="E907" s="137">
        <v>110.82559999999999</v>
      </c>
      <c r="F907" s="200">
        <f t="shared" si="103"/>
        <v>109.30848536697346</v>
      </c>
      <c r="G907" s="90">
        <f t="shared" si="104"/>
        <v>0.32417721936354904</v>
      </c>
      <c r="H907" s="90">
        <f t="shared" si="98"/>
        <v>109.63266258633701</v>
      </c>
      <c r="I907" s="90">
        <f t="shared" si="99"/>
        <v>1.1929374136629889</v>
      </c>
      <c r="J907" s="90">
        <f t="shared" si="100"/>
        <v>1.1929374136629889</v>
      </c>
      <c r="K907" s="90">
        <f t="shared" si="101"/>
        <v>1.4230996729169412</v>
      </c>
      <c r="L907" s="91">
        <f t="shared" si="102"/>
        <v>1.07640961444196E-2</v>
      </c>
    </row>
    <row r="908" spans="4:12" x14ac:dyDescent="0.3">
      <c r="D908" s="199">
        <v>44777</v>
      </c>
      <c r="E908" s="137">
        <v>111.0196</v>
      </c>
      <c r="F908" s="200">
        <f t="shared" si="103"/>
        <v>111.12374177549084</v>
      </c>
      <c r="G908" s="90">
        <f t="shared" si="104"/>
        <v>0.47328513827893265</v>
      </c>
      <c r="H908" s="90">
        <f t="shared" si="98"/>
        <v>111.59702691376978</v>
      </c>
      <c r="I908" s="90">
        <f t="shared" si="99"/>
        <v>-0.57742691376978428</v>
      </c>
      <c r="J908" s="90">
        <f t="shared" si="100"/>
        <v>0.57742691376978428</v>
      </c>
      <c r="K908" s="90">
        <f t="shared" si="101"/>
        <v>0.33342184074569786</v>
      </c>
      <c r="L908" s="91">
        <f t="shared" si="102"/>
        <v>5.2011258711955749E-3</v>
      </c>
    </row>
    <row r="909" spans="4:12" x14ac:dyDescent="0.3">
      <c r="D909" s="199">
        <v>44778</v>
      </c>
      <c r="E909" s="137">
        <v>110.428</v>
      </c>
      <c r="F909" s="200">
        <f t="shared" si="103"/>
        <v>111.27990811062315</v>
      </c>
      <c r="G909" s="90">
        <f t="shared" si="104"/>
        <v>0.44157325796427055</v>
      </c>
      <c r="H909" s="90">
        <f t="shared" si="98"/>
        <v>111.72148136858742</v>
      </c>
      <c r="I909" s="90">
        <f t="shared" si="99"/>
        <v>-1.2934813685874218</v>
      </c>
      <c r="J909" s="90">
        <f t="shared" si="100"/>
        <v>1.2934813685874218</v>
      </c>
      <c r="K909" s="90">
        <f t="shared" si="101"/>
        <v>1.6730940508827896</v>
      </c>
      <c r="L909" s="91">
        <f t="shared" si="102"/>
        <v>1.1713345968299904E-2</v>
      </c>
    </row>
    <row r="910" spans="4:12" x14ac:dyDescent="0.3">
      <c r="D910" s="199">
        <v>44781</v>
      </c>
      <c r="E910" s="137">
        <v>110.55410000000001</v>
      </c>
      <c r="F910" s="200">
        <f t="shared" si="103"/>
        <v>110.80647860637141</v>
      </c>
      <c r="G910" s="90">
        <f t="shared" si="104"/>
        <v>0.35007298174266943</v>
      </c>
      <c r="H910" s="90">
        <f t="shared" si="98"/>
        <v>111.15655158811408</v>
      </c>
      <c r="I910" s="90">
        <f t="shared" si="99"/>
        <v>-0.60245158811407862</v>
      </c>
      <c r="J910" s="90">
        <f t="shared" si="100"/>
        <v>0.60245158811407862</v>
      </c>
      <c r="K910" s="90">
        <f t="shared" si="101"/>
        <v>0.36294791602117543</v>
      </c>
      <c r="L910" s="91">
        <f t="shared" si="102"/>
        <v>5.4493825929031901E-3</v>
      </c>
    </row>
    <row r="911" spans="4:12" x14ac:dyDescent="0.3">
      <c r="D911" s="199">
        <v>44782</v>
      </c>
      <c r="E911" s="137">
        <v>106.7817</v>
      </c>
      <c r="F911" s="200">
        <f t="shared" si="103"/>
        <v>110.07967838539415</v>
      </c>
      <c r="G911" s="90">
        <f t="shared" si="104"/>
        <v>0.24238566147067572</v>
      </c>
      <c r="H911" s="90">
        <f t="shared" si="98"/>
        <v>110.32206404686482</v>
      </c>
      <c r="I911" s="90">
        <f t="shared" si="99"/>
        <v>-3.5403640468648234</v>
      </c>
      <c r="J911" s="90">
        <f t="shared" si="100"/>
        <v>3.5403640468648234</v>
      </c>
      <c r="K911" s="90">
        <f t="shared" si="101"/>
        <v>12.53417758433307</v>
      </c>
      <c r="L911" s="91">
        <f t="shared" si="102"/>
        <v>3.3155157174542302E-2</v>
      </c>
    </row>
    <row r="912" spans="4:12" x14ac:dyDescent="0.3">
      <c r="D912" s="199">
        <v>44783</v>
      </c>
      <c r="E912" s="137">
        <v>109.7201</v>
      </c>
      <c r="F912" s="200">
        <f t="shared" si="103"/>
        <v>107.56328852917656</v>
      </c>
      <c r="G912" s="90">
        <f t="shared" si="104"/>
        <v>-3.3491890298150473E-2</v>
      </c>
      <c r="H912" s="90">
        <f t="shared" si="98"/>
        <v>107.52979663887841</v>
      </c>
      <c r="I912" s="90">
        <f t="shared" si="99"/>
        <v>2.1903033611215932</v>
      </c>
      <c r="J912" s="90">
        <f t="shared" si="100"/>
        <v>2.1903033611215932</v>
      </c>
      <c r="K912" s="90">
        <f t="shared" si="101"/>
        <v>4.7974288137405479</v>
      </c>
      <c r="L912" s="91">
        <f t="shared" si="102"/>
        <v>1.9962644594031478E-2</v>
      </c>
    </row>
    <row r="913" spans="4:12" x14ac:dyDescent="0.3">
      <c r="D913" s="199">
        <v>44784</v>
      </c>
      <c r="E913" s="137">
        <v>110.6511</v>
      </c>
      <c r="F913" s="200">
        <f t="shared" si="103"/>
        <v>109.87950648776149</v>
      </c>
      <c r="G913" s="90">
        <f t="shared" si="104"/>
        <v>0.20147909459015745</v>
      </c>
      <c r="H913" s="90">
        <f t="shared" si="98"/>
        <v>110.08098558235164</v>
      </c>
      <c r="I913" s="90">
        <f t="shared" si="99"/>
        <v>0.57011441764835524</v>
      </c>
      <c r="J913" s="90">
        <f t="shared" si="100"/>
        <v>0.57011441764835524</v>
      </c>
      <c r="K913" s="90">
        <f t="shared" si="101"/>
        <v>0.32503044921052321</v>
      </c>
      <c r="L913" s="91">
        <f t="shared" si="102"/>
        <v>5.1523610488133894E-3</v>
      </c>
    </row>
    <row r="914" spans="4:12" x14ac:dyDescent="0.3">
      <c r="D914" s="199">
        <v>44785</v>
      </c>
      <c r="E914" s="137">
        <v>112.5615</v>
      </c>
      <c r="F914" s="200">
        <f t="shared" si="103"/>
        <v>111.19436327567213</v>
      </c>
      <c r="G914" s="90">
        <f t="shared" si="104"/>
        <v>0.31281686392220598</v>
      </c>
      <c r="H914" s="90">
        <f t="shared" si="98"/>
        <v>111.50718013959434</v>
      </c>
      <c r="I914" s="90">
        <f t="shared" si="99"/>
        <v>1.0543198604056556</v>
      </c>
      <c r="J914" s="90">
        <f t="shared" si="100"/>
        <v>1.0543198604056556</v>
      </c>
      <c r="K914" s="90">
        <f t="shared" si="101"/>
        <v>1.1115903680458012</v>
      </c>
      <c r="L914" s="91">
        <f t="shared" si="102"/>
        <v>9.3666116781106826E-3</v>
      </c>
    </row>
    <row r="915" spans="4:12" x14ac:dyDescent="0.3">
      <c r="D915" s="199">
        <v>44788</v>
      </c>
      <c r="E915" s="137">
        <v>112.804</v>
      </c>
      <c r="F915" s="200">
        <f t="shared" si="103"/>
        <v>112.86025349113777</v>
      </c>
      <c r="G915" s="90">
        <f t="shared" si="104"/>
        <v>0.44812419907654916</v>
      </c>
      <c r="H915" s="90">
        <f t="shared" si="98"/>
        <v>113.30837769021431</v>
      </c>
      <c r="I915" s="90">
        <f t="shared" si="99"/>
        <v>-0.50437769021431222</v>
      </c>
      <c r="J915" s="90">
        <f t="shared" si="100"/>
        <v>0.50437769021431222</v>
      </c>
      <c r="K915" s="90">
        <f t="shared" si="101"/>
        <v>0.25439685438592469</v>
      </c>
      <c r="L915" s="91">
        <f t="shared" si="102"/>
        <v>4.4712748680393625E-3</v>
      </c>
    </row>
    <row r="916" spans="4:12" x14ac:dyDescent="0.3">
      <c r="D916" s="199">
        <v>44789</v>
      </c>
      <c r="E916" s="137">
        <v>114.4914</v>
      </c>
      <c r="F916" s="200">
        <f t="shared" si="103"/>
        <v>113.49997935926125</v>
      </c>
      <c r="G916" s="90">
        <f t="shared" si="104"/>
        <v>0.46728436598124201</v>
      </c>
      <c r="H916" s="90">
        <f t="shared" si="98"/>
        <v>113.96726372524249</v>
      </c>
      <c r="I916" s="90">
        <f t="shared" si="99"/>
        <v>0.52413627475750957</v>
      </c>
      <c r="J916" s="90">
        <f t="shared" si="100"/>
        <v>0.52413627475750957</v>
      </c>
      <c r="K916" s="90">
        <f t="shared" si="101"/>
        <v>0.27471883451667956</v>
      </c>
      <c r="L916" s="91">
        <f t="shared" si="102"/>
        <v>4.5779532327974819E-3</v>
      </c>
    </row>
    <row r="917" spans="4:12" x14ac:dyDescent="0.3">
      <c r="D917" s="199">
        <v>44790</v>
      </c>
      <c r="E917" s="137">
        <v>113.5022</v>
      </c>
      <c r="F917" s="200">
        <f t="shared" si="103"/>
        <v>114.667387492785</v>
      </c>
      <c r="G917" s="90">
        <f t="shared" si="104"/>
        <v>0.53729674273549288</v>
      </c>
      <c r="H917" s="90">
        <f t="shared" si="98"/>
        <v>115.20468423552049</v>
      </c>
      <c r="I917" s="90">
        <f t="shared" si="99"/>
        <v>-1.7024842355204868</v>
      </c>
      <c r="J917" s="90">
        <f t="shared" si="100"/>
        <v>1.7024842355204868</v>
      </c>
      <c r="K917" s="90">
        <f t="shared" si="101"/>
        <v>2.8984525721957763</v>
      </c>
      <c r="L917" s="91">
        <f t="shared" si="102"/>
        <v>1.4999570365336414E-2</v>
      </c>
    </row>
    <row r="918" spans="4:12" x14ac:dyDescent="0.3">
      <c r="D918" s="199">
        <v>44791</v>
      </c>
      <c r="E918" s="137">
        <v>112.5034</v>
      </c>
      <c r="F918" s="200">
        <f t="shared" si="103"/>
        <v>113.7322773941884</v>
      </c>
      <c r="G918" s="90">
        <f t="shared" si="104"/>
        <v>0.39005605860228398</v>
      </c>
      <c r="H918" s="90">
        <f t="shared" si="98"/>
        <v>114.12233345279068</v>
      </c>
      <c r="I918" s="90">
        <f t="shared" si="99"/>
        <v>-1.6189334527906851</v>
      </c>
      <c r="J918" s="90">
        <f t="shared" si="100"/>
        <v>1.6189334527906851</v>
      </c>
      <c r="K918" s="90">
        <f t="shared" si="101"/>
        <v>2.6209455245647697</v>
      </c>
      <c r="L918" s="91">
        <f t="shared" si="102"/>
        <v>1.4390084680024649E-2</v>
      </c>
    </row>
    <row r="919" spans="4:12" x14ac:dyDescent="0.3">
      <c r="D919" s="199">
        <v>44792</v>
      </c>
      <c r="E919" s="137">
        <v>109.73950000000001</v>
      </c>
      <c r="F919" s="200">
        <f t="shared" si="103"/>
        <v>112.26266484688183</v>
      </c>
      <c r="G919" s="90">
        <f t="shared" si="104"/>
        <v>0.20408919801139883</v>
      </c>
      <c r="H919" s="90">
        <f t="shared" si="98"/>
        <v>112.46675404489324</v>
      </c>
      <c r="I919" s="90">
        <f t="shared" si="99"/>
        <v>-2.727254044893229</v>
      </c>
      <c r="J919" s="90">
        <f t="shared" si="100"/>
        <v>2.727254044893229</v>
      </c>
      <c r="K919" s="90">
        <f t="shared" si="101"/>
        <v>7.4379146253864787</v>
      </c>
      <c r="L919" s="91">
        <f t="shared" si="102"/>
        <v>2.4852072816927622E-2</v>
      </c>
    </row>
    <row r="920" spans="4:12" x14ac:dyDescent="0.3">
      <c r="D920" s="199">
        <v>44795</v>
      </c>
      <c r="E920" s="137">
        <v>107.0047</v>
      </c>
      <c r="F920" s="200">
        <f t="shared" si="103"/>
        <v>109.35581135840914</v>
      </c>
      <c r="G920" s="90">
        <f t="shared" si="104"/>
        <v>-0.1070050706370102</v>
      </c>
      <c r="H920" s="90">
        <f t="shared" si="98"/>
        <v>109.24880628777213</v>
      </c>
      <c r="I920" s="90">
        <f t="shared" si="99"/>
        <v>-2.2441062877721265</v>
      </c>
      <c r="J920" s="90">
        <f t="shared" si="100"/>
        <v>2.2441062877721265</v>
      </c>
      <c r="K920" s="90">
        <f t="shared" si="101"/>
        <v>5.0360130308183946</v>
      </c>
      <c r="L920" s="91">
        <f t="shared" si="102"/>
        <v>2.0972034758960367E-2</v>
      </c>
    </row>
    <row r="921" spans="4:12" x14ac:dyDescent="0.3">
      <c r="D921" s="199">
        <v>44796</v>
      </c>
      <c r="E921" s="137">
        <v>107.33450000000001</v>
      </c>
      <c r="F921" s="200">
        <f t="shared" si="103"/>
        <v>106.98505594349041</v>
      </c>
      <c r="G921" s="90">
        <f t="shared" si="104"/>
        <v>-0.33338010506518251</v>
      </c>
      <c r="H921" s="90">
        <f t="shared" si="98"/>
        <v>106.65167583842522</v>
      </c>
      <c r="I921" s="90">
        <f t="shared" si="99"/>
        <v>0.68282416157478565</v>
      </c>
      <c r="J921" s="90">
        <f t="shared" si="100"/>
        <v>0.68282416157478565</v>
      </c>
      <c r="K921" s="90">
        <f t="shared" si="101"/>
        <v>0.466248835630309</v>
      </c>
      <c r="L921" s="91">
        <f t="shared" si="102"/>
        <v>6.3616466427363584E-3</v>
      </c>
    </row>
    <row r="922" spans="4:12" x14ac:dyDescent="0.3">
      <c r="D922" s="199">
        <v>44797</v>
      </c>
      <c r="E922" s="137">
        <v>108.0424</v>
      </c>
      <c r="F922" s="200">
        <f t="shared" si="103"/>
        <v>107.20937591594786</v>
      </c>
      <c r="G922" s="90">
        <f t="shared" si="104"/>
        <v>-0.27761009731291919</v>
      </c>
      <c r="H922" s="90">
        <f t="shared" si="98"/>
        <v>106.93176581863494</v>
      </c>
      <c r="I922" s="90">
        <f t="shared" si="99"/>
        <v>1.1106341813650573</v>
      </c>
      <c r="J922" s="90">
        <f t="shared" si="100"/>
        <v>1.1106341813650573</v>
      </c>
      <c r="K922" s="90">
        <f t="shared" si="101"/>
        <v>1.2335082848164309</v>
      </c>
      <c r="L922" s="91">
        <f t="shared" si="102"/>
        <v>1.0279614127093228E-2</v>
      </c>
    </row>
    <row r="923" spans="4:12" x14ac:dyDescent="0.3">
      <c r="D923" s="199">
        <v>44798</v>
      </c>
      <c r="E923" s="137">
        <v>109.79770000000001</v>
      </c>
      <c r="F923" s="200">
        <f t="shared" si="103"/>
        <v>108.17137192214967</v>
      </c>
      <c r="G923" s="90">
        <f t="shared" si="104"/>
        <v>-0.15364948696144576</v>
      </c>
      <c r="H923" s="90">
        <f t="shared" si="98"/>
        <v>108.01772243518823</v>
      </c>
      <c r="I923" s="90">
        <f t="shared" si="99"/>
        <v>1.779977564811773</v>
      </c>
      <c r="J923" s="90">
        <f t="shared" si="100"/>
        <v>1.779977564811773</v>
      </c>
      <c r="K923" s="90">
        <f t="shared" si="101"/>
        <v>3.1683201312332496</v>
      </c>
      <c r="L923" s="91">
        <f t="shared" si="102"/>
        <v>1.6211428516369406E-2</v>
      </c>
    </row>
    <row r="924" spans="4:12" x14ac:dyDescent="0.3">
      <c r="D924" s="199">
        <v>44799</v>
      </c>
      <c r="E924" s="137">
        <v>105.00700000000001</v>
      </c>
      <c r="F924" s="200">
        <f t="shared" si="103"/>
        <v>108.71664041043086</v>
      </c>
      <c r="G924" s="90">
        <f t="shared" si="104"/>
        <v>-8.3757689437183092E-2</v>
      </c>
      <c r="H924" s="90">
        <f t="shared" si="98"/>
        <v>108.63288272099368</v>
      </c>
      <c r="I924" s="90">
        <f t="shared" si="99"/>
        <v>-3.6258827209936726</v>
      </c>
      <c r="J924" s="90">
        <f t="shared" si="100"/>
        <v>3.6258827209936726</v>
      </c>
      <c r="K924" s="90">
        <f t="shared" si="101"/>
        <v>13.147025506400478</v>
      </c>
      <c r="L924" s="91">
        <f t="shared" si="102"/>
        <v>3.4529914396122852E-2</v>
      </c>
    </row>
    <row r="925" spans="4:12" x14ac:dyDescent="0.3">
      <c r="D925" s="199">
        <v>44802</v>
      </c>
      <c r="E925" s="137">
        <v>104.6191</v>
      </c>
      <c r="F925" s="200">
        <f t="shared" si="103"/>
        <v>104.86241384845027</v>
      </c>
      <c r="G925" s="90">
        <f t="shared" si="104"/>
        <v>-0.46080457669152297</v>
      </c>
      <c r="H925" s="90">
        <f t="shared" si="98"/>
        <v>104.40160927175874</v>
      </c>
      <c r="I925" s="90">
        <f t="shared" si="99"/>
        <v>0.21749072824125903</v>
      </c>
      <c r="J925" s="90">
        <f t="shared" si="100"/>
        <v>0.21749072824125903</v>
      </c>
      <c r="K925" s="90">
        <f t="shared" si="101"/>
        <v>4.730221687091319E-2</v>
      </c>
      <c r="L925" s="91">
        <f t="shared" si="102"/>
        <v>2.0788816596707393E-3</v>
      </c>
    </row>
    <row r="926" spans="4:12" x14ac:dyDescent="0.3">
      <c r="D926" s="199">
        <v>44803</v>
      </c>
      <c r="E926" s="137">
        <v>104.5997</v>
      </c>
      <c r="F926" s="200">
        <f t="shared" si="103"/>
        <v>104.24657633864678</v>
      </c>
      <c r="G926" s="90">
        <f t="shared" si="104"/>
        <v>-0.47630787000272046</v>
      </c>
      <c r="H926" s="90">
        <f t="shared" si="98"/>
        <v>103.77026846864406</v>
      </c>
      <c r="I926" s="90">
        <f t="shared" si="99"/>
        <v>0.82943153135593661</v>
      </c>
      <c r="J926" s="90">
        <f t="shared" si="100"/>
        <v>0.82943153135593661</v>
      </c>
      <c r="K926" s="90">
        <f t="shared" si="101"/>
        <v>0.68795666520745402</v>
      </c>
      <c r="L926" s="91">
        <f t="shared" si="102"/>
        <v>7.9295784916776687E-3</v>
      </c>
    </row>
    <row r="927" spans="4:12" x14ac:dyDescent="0.3">
      <c r="D927" s="199">
        <v>44804</v>
      </c>
      <c r="E927" s="137">
        <v>103.2323</v>
      </c>
      <c r="F927" s="200">
        <f t="shared" si="103"/>
        <v>103.94517370399784</v>
      </c>
      <c r="G927" s="90">
        <f t="shared" si="104"/>
        <v>-0.45881734646734218</v>
      </c>
      <c r="H927" s="90">
        <f t="shared" si="98"/>
        <v>103.4863563575305</v>
      </c>
      <c r="I927" s="90">
        <f t="shared" si="99"/>
        <v>-0.25405635753050149</v>
      </c>
      <c r="J927" s="90">
        <f t="shared" si="100"/>
        <v>0.25405635753050149</v>
      </c>
      <c r="K927" s="90">
        <f t="shared" si="101"/>
        <v>6.4544632801666002E-2</v>
      </c>
      <c r="L927" s="91">
        <f t="shared" si="102"/>
        <v>2.4610161502795296E-3</v>
      </c>
    </row>
    <row r="928" spans="4:12" x14ac:dyDescent="0.3">
      <c r="D928" s="199">
        <v>44805</v>
      </c>
      <c r="E928" s="137">
        <v>103.2711</v>
      </c>
      <c r="F928" s="200">
        <f t="shared" si="103"/>
        <v>102.87300612282613</v>
      </c>
      <c r="G928" s="90">
        <f t="shared" si="104"/>
        <v>-0.52015236993777914</v>
      </c>
      <c r="H928" s="90">
        <f t="shared" si="98"/>
        <v>102.35285375288835</v>
      </c>
      <c r="I928" s="90">
        <f t="shared" si="99"/>
        <v>0.9182462471116537</v>
      </c>
      <c r="J928" s="90">
        <f t="shared" si="100"/>
        <v>0.9182462471116537</v>
      </c>
      <c r="K928" s="90">
        <f t="shared" si="101"/>
        <v>0.84317617033463621</v>
      </c>
      <c r="L928" s="91">
        <f t="shared" si="102"/>
        <v>8.8916090475617444E-3</v>
      </c>
    </row>
    <row r="929" spans="4:12" x14ac:dyDescent="0.3">
      <c r="D929" s="199">
        <v>44806</v>
      </c>
      <c r="E929" s="137">
        <v>102.8383</v>
      </c>
      <c r="F929" s="200">
        <f t="shared" si="103"/>
        <v>102.76841810404979</v>
      </c>
      <c r="G929" s="90">
        <f t="shared" si="104"/>
        <v>-0.47859593482163526</v>
      </c>
      <c r="H929" s="90">
        <f t="shared" si="98"/>
        <v>102.28982216922815</v>
      </c>
      <c r="I929" s="90">
        <f t="shared" si="99"/>
        <v>0.54847783077185852</v>
      </c>
      <c r="J929" s="90">
        <f t="shared" si="100"/>
        <v>0.54847783077185852</v>
      </c>
      <c r="K929" s="90">
        <f t="shared" si="101"/>
        <v>0.30082793084820347</v>
      </c>
      <c r="L929" s="91">
        <f t="shared" si="102"/>
        <v>5.3334004040504219E-3</v>
      </c>
    </row>
    <row r="930" spans="4:12" x14ac:dyDescent="0.3">
      <c r="D930" s="199">
        <v>44810</v>
      </c>
      <c r="E930" s="137">
        <v>102.2645</v>
      </c>
      <c r="F930" s="200">
        <f t="shared" si="103"/>
        <v>102.34066325214269</v>
      </c>
      <c r="G930" s="90">
        <f t="shared" si="104"/>
        <v>-0.47351182653018137</v>
      </c>
      <c r="H930" s="90">
        <f t="shared" si="98"/>
        <v>101.86715142561251</v>
      </c>
      <c r="I930" s="90">
        <f t="shared" si="99"/>
        <v>0.39734857438749316</v>
      </c>
      <c r="J930" s="90">
        <f t="shared" si="100"/>
        <v>0.39734857438749316</v>
      </c>
      <c r="K930" s="90">
        <f t="shared" si="101"/>
        <v>0.15788588956777319</v>
      </c>
      <c r="L930" s="91">
        <f t="shared" si="102"/>
        <v>3.8854986274561862E-3</v>
      </c>
    </row>
    <row r="931" spans="4:12" x14ac:dyDescent="0.3">
      <c r="D931" s="199">
        <v>44811</v>
      </c>
      <c r="E931" s="137">
        <v>105.5031</v>
      </c>
      <c r="F931" s="200">
        <f t="shared" si="103"/>
        <v>102.53341053877587</v>
      </c>
      <c r="G931" s="90">
        <f t="shared" si="104"/>
        <v>-0.40688591521384543</v>
      </c>
      <c r="H931" s="90">
        <f t="shared" si="98"/>
        <v>102.12652462356202</v>
      </c>
      <c r="I931" s="90">
        <f t="shared" si="99"/>
        <v>3.3765753764379838</v>
      </c>
      <c r="J931" s="90">
        <f t="shared" si="100"/>
        <v>3.3765753764379838</v>
      </c>
      <c r="K931" s="90">
        <f t="shared" si="101"/>
        <v>11.401261272767313</v>
      </c>
      <c r="L931" s="91">
        <f t="shared" si="102"/>
        <v>3.20045133881183E-2</v>
      </c>
    </row>
    <row r="932" spans="4:12" x14ac:dyDescent="0.3">
      <c r="D932" s="199">
        <v>44812</v>
      </c>
      <c r="E932" s="137">
        <v>105.74630000000001</v>
      </c>
      <c r="F932" s="200">
        <f t="shared" si="103"/>
        <v>105.22623126782892</v>
      </c>
      <c r="G932" s="90">
        <f t="shared" si="104"/>
        <v>-9.6915250787155516E-2</v>
      </c>
      <c r="H932" s="90">
        <f t="shared" si="98"/>
        <v>105.12931601704177</v>
      </c>
      <c r="I932" s="90">
        <f t="shared" si="99"/>
        <v>0.61698398295823154</v>
      </c>
      <c r="J932" s="90">
        <f t="shared" si="100"/>
        <v>0.61698398295823154</v>
      </c>
      <c r="K932" s="90">
        <f t="shared" si="101"/>
        <v>0.38066923522700336</v>
      </c>
      <c r="L932" s="91">
        <f t="shared" si="102"/>
        <v>5.8345680459574618E-3</v>
      </c>
    </row>
    <row r="933" spans="4:12" x14ac:dyDescent="0.3">
      <c r="D933" s="199">
        <v>44813</v>
      </c>
      <c r="E933" s="137">
        <v>107.9248</v>
      </c>
      <c r="F933" s="200">
        <f t="shared" si="103"/>
        <v>106.1044677993703</v>
      </c>
      <c r="G933" s="90">
        <f t="shared" si="104"/>
        <v>5.9992744569760392E-4</v>
      </c>
      <c r="H933" s="90">
        <f t="shared" si="98"/>
        <v>106.10506772681599</v>
      </c>
      <c r="I933" s="90">
        <f t="shared" si="99"/>
        <v>1.819732273184016</v>
      </c>
      <c r="J933" s="90">
        <f t="shared" si="100"/>
        <v>1.819732273184016</v>
      </c>
      <c r="K933" s="90">
        <f t="shared" si="101"/>
        <v>3.3114255460674662</v>
      </c>
      <c r="L933" s="91">
        <f t="shared" si="102"/>
        <v>1.6861113230545861E-2</v>
      </c>
    </row>
    <row r="934" spans="4:12" x14ac:dyDescent="0.3">
      <c r="D934" s="199">
        <v>44816</v>
      </c>
      <c r="E934" s="137">
        <v>109.2961</v>
      </c>
      <c r="F934" s="200">
        <f t="shared" si="103"/>
        <v>108.19953994195657</v>
      </c>
      <c r="G934" s="90">
        <f t="shared" si="104"/>
        <v>0.21004714895975538</v>
      </c>
      <c r="H934" s="90">
        <f t="shared" si="98"/>
        <v>108.40958709091633</v>
      </c>
      <c r="I934" s="90">
        <f t="shared" si="99"/>
        <v>0.8865129090836632</v>
      </c>
      <c r="J934" s="90">
        <f t="shared" si="100"/>
        <v>0.8865129090836632</v>
      </c>
      <c r="K934" s="90">
        <f t="shared" si="101"/>
        <v>0.78590513797197925</v>
      </c>
      <c r="L934" s="91">
        <f t="shared" si="102"/>
        <v>8.111112007506794E-3</v>
      </c>
    </row>
    <row r="935" spans="4:12" x14ac:dyDescent="0.3">
      <c r="D935" s="199">
        <v>44817</v>
      </c>
      <c r="E935" s="137">
        <v>102.8189</v>
      </c>
      <c r="F935" s="200">
        <f t="shared" si="103"/>
        <v>108.16869771916782</v>
      </c>
      <c r="G935" s="90">
        <f t="shared" si="104"/>
        <v>0.18595821178490496</v>
      </c>
      <c r="H935" s="90">
        <f t="shared" si="98"/>
        <v>108.35465593095273</v>
      </c>
      <c r="I935" s="90">
        <f t="shared" si="99"/>
        <v>-5.5357559309527318</v>
      </c>
      <c r="J935" s="90">
        <f t="shared" si="100"/>
        <v>5.5357559309527318</v>
      </c>
      <c r="K935" s="90">
        <f t="shared" si="101"/>
        <v>30.644593727078345</v>
      </c>
      <c r="L935" s="91">
        <f t="shared" si="102"/>
        <v>5.3839867290476087E-2</v>
      </c>
    </row>
    <row r="936" spans="4:12" x14ac:dyDescent="0.3">
      <c r="D936" s="199">
        <v>44818</v>
      </c>
      <c r="E936" s="137">
        <v>104.0638</v>
      </c>
      <c r="F936" s="200">
        <f t="shared" si="103"/>
        <v>103.21664656942792</v>
      </c>
      <c r="G936" s="90">
        <f t="shared" si="104"/>
        <v>-0.32784272436757567</v>
      </c>
      <c r="H936" s="90">
        <f t="shared" si="98"/>
        <v>102.88880384506035</v>
      </c>
      <c r="I936" s="90">
        <f t="shared" si="99"/>
        <v>1.1749961549396488</v>
      </c>
      <c r="J936" s="90">
        <f t="shared" si="100"/>
        <v>1.1749961549396488</v>
      </c>
      <c r="K936" s="90">
        <f t="shared" si="101"/>
        <v>1.3806159641229592</v>
      </c>
      <c r="L936" s="91">
        <f t="shared" si="102"/>
        <v>1.1291113287614413E-2</v>
      </c>
    </row>
    <row r="937" spans="4:12" x14ac:dyDescent="0.3">
      <c r="D937" s="199">
        <v>44819</v>
      </c>
      <c r="E937" s="137">
        <v>102.6049</v>
      </c>
      <c r="F937" s="200">
        <f t="shared" si="103"/>
        <v>103.50974582050594</v>
      </c>
      <c r="G937" s="90">
        <f t="shared" si="104"/>
        <v>-0.26574852682301625</v>
      </c>
      <c r="H937" s="90">
        <f t="shared" si="98"/>
        <v>103.24399729368292</v>
      </c>
      <c r="I937" s="90">
        <f t="shared" si="99"/>
        <v>-0.6390972936829229</v>
      </c>
      <c r="J937" s="90">
        <f t="shared" si="100"/>
        <v>0.6390972936829229</v>
      </c>
      <c r="K937" s="90">
        <f t="shared" si="101"/>
        <v>0.40844535079283617</v>
      </c>
      <c r="L937" s="91">
        <f t="shared" si="102"/>
        <v>6.2287209839191199E-3</v>
      </c>
    </row>
    <row r="938" spans="4:12" x14ac:dyDescent="0.3">
      <c r="D938" s="199">
        <v>44820</v>
      </c>
      <c r="E938" s="137">
        <v>101.2628</v>
      </c>
      <c r="F938" s="200">
        <f t="shared" si="103"/>
        <v>102.12388117854159</v>
      </c>
      <c r="G938" s="90">
        <f t="shared" si="104"/>
        <v>-0.37776013833714928</v>
      </c>
      <c r="H938" s="90">
        <f t="shared" si="98"/>
        <v>101.74612104020444</v>
      </c>
      <c r="I938" s="90">
        <f t="shared" si="99"/>
        <v>-0.48332104020444433</v>
      </c>
      <c r="J938" s="90">
        <f t="shared" si="100"/>
        <v>0.48332104020444433</v>
      </c>
      <c r="K938" s="90">
        <f t="shared" si="101"/>
        <v>0.23359922790430609</v>
      </c>
      <c r="L938" s="91">
        <f t="shared" si="102"/>
        <v>4.7729377442105522E-3</v>
      </c>
    </row>
    <row r="939" spans="4:12" x14ac:dyDescent="0.3">
      <c r="D939" s="199">
        <v>44823</v>
      </c>
      <c r="E939" s="137">
        <v>104.268</v>
      </c>
      <c r="F939" s="200">
        <f t="shared" si="103"/>
        <v>101.56163188933029</v>
      </c>
      <c r="G939" s="90">
        <f t="shared" si="104"/>
        <v>-0.39620905342456525</v>
      </c>
      <c r="H939" s="90">
        <f t="shared" si="98"/>
        <v>101.16542283590572</v>
      </c>
      <c r="I939" s="90">
        <f t="shared" si="99"/>
        <v>3.102577164094285</v>
      </c>
      <c r="J939" s="90">
        <f t="shared" si="100"/>
        <v>3.102577164094285</v>
      </c>
      <c r="K939" s="90">
        <f t="shared" si="101"/>
        <v>9.6259850591593352</v>
      </c>
      <c r="L939" s="91">
        <f t="shared" si="102"/>
        <v>2.9755794338572571E-2</v>
      </c>
    </row>
    <row r="940" spans="4:12" x14ac:dyDescent="0.3">
      <c r="D940" s="199">
        <v>44824</v>
      </c>
      <c r="E940" s="137">
        <v>99.609399999999994</v>
      </c>
      <c r="F940" s="200">
        <f t="shared" si="103"/>
        <v>103.01931275726035</v>
      </c>
      <c r="G940" s="90">
        <f t="shared" si="104"/>
        <v>-0.21082006128910222</v>
      </c>
      <c r="H940" s="90">
        <f t="shared" si="98"/>
        <v>102.80849269597125</v>
      </c>
      <c r="I940" s="90">
        <f t="shared" si="99"/>
        <v>-3.1990926959712596</v>
      </c>
      <c r="J940" s="90">
        <f t="shared" si="100"/>
        <v>3.1990926959712596</v>
      </c>
      <c r="K940" s="90">
        <f t="shared" si="101"/>
        <v>10.234194077416662</v>
      </c>
      <c r="L940" s="91">
        <f t="shared" si="102"/>
        <v>3.2116373514660866E-2</v>
      </c>
    </row>
    <row r="941" spans="4:12" x14ac:dyDescent="0.3">
      <c r="D941" s="199">
        <v>44825</v>
      </c>
      <c r="E941" s="137">
        <v>97.051599999999993</v>
      </c>
      <c r="F941" s="200">
        <f t="shared" si="103"/>
        <v>98.929183950968721</v>
      </c>
      <c r="G941" s="90">
        <f t="shared" si="104"/>
        <v>-0.59875093578935501</v>
      </c>
      <c r="H941" s="90">
        <f t="shared" si="98"/>
        <v>98.330433015179366</v>
      </c>
      <c r="I941" s="90">
        <f t="shared" si="99"/>
        <v>-1.278833015179373</v>
      </c>
      <c r="J941" s="90">
        <f t="shared" si="100"/>
        <v>1.278833015179373</v>
      </c>
      <c r="K941" s="90">
        <f t="shared" si="101"/>
        <v>1.6354138807127665</v>
      </c>
      <c r="L941" s="91">
        <f t="shared" si="102"/>
        <v>1.3176835983944346E-2</v>
      </c>
    </row>
    <row r="942" spans="4:12" x14ac:dyDescent="0.3">
      <c r="D942" s="199">
        <v>44826</v>
      </c>
      <c r="E942" s="137">
        <v>95.845600000000005</v>
      </c>
      <c r="F942" s="200">
        <f t="shared" si="103"/>
        <v>96.331399251368524</v>
      </c>
      <c r="G942" s="90">
        <f t="shared" si="104"/>
        <v>-0.79865431217043925</v>
      </c>
      <c r="H942" s="90">
        <f t="shared" si="98"/>
        <v>95.532744939198082</v>
      </c>
      <c r="I942" s="90">
        <f t="shared" si="99"/>
        <v>0.31285506080192249</v>
      </c>
      <c r="J942" s="90">
        <f t="shared" si="100"/>
        <v>0.31285506080192249</v>
      </c>
      <c r="K942" s="90">
        <f t="shared" si="101"/>
        <v>9.7878289069374624E-2</v>
      </c>
      <c r="L942" s="91">
        <f t="shared" si="102"/>
        <v>3.2641567354361857E-3</v>
      </c>
    </row>
    <row r="943" spans="4:12" x14ac:dyDescent="0.3">
      <c r="D943" s="199">
        <v>44827</v>
      </c>
      <c r="E943" s="137">
        <v>94.357600000000005</v>
      </c>
      <c r="F943" s="200">
        <f t="shared" si="103"/>
        <v>94.909076550263663</v>
      </c>
      <c r="G943" s="90">
        <f t="shared" si="104"/>
        <v>-0.86102115106388144</v>
      </c>
      <c r="H943" s="90">
        <f t="shared" si="98"/>
        <v>94.048055399199782</v>
      </c>
      <c r="I943" s="90">
        <f t="shared" si="99"/>
        <v>0.30954460080022272</v>
      </c>
      <c r="J943" s="90">
        <f t="shared" si="100"/>
        <v>0.30954460080022272</v>
      </c>
      <c r="K943" s="90">
        <f t="shared" si="101"/>
        <v>9.5817859884569243E-2</v>
      </c>
      <c r="L943" s="91">
        <f t="shared" si="102"/>
        <v>3.2805476273264976E-3</v>
      </c>
    </row>
    <row r="944" spans="4:12" x14ac:dyDescent="0.3">
      <c r="D944" s="199">
        <v>44830</v>
      </c>
      <c r="E944" s="137">
        <v>93.424000000000007</v>
      </c>
      <c r="F944" s="200">
        <f t="shared" si="103"/>
        <v>93.482063079148901</v>
      </c>
      <c r="G944" s="90">
        <f t="shared" si="104"/>
        <v>-0.91762038306896954</v>
      </c>
      <c r="H944" s="90">
        <f t="shared" si="98"/>
        <v>92.564442696079936</v>
      </c>
      <c r="I944" s="90">
        <f t="shared" si="99"/>
        <v>0.85955730392007013</v>
      </c>
      <c r="J944" s="90">
        <f t="shared" si="100"/>
        <v>0.85955730392007013</v>
      </c>
      <c r="K944" s="90">
        <f t="shared" si="101"/>
        <v>0.73883875872233984</v>
      </c>
      <c r="L944" s="91">
        <f t="shared" si="102"/>
        <v>9.2006048116123271E-3</v>
      </c>
    </row>
    <row r="945" spans="4:12" x14ac:dyDescent="0.3">
      <c r="D945" s="199">
        <v>44831</v>
      </c>
      <c r="E945" s="137">
        <v>93.6477</v>
      </c>
      <c r="F945" s="200">
        <f t="shared" si="103"/>
        <v>92.734643693544839</v>
      </c>
      <c r="G945" s="90">
        <f t="shared" si="104"/>
        <v>-0.90060028332247877</v>
      </c>
      <c r="H945" s="90">
        <f t="shared" si="98"/>
        <v>91.834043410222364</v>
      </c>
      <c r="I945" s="90">
        <f t="shared" si="99"/>
        <v>1.8136565897776364</v>
      </c>
      <c r="J945" s="90">
        <f t="shared" si="100"/>
        <v>1.8136565897776364</v>
      </c>
      <c r="K945" s="90">
        <f t="shared" si="101"/>
        <v>3.289350225643846</v>
      </c>
      <c r="L945" s="91">
        <f t="shared" si="102"/>
        <v>1.9366803346773456E-2</v>
      </c>
    </row>
    <row r="946" spans="4:12" x14ac:dyDescent="0.3">
      <c r="D946" s="199">
        <v>44832</v>
      </c>
      <c r="E946" s="137">
        <v>95.991500000000002</v>
      </c>
      <c r="F946" s="200">
        <f t="shared" si="103"/>
        <v>93.39597977334202</v>
      </c>
      <c r="G946" s="90">
        <f t="shared" si="104"/>
        <v>-0.74440664701051273</v>
      </c>
      <c r="H946" s="90">
        <f t="shared" si="98"/>
        <v>92.651573126331513</v>
      </c>
      <c r="I946" s="90">
        <f t="shared" si="99"/>
        <v>3.3399268736684888</v>
      </c>
      <c r="J946" s="90">
        <f t="shared" si="100"/>
        <v>3.3399268736684888</v>
      </c>
      <c r="K946" s="90">
        <f t="shared" si="101"/>
        <v>11.155111521452966</v>
      </c>
      <c r="L946" s="91">
        <f t="shared" si="102"/>
        <v>3.4793985651526319E-2</v>
      </c>
    </row>
    <row r="947" spans="4:12" x14ac:dyDescent="0.3">
      <c r="D947" s="199">
        <v>44833</v>
      </c>
      <c r="E947" s="137">
        <v>92.713999999999999</v>
      </c>
      <c r="F947" s="200">
        <f t="shared" si="103"/>
        <v>94.740474682391593</v>
      </c>
      <c r="G947" s="90">
        <f t="shared" si="104"/>
        <v>-0.53551649140450419</v>
      </c>
      <c r="H947" s="90">
        <f t="shared" si="98"/>
        <v>94.204958190987085</v>
      </c>
      <c r="I947" s="90">
        <f t="shared" si="99"/>
        <v>-1.4909581909870866</v>
      </c>
      <c r="J947" s="90">
        <f t="shared" si="100"/>
        <v>1.4909581909870866</v>
      </c>
      <c r="K947" s="90">
        <f t="shared" si="101"/>
        <v>2.2229563272714858</v>
      </c>
      <c r="L947" s="91">
        <f t="shared" si="102"/>
        <v>1.6081262710993881E-2</v>
      </c>
    </row>
    <row r="948" spans="4:12" x14ac:dyDescent="0.3">
      <c r="D948" s="199">
        <v>44834</v>
      </c>
      <c r="E948" s="137">
        <v>80.839100000000002</v>
      </c>
      <c r="F948" s="200">
        <f t="shared" si="103"/>
        <v>89.910606806876402</v>
      </c>
      <c r="G948" s="90">
        <f t="shared" si="104"/>
        <v>-0.96495162981557292</v>
      </c>
      <c r="H948" s="90">
        <f t="shared" si="98"/>
        <v>88.945655177060829</v>
      </c>
      <c r="I948" s="90">
        <f t="shared" si="99"/>
        <v>-8.1065551770608266</v>
      </c>
      <c r="J948" s="90">
        <f t="shared" si="100"/>
        <v>8.1065551770608266</v>
      </c>
      <c r="K948" s="90">
        <f t="shared" si="101"/>
        <v>65.716236838731689</v>
      </c>
      <c r="L948" s="91">
        <f t="shared" si="102"/>
        <v>0.10028012653605528</v>
      </c>
    </row>
    <row r="949" spans="4:12" x14ac:dyDescent="0.3">
      <c r="D949" s="199">
        <v>44837</v>
      </c>
      <c r="E949" s="137">
        <v>83.0565</v>
      </c>
      <c r="F949" s="200">
        <f t="shared" si="103"/>
        <v>80.510618696147546</v>
      </c>
      <c r="G949" s="90">
        <f t="shared" si="104"/>
        <v>-1.8084552779069014</v>
      </c>
      <c r="H949" s="90">
        <f t="shared" si="98"/>
        <v>78.702163418240644</v>
      </c>
      <c r="I949" s="90">
        <f t="shared" si="99"/>
        <v>4.3543365817593553</v>
      </c>
      <c r="J949" s="90">
        <f t="shared" si="100"/>
        <v>4.3543365817593553</v>
      </c>
      <c r="K949" s="90">
        <f t="shared" si="101"/>
        <v>18.960247067247746</v>
      </c>
      <c r="L949" s="91">
        <f t="shared" si="102"/>
        <v>5.2426198813570947E-2</v>
      </c>
    </row>
    <row r="950" spans="4:12" x14ac:dyDescent="0.3">
      <c r="D950" s="199">
        <v>44838</v>
      </c>
      <c r="E950" s="137">
        <v>86.207599999999999</v>
      </c>
      <c r="F950" s="200">
        <f t="shared" si="103"/>
        <v>82.239955777674481</v>
      </c>
      <c r="G950" s="90">
        <f t="shared" si="104"/>
        <v>-1.4546760419635176</v>
      </c>
      <c r="H950" s="90">
        <f t="shared" si="98"/>
        <v>80.785279735710958</v>
      </c>
      <c r="I950" s="90">
        <f t="shared" si="99"/>
        <v>5.4223202642890413</v>
      </c>
      <c r="J950" s="90">
        <f t="shared" si="100"/>
        <v>5.4223202642890413</v>
      </c>
      <c r="K950" s="90">
        <f t="shared" si="101"/>
        <v>29.401557048519578</v>
      </c>
      <c r="L950" s="91">
        <f t="shared" si="102"/>
        <v>6.2898401814794072E-2</v>
      </c>
    </row>
    <row r="951" spans="4:12" x14ac:dyDescent="0.3">
      <c r="D951" s="199">
        <v>44839</v>
      </c>
      <c r="E951" s="137">
        <v>88.600099999999998</v>
      </c>
      <c r="F951" s="200">
        <f t="shared" si="103"/>
        <v>85.522359166429183</v>
      </c>
      <c r="G951" s="90">
        <f t="shared" si="104"/>
        <v>-0.98096809889169578</v>
      </c>
      <c r="H951" s="90">
        <f t="shared" si="98"/>
        <v>84.541391067537489</v>
      </c>
      <c r="I951" s="90">
        <f t="shared" si="99"/>
        <v>4.0587089324625083</v>
      </c>
      <c r="J951" s="90">
        <f t="shared" si="100"/>
        <v>4.0587089324625083</v>
      </c>
      <c r="K951" s="90">
        <f t="shared" si="101"/>
        <v>16.473118198450955</v>
      </c>
      <c r="L951" s="91">
        <f t="shared" si="102"/>
        <v>4.5809304193364438E-2</v>
      </c>
    </row>
    <row r="952" spans="4:12" x14ac:dyDescent="0.3">
      <c r="D952" s="199">
        <v>44840</v>
      </c>
      <c r="E952" s="137">
        <v>87.695599999999999</v>
      </c>
      <c r="F952" s="200">
        <f t="shared" si="103"/>
        <v>87.634425520886637</v>
      </c>
      <c r="G952" s="90">
        <f t="shared" si="104"/>
        <v>-0.67166465355678073</v>
      </c>
      <c r="H952" s="90">
        <f t="shared" si="98"/>
        <v>86.962760867329862</v>
      </c>
      <c r="I952" s="90">
        <f t="shared" si="99"/>
        <v>0.73283913267013645</v>
      </c>
      <c r="J952" s="90">
        <f t="shared" si="100"/>
        <v>0.73283913267013645</v>
      </c>
      <c r="K952" s="90">
        <f t="shared" si="101"/>
        <v>0.53705319437271781</v>
      </c>
      <c r="L952" s="91">
        <f t="shared" si="102"/>
        <v>8.3566237379085889E-3</v>
      </c>
    </row>
    <row r="953" spans="4:12" x14ac:dyDescent="0.3">
      <c r="D953" s="199">
        <v>44841</v>
      </c>
      <c r="E953" s="137">
        <v>84.768199999999993</v>
      </c>
      <c r="F953" s="200">
        <f t="shared" si="103"/>
        <v>86.572788277154586</v>
      </c>
      <c r="G953" s="90">
        <f t="shared" si="104"/>
        <v>-0.71066191257430777</v>
      </c>
      <c r="H953" s="90">
        <f t="shared" si="98"/>
        <v>85.862126364580277</v>
      </c>
      <c r="I953" s="90">
        <f t="shared" si="99"/>
        <v>-1.0939263645802839</v>
      </c>
      <c r="J953" s="90">
        <f t="shared" si="100"/>
        <v>1.0939263645802839</v>
      </c>
      <c r="K953" s="90">
        <f t="shared" si="101"/>
        <v>1.1966748911238363</v>
      </c>
      <c r="L953" s="91">
        <f t="shared" si="102"/>
        <v>1.2904914396911625E-2</v>
      </c>
    </row>
    <row r="954" spans="4:12" x14ac:dyDescent="0.3">
      <c r="D954" s="199">
        <v>44844</v>
      </c>
      <c r="E954" s="137">
        <v>84.311099999999996</v>
      </c>
      <c r="F954" s="200">
        <f t="shared" si="103"/>
        <v>84.108250469940543</v>
      </c>
      <c r="G954" s="90">
        <f t="shared" si="104"/>
        <v>-0.88604950203828137</v>
      </c>
      <c r="H954" s="90">
        <f t="shared" si="98"/>
        <v>83.222200967902268</v>
      </c>
      <c r="I954" s="90">
        <f t="shared" si="99"/>
        <v>1.0888990320977285</v>
      </c>
      <c r="J954" s="90">
        <f t="shared" si="100"/>
        <v>1.0888990320977285</v>
      </c>
      <c r="K954" s="90">
        <f t="shared" si="101"/>
        <v>1.1857011021033701</v>
      </c>
      <c r="L954" s="91">
        <f t="shared" si="102"/>
        <v>1.291525116025919E-2</v>
      </c>
    </row>
    <row r="955" spans="4:12" x14ac:dyDescent="0.3">
      <c r="D955" s="199">
        <v>44845</v>
      </c>
      <c r="E955" s="137">
        <v>85.575400000000002</v>
      </c>
      <c r="F955" s="200">
        <f t="shared" si="103"/>
        <v>83.85512039836938</v>
      </c>
      <c r="G955" s="90">
        <f t="shared" si="104"/>
        <v>-0.82275755899156966</v>
      </c>
      <c r="H955" s="90">
        <f t="shared" si="98"/>
        <v>83.032362839377811</v>
      </c>
      <c r="I955" s="90">
        <f t="shared" si="99"/>
        <v>2.5430371606221911</v>
      </c>
      <c r="J955" s="90">
        <f t="shared" si="100"/>
        <v>2.5430371606221911</v>
      </c>
      <c r="K955" s="90">
        <f t="shared" si="101"/>
        <v>6.4670380003053758</v>
      </c>
      <c r="L955" s="91">
        <f t="shared" si="102"/>
        <v>2.9716918187027944E-2</v>
      </c>
    </row>
    <row r="956" spans="4:12" x14ac:dyDescent="0.3">
      <c r="D956" s="199">
        <v>44846</v>
      </c>
      <c r="E956" s="137">
        <v>86.081199999999995</v>
      </c>
      <c r="F956" s="200">
        <f t="shared" si="103"/>
        <v>85.018353952806748</v>
      </c>
      <c r="G956" s="90">
        <f t="shared" si="104"/>
        <v>-0.6241584476486759</v>
      </c>
      <c r="H956" s="90">
        <f t="shared" si="98"/>
        <v>84.394195505158066</v>
      </c>
      <c r="I956" s="90">
        <f t="shared" si="99"/>
        <v>1.6870044948419292</v>
      </c>
      <c r="J956" s="90">
        <f t="shared" si="100"/>
        <v>1.6870044948419292</v>
      </c>
      <c r="K956" s="90">
        <f t="shared" si="101"/>
        <v>2.8459841656168727</v>
      </c>
      <c r="L956" s="91">
        <f t="shared" si="102"/>
        <v>1.9597827340254659E-2</v>
      </c>
    </row>
    <row r="957" spans="4:12" x14ac:dyDescent="0.3">
      <c r="D957" s="199">
        <v>44847</v>
      </c>
      <c r="E957" s="137">
        <v>87.1023</v>
      </c>
      <c r="F957" s="200">
        <f t="shared" si="103"/>
        <v>85.786093241881062</v>
      </c>
      <c r="G957" s="90">
        <f t="shared" si="104"/>
        <v>-0.48496867397637694</v>
      </c>
      <c r="H957" s="90">
        <f t="shared" si="98"/>
        <v>85.301124567904679</v>
      </c>
      <c r="I957" s="90">
        <f t="shared" si="99"/>
        <v>1.8011754320953202</v>
      </c>
      <c r="J957" s="90">
        <f t="shared" si="100"/>
        <v>1.8011754320953202</v>
      </c>
      <c r="K957" s="90">
        <f t="shared" si="101"/>
        <v>3.2442329371837633</v>
      </c>
      <c r="L957" s="91">
        <f t="shared" si="102"/>
        <v>2.0678850410325793E-2</v>
      </c>
    </row>
    <row r="958" spans="4:12" x14ac:dyDescent="0.3">
      <c r="D958" s="199">
        <v>44848</v>
      </c>
      <c r="E958" s="137">
        <v>85.147499999999994</v>
      </c>
      <c r="F958" s="200">
        <f t="shared" si="103"/>
        <v>86.323365060818901</v>
      </c>
      <c r="G958" s="90">
        <f t="shared" si="104"/>
        <v>-0.38274462468495535</v>
      </c>
      <c r="H958" s="90">
        <f t="shared" si="98"/>
        <v>85.940620436133941</v>
      </c>
      <c r="I958" s="90">
        <f t="shared" si="99"/>
        <v>-0.79312043613394678</v>
      </c>
      <c r="J958" s="90">
        <f t="shared" si="100"/>
        <v>0.79312043613394678</v>
      </c>
      <c r="K958" s="90">
        <f t="shared" si="101"/>
        <v>0.62904002621330191</v>
      </c>
      <c r="L958" s="91">
        <f t="shared" si="102"/>
        <v>9.314664977056835E-3</v>
      </c>
    </row>
    <row r="959" spans="4:12" x14ac:dyDescent="0.3">
      <c r="D959" s="199">
        <v>44851</v>
      </c>
      <c r="E959" s="137">
        <v>87.501099999999994</v>
      </c>
      <c r="F959" s="200">
        <f t="shared" si="103"/>
        <v>85.312024300252034</v>
      </c>
      <c r="G959" s="90">
        <f t="shared" si="104"/>
        <v>-0.44560423827314655</v>
      </c>
      <c r="H959" s="90">
        <f t="shared" si="98"/>
        <v>84.866420061978886</v>
      </c>
      <c r="I959" s="90">
        <f t="shared" si="99"/>
        <v>2.6346799380211081</v>
      </c>
      <c r="J959" s="90">
        <f t="shared" si="100"/>
        <v>2.6346799380211081</v>
      </c>
      <c r="K959" s="90">
        <f t="shared" si="101"/>
        <v>6.9415383758109099</v>
      </c>
      <c r="L959" s="91">
        <f t="shared" si="102"/>
        <v>3.0110249334249606E-2</v>
      </c>
    </row>
    <row r="960" spans="4:12" x14ac:dyDescent="0.3">
      <c r="D960" s="199">
        <v>44852</v>
      </c>
      <c r="E960" s="137">
        <v>87.218999999999994</v>
      </c>
      <c r="F960" s="200">
        <f t="shared" si="103"/>
        <v>87.08819660938147</v>
      </c>
      <c r="G960" s="90">
        <f t="shared" si="104"/>
        <v>-0.22342658353288836</v>
      </c>
      <c r="H960" s="90">
        <f t="shared" si="98"/>
        <v>86.864770025848586</v>
      </c>
      <c r="I960" s="90">
        <f t="shared" si="99"/>
        <v>0.35422997415140856</v>
      </c>
      <c r="J960" s="90">
        <f t="shared" si="100"/>
        <v>0.35422997415140856</v>
      </c>
      <c r="K960" s="90">
        <f t="shared" si="101"/>
        <v>0.12547887458730758</v>
      </c>
      <c r="L960" s="91">
        <f t="shared" si="102"/>
        <v>4.0613854108784622E-3</v>
      </c>
    </row>
    <row r="961" spans="4:12" x14ac:dyDescent="0.3">
      <c r="D961" s="199">
        <v>44853</v>
      </c>
      <c r="E961" s="137">
        <v>86.139499999999998</v>
      </c>
      <c r="F961" s="200">
        <f t="shared" si="103"/>
        <v>86.824358733173696</v>
      </c>
      <c r="G961" s="90">
        <f t="shared" si="104"/>
        <v>-0.22746771280037689</v>
      </c>
      <c r="H961" s="90">
        <f t="shared" ref="H961:H1024" si="105">F961+G961</f>
        <v>86.59689102037332</v>
      </c>
      <c r="I961" s="90">
        <f t="shared" si="99"/>
        <v>-0.45739102037332202</v>
      </c>
      <c r="J961" s="90">
        <f t="shared" si="100"/>
        <v>0.45739102037332202</v>
      </c>
      <c r="K961" s="90">
        <f t="shared" si="101"/>
        <v>0.20920654551814868</v>
      </c>
      <c r="L961" s="91">
        <f t="shared" si="102"/>
        <v>5.3098871060700608E-3</v>
      </c>
    </row>
    <row r="962" spans="4:12" x14ac:dyDescent="0.3">
      <c r="D962" s="199">
        <v>44854</v>
      </c>
      <c r="E962" s="137">
        <v>84.447299999999998</v>
      </c>
      <c r="F962" s="200">
        <f t="shared" si="103"/>
        <v>85.619085829759698</v>
      </c>
      <c r="G962" s="90">
        <f t="shared" si="104"/>
        <v>-0.32524823186173907</v>
      </c>
      <c r="H962" s="90">
        <f t="shared" si="105"/>
        <v>85.293837597897962</v>
      </c>
      <c r="I962" s="90">
        <f t="shared" si="99"/>
        <v>-0.84653759789796368</v>
      </c>
      <c r="J962" s="90">
        <f t="shared" si="100"/>
        <v>0.84653759789796368</v>
      </c>
      <c r="K962" s="90">
        <f t="shared" si="101"/>
        <v>0.71662590465485443</v>
      </c>
      <c r="L962" s="91">
        <f t="shared" si="102"/>
        <v>1.0024448358893222E-2</v>
      </c>
    </row>
    <row r="963" spans="4:12" x14ac:dyDescent="0.3">
      <c r="D963" s="199">
        <v>44855</v>
      </c>
      <c r="E963" s="137">
        <v>86.071399999999997</v>
      </c>
      <c r="F963" s="200">
        <f t="shared" si="103"/>
        <v>84.51192141451061</v>
      </c>
      <c r="G963" s="90">
        <f t="shared" si="104"/>
        <v>-0.40343985020047396</v>
      </c>
      <c r="H963" s="90">
        <f t="shared" si="105"/>
        <v>84.108481564310139</v>
      </c>
      <c r="I963" s="90">
        <f t="shared" si="99"/>
        <v>1.9629184356898577</v>
      </c>
      <c r="J963" s="90">
        <f t="shared" si="100"/>
        <v>1.9629184356898577</v>
      </c>
      <c r="K963" s="90">
        <f t="shared" si="101"/>
        <v>3.8530487851711182</v>
      </c>
      <c r="L963" s="91">
        <f t="shared" si="102"/>
        <v>2.2805698939367292E-2</v>
      </c>
    </row>
    <row r="964" spans="4:12" x14ac:dyDescent="0.3">
      <c r="D964" s="199">
        <v>44858</v>
      </c>
      <c r="E964" s="137">
        <v>85.594899999999996</v>
      </c>
      <c r="F964" s="200">
        <f t="shared" si="103"/>
        <v>85.65334811983962</v>
      </c>
      <c r="G964" s="90">
        <f t="shared" si="104"/>
        <v>-0.24895319464752552</v>
      </c>
      <c r="H964" s="90">
        <f t="shared" si="105"/>
        <v>85.404394925192094</v>
      </c>
      <c r="I964" s="90">
        <f t="shared" ref="I964:I1027" si="106">E964-H964</f>
        <v>0.19050507480790202</v>
      </c>
      <c r="J964" s="90">
        <f t="shared" ref="J964:J1027" si="107">ABS(I964)</f>
        <v>0.19050507480790202</v>
      </c>
      <c r="K964" s="90">
        <f t="shared" ref="K964:K1027" si="108">I964^2</f>
        <v>3.6292183527564345E-2</v>
      </c>
      <c r="L964" s="91">
        <f t="shared" ref="L964:L1027" si="109">J964/E964</f>
        <v>2.2256591783844835E-3</v>
      </c>
    </row>
    <row r="965" spans="4:12" x14ac:dyDescent="0.3">
      <c r="D965" s="199">
        <v>44859</v>
      </c>
      <c r="E965" s="137">
        <v>89.203100000000006</v>
      </c>
      <c r="F965" s="200">
        <f t="shared" ref="F965:F1028" si="110">alpha*(E965)+(1-alpha)*(E964+G964)</f>
        <v>86.117377444281985</v>
      </c>
      <c r="G965" s="90">
        <f t="shared" ref="G965:G1028" si="111">beta*(F965-F964)+(1-beta)*G964</f>
        <v>-0.17765494273853652</v>
      </c>
      <c r="H965" s="90">
        <f t="shared" si="105"/>
        <v>85.939722501543443</v>
      </c>
      <c r="I965" s="90">
        <f t="shared" si="106"/>
        <v>3.2633774984565633</v>
      </c>
      <c r="J965" s="90">
        <f t="shared" si="107"/>
        <v>3.2633774984565633</v>
      </c>
      <c r="K965" s="90">
        <f t="shared" si="108"/>
        <v>10.649632697432617</v>
      </c>
      <c r="L965" s="91">
        <f t="shared" si="109"/>
        <v>3.6583678128412164E-2</v>
      </c>
    </row>
    <row r="966" spans="4:12" x14ac:dyDescent="0.3">
      <c r="D966" s="199">
        <v>44860</v>
      </c>
      <c r="E966" s="137">
        <v>89.854699999999994</v>
      </c>
      <c r="F966" s="200">
        <f t="shared" si="110"/>
        <v>89.191296045809167</v>
      </c>
      <c r="G966" s="90">
        <f t="shared" si="111"/>
        <v>0.14750241168803543</v>
      </c>
      <c r="H966" s="90">
        <f t="shared" si="105"/>
        <v>89.338798457497205</v>
      </c>
      <c r="I966" s="90">
        <f t="shared" si="106"/>
        <v>0.51590154250278886</v>
      </c>
      <c r="J966" s="90">
        <f t="shared" si="107"/>
        <v>0.51590154250278886</v>
      </c>
      <c r="K966" s="90">
        <f t="shared" si="108"/>
        <v>0.26615440155675685</v>
      </c>
      <c r="L966" s="91">
        <f t="shared" si="109"/>
        <v>5.7415087079784244E-3</v>
      </c>
    </row>
    <row r="967" spans="4:12" x14ac:dyDescent="0.3">
      <c r="D967" s="199">
        <v>44861</v>
      </c>
      <c r="E967" s="137">
        <v>88.055499999999995</v>
      </c>
      <c r="F967" s="200">
        <f t="shared" si="110"/>
        <v>89.61286192935043</v>
      </c>
      <c r="G967" s="90">
        <f t="shared" si="111"/>
        <v>0.17490875887335813</v>
      </c>
      <c r="H967" s="90">
        <f t="shared" si="105"/>
        <v>89.787770688223787</v>
      </c>
      <c r="I967" s="90">
        <f t="shared" si="106"/>
        <v>-1.7322706882237924</v>
      </c>
      <c r="J967" s="90">
        <f t="shared" si="107"/>
        <v>1.7322706882237924</v>
      </c>
      <c r="K967" s="90">
        <f t="shared" si="108"/>
        <v>3.0007617372793312</v>
      </c>
      <c r="L967" s="91">
        <f t="shared" si="109"/>
        <v>1.9672487104426099E-2</v>
      </c>
    </row>
    <row r="968" spans="4:12" x14ac:dyDescent="0.3">
      <c r="D968" s="199">
        <v>44862</v>
      </c>
      <c r="E968" s="137">
        <v>91.255200000000002</v>
      </c>
      <c r="F968" s="200">
        <f t="shared" si="110"/>
        <v>88.835367007098682</v>
      </c>
      <c r="G968" s="90">
        <f t="shared" si="111"/>
        <v>7.9668390760847543E-2</v>
      </c>
      <c r="H968" s="90">
        <f t="shared" si="105"/>
        <v>88.915035397859526</v>
      </c>
      <c r="I968" s="90">
        <f t="shared" si="106"/>
        <v>2.3401646021404758</v>
      </c>
      <c r="J968" s="90">
        <f t="shared" si="107"/>
        <v>2.3401646021404758</v>
      </c>
      <c r="K968" s="90">
        <f t="shared" si="108"/>
        <v>5.4763703651112916</v>
      </c>
      <c r="L968" s="91">
        <f t="shared" si="109"/>
        <v>2.5644178108649981E-2</v>
      </c>
    </row>
    <row r="969" spans="4:12" x14ac:dyDescent="0.3">
      <c r="D969" s="199">
        <v>44865</v>
      </c>
      <c r="E969" s="137">
        <v>90.136700000000005</v>
      </c>
      <c r="F969" s="200">
        <f t="shared" si="110"/>
        <v>91.095234712608686</v>
      </c>
      <c r="G969" s="90">
        <f t="shared" si="111"/>
        <v>0.29768832223576319</v>
      </c>
      <c r="H969" s="90">
        <f t="shared" si="105"/>
        <v>91.392923034844443</v>
      </c>
      <c r="I969" s="90">
        <f t="shared" si="106"/>
        <v>-1.2562230348444388</v>
      </c>
      <c r="J969" s="90">
        <f t="shared" si="107"/>
        <v>1.2562230348444388</v>
      </c>
      <c r="K969" s="90">
        <f t="shared" si="108"/>
        <v>1.578096313273772</v>
      </c>
      <c r="L969" s="91">
        <f t="shared" si="109"/>
        <v>1.3936865170839832E-2</v>
      </c>
    </row>
    <row r="970" spans="4:12" x14ac:dyDescent="0.3">
      <c r="D970" s="199">
        <v>44866</v>
      </c>
      <c r="E970" s="137">
        <v>91.196799999999996</v>
      </c>
      <c r="F970" s="200">
        <f t="shared" si="110"/>
        <v>90.586870657788623</v>
      </c>
      <c r="G970" s="90">
        <f t="shared" si="111"/>
        <v>0.21708308453018055</v>
      </c>
      <c r="H970" s="90">
        <f t="shared" si="105"/>
        <v>90.803953742318797</v>
      </c>
      <c r="I970" s="90">
        <f t="shared" si="106"/>
        <v>0.39284625768119952</v>
      </c>
      <c r="J970" s="90">
        <f t="shared" si="107"/>
        <v>0.39284625768119952</v>
      </c>
      <c r="K970" s="90">
        <f t="shared" si="108"/>
        <v>0.15432818217412342</v>
      </c>
      <c r="L970" s="91">
        <f t="shared" si="109"/>
        <v>4.3076759017991809E-3</v>
      </c>
    </row>
    <row r="971" spans="4:12" x14ac:dyDescent="0.3">
      <c r="D971" s="199">
        <v>44867</v>
      </c>
      <c r="E971" s="137">
        <v>87.822000000000003</v>
      </c>
      <c r="F971" s="200">
        <f t="shared" si="110"/>
        <v>90.695506467624142</v>
      </c>
      <c r="G971" s="90">
        <f t="shared" si="111"/>
        <v>0.20623835706071442</v>
      </c>
      <c r="H971" s="90">
        <f t="shared" si="105"/>
        <v>90.901744824684855</v>
      </c>
      <c r="I971" s="90">
        <f t="shared" si="106"/>
        <v>-3.0797448246848518</v>
      </c>
      <c r="J971" s="90">
        <f t="shared" si="107"/>
        <v>3.0797448246848518</v>
      </c>
      <c r="K971" s="90">
        <f t="shared" si="108"/>
        <v>9.4848281851731286</v>
      </c>
      <c r="L971" s="91">
        <f t="shared" si="109"/>
        <v>3.5068033347963511E-2</v>
      </c>
    </row>
    <row r="972" spans="4:12" x14ac:dyDescent="0.3">
      <c r="D972" s="199">
        <v>44868</v>
      </c>
      <c r="E972" s="137">
        <v>87.919300000000007</v>
      </c>
      <c r="F972" s="200">
        <f t="shared" si="110"/>
        <v>88.006450685648574</v>
      </c>
      <c r="G972" s="90">
        <f t="shared" si="111"/>
        <v>-8.3291056842913852E-2</v>
      </c>
      <c r="H972" s="90">
        <f t="shared" si="105"/>
        <v>87.923159628805664</v>
      </c>
      <c r="I972" s="90">
        <f t="shared" si="106"/>
        <v>-3.8596288056567118E-3</v>
      </c>
      <c r="J972" s="90">
        <f t="shared" si="107"/>
        <v>3.8596288056567118E-3</v>
      </c>
      <c r="K972" s="90">
        <f t="shared" si="108"/>
        <v>1.4896734517455056E-5</v>
      </c>
      <c r="L972" s="91">
        <f t="shared" si="109"/>
        <v>4.389967624465517E-5</v>
      </c>
    </row>
    <row r="973" spans="4:12" x14ac:dyDescent="0.3">
      <c r="D973" s="199">
        <v>44869</v>
      </c>
      <c r="E973" s="137">
        <v>93.1614</v>
      </c>
      <c r="F973" s="200">
        <f t="shared" si="110"/>
        <v>88.901087154525669</v>
      </c>
      <c r="G973" s="90">
        <f t="shared" si="111"/>
        <v>1.4501695729087091E-2</v>
      </c>
      <c r="H973" s="90">
        <f t="shared" si="105"/>
        <v>88.91558885025475</v>
      </c>
      <c r="I973" s="90">
        <f t="shared" si="106"/>
        <v>4.2458111497452506</v>
      </c>
      <c r="J973" s="90">
        <f t="shared" si="107"/>
        <v>4.2458111497452506</v>
      </c>
      <c r="K973" s="90">
        <f t="shared" si="108"/>
        <v>18.026912319301086</v>
      </c>
      <c r="L973" s="91">
        <f t="shared" si="109"/>
        <v>4.5574789019328293E-2</v>
      </c>
    </row>
    <row r="974" spans="4:12" x14ac:dyDescent="0.3">
      <c r="D974" s="199">
        <v>44872</v>
      </c>
      <c r="E974" s="137">
        <v>90.875900000000001</v>
      </c>
      <c r="F974" s="200">
        <f t="shared" si="110"/>
        <v>92.715901356583259</v>
      </c>
      <c r="G974" s="90">
        <f t="shared" si="111"/>
        <v>0.39453294636193742</v>
      </c>
      <c r="H974" s="90">
        <f t="shared" si="105"/>
        <v>93.110434302945194</v>
      </c>
      <c r="I974" s="90">
        <f t="shared" si="106"/>
        <v>-2.2345343029451925</v>
      </c>
      <c r="J974" s="90">
        <f t="shared" si="107"/>
        <v>2.2345343029451925</v>
      </c>
      <c r="K974" s="90">
        <f t="shared" si="108"/>
        <v>4.9931435510387576</v>
      </c>
      <c r="L974" s="91">
        <f t="shared" si="109"/>
        <v>2.458885472325658E-2</v>
      </c>
    </row>
    <row r="975" spans="4:12" x14ac:dyDescent="0.3">
      <c r="D975" s="199">
        <v>44873</v>
      </c>
      <c r="E975" s="137">
        <v>91.177400000000006</v>
      </c>
      <c r="F975" s="200">
        <f t="shared" si="110"/>
        <v>91.251826357089556</v>
      </c>
      <c r="G975" s="90">
        <f t="shared" si="111"/>
        <v>0.2086721517763733</v>
      </c>
      <c r="H975" s="90">
        <f t="shared" si="105"/>
        <v>91.460498508865925</v>
      </c>
      <c r="I975" s="90">
        <f t="shared" si="106"/>
        <v>-0.28309850886591903</v>
      </c>
      <c r="J975" s="90">
        <f t="shared" si="107"/>
        <v>0.28309850886591903</v>
      </c>
      <c r="K975" s="90">
        <f t="shared" si="108"/>
        <v>8.0144765722106839E-2</v>
      </c>
      <c r="L975" s="91">
        <f t="shared" si="109"/>
        <v>3.1049197374121112E-3</v>
      </c>
    </row>
    <row r="976" spans="4:12" x14ac:dyDescent="0.3">
      <c r="D976" s="199">
        <v>44874</v>
      </c>
      <c r="E976" s="137">
        <v>89.572599999999994</v>
      </c>
      <c r="F976" s="200">
        <f t="shared" si="110"/>
        <v>91.023377721421099</v>
      </c>
      <c r="G976" s="90">
        <f t="shared" si="111"/>
        <v>0.16496007303189031</v>
      </c>
      <c r="H976" s="90">
        <f t="shared" si="105"/>
        <v>91.188337794452991</v>
      </c>
      <c r="I976" s="90">
        <f t="shared" si="106"/>
        <v>-1.6157377944529969</v>
      </c>
      <c r="J976" s="90">
        <f t="shared" si="107"/>
        <v>1.6157377944529969</v>
      </c>
      <c r="K976" s="90">
        <f t="shared" si="108"/>
        <v>2.610608620423835</v>
      </c>
      <c r="L976" s="91">
        <f t="shared" si="109"/>
        <v>1.8038304062324831E-2</v>
      </c>
    </row>
    <row r="977" spans="4:12" x14ac:dyDescent="0.3">
      <c r="D977" s="199">
        <v>44875</v>
      </c>
      <c r="E977" s="137">
        <v>96.759799999999998</v>
      </c>
      <c r="F977" s="200">
        <f t="shared" si="110"/>
        <v>91.142008058425517</v>
      </c>
      <c r="G977" s="90">
        <f t="shared" si="111"/>
        <v>0.16032709942914314</v>
      </c>
      <c r="H977" s="90">
        <f t="shared" si="105"/>
        <v>91.302335157854657</v>
      </c>
      <c r="I977" s="90">
        <f t="shared" si="106"/>
        <v>5.4574648421453418</v>
      </c>
      <c r="J977" s="90">
        <f t="shared" si="107"/>
        <v>5.4574648421453418</v>
      </c>
      <c r="K977" s="90">
        <f t="shared" si="108"/>
        <v>29.78392250325248</v>
      </c>
      <c r="L977" s="91">
        <f t="shared" si="109"/>
        <v>5.640219225489658E-2</v>
      </c>
    </row>
    <row r="978" spans="4:12" x14ac:dyDescent="0.3">
      <c r="D978" s="199">
        <v>44876</v>
      </c>
      <c r="E978" s="137">
        <v>103.17870000000001</v>
      </c>
      <c r="F978" s="200">
        <f t="shared" si="110"/>
        <v>98.17184167954332</v>
      </c>
      <c r="G978" s="90">
        <f t="shared" si="111"/>
        <v>0.84727775159800911</v>
      </c>
      <c r="H978" s="90">
        <f t="shared" si="105"/>
        <v>99.019119431141334</v>
      </c>
      <c r="I978" s="90">
        <f t="shared" si="106"/>
        <v>4.1595805688586722</v>
      </c>
      <c r="J978" s="90">
        <f t="shared" si="107"/>
        <v>4.1595805688586722</v>
      </c>
      <c r="K978" s="90">
        <f t="shared" si="108"/>
        <v>17.302110508826637</v>
      </c>
      <c r="L978" s="91">
        <f t="shared" si="109"/>
        <v>4.0314333955154234E-2</v>
      </c>
    </row>
    <row r="979" spans="4:12" x14ac:dyDescent="0.3">
      <c r="D979" s="199">
        <v>44879</v>
      </c>
      <c r="E979" s="137">
        <v>101.5254</v>
      </c>
      <c r="F979" s="200">
        <f t="shared" si="110"/>
        <v>103.52586220127843</v>
      </c>
      <c r="G979" s="90">
        <f t="shared" si="111"/>
        <v>1.2979520286117192</v>
      </c>
      <c r="H979" s="90">
        <f t="shared" si="105"/>
        <v>104.82381422989015</v>
      </c>
      <c r="I979" s="90">
        <f t="shared" si="106"/>
        <v>-3.2984142298901418</v>
      </c>
      <c r="J979" s="90">
        <f t="shared" si="107"/>
        <v>3.2984142298901418</v>
      </c>
      <c r="K979" s="90">
        <f t="shared" si="108"/>
        <v>10.879536431941776</v>
      </c>
      <c r="L979" s="91">
        <f t="shared" si="109"/>
        <v>3.2488561777546721E-2</v>
      </c>
    </row>
    <row r="980" spans="4:12" x14ac:dyDescent="0.3">
      <c r="D980" s="199">
        <v>44880</v>
      </c>
      <c r="E980" s="137">
        <v>103.7817</v>
      </c>
      <c r="F980" s="200">
        <f t="shared" si="110"/>
        <v>103.01502162288938</v>
      </c>
      <c r="G980" s="90">
        <f t="shared" si="111"/>
        <v>1.1170727679116421</v>
      </c>
      <c r="H980" s="90">
        <f t="shared" si="105"/>
        <v>104.13209439080102</v>
      </c>
      <c r="I980" s="90">
        <f t="shared" si="106"/>
        <v>-0.35039439080101431</v>
      </c>
      <c r="J980" s="90">
        <f t="shared" si="107"/>
        <v>0.35039439080101431</v>
      </c>
      <c r="K980" s="90">
        <f t="shared" si="108"/>
        <v>0.12277622910481394</v>
      </c>
      <c r="L980" s="91">
        <f t="shared" si="109"/>
        <v>3.376263742076053E-3</v>
      </c>
    </row>
    <row r="981" spans="4:12" x14ac:dyDescent="0.3">
      <c r="D981" s="199">
        <v>44881</v>
      </c>
      <c r="E981" s="137">
        <v>102.34229999999999</v>
      </c>
      <c r="F981" s="200">
        <f t="shared" si="110"/>
        <v>104.38747821432932</v>
      </c>
      <c r="G981" s="90">
        <f t="shared" si="111"/>
        <v>1.142611150264472</v>
      </c>
      <c r="H981" s="90">
        <f t="shared" si="105"/>
        <v>105.53008936459379</v>
      </c>
      <c r="I981" s="90">
        <f t="shared" si="106"/>
        <v>-3.1877893645937974</v>
      </c>
      <c r="J981" s="90">
        <f t="shared" si="107"/>
        <v>3.1877893645937974</v>
      </c>
      <c r="K981" s="90">
        <f t="shared" si="108"/>
        <v>10.162001033017326</v>
      </c>
      <c r="L981" s="91">
        <f t="shared" si="109"/>
        <v>3.1148306854485365E-2</v>
      </c>
    </row>
    <row r="982" spans="4:12" x14ac:dyDescent="0.3">
      <c r="D982" s="199">
        <v>44882</v>
      </c>
      <c r="E982" s="137">
        <v>102.4688</v>
      </c>
      <c r="F982" s="200">
        <f t="shared" si="110"/>
        <v>103.28168892021159</v>
      </c>
      <c r="G982" s="90">
        <f t="shared" si="111"/>
        <v>0.9177711058262521</v>
      </c>
      <c r="H982" s="90">
        <f t="shared" si="105"/>
        <v>104.19946002603784</v>
      </c>
      <c r="I982" s="90">
        <f t="shared" si="106"/>
        <v>-1.7306600260378389</v>
      </c>
      <c r="J982" s="90">
        <f t="shared" si="107"/>
        <v>1.7306600260378389</v>
      </c>
      <c r="K982" s="90">
        <f t="shared" si="108"/>
        <v>2.9951841257252929</v>
      </c>
      <c r="L982" s="91">
        <f t="shared" si="109"/>
        <v>1.6889629097226071E-2</v>
      </c>
    </row>
    <row r="983" spans="4:12" x14ac:dyDescent="0.3">
      <c r="D983" s="199">
        <v>44883</v>
      </c>
      <c r="E983" s="137">
        <v>102.5271</v>
      </c>
      <c r="F983" s="200">
        <f t="shared" si="110"/>
        <v>103.214676884661</v>
      </c>
      <c r="G983" s="90">
        <f t="shared" si="111"/>
        <v>0.81929279168856795</v>
      </c>
      <c r="H983" s="90">
        <f t="shared" si="105"/>
        <v>104.03396967634957</v>
      </c>
      <c r="I983" s="90">
        <f t="shared" si="106"/>
        <v>-1.5068696763495666</v>
      </c>
      <c r="J983" s="90">
        <f t="shared" si="107"/>
        <v>1.5068696763495666</v>
      </c>
      <c r="K983" s="90">
        <f t="shared" si="108"/>
        <v>2.2706562215018478</v>
      </c>
      <c r="L983" s="91">
        <f t="shared" si="109"/>
        <v>1.4697281756233879E-2</v>
      </c>
    </row>
    <row r="984" spans="4:12" x14ac:dyDescent="0.3">
      <c r="D984" s="199">
        <v>44886</v>
      </c>
      <c r="E984" s="137">
        <v>100.9808</v>
      </c>
      <c r="F984" s="200">
        <f t="shared" si="110"/>
        <v>102.87327423335087</v>
      </c>
      <c r="G984" s="90">
        <f t="shared" si="111"/>
        <v>0.7032232473886979</v>
      </c>
      <c r="H984" s="90">
        <f t="shared" si="105"/>
        <v>103.57649748073956</v>
      </c>
      <c r="I984" s="90">
        <f t="shared" si="106"/>
        <v>-2.5956974807395596</v>
      </c>
      <c r="J984" s="90">
        <f t="shared" si="107"/>
        <v>2.5956974807395596</v>
      </c>
      <c r="K984" s="90">
        <f t="shared" si="108"/>
        <v>6.7376454115176969</v>
      </c>
      <c r="L984" s="91">
        <f t="shared" si="109"/>
        <v>2.5704861525552972E-2</v>
      </c>
    </row>
    <row r="985" spans="4:12" x14ac:dyDescent="0.3">
      <c r="D985" s="199">
        <v>44887</v>
      </c>
      <c r="E985" s="137">
        <v>103.062</v>
      </c>
      <c r="F985" s="200">
        <f t="shared" si="110"/>
        <v>101.95961859791097</v>
      </c>
      <c r="G985" s="90">
        <f t="shared" si="111"/>
        <v>0.54153535910583861</v>
      </c>
      <c r="H985" s="90">
        <f t="shared" si="105"/>
        <v>102.50115395701681</v>
      </c>
      <c r="I985" s="90">
        <f t="shared" si="106"/>
        <v>0.56084604298318652</v>
      </c>
      <c r="J985" s="90">
        <f t="shared" si="107"/>
        <v>0.56084604298318652</v>
      </c>
      <c r="K985" s="90">
        <f t="shared" si="108"/>
        <v>0.31454828392989831</v>
      </c>
      <c r="L985" s="91">
        <f t="shared" si="109"/>
        <v>5.4418315478370937E-3</v>
      </c>
    </row>
    <row r="986" spans="4:12" x14ac:dyDescent="0.3">
      <c r="D986" s="199">
        <v>44888</v>
      </c>
      <c r="E986" s="137">
        <v>103.7234</v>
      </c>
      <c r="F986" s="200">
        <f t="shared" si="110"/>
        <v>103.62750828728467</v>
      </c>
      <c r="G986" s="90">
        <f t="shared" si="111"/>
        <v>0.6541707921326243</v>
      </c>
      <c r="H986" s="90">
        <f t="shared" si="105"/>
        <v>104.28167907941729</v>
      </c>
      <c r="I986" s="90">
        <f t="shared" si="106"/>
        <v>-0.55827907941728938</v>
      </c>
      <c r="J986" s="90">
        <f t="shared" si="107"/>
        <v>0.55827907941728938</v>
      </c>
      <c r="K986" s="90">
        <f t="shared" si="108"/>
        <v>0.31167553051501612</v>
      </c>
      <c r="L986" s="91">
        <f t="shared" si="109"/>
        <v>5.3823831403259957E-3</v>
      </c>
    </row>
    <row r="987" spans="4:12" x14ac:dyDescent="0.3">
      <c r="D987" s="199">
        <v>44890</v>
      </c>
      <c r="E987" s="137">
        <v>103.0523</v>
      </c>
      <c r="F987" s="200">
        <f t="shared" si="110"/>
        <v>104.11251663370611</v>
      </c>
      <c r="G987" s="90">
        <f t="shared" si="111"/>
        <v>0.63725454756150568</v>
      </c>
      <c r="H987" s="90">
        <f t="shared" si="105"/>
        <v>104.74977118126762</v>
      </c>
      <c r="I987" s="90">
        <f t="shared" si="106"/>
        <v>-1.6974711812676162</v>
      </c>
      <c r="J987" s="90">
        <f t="shared" si="107"/>
        <v>1.6974711812676162</v>
      </c>
      <c r="K987" s="90">
        <f t="shared" si="108"/>
        <v>2.8814084112340765</v>
      </c>
      <c r="L987" s="91">
        <f t="shared" si="109"/>
        <v>1.6471938823952655E-2</v>
      </c>
    </row>
    <row r="988" spans="4:12" x14ac:dyDescent="0.3">
      <c r="D988" s="199">
        <v>44893</v>
      </c>
      <c r="E988" s="137">
        <v>102.0797</v>
      </c>
      <c r="F988" s="200">
        <f t="shared" si="110"/>
        <v>103.36758363804923</v>
      </c>
      <c r="G988" s="90">
        <f t="shared" si="111"/>
        <v>0.49903579323966696</v>
      </c>
      <c r="H988" s="90">
        <f t="shared" si="105"/>
        <v>103.8666194312889</v>
      </c>
      <c r="I988" s="90">
        <f t="shared" si="106"/>
        <v>-1.7869194312888936</v>
      </c>
      <c r="J988" s="90">
        <f t="shared" si="107"/>
        <v>1.7869194312888936</v>
      </c>
      <c r="K988" s="90">
        <f t="shared" si="108"/>
        <v>3.1930810539178229</v>
      </c>
      <c r="L988" s="91">
        <f t="shared" si="109"/>
        <v>1.7505139918013998E-2</v>
      </c>
    </row>
    <row r="989" spans="4:12" x14ac:dyDescent="0.3">
      <c r="D989" s="199">
        <v>44894</v>
      </c>
      <c r="E989" s="137">
        <v>103.3343</v>
      </c>
      <c r="F989" s="200">
        <f t="shared" si="110"/>
        <v>102.72984863459175</v>
      </c>
      <c r="G989" s="90">
        <f t="shared" si="111"/>
        <v>0.38535871356995238</v>
      </c>
      <c r="H989" s="90">
        <f t="shared" si="105"/>
        <v>103.1152073481617</v>
      </c>
      <c r="I989" s="90">
        <f t="shared" si="106"/>
        <v>0.21909265183829518</v>
      </c>
      <c r="J989" s="90">
        <f t="shared" si="107"/>
        <v>0.21909265183829518</v>
      </c>
      <c r="K989" s="90">
        <f t="shared" si="108"/>
        <v>4.8001590089536431E-2</v>
      </c>
      <c r="L989" s="91">
        <f t="shared" si="109"/>
        <v>2.1202316349778843E-3</v>
      </c>
    </row>
    <row r="990" spans="4:12" x14ac:dyDescent="0.3">
      <c r="D990" s="199">
        <v>44895</v>
      </c>
      <c r="E990" s="137">
        <v>106.6799</v>
      </c>
      <c r="F990" s="200">
        <f t="shared" si="110"/>
        <v>104.31170697085598</v>
      </c>
      <c r="G990" s="90">
        <f t="shared" si="111"/>
        <v>0.50500867583938047</v>
      </c>
      <c r="H990" s="90">
        <f t="shared" si="105"/>
        <v>104.81671564669536</v>
      </c>
      <c r="I990" s="90">
        <f t="shared" si="106"/>
        <v>1.8631843533046464</v>
      </c>
      <c r="J990" s="90">
        <f t="shared" si="107"/>
        <v>1.8631843533046464</v>
      </c>
      <c r="K990" s="90">
        <f t="shared" si="108"/>
        <v>3.4714559343992533</v>
      </c>
      <c r="L990" s="91">
        <f t="shared" si="109"/>
        <v>1.7465186537526246E-2</v>
      </c>
    </row>
    <row r="991" spans="4:12" x14ac:dyDescent="0.3">
      <c r="D991" s="199">
        <v>44896</v>
      </c>
      <c r="E991" s="137">
        <v>108.06100000000001</v>
      </c>
      <c r="F991" s="200">
        <f t="shared" si="110"/>
        <v>107.36012694067151</v>
      </c>
      <c r="G991" s="90">
        <f t="shared" si="111"/>
        <v>0.75934980523699513</v>
      </c>
      <c r="H991" s="90">
        <f t="shared" si="105"/>
        <v>108.1194767459085</v>
      </c>
      <c r="I991" s="90">
        <f t="shared" si="106"/>
        <v>-5.8476745908492944E-2</v>
      </c>
      <c r="J991" s="90">
        <f t="shared" si="107"/>
        <v>5.8476745908492944E-2</v>
      </c>
      <c r="K991" s="90">
        <f t="shared" si="108"/>
        <v>3.4195298120464463E-3</v>
      </c>
      <c r="L991" s="91">
        <f t="shared" si="109"/>
        <v>5.4114570389403153E-4</v>
      </c>
    </row>
    <row r="992" spans="4:12" x14ac:dyDescent="0.3">
      <c r="D992" s="199">
        <v>44897</v>
      </c>
      <c r="E992" s="137">
        <v>109.456</v>
      </c>
      <c r="F992" s="200">
        <f t="shared" si="110"/>
        <v>108.9474798441896</v>
      </c>
      <c r="G992" s="90">
        <f t="shared" si="111"/>
        <v>0.84215011506510518</v>
      </c>
      <c r="H992" s="90">
        <f t="shared" si="105"/>
        <v>109.78962995925471</v>
      </c>
      <c r="I992" s="90">
        <f t="shared" si="106"/>
        <v>-0.33362995925470784</v>
      </c>
      <c r="J992" s="90">
        <f t="shared" si="107"/>
        <v>0.33362995925470784</v>
      </c>
      <c r="K992" s="90">
        <f t="shared" si="108"/>
        <v>0.11130894971229802</v>
      </c>
      <c r="L992" s="91">
        <f t="shared" si="109"/>
        <v>3.0480737397192282E-3</v>
      </c>
    </row>
    <row r="993" spans="4:12" x14ac:dyDescent="0.3">
      <c r="D993" s="199">
        <v>44900</v>
      </c>
      <c r="E993" s="137">
        <v>106.9391</v>
      </c>
      <c r="F993" s="200">
        <f t="shared" si="110"/>
        <v>109.6263400920521</v>
      </c>
      <c r="G993" s="90">
        <f t="shared" si="111"/>
        <v>0.825821128344845</v>
      </c>
      <c r="H993" s="90">
        <f t="shared" si="105"/>
        <v>110.45216122039695</v>
      </c>
      <c r="I993" s="90">
        <f t="shared" si="106"/>
        <v>-3.5130612203969491</v>
      </c>
      <c r="J993" s="90">
        <f t="shared" si="107"/>
        <v>3.5130612203969491</v>
      </c>
      <c r="K993" s="90">
        <f t="shared" si="108"/>
        <v>12.341599138256901</v>
      </c>
      <c r="L993" s="91">
        <f t="shared" si="109"/>
        <v>3.2851045318288162E-2</v>
      </c>
    </row>
    <row r="994" spans="4:12" x14ac:dyDescent="0.3">
      <c r="D994" s="199">
        <v>44901</v>
      </c>
      <c r="E994" s="137">
        <v>105.29040000000001</v>
      </c>
      <c r="F994" s="200">
        <f t="shared" si="110"/>
        <v>107.27001690267588</v>
      </c>
      <c r="G994" s="90">
        <f t="shared" si="111"/>
        <v>0.50760669657273794</v>
      </c>
      <c r="H994" s="90">
        <f t="shared" si="105"/>
        <v>107.77762359924861</v>
      </c>
      <c r="I994" s="90">
        <f t="shared" si="106"/>
        <v>-2.4872235992486083</v>
      </c>
      <c r="J994" s="90">
        <f t="shared" si="107"/>
        <v>2.4872235992486083</v>
      </c>
      <c r="K994" s="90">
        <f t="shared" si="108"/>
        <v>6.1862812326592014</v>
      </c>
      <c r="L994" s="91">
        <f t="shared" si="109"/>
        <v>2.3622510687095956E-2</v>
      </c>
    </row>
    <row r="995" spans="4:12" x14ac:dyDescent="0.3">
      <c r="D995" s="199">
        <v>44902</v>
      </c>
      <c r="E995" s="137">
        <v>105.6806</v>
      </c>
      <c r="F995" s="200">
        <f t="shared" si="110"/>
        <v>105.7745253572582</v>
      </c>
      <c r="G995" s="90">
        <f t="shared" si="111"/>
        <v>0.30729687237369629</v>
      </c>
      <c r="H995" s="90">
        <f t="shared" si="105"/>
        <v>106.0818222296319</v>
      </c>
      <c r="I995" s="90">
        <f t="shared" si="106"/>
        <v>-0.40122222963189813</v>
      </c>
      <c r="J995" s="90">
        <f t="shared" si="107"/>
        <v>0.40122222963189813</v>
      </c>
      <c r="K995" s="90">
        <f t="shared" si="108"/>
        <v>0.16097927755079158</v>
      </c>
      <c r="L995" s="91">
        <f t="shared" si="109"/>
        <v>3.7965551826153348E-3</v>
      </c>
    </row>
    <row r="996" spans="4:12" x14ac:dyDescent="0.3">
      <c r="D996" s="199">
        <v>44903</v>
      </c>
      <c r="E996" s="137">
        <v>108.6366</v>
      </c>
      <c r="F996" s="200">
        <f t="shared" si="110"/>
        <v>106.51763749789897</v>
      </c>
      <c r="G996" s="90">
        <f t="shared" si="111"/>
        <v>0.3508783992004042</v>
      </c>
      <c r="H996" s="90">
        <f t="shared" si="105"/>
        <v>106.86851589709939</v>
      </c>
      <c r="I996" s="90">
        <f t="shared" si="106"/>
        <v>1.768084102900616</v>
      </c>
      <c r="J996" s="90">
        <f t="shared" si="107"/>
        <v>1.768084102900616</v>
      </c>
      <c r="K996" s="90">
        <f t="shared" si="108"/>
        <v>3.1261213949298763</v>
      </c>
      <c r="L996" s="91">
        <f t="shared" si="109"/>
        <v>1.6275215745896097E-2</v>
      </c>
    </row>
    <row r="997" spans="4:12" x14ac:dyDescent="0.3">
      <c r="D997" s="199">
        <v>44904</v>
      </c>
      <c r="E997" s="137">
        <v>106.744</v>
      </c>
      <c r="F997" s="200">
        <f t="shared" si="110"/>
        <v>108.53878271936033</v>
      </c>
      <c r="G997" s="90">
        <f t="shared" si="111"/>
        <v>0.51790508142649916</v>
      </c>
      <c r="H997" s="90">
        <f t="shared" si="105"/>
        <v>109.05668780078683</v>
      </c>
      <c r="I997" s="90">
        <f t="shared" si="106"/>
        <v>-2.3126878007868328</v>
      </c>
      <c r="J997" s="90">
        <f t="shared" si="107"/>
        <v>2.3126878007868328</v>
      </c>
      <c r="K997" s="90">
        <f t="shared" si="108"/>
        <v>5.3485248639082368</v>
      </c>
      <c r="L997" s="91">
        <f t="shared" si="109"/>
        <v>2.1665740470535419E-2</v>
      </c>
    </row>
    <row r="998" spans="4:12" x14ac:dyDescent="0.3">
      <c r="D998" s="199">
        <v>44907</v>
      </c>
      <c r="E998" s="137">
        <v>109.3292</v>
      </c>
      <c r="F998" s="200">
        <f t="shared" si="110"/>
        <v>107.67536406514121</v>
      </c>
      <c r="G998" s="90">
        <f t="shared" si="111"/>
        <v>0.37977270786193751</v>
      </c>
      <c r="H998" s="90">
        <f t="shared" si="105"/>
        <v>108.05513677300314</v>
      </c>
      <c r="I998" s="90">
        <f t="shared" si="106"/>
        <v>1.2740632269968586</v>
      </c>
      <c r="J998" s="90">
        <f t="shared" si="107"/>
        <v>1.2740632269968586</v>
      </c>
      <c r="K998" s="90">
        <f t="shared" si="108"/>
        <v>1.6232371063856488</v>
      </c>
      <c r="L998" s="91">
        <f t="shared" si="109"/>
        <v>1.1653457877647129E-2</v>
      </c>
    </row>
    <row r="999" spans="4:12" x14ac:dyDescent="0.3">
      <c r="D999" s="199">
        <v>44908</v>
      </c>
      <c r="E999" s="137">
        <v>110.09010000000001</v>
      </c>
      <c r="F999" s="200">
        <f t="shared" si="110"/>
        <v>109.78519816628956</v>
      </c>
      <c r="G999" s="90">
        <f t="shared" si="111"/>
        <v>0.5527788471905789</v>
      </c>
      <c r="H999" s="90">
        <f t="shared" si="105"/>
        <v>110.33797701348014</v>
      </c>
      <c r="I999" s="90">
        <f t="shared" si="106"/>
        <v>-0.24787701348013513</v>
      </c>
      <c r="J999" s="90">
        <f t="shared" si="107"/>
        <v>0.24787701348013513</v>
      </c>
      <c r="K999" s="90">
        <f t="shared" si="108"/>
        <v>6.1443013811831093E-2</v>
      </c>
      <c r="L999" s="91">
        <f t="shared" si="109"/>
        <v>2.2515831439896515E-3</v>
      </c>
    </row>
    <row r="1000" spans="4:12" x14ac:dyDescent="0.3">
      <c r="D1000" s="199">
        <v>44909</v>
      </c>
      <c r="E1000" s="137">
        <v>108.7243</v>
      </c>
      <c r="F1000" s="200">
        <f t="shared" si="110"/>
        <v>110.25916307775248</v>
      </c>
      <c r="G1000" s="90">
        <f t="shared" si="111"/>
        <v>0.5448974536178125</v>
      </c>
      <c r="H1000" s="90">
        <f t="shared" si="105"/>
        <v>110.80406053137028</v>
      </c>
      <c r="I1000" s="90">
        <f t="shared" si="106"/>
        <v>-2.0797605313702832</v>
      </c>
      <c r="J1000" s="90">
        <f t="shared" si="107"/>
        <v>2.0797605313702832</v>
      </c>
      <c r="K1000" s="90">
        <f t="shared" si="108"/>
        <v>4.3254038678456022</v>
      </c>
      <c r="L1000" s="91">
        <f t="shared" si="109"/>
        <v>1.9128755313856084E-2</v>
      </c>
    </row>
    <row r="1001" spans="4:12" x14ac:dyDescent="0.3">
      <c r="D1001" s="199">
        <v>44910</v>
      </c>
      <c r="E1001" s="137">
        <v>105.8562</v>
      </c>
      <c r="F1001" s="200">
        <f t="shared" si="110"/>
        <v>108.58659796289425</v>
      </c>
      <c r="G1001" s="90">
        <f t="shared" si="111"/>
        <v>0.3231511967702082</v>
      </c>
      <c r="H1001" s="90">
        <f t="shared" si="105"/>
        <v>108.90974915966446</v>
      </c>
      <c r="I1001" s="90">
        <f t="shared" si="106"/>
        <v>-3.0535491596644562</v>
      </c>
      <c r="J1001" s="90">
        <f t="shared" si="107"/>
        <v>3.0535491596644562</v>
      </c>
      <c r="K1001" s="90">
        <f t="shared" si="108"/>
        <v>9.3241624704875061</v>
      </c>
      <c r="L1001" s="91">
        <f t="shared" si="109"/>
        <v>2.8846200408331833E-2</v>
      </c>
    </row>
    <row r="1002" spans="4:12" x14ac:dyDescent="0.3">
      <c r="D1002" s="199">
        <v>44911</v>
      </c>
      <c r="E1002" s="137">
        <v>103.3588</v>
      </c>
      <c r="F1002" s="200">
        <f t="shared" si="110"/>
        <v>105.61524095741618</v>
      </c>
      <c r="G1002" s="90">
        <f t="shared" si="111"/>
        <v>-6.2996234546195407E-3</v>
      </c>
      <c r="H1002" s="90">
        <f t="shared" si="105"/>
        <v>105.60894133396155</v>
      </c>
      <c r="I1002" s="90">
        <f t="shared" si="106"/>
        <v>-2.250141333961551</v>
      </c>
      <c r="J1002" s="90">
        <f t="shared" si="107"/>
        <v>2.250141333961551</v>
      </c>
      <c r="K1002" s="90">
        <f t="shared" si="108"/>
        <v>5.0631360228022686</v>
      </c>
      <c r="L1002" s="91">
        <f t="shared" si="109"/>
        <v>2.1770195996485553E-2</v>
      </c>
    </row>
    <row r="1003" spans="4:12" x14ac:dyDescent="0.3">
      <c r="D1003" s="199">
        <v>44914</v>
      </c>
      <c r="E1003" s="137">
        <v>100.52979999999999</v>
      </c>
      <c r="F1003" s="200">
        <f t="shared" si="110"/>
        <v>102.78796030123631</v>
      </c>
      <c r="G1003" s="90">
        <f t="shared" si="111"/>
        <v>-0.2883977267271442</v>
      </c>
      <c r="H1003" s="90">
        <f t="shared" si="105"/>
        <v>102.49956257450917</v>
      </c>
      <c r="I1003" s="90">
        <f t="shared" si="106"/>
        <v>-1.9697625745091756</v>
      </c>
      <c r="J1003" s="90">
        <f t="shared" si="107"/>
        <v>1.9697625745091756</v>
      </c>
      <c r="K1003" s="90">
        <f t="shared" si="108"/>
        <v>3.8799645999370154</v>
      </c>
      <c r="L1003" s="91">
        <f t="shared" si="109"/>
        <v>1.9593817698922864E-2</v>
      </c>
    </row>
    <row r="1004" spans="4:12" x14ac:dyDescent="0.3">
      <c r="D1004" s="199">
        <v>44915</v>
      </c>
      <c r="E1004" s="137">
        <v>100.6859</v>
      </c>
      <c r="F1004" s="200">
        <f t="shared" si="110"/>
        <v>100.3303018186183</v>
      </c>
      <c r="G1004" s="90">
        <f t="shared" si="111"/>
        <v>-0.50532380231623131</v>
      </c>
      <c r="H1004" s="90">
        <f t="shared" si="105"/>
        <v>99.824978016302069</v>
      </c>
      <c r="I1004" s="90">
        <f t="shared" si="106"/>
        <v>0.86092198369793493</v>
      </c>
      <c r="J1004" s="90">
        <f t="shared" si="107"/>
        <v>0.86092198369793493</v>
      </c>
      <c r="K1004" s="90">
        <f t="shared" si="108"/>
        <v>0.74118666201438732</v>
      </c>
      <c r="L1004" s="91">
        <f t="shared" si="109"/>
        <v>8.5505714672852399E-3</v>
      </c>
    </row>
    <row r="1005" spans="4:12" x14ac:dyDescent="0.3">
      <c r="D1005" s="199">
        <v>44916</v>
      </c>
      <c r="E1005" s="137">
        <v>112.94840000000001</v>
      </c>
      <c r="F1005" s="200">
        <f t="shared" si="110"/>
        <v>102.73414095814702</v>
      </c>
      <c r="G1005" s="90">
        <f t="shared" si="111"/>
        <v>-0.21440750813173542</v>
      </c>
      <c r="H1005" s="90">
        <f t="shared" si="105"/>
        <v>102.51973345001528</v>
      </c>
      <c r="I1005" s="90">
        <f t="shared" si="106"/>
        <v>10.428666549984726</v>
      </c>
      <c r="J1005" s="90">
        <f t="shared" si="107"/>
        <v>10.428666549984726</v>
      </c>
      <c r="K1005" s="90">
        <f t="shared" si="108"/>
        <v>108.75708601077032</v>
      </c>
      <c r="L1005" s="91">
        <f t="shared" si="109"/>
        <v>9.2331246392022601E-2</v>
      </c>
    </row>
    <row r="1006" spans="4:12" x14ac:dyDescent="0.3">
      <c r="D1006" s="199">
        <v>44917</v>
      </c>
      <c r="E1006" s="137">
        <v>113.8557</v>
      </c>
      <c r="F1006" s="200">
        <f t="shared" si="110"/>
        <v>112.95833399349462</v>
      </c>
      <c r="G1006" s="90">
        <f t="shared" si="111"/>
        <v>0.82945254621619791</v>
      </c>
      <c r="H1006" s="90">
        <f t="shared" si="105"/>
        <v>113.78778653971082</v>
      </c>
      <c r="I1006" s="90">
        <f t="shared" si="106"/>
        <v>6.7913460289176442E-2</v>
      </c>
      <c r="J1006" s="90">
        <f t="shared" si="107"/>
        <v>6.7913460289176442E-2</v>
      </c>
      <c r="K1006" s="90">
        <f t="shared" si="108"/>
        <v>4.6122380884495457E-3</v>
      </c>
      <c r="L1006" s="91">
        <f t="shared" si="109"/>
        <v>5.9648713493638394E-4</v>
      </c>
    </row>
    <row r="1007" spans="4:12" x14ac:dyDescent="0.3">
      <c r="D1007" s="199">
        <v>44918</v>
      </c>
      <c r="E1007" s="137">
        <v>113.407</v>
      </c>
      <c r="F1007" s="200">
        <f t="shared" si="110"/>
        <v>114.42952203697297</v>
      </c>
      <c r="G1007" s="90">
        <f t="shared" si="111"/>
        <v>0.89362609594241316</v>
      </c>
      <c r="H1007" s="90">
        <f t="shared" si="105"/>
        <v>115.32314813291538</v>
      </c>
      <c r="I1007" s="90">
        <f t="shared" si="106"/>
        <v>-1.9161481329153816</v>
      </c>
      <c r="J1007" s="90">
        <f t="shared" si="107"/>
        <v>1.9161481329153816</v>
      </c>
      <c r="K1007" s="90">
        <f t="shared" si="108"/>
        <v>3.6716236672751026</v>
      </c>
      <c r="L1007" s="91">
        <f t="shared" si="109"/>
        <v>1.689620687360905E-2</v>
      </c>
    </row>
    <row r="1008" spans="4:12" x14ac:dyDescent="0.3">
      <c r="D1008" s="199">
        <v>44922</v>
      </c>
      <c r="E1008" s="137">
        <v>114.6849</v>
      </c>
      <c r="F1008" s="200">
        <f t="shared" si="110"/>
        <v>114.37748087675394</v>
      </c>
      <c r="G1008" s="90">
        <f t="shared" si="111"/>
        <v>0.7990593703262685</v>
      </c>
      <c r="H1008" s="90">
        <f t="shared" si="105"/>
        <v>115.1765402470802</v>
      </c>
      <c r="I1008" s="90">
        <f t="shared" si="106"/>
        <v>-0.49164024708019838</v>
      </c>
      <c r="J1008" s="90">
        <f t="shared" si="107"/>
        <v>0.49164024708019838</v>
      </c>
      <c r="K1008" s="90">
        <f t="shared" si="108"/>
        <v>0.2417101325490785</v>
      </c>
      <c r="L1008" s="91">
        <f t="shared" si="109"/>
        <v>4.2868786307543394E-3</v>
      </c>
    </row>
    <row r="1009" spans="4:12" x14ac:dyDescent="0.3">
      <c r="D1009" s="199">
        <v>44923</v>
      </c>
      <c r="E1009" s="137">
        <v>112.16800000000001</v>
      </c>
      <c r="F1009" s="200">
        <f t="shared" si="110"/>
        <v>114.82076749626101</v>
      </c>
      <c r="G1009" s="90">
        <f t="shared" si="111"/>
        <v>0.7634820952443494</v>
      </c>
      <c r="H1009" s="90">
        <f t="shared" si="105"/>
        <v>115.58424959150537</v>
      </c>
      <c r="I1009" s="90">
        <f t="shared" si="106"/>
        <v>-3.4162495915053626</v>
      </c>
      <c r="J1009" s="90">
        <f t="shared" si="107"/>
        <v>3.4162495915053626</v>
      </c>
      <c r="K1009" s="90">
        <f t="shared" si="108"/>
        <v>11.670761271460556</v>
      </c>
      <c r="L1009" s="91">
        <f t="shared" si="109"/>
        <v>3.0456543680063498E-2</v>
      </c>
    </row>
    <row r="1010" spans="4:12" x14ac:dyDescent="0.3">
      <c r="D1010" s="199">
        <v>44924</v>
      </c>
      <c r="E1010" s="137">
        <v>114.48</v>
      </c>
      <c r="F1010" s="200">
        <f t="shared" si="110"/>
        <v>113.2411856761955</v>
      </c>
      <c r="G1010" s="90">
        <f t="shared" si="111"/>
        <v>0.5291757037133632</v>
      </c>
      <c r="H1010" s="90">
        <f t="shared" si="105"/>
        <v>113.77036137990886</v>
      </c>
      <c r="I1010" s="90">
        <f t="shared" si="106"/>
        <v>0.70963862009114109</v>
      </c>
      <c r="J1010" s="90">
        <f t="shared" si="107"/>
        <v>0.70963862009114109</v>
      </c>
      <c r="K1010" s="90">
        <f t="shared" si="108"/>
        <v>0.50358697112485884</v>
      </c>
      <c r="L1010" s="91">
        <f t="shared" si="109"/>
        <v>6.1987999658555297E-3</v>
      </c>
    </row>
    <row r="1011" spans="4:12" x14ac:dyDescent="0.3">
      <c r="D1011" s="199">
        <v>44925</v>
      </c>
      <c r="E1011" s="137">
        <v>114.1484</v>
      </c>
      <c r="F1011" s="200">
        <f t="shared" si="110"/>
        <v>114.83702056297069</v>
      </c>
      <c r="G1011" s="90">
        <f t="shared" si="111"/>
        <v>0.63584162201954619</v>
      </c>
      <c r="H1011" s="90">
        <f t="shared" si="105"/>
        <v>115.47286218499023</v>
      </c>
      <c r="I1011" s="90">
        <f t="shared" si="106"/>
        <v>-1.3244621849902387</v>
      </c>
      <c r="J1011" s="90">
        <f t="shared" si="107"/>
        <v>1.3244621849902387</v>
      </c>
      <c r="K1011" s="90">
        <f t="shared" si="108"/>
        <v>1.7542000794691173</v>
      </c>
      <c r="L1011" s="91">
        <f t="shared" si="109"/>
        <v>1.160298510526857E-2</v>
      </c>
    </row>
    <row r="1012" spans="4:12" x14ac:dyDescent="0.3">
      <c r="D1012" s="199">
        <v>44929</v>
      </c>
      <c r="E1012" s="137">
        <v>115.8458</v>
      </c>
      <c r="F1012" s="200">
        <f t="shared" si="110"/>
        <v>114.99655329761563</v>
      </c>
      <c r="G1012" s="90">
        <f t="shared" si="111"/>
        <v>0.58821073328208562</v>
      </c>
      <c r="H1012" s="90">
        <f t="shared" si="105"/>
        <v>115.58476403089772</v>
      </c>
      <c r="I1012" s="90">
        <f t="shared" si="106"/>
        <v>0.26103596910228077</v>
      </c>
      <c r="J1012" s="90">
        <f t="shared" si="107"/>
        <v>0.26103596910228077</v>
      </c>
      <c r="K1012" s="90">
        <f t="shared" si="108"/>
        <v>6.8139777165166879E-2</v>
      </c>
      <c r="L1012" s="91">
        <f t="shared" si="109"/>
        <v>2.2533054206736952E-3</v>
      </c>
    </row>
    <row r="1013" spans="4:12" x14ac:dyDescent="0.3">
      <c r="D1013" s="199">
        <v>44930</v>
      </c>
      <c r="E1013" s="137">
        <v>118.2456</v>
      </c>
      <c r="F1013" s="200">
        <f t="shared" si="110"/>
        <v>116.79632858662566</v>
      </c>
      <c r="G1013" s="90">
        <f t="shared" si="111"/>
        <v>0.70936718885488004</v>
      </c>
      <c r="H1013" s="90">
        <f t="shared" si="105"/>
        <v>117.50569577548055</v>
      </c>
      <c r="I1013" s="90">
        <f t="shared" si="106"/>
        <v>0.73990422451944937</v>
      </c>
      <c r="J1013" s="90">
        <f t="shared" si="107"/>
        <v>0.73990422451944937</v>
      </c>
      <c r="K1013" s="90">
        <f t="shared" si="108"/>
        <v>0.54745826146172771</v>
      </c>
      <c r="L1013" s="91">
        <f t="shared" si="109"/>
        <v>6.2573510094197961E-3</v>
      </c>
    </row>
    <row r="1014" spans="4:12" x14ac:dyDescent="0.3">
      <c r="D1014" s="199">
        <v>44931</v>
      </c>
      <c r="E1014" s="137">
        <v>117.67010000000001</v>
      </c>
      <c r="F1014" s="200">
        <f t="shared" si="110"/>
        <v>118.69799375108391</v>
      </c>
      <c r="G1014" s="90">
        <f t="shared" si="111"/>
        <v>0.82859698641521717</v>
      </c>
      <c r="H1014" s="90">
        <f t="shared" si="105"/>
        <v>119.52659073749913</v>
      </c>
      <c r="I1014" s="90">
        <f t="shared" si="106"/>
        <v>-1.8564907374991293</v>
      </c>
      <c r="J1014" s="90">
        <f t="shared" si="107"/>
        <v>1.8564907374991293</v>
      </c>
      <c r="K1014" s="90">
        <f t="shared" si="108"/>
        <v>3.4465578584200611</v>
      </c>
      <c r="L1014" s="91">
        <f t="shared" si="109"/>
        <v>1.5777081327364634E-2</v>
      </c>
    </row>
    <row r="1015" spans="4:12" x14ac:dyDescent="0.3">
      <c r="D1015" s="199">
        <v>44932</v>
      </c>
      <c r="E1015" s="137">
        <v>121.4845</v>
      </c>
      <c r="F1015" s="200">
        <f t="shared" si="110"/>
        <v>119.09585758913218</v>
      </c>
      <c r="G1015" s="90">
        <f t="shared" si="111"/>
        <v>0.78552367157852221</v>
      </c>
      <c r="H1015" s="90">
        <f t="shared" si="105"/>
        <v>119.8813812607107</v>
      </c>
      <c r="I1015" s="90">
        <f t="shared" si="106"/>
        <v>1.6031187392893003</v>
      </c>
      <c r="J1015" s="90">
        <f t="shared" si="107"/>
        <v>1.6031187392893003</v>
      </c>
      <c r="K1015" s="90">
        <f t="shared" si="108"/>
        <v>2.5699896922605157</v>
      </c>
      <c r="L1015" s="91">
        <f t="shared" si="109"/>
        <v>1.3196076366032707E-2</v>
      </c>
    </row>
    <row r="1016" spans="4:12" x14ac:dyDescent="0.3">
      <c r="D1016" s="199">
        <v>44935</v>
      </c>
      <c r="E1016" s="137">
        <v>121.7966</v>
      </c>
      <c r="F1016" s="200">
        <f t="shared" si="110"/>
        <v>122.17533893726281</v>
      </c>
      <c r="G1016" s="90">
        <f t="shared" si="111"/>
        <v>1.0149194392337328</v>
      </c>
      <c r="H1016" s="90">
        <f t="shared" si="105"/>
        <v>123.19025837649654</v>
      </c>
      <c r="I1016" s="90">
        <f t="shared" si="106"/>
        <v>-1.3936583764965462</v>
      </c>
      <c r="J1016" s="90">
        <f t="shared" si="107"/>
        <v>1.3936583764965462</v>
      </c>
      <c r="K1016" s="90">
        <f t="shared" si="108"/>
        <v>1.942283670378989</v>
      </c>
      <c r="L1016" s="91">
        <f t="shared" si="109"/>
        <v>1.1442506412301708E-2</v>
      </c>
    </row>
    <row r="1017" spans="4:12" x14ac:dyDescent="0.3">
      <c r="D1017" s="199">
        <v>44936</v>
      </c>
      <c r="E1017" s="137">
        <v>122.7624</v>
      </c>
      <c r="F1017" s="200">
        <f t="shared" si="110"/>
        <v>122.801695551387</v>
      </c>
      <c r="G1017" s="90">
        <f t="shared" si="111"/>
        <v>0.97606315672277866</v>
      </c>
      <c r="H1017" s="90">
        <f t="shared" si="105"/>
        <v>123.77775870810977</v>
      </c>
      <c r="I1017" s="90">
        <f t="shared" si="106"/>
        <v>-1.0153587081097726</v>
      </c>
      <c r="J1017" s="90">
        <f t="shared" si="107"/>
        <v>1.0153587081097726</v>
      </c>
      <c r="K1017" s="90">
        <f t="shared" si="108"/>
        <v>1.0309533061343463</v>
      </c>
      <c r="L1017" s="91">
        <f t="shared" si="109"/>
        <v>8.2709258544128549E-3</v>
      </c>
    </row>
    <row r="1018" spans="4:12" x14ac:dyDescent="0.3">
      <c r="D1018" s="199">
        <v>44937</v>
      </c>
      <c r="E1018" s="137">
        <v>124.8111</v>
      </c>
      <c r="F1018" s="200">
        <f t="shared" si="110"/>
        <v>123.95299052537823</v>
      </c>
      <c r="G1018" s="90">
        <f t="shared" si="111"/>
        <v>0.99358633844962352</v>
      </c>
      <c r="H1018" s="90">
        <f t="shared" si="105"/>
        <v>124.94657686382784</v>
      </c>
      <c r="I1018" s="90">
        <f t="shared" si="106"/>
        <v>-0.13547686382784718</v>
      </c>
      <c r="J1018" s="90">
        <f t="shared" si="107"/>
        <v>0.13547686382784718</v>
      </c>
      <c r="K1018" s="90">
        <f t="shared" si="108"/>
        <v>1.8353980632629049E-2</v>
      </c>
      <c r="L1018" s="91">
        <f t="shared" si="109"/>
        <v>1.0854552505974804E-3</v>
      </c>
    </row>
    <row r="1019" spans="4:12" x14ac:dyDescent="0.3">
      <c r="D1019" s="199">
        <v>44938</v>
      </c>
      <c r="E1019" s="137">
        <v>124.7623</v>
      </c>
      <c r="F1019" s="200">
        <f t="shared" si="110"/>
        <v>125.5962090707597</v>
      </c>
      <c r="G1019" s="90">
        <f t="shared" si="111"/>
        <v>1.0585495591428085</v>
      </c>
      <c r="H1019" s="90">
        <f t="shared" si="105"/>
        <v>126.6547586299025</v>
      </c>
      <c r="I1019" s="90">
        <f t="shared" si="106"/>
        <v>-1.8924586299025066</v>
      </c>
      <c r="J1019" s="90">
        <f t="shared" si="107"/>
        <v>1.8924586299025066</v>
      </c>
      <c r="K1019" s="90">
        <f t="shared" si="108"/>
        <v>3.5813996658924725</v>
      </c>
      <c r="L1019" s="91">
        <f t="shared" si="109"/>
        <v>1.5168513484462106E-2</v>
      </c>
    </row>
    <row r="1020" spans="4:12" x14ac:dyDescent="0.3">
      <c r="D1020" s="199">
        <v>44939</v>
      </c>
      <c r="E1020" s="137">
        <v>125.69880000000001</v>
      </c>
      <c r="F1020" s="200">
        <f t="shared" si="110"/>
        <v>125.79643964731426</v>
      </c>
      <c r="G1020" s="90">
        <f t="shared" si="111"/>
        <v>0.97271766088398359</v>
      </c>
      <c r="H1020" s="90">
        <f t="shared" si="105"/>
        <v>126.76915730819825</v>
      </c>
      <c r="I1020" s="90">
        <f t="shared" si="106"/>
        <v>-1.0703573081982398</v>
      </c>
      <c r="J1020" s="90">
        <f t="shared" si="107"/>
        <v>1.0703573081982398</v>
      </c>
      <c r="K1020" s="90">
        <f t="shared" si="108"/>
        <v>1.1456647672133817</v>
      </c>
      <c r="L1020" s="91">
        <f t="shared" si="109"/>
        <v>8.5152547852345422E-3</v>
      </c>
    </row>
    <row r="1021" spans="4:12" x14ac:dyDescent="0.3">
      <c r="D1021" s="199">
        <v>44943</v>
      </c>
      <c r="E1021" s="137">
        <v>125.00620000000001</v>
      </c>
      <c r="F1021" s="200">
        <f t="shared" si="110"/>
        <v>126.33845412870721</v>
      </c>
      <c r="G1021" s="90">
        <f t="shared" si="111"/>
        <v>0.92964734293488061</v>
      </c>
      <c r="H1021" s="90">
        <f t="shared" si="105"/>
        <v>127.2681014716421</v>
      </c>
      <c r="I1021" s="90">
        <f t="shared" si="106"/>
        <v>-2.2619014716420907</v>
      </c>
      <c r="J1021" s="90">
        <f t="shared" si="107"/>
        <v>2.2619014716420907</v>
      </c>
      <c r="K1021" s="90">
        <f t="shared" si="108"/>
        <v>5.1161982674166557</v>
      </c>
      <c r="L1021" s="91">
        <f t="shared" si="109"/>
        <v>1.8094314295147684E-2</v>
      </c>
    </row>
    <row r="1022" spans="4:12" x14ac:dyDescent="0.3">
      <c r="D1022" s="199">
        <v>44944</v>
      </c>
      <c r="E1022" s="137">
        <v>123.33799999999999</v>
      </c>
      <c r="F1022" s="200">
        <f t="shared" si="110"/>
        <v>125.41627787434791</v>
      </c>
      <c r="G1022" s="90">
        <f t="shared" si="111"/>
        <v>0.7444649832054625</v>
      </c>
      <c r="H1022" s="90">
        <f t="shared" si="105"/>
        <v>126.16074285755337</v>
      </c>
      <c r="I1022" s="90">
        <f t="shared" si="106"/>
        <v>-2.8227428575533793</v>
      </c>
      <c r="J1022" s="90">
        <f t="shared" si="107"/>
        <v>2.8227428575533793</v>
      </c>
      <c r="K1022" s="90">
        <f t="shared" si="108"/>
        <v>7.9678772398686171</v>
      </c>
      <c r="L1022" s="91">
        <f t="shared" si="109"/>
        <v>2.2886238284659872E-2</v>
      </c>
    </row>
    <row r="1023" spans="4:12" x14ac:dyDescent="0.3">
      <c r="D1023" s="199">
        <v>44945</v>
      </c>
      <c r="E1023" s="137">
        <v>121.4845</v>
      </c>
      <c r="F1023" s="200">
        <f t="shared" si="110"/>
        <v>123.56287198656437</v>
      </c>
      <c r="G1023" s="90">
        <f t="shared" si="111"/>
        <v>0.48467789610656242</v>
      </c>
      <c r="H1023" s="90">
        <f t="shared" si="105"/>
        <v>124.04754988267094</v>
      </c>
      <c r="I1023" s="90">
        <f t="shared" si="106"/>
        <v>-2.5630498826709385</v>
      </c>
      <c r="J1023" s="90">
        <f t="shared" si="107"/>
        <v>2.5630498826709385</v>
      </c>
      <c r="K1023" s="90">
        <f t="shared" si="108"/>
        <v>6.5692247010595111</v>
      </c>
      <c r="L1023" s="91">
        <f t="shared" si="109"/>
        <v>2.1097752245520528E-2</v>
      </c>
    </row>
    <row r="1024" spans="4:12" x14ac:dyDescent="0.3">
      <c r="D1024" s="199">
        <v>44946</v>
      </c>
      <c r="E1024" s="137">
        <v>123.52330000000001</v>
      </c>
      <c r="F1024" s="200">
        <f t="shared" si="110"/>
        <v>122.28000231688526</v>
      </c>
      <c r="G1024" s="90">
        <f t="shared" si="111"/>
        <v>0.30792313952799466</v>
      </c>
      <c r="H1024" s="90">
        <f t="shared" si="105"/>
        <v>122.58792545641326</v>
      </c>
      <c r="I1024" s="90">
        <f t="shared" si="106"/>
        <v>0.93537454358674665</v>
      </c>
      <c r="J1024" s="90">
        <f t="shared" si="107"/>
        <v>0.93537454358674665</v>
      </c>
      <c r="K1024" s="90">
        <f t="shared" si="108"/>
        <v>0.87492553679011464</v>
      </c>
      <c r="L1024" s="91">
        <f t="shared" si="109"/>
        <v>7.5724542947504369E-3</v>
      </c>
    </row>
    <row r="1025" spans="4:12" x14ac:dyDescent="0.3">
      <c r="D1025" s="199">
        <v>44949</v>
      </c>
      <c r="E1025" s="137">
        <v>125.1525</v>
      </c>
      <c r="F1025" s="200">
        <f t="shared" si="110"/>
        <v>124.09547851162242</v>
      </c>
      <c r="G1025" s="90">
        <f t="shared" si="111"/>
        <v>0.45867844504891103</v>
      </c>
      <c r="H1025" s="90">
        <f t="shared" ref="H1025:H1088" si="112">F1025+G1025</f>
        <v>124.55415695667133</v>
      </c>
      <c r="I1025" s="90">
        <f t="shared" si="106"/>
        <v>0.5983430433286685</v>
      </c>
      <c r="J1025" s="90">
        <f t="shared" si="107"/>
        <v>0.5983430433286685</v>
      </c>
      <c r="K1025" s="90">
        <f t="shared" si="108"/>
        <v>0.3580143974998129</v>
      </c>
      <c r="L1025" s="91">
        <f t="shared" si="109"/>
        <v>4.7809116344353364E-3</v>
      </c>
    </row>
    <row r="1026" spans="4:12" x14ac:dyDescent="0.3">
      <c r="D1026" s="199">
        <v>44950</v>
      </c>
      <c r="E1026" s="137">
        <v>123.7282</v>
      </c>
      <c r="F1026" s="200">
        <f t="shared" si="110"/>
        <v>125.23458275603915</v>
      </c>
      <c r="G1026" s="90">
        <f t="shared" si="111"/>
        <v>0.52672102498569273</v>
      </c>
      <c r="H1026" s="90">
        <f t="shared" si="112"/>
        <v>125.76130378102484</v>
      </c>
      <c r="I1026" s="90">
        <f t="shared" si="106"/>
        <v>-2.0331037810248347</v>
      </c>
      <c r="J1026" s="90">
        <f t="shared" si="107"/>
        <v>2.0331037810248347</v>
      </c>
      <c r="K1026" s="90">
        <f t="shared" si="108"/>
        <v>4.1335109844174793</v>
      </c>
      <c r="L1026" s="91">
        <f t="shared" si="109"/>
        <v>1.6432016153349313E-2</v>
      </c>
    </row>
    <row r="1027" spans="4:12" x14ac:dyDescent="0.3">
      <c r="D1027" s="199">
        <v>44951</v>
      </c>
      <c r="E1027" s="137">
        <v>123.7184</v>
      </c>
      <c r="F1027" s="200">
        <f t="shared" si="110"/>
        <v>124.14761681998856</v>
      </c>
      <c r="G1027" s="90">
        <f t="shared" si="111"/>
        <v>0.36535232888206459</v>
      </c>
      <c r="H1027" s="90">
        <f t="shared" si="112"/>
        <v>124.51296914887062</v>
      </c>
      <c r="I1027" s="90">
        <f t="shared" si="106"/>
        <v>-0.79456914887062169</v>
      </c>
      <c r="J1027" s="90">
        <f t="shared" si="107"/>
        <v>0.79456914887062169</v>
      </c>
      <c r="K1027" s="90">
        <f t="shared" si="108"/>
        <v>0.63134013233698416</v>
      </c>
      <c r="L1027" s="91">
        <f t="shared" si="109"/>
        <v>6.4224007816995827E-3</v>
      </c>
    </row>
    <row r="1028" spans="4:12" x14ac:dyDescent="0.3">
      <c r="D1028" s="199">
        <v>44952</v>
      </c>
      <c r="E1028" s="137">
        <v>124.4111</v>
      </c>
      <c r="F1028" s="200">
        <f t="shared" si="110"/>
        <v>124.14922186310567</v>
      </c>
      <c r="G1028" s="90">
        <f t="shared" si="111"/>
        <v>0.32897760030556911</v>
      </c>
      <c r="H1028" s="90">
        <f t="shared" si="112"/>
        <v>124.47819946341123</v>
      </c>
      <c r="I1028" s="90">
        <f t="shared" ref="I1028:I1091" si="113">E1028-H1028</f>
        <v>-6.7099463411224747E-2</v>
      </c>
      <c r="J1028" s="90">
        <f t="shared" ref="J1028:J1091" si="114">ABS(I1028)</f>
        <v>6.7099463411224747E-2</v>
      </c>
      <c r="K1028" s="90">
        <f t="shared" ref="K1028:K1091" si="115">I1028^2</f>
        <v>4.5023379900742885E-3</v>
      </c>
      <c r="L1028" s="91">
        <f t="shared" ref="L1028:L1091" si="116">J1028/E1028</f>
        <v>5.3933663002115359E-4</v>
      </c>
    </row>
    <row r="1029" spans="4:12" x14ac:dyDescent="0.3">
      <c r="D1029" s="199">
        <v>44953</v>
      </c>
      <c r="E1029" s="137">
        <v>124.4111</v>
      </c>
      <c r="F1029" s="200">
        <f t="shared" ref="F1029:F1092" si="117">alpha*(E1029)+(1-alpha)*(E1028+G1028)</f>
        <v>124.67428208024447</v>
      </c>
      <c r="G1029" s="90">
        <f t="shared" ref="G1029:G1092" si="118">beta*(F1029-F1028)+(1-beta)*G1028</f>
        <v>0.3485858619888923</v>
      </c>
      <c r="H1029" s="90">
        <f t="shared" si="112"/>
        <v>125.02286794223336</v>
      </c>
      <c r="I1029" s="90">
        <f t="shared" si="113"/>
        <v>-0.61176794223335662</v>
      </c>
      <c r="J1029" s="90">
        <f t="shared" si="114"/>
        <v>0.61176794223335662</v>
      </c>
      <c r="K1029" s="90">
        <f t="shared" si="115"/>
        <v>0.37426001514443558</v>
      </c>
      <c r="L1029" s="91">
        <f t="shared" si="116"/>
        <v>4.9173099685908784E-3</v>
      </c>
    </row>
    <row r="1030" spans="4:12" x14ac:dyDescent="0.3">
      <c r="D1030" s="199">
        <v>44956</v>
      </c>
      <c r="E1030" s="137">
        <v>123.2794</v>
      </c>
      <c r="F1030" s="200">
        <f t="shared" si="117"/>
        <v>124.46362868959112</v>
      </c>
      <c r="G1030" s="90">
        <f t="shared" si="118"/>
        <v>0.29266193672466823</v>
      </c>
      <c r="H1030" s="90">
        <f t="shared" si="112"/>
        <v>124.75629062631579</v>
      </c>
      <c r="I1030" s="90">
        <f t="shared" si="113"/>
        <v>-1.476890626315793</v>
      </c>
      <c r="J1030" s="90">
        <f t="shared" si="114"/>
        <v>1.476890626315793</v>
      </c>
      <c r="K1030" s="90">
        <f t="shared" si="115"/>
        <v>2.1812059220994553</v>
      </c>
      <c r="L1030" s="91">
        <f t="shared" si="116"/>
        <v>1.1980027695752843E-2</v>
      </c>
    </row>
    <row r="1031" spans="4:12" x14ac:dyDescent="0.3">
      <c r="D1031" s="199">
        <v>44957</v>
      </c>
      <c r="E1031" s="137">
        <v>124.21599999999999</v>
      </c>
      <c r="F1031" s="200">
        <f t="shared" si="117"/>
        <v>123.70084954937974</v>
      </c>
      <c r="G1031" s="90">
        <f t="shared" si="118"/>
        <v>0.18711782903106355</v>
      </c>
      <c r="H1031" s="90">
        <f t="shared" si="112"/>
        <v>123.88796737841081</v>
      </c>
      <c r="I1031" s="90">
        <f t="shared" si="113"/>
        <v>0.32803262158918756</v>
      </c>
      <c r="J1031" s="90">
        <f t="shared" si="114"/>
        <v>0.32803262158918756</v>
      </c>
      <c r="K1031" s="90">
        <f t="shared" si="115"/>
        <v>0.10760540082667512</v>
      </c>
      <c r="L1031" s="91">
        <f t="shared" si="116"/>
        <v>2.6408242222353607E-3</v>
      </c>
    </row>
    <row r="1032" spans="4:12" x14ac:dyDescent="0.3">
      <c r="D1032" s="199">
        <v>44958</v>
      </c>
      <c r="E1032" s="137">
        <v>126.3329</v>
      </c>
      <c r="F1032" s="200">
        <f t="shared" si="117"/>
        <v>124.78907426322486</v>
      </c>
      <c r="G1032" s="90">
        <f t="shared" si="118"/>
        <v>0.27722851751246941</v>
      </c>
      <c r="H1032" s="90">
        <f t="shared" si="112"/>
        <v>125.06630278073733</v>
      </c>
      <c r="I1032" s="90">
        <f t="shared" si="113"/>
        <v>1.266597219262664</v>
      </c>
      <c r="J1032" s="90">
        <f t="shared" si="114"/>
        <v>1.266597219262664</v>
      </c>
      <c r="K1032" s="90">
        <f t="shared" si="115"/>
        <v>1.6042685158439129</v>
      </c>
      <c r="L1032" s="91">
        <f t="shared" si="116"/>
        <v>1.0025869898202797E-2</v>
      </c>
    </row>
    <row r="1033" spans="4:12" x14ac:dyDescent="0.3">
      <c r="D1033" s="199">
        <v>44959</v>
      </c>
      <c r="E1033" s="137">
        <v>125.9036</v>
      </c>
      <c r="F1033" s="200">
        <f t="shared" si="117"/>
        <v>126.46882281400997</v>
      </c>
      <c r="G1033" s="90">
        <f t="shared" si="118"/>
        <v>0.41748052083973308</v>
      </c>
      <c r="H1033" s="90">
        <f t="shared" si="112"/>
        <v>126.8863033348497</v>
      </c>
      <c r="I1033" s="90">
        <f t="shared" si="113"/>
        <v>-0.98270333484970251</v>
      </c>
      <c r="J1033" s="90">
        <f t="shared" si="114"/>
        <v>0.98270333484970251</v>
      </c>
      <c r="K1033" s="90">
        <f t="shared" si="115"/>
        <v>0.9657058443247265</v>
      </c>
      <c r="L1033" s="91">
        <f t="shared" si="116"/>
        <v>7.8052044171072355E-3</v>
      </c>
    </row>
    <row r="1034" spans="4:12" x14ac:dyDescent="0.3">
      <c r="D1034" s="199">
        <v>44960</v>
      </c>
      <c r="E1034" s="137">
        <v>124.48909999999999</v>
      </c>
      <c r="F1034" s="200">
        <f t="shared" si="117"/>
        <v>125.95468441667178</v>
      </c>
      <c r="G1034" s="90">
        <f t="shared" si="118"/>
        <v>0.32431862902194114</v>
      </c>
      <c r="H1034" s="90">
        <f t="shared" si="112"/>
        <v>126.27900304569373</v>
      </c>
      <c r="I1034" s="90">
        <f t="shared" si="113"/>
        <v>-1.7899030456937339</v>
      </c>
      <c r="J1034" s="90">
        <f t="shared" si="114"/>
        <v>1.7899030456937339</v>
      </c>
      <c r="K1034" s="90">
        <f t="shared" si="115"/>
        <v>3.2037529129837048</v>
      </c>
      <c r="L1034" s="91">
        <f t="shared" si="116"/>
        <v>1.4377990086631954E-2</v>
      </c>
    </row>
    <row r="1035" spans="4:12" x14ac:dyDescent="0.3">
      <c r="D1035" s="199">
        <v>44963</v>
      </c>
      <c r="E1035" s="137">
        <v>122.6551</v>
      </c>
      <c r="F1035" s="200">
        <f t="shared" si="117"/>
        <v>124.38175490321755</v>
      </c>
      <c r="G1035" s="90">
        <f t="shared" si="118"/>
        <v>0.13459381477432431</v>
      </c>
      <c r="H1035" s="90">
        <f t="shared" si="112"/>
        <v>124.51634871799187</v>
      </c>
      <c r="I1035" s="90">
        <f t="shared" si="113"/>
        <v>-1.8612487179918702</v>
      </c>
      <c r="J1035" s="90">
        <f t="shared" si="114"/>
        <v>1.8612487179918702</v>
      </c>
      <c r="K1035" s="90">
        <f t="shared" si="115"/>
        <v>3.4642467902263805</v>
      </c>
      <c r="L1035" s="91">
        <f t="shared" si="116"/>
        <v>1.5174654115416889E-2</v>
      </c>
    </row>
    <row r="1036" spans="4:12" x14ac:dyDescent="0.3">
      <c r="D1036" s="199">
        <v>44964</v>
      </c>
      <c r="E1036" s="137">
        <v>122.2649</v>
      </c>
      <c r="F1036" s="200">
        <f t="shared" si="117"/>
        <v>122.68473505181946</v>
      </c>
      <c r="G1036" s="90">
        <f t="shared" si="118"/>
        <v>-4.8567551842917736E-2</v>
      </c>
      <c r="H1036" s="90">
        <f t="shared" si="112"/>
        <v>122.63616749997654</v>
      </c>
      <c r="I1036" s="90">
        <f t="shared" si="113"/>
        <v>-0.37126749997653974</v>
      </c>
      <c r="J1036" s="90">
        <f t="shared" si="114"/>
        <v>0.37126749997653974</v>
      </c>
      <c r="K1036" s="90">
        <f t="shared" si="115"/>
        <v>0.13783955653882993</v>
      </c>
      <c r="L1036" s="91">
        <f t="shared" si="116"/>
        <v>3.0365828621013858E-3</v>
      </c>
    </row>
    <row r="1037" spans="4:12" x14ac:dyDescent="0.3">
      <c r="D1037" s="199">
        <v>44965</v>
      </c>
      <c r="E1037" s="137">
        <v>119.9041</v>
      </c>
      <c r="F1037" s="200">
        <f t="shared" si="117"/>
        <v>121.75388595852567</v>
      </c>
      <c r="G1037" s="90">
        <f t="shared" si="118"/>
        <v>-0.1367957059880047</v>
      </c>
      <c r="H1037" s="90">
        <f t="shared" si="112"/>
        <v>121.61709025253766</v>
      </c>
      <c r="I1037" s="90">
        <f t="shared" si="113"/>
        <v>-1.712990252537665</v>
      </c>
      <c r="J1037" s="90">
        <f t="shared" si="114"/>
        <v>1.712990252537665</v>
      </c>
      <c r="K1037" s="90">
        <f t="shared" si="115"/>
        <v>2.9343356052890535</v>
      </c>
      <c r="L1037" s="91">
        <f t="shared" si="116"/>
        <v>1.4286335934614956E-2</v>
      </c>
    </row>
    <row r="1038" spans="4:12" x14ac:dyDescent="0.3">
      <c r="D1038" s="199">
        <v>44966</v>
      </c>
      <c r="E1038" s="137">
        <v>119.1919</v>
      </c>
      <c r="F1038" s="200">
        <f t="shared" si="117"/>
        <v>119.65222343520961</v>
      </c>
      <c r="G1038" s="90">
        <f t="shared" si="118"/>
        <v>-0.33328238772081076</v>
      </c>
      <c r="H1038" s="90">
        <f t="shared" si="112"/>
        <v>119.31894104748879</v>
      </c>
      <c r="I1038" s="90">
        <f t="shared" si="113"/>
        <v>-0.12704104748878819</v>
      </c>
      <c r="J1038" s="90">
        <f t="shared" si="114"/>
        <v>0.12704104748878819</v>
      </c>
      <c r="K1038" s="90">
        <f t="shared" si="115"/>
        <v>1.6139427747048539E-2</v>
      </c>
      <c r="L1038" s="91">
        <f t="shared" si="116"/>
        <v>1.0658530276704053E-3</v>
      </c>
    </row>
    <row r="1039" spans="4:12" x14ac:dyDescent="0.3">
      <c r="D1039" s="199">
        <v>44967</v>
      </c>
      <c r="E1039" s="137">
        <v>119.2407</v>
      </c>
      <c r="F1039" s="200">
        <f t="shared" si="117"/>
        <v>118.93503408982336</v>
      </c>
      <c r="G1039" s="90">
        <f t="shared" si="118"/>
        <v>-0.37167308348735423</v>
      </c>
      <c r="H1039" s="90">
        <f t="shared" si="112"/>
        <v>118.56336100633601</v>
      </c>
      <c r="I1039" s="90">
        <f t="shared" si="113"/>
        <v>0.67733899366399442</v>
      </c>
      <c r="J1039" s="90">
        <f t="shared" si="114"/>
        <v>0.67733899366399442</v>
      </c>
      <c r="K1039" s="90">
        <f t="shared" si="115"/>
        <v>0.45878811233775268</v>
      </c>
      <c r="L1039" s="91">
        <f t="shared" si="116"/>
        <v>5.6804345635675935E-3</v>
      </c>
    </row>
    <row r="1040" spans="4:12" x14ac:dyDescent="0.3">
      <c r="D1040" s="199">
        <v>44970</v>
      </c>
      <c r="E1040" s="137">
        <v>122.08929999999999</v>
      </c>
      <c r="F1040" s="200">
        <f t="shared" si="117"/>
        <v>119.51308153321013</v>
      </c>
      <c r="G1040" s="90">
        <f t="shared" si="118"/>
        <v>-0.27670103079994224</v>
      </c>
      <c r="H1040" s="90">
        <f t="shared" si="112"/>
        <v>119.23638050241019</v>
      </c>
      <c r="I1040" s="90">
        <f t="shared" si="113"/>
        <v>2.8529194975898093</v>
      </c>
      <c r="J1040" s="90">
        <f t="shared" si="114"/>
        <v>2.8529194975898093</v>
      </c>
      <c r="K1040" s="90">
        <f t="shared" si="115"/>
        <v>8.1391496597280906</v>
      </c>
      <c r="L1040" s="91">
        <f t="shared" si="116"/>
        <v>2.3367481815276273E-2</v>
      </c>
    </row>
    <row r="1041" spans="4:12" x14ac:dyDescent="0.3">
      <c r="D1041" s="199">
        <v>44971</v>
      </c>
      <c r="E1041" s="137">
        <v>123.11360000000001</v>
      </c>
      <c r="F1041" s="200">
        <f t="shared" si="117"/>
        <v>122.07279917536005</v>
      </c>
      <c r="G1041" s="90">
        <f t="shared" si="118"/>
        <v>6.9408364950439838E-3</v>
      </c>
      <c r="H1041" s="90">
        <f t="shared" si="112"/>
        <v>122.07974001185509</v>
      </c>
      <c r="I1041" s="90">
        <f t="shared" si="113"/>
        <v>1.0338599881449113</v>
      </c>
      <c r="J1041" s="90">
        <f t="shared" si="114"/>
        <v>1.0338599881449113</v>
      </c>
      <c r="K1041" s="90">
        <f t="shared" si="115"/>
        <v>1.0688664750869961</v>
      </c>
      <c r="L1041" s="91">
        <f t="shared" si="116"/>
        <v>8.3976099159224597E-3</v>
      </c>
    </row>
    <row r="1042" spans="4:12" x14ac:dyDescent="0.3">
      <c r="D1042" s="199">
        <v>44972</v>
      </c>
      <c r="E1042" s="137">
        <v>124.3623</v>
      </c>
      <c r="F1042" s="200">
        <f t="shared" si="117"/>
        <v>123.36889266919606</v>
      </c>
      <c r="G1042" s="90">
        <f t="shared" si="118"/>
        <v>0.13585610222914069</v>
      </c>
      <c r="H1042" s="90">
        <f t="shared" si="112"/>
        <v>123.5047487714252</v>
      </c>
      <c r="I1042" s="90">
        <f t="shared" si="113"/>
        <v>0.85755122857480615</v>
      </c>
      <c r="J1042" s="90">
        <f t="shared" si="114"/>
        <v>0.85755122857480615</v>
      </c>
      <c r="K1042" s="90">
        <f t="shared" si="115"/>
        <v>0.73539410963015939</v>
      </c>
      <c r="L1042" s="91">
        <f t="shared" si="116"/>
        <v>6.895588362186982E-3</v>
      </c>
    </row>
    <row r="1043" spans="4:12" x14ac:dyDescent="0.3">
      <c r="D1043" s="199">
        <v>44973</v>
      </c>
      <c r="E1043" s="137">
        <v>121.3381</v>
      </c>
      <c r="F1043" s="200">
        <f t="shared" si="117"/>
        <v>123.86614488178333</v>
      </c>
      <c r="G1043" s="90">
        <f t="shared" si="118"/>
        <v>0.17199571326495364</v>
      </c>
      <c r="H1043" s="90">
        <f t="shared" si="112"/>
        <v>124.03814059504828</v>
      </c>
      <c r="I1043" s="90">
        <f t="shared" si="113"/>
        <v>-2.7000405950482786</v>
      </c>
      <c r="J1043" s="90">
        <f t="shared" si="114"/>
        <v>2.7000405950482786</v>
      </c>
      <c r="K1043" s="90">
        <f t="shared" si="115"/>
        <v>7.2902192149086629</v>
      </c>
      <c r="L1043" s="91">
        <f t="shared" si="116"/>
        <v>2.2252207633449664E-2</v>
      </c>
    </row>
    <row r="1044" spans="4:12" x14ac:dyDescent="0.3">
      <c r="D1044" s="199">
        <v>44974</v>
      </c>
      <c r="E1044" s="137">
        <v>121.7869</v>
      </c>
      <c r="F1044" s="200">
        <f t="shared" si="117"/>
        <v>121.56545657061197</v>
      </c>
      <c r="G1044" s="90">
        <f t="shared" si="118"/>
        <v>-7.5272689178677354E-2</v>
      </c>
      <c r="H1044" s="90">
        <f t="shared" si="112"/>
        <v>121.4901838814333</v>
      </c>
      <c r="I1044" s="90">
        <f t="shared" si="113"/>
        <v>0.29671611856670665</v>
      </c>
      <c r="J1044" s="90">
        <f t="shared" si="114"/>
        <v>0.29671611856670665</v>
      </c>
      <c r="K1044" s="90">
        <f t="shared" si="115"/>
        <v>8.8040455017291921E-2</v>
      </c>
      <c r="L1044" s="91">
        <f t="shared" si="116"/>
        <v>2.4363549656548169E-3</v>
      </c>
    </row>
    <row r="1045" spans="4:12" x14ac:dyDescent="0.3">
      <c r="D1045" s="199">
        <v>44978</v>
      </c>
      <c r="E1045" s="137">
        <v>118.1383</v>
      </c>
      <c r="F1045" s="200">
        <f t="shared" si="117"/>
        <v>120.99696184865708</v>
      </c>
      <c r="G1045" s="90">
        <f t="shared" si="118"/>
        <v>-0.12459489245629879</v>
      </c>
      <c r="H1045" s="90">
        <f t="shared" si="112"/>
        <v>120.87236695620078</v>
      </c>
      <c r="I1045" s="90">
        <f t="shared" si="113"/>
        <v>-2.7340669562007776</v>
      </c>
      <c r="J1045" s="90">
        <f t="shared" si="114"/>
        <v>2.7340669562007776</v>
      </c>
      <c r="K1045" s="90">
        <f t="shared" si="115"/>
        <v>7.4751221209889849</v>
      </c>
      <c r="L1045" s="91">
        <f t="shared" si="116"/>
        <v>2.3142934646941574E-2</v>
      </c>
    </row>
    <row r="1046" spans="4:12" x14ac:dyDescent="0.3">
      <c r="D1046" s="199">
        <v>44979</v>
      </c>
      <c r="E1046" s="137">
        <v>116.96769999999999</v>
      </c>
      <c r="F1046" s="200">
        <f t="shared" si="117"/>
        <v>117.80450408603497</v>
      </c>
      <c r="G1046" s="90">
        <f t="shared" si="118"/>
        <v>-0.43138117947288013</v>
      </c>
      <c r="H1046" s="90">
        <f t="shared" si="112"/>
        <v>117.37312290656209</v>
      </c>
      <c r="I1046" s="90">
        <f t="shared" si="113"/>
        <v>-0.40542290656209445</v>
      </c>
      <c r="J1046" s="90">
        <f t="shared" si="114"/>
        <v>0.40542290656209445</v>
      </c>
      <c r="K1046" s="90">
        <f t="shared" si="115"/>
        <v>0.16436773316525677</v>
      </c>
      <c r="L1046" s="91">
        <f t="shared" si="116"/>
        <v>3.4661099308791613E-3</v>
      </c>
    </row>
    <row r="1047" spans="4:12" x14ac:dyDescent="0.3">
      <c r="D1047" s="199">
        <v>44980</v>
      </c>
      <c r="E1047" s="137">
        <v>117.0262</v>
      </c>
      <c r="F1047" s="200">
        <f t="shared" si="117"/>
        <v>116.63429505642171</v>
      </c>
      <c r="G1047" s="90">
        <f t="shared" si="118"/>
        <v>-0.50526396448691824</v>
      </c>
      <c r="H1047" s="90">
        <f t="shared" si="112"/>
        <v>116.12903109193479</v>
      </c>
      <c r="I1047" s="90">
        <f t="shared" si="113"/>
        <v>0.89716890806521121</v>
      </c>
      <c r="J1047" s="90">
        <f t="shared" si="114"/>
        <v>0.89716890806521121</v>
      </c>
      <c r="K1047" s="90">
        <f t="shared" si="115"/>
        <v>0.80491204959892337</v>
      </c>
      <c r="L1047" s="91">
        <f t="shared" si="116"/>
        <v>7.6663935773802041E-3</v>
      </c>
    </row>
    <row r="1048" spans="4:12" x14ac:dyDescent="0.3">
      <c r="D1048" s="199">
        <v>44981</v>
      </c>
      <c r="E1048" s="137">
        <v>115.1532</v>
      </c>
      <c r="F1048" s="200">
        <f t="shared" si="117"/>
        <v>116.24738882841048</v>
      </c>
      <c r="G1048" s="90">
        <f t="shared" si="118"/>
        <v>-0.49342819083934913</v>
      </c>
      <c r="H1048" s="90">
        <f t="shared" si="112"/>
        <v>115.75396063757113</v>
      </c>
      <c r="I1048" s="90">
        <f t="shared" si="113"/>
        <v>-0.60076063757112763</v>
      </c>
      <c r="J1048" s="90">
        <f t="shared" si="114"/>
        <v>0.60076063757112763</v>
      </c>
      <c r="K1048" s="90">
        <f t="shared" si="115"/>
        <v>0.36091334365486777</v>
      </c>
      <c r="L1048" s="91">
        <f t="shared" si="116"/>
        <v>5.2170555188316746E-3</v>
      </c>
    </row>
    <row r="1049" spans="4:12" x14ac:dyDescent="0.3">
      <c r="D1049" s="199">
        <v>44984</v>
      </c>
      <c r="E1049" s="137">
        <v>115.63120000000001</v>
      </c>
      <c r="F1049" s="200">
        <f t="shared" si="117"/>
        <v>114.85405744732853</v>
      </c>
      <c r="G1049" s="90">
        <f t="shared" si="118"/>
        <v>-0.58341850986360921</v>
      </c>
      <c r="H1049" s="90">
        <f t="shared" si="112"/>
        <v>114.27063893746492</v>
      </c>
      <c r="I1049" s="90">
        <f t="shared" si="113"/>
        <v>1.3605610625350835</v>
      </c>
      <c r="J1049" s="90">
        <f t="shared" si="114"/>
        <v>1.3605610625350835</v>
      </c>
      <c r="K1049" s="90">
        <f t="shared" si="115"/>
        <v>1.8511264048865952</v>
      </c>
      <c r="L1049" s="91">
        <f t="shared" si="116"/>
        <v>1.1766383662325422E-2</v>
      </c>
    </row>
    <row r="1050" spans="4:12" x14ac:dyDescent="0.3">
      <c r="D1050" s="199">
        <v>44985</v>
      </c>
      <c r="E1050" s="137">
        <v>115.8848</v>
      </c>
      <c r="F1050" s="200">
        <f t="shared" si="117"/>
        <v>115.21518519210912</v>
      </c>
      <c r="G1050" s="90">
        <f t="shared" si="118"/>
        <v>-0.48896388439918942</v>
      </c>
      <c r="H1050" s="90">
        <f t="shared" si="112"/>
        <v>114.72622130770993</v>
      </c>
      <c r="I1050" s="90">
        <f t="shared" si="113"/>
        <v>1.1585786922900638</v>
      </c>
      <c r="J1050" s="90">
        <f t="shared" si="114"/>
        <v>1.1585786922900638</v>
      </c>
      <c r="K1050" s="90">
        <f t="shared" si="115"/>
        <v>1.3423045862285543</v>
      </c>
      <c r="L1050" s="91">
        <f t="shared" si="116"/>
        <v>9.997676073911884E-3</v>
      </c>
    </row>
    <row r="1051" spans="4:12" x14ac:dyDescent="0.3">
      <c r="D1051" s="199">
        <v>44986</v>
      </c>
      <c r="E1051" s="137">
        <v>115.68</v>
      </c>
      <c r="F1051" s="200">
        <f t="shared" si="117"/>
        <v>115.45266889248066</v>
      </c>
      <c r="G1051" s="90">
        <f t="shared" si="118"/>
        <v>-0.41631912592211634</v>
      </c>
      <c r="H1051" s="90">
        <f t="shared" si="112"/>
        <v>115.03634976655854</v>
      </c>
      <c r="I1051" s="90">
        <f t="shared" si="113"/>
        <v>0.64365023344146266</v>
      </c>
      <c r="J1051" s="90">
        <f t="shared" si="114"/>
        <v>0.64365023344146266</v>
      </c>
      <c r="K1051" s="90">
        <f t="shared" si="115"/>
        <v>0.41428562300924937</v>
      </c>
      <c r="L1051" s="91">
        <f t="shared" si="116"/>
        <v>5.5640580345907905E-3</v>
      </c>
    </row>
    <row r="1052" spans="4:12" x14ac:dyDescent="0.3">
      <c r="D1052" s="199">
        <v>44987</v>
      </c>
      <c r="E1052" s="137">
        <v>116.6555</v>
      </c>
      <c r="F1052" s="200">
        <f t="shared" si="117"/>
        <v>115.54204469926232</v>
      </c>
      <c r="G1052" s="90">
        <f t="shared" si="118"/>
        <v>-0.36574963265173865</v>
      </c>
      <c r="H1052" s="90">
        <f t="shared" si="112"/>
        <v>115.17629506661058</v>
      </c>
      <c r="I1052" s="90">
        <f t="shared" si="113"/>
        <v>1.4792049333894255</v>
      </c>
      <c r="J1052" s="90">
        <f t="shared" si="114"/>
        <v>1.4792049333894255</v>
      </c>
      <c r="K1052" s="90">
        <f t="shared" si="115"/>
        <v>2.1880472349636149</v>
      </c>
      <c r="L1052" s="91">
        <f t="shared" si="116"/>
        <v>1.2680113097020076E-2</v>
      </c>
    </row>
    <row r="1053" spans="4:12" x14ac:dyDescent="0.3">
      <c r="D1053" s="199">
        <v>44988</v>
      </c>
      <c r="E1053" s="137">
        <v>118.31870000000001</v>
      </c>
      <c r="F1053" s="200">
        <f t="shared" si="117"/>
        <v>116.69554029387862</v>
      </c>
      <c r="G1053" s="90">
        <f t="shared" si="118"/>
        <v>-0.21382510992493459</v>
      </c>
      <c r="H1053" s="90">
        <f t="shared" si="112"/>
        <v>116.48171518395368</v>
      </c>
      <c r="I1053" s="90">
        <f t="shared" si="113"/>
        <v>1.8369848160463249</v>
      </c>
      <c r="J1053" s="90">
        <f t="shared" si="114"/>
        <v>1.8369848160463249</v>
      </c>
      <c r="K1053" s="90">
        <f t="shared" si="115"/>
        <v>3.3745132143847503</v>
      </c>
      <c r="L1053" s="91">
        <f t="shared" si="116"/>
        <v>1.5525735289910426E-2</v>
      </c>
    </row>
    <row r="1054" spans="4:12" x14ac:dyDescent="0.3">
      <c r="D1054" s="199">
        <v>44991</v>
      </c>
      <c r="E1054" s="137">
        <v>117.5654</v>
      </c>
      <c r="F1054" s="200">
        <f t="shared" si="117"/>
        <v>117.99697991206006</v>
      </c>
      <c r="G1054" s="90">
        <f t="shared" si="118"/>
        <v>-6.2298637114297811E-2</v>
      </c>
      <c r="H1054" s="90">
        <f t="shared" si="112"/>
        <v>117.93468127494576</v>
      </c>
      <c r="I1054" s="90">
        <f t="shared" si="113"/>
        <v>-0.36928127494576302</v>
      </c>
      <c r="J1054" s="90">
        <f t="shared" si="114"/>
        <v>0.36928127494576302</v>
      </c>
      <c r="K1054" s="90">
        <f t="shared" si="115"/>
        <v>0.13636866002556822</v>
      </c>
      <c r="L1054" s="91">
        <f t="shared" si="116"/>
        <v>3.1410710544578849E-3</v>
      </c>
    </row>
    <row r="1055" spans="4:12" x14ac:dyDescent="0.3">
      <c r="D1055" s="199">
        <v>44992</v>
      </c>
      <c r="E1055" s="137">
        <v>116.9979</v>
      </c>
      <c r="F1055" s="200">
        <f t="shared" si="117"/>
        <v>117.40206109030856</v>
      </c>
      <c r="G1055" s="90">
        <f t="shared" si="118"/>
        <v>-0.1155606555780172</v>
      </c>
      <c r="H1055" s="90">
        <f t="shared" si="112"/>
        <v>117.28650043473054</v>
      </c>
      <c r="I1055" s="90">
        <f t="shared" si="113"/>
        <v>-0.2886004347305402</v>
      </c>
      <c r="J1055" s="90">
        <f t="shared" si="114"/>
        <v>0.2886004347305402</v>
      </c>
      <c r="K1055" s="90">
        <f t="shared" si="115"/>
        <v>8.3290210926656796E-2</v>
      </c>
      <c r="L1055" s="91">
        <f t="shared" si="116"/>
        <v>2.4667146566779421E-3</v>
      </c>
    </row>
    <row r="1056" spans="4:12" x14ac:dyDescent="0.3">
      <c r="D1056" s="199">
        <v>44993</v>
      </c>
      <c r="E1056" s="137">
        <v>117.2621</v>
      </c>
      <c r="F1056" s="200">
        <f t="shared" si="117"/>
        <v>116.95829147553759</v>
      </c>
      <c r="G1056" s="90">
        <f t="shared" si="118"/>
        <v>-0.14838155149731264</v>
      </c>
      <c r="H1056" s="90">
        <f t="shared" si="112"/>
        <v>116.80990992404028</v>
      </c>
      <c r="I1056" s="90">
        <f t="shared" si="113"/>
        <v>0.45219007595972016</v>
      </c>
      <c r="J1056" s="90">
        <f t="shared" si="114"/>
        <v>0.45219007595972016</v>
      </c>
      <c r="K1056" s="90">
        <f t="shared" si="115"/>
        <v>0.20447586479645749</v>
      </c>
      <c r="L1056" s="91">
        <f t="shared" si="116"/>
        <v>3.8562338211555153E-3</v>
      </c>
    </row>
    <row r="1057" spans="4:12" x14ac:dyDescent="0.3">
      <c r="D1057" s="199">
        <v>44994</v>
      </c>
      <c r="E1057" s="137">
        <v>115.3152</v>
      </c>
      <c r="F1057" s="200">
        <f t="shared" si="117"/>
        <v>116.75401475880216</v>
      </c>
      <c r="G1057" s="90">
        <f t="shared" si="118"/>
        <v>-0.15397106802112495</v>
      </c>
      <c r="H1057" s="90">
        <f t="shared" si="112"/>
        <v>116.60004369078104</v>
      </c>
      <c r="I1057" s="90">
        <f t="shared" si="113"/>
        <v>-1.284843690781031</v>
      </c>
      <c r="J1057" s="90">
        <f t="shared" si="114"/>
        <v>1.284843690781031</v>
      </c>
      <c r="K1057" s="90">
        <f t="shared" si="115"/>
        <v>1.6508233097398215</v>
      </c>
      <c r="L1057" s="91">
        <f t="shared" si="116"/>
        <v>1.1142015023006775E-2</v>
      </c>
    </row>
    <row r="1058" spans="4:12" x14ac:dyDescent="0.3">
      <c r="D1058" s="199">
        <v>44995</v>
      </c>
      <c r="E1058" s="137">
        <v>114.9434</v>
      </c>
      <c r="F1058" s="200">
        <f t="shared" si="117"/>
        <v>115.11766314558311</v>
      </c>
      <c r="G1058" s="90">
        <f t="shared" si="118"/>
        <v>-0.30220912254091731</v>
      </c>
      <c r="H1058" s="90">
        <f t="shared" si="112"/>
        <v>114.81545402304219</v>
      </c>
      <c r="I1058" s="90">
        <f t="shared" si="113"/>
        <v>0.12794597695780396</v>
      </c>
      <c r="J1058" s="90">
        <f t="shared" si="114"/>
        <v>0.12794597695780396</v>
      </c>
      <c r="K1058" s="90">
        <f t="shared" si="115"/>
        <v>1.6370173019686903E-2</v>
      </c>
      <c r="L1058" s="91">
        <f t="shared" si="116"/>
        <v>1.113121562071454E-3</v>
      </c>
    </row>
    <row r="1059" spans="4:12" x14ac:dyDescent="0.3">
      <c r="D1059" s="199">
        <v>44998</v>
      </c>
      <c r="E1059" s="137">
        <v>114.3271</v>
      </c>
      <c r="F1059" s="200">
        <f t="shared" si="117"/>
        <v>114.57837270196727</v>
      </c>
      <c r="G1059" s="90">
        <f t="shared" si="118"/>
        <v>-0.32591725464840959</v>
      </c>
      <c r="H1059" s="90">
        <f t="shared" si="112"/>
        <v>114.25245544731885</v>
      </c>
      <c r="I1059" s="90">
        <f t="shared" si="113"/>
        <v>7.4644552681149889E-2</v>
      </c>
      <c r="J1059" s="90">
        <f t="shared" si="114"/>
        <v>7.4644552681149889E-2</v>
      </c>
      <c r="K1059" s="90">
        <f t="shared" si="115"/>
        <v>5.5718092449689614E-3</v>
      </c>
      <c r="L1059" s="91">
        <f t="shared" si="116"/>
        <v>6.5290340331513599E-4</v>
      </c>
    </row>
    <row r="1060" spans="4:12" x14ac:dyDescent="0.3">
      <c r="D1060" s="199">
        <v>44999</v>
      </c>
      <c r="E1060" s="137">
        <v>116.4207</v>
      </c>
      <c r="F1060" s="200">
        <f t="shared" si="117"/>
        <v>114.48508619628129</v>
      </c>
      <c r="G1060" s="90">
        <f t="shared" si="118"/>
        <v>-0.30265417975216674</v>
      </c>
      <c r="H1060" s="90">
        <f t="shared" si="112"/>
        <v>114.18243201652912</v>
      </c>
      <c r="I1060" s="90">
        <f t="shared" si="113"/>
        <v>2.2382679834708767</v>
      </c>
      <c r="J1060" s="90">
        <f t="shared" si="114"/>
        <v>2.2382679834708767</v>
      </c>
      <c r="K1060" s="90">
        <f t="shared" si="115"/>
        <v>5.0098435658307849</v>
      </c>
      <c r="L1060" s="91">
        <f t="shared" si="116"/>
        <v>1.9225687386099522E-2</v>
      </c>
    </row>
    <row r="1061" spans="4:12" x14ac:dyDescent="0.3">
      <c r="D1061" s="199">
        <v>45000</v>
      </c>
      <c r="E1061" s="137">
        <v>115.6087</v>
      </c>
      <c r="F1061" s="200">
        <f t="shared" si="117"/>
        <v>116.01617665619827</v>
      </c>
      <c r="G1061" s="90">
        <f t="shared" si="118"/>
        <v>-0.11927971578525193</v>
      </c>
      <c r="H1061" s="90">
        <f t="shared" si="112"/>
        <v>115.89689694041301</v>
      </c>
      <c r="I1061" s="90">
        <f t="shared" si="113"/>
        <v>-0.28819694041301602</v>
      </c>
      <c r="J1061" s="90">
        <f t="shared" si="114"/>
        <v>0.28819694041301602</v>
      </c>
      <c r="K1061" s="90">
        <f t="shared" si="115"/>
        <v>8.3057476463423513E-2</v>
      </c>
      <c r="L1061" s="91">
        <f t="shared" si="116"/>
        <v>2.4928655059092962E-3</v>
      </c>
    </row>
    <row r="1062" spans="4:12" x14ac:dyDescent="0.3">
      <c r="D1062" s="199">
        <v>45001</v>
      </c>
      <c r="E1062" s="137">
        <v>118.03489999999999</v>
      </c>
      <c r="F1062" s="200">
        <f t="shared" si="117"/>
        <v>115.99851622737179</v>
      </c>
      <c r="G1062" s="90">
        <f t="shared" si="118"/>
        <v>-0.10911778708937414</v>
      </c>
      <c r="H1062" s="90">
        <f t="shared" si="112"/>
        <v>115.88939844028242</v>
      </c>
      <c r="I1062" s="90">
        <f t="shared" si="113"/>
        <v>2.1455015597175731</v>
      </c>
      <c r="J1062" s="90">
        <f t="shared" si="114"/>
        <v>2.1455015597175731</v>
      </c>
      <c r="K1062" s="90">
        <f t="shared" si="115"/>
        <v>4.6031769427505385</v>
      </c>
      <c r="L1062" s="91">
        <f t="shared" si="116"/>
        <v>1.8176840576114125E-2</v>
      </c>
    </row>
    <row r="1063" spans="4:12" x14ac:dyDescent="0.3">
      <c r="D1063" s="199">
        <v>45002</v>
      </c>
      <c r="E1063" s="137">
        <v>117.78060000000001</v>
      </c>
      <c r="F1063" s="200">
        <f t="shared" si="117"/>
        <v>117.89674577032851</v>
      </c>
      <c r="G1063" s="90">
        <f t="shared" si="118"/>
        <v>9.1616945915234574E-2</v>
      </c>
      <c r="H1063" s="90">
        <f t="shared" si="112"/>
        <v>117.98836271624374</v>
      </c>
      <c r="I1063" s="90">
        <f t="shared" si="113"/>
        <v>-0.20776271624373521</v>
      </c>
      <c r="J1063" s="90">
        <f t="shared" si="114"/>
        <v>0.20776271624373521</v>
      </c>
      <c r="K1063" s="90">
        <f t="shared" si="115"/>
        <v>4.3165346260974832E-2</v>
      </c>
      <c r="L1063" s="91">
        <f t="shared" si="116"/>
        <v>1.7639807934730779E-3</v>
      </c>
    </row>
    <row r="1064" spans="4:12" x14ac:dyDescent="0.3">
      <c r="D1064" s="199">
        <v>45005</v>
      </c>
      <c r="E1064" s="137">
        <v>118.57299999999999</v>
      </c>
      <c r="F1064" s="200">
        <f t="shared" si="117"/>
        <v>118.0123735567322</v>
      </c>
      <c r="G1064" s="90">
        <f t="shared" si="118"/>
        <v>9.4018029964080346E-2</v>
      </c>
      <c r="H1064" s="90">
        <f t="shared" si="112"/>
        <v>118.10639158669628</v>
      </c>
      <c r="I1064" s="90">
        <f t="shared" si="113"/>
        <v>0.46660841330371738</v>
      </c>
      <c r="J1064" s="90">
        <f t="shared" si="114"/>
        <v>0.46660841330371738</v>
      </c>
      <c r="K1064" s="90">
        <f t="shared" si="115"/>
        <v>0.21772341136581275</v>
      </c>
      <c r="L1064" s="91">
        <f t="shared" si="116"/>
        <v>3.9351995252183665E-3</v>
      </c>
    </row>
    <row r="1065" spans="4:12" x14ac:dyDescent="0.3">
      <c r="D1065" s="199">
        <v>45006</v>
      </c>
      <c r="E1065" s="137">
        <v>122.8874</v>
      </c>
      <c r="F1065" s="200">
        <f t="shared" si="117"/>
        <v>119.51109442397126</v>
      </c>
      <c r="G1065" s="90">
        <f t="shared" si="118"/>
        <v>0.23448831369157813</v>
      </c>
      <c r="H1065" s="90">
        <f t="shared" si="112"/>
        <v>119.74558273766283</v>
      </c>
      <c r="I1065" s="90">
        <f t="shared" si="113"/>
        <v>3.1418172623371703</v>
      </c>
      <c r="J1065" s="90">
        <f t="shared" si="114"/>
        <v>3.1418172623371703</v>
      </c>
      <c r="K1065" s="90">
        <f t="shared" si="115"/>
        <v>9.8710157099198312</v>
      </c>
      <c r="L1065" s="91">
        <f t="shared" si="116"/>
        <v>2.5566634678064394E-2</v>
      </c>
    </row>
    <row r="1066" spans="4:12" x14ac:dyDescent="0.3">
      <c r="D1066" s="199">
        <v>45007</v>
      </c>
      <c r="E1066" s="137">
        <v>116.90989999999999</v>
      </c>
      <c r="F1066" s="200">
        <f t="shared" si="117"/>
        <v>121.87949065095326</v>
      </c>
      <c r="G1066" s="90">
        <f t="shared" si="118"/>
        <v>0.44787910502062034</v>
      </c>
      <c r="H1066" s="90">
        <f t="shared" si="112"/>
        <v>122.32736975597388</v>
      </c>
      <c r="I1066" s="90">
        <f t="shared" si="113"/>
        <v>-5.4174697559738831</v>
      </c>
      <c r="J1066" s="90">
        <f t="shared" si="114"/>
        <v>5.4174697559738831</v>
      </c>
      <c r="K1066" s="90">
        <f t="shared" si="115"/>
        <v>29.348978556891726</v>
      </c>
      <c r="L1066" s="91">
        <f t="shared" si="116"/>
        <v>4.6338845178841855E-2</v>
      </c>
    </row>
    <row r="1067" spans="4:12" x14ac:dyDescent="0.3">
      <c r="D1067" s="199">
        <v>45008</v>
      </c>
      <c r="E1067" s="137">
        <v>118.348</v>
      </c>
      <c r="F1067" s="200">
        <f t="shared" si="117"/>
        <v>117.5558232840165</v>
      </c>
      <c r="G1067" s="90">
        <f t="shared" si="118"/>
        <v>-2.9275542175117797E-2</v>
      </c>
      <c r="H1067" s="90">
        <f t="shared" si="112"/>
        <v>117.52654774184138</v>
      </c>
      <c r="I1067" s="90">
        <f t="shared" si="113"/>
        <v>0.82145225815861522</v>
      </c>
      <c r="J1067" s="90">
        <f t="shared" si="114"/>
        <v>0.82145225815861522</v>
      </c>
      <c r="K1067" s="90">
        <f t="shared" si="115"/>
        <v>0.67478381243388819</v>
      </c>
      <c r="L1067" s="91">
        <f t="shared" si="116"/>
        <v>6.9409897772553424E-3</v>
      </c>
    </row>
    <row r="1068" spans="4:12" x14ac:dyDescent="0.3">
      <c r="D1068" s="199">
        <v>45009</v>
      </c>
      <c r="E1068" s="137">
        <v>118.0936</v>
      </c>
      <c r="F1068" s="200">
        <f t="shared" si="117"/>
        <v>118.27369956625991</v>
      </c>
      <c r="G1068" s="90">
        <f t="shared" si="118"/>
        <v>4.5439640266734936E-2</v>
      </c>
      <c r="H1068" s="90">
        <f t="shared" si="112"/>
        <v>118.31913920652664</v>
      </c>
      <c r="I1068" s="90">
        <f t="shared" si="113"/>
        <v>-0.22553920652664772</v>
      </c>
      <c r="J1068" s="90">
        <f t="shared" si="114"/>
        <v>0.22553920652664772</v>
      </c>
      <c r="K1068" s="90">
        <f t="shared" si="115"/>
        <v>5.0867933680669851E-2</v>
      </c>
      <c r="L1068" s="91">
        <f t="shared" si="116"/>
        <v>1.9098342884512601E-3</v>
      </c>
    </row>
    <row r="1069" spans="4:12" x14ac:dyDescent="0.3">
      <c r="D1069" s="199">
        <v>45012</v>
      </c>
      <c r="E1069" s="137">
        <v>115.2565</v>
      </c>
      <c r="F1069" s="200">
        <f t="shared" si="117"/>
        <v>117.56253171221339</v>
      </c>
      <c r="G1069" s="90">
        <f t="shared" si="118"/>
        <v>-3.0221109164590761E-2</v>
      </c>
      <c r="H1069" s="90">
        <f t="shared" si="112"/>
        <v>117.5323106030488</v>
      </c>
      <c r="I1069" s="90">
        <f t="shared" si="113"/>
        <v>-2.2758106030487966</v>
      </c>
      <c r="J1069" s="90">
        <f t="shared" si="114"/>
        <v>2.2758106030487966</v>
      </c>
      <c r="K1069" s="90">
        <f t="shared" si="115"/>
        <v>5.1793139009493272</v>
      </c>
      <c r="L1069" s="91">
        <f t="shared" si="116"/>
        <v>1.9745616108842422E-2</v>
      </c>
    </row>
    <row r="1070" spans="4:12" x14ac:dyDescent="0.3">
      <c r="D1070" s="199">
        <v>45013</v>
      </c>
      <c r="E1070" s="137">
        <v>115.3152</v>
      </c>
      <c r="F1070" s="200">
        <f t="shared" si="117"/>
        <v>115.24406311266834</v>
      </c>
      <c r="G1070" s="90">
        <f t="shared" si="118"/>
        <v>-0.25904585820263593</v>
      </c>
      <c r="H1070" s="90">
        <f t="shared" si="112"/>
        <v>114.9850172544657</v>
      </c>
      <c r="I1070" s="90">
        <f t="shared" si="113"/>
        <v>0.3301827455343016</v>
      </c>
      <c r="J1070" s="90">
        <f t="shared" si="114"/>
        <v>0.3301827455343016</v>
      </c>
      <c r="K1070" s="90">
        <f t="shared" si="115"/>
        <v>0.10902064544856936</v>
      </c>
      <c r="L1070" s="91">
        <f t="shared" si="116"/>
        <v>2.8633063597366315E-3</v>
      </c>
    </row>
    <row r="1071" spans="4:12" x14ac:dyDescent="0.3">
      <c r="D1071" s="199">
        <v>45014</v>
      </c>
      <c r="E1071" s="137">
        <v>117.8784</v>
      </c>
      <c r="F1071" s="200">
        <f t="shared" si="117"/>
        <v>115.6206033134379</v>
      </c>
      <c r="G1071" s="90">
        <f t="shared" si="118"/>
        <v>-0.19548725230541691</v>
      </c>
      <c r="H1071" s="90">
        <f t="shared" si="112"/>
        <v>115.42511606113248</v>
      </c>
      <c r="I1071" s="90">
        <f t="shared" si="113"/>
        <v>2.4532839388675143</v>
      </c>
      <c r="J1071" s="90">
        <f t="shared" si="114"/>
        <v>2.4532839388675143</v>
      </c>
      <c r="K1071" s="90">
        <f t="shared" si="115"/>
        <v>6.0186020847053054</v>
      </c>
      <c r="L1071" s="91">
        <f t="shared" si="116"/>
        <v>2.0811988785625818E-2</v>
      </c>
    </row>
    <row r="1072" spans="4:12" x14ac:dyDescent="0.3">
      <c r="D1072" s="199">
        <v>45015</v>
      </c>
      <c r="E1072" s="137">
        <v>117.4969</v>
      </c>
      <c r="F1072" s="200">
        <f t="shared" si="117"/>
        <v>117.64571019815568</v>
      </c>
      <c r="G1072" s="90">
        <f t="shared" si="118"/>
        <v>2.657216139690341E-2</v>
      </c>
      <c r="H1072" s="90">
        <f t="shared" si="112"/>
        <v>117.67228235955258</v>
      </c>
      <c r="I1072" s="90">
        <f t="shared" si="113"/>
        <v>-0.17538235955258585</v>
      </c>
      <c r="J1072" s="90">
        <f t="shared" si="114"/>
        <v>0.17538235955258585</v>
      </c>
      <c r="K1072" s="90">
        <f t="shared" si="115"/>
        <v>3.0758972042232501E-2</v>
      </c>
      <c r="L1072" s="91">
        <f t="shared" si="116"/>
        <v>1.492655206670013E-3</v>
      </c>
    </row>
    <row r="1073" spans="4:12" x14ac:dyDescent="0.3">
      <c r="D1073" s="199">
        <v>45016</v>
      </c>
      <c r="E1073" s="137">
        <v>119.98180000000001</v>
      </c>
      <c r="F1073" s="200">
        <f t="shared" si="117"/>
        <v>118.01513772911753</v>
      </c>
      <c r="G1073" s="90">
        <f t="shared" si="118"/>
        <v>6.0857698353397403E-2</v>
      </c>
      <c r="H1073" s="90">
        <f t="shared" si="112"/>
        <v>118.07599542747093</v>
      </c>
      <c r="I1073" s="90">
        <f t="shared" si="113"/>
        <v>1.9058045725290782</v>
      </c>
      <c r="J1073" s="90">
        <f t="shared" si="114"/>
        <v>1.9058045725290782</v>
      </c>
      <c r="K1073" s="90">
        <f t="shared" si="115"/>
        <v>3.6320910686727426</v>
      </c>
      <c r="L1073" s="91">
        <f t="shared" si="116"/>
        <v>1.5884113861678005E-2</v>
      </c>
    </row>
    <row r="1074" spans="4:12" x14ac:dyDescent="0.3">
      <c r="D1074" s="199">
        <v>45019</v>
      </c>
      <c r="E1074" s="137">
        <v>119.03279999999999</v>
      </c>
      <c r="F1074" s="200">
        <f t="shared" si="117"/>
        <v>119.84068615868274</v>
      </c>
      <c r="G1074" s="90">
        <f t="shared" si="118"/>
        <v>0.23732677147457937</v>
      </c>
      <c r="H1074" s="90">
        <f t="shared" si="112"/>
        <v>120.07801293015733</v>
      </c>
      <c r="I1074" s="90">
        <f t="shared" si="113"/>
        <v>-1.0452129301573336</v>
      </c>
      <c r="J1074" s="90">
        <f t="shared" si="114"/>
        <v>1.0452129301573336</v>
      </c>
      <c r="K1074" s="90">
        <f t="shared" si="115"/>
        <v>1.0924700693680791</v>
      </c>
      <c r="L1074" s="91">
        <f t="shared" si="116"/>
        <v>8.7808816574703255E-3</v>
      </c>
    </row>
    <row r="1075" spans="4:12" x14ac:dyDescent="0.3">
      <c r="D1075" s="199">
        <v>45020</v>
      </c>
      <c r="E1075" s="137">
        <v>121.009</v>
      </c>
      <c r="F1075" s="200">
        <f t="shared" si="117"/>
        <v>119.61790141717968</v>
      </c>
      <c r="G1075" s="90">
        <f t="shared" si="118"/>
        <v>0.19131562017681519</v>
      </c>
      <c r="H1075" s="90">
        <f t="shared" si="112"/>
        <v>119.80921703735649</v>
      </c>
      <c r="I1075" s="90">
        <f t="shared" si="113"/>
        <v>1.1997829626435106</v>
      </c>
      <c r="J1075" s="90">
        <f t="shared" si="114"/>
        <v>1.1997829626435106</v>
      </c>
      <c r="K1075" s="90">
        <f t="shared" si="115"/>
        <v>1.4394791574496395</v>
      </c>
      <c r="L1075" s="91">
        <f t="shared" si="116"/>
        <v>9.914824208476317E-3</v>
      </c>
    </row>
    <row r="1076" spans="4:12" x14ac:dyDescent="0.3">
      <c r="D1076" s="199">
        <v>45021</v>
      </c>
      <c r="E1076" s="137">
        <v>118.2795</v>
      </c>
      <c r="F1076" s="200">
        <f t="shared" si="117"/>
        <v>120.61615249614145</v>
      </c>
      <c r="G1076" s="90">
        <f t="shared" si="118"/>
        <v>0.27200916605531089</v>
      </c>
      <c r="H1076" s="90">
        <f t="shared" si="112"/>
        <v>120.88816166219677</v>
      </c>
      <c r="I1076" s="90">
        <f t="shared" si="113"/>
        <v>-2.6086616621967664</v>
      </c>
      <c r="J1076" s="90">
        <f t="shared" si="114"/>
        <v>2.6086616621967664</v>
      </c>
      <c r="K1076" s="90">
        <f t="shared" si="115"/>
        <v>6.8051156678151967</v>
      </c>
      <c r="L1076" s="91">
        <f t="shared" si="116"/>
        <v>2.2055061631109079E-2</v>
      </c>
    </row>
    <row r="1077" spans="4:12" x14ac:dyDescent="0.3">
      <c r="D1077" s="199">
        <v>45022</v>
      </c>
      <c r="E1077" s="137">
        <v>117.6143</v>
      </c>
      <c r="F1077" s="200">
        <f t="shared" si="117"/>
        <v>118.36406733284426</v>
      </c>
      <c r="G1077" s="90">
        <f t="shared" si="118"/>
        <v>1.9599733120060248E-2</v>
      </c>
      <c r="H1077" s="90">
        <f t="shared" si="112"/>
        <v>118.38366706596432</v>
      </c>
      <c r="I1077" s="90">
        <f t="shared" si="113"/>
        <v>-0.76936706596431748</v>
      </c>
      <c r="J1077" s="90">
        <f t="shared" si="114"/>
        <v>0.76936706596431748</v>
      </c>
      <c r="K1077" s="90">
        <f t="shared" si="115"/>
        <v>0.59192568219054242</v>
      </c>
      <c r="L1077" s="91">
        <f t="shared" si="116"/>
        <v>6.5414415250893594E-3</v>
      </c>
    </row>
    <row r="1078" spans="4:12" x14ac:dyDescent="0.3">
      <c r="D1078" s="199">
        <v>45026</v>
      </c>
      <c r="E1078" s="137">
        <v>119.2676</v>
      </c>
      <c r="F1078" s="200">
        <f t="shared" si="117"/>
        <v>117.96063978649606</v>
      </c>
      <c r="G1078" s="90">
        <f t="shared" si="118"/>
        <v>-2.2702994826765539E-2</v>
      </c>
      <c r="H1078" s="90">
        <f t="shared" si="112"/>
        <v>117.9379367916693</v>
      </c>
      <c r="I1078" s="90">
        <f t="shared" si="113"/>
        <v>1.3296632083307003</v>
      </c>
      <c r="J1078" s="90">
        <f t="shared" si="114"/>
        <v>1.3296632083307003</v>
      </c>
      <c r="K1078" s="90">
        <f t="shared" si="115"/>
        <v>1.7680042475882913</v>
      </c>
      <c r="L1078" s="91">
        <f t="shared" si="116"/>
        <v>1.1148570176063745E-2</v>
      </c>
    </row>
    <row r="1079" spans="4:12" x14ac:dyDescent="0.3">
      <c r="D1079" s="199">
        <v>45027</v>
      </c>
      <c r="E1079" s="137">
        <v>120.6275</v>
      </c>
      <c r="F1079" s="200">
        <f t="shared" si="117"/>
        <v>119.52141760413861</v>
      </c>
      <c r="G1079" s="90">
        <f t="shared" si="118"/>
        <v>0.13564508642016559</v>
      </c>
      <c r="H1079" s="90">
        <f t="shared" si="112"/>
        <v>119.65706269055877</v>
      </c>
      <c r="I1079" s="90">
        <f t="shared" si="113"/>
        <v>0.97043730944122331</v>
      </c>
      <c r="J1079" s="90">
        <f t="shared" si="114"/>
        <v>0.97043730944122331</v>
      </c>
      <c r="K1079" s="90">
        <f t="shared" si="115"/>
        <v>0.94174857155552061</v>
      </c>
      <c r="L1079" s="91">
        <f t="shared" si="116"/>
        <v>8.0449094065716629E-3</v>
      </c>
    </row>
    <row r="1080" spans="4:12" x14ac:dyDescent="0.3">
      <c r="D1080" s="199">
        <v>45028</v>
      </c>
      <c r="E1080" s="137">
        <v>120.97969999999999</v>
      </c>
      <c r="F1080" s="200">
        <f t="shared" si="117"/>
        <v>120.80645606913615</v>
      </c>
      <c r="G1080" s="90">
        <f t="shared" si="118"/>
        <v>0.25058442427790317</v>
      </c>
      <c r="H1080" s="90">
        <f t="shared" si="112"/>
        <v>121.05704049341405</v>
      </c>
      <c r="I1080" s="90">
        <f t="shared" si="113"/>
        <v>-7.73404934140558E-2</v>
      </c>
      <c r="J1080" s="90">
        <f t="shared" si="114"/>
        <v>7.73404934140558E-2</v>
      </c>
      <c r="K1080" s="90">
        <f t="shared" si="115"/>
        <v>5.9815519215296086E-3</v>
      </c>
      <c r="L1080" s="91">
        <f t="shared" si="116"/>
        <v>6.3928488344784954E-4</v>
      </c>
    </row>
    <row r="1081" spans="4:12" x14ac:dyDescent="0.3">
      <c r="D1081" s="199">
        <v>45029</v>
      </c>
      <c r="E1081" s="137">
        <v>123.6897</v>
      </c>
      <c r="F1081" s="200">
        <f t="shared" si="117"/>
        <v>121.72216753942232</v>
      </c>
      <c r="G1081" s="90">
        <f t="shared" si="118"/>
        <v>0.31709712887872976</v>
      </c>
      <c r="H1081" s="90">
        <f t="shared" si="112"/>
        <v>122.03926466830104</v>
      </c>
      <c r="I1081" s="90">
        <f t="shared" si="113"/>
        <v>1.650435331698958</v>
      </c>
      <c r="J1081" s="90">
        <f t="shared" si="114"/>
        <v>1.650435331698958</v>
      </c>
      <c r="K1081" s="90">
        <f t="shared" si="115"/>
        <v>2.7239367841202493</v>
      </c>
      <c r="L1081" s="91">
        <f t="shared" si="116"/>
        <v>1.3343353017259788E-2</v>
      </c>
    </row>
    <row r="1082" spans="4:12" x14ac:dyDescent="0.3">
      <c r="D1082" s="199">
        <v>45030</v>
      </c>
      <c r="E1082" s="137">
        <v>123.2201</v>
      </c>
      <c r="F1082" s="200">
        <f t="shared" si="117"/>
        <v>123.84945770310298</v>
      </c>
      <c r="G1082" s="90">
        <f t="shared" si="118"/>
        <v>0.49811643235892378</v>
      </c>
      <c r="H1082" s="90">
        <f t="shared" si="112"/>
        <v>124.34757413546191</v>
      </c>
      <c r="I1082" s="90">
        <f t="shared" si="113"/>
        <v>-1.1274741354619096</v>
      </c>
      <c r="J1082" s="90">
        <f t="shared" si="114"/>
        <v>1.1274741354619096</v>
      </c>
      <c r="K1082" s="90">
        <f t="shared" si="115"/>
        <v>1.2711979261355804</v>
      </c>
      <c r="L1082" s="91">
        <f t="shared" si="116"/>
        <v>9.1500829447623364E-3</v>
      </c>
    </row>
    <row r="1083" spans="4:12" x14ac:dyDescent="0.3">
      <c r="D1083" s="199">
        <v>45033</v>
      </c>
      <c r="E1083" s="137">
        <v>123.45489999999999</v>
      </c>
      <c r="F1083" s="200">
        <f t="shared" si="117"/>
        <v>123.66555314588715</v>
      </c>
      <c r="G1083" s="90">
        <f t="shared" si="118"/>
        <v>0.42991433340144741</v>
      </c>
      <c r="H1083" s="90">
        <f t="shared" si="112"/>
        <v>124.09546747928859</v>
      </c>
      <c r="I1083" s="90">
        <f t="shared" si="113"/>
        <v>-0.64056747928859181</v>
      </c>
      <c r="J1083" s="90">
        <f t="shared" si="114"/>
        <v>0.64056747928859181</v>
      </c>
      <c r="K1083" s="90">
        <f t="shared" si="115"/>
        <v>0.41032669552214052</v>
      </c>
      <c r="L1083" s="91">
        <f t="shared" si="116"/>
        <v>5.1886760208674733E-3</v>
      </c>
    </row>
    <row r="1084" spans="4:12" x14ac:dyDescent="0.3">
      <c r="D1084" s="199">
        <v>45034</v>
      </c>
      <c r="E1084" s="137">
        <v>123.4744</v>
      </c>
      <c r="F1084" s="200">
        <f t="shared" si="117"/>
        <v>123.80273146672116</v>
      </c>
      <c r="G1084" s="90">
        <f t="shared" si="118"/>
        <v>0.40064073214470375</v>
      </c>
      <c r="H1084" s="90">
        <f t="shared" si="112"/>
        <v>124.20337219886586</v>
      </c>
      <c r="I1084" s="90">
        <f t="shared" si="113"/>
        <v>-0.72897219886586129</v>
      </c>
      <c r="J1084" s="90">
        <f t="shared" si="114"/>
        <v>0.72897219886586129</v>
      </c>
      <c r="K1084" s="90">
        <f t="shared" si="115"/>
        <v>0.53140046671932883</v>
      </c>
      <c r="L1084" s="91">
        <f t="shared" si="116"/>
        <v>5.9038326881188426E-3</v>
      </c>
    </row>
    <row r="1085" spans="4:12" x14ac:dyDescent="0.3">
      <c r="D1085" s="199">
        <v>45035</v>
      </c>
      <c r="E1085" s="137">
        <v>122.9461</v>
      </c>
      <c r="F1085" s="200">
        <f t="shared" si="117"/>
        <v>123.68925258571578</v>
      </c>
      <c r="G1085" s="90">
        <f t="shared" si="118"/>
        <v>0.34922877082969561</v>
      </c>
      <c r="H1085" s="90">
        <f t="shared" si="112"/>
        <v>124.03848135654547</v>
      </c>
      <c r="I1085" s="90">
        <f t="shared" si="113"/>
        <v>-1.0923813565454736</v>
      </c>
      <c r="J1085" s="90">
        <f t="shared" si="114"/>
        <v>1.0923813565454736</v>
      </c>
      <c r="K1085" s="90">
        <f t="shared" si="115"/>
        <v>1.1932970281281292</v>
      </c>
      <c r="L1085" s="91">
        <f t="shared" si="116"/>
        <v>8.885042767078204E-3</v>
      </c>
    </row>
    <row r="1086" spans="4:12" x14ac:dyDescent="0.3">
      <c r="D1086" s="199">
        <v>45036</v>
      </c>
      <c r="E1086" s="137">
        <v>121.7526</v>
      </c>
      <c r="F1086" s="200">
        <f t="shared" si="117"/>
        <v>122.98678301666376</v>
      </c>
      <c r="G1086" s="90">
        <f t="shared" si="118"/>
        <v>0.24405893684152474</v>
      </c>
      <c r="H1086" s="90">
        <f t="shared" si="112"/>
        <v>123.23084195350529</v>
      </c>
      <c r="I1086" s="90">
        <f t="shared" si="113"/>
        <v>-1.4782419535052895</v>
      </c>
      <c r="J1086" s="90">
        <f t="shared" si="114"/>
        <v>1.4782419535052895</v>
      </c>
      <c r="K1086" s="90">
        <f t="shared" si="115"/>
        <v>2.1851992731031347</v>
      </c>
      <c r="L1086" s="91">
        <f t="shared" si="116"/>
        <v>1.2141358406352632E-2</v>
      </c>
    </row>
    <row r="1087" spans="4:12" x14ac:dyDescent="0.3">
      <c r="D1087" s="199">
        <v>45037</v>
      </c>
      <c r="E1087" s="137">
        <v>122.8092</v>
      </c>
      <c r="F1087" s="200">
        <f t="shared" si="117"/>
        <v>122.15916714947323</v>
      </c>
      <c r="G1087" s="90">
        <f t="shared" si="118"/>
        <v>0.13689145643831918</v>
      </c>
      <c r="H1087" s="90">
        <f t="shared" si="112"/>
        <v>122.29605860591155</v>
      </c>
      <c r="I1087" s="90">
        <f t="shared" si="113"/>
        <v>0.51314139408844994</v>
      </c>
      <c r="J1087" s="90">
        <f t="shared" si="114"/>
        <v>0.51314139408844994</v>
      </c>
      <c r="K1087" s="90">
        <f t="shared" si="115"/>
        <v>0.2633140903270379</v>
      </c>
      <c r="L1087" s="91">
        <f t="shared" si="116"/>
        <v>4.1783628106725713E-3</v>
      </c>
    </row>
    <row r="1088" spans="4:12" x14ac:dyDescent="0.3">
      <c r="D1088" s="199">
        <v>45040</v>
      </c>
      <c r="E1088" s="137">
        <v>124.33540000000001</v>
      </c>
      <c r="F1088" s="200">
        <f t="shared" si="117"/>
        <v>123.22395316515066</v>
      </c>
      <c r="G1088" s="90">
        <f t="shared" si="118"/>
        <v>0.22968091236222998</v>
      </c>
      <c r="H1088" s="90">
        <f t="shared" si="112"/>
        <v>123.45363407751289</v>
      </c>
      <c r="I1088" s="90">
        <f t="shared" si="113"/>
        <v>0.88176592248711927</v>
      </c>
      <c r="J1088" s="90">
        <f t="shared" si="114"/>
        <v>0.88176592248711927</v>
      </c>
      <c r="K1088" s="90">
        <f t="shared" si="115"/>
        <v>0.7775111420595604</v>
      </c>
      <c r="L1088" s="91">
        <f t="shared" si="116"/>
        <v>7.0918332388613314E-3</v>
      </c>
    </row>
    <row r="1089" spans="4:12" x14ac:dyDescent="0.3">
      <c r="D1089" s="199">
        <v>45041</v>
      </c>
      <c r="E1089" s="137">
        <v>121.958</v>
      </c>
      <c r="F1089" s="200">
        <f t="shared" si="117"/>
        <v>124.04366472988978</v>
      </c>
      <c r="G1089" s="90">
        <f t="shared" si="118"/>
        <v>0.28868397759991926</v>
      </c>
      <c r="H1089" s="90">
        <f t="shared" ref="H1089:H1152" si="119">F1089+G1089</f>
        <v>124.3323487074897</v>
      </c>
      <c r="I1089" s="90">
        <f t="shared" si="113"/>
        <v>-2.3743487074897018</v>
      </c>
      <c r="J1089" s="90">
        <f t="shared" si="114"/>
        <v>2.3743487074897018</v>
      </c>
      <c r="K1089" s="90">
        <f t="shared" si="115"/>
        <v>5.6375317847580177</v>
      </c>
      <c r="L1089" s="91">
        <f t="shared" si="116"/>
        <v>1.9468576948537215E-2</v>
      </c>
    </row>
    <row r="1090" spans="4:12" x14ac:dyDescent="0.3">
      <c r="D1090" s="199">
        <v>45042</v>
      </c>
      <c r="E1090" s="137">
        <v>121.1558</v>
      </c>
      <c r="F1090" s="200">
        <f t="shared" si="117"/>
        <v>122.02850718207993</v>
      </c>
      <c r="G1090" s="90">
        <f t="shared" si="118"/>
        <v>5.8299825058942434E-2</v>
      </c>
      <c r="H1090" s="90">
        <f t="shared" si="119"/>
        <v>122.08680700713887</v>
      </c>
      <c r="I1090" s="90">
        <f t="shared" si="113"/>
        <v>-0.93100700713887363</v>
      </c>
      <c r="J1090" s="90">
        <f t="shared" si="114"/>
        <v>0.93100700713887363</v>
      </c>
      <c r="K1090" s="90">
        <f t="shared" si="115"/>
        <v>0.86677404734168273</v>
      </c>
      <c r="L1090" s="91">
        <f t="shared" si="116"/>
        <v>7.6843783552984967E-3</v>
      </c>
    </row>
    <row r="1091" spans="4:12" x14ac:dyDescent="0.3">
      <c r="D1091" s="199">
        <v>45043</v>
      </c>
      <c r="E1091" s="137">
        <v>122.9755</v>
      </c>
      <c r="F1091" s="200">
        <f t="shared" si="117"/>
        <v>121.56637986004716</v>
      </c>
      <c r="G1091" s="90">
        <f t="shared" si="118"/>
        <v>6.2571103497711042E-3</v>
      </c>
      <c r="H1091" s="90">
        <f t="shared" si="119"/>
        <v>121.57263697039693</v>
      </c>
      <c r="I1091" s="90">
        <f t="shared" si="113"/>
        <v>1.4028630296030684</v>
      </c>
      <c r="J1091" s="90">
        <f t="shared" si="114"/>
        <v>1.4028630296030684</v>
      </c>
      <c r="K1091" s="90">
        <f t="shared" si="115"/>
        <v>1.9680246798270995</v>
      </c>
      <c r="L1091" s="91">
        <f t="shared" si="116"/>
        <v>1.1407662742603759E-2</v>
      </c>
    </row>
    <row r="1092" spans="4:12" x14ac:dyDescent="0.3">
      <c r="D1092" s="199">
        <v>45044</v>
      </c>
      <c r="E1092" s="137">
        <v>123.9734</v>
      </c>
      <c r="F1092" s="200">
        <f t="shared" si="117"/>
        <v>123.18008568827982</v>
      </c>
      <c r="G1092" s="90">
        <f t="shared" si="118"/>
        <v>0.16700198213805936</v>
      </c>
      <c r="H1092" s="90">
        <f t="shared" si="119"/>
        <v>123.34708767041788</v>
      </c>
      <c r="I1092" s="90">
        <f t="shared" ref="I1092:I1155" si="120">E1092-H1092</f>
        <v>0.62631232958212024</v>
      </c>
      <c r="J1092" s="90">
        <f t="shared" ref="J1092:J1155" si="121">ABS(I1092)</f>
        <v>0.62631232958212024</v>
      </c>
      <c r="K1092" s="90">
        <f t="shared" ref="K1092:K1155" si="122">I1092^2</f>
        <v>0.39226713418658243</v>
      </c>
      <c r="L1092" s="91">
        <f t="shared" ref="L1092:L1155" si="123">J1092/E1092</f>
        <v>5.0519896169833227E-3</v>
      </c>
    </row>
    <row r="1093" spans="4:12" x14ac:dyDescent="0.3">
      <c r="D1093" s="199">
        <v>45047</v>
      </c>
      <c r="E1093" s="137">
        <v>125.1474</v>
      </c>
      <c r="F1093" s="200">
        <f t="shared" ref="F1093:F1156" si="124">alpha*(E1093)+(1-alpha)*(E1092+G1092)</f>
        <v>124.34180158571046</v>
      </c>
      <c r="G1093" s="90">
        <f t="shared" ref="G1093:G1156" si="125">beta*(F1093-F1092)+(1-beta)*G1092</f>
        <v>0.26647337366731733</v>
      </c>
      <c r="H1093" s="90">
        <f t="shared" si="119"/>
        <v>124.60827495937778</v>
      </c>
      <c r="I1093" s="90">
        <f t="shared" si="120"/>
        <v>0.53912504062222411</v>
      </c>
      <c r="J1093" s="90">
        <f t="shared" si="121"/>
        <v>0.53912504062222411</v>
      </c>
      <c r="K1093" s="90">
        <f t="shared" si="122"/>
        <v>0.29065580942591479</v>
      </c>
      <c r="L1093" s="91">
        <f t="shared" si="123"/>
        <v>4.3079204252123825E-3</v>
      </c>
    </row>
    <row r="1094" spans="4:12" x14ac:dyDescent="0.3">
      <c r="D1094" s="199">
        <v>45048</v>
      </c>
      <c r="E1094" s="137">
        <v>124.5017</v>
      </c>
      <c r="F1094" s="200">
        <f t="shared" si="124"/>
        <v>125.23143869893387</v>
      </c>
      <c r="G1094" s="90">
        <f t="shared" si="125"/>
        <v>0.32878974762292712</v>
      </c>
      <c r="H1094" s="90">
        <f t="shared" si="119"/>
        <v>125.56022844655679</v>
      </c>
      <c r="I1094" s="90">
        <f t="shared" si="120"/>
        <v>-1.0585284465567923</v>
      </c>
      <c r="J1094" s="90">
        <f t="shared" si="121"/>
        <v>1.0585284465567923</v>
      </c>
      <c r="K1094" s="90">
        <f t="shared" si="122"/>
        <v>1.120482472169936</v>
      </c>
      <c r="L1094" s="91">
        <f t="shared" si="123"/>
        <v>8.5021204253178263E-3</v>
      </c>
    </row>
    <row r="1095" spans="4:12" x14ac:dyDescent="0.3">
      <c r="D1095" s="199">
        <v>45049</v>
      </c>
      <c r="E1095" s="137">
        <v>123.99290000000001</v>
      </c>
      <c r="F1095" s="200">
        <f t="shared" si="124"/>
        <v>124.66297179809834</v>
      </c>
      <c r="G1095" s="90">
        <f t="shared" si="125"/>
        <v>0.2390640827770813</v>
      </c>
      <c r="H1095" s="90">
        <f t="shared" si="119"/>
        <v>124.90203588087542</v>
      </c>
      <c r="I1095" s="90">
        <f t="shared" si="120"/>
        <v>-0.90913588087541086</v>
      </c>
      <c r="J1095" s="90">
        <f t="shared" si="121"/>
        <v>0.90913588087541086</v>
      </c>
      <c r="K1095" s="90">
        <f t="shared" si="122"/>
        <v>0.8265280498951092</v>
      </c>
      <c r="L1095" s="91">
        <f t="shared" si="123"/>
        <v>7.332160800137837E-3</v>
      </c>
    </row>
    <row r="1096" spans="4:12" x14ac:dyDescent="0.3">
      <c r="D1096" s="199">
        <v>45050</v>
      </c>
      <c r="E1096" s="137">
        <v>120.98950000000001</v>
      </c>
      <c r="F1096" s="200">
        <f t="shared" si="124"/>
        <v>123.58347126622168</v>
      </c>
      <c r="G1096" s="90">
        <f t="shared" si="125"/>
        <v>0.10720762131170704</v>
      </c>
      <c r="H1096" s="90">
        <f t="shared" si="119"/>
        <v>123.69067888753338</v>
      </c>
      <c r="I1096" s="90">
        <f t="shared" si="120"/>
        <v>-2.7011788875333735</v>
      </c>
      <c r="J1096" s="90">
        <f t="shared" si="121"/>
        <v>2.7011788875333735</v>
      </c>
      <c r="K1096" s="90">
        <f t="shared" si="122"/>
        <v>7.2963673824560331</v>
      </c>
      <c r="L1096" s="91">
        <f t="shared" si="123"/>
        <v>2.2325729815673042E-2</v>
      </c>
    </row>
    <row r="1097" spans="4:12" x14ac:dyDescent="0.3">
      <c r="D1097" s="199">
        <v>45051</v>
      </c>
      <c r="E1097" s="137">
        <v>123.8462</v>
      </c>
      <c r="F1097" s="200">
        <f t="shared" si="124"/>
        <v>121.64660609704937</v>
      </c>
      <c r="G1097" s="90">
        <f t="shared" si="125"/>
        <v>-9.7199657736694409E-2</v>
      </c>
      <c r="H1097" s="90">
        <f t="shared" si="119"/>
        <v>121.54940643931268</v>
      </c>
      <c r="I1097" s="90">
        <f t="shared" si="120"/>
        <v>2.2967935606873198</v>
      </c>
      <c r="J1097" s="90">
        <f t="shared" si="121"/>
        <v>2.2967935606873198</v>
      </c>
      <c r="K1097" s="90">
        <f t="shared" si="122"/>
        <v>5.2752606604147365</v>
      </c>
      <c r="L1097" s="91">
        <f t="shared" si="123"/>
        <v>1.8545531156283518E-2</v>
      </c>
    </row>
    <row r="1098" spans="4:12" x14ac:dyDescent="0.3">
      <c r="D1098" s="199">
        <v>45054</v>
      </c>
      <c r="E1098" s="137">
        <v>124.12990000000001</v>
      </c>
      <c r="F1098" s="200">
        <f t="shared" si="124"/>
        <v>123.82518027381064</v>
      </c>
      <c r="G1098" s="90">
        <f t="shared" si="125"/>
        <v>0.13037772571310238</v>
      </c>
      <c r="H1098" s="90">
        <f t="shared" si="119"/>
        <v>123.95555799952375</v>
      </c>
      <c r="I1098" s="90">
        <f t="shared" si="120"/>
        <v>0.17434200047625836</v>
      </c>
      <c r="J1098" s="90">
        <f t="shared" si="121"/>
        <v>0.17434200047625836</v>
      </c>
      <c r="K1098" s="90">
        <f t="shared" si="122"/>
        <v>3.0395133130063673E-2</v>
      </c>
      <c r="L1098" s="91">
        <f t="shared" si="123"/>
        <v>1.4045125346613375E-3</v>
      </c>
    </row>
    <row r="1099" spans="4:12" x14ac:dyDescent="0.3">
      <c r="D1099" s="199">
        <v>45055</v>
      </c>
      <c r="E1099" s="137">
        <v>122.38849999999999</v>
      </c>
      <c r="F1099" s="200">
        <f t="shared" si="124"/>
        <v>123.88592218057049</v>
      </c>
      <c r="G1099" s="90">
        <f t="shared" si="125"/>
        <v>0.12341414381777657</v>
      </c>
      <c r="H1099" s="90">
        <f t="shared" si="119"/>
        <v>124.00933632438827</v>
      </c>
      <c r="I1099" s="90">
        <f t="shared" si="120"/>
        <v>-1.6208363243882786</v>
      </c>
      <c r="J1099" s="90">
        <f t="shared" si="121"/>
        <v>1.6208363243882786</v>
      </c>
      <c r="K1099" s="90">
        <f t="shared" si="122"/>
        <v>2.627110390456505</v>
      </c>
      <c r="L1099" s="91">
        <f t="shared" si="123"/>
        <v>1.3243371104215499E-2</v>
      </c>
    </row>
    <row r="1100" spans="4:12" x14ac:dyDescent="0.3">
      <c r="D1100" s="199">
        <v>45056</v>
      </c>
      <c r="E1100" s="137">
        <v>120.833</v>
      </c>
      <c r="F1100" s="200">
        <f t="shared" si="124"/>
        <v>122.17613131505423</v>
      </c>
      <c r="G1100" s="90">
        <f t="shared" si="125"/>
        <v>-5.9906357115626502E-2</v>
      </c>
      <c r="H1100" s="90">
        <f t="shared" si="119"/>
        <v>122.11622495793861</v>
      </c>
      <c r="I1100" s="90">
        <f t="shared" si="120"/>
        <v>-1.2832249579386144</v>
      </c>
      <c r="J1100" s="90">
        <f t="shared" si="121"/>
        <v>1.2832249579386144</v>
      </c>
      <c r="K1100" s="90">
        <f t="shared" si="122"/>
        <v>1.6466662926765585</v>
      </c>
      <c r="L1100" s="91">
        <f t="shared" si="123"/>
        <v>1.0619822051414882E-2</v>
      </c>
    </row>
    <row r="1101" spans="4:12" x14ac:dyDescent="0.3">
      <c r="D1101" s="199">
        <v>45057</v>
      </c>
      <c r="E1101" s="137">
        <v>119.57089999999999</v>
      </c>
      <c r="F1101" s="200">
        <f t="shared" si="124"/>
        <v>120.53265491430751</v>
      </c>
      <c r="G1101" s="90">
        <f t="shared" si="125"/>
        <v>-0.21826336147873593</v>
      </c>
      <c r="H1101" s="90">
        <f t="shared" si="119"/>
        <v>120.31439155282878</v>
      </c>
      <c r="I1101" s="90">
        <f t="shared" si="120"/>
        <v>-0.74349155282878598</v>
      </c>
      <c r="J1101" s="90">
        <f t="shared" si="121"/>
        <v>0.74349155282878598</v>
      </c>
      <c r="K1101" s="90">
        <f t="shared" si="122"/>
        <v>0.55277968912775943</v>
      </c>
      <c r="L1101" s="91">
        <f t="shared" si="123"/>
        <v>6.2179974628340674E-3</v>
      </c>
    </row>
    <row r="1102" spans="4:12" x14ac:dyDescent="0.3">
      <c r="D1102" s="199">
        <v>45058</v>
      </c>
      <c r="E1102" s="137">
        <v>117.6045</v>
      </c>
      <c r="F1102" s="200">
        <f t="shared" si="124"/>
        <v>119.00300931081701</v>
      </c>
      <c r="G1102" s="90">
        <f t="shared" si="125"/>
        <v>-0.34940158567991314</v>
      </c>
      <c r="H1102" s="90">
        <f t="shared" si="119"/>
        <v>118.65360772513709</v>
      </c>
      <c r="I1102" s="90">
        <f t="shared" si="120"/>
        <v>-1.0491077251370911</v>
      </c>
      <c r="J1102" s="90">
        <f t="shared" si="121"/>
        <v>1.0491077251370911</v>
      </c>
      <c r="K1102" s="90">
        <f t="shared" si="122"/>
        <v>1.1006270189423222</v>
      </c>
      <c r="L1102" s="91">
        <f t="shared" si="123"/>
        <v>8.920642706164229E-3</v>
      </c>
    </row>
    <row r="1103" spans="4:12" x14ac:dyDescent="0.3">
      <c r="D1103" s="199">
        <v>45061</v>
      </c>
      <c r="E1103" s="137">
        <v>117.23269999999999</v>
      </c>
      <c r="F1103" s="200">
        <f t="shared" si="124"/>
        <v>117.25061873145607</v>
      </c>
      <c r="G1103" s="90">
        <f t="shared" si="125"/>
        <v>-0.48970048504801528</v>
      </c>
      <c r="H1103" s="90">
        <f t="shared" si="119"/>
        <v>116.76091824640805</v>
      </c>
      <c r="I1103" s="90">
        <f t="shared" si="120"/>
        <v>0.47178175359194086</v>
      </c>
      <c r="J1103" s="90">
        <f t="shared" si="121"/>
        <v>0.47178175359194086</v>
      </c>
      <c r="K1103" s="90">
        <f t="shared" si="122"/>
        <v>0.2225780230222868</v>
      </c>
      <c r="L1103" s="91">
        <f t="shared" si="123"/>
        <v>4.0243187574110374E-3</v>
      </c>
    </row>
    <row r="1104" spans="4:12" x14ac:dyDescent="0.3">
      <c r="D1104" s="199">
        <v>45062</v>
      </c>
      <c r="E1104" s="137">
        <v>113.95529999999999</v>
      </c>
      <c r="F1104" s="200">
        <f t="shared" si="124"/>
        <v>116.18545961196159</v>
      </c>
      <c r="G1104" s="90">
        <f t="shared" si="125"/>
        <v>-0.54724634849266196</v>
      </c>
      <c r="H1104" s="90">
        <f t="shared" si="119"/>
        <v>115.63821326346893</v>
      </c>
      <c r="I1104" s="90">
        <f t="shared" si="120"/>
        <v>-1.682913263468933</v>
      </c>
      <c r="J1104" s="90">
        <f t="shared" si="121"/>
        <v>1.682913263468933</v>
      </c>
      <c r="K1104" s="90">
        <f t="shared" si="122"/>
        <v>2.8321970523596542</v>
      </c>
      <c r="L1104" s="91">
        <f t="shared" si="123"/>
        <v>1.4768187732110161E-2</v>
      </c>
    </row>
    <row r="1105" spans="4:12" x14ac:dyDescent="0.3">
      <c r="D1105" s="199">
        <v>45063</v>
      </c>
      <c r="E1105" s="137">
        <v>114.44450000000001</v>
      </c>
      <c r="F1105" s="200">
        <f t="shared" si="124"/>
        <v>113.61534292120588</v>
      </c>
      <c r="G1105" s="90">
        <f t="shared" si="125"/>
        <v>-0.74953338271896686</v>
      </c>
      <c r="H1105" s="90">
        <f t="shared" si="119"/>
        <v>112.86580953848691</v>
      </c>
      <c r="I1105" s="90">
        <f t="shared" si="120"/>
        <v>1.5786904615130908</v>
      </c>
      <c r="J1105" s="90">
        <f t="shared" si="121"/>
        <v>1.5786904615130908</v>
      </c>
      <c r="K1105" s="90">
        <f t="shared" si="122"/>
        <v>2.4922635732724157</v>
      </c>
      <c r="L1105" s="91">
        <f t="shared" si="123"/>
        <v>1.3794375977116339E-2</v>
      </c>
    </row>
    <row r="1106" spans="4:12" x14ac:dyDescent="0.3">
      <c r="D1106" s="199">
        <v>45064</v>
      </c>
      <c r="E1106" s="137">
        <v>116.29349999999999</v>
      </c>
      <c r="F1106" s="200">
        <f t="shared" si="124"/>
        <v>114.21467329382484</v>
      </c>
      <c r="G1106" s="90">
        <f t="shared" si="125"/>
        <v>-0.61464700718517373</v>
      </c>
      <c r="H1106" s="90">
        <f t="shared" si="119"/>
        <v>113.60002628663968</v>
      </c>
      <c r="I1106" s="90">
        <f t="shared" si="120"/>
        <v>2.6934737133603193</v>
      </c>
      <c r="J1106" s="90">
        <f t="shared" si="121"/>
        <v>2.6934737133603193</v>
      </c>
      <c r="K1106" s="90">
        <f t="shared" si="122"/>
        <v>7.2548006445630273</v>
      </c>
      <c r="L1106" s="91">
        <f t="shared" si="123"/>
        <v>2.3160999654841582E-2</v>
      </c>
    </row>
    <row r="1107" spans="4:12" x14ac:dyDescent="0.3">
      <c r="D1107" s="199">
        <v>45065</v>
      </c>
      <c r="E1107" s="137">
        <v>112.2726</v>
      </c>
      <c r="F1107" s="200">
        <f t="shared" si="124"/>
        <v>114.99760239425187</v>
      </c>
      <c r="G1107" s="90">
        <f t="shared" si="125"/>
        <v>-0.47488939642395372</v>
      </c>
      <c r="H1107" s="90">
        <f t="shared" si="119"/>
        <v>114.52271299782792</v>
      </c>
      <c r="I1107" s="90">
        <f t="shared" si="120"/>
        <v>-2.2501129978279266</v>
      </c>
      <c r="J1107" s="90">
        <f t="shared" si="121"/>
        <v>2.2501129978279266</v>
      </c>
      <c r="K1107" s="90">
        <f t="shared" si="122"/>
        <v>5.0630085029941787</v>
      </c>
      <c r="L1107" s="91">
        <f t="shared" si="123"/>
        <v>2.004151500747223E-2</v>
      </c>
    </row>
    <row r="1108" spans="4:12" x14ac:dyDescent="0.3">
      <c r="D1108" s="199">
        <v>45068</v>
      </c>
      <c r="E1108" s="137">
        <v>107.7919</v>
      </c>
      <c r="F1108" s="200">
        <f t="shared" si="124"/>
        <v>110.99654848286085</v>
      </c>
      <c r="G1108" s="90">
        <f t="shared" si="125"/>
        <v>-0.82750584792066095</v>
      </c>
      <c r="H1108" s="90">
        <f t="shared" si="119"/>
        <v>110.16904263494018</v>
      </c>
      <c r="I1108" s="90">
        <f t="shared" si="120"/>
        <v>-2.377142634940185</v>
      </c>
      <c r="J1108" s="90">
        <f t="shared" si="121"/>
        <v>2.377142634940185</v>
      </c>
      <c r="K1108" s="90">
        <f t="shared" si="122"/>
        <v>5.6508071068503654</v>
      </c>
      <c r="L1108" s="91">
        <f t="shared" si="123"/>
        <v>2.205307295761727E-2</v>
      </c>
    </row>
    <row r="1109" spans="4:12" x14ac:dyDescent="0.3">
      <c r="D1109" s="199">
        <v>45069</v>
      </c>
      <c r="E1109" s="137">
        <v>106.4222</v>
      </c>
      <c r="F1109" s="200">
        <f t="shared" si="124"/>
        <v>106.85595532166347</v>
      </c>
      <c r="G1109" s="90">
        <f t="shared" si="125"/>
        <v>-1.1588145792483322</v>
      </c>
      <c r="H1109" s="90">
        <f t="shared" si="119"/>
        <v>105.69714074241514</v>
      </c>
      <c r="I1109" s="90">
        <f t="shared" si="120"/>
        <v>0.72505925758486001</v>
      </c>
      <c r="J1109" s="90">
        <f t="shared" si="121"/>
        <v>0.72505925758486001</v>
      </c>
      <c r="K1109" s="90">
        <f t="shared" si="122"/>
        <v>0.52571092700950839</v>
      </c>
      <c r="L1109" s="91">
        <f t="shared" si="123"/>
        <v>6.8130451877978469E-3</v>
      </c>
    </row>
    <row r="1110" spans="4:12" x14ac:dyDescent="0.3">
      <c r="D1110" s="199">
        <v>45070</v>
      </c>
      <c r="E1110" s="137">
        <v>105.94280000000001</v>
      </c>
      <c r="F1110" s="200">
        <f t="shared" si="124"/>
        <v>105.39926833660135</v>
      </c>
      <c r="G1110" s="90">
        <f t="shared" si="125"/>
        <v>-1.188601819829711</v>
      </c>
      <c r="H1110" s="90">
        <f t="shared" si="119"/>
        <v>104.21066651677164</v>
      </c>
      <c r="I1110" s="90">
        <f t="shared" si="120"/>
        <v>1.7321334832283668</v>
      </c>
      <c r="J1110" s="90">
        <f t="shared" si="121"/>
        <v>1.7321334832283668</v>
      </c>
      <c r="K1110" s="90">
        <f t="shared" si="122"/>
        <v>3.000286403720835</v>
      </c>
      <c r="L1110" s="91">
        <f t="shared" si="123"/>
        <v>1.6349704588026433E-2</v>
      </c>
    </row>
    <row r="1111" spans="4:12" x14ac:dyDescent="0.3">
      <c r="D1111" s="199">
        <v>45071</v>
      </c>
      <c r="E1111" s="137">
        <v>105.1504</v>
      </c>
      <c r="F1111" s="200">
        <f t="shared" si="124"/>
        <v>104.83343854413624</v>
      </c>
      <c r="G1111" s="90">
        <f t="shared" si="125"/>
        <v>-1.1263246170932508</v>
      </c>
      <c r="H1111" s="90">
        <f t="shared" si="119"/>
        <v>103.707113927043</v>
      </c>
      <c r="I1111" s="90">
        <f t="shared" si="120"/>
        <v>1.4432860729570081</v>
      </c>
      <c r="J1111" s="90">
        <f t="shared" si="121"/>
        <v>1.4432860729570081</v>
      </c>
      <c r="K1111" s="90">
        <f t="shared" si="122"/>
        <v>2.0830746883916622</v>
      </c>
      <c r="L1111" s="91">
        <f t="shared" si="123"/>
        <v>1.3725920899559183E-2</v>
      </c>
    </row>
    <row r="1112" spans="4:12" x14ac:dyDescent="0.3">
      <c r="D1112" s="199">
        <v>45072</v>
      </c>
      <c r="E1112" s="137">
        <v>105.1798</v>
      </c>
      <c r="F1112" s="200">
        <f t="shared" si="124"/>
        <v>104.25522030632541</v>
      </c>
      <c r="G1112" s="90">
        <f t="shared" si="125"/>
        <v>-1.0715139791650088</v>
      </c>
      <c r="H1112" s="90">
        <f t="shared" si="119"/>
        <v>103.18370632716041</v>
      </c>
      <c r="I1112" s="90">
        <f t="shared" si="120"/>
        <v>1.9960936728395922</v>
      </c>
      <c r="J1112" s="90">
        <f t="shared" si="121"/>
        <v>1.9960936728395922</v>
      </c>
      <c r="K1112" s="90">
        <f t="shared" si="122"/>
        <v>3.9843899507502529</v>
      </c>
      <c r="L1112" s="91">
        <f t="shared" si="123"/>
        <v>1.8977918505640741E-2</v>
      </c>
    </row>
    <row r="1113" spans="4:12" x14ac:dyDescent="0.3">
      <c r="D1113" s="199">
        <v>45076</v>
      </c>
      <c r="E1113" s="137">
        <v>104.21120000000001</v>
      </c>
      <c r="F1113" s="200">
        <f t="shared" si="124"/>
        <v>104.128868816668</v>
      </c>
      <c r="G1113" s="90">
        <f t="shared" si="125"/>
        <v>-0.97699773021424885</v>
      </c>
      <c r="H1113" s="90">
        <f t="shared" si="119"/>
        <v>103.15187108645375</v>
      </c>
      <c r="I1113" s="90">
        <f t="shared" si="120"/>
        <v>1.0593289135462527</v>
      </c>
      <c r="J1113" s="90">
        <f t="shared" si="121"/>
        <v>1.0593289135462527</v>
      </c>
      <c r="K1113" s="90">
        <f t="shared" si="122"/>
        <v>1.1221777470750842</v>
      </c>
      <c r="L1113" s="91">
        <f t="shared" si="123"/>
        <v>1.0165211738721487E-2</v>
      </c>
    </row>
    <row r="1114" spans="4:12" x14ac:dyDescent="0.3">
      <c r="D1114" s="199">
        <v>45077</v>
      </c>
      <c r="E1114" s="137">
        <v>102.9785</v>
      </c>
      <c r="F1114" s="200">
        <f t="shared" si="124"/>
        <v>103.18306181582861</v>
      </c>
      <c r="G1114" s="90">
        <f t="shared" si="125"/>
        <v>-0.97387865727676348</v>
      </c>
      <c r="H1114" s="90">
        <f t="shared" si="119"/>
        <v>102.20918315855185</v>
      </c>
      <c r="I1114" s="90">
        <f t="shared" si="120"/>
        <v>0.76931684144814483</v>
      </c>
      <c r="J1114" s="90">
        <f t="shared" si="121"/>
        <v>0.76931684144814483</v>
      </c>
      <c r="K1114" s="90">
        <f t="shared" si="122"/>
        <v>0.59184840253575</v>
      </c>
      <c r="L1114" s="91">
        <f t="shared" si="123"/>
        <v>7.470654956599143E-3</v>
      </c>
    </row>
    <row r="1115" spans="4:12" x14ac:dyDescent="0.3">
      <c r="D1115" s="199">
        <v>45078</v>
      </c>
      <c r="E1115" s="137">
        <v>101.3839</v>
      </c>
      <c r="F1115" s="200">
        <f t="shared" si="124"/>
        <v>101.8804770741786</v>
      </c>
      <c r="G1115" s="90">
        <f t="shared" si="125"/>
        <v>-1.006749265714088</v>
      </c>
      <c r="H1115" s="90">
        <f t="shared" si="119"/>
        <v>100.87372780846451</v>
      </c>
      <c r="I1115" s="90">
        <f t="shared" si="120"/>
        <v>0.51017219153548865</v>
      </c>
      <c r="J1115" s="90">
        <f t="shared" si="121"/>
        <v>0.51017219153548865</v>
      </c>
      <c r="K1115" s="90">
        <f t="shared" si="122"/>
        <v>0.26027566501612331</v>
      </c>
      <c r="L1115" s="91">
        <f t="shared" si="123"/>
        <v>5.032082919827395E-3</v>
      </c>
    </row>
    <row r="1116" spans="4:12" x14ac:dyDescent="0.3">
      <c r="D1116" s="199">
        <v>45079</v>
      </c>
      <c r="E1116" s="137">
        <v>105.791</v>
      </c>
      <c r="F1116" s="200">
        <f t="shared" si="124"/>
        <v>101.45992058742874</v>
      </c>
      <c r="G1116" s="90">
        <f t="shared" si="125"/>
        <v>-0.94812998781766511</v>
      </c>
      <c r="H1116" s="90">
        <f t="shared" si="119"/>
        <v>100.51179059961107</v>
      </c>
      <c r="I1116" s="90">
        <f t="shared" si="120"/>
        <v>5.2792094003889218</v>
      </c>
      <c r="J1116" s="90">
        <f t="shared" si="121"/>
        <v>5.2792094003889218</v>
      </c>
      <c r="K1116" s="90">
        <f t="shared" si="122"/>
        <v>27.870051893154759</v>
      </c>
      <c r="L1116" s="91">
        <f t="shared" si="123"/>
        <v>4.9902254448761445E-2</v>
      </c>
    </row>
    <row r="1117" spans="4:12" x14ac:dyDescent="0.3">
      <c r="D1117" s="199">
        <v>45082</v>
      </c>
      <c r="E1117" s="137">
        <v>103.2586</v>
      </c>
      <c r="F1117" s="200">
        <f t="shared" si="124"/>
        <v>104.52601600974587</v>
      </c>
      <c r="G1117" s="90">
        <f t="shared" si="125"/>
        <v>-0.54670744680418526</v>
      </c>
      <c r="H1117" s="90">
        <f t="shared" si="119"/>
        <v>103.97930856294168</v>
      </c>
      <c r="I1117" s="90">
        <f t="shared" si="120"/>
        <v>-0.72070856294168095</v>
      </c>
      <c r="J1117" s="90">
        <f t="shared" si="121"/>
        <v>0.72070856294168095</v>
      </c>
      <c r="K1117" s="90">
        <f t="shared" si="122"/>
        <v>0.51942083269746286</v>
      </c>
      <c r="L1117" s="91">
        <f t="shared" si="123"/>
        <v>6.9796468569366709E-3</v>
      </c>
    </row>
    <row r="1118" spans="4:12" x14ac:dyDescent="0.3">
      <c r="D1118" s="199">
        <v>45083</v>
      </c>
      <c r="E1118" s="137">
        <v>104.2303</v>
      </c>
      <c r="F1118" s="200">
        <f t="shared" si="124"/>
        <v>103.01557404255666</v>
      </c>
      <c r="G1118" s="90">
        <f t="shared" si="125"/>
        <v>-0.64308089884268771</v>
      </c>
      <c r="H1118" s="90">
        <f t="shared" si="119"/>
        <v>102.37249314371398</v>
      </c>
      <c r="I1118" s="90">
        <f t="shared" si="120"/>
        <v>1.8578068562860182</v>
      </c>
      <c r="J1118" s="90">
        <f t="shared" si="121"/>
        <v>1.8578068562860182</v>
      </c>
      <c r="K1118" s="90">
        <f t="shared" si="122"/>
        <v>3.4514463152633379</v>
      </c>
      <c r="L1118" s="91">
        <f t="shared" si="123"/>
        <v>1.7824057460124533E-2</v>
      </c>
    </row>
    <row r="1119" spans="4:12" x14ac:dyDescent="0.3">
      <c r="D1119" s="199">
        <v>45084</v>
      </c>
      <c r="E1119" s="137">
        <v>105.11369999999999</v>
      </c>
      <c r="F1119" s="200">
        <f t="shared" si="124"/>
        <v>103.89251528092586</v>
      </c>
      <c r="G1119" s="90">
        <f t="shared" si="125"/>
        <v>-0.4910786851214991</v>
      </c>
      <c r="H1119" s="90">
        <f t="shared" si="119"/>
        <v>103.40143659580437</v>
      </c>
      <c r="I1119" s="90">
        <f t="shared" si="120"/>
        <v>1.7122634041956246</v>
      </c>
      <c r="J1119" s="90">
        <f t="shared" si="121"/>
        <v>1.7122634041956246</v>
      </c>
      <c r="K1119" s="90">
        <f t="shared" si="122"/>
        <v>2.931845965347589</v>
      </c>
      <c r="L1119" s="91">
        <f t="shared" si="123"/>
        <v>1.6289631172678964E-2</v>
      </c>
    </row>
    <row r="1120" spans="4:12" x14ac:dyDescent="0.3">
      <c r="D1120" s="199">
        <v>45085</v>
      </c>
      <c r="E1120" s="137">
        <v>104.2402</v>
      </c>
      <c r="F1120" s="200">
        <f t="shared" si="124"/>
        <v>104.5461370519028</v>
      </c>
      <c r="G1120" s="90">
        <f t="shared" si="125"/>
        <v>-0.37660863951165519</v>
      </c>
      <c r="H1120" s="90">
        <f t="shared" si="119"/>
        <v>104.16952841239114</v>
      </c>
      <c r="I1120" s="90">
        <f t="shared" si="120"/>
        <v>7.0671587608856612E-2</v>
      </c>
      <c r="J1120" s="90">
        <f t="shared" si="121"/>
        <v>7.0671587608856612E-2</v>
      </c>
      <c r="K1120" s="90">
        <f t="shared" si="122"/>
        <v>4.9944732951562954E-3</v>
      </c>
      <c r="L1120" s="91">
        <f t="shared" si="123"/>
        <v>6.7796864941602772E-4</v>
      </c>
    </row>
    <row r="1121" spans="4:12" x14ac:dyDescent="0.3">
      <c r="D1121" s="199">
        <v>45086</v>
      </c>
      <c r="E1121" s="137">
        <v>103.9064</v>
      </c>
      <c r="F1121" s="200">
        <f t="shared" si="124"/>
        <v>103.87215308839069</v>
      </c>
      <c r="G1121" s="90">
        <f t="shared" si="125"/>
        <v>-0.40634617191170108</v>
      </c>
      <c r="H1121" s="90">
        <f t="shared" si="119"/>
        <v>103.46580691647898</v>
      </c>
      <c r="I1121" s="90">
        <f t="shared" si="120"/>
        <v>0.44059308352102278</v>
      </c>
      <c r="J1121" s="90">
        <f t="shared" si="121"/>
        <v>0.44059308352102278</v>
      </c>
      <c r="K1121" s="90">
        <f t="shared" si="122"/>
        <v>0.19412226524656295</v>
      </c>
      <c r="L1121" s="91">
        <f t="shared" si="123"/>
        <v>4.240288216327606E-3</v>
      </c>
    </row>
    <row r="1122" spans="4:12" x14ac:dyDescent="0.3">
      <c r="D1122" s="199">
        <v>45089</v>
      </c>
      <c r="E1122" s="137">
        <v>104.85850000000001</v>
      </c>
      <c r="F1122" s="200">
        <f t="shared" si="124"/>
        <v>103.77174306247065</v>
      </c>
      <c r="G1122" s="90">
        <f t="shared" si="125"/>
        <v>-0.3757525573125351</v>
      </c>
      <c r="H1122" s="90">
        <f t="shared" si="119"/>
        <v>103.39599050515811</v>
      </c>
      <c r="I1122" s="90">
        <f t="shared" si="120"/>
        <v>1.4625094948418962</v>
      </c>
      <c r="J1122" s="90">
        <f t="shared" si="121"/>
        <v>1.4625094948418962</v>
      </c>
      <c r="K1122" s="90">
        <f t="shared" si="122"/>
        <v>2.1389340225026983</v>
      </c>
      <c r="L1122" s="91">
        <f t="shared" si="123"/>
        <v>1.3947457715320133E-2</v>
      </c>
    </row>
    <row r="1123" spans="4:12" x14ac:dyDescent="0.3">
      <c r="D1123" s="199">
        <v>45090</v>
      </c>
      <c r="E1123" s="137">
        <v>104.8094</v>
      </c>
      <c r="F1123" s="200">
        <f t="shared" si="124"/>
        <v>104.54807795414999</v>
      </c>
      <c r="G1123" s="90">
        <f t="shared" si="125"/>
        <v>-0.26054381241334756</v>
      </c>
      <c r="H1123" s="90">
        <f t="shared" si="119"/>
        <v>104.28753414173664</v>
      </c>
      <c r="I1123" s="90">
        <f t="shared" si="120"/>
        <v>0.52186585826335374</v>
      </c>
      <c r="J1123" s="90">
        <f t="shared" si="121"/>
        <v>0.52186585826335374</v>
      </c>
      <c r="K1123" s="90">
        <f t="shared" si="122"/>
        <v>0.27234397402094684</v>
      </c>
      <c r="L1123" s="91">
        <f t="shared" si="123"/>
        <v>4.9791894454443378E-3</v>
      </c>
    </row>
    <row r="1124" spans="4:12" x14ac:dyDescent="0.3">
      <c r="D1124" s="199">
        <v>45091</v>
      </c>
      <c r="E1124" s="137">
        <v>110.77719999999999</v>
      </c>
      <c r="F1124" s="200">
        <f t="shared" si="124"/>
        <v>105.79452495006933</v>
      </c>
      <c r="G1124" s="90">
        <f t="shared" si="125"/>
        <v>-0.10984473158007858</v>
      </c>
      <c r="H1124" s="90">
        <f t="shared" si="119"/>
        <v>105.68468021848925</v>
      </c>
      <c r="I1124" s="90">
        <f t="shared" si="120"/>
        <v>5.0925197815107452</v>
      </c>
      <c r="J1124" s="90">
        <f t="shared" si="121"/>
        <v>5.0925197815107452</v>
      </c>
      <c r="K1124" s="90">
        <f t="shared" si="122"/>
        <v>25.933757725078248</v>
      </c>
      <c r="L1124" s="91">
        <f t="shared" si="123"/>
        <v>4.5970829570622346E-2</v>
      </c>
    </row>
    <row r="1125" spans="4:12" x14ac:dyDescent="0.3">
      <c r="D1125" s="199">
        <v>45092</v>
      </c>
      <c r="E1125" s="137">
        <v>110.3355</v>
      </c>
      <c r="F1125" s="200">
        <f t="shared" si="124"/>
        <v>110.60098421473593</v>
      </c>
      <c r="G1125" s="90">
        <f t="shared" si="125"/>
        <v>0.3817856680445893</v>
      </c>
      <c r="H1125" s="90">
        <f t="shared" si="119"/>
        <v>110.98276988278052</v>
      </c>
      <c r="I1125" s="90">
        <f t="shared" si="120"/>
        <v>-0.64726988278052033</v>
      </c>
      <c r="J1125" s="90">
        <f t="shared" si="121"/>
        <v>0.64726988278052033</v>
      </c>
      <c r="K1125" s="90">
        <f t="shared" si="122"/>
        <v>0.41895830115470856</v>
      </c>
      <c r="L1125" s="91">
        <f t="shared" si="123"/>
        <v>5.8663792050656438E-3</v>
      </c>
    </row>
    <row r="1126" spans="4:12" x14ac:dyDescent="0.3">
      <c r="D1126" s="199">
        <v>45093</v>
      </c>
      <c r="E1126" s="137">
        <v>111.49379999999999</v>
      </c>
      <c r="F1126" s="200">
        <f t="shared" si="124"/>
        <v>110.87258853443568</v>
      </c>
      <c r="G1126" s="90">
        <f t="shared" si="125"/>
        <v>0.37076753321010514</v>
      </c>
      <c r="H1126" s="90">
        <f t="shared" si="119"/>
        <v>111.24335606764578</v>
      </c>
      <c r="I1126" s="90">
        <f t="shared" si="120"/>
        <v>0.2504439323542158</v>
      </c>
      <c r="J1126" s="90">
        <f t="shared" si="121"/>
        <v>0.2504439323542158</v>
      </c>
      <c r="K1126" s="90">
        <f t="shared" si="122"/>
        <v>6.2722163253043015E-2</v>
      </c>
      <c r="L1126" s="91">
        <f t="shared" si="123"/>
        <v>2.2462588265375815E-3</v>
      </c>
    </row>
    <row r="1127" spans="4:12" x14ac:dyDescent="0.3">
      <c r="D1127" s="199">
        <v>45097</v>
      </c>
      <c r="E1127" s="137">
        <v>107.5185</v>
      </c>
      <c r="F1127" s="200">
        <f t="shared" si="124"/>
        <v>110.99535402656809</v>
      </c>
      <c r="G1127" s="90">
        <f t="shared" si="125"/>
        <v>0.34596732910233624</v>
      </c>
      <c r="H1127" s="90">
        <f t="shared" si="119"/>
        <v>111.34132135567043</v>
      </c>
      <c r="I1127" s="90">
        <f t="shared" si="120"/>
        <v>-3.8228213556704276</v>
      </c>
      <c r="J1127" s="90">
        <f t="shared" si="121"/>
        <v>3.8228213556704276</v>
      </c>
      <c r="K1127" s="90">
        <f t="shared" si="122"/>
        <v>14.613963117369886</v>
      </c>
      <c r="L1127" s="91">
        <f t="shared" si="123"/>
        <v>3.5555010120773889E-2</v>
      </c>
    </row>
    <row r="1128" spans="4:12" x14ac:dyDescent="0.3">
      <c r="D1128" s="199">
        <v>45098</v>
      </c>
      <c r="E1128" s="137">
        <v>107.9504</v>
      </c>
      <c r="F1128" s="200">
        <f t="shared" si="124"/>
        <v>107.88165386328188</v>
      </c>
      <c r="G1128" s="90">
        <f t="shared" si="125"/>
        <v>5.7986348150906863E-7</v>
      </c>
      <c r="H1128" s="90">
        <f t="shared" si="119"/>
        <v>107.88165444314537</v>
      </c>
      <c r="I1128" s="90">
        <f t="shared" si="120"/>
        <v>6.8745556854636902E-2</v>
      </c>
      <c r="J1128" s="90">
        <f t="shared" si="121"/>
        <v>6.8745556854636902E-2</v>
      </c>
      <c r="K1128" s="90">
        <f t="shared" si="122"/>
        <v>4.7259515872541151E-3</v>
      </c>
      <c r="L1128" s="91">
        <f t="shared" si="123"/>
        <v>6.3682540180153946E-4</v>
      </c>
    </row>
    <row r="1129" spans="4:12" x14ac:dyDescent="0.3">
      <c r="D1129" s="199">
        <v>45099</v>
      </c>
      <c r="E1129" s="137">
        <v>108.42149999999999</v>
      </c>
      <c r="F1129" s="200">
        <f t="shared" si="124"/>
        <v>108.04462046389079</v>
      </c>
      <c r="G1129" s="90">
        <f t="shared" si="125"/>
        <v>1.6297181938024458E-2</v>
      </c>
      <c r="H1129" s="90">
        <f t="shared" si="119"/>
        <v>108.06091764582882</v>
      </c>
      <c r="I1129" s="90">
        <f t="shared" si="120"/>
        <v>0.36058235417117146</v>
      </c>
      <c r="J1129" s="90">
        <f t="shared" si="121"/>
        <v>0.36058235417117146</v>
      </c>
      <c r="K1129" s="90">
        <f t="shared" si="122"/>
        <v>0.13001963413962414</v>
      </c>
      <c r="L1129" s="91">
        <f t="shared" si="123"/>
        <v>3.3257458545691721E-3</v>
      </c>
    </row>
    <row r="1130" spans="4:12" x14ac:dyDescent="0.3">
      <c r="D1130" s="199">
        <v>45100</v>
      </c>
      <c r="E1130" s="137">
        <v>107.49890000000001</v>
      </c>
      <c r="F1130" s="200">
        <f t="shared" si="124"/>
        <v>108.25001774555042</v>
      </c>
      <c r="G1130" s="90">
        <f t="shared" si="125"/>
        <v>3.5207191910184871E-2</v>
      </c>
      <c r="H1130" s="90">
        <f t="shared" si="119"/>
        <v>108.28522493746061</v>
      </c>
      <c r="I1130" s="90">
        <f t="shared" si="120"/>
        <v>-0.78632493746060561</v>
      </c>
      <c r="J1130" s="90">
        <f t="shared" si="121"/>
        <v>0.78632493746060561</v>
      </c>
      <c r="K1130" s="90">
        <f t="shared" si="122"/>
        <v>0.61830690727242532</v>
      </c>
      <c r="L1130" s="91">
        <f t="shared" si="123"/>
        <v>7.3147254293821195E-3</v>
      </c>
    </row>
    <row r="1131" spans="4:12" x14ac:dyDescent="0.3">
      <c r="D1131" s="199">
        <v>45103</v>
      </c>
      <c r="E1131" s="137">
        <v>109.67789999999999</v>
      </c>
      <c r="F1131" s="200">
        <f t="shared" si="124"/>
        <v>107.96286575352816</v>
      </c>
      <c r="G1131" s="90">
        <f t="shared" si="125"/>
        <v>2.9712735169404245E-3</v>
      </c>
      <c r="H1131" s="90">
        <f t="shared" si="119"/>
        <v>107.9658370270451</v>
      </c>
      <c r="I1131" s="90">
        <f t="shared" si="120"/>
        <v>1.7120629729548966</v>
      </c>
      <c r="J1131" s="90">
        <f t="shared" si="121"/>
        <v>1.7120629729548966</v>
      </c>
      <c r="K1131" s="90">
        <f t="shared" si="122"/>
        <v>2.9311596233631589</v>
      </c>
      <c r="L1131" s="91">
        <f t="shared" si="123"/>
        <v>1.5609917521714919E-2</v>
      </c>
    </row>
    <row r="1132" spans="4:12" x14ac:dyDescent="0.3">
      <c r="D1132" s="199">
        <v>45104</v>
      </c>
      <c r="E1132" s="137">
        <v>111.5134</v>
      </c>
      <c r="F1132" s="200">
        <f t="shared" si="124"/>
        <v>110.04737701881356</v>
      </c>
      <c r="G1132" s="90">
        <f t="shared" si="125"/>
        <v>0.21112527269378639</v>
      </c>
      <c r="H1132" s="90">
        <f t="shared" si="119"/>
        <v>110.25850229150736</v>
      </c>
      <c r="I1132" s="90">
        <f t="shared" si="120"/>
        <v>1.2548977084926491</v>
      </c>
      <c r="J1132" s="90">
        <f t="shared" si="121"/>
        <v>1.2548977084926491</v>
      </c>
      <c r="K1132" s="90">
        <f t="shared" si="122"/>
        <v>1.5747682587801017</v>
      </c>
      <c r="L1132" s="91">
        <f t="shared" si="123"/>
        <v>1.1253335549742444E-2</v>
      </c>
    </row>
    <row r="1133" spans="4:12" x14ac:dyDescent="0.3">
      <c r="D1133" s="199">
        <v>45105</v>
      </c>
      <c r="E1133" s="137">
        <v>110.94410000000001</v>
      </c>
      <c r="F1133" s="200">
        <f t="shared" si="124"/>
        <v>111.56844021815505</v>
      </c>
      <c r="G1133" s="90">
        <f t="shared" si="125"/>
        <v>0.34211906535855613</v>
      </c>
      <c r="H1133" s="90">
        <f t="shared" si="119"/>
        <v>111.91055928351361</v>
      </c>
      <c r="I1133" s="90">
        <f t="shared" si="120"/>
        <v>-0.96645928351360055</v>
      </c>
      <c r="J1133" s="90">
        <f t="shared" si="121"/>
        <v>0.96645928351360055</v>
      </c>
      <c r="K1133" s="90">
        <f t="shared" si="122"/>
        <v>0.93404354668962208</v>
      </c>
      <c r="L1133" s="91">
        <f t="shared" si="123"/>
        <v>8.7112273975236219E-3</v>
      </c>
    </row>
    <row r="1134" spans="4:12" x14ac:dyDescent="0.3">
      <c r="D1134" s="199">
        <v>45106</v>
      </c>
      <c r="E1134" s="137">
        <v>111.2778</v>
      </c>
      <c r="F1134" s="200">
        <f t="shared" si="124"/>
        <v>111.28453525228686</v>
      </c>
      <c r="G1134" s="90">
        <f t="shared" si="125"/>
        <v>0.27951666223588167</v>
      </c>
      <c r="H1134" s="90">
        <f t="shared" si="119"/>
        <v>111.56405191452274</v>
      </c>
      <c r="I1134" s="90">
        <f t="shared" si="120"/>
        <v>-0.28625191452273668</v>
      </c>
      <c r="J1134" s="90">
        <f t="shared" si="121"/>
        <v>0.28625191452273668</v>
      </c>
      <c r="K1134" s="90">
        <f t="shared" si="122"/>
        <v>8.1940158567932145E-2</v>
      </c>
      <c r="L1134" s="91">
        <f t="shared" si="123"/>
        <v>2.5724081040669092E-3</v>
      </c>
    </row>
    <row r="1135" spans="4:12" x14ac:dyDescent="0.3">
      <c r="D1135" s="199">
        <v>45107</v>
      </c>
      <c r="E1135" s="137">
        <v>108.33320000000001</v>
      </c>
      <c r="F1135" s="200">
        <f t="shared" si="124"/>
        <v>110.9124933297887</v>
      </c>
      <c r="G1135" s="90">
        <f t="shared" si="125"/>
        <v>0.21436080376247799</v>
      </c>
      <c r="H1135" s="90">
        <f t="shared" si="119"/>
        <v>111.12685413355118</v>
      </c>
      <c r="I1135" s="90">
        <f t="shared" si="120"/>
        <v>-2.793654133551172</v>
      </c>
      <c r="J1135" s="90">
        <f t="shared" si="121"/>
        <v>2.793654133551172</v>
      </c>
      <c r="K1135" s="90">
        <f t="shared" si="122"/>
        <v>7.8045034179075499</v>
      </c>
      <c r="L1135" s="91">
        <f t="shared" si="123"/>
        <v>2.5787608355990331E-2</v>
      </c>
    </row>
    <row r="1136" spans="4:12" x14ac:dyDescent="0.3">
      <c r="D1136" s="199">
        <v>45110</v>
      </c>
      <c r="E1136" s="137">
        <v>107.0964</v>
      </c>
      <c r="F1136" s="200">
        <f t="shared" si="124"/>
        <v>108.25732864300998</v>
      </c>
      <c r="G1136" s="90">
        <f t="shared" si="125"/>
        <v>-7.2591745291641696E-2</v>
      </c>
      <c r="H1136" s="90">
        <f t="shared" si="119"/>
        <v>108.18473689771834</v>
      </c>
      <c r="I1136" s="90">
        <f t="shared" si="120"/>
        <v>-1.0883368977183352</v>
      </c>
      <c r="J1136" s="90">
        <f t="shared" si="121"/>
        <v>1.0883368977183352</v>
      </c>
      <c r="K1136" s="90">
        <f t="shared" si="122"/>
        <v>1.18447720293517</v>
      </c>
      <c r="L1136" s="91">
        <f t="shared" si="123"/>
        <v>1.0162217382828322E-2</v>
      </c>
    </row>
    <row r="1137" spans="4:12" x14ac:dyDescent="0.3">
      <c r="D1137" s="199">
        <v>45112</v>
      </c>
      <c r="E1137" s="137">
        <v>105.12350000000001</v>
      </c>
      <c r="F1137" s="200">
        <f t="shared" si="124"/>
        <v>106.64374660376669</v>
      </c>
      <c r="G1137" s="90">
        <f t="shared" si="125"/>
        <v>-0.22669077468680729</v>
      </c>
      <c r="H1137" s="90">
        <f t="shared" si="119"/>
        <v>106.41705582907989</v>
      </c>
      <c r="I1137" s="90">
        <f t="shared" si="120"/>
        <v>-1.2935558290798781</v>
      </c>
      <c r="J1137" s="90">
        <f t="shared" si="121"/>
        <v>1.2935558290798781</v>
      </c>
      <c r="K1137" s="90">
        <f t="shared" si="122"/>
        <v>1.6732866829465307</v>
      </c>
      <c r="L1137" s="91">
        <f t="shared" si="123"/>
        <v>1.2305106175877687E-2</v>
      </c>
    </row>
    <row r="1138" spans="4:12" x14ac:dyDescent="0.3">
      <c r="D1138" s="199">
        <v>45113</v>
      </c>
      <c r="E1138" s="137">
        <v>103.1604</v>
      </c>
      <c r="F1138" s="200">
        <f t="shared" si="124"/>
        <v>104.54952738025057</v>
      </c>
      <c r="G1138" s="90">
        <f t="shared" si="125"/>
        <v>-0.41344361956973863</v>
      </c>
      <c r="H1138" s="90">
        <f t="shared" si="119"/>
        <v>104.13608376068083</v>
      </c>
      <c r="I1138" s="90">
        <f t="shared" si="120"/>
        <v>-0.97568376068083751</v>
      </c>
      <c r="J1138" s="90">
        <f t="shared" si="121"/>
        <v>0.97568376068083751</v>
      </c>
      <c r="K1138" s="90">
        <f t="shared" si="122"/>
        <v>0.9519588008563018</v>
      </c>
      <c r="L1138" s="91">
        <f t="shared" si="123"/>
        <v>9.4579292119925627E-3</v>
      </c>
    </row>
    <row r="1139" spans="4:12" x14ac:dyDescent="0.3">
      <c r="D1139" s="199">
        <v>45114</v>
      </c>
      <c r="E1139" s="137">
        <v>102.5322</v>
      </c>
      <c r="F1139" s="200">
        <f t="shared" si="124"/>
        <v>102.70400510434422</v>
      </c>
      <c r="G1139" s="90">
        <f t="shared" si="125"/>
        <v>-0.55665148520339958</v>
      </c>
      <c r="H1139" s="90">
        <f t="shared" si="119"/>
        <v>102.14735361914082</v>
      </c>
      <c r="I1139" s="90">
        <f t="shared" si="120"/>
        <v>0.38484638085918732</v>
      </c>
      <c r="J1139" s="90">
        <f t="shared" si="121"/>
        <v>0.38484638085918732</v>
      </c>
      <c r="K1139" s="90">
        <f t="shared" si="122"/>
        <v>0.14810673686041467</v>
      </c>
      <c r="L1139" s="91">
        <f t="shared" si="123"/>
        <v>3.7534197145792959E-3</v>
      </c>
    </row>
    <row r="1140" spans="4:12" x14ac:dyDescent="0.3">
      <c r="D1140" s="199">
        <v>45117</v>
      </c>
      <c r="E1140" s="137">
        <v>103.8279</v>
      </c>
      <c r="F1140" s="200">
        <f t="shared" si="124"/>
        <v>102.34601881183728</v>
      </c>
      <c r="G1140" s="90">
        <f t="shared" si="125"/>
        <v>-0.53678496593375324</v>
      </c>
      <c r="H1140" s="90">
        <f t="shared" si="119"/>
        <v>101.80923384590353</v>
      </c>
      <c r="I1140" s="90">
        <f t="shared" si="120"/>
        <v>2.018666154096465</v>
      </c>
      <c r="J1140" s="90">
        <f t="shared" si="121"/>
        <v>2.018666154096465</v>
      </c>
      <c r="K1140" s="90">
        <f t="shared" si="122"/>
        <v>4.0750130416946133</v>
      </c>
      <c r="L1140" s="91">
        <f t="shared" si="123"/>
        <v>1.9442424956071201E-2</v>
      </c>
    </row>
    <row r="1141" spans="4:12" x14ac:dyDescent="0.3">
      <c r="D1141" s="199">
        <v>45118</v>
      </c>
      <c r="E1141" s="137">
        <v>105.40819999999999</v>
      </c>
      <c r="F1141" s="200">
        <f t="shared" si="124"/>
        <v>103.714532027253</v>
      </c>
      <c r="G1141" s="90">
        <f t="shared" si="125"/>
        <v>-0.34625514779880617</v>
      </c>
      <c r="H1141" s="90">
        <f t="shared" si="119"/>
        <v>103.3682768794542</v>
      </c>
      <c r="I1141" s="90">
        <f t="shared" si="120"/>
        <v>2.0399231205457937</v>
      </c>
      <c r="J1141" s="90">
        <f t="shared" si="121"/>
        <v>2.0399231205457937</v>
      </c>
      <c r="K1141" s="90">
        <f t="shared" si="122"/>
        <v>4.1612863377372893</v>
      </c>
      <c r="L1141" s="91">
        <f t="shared" si="123"/>
        <v>1.9352603692557067E-2</v>
      </c>
    </row>
    <row r="1142" spans="4:12" x14ac:dyDescent="0.3">
      <c r="D1142" s="199">
        <v>45119</v>
      </c>
      <c r="E1142" s="137">
        <v>105.7714</v>
      </c>
      <c r="F1142" s="200">
        <f t="shared" si="124"/>
        <v>105.20383588176097</v>
      </c>
      <c r="G1142" s="90">
        <f t="shared" si="125"/>
        <v>-0.16269924756812892</v>
      </c>
      <c r="H1142" s="90">
        <f t="shared" si="119"/>
        <v>105.04113663419284</v>
      </c>
      <c r="I1142" s="90">
        <f t="shared" si="120"/>
        <v>0.73026336580716134</v>
      </c>
      <c r="J1142" s="90">
        <f t="shared" si="121"/>
        <v>0.73026336580716134</v>
      </c>
      <c r="K1142" s="90">
        <f t="shared" si="122"/>
        <v>0.53328458344000396</v>
      </c>
      <c r="L1142" s="91">
        <f t="shared" si="123"/>
        <v>6.9041665876329646E-3</v>
      </c>
    </row>
    <row r="1143" spans="4:12" x14ac:dyDescent="0.3">
      <c r="D1143" s="199">
        <v>45120</v>
      </c>
      <c r="E1143" s="137">
        <v>105.84990000000001</v>
      </c>
      <c r="F1143" s="200">
        <f t="shared" si="124"/>
        <v>105.65694060194551</v>
      </c>
      <c r="G1143" s="90">
        <f t="shared" si="125"/>
        <v>-0.10111885079286193</v>
      </c>
      <c r="H1143" s="90">
        <f t="shared" si="119"/>
        <v>105.55582175115265</v>
      </c>
      <c r="I1143" s="90">
        <f t="shared" si="120"/>
        <v>0.29407824884735589</v>
      </c>
      <c r="J1143" s="90">
        <f t="shared" si="121"/>
        <v>0.29407824884735589</v>
      </c>
      <c r="K1143" s="90">
        <f t="shared" si="122"/>
        <v>8.6482016445127374E-2</v>
      </c>
      <c r="L1143" s="91">
        <f t="shared" si="123"/>
        <v>2.778257219396106E-3</v>
      </c>
    </row>
    <row r="1144" spans="4:12" x14ac:dyDescent="0.3">
      <c r="D1144" s="199">
        <v>45121</v>
      </c>
      <c r="E1144" s="137">
        <v>105.9579</v>
      </c>
      <c r="F1144" s="200">
        <f t="shared" si="124"/>
        <v>105.79060491936572</v>
      </c>
      <c r="G1144" s="90">
        <f t="shared" si="125"/>
        <v>-7.7640533971554501E-2</v>
      </c>
      <c r="H1144" s="90">
        <f t="shared" si="119"/>
        <v>105.71296438539416</v>
      </c>
      <c r="I1144" s="90">
        <f t="shared" si="120"/>
        <v>0.24493561460583635</v>
      </c>
      <c r="J1144" s="90">
        <f t="shared" si="121"/>
        <v>0.24493561460583635</v>
      </c>
      <c r="K1144" s="90">
        <f t="shared" si="122"/>
        <v>5.9993455302338794E-2</v>
      </c>
      <c r="L1144" s="91">
        <f t="shared" si="123"/>
        <v>2.3116314555671298E-3</v>
      </c>
    </row>
    <row r="1145" spans="4:12" x14ac:dyDescent="0.3">
      <c r="D1145" s="199">
        <v>45124</v>
      </c>
      <c r="E1145" s="137">
        <v>106.7038</v>
      </c>
      <c r="F1145" s="200">
        <f t="shared" si="124"/>
        <v>106.04496757282276</v>
      </c>
      <c r="G1145" s="90">
        <f t="shared" si="125"/>
        <v>-4.4440215228695401E-2</v>
      </c>
      <c r="H1145" s="90">
        <f t="shared" si="119"/>
        <v>106.00052735759407</v>
      </c>
      <c r="I1145" s="90">
        <f t="shared" si="120"/>
        <v>0.70327264240593479</v>
      </c>
      <c r="J1145" s="90">
        <f t="shared" si="121"/>
        <v>0.70327264240593479</v>
      </c>
      <c r="K1145" s="90">
        <f t="shared" si="122"/>
        <v>0.49459240955662581</v>
      </c>
      <c r="L1145" s="91">
        <f t="shared" si="123"/>
        <v>6.5908865701683984E-3</v>
      </c>
    </row>
    <row r="1146" spans="4:12" x14ac:dyDescent="0.3">
      <c r="D1146" s="199">
        <v>45125</v>
      </c>
      <c r="E1146" s="137">
        <v>107.6952</v>
      </c>
      <c r="F1146" s="200">
        <f t="shared" si="124"/>
        <v>106.86652782781705</v>
      </c>
      <c r="G1146" s="90">
        <f t="shared" si="125"/>
        <v>4.2159831793603712E-2</v>
      </c>
      <c r="H1146" s="90">
        <f t="shared" si="119"/>
        <v>106.90868765961065</v>
      </c>
      <c r="I1146" s="90">
        <f t="shared" si="120"/>
        <v>0.78651234038935058</v>
      </c>
      <c r="J1146" s="90">
        <f t="shared" si="121"/>
        <v>0.78651234038935058</v>
      </c>
      <c r="K1146" s="90">
        <f t="shared" si="122"/>
        <v>0.61860166158473373</v>
      </c>
      <c r="L1146" s="91">
        <f t="shared" si="123"/>
        <v>7.303132733764834E-3</v>
      </c>
    </row>
    <row r="1147" spans="4:12" x14ac:dyDescent="0.3">
      <c r="D1147" s="199">
        <v>45126</v>
      </c>
      <c r="E1147" s="137">
        <v>107.8522</v>
      </c>
      <c r="F1147" s="200">
        <f t="shared" si="124"/>
        <v>107.76032786543489</v>
      </c>
      <c r="G1147" s="90">
        <f t="shared" si="125"/>
        <v>0.127323852376027</v>
      </c>
      <c r="H1147" s="90">
        <f t="shared" si="119"/>
        <v>107.88765171781091</v>
      </c>
      <c r="I1147" s="90">
        <f t="shared" si="120"/>
        <v>-3.5451717810914829E-2</v>
      </c>
      <c r="J1147" s="90">
        <f t="shared" si="121"/>
        <v>3.5451717810914829E-2</v>
      </c>
      <c r="K1147" s="90">
        <f t="shared" si="122"/>
        <v>1.2568242957447357E-3</v>
      </c>
      <c r="L1147" s="91">
        <f t="shared" si="123"/>
        <v>3.2870648731240376E-4</v>
      </c>
    </row>
    <row r="1148" spans="4:12" x14ac:dyDescent="0.3">
      <c r="D1148" s="199">
        <v>45127</v>
      </c>
      <c r="E1148" s="137">
        <v>105.54559999999999</v>
      </c>
      <c r="F1148" s="200">
        <f t="shared" si="124"/>
        <v>107.49273908190082</v>
      </c>
      <c r="G1148" s="90">
        <f t="shared" si="125"/>
        <v>8.7832588785017707E-2</v>
      </c>
      <c r="H1148" s="90">
        <f t="shared" si="119"/>
        <v>107.58057167068584</v>
      </c>
      <c r="I1148" s="90">
        <f t="shared" si="120"/>
        <v>-2.0349716706858487</v>
      </c>
      <c r="J1148" s="90">
        <f t="shared" si="121"/>
        <v>2.0349716706858487</v>
      </c>
      <c r="K1148" s="90">
        <f t="shared" si="122"/>
        <v>4.1411097004939545</v>
      </c>
      <c r="L1148" s="91">
        <f t="shared" si="123"/>
        <v>1.9280497440782456E-2</v>
      </c>
    </row>
    <row r="1149" spans="4:12" x14ac:dyDescent="0.3">
      <c r="D1149" s="199">
        <v>45128</v>
      </c>
      <c r="E1149" s="137">
        <v>107.0474</v>
      </c>
      <c r="F1149" s="200">
        <f t="shared" si="124"/>
        <v>105.91622607102802</v>
      </c>
      <c r="G1149" s="90">
        <f t="shared" si="125"/>
        <v>-7.8601971180764243E-2</v>
      </c>
      <c r="H1149" s="90">
        <f t="shared" si="119"/>
        <v>105.83762409984726</v>
      </c>
      <c r="I1149" s="90">
        <f t="shared" si="120"/>
        <v>1.2097759001527351</v>
      </c>
      <c r="J1149" s="90">
        <f t="shared" si="121"/>
        <v>1.2097759001527351</v>
      </c>
      <c r="K1149" s="90">
        <f t="shared" si="122"/>
        <v>1.4635577285903605</v>
      </c>
      <c r="L1149" s="91">
        <f t="shared" si="123"/>
        <v>1.1301310448948177E-2</v>
      </c>
    </row>
    <row r="1150" spans="4:12" x14ac:dyDescent="0.3">
      <c r="D1150" s="199">
        <v>45131</v>
      </c>
      <c r="E1150" s="137">
        <v>106.7627</v>
      </c>
      <c r="F1150" s="200">
        <f t="shared" si="124"/>
        <v>106.92757842305539</v>
      </c>
      <c r="G1150" s="90">
        <f t="shared" si="125"/>
        <v>3.0393461140049496E-2</v>
      </c>
      <c r="H1150" s="90">
        <f t="shared" si="119"/>
        <v>106.95797188419544</v>
      </c>
      <c r="I1150" s="90">
        <f t="shared" si="120"/>
        <v>-0.19527188419544927</v>
      </c>
      <c r="J1150" s="90">
        <f t="shared" si="121"/>
        <v>0.19527188419544927</v>
      </c>
      <c r="K1150" s="90">
        <f t="shared" si="122"/>
        <v>3.8131108757240954E-2</v>
      </c>
      <c r="L1150" s="91">
        <f t="shared" si="123"/>
        <v>1.8290272182648929E-3</v>
      </c>
    </row>
    <row r="1151" spans="4:12" x14ac:dyDescent="0.3">
      <c r="D1151" s="199">
        <v>45132</v>
      </c>
      <c r="E1151" s="137">
        <v>106.3014</v>
      </c>
      <c r="F1151" s="200">
        <f t="shared" si="124"/>
        <v>106.69475476891205</v>
      </c>
      <c r="G1151" s="90">
        <f t="shared" si="125"/>
        <v>4.0717496117099947E-3</v>
      </c>
      <c r="H1151" s="90">
        <f t="shared" si="119"/>
        <v>106.69882651852376</v>
      </c>
      <c r="I1151" s="90">
        <f t="shared" si="120"/>
        <v>-0.39742651852375843</v>
      </c>
      <c r="J1151" s="90">
        <f t="shared" si="121"/>
        <v>0.39742651852375843</v>
      </c>
      <c r="K1151" s="90">
        <f t="shared" si="122"/>
        <v>0.1579478376259153</v>
      </c>
      <c r="L1151" s="91">
        <f t="shared" si="123"/>
        <v>3.7386762406116797E-3</v>
      </c>
    </row>
    <row r="1152" spans="4:12" x14ac:dyDescent="0.3">
      <c r="D1152" s="199">
        <v>45133</v>
      </c>
      <c r="E1152" s="137">
        <v>107.2829</v>
      </c>
      <c r="F1152" s="200">
        <f t="shared" si="124"/>
        <v>106.50095739968938</v>
      </c>
      <c r="G1152" s="90">
        <f t="shared" si="125"/>
        <v>-1.5715162271727496E-2</v>
      </c>
      <c r="H1152" s="90">
        <f t="shared" si="119"/>
        <v>106.48524223741765</v>
      </c>
      <c r="I1152" s="90">
        <f t="shared" si="120"/>
        <v>0.79765776258234666</v>
      </c>
      <c r="J1152" s="90">
        <f t="shared" si="121"/>
        <v>0.79765776258234666</v>
      </c>
      <c r="K1152" s="90">
        <f t="shared" si="122"/>
        <v>0.63625790620787537</v>
      </c>
      <c r="L1152" s="91">
        <f t="shared" si="123"/>
        <v>7.4350876288984237E-3</v>
      </c>
    </row>
    <row r="1153" spans="4:12" x14ac:dyDescent="0.3">
      <c r="D1153" s="199">
        <v>45134</v>
      </c>
      <c r="E1153" s="137">
        <v>105.68300000000001</v>
      </c>
      <c r="F1153" s="200">
        <f t="shared" si="124"/>
        <v>106.95034787018263</v>
      </c>
      <c r="G1153" s="90">
        <f t="shared" si="125"/>
        <v>3.0795401004769449E-2</v>
      </c>
      <c r="H1153" s="90">
        <f t="shared" ref="H1153:H1216" si="126">F1153+G1153</f>
        <v>106.98114327118739</v>
      </c>
      <c r="I1153" s="90">
        <f t="shared" si="120"/>
        <v>-1.298143271187385</v>
      </c>
      <c r="J1153" s="90">
        <f t="shared" si="121"/>
        <v>1.298143271187385</v>
      </c>
      <c r="K1153" s="90">
        <f t="shared" si="122"/>
        <v>1.6851759525290846</v>
      </c>
      <c r="L1153" s="91">
        <f t="shared" si="123"/>
        <v>1.2283368859583707E-2</v>
      </c>
    </row>
    <row r="1154" spans="4:12" x14ac:dyDescent="0.3">
      <c r="D1154" s="199">
        <v>45135</v>
      </c>
      <c r="E1154" s="137">
        <v>106.6155</v>
      </c>
      <c r="F1154" s="200">
        <f t="shared" si="124"/>
        <v>105.89413632080382</v>
      </c>
      <c r="G1154" s="90">
        <f t="shared" si="125"/>
        <v>-7.7905294033587646E-2</v>
      </c>
      <c r="H1154" s="90">
        <f t="shared" si="126"/>
        <v>105.81623102677024</v>
      </c>
      <c r="I1154" s="90">
        <f t="shared" si="120"/>
        <v>0.79926897322975776</v>
      </c>
      <c r="J1154" s="90">
        <f t="shared" si="121"/>
        <v>0.79926897322975776</v>
      </c>
      <c r="K1154" s="90">
        <f t="shared" si="122"/>
        <v>0.63883089156775119</v>
      </c>
      <c r="L1154" s="91">
        <f t="shared" si="123"/>
        <v>7.4967427178014249E-3</v>
      </c>
    </row>
    <row r="1155" spans="4:12" x14ac:dyDescent="0.3">
      <c r="D1155" s="199">
        <v>45138</v>
      </c>
      <c r="E1155" s="137">
        <v>108.3528</v>
      </c>
      <c r="F1155" s="200">
        <f t="shared" si="124"/>
        <v>106.90063576477314</v>
      </c>
      <c r="G1155" s="90">
        <f t="shared" si="125"/>
        <v>3.0535179766702933E-2</v>
      </c>
      <c r="H1155" s="90">
        <f t="shared" si="126"/>
        <v>106.93117094453984</v>
      </c>
      <c r="I1155" s="90">
        <f t="shared" si="120"/>
        <v>1.4216290554601585</v>
      </c>
      <c r="J1155" s="90">
        <f t="shared" si="121"/>
        <v>1.4216290554601585</v>
      </c>
      <c r="K1155" s="90">
        <f t="shared" si="122"/>
        <v>2.0210291713285424</v>
      </c>
      <c r="L1155" s="91">
        <f t="shared" si="123"/>
        <v>1.312037211276643E-2</v>
      </c>
    </row>
    <row r="1156" spans="4:12" x14ac:dyDescent="0.3">
      <c r="D1156" s="199">
        <v>45139</v>
      </c>
      <c r="E1156" s="137">
        <v>107.3811</v>
      </c>
      <c r="F1156" s="200">
        <f t="shared" si="124"/>
        <v>108.18288814381337</v>
      </c>
      <c r="G1156" s="90">
        <f t="shared" si="125"/>
        <v>0.15570689969405566</v>
      </c>
      <c r="H1156" s="90">
        <f t="shared" si="126"/>
        <v>108.33859504350742</v>
      </c>
      <c r="I1156" s="90">
        <f t="shared" ref="I1156:I1219" si="127">E1156-H1156</f>
        <v>-0.95749504350742143</v>
      </c>
      <c r="J1156" s="90">
        <f t="shared" ref="J1156:J1219" si="128">ABS(I1156)</f>
        <v>0.95749504350742143</v>
      </c>
      <c r="K1156" s="90">
        <f t="shared" ref="K1156:K1219" si="129">I1156^2</f>
        <v>0.91679675834127883</v>
      </c>
      <c r="L1156" s="91">
        <f t="shared" ref="L1156:L1219" si="130">J1156/E1156</f>
        <v>8.9167930250986568E-3</v>
      </c>
    </row>
    <row r="1157" spans="4:12" x14ac:dyDescent="0.3">
      <c r="D1157" s="199">
        <v>45140</v>
      </c>
      <c r="E1157" s="137">
        <v>105.526</v>
      </c>
      <c r="F1157" s="200">
        <f t="shared" ref="F1157:F1220" si="131">alpha*(E1157)+(1-alpha)*(E1156+G1156)</f>
        <v>107.13464551975525</v>
      </c>
      <c r="G1157" s="90">
        <f t="shared" ref="G1157:G1220" si="132">beta*(F1157-F1156)+(1-beta)*G1156</f>
        <v>3.5311947318838188E-2</v>
      </c>
      <c r="H1157" s="90">
        <f t="shared" si="126"/>
        <v>107.16995746707408</v>
      </c>
      <c r="I1157" s="90">
        <f t="shared" si="127"/>
        <v>-1.6439574670740882</v>
      </c>
      <c r="J1157" s="90">
        <f t="shared" si="128"/>
        <v>1.6439574670740882</v>
      </c>
      <c r="K1157" s="90">
        <f t="shared" si="129"/>
        <v>2.7025961535486518</v>
      </c>
      <c r="L1157" s="91">
        <f t="shared" si="130"/>
        <v>1.5578695933457993E-2</v>
      </c>
    </row>
    <row r="1158" spans="4:12" x14ac:dyDescent="0.3">
      <c r="D1158" s="199">
        <v>45141</v>
      </c>
      <c r="E1158" s="137">
        <v>106.63509999999999</v>
      </c>
      <c r="F1158" s="200">
        <f t="shared" si="131"/>
        <v>105.77606955785507</v>
      </c>
      <c r="G1158" s="90">
        <f t="shared" si="132"/>
        <v>-0.10407684360306427</v>
      </c>
      <c r="H1158" s="90">
        <f t="shared" si="126"/>
        <v>105.671992714252</v>
      </c>
      <c r="I1158" s="90">
        <f t="shared" si="127"/>
        <v>0.96310728574799498</v>
      </c>
      <c r="J1158" s="90">
        <f t="shared" si="128"/>
        <v>0.96310728574799498</v>
      </c>
      <c r="K1158" s="90">
        <f t="shared" si="129"/>
        <v>0.9275756438608701</v>
      </c>
      <c r="L1158" s="91">
        <f t="shared" si="130"/>
        <v>9.0318036532810956E-3</v>
      </c>
    </row>
    <row r="1159" spans="4:12" x14ac:dyDescent="0.3">
      <c r="D1159" s="199">
        <v>45142</v>
      </c>
      <c r="E1159" s="137">
        <v>106.80200000000001</v>
      </c>
      <c r="F1159" s="200">
        <f t="shared" si="131"/>
        <v>106.58521852511754</v>
      </c>
      <c r="G1159" s="90">
        <f t="shared" si="132"/>
        <v>-1.2754262516510517E-2</v>
      </c>
      <c r="H1159" s="90">
        <f t="shared" si="126"/>
        <v>106.57246426260103</v>
      </c>
      <c r="I1159" s="90">
        <f t="shared" si="127"/>
        <v>0.22953573739897593</v>
      </c>
      <c r="J1159" s="90">
        <f t="shared" si="128"/>
        <v>0.22953573739897593</v>
      </c>
      <c r="K1159" s="90">
        <f t="shared" si="129"/>
        <v>5.2686654743291636E-2</v>
      </c>
      <c r="L1159" s="91">
        <f t="shared" si="130"/>
        <v>2.1491707776912033E-3</v>
      </c>
    </row>
    <row r="1160" spans="4:12" x14ac:dyDescent="0.3">
      <c r="D1160" s="199">
        <v>45145</v>
      </c>
      <c r="E1160" s="137">
        <v>108.44119999999999</v>
      </c>
      <c r="F1160" s="200">
        <f t="shared" si="131"/>
        <v>107.11963658998681</v>
      </c>
      <c r="G1160" s="90">
        <f t="shared" si="132"/>
        <v>4.1962970222067672E-2</v>
      </c>
      <c r="H1160" s="90">
        <f t="shared" si="126"/>
        <v>107.16159956020888</v>
      </c>
      <c r="I1160" s="90">
        <f t="shared" si="127"/>
        <v>1.2796004397911105</v>
      </c>
      <c r="J1160" s="90">
        <f t="shared" si="128"/>
        <v>1.2796004397911105</v>
      </c>
      <c r="K1160" s="90">
        <f t="shared" si="129"/>
        <v>1.6373772855136033</v>
      </c>
      <c r="L1160" s="91">
        <f t="shared" si="130"/>
        <v>1.1799947250593967E-2</v>
      </c>
    </row>
    <row r="1161" spans="4:12" x14ac:dyDescent="0.3">
      <c r="D1161" s="199">
        <v>45146</v>
      </c>
      <c r="E1161" s="137">
        <v>107.6657</v>
      </c>
      <c r="F1161" s="200">
        <f t="shared" si="131"/>
        <v>108.31967037617767</v>
      </c>
      <c r="G1161" s="90">
        <f t="shared" si="132"/>
        <v>0.15777005181894668</v>
      </c>
      <c r="H1161" s="90">
        <f t="shared" si="126"/>
        <v>108.47744042799661</v>
      </c>
      <c r="I1161" s="90">
        <f t="shared" si="127"/>
        <v>-0.81174042799661095</v>
      </c>
      <c r="J1161" s="90">
        <f t="shared" si="128"/>
        <v>0.81174042799661095</v>
      </c>
      <c r="K1161" s="90">
        <f t="shared" si="129"/>
        <v>0.65892252244412108</v>
      </c>
      <c r="L1161" s="91">
        <f t="shared" si="130"/>
        <v>7.5394524718328205E-3</v>
      </c>
    </row>
    <row r="1162" spans="4:12" x14ac:dyDescent="0.3">
      <c r="D1162" s="199">
        <v>45147</v>
      </c>
      <c r="E1162" s="137">
        <v>107.6657</v>
      </c>
      <c r="F1162" s="200">
        <f t="shared" si="131"/>
        <v>107.79191604145517</v>
      </c>
      <c r="G1162" s="90">
        <f t="shared" si="132"/>
        <v>8.9217613164801812E-2</v>
      </c>
      <c r="H1162" s="90">
        <f t="shared" si="126"/>
        <v>107.88113365461997</v>
      </c>
      <c r="I1162" s="90">
        <f t="shared" si="127"/>
        <v>-0.21543365461997155</v>
      </c>
      <c r="J1162" s="90">
        <f t="shared" si="128"/>
        <v>0.21543365461997155</v>
      </c>
      <c r="K1162" s="90">
        <f t="shared" si="129"/>
        <v>4.6411659542917191E-2</v>
      </c>
      <c r="L1162" s="91">
        <f t="shared" si="130"/>
        <v>2.0009497418395231E-3</v>
      </c>
    </row>
    <row r="1163" spans="4:12" x14ac:dyDescent="0.3">
      <c r="D1163" s="199">
        <v>45148</v>
      </c>
      <c r="E1163" s="137">
        <v>107.0179</v>
      </c>
      <c r="F1163" s="200">
        <f t="shared" si="131"/>
        <v>107.60751409053185</v>
      </c>
      <c r="G1163" s="90">
        <f t="shared" si="132"/>
        <v>6.1855656755990002E-2</v>
      </c>
      <c r="H1163" s="90">
        <f t="shared" si="126"/>
        <v>107.66936974728785</v>
      </c>
      <c r="I1163" s="90">
        <f t="shared" si="127"/>
        <v>-0.65146974728784812</v>
      </c>
      <c r="J1163" s="90">
        <f t="shared" si="128"/>
        <v>0.65146974728784812</v>
      </c>
      <c r="K1163" s="90">
        <f t="shared" si="129"/>
        <v>0.42441283163129268</v>
      </c>
      <c r="L1163" s="91">
        <f t="shared" si="130"/>
        <v>6.0874839376202309E-3</v>
      </c>
    </row>
    <row r="1164" spans="4:12" x14ac:dyDescent="0.3">
      <c r="D1164" s="199">
        <v>45149</v>
      </c>
      <c r="E1164" s="137">
        <v>106.09529999999999</v>
      </c>
      <c r="F1164" s="200">
        <f t="shared" si="131"/>
        <v>106.8828645254048</v>
      </c>
      <c r="G1164" s="90">
        <f t="shared" si="132"/>
        <v>-1.6794865432314218E-2</v>
      </c>
      <c r="H1164" s="90">
        <f t="shared" si="126"/>
        <v>106.86606965997248</v>
      </c>
      <c r="I1164" s="90">
        <f t="shared" si="127"/>
        <v>-0.77076965997248692</v>
      </c>
      <c r="J1164" s="90">
        <f t="shared" si="128"/>
        <v>0.77076965997248692</v>
      </c>
      <c r="K1164" s="90">
        <f t="shared" si="129"/>
        <v>0.59408586873410307</v>
      </c>
      <c r="L1164" s="91">
        <f t="shared" si="130"/>
        <v>7.2648803478805087E-3</v>
      </c>
    </row>
    <row r="1165" spans="4:12" x14ac:dyDescent="0.3">
      <c r="D1165" s="199">
        <v>45152</v>
      </c>
      <c r="E1165" s="137">
        <v>105.6536</v>
      </c>
      <c r="F1165" s="200">
        <f t="shared" si="131"/>
        <v>105.99352410765414</v>
      </c>
      <c r="G1165" s="90">
        <f t="shared" si="132"/>
        <v>-0.10404942066414877</v>
      </c>
      <c r="H1165" s="90">
        <f t="shared" si="126"/>
        <v>105.88947468698998</v>
      </c>
      <c r="I1165" s="90">
        <f t="shared" si="127"/>
        <v>-0.23587468698998748</v>
      </c>
      <c r="J1165" s="90">
        <f t="shared" si="128"/>
        <v>0.23587468698998748</v>
      </c>
      <c r="K1165" s="90">
        <f t="shared" si="129"/>
        <v>5.563686796262457E-2</v>
      </c>
      <c r="L1165" s="91">
        <f t="shared" si="130"/>
        <v>2.2325286312060116E-3</v>
      </c>
    </row>
    <row r="1166" spans="4:12" x14ac:dyDescent="0.3">
      <c r="D1166" s="199">
        <v>45153</v>
      </c>
      <c r="E1166" s="137">
        <v>104.58369999999999</v>
      </c>
      <c r="F1166" s="200">
        <f t="shared" si="131"/>
        <v>105.35638046346868</v>
      </c>
      <c r="G1166" s="90">
        <f t="shared" si="132"/>
        <v>-0.15735884301627961</v>
      </c>
      <c r="H1166" s="90">
        <f t="shared" si="126"/>
        <v>105.1990216204524</v>
      </c>
      <c r="I1166" s="90">
        <f t="shared" si="127"/>
        <v>-0.61532162045240568</v>
      </c>
      <c r="J1166" s="90">
        <f t="shared" si="128"/>
        <v>0.61532162045240568</v>
      </c>
      <c r="K1166" s="90">
        <f t="shared" si="129"/>
        <v>0.37862069659617442</v>
      </c>
      <c r="L1166" s="91">
        <f t="shared" si="130"/>
        <v>5.8835327154461523E-3</v>
      </c>
    </row>
    <row r="1167" spans="4:12" x14ac:dyDescent="0.3">
      <c r="D1167" s="199">
        <v>45154</v>
      </c>
      <c r="E1167" s="137">
        <v>104.5641</v>
      </c>
      <c r="F1167" s="200">
        <f t="shared" si="131"/>
        <v>104.45389292558697</v>
      </c>
      <c r="G1167" s="90">
        <f t="shared" si="132"/>
        <v>-0.23187171250282282</v>
      </c>
      <c r="H1167" s="90">
        <f t="shared" si="126"/>
        <v>104.22202121308415</v>
      </c>
      <c r="I1167" s="90">
        <f t="shared" si="127"/>
        <v>0.34207878691584881</v>
      </c>
      <c r="J1167" s="90">
        <f t="shared" si="128"/>
        <v>0.34207878691584881</v>
      </c>
      <c r="K1167" s="90">
        <f t="shared" si="129"/>
        <v>0.1170178964578187</v>
      </c>
      <c r="L1167" s="91">
        <f t="shared" si="130"/>
        <v>3.2714745014383408E-3</v>
      </c>
    </row>
    <row r="1168" spans="4:12" x14ac:dyDescent="0.3">
      <c r="D1168" s="199">
        <v>45155</v>
      </c>
      <c r="E1168" s="137">
        <v>103.1114</v>
      </c>
      <c r="F1168" s="200">
        <f t="shared" si="131"/>
        <v>104.08806262999775</v>
      </c>
      <c r="G1168" s="90">
        <f t="shared" si="132"/>
        <v>-0.2452675708114625</v>
      </c>
      <c r="H1168" s="90">
        <f t="shared" si="126"/>
        <v>103.84279505918629</v>
      </c>
      <c r="I1168" s="90">
        <f t="shared" si="127"/>
        <v>-0.73139505918628345</v>
      </c>
      <c r="J1168" s="90">
        <f t="shared" si="128"/>
        <v>0.73139505918628345</v>
      </c>
      <c r="K1168" s="90">
        <f t="shared" si="129"/>
        <v>0.53493873260210711</v>
      </c>
      <c r="L1168" s="91">
        <f t="shared" si="130"/>
        <v>7.0932511748098021E-3</v>
      </c>
    </row>
    <row r="1169" spans="4:12" x14ac:dyDescent="0.3">
      <c r="D1169" s="199">
        <v>45156</v>
      </c>
      <c r="E1169" s="137">
        <v>102.8758</v>
      </c>
      <c r="F1169" s="200">
        <f t="shared" si="131"/>
        <v>102.86806594335083</v>
      </c>
      <c r="G1169" s="90">
        <f t="shared" si="132"/>
        <v>-0.34274048239500854</v>
      </c>
      <c r="H1169" s="90">
        <f t="shared" si="126"/>
        <v>102.52532546095581</v>
      </c>
      <c r="I1169" s="90">
        <f t="shared" si="127"/>
        <v>0.35047453904418546</v>
      </c>
      <c r="J1169" s="90">
        <f t="shared" si="128"/>
        <v>0.35047453904418546</v>
      </c>
      <c r="K1169" s="90">
        <f t="shared" si="129"/>
        <v>0.12283240251823428</v>
      </c>
      <c r="L1169" s="91">
        <f t="shared" si="130"/>
        <v>3.4067734009765706E-3</v>
      </c>
    </row>
    <row r="1170" spans="4:12" x14ac:dyDescent="0.3">
      <c r="D1170" s="199">
        <v>45159</v>
      </c>
      <c r="E1170" s="137">
        <v>100.9618</v>
      </c>
      <c r="F1170" s="200">
        <f t="shared" si="131"/>
        <v>102.218807614084</v>
      </c>
      <c r="G1170" s="90">
        <f t="shared" si="132"/>
        <v>-0.37339226708219053</v>
      </c>
      <c r="H1170" s="90">
        <f t="shared" si="126"/>
        <v>101.8454153470018</v>
      </c>
      <c r="I1170" s="90">
        <f t="shared" si="127"/>
        <v>-0.88361534700180755</v>
      </c>
      <c r="J1170" s="90">
        <f t="shared" si="128"/>
        <v>0.88361534700180755</v>
      </c>
      <c r="K1170" s="90">
        <f t="shared" si="129"/>
        <v>0.78077608145712474</v>
      </c>
      <c r="L1170" s="91">
        <f t="shared" si="130"/>
        <v>8.7519769556585521E-3</v>
      </c>
    </row>
    <row r="1171" spans="4:12" x14ac:dyDescent="0.3">
      <c r="D1171" s="199">
        <v>45160</v>
      </c>
      <c r="E1171" s="137">
        <v>99.587599999999995</v>
      </c>
      <c r="F1171" s="200">
        <f t="shared" si="131"/>
        <v>100.38824618633424</v>
      </c>
      <c r="G1171" s="90">
        <f t="shared" si="132"/>
        <v>-0.51910918314894716</v>
      </c>
      <c r="H1171" s="90">
        <f t="shared" si="126"/>
        <v>99.869137003185301</v>
      </c>
      <c r="I1171" s="90">
        <f t="shared" si="127"/>
        <v>-0.28153700318530639</v>
      </c>
      <c r="J1171" s="90">
        <f t="shared" si="128"/>
        <v>0.28153700318530639</v>
      </c>
      <c r="K1171" s="90">
        <f t="shared" si="129"/>
        <v>7.9263084162563224E-2</v>
      </c>
      <c r="L1171" s="91">
        <f t="shared" si="130"/>
        <v>2.8270286982044592E-3</v>
      </c>
    </row>
    <row r="1172" spans="4:12" x14ac:dyDescent="0.3">
      <c r="D1172" s="199">
        <v>45161</v>
      </c>
      <c r="E1172" s="137">
        <v>96.927599999999998</v>
      </c>
      <c r="F1172" s="200">
        <f t="shared" si="131"/>
        <v>98.640312653480848</v>
      </c>
      <c r="G1172" s="90">
        <f t="shared" si="132"/>
        <v>-0.64199161811939198</v>
      </c>
      <c r="H1172" s="90">
        <f t="shared" si="126"/>
        <v>97.998321035361457</v>
      </c>
      <c r="I1172" s="90">
        <f t="shared" si="127"/>
        <v>-1.0707210353614585</v>
      </c>
      <c r="J1172" s="90">
        <f t="shared" si="128"/>
        <v>1.0707210353614585</v>
      </c>
      <c r="K1172" s="90">
        <f t="shared" si="129"/>
        <v>1.1464435355655136</v>
      </c>
      <c r="L1172" s="91">
        <f t="shared" si="130"/>
        <v>1.1046606285118568E-2</v>
      </c>
    </row>
    <row r="1173" spans="4:12" x14ac:dyDescent="0.3">
      <c r="D1173" s="199">
        <v>45162</v>
      </c>
      <c r="E1173" s="137">
        <v>95.828299999999999</v>
      </c>
      <c r="F1173" s="200">
        <f t="shared" si="131"/>
        <v>96.194146705504494</v>
      </c>
      <c r="G1173" s="90">
        <f t="shared" si="132"/>
        <v>-0.82240905110508822</v>
      </c>
      <c r="H1173" s="90">
        <f t="shared" si="126"/>
        <v>95.371737654399411</v>
      </c>
      <c r="I1173" s="90">
        <f t="shared" si="127"/>
        <v>0.45656234560058806</v>
      </c>
      <c r="J1173" s="90">
        <f t="shared" si="128"/>
        <v>0.45656234560058806</v>
      </c>
      <c r="K1173" s="90">
        <f t="shared" si="129"/>
        <v>0.2084491754203108</v>
      </c>
      <c r="L1173" s="91">
        <f t="shared" si="130"/>
        <v>4.7643790571322677E-3</v>
      </c>
    </row>
    <row r="1174" spans="4:12" x14ac:dyDescent="0.3">
      <c r="D1174" s="199">
        <v>45163</v>
      </c>
      <c r="E1174" s="137">
        <v>97.016000000000005</v>
      </c>
      <c r="F1174" s="200">
        <f t="shared" si="131"/>
        <v>95.407912759115931</v>
      </c>
      <c r="G1174" s="90">
        <f t="shared" si="132"/>
        <v>-0.81879154063343573</v>
      </c>
      <c r="H1174" s="90">
        <f t="shared" si="126"/>
        <v>94.589121218482489</v>
      </c>
      <c r="I1174" s="90">
        <f t="shared" si="127"/>
        <v>2.4268787815175159</v>
      </c>
      <c r="J1174" s="90">
        <f t="shared" si="128"/>
        <v>2.4268787815175159</v>
      </c>
      <c r="K1174" s="90">
        <f t="shared" si="129"/>
        <v>5.8897406201799427</v>
      </c>
      <c r="L1174" s="91">
        <f t="shared" si="130"/>
        <v>2.5015242656031125E-2</v>
      </c>
    </row>
    <row r="1175" spans="4:12" x14ac:dyDescent="0.3">
      <c r="D1175" s="199">
        <v>45166</v>
      </c>
      <c r="E1175" s="137">
        <v>97.791399999999996</v>
      </c>
      <c r="F1175" s="200">
        <f t="shared" si="131"/>
        <v>96.516046767493251</v>
      </c>
      <c r="G1175" s="90">
        <f t="shared" si="132"/>
        <v>-0.62609898573236022</v>
      </c>
      <c r="H1175" s="90">
        <f t="shared" si="126"/>
        <v>95.889947781760895</v>
      </c>
      <c r="I1175" s="90">
        <f t="shared" si="127"/>
        <v>1.9014522182391005</v>
      </c>
      <c r="J1175" s="90">
        <f t="shared" si="128"/>
        <v>1.9014522182391005</v>
      </c>
      <c r="K1175" s="90">
        <f t="shared" si="129"/>
        <v>3.615520538246396</v>
      </c>
      <c r="L1175" s="91">
        <f t="shared" si="130"/>
        <v>1.9443961516443169E-2</v>
      </c>
    </row>
    <row r="1176" spans="4:12" x14ac:dyDescent="0.3">
      <c r="D1176" s="199">
        <v>45167</v>
      </c>
      <c r="E1176" s="137">
        <v>99.891900000000007</v>
      </c>
      <c r="F1176" s="200">
        <f t="shared" si="131"/>
        <v>97.710620811414117</v>
      </c>
      <c r="G1176" s="90">
        <f t="shared" si="132"/>
        <v>-0.44403168276703764</v>
      </c>
      <c r="H1176" s="90">
        <f t="shared" si="126"/>
        <v>97.266589128647084</v>
      </c>
      <c r="I1176" s="90">
        <f t="shared" si="127"/>
        <v>2.625310871352923</v>
      </c>
      <c r="J1176" s="90">
        <f t="shared" si="128"/>
        <v>2.625310871352923</v>
      </c>
      <c r="K1176" s="90">
        <f t="shared" si="129"/>
        <v>6.8922571712438438</v>
      </c>
      <c r="L1176" s="91">
        <f t="shared" si="130"/>
        <v>2.6281519035606719E-2</v>
      </c>
    </row>
    <row r="1177" spans="4:12" x14ac:dyDescent="0.3">
      <c r="D1177" s="199">
        <v>45168</v>
      </c>
      <c r="E1177" s="137">
        <v>100.2158</v>
      </c>
      <c r="F1177" s="200">
        <f t="shared" si="131"/>
        <v>99.601454653786391</v>
      </c>
      <c r="G1177" s="90">
        <f t="shared" si="132"/>
        <v>-0.21054513025310648</v>
      </c>
      <c r="H1177" s="90">
        <f t="shared" si="126"/>
        <v>99.390909523533281</v>
      </c>
      <c r="I1177" s="90">
        <f t="shared" si="127"/>
        <v>0.8248904764667202</v>
      </c>
      <c r="J1177" s="90">
        <f t="shared" si="128"/>
        <v>0.8248904764667202</v>
      </c>
      <c r="K1177" s="90">
        <f t="shared" si="129"/>
        <v>0.68044429816549268</v>
      </c>
      <c r="L1177" s="91">
        <f t="shared" si="130"/>
        <v>8.2311419603168373E-3</v>
      </c>
    </row>
    <row r="1178" spans="4:12" x14ac:dyDescent="0.3">
      <c r="D1178" s="199">
        <v>45169</v>
      </c>
      <c r="E1178" s="137">
        <v>99.832999999999998</v>
      </c>
      <c r="F1178" s="200">
        <f t="shared" si="131"/>
        <v>99.970803895797516</v>
      </c>
      <c r="G1178" s="90">
        <f t="shared" si="132"/>
        <v>-0.15255569302668329</v>
      </c>
      <c r="H1178" s="90">
        <f t="shared" si="126"/>
        <v>99.818248202770832</v>
      </c>
      <c r="I1178" s="90">
        <f t="shared" si="127"/>
        <v>1.4751797229166641E-2</v>
      </c>
      <c r="J1178" s="90">
        <f t="shared" si="128"/>
        <v>1.4751797229166641E-2</v>
      </c>
      <c r="K1178" s="90">
        <f t="shared" si="129"/>
        <v>2.1761552149044858E-4</v>
      </c>
      <c r="L1178" s="91">
        <f t="shared" si="130"/>
        <v>1.4776473940647522E-4</v>
      </c>
    </row>
    <row r="1179" spans="4:12" x14ac:dyDescent="0.3">
      <c r="D1179" s="199">
        <v>45170</v>
      </c>
      <c r="E1179" s="137">
        <v>100.80800000000001</v>
      </c>
      <c r="F1179" s="200">
        <f t="shared" si="131"/>
        <v>99.90595544557867</v>
      </c>
      <c r="G1179" s="90">
        <f t="shared" si="132"/>
        <v>-0.14378496874589963</v>
      </c>
      <c r="H1179" s="90">
        <f t="shared" si="126"/>
        <v>99.762170476832765</v>
      </c>
      <c r="I1179" s="90">
        <f t="shared" si="127"/>
        <v>1.0458295231672423</v>
      </c>
      <c r="J1179" s="90">
        <f t="shared" si="128"/>
        <v>1.0458295231672423</v>
      </c>
      <c r="K1179" s="90">
        <f t="shared" si="129"/>
        <v>1.0937593915282213</v>
      </c>
      <c r="L1179" s="91">
        <f t="shared" si="130"/>
        <v>1.0374469517967246E-2</v>
      </c>
    </row>
    <row r="1180" spans="4:12" x14ac:dyDescent="0.3">
      <c r="D1180" s="199">
        <v>45174</v>
      </c>
      <c r="E1180" s="137">
        <v>98.798900000000003</v>
      </c>
      <c r="F1180" s="200">
        <f t="shared" si="131"/>
        <v>100.2911520250033</v>
      </c>
      <c r="G1180" s="90">
        <f t="shared" si="132"/>
        <v>-9.0886813928846705E-2</v>
      </c>
      <c r="H1180" s="90">
        <f t="shared" si="126"/>
        <v>100.20026521107445</v>
      </c>
      <c r="I1180" s="90">
        <f t="shared" si="127"/>
        <v>-1.4013652110744488</v>
      </c>
      <c r="J1180" s="90">
        <f t="shared" si="128"/>
        <v>1.4013652110744488</v>
      </c>
      <c r="K1180" s="90">
        <f t="shared" si="129"/>
        <v>1.9638244548097343</v>
      </c>
      <c r="L1180" s="91">
        <f t="shared" si="130"/>
        <v>1.4184016330894866E-2</v>
      </c>
    </row>
    <row r="1181" spans="4:12" x14ac:dyDescent="0.3">
      <c r="D1181" s="199">
        <v>45175</v>
      </c>
      <c r="E1181" s="137">
        <v>98.661000000000001</v>
      </c>
      <c r="F1181" s="200">
        <f t="shared" si="131"/>
        <v>98.698610548856934</v>
      </c>
      <c r="G1181" s="90">
        <f t="shared" si="132"/>
        <v>-0.2410522801505986</v>
      </c>
      <c r="H1181" s="90">
        <f t="shared" si="126"/>
        <v>98.457558268706336</v>
      </c>
      <c r="I1181" s="90">
        <f t="shared" si="127"/>
        <v>0.20344173129366538</v>
      </c>
      <c r="J1181" s="90">
        <f t="shared" si="128"/>
        <v>0.20344173129366538</v>
      </c>
      <c r="K1181" s="90">
        <f t="shared" si="129"/>
        <v>4.1388538031763948E-2</v>
      </c>
      <c r="L1181" s="91">
        <f t="shared" si="130"/>
        <v>2.0620278660632408E-3</v>
      </c>
    </row>
    <row r="1182" spans="4:12" x14ac:dyDescent="0.3">
      <c r="D1182" s="199">
        <v>45176</v>
      </c>
      <c r="E1182" s="137">
        <v>96.4452</v>
      </c>
      <c r="F1182" s="200">
        <f t="shared" si="131"/>
        <v>98.024998175879531</v>
      </c>
      <c r="G1182" s="90">
        <f t="shared" si="132"/>
        <v>-0.28430828943327896</v>
      </c>
      <c r="H1182" s="90">
        <f t="shared" si="126"/>
        <v>97.740689886446248</v>
      </c>
      <c r="I1182" s="90">
        <f t="shared" si="127"/>
        <v>-1.2954898864462479</v>
      </c>
      <c r="J1182" s="90">
        <f t="shared" si="128"/>
        <v>1.2954898864462479</v>
      </c>
      <c r="K1182" s="90">
        <f t="shared" si="129"/>
        <v>1.6782940458845121</v>
      </c>
      <c r="L1182" s="91">
        <f t="shared" si="130"/>
        <v>1.3432393591866137E-2</v>
      </c>
    </row>
    <row r="1183" spans="4:12" x14ac:dyDescent="0.3">
      <c r="D1183" s="199">
        <v>45177</v>
      </c>
      <c r="E1183" s="137">
        <v>96.189099999999996</v>
      </c>
      <c r="F1183" s="200">
        <f t="shared" si="131"/>
        <v>96.166533368453372</v>
      </c>
      <c r="G1183" s="90">
        <f t="shared" si="132"/>
        <v>-0.44172394123256703</v>
      </c>
      <c r="H1183" s="90">
        <f t="shared" si="126"/>
        <v>95.724809427220805</v>
      </c>
      <c r="I1183" s="90">
        <f t="shared" si="127"/>
        <v>0.46429057277919128</v>
      </c>
      <c r="J1183" s="90">
        <f t="shared" si="128"/>
        <v>0.46429057277919128</v>
      </c>
      <c r="K1183" s="90">
        <f t="shared" si="129"/>
        <v>0.21556573597162951</v>
      </c>
      <c r="L1183" s="91">
        <f t="shared" si="130"/>
        <v>4.8268522397983899E-3</v>
      </c>
    </row>
    <row r="1184" spans="4:12" x14ac:dyDescent="0.3">
      <c r="D1184" s="199">
        <v>45180</v>
      </c>
      <c r="E1184" s="137">
        <v>95.322500000000005</v>
      </c>
      <c r="F1184" s="200">
        <f t="shared" si="131"/>
        <v>95.662400847013942</v>
      </c>
      <c r="G1184" s="90">
        <f t="shared" si="132"/>
        <v>-0.44796479925325339</v>
      </c>
      <c r="H1184" s="90">
        <f t="shared" si="126"/>
        <v>95.214436047760685</v>
      </c>
      <c r="I1184" s="90">
        <f t="shared" si="127"/>
        <v>0.10806395223931986</v>
      </c>
      <c r="J1184" s="90">
        <f t="shared" si="128"/>
        <v>0.10806395223931986</v>
      </c>
      <c r="K1184" s="90">
        <f t="shared" si="129"/>
        <v>1.1677817773582004E-2</v>
      </c>
      <c r="L1184" s="91">
        <f t="shared" si="130"/>
        <v>1.1336667863234794E-3</v>
      </c>
    </row>
    <row r="1185" spans="4:12" x14ac:dyDescent="0.3">
      <c r="D1185" s="199">
        <v>45181</v>
      </c>
      <c r="E1185" s="137">
        <v>94.8399</v>
      </c>
      <c r="F1185" s="200">
        <f t="shared" si="131"/>
        <v>94.867608160597399</v>
      </c>
      <c r="G1185" s="90">
        <f t="shared" si="132"/>
        <v>-0.48264758796958229</v>
      </c>
      <c r="H1185" s="90">
        <f t="shared" si="126"/>
        <v>94.384960572627818</v>
      </c>
      <c r="I1185" s="90">
        <f t="shared" si="127"/>
        <v>0.45493942737218163</v>
      </c>
      <c r="J1185" s="90">
        <f t="shared" si="128"/>
        <v>0.45493942737218163</v>
      </c>
      <c r="K1185" s="90">
        <f t="shared" si="129"/>
        <v>0.20696988257772853</v>
      </c>
      <c r="L1185" s="91">
        <f t="shared" si="130"/>
        <v>4.7969201504027481E-3</v>
      </c>
    </row>
    <row r="1186" spans="4:12" x14ac:dyDescent="0.3">
      <c r="D1186" s="199">
        <v>45182</v>
      </c>
      <c r="E1186" s="137">
        <v>94.672499999999999</v>
      </c>
      <c r="F1186" s="200">
        <f t="shared" si="131"/>
        <v>94.420301929624344</v>
      </c>
      <c r="G1186" s="90">
        <f t="shared" si="132"/>
        <v>-0.47911345226992957</v>
      </c>
      <c r="H1186" s="90">
        <f t="shared" si="126"/>
        <v>93.941188477354416</v>
      </c>
      <c r="I1186" s="90">
        <f t="shared" si="127"/>
        <v>0.73131152264558352</v>
      </c>
      <c r="J1186" s="90">
        <f t="shared" si="128"/>
        <v>0.73131152264558352</v>
      </c>
      <c r="K1186" s="90">
        <f t="shared" si="129"/>
        <v>0.5348165431542018</v>
      </c>
      <c r="L1186" s="91">
        <f t="shared" si="130"/>
        <v>7.7246457275933723E-3</v>
      </c>
    </row>
    <row r="1187" spans="4:12" x14ac:dyDescent="0.3">
      <c r="D1187" s="199">
        <v>45183</v>
      </c>
      <c r="E1187" s="137">
        <v>95.716399999999993</v>
      </c>
      <c r="F1187" s="200">
        <f t="shared" si="131"/>
        <v>94.497989238184061</v>
      </c>
      <c r="G1187" s="90">
        <f t="shared" si="132"/>
        <v>-0.42343337618696486</v>
      </c>
      <c r="H1187" s="90">
        <f t="shared" si="126"/>
        <v>94.074555861997098</v>
      </c>
      <c r="I1187" s="90">
        <f t="shared" si="127"/>
        <v>1.6418441380028952</v>
      </c>
      <c r="J1187" s="90">
        <f t="shared" si="128"/>
        <v>1.6418441380028952</v>
      </c>
      <c r="K1187" s="90">
        <f t="shared" si="129"/>
        <v>2.6956521734944698</v>
      </c>
      <c r="L1187" s="91">
        <f t="shared" si="130"/>
        <v>1.7153216564798669E-2</v>
      </c>
    </row>
    <row r="1188" spans="4:12" x14ac:dyDescent="0.3">
      <c r="D1188" s="199">
        <v>45184</v>
      </c>
      <c r="E1188" s="137">
        <v>94.8005</v>
      </c>
      <c r="F1188" s="200">
        <f t="shared" si="131"/>
        <v>95.194473299050429</v>
      </c>
      <c r="G1188" s="90">
        <f t="shared" si="132"/>
        <v>-0.31144163248163159</v>
      </c>
      <c r="H1188" s="90">
        <f t="shared" si="126"/>
        <v>94.883031666568797</v>
      </c>
      <c r="I1188" s="90">
        <f t="shared" si="127"/>
        <v>-8.2531666568797846E-2</v>
      </c>
      <c r="J1188" s="90">
        <f t="shared" si="128"/>
        <v>8.2531666568797846E-2</v>
      </c>
      <c r="K1188" s="90">
        <f t="shared" si="129"/>
        <v>6.8114759866232241E-3</v>
      </c>
      <c r="L1188" s="91">
        <f t="shared" si="130"/>
        <v>8.7058260841238022E-4</v>
      </c>
    </row>
    <row r="1189" spans="4:12" x14ac:dyDescent="0.3">
      <c r="D1189" s="199">
        <v>45187</v>
      </c>
      <c r="E1189" s="137">
        <v>94.061899999999994</v>
      </c>
      <c r="F1189" s="200">
        <f t="shared" si="131"/>
        <v>94.403626694014704</v>
      </c>
      <c r="G1189" s="90">
        <f t="shared" si="132"/>
        <v>-0.35938212973704092</v>
      </c>
      <c r="H1189" s="90">
        <f t="shared" si="126"/>
        <v>94.044244564277662</v>
      </c>
      <c r="I1189" s="90">
        <f t="shared" si="127"/>
        <v>1.7655435722332413E-2</v>
      </c>
      <c r="J1189" s="90">
        <f t="shared" si="128"/>
        <v>1.7655435722332413E-2</v>
      </c>
      <c r="K1189" s="90">
        <f t="shared" si="129"/>
        <v>3.1171441054541146E-4</v>
      </c>
      <c r="L1189" s="91">
        <f t="shared" si="130"/>
        <v>1.8770018171366317E-4</v>
      </c>
    </row>
    <row r="1190" spans="4:12" x14ac:dyDescent="0.3">
      <c r="D1190" s="199">
        <v>45188</v>
      </c>
      <c r="E1190" s="137">
        <v>93.185299999999998</v>
      </c>
      <c r="F1190" s="200">
        <f t="shared" si="131"/>
        <v>93.599074296210375</v>
      </c>
      <c r="G1190" s="90">
        <f t="shared" si="132"/>
        <v>-0.40389915654376973</v>
      </c>
      <c r="H1190" s="90">
        <f t="shared" si="126"/>
        <v>93.195175139666603</v>
      </c>
      <c r="I1190" s="90">
        <f t="shared" si="127"/>
        <v>-9.8751396666045821E-3</v>
      </c>
      <c r="J1190" s="90">
        <f t="shared" si="128"/>
        <v>9.8751396666045821E-3</v>
      </c>
      <c r="K1190" s="90">
        <f t="shared" si="129"/>
        <v>9.7518383434947256E-5</v>
      </c>
      <c r="L1190" s="91">
        <f t="shared" si="130"/>
        <v>1.0597314884004861E-4</v>
      </c>
    </row>
    <row r="1191" spans="4:12" x14ac:dyDescent="0.3">
      <c r="D1191" s="199">
        <v>45189</v>
      </c>
      <c r="E1191" s="137">
        <v>92.614199999999997</v>
      </c>
      <c r="F1191" s="200">
        <f t="shared" si="131"/>
        <v>92.747960674764983</v>
      </c>
      <c r="G1191" s="90">
        <f t="shared" si="132"/>
        <v>-0.44862060303393209</v>
      </c>
      <c r="H1191" s="90">
        <f t="shared" si="126"/>
        <v>92.299340071731052</v>
      </c>
      <c r="I1191" s="90">
        <f t="shared" si="127"/>
        <v>0.3148599282689446</v>
      </c>
      <c r="J1191" s="90">
        <f t="shared" si="128"/>
        <v>0.3148599282689446</v>
      </c>
      <c r="K1191" s="90">
        <f t="shared" si="129"/>
        <v>9.913677442952494E-2</v>
      </c>
      <c r="L1191" s="91">
        <f t="shared" si="130"/>
        <v>3.3996938727424587E-3</v>
      </c>
    </row>
    <row r="1192" spans="4:12" x14ac:dyDescent="0.3">
      <c r="D1192" s="199">
        <v>45190</v>
      </c>
      <c r="E1192" s="137">
        <v>90.201300000000003</v>
      </c>
      <c r="F1192" s="200">
        <f t="shared" si="131"/>
        <v>91.772723517572857</v>
      </c>
      <c r="G1192" s="90">
        <f t="shared" si="132"/>
        <v>-0.50128225844975149</v>
      </c>
      <c r="H1192" s="90">
        <f t="shared" si="126"/>
        <v>91.271441259123108</v>
      </c>
      <c r="I1192" s="90">
        <f t="shared" si="127"/>
        <v>-1.0701412591231048</v>
      </c>
      <c r="J1192" s="90">
        <f t="shared" si="128"/>
        <v>1.0701412591231048</v>
      </c>
      <c r="K1192" s="90">
        <f t="shared" si="129"/>
        <v>1.145202314477584</v>
      </c>
      <c r="L1192" s="91">
        <f t="shared" si="130"/>
        <v>1.1863922794051801E-2</v>
      </c>
    </row>
    <row r="1193" spans="4:12" x14ac:dyDescent="0.3">
      <c r="D1193" s="199">
        <v>45191</v>
      </c>
      <c r="E1193" s="137">
        <v>89.472499999999997</v>
      </c>
      <c r="F1193" s="200">
        <f t="shared" si="131"/>
        <v>89.654514193240203</v>
      </c>
      <c r="G1193" s="90">
        <f t="shared" si="132"/>
        <v>-0.66297496503804176</v>
      </c>
      <c r="H1193" s="90">
        <f t="shared" si="126"/>
        <v>88.991539228202157</v>
      </c>
      <c r="I1193" s="90">
        <f t="shared" si="127"/>
        <v>0.48096077179783947</v>
      </c>
      <c r="J1193" s="90">
        <f t="shared" si="128"/>
        <v>0.48096077179783947</v>
      </c>
      <c r="K1193" s="90">
        <f t="shared" si="129"/>
        <v>0.23132326400837341</v>
      </c>
      <c r="L1193" s="91">
        <f t="shared" si="130"/>
        <v>5.3755150666164406E-3</v>
      </c>
    </row>
    <row r="1194" spans="4:12" x14ac:dyDescent="0.3">
      <c r="D1194" s="199">
        <v>45194</v>
      </c>
      <c r="E1194" s="137">
        <v>89.226299999999995</v>
      </c>
      <c r="F1194" s="200">
        <f t="shared" si="131"/>
        <v>88.892880027969554</v>
      </c>
      <c r="G1194" s="90">
        <f t="shared" si="132"/>
        <v>-0.67284088506130257</v>
      </c>
      <c r="H1194" s="90">
        <f t="shared" si="126"/>
        <v>88.220039142908249</v>
      </c>
      <c r="I1194" s="90">
        <f t="shared" si="127"/>
        <v>1.0062608570917462</v>
      </c>
      <c r="J1194" s="90">
        <f t="shared" si="128"/>
        <v>1.0062608570917462</v>
      </c>
      <c r="K1194" s="90">
        <f t="shared" si="129"/>
        <v>1.0125609125150157</v>
      </c>
      <c r="L1194" s="91">
        <f t="shared" si="130"/>
        <v>1.1277626182994769E-2</v>
      </c>
    </row>
    <row r="1195" spans="4:12" x14ac:dyDescent="0.3">
      <c r="D1195" s="199">
        <v>45195</v>
      </c>
      <c r="E1195" s="137">
        <v>88.802800000000005</v>
      </c>
      <c r="F1195" s="200">
        <f t="shared" si="131"/>
        <v>88.603327291950947</v>
      </c>
      <c r="G1195" s="90">
        <f t="shared" si="132"/>
        <v>-0.63451207015703304</v>
      </c>
      <c r="H1195" s="90">
        <f t="shared" si="126"/>
        <v>87.968815221793918</v>
      </c>
      <c r="I1195" s="90">
        <f t="shared" si="127"/>
        <v>0.83398477820608719</v>
      </c>
      <c r="J1195" s="90">
        <f t="shared" si="128"/>
        <v>0.83398477820608719</v>
      </c>
      <c r="K1195" s="90">
        <f t="shared" si="129"/>
        <v>0.6955306102794564</v>
      </c>
      <c r="L1195" s="91">
        <f t="shared" si="130"/>
        <v>9.3914243493007782E-3</v>
      </c>
    </row>
    <row r="1196" spans="4:12" x14ac:dyDescent="0.3">
      <c r="D1196" s="199">
        <v>45196</v>
      </c>
      <c r="E1196" s="137">
        <v>88.0642</v>
      </c>
      <c r="F1196" s="200">
        <f t="shared" si="131"/>
        <v>88.147470343874389</v>
      </c>
      <c r="G1196" s="90">
        <f t="shared" si="132"/>
        <v>-0.6166465579489856</v>
      </c>
      <c r="H1196" s="90">
        <f t="shared" si="126"/>
        <v>87.530823785925406</v>
      </c>
      <c r="I1196" s="90">
        <f t="shared" si="127"/>
        <v>0.53337621407459324</v>
      </c>
      <c r="J1196" s="90">
        <f t="shared" si="128"/>
        <v>0.53337621407459324</v>
      </c>
      <c r="K1196" s="90">
        <f t="shared" si="129"/>
        <v>0.2844901857405463</v>
      </c>
      <c r="L1196" s="91">
        <f t="shared" si="130"/>
        <v>6.0566747222434679E-3</v>
      </c>
    </row>
    <row r="1197" spans="4:12" x14ac:dyDescent="0.3">
      <c r="D1197" s="199">
        <v>45197</v>
      </c>
      <c r="E1197" s="137">
        <v>88.271000000000001</v>
      </c>
      <c r="F1197" s="200">
        <f t="shared" si="131"/>
        <v>87.612242753640814</v>
      </c>
      <c r="G1197" s="90">
        <f t="shared" si="132"/>
        <v>-0.60850466117744451</v>
      </c>
      <c r="H1197" s="90">
        <f t="shared" si="126"/>
        <v>87.003738092463365</v>
      </c>
      <c r="I1197" s="90">
        <f t="shared" si="127"/>
        <v>1.2672619075366356</v>
      </c>
      <c r="J1197" s="90">
        <f t="shared" si="128"/>
        <v>1.2672619075366356</v>
      </c>
      <c r="K1197" s="90">
        <f t="shared" si="129"/>
        <v>1.6059527422933924</v>
      </c>
      <c r="L1197" s="91">
        <f t="shared" si="130"/>
        <v>1.4356492024975763E-2</v>
      </c>
    </row>
    <row r="1198" spans="4:12" x14ac:dyDescent="0.3">
      <c r="D1198" s="199">
        <v>45198</v>
      </c>
      <c r="E1198" s="137">
        <v>94.170199999999994</v>
      </c>
      <c r="F1198" s="200">
        <f t="shared" si="131"/>
        <v>88.964036271058049</v>
      </c>
      <c r="G1198" s="90">
        <f t="shared" si="132"/>
        <v>-0.41247484331797651</v>
      </c>
      <c r="H1198" s="90">
        <f t="shared" si="126"/>
        <v>88.551561427740069</v>
      </c>
      <c r="I1198" s="90">
        <f t="shared" si="127"/>
        <v>5.6186385722599255</v>
      </c>
      <c r="J1198" s="90">
        <f t="shared" si="128"/>
        <v>5.6186385722599255</v>
      </c>
      <c r="K1198" s="90">
        <f t="shared" si="129"/>
        <v>31.569099405687055</v>
      </c>
      <c r="L1198" s="91">
        <f t="shared" si="130"/>
        <v>5.9664719542487178E-2</v>
      </c>
    </row>
    <row r="1199" spans="4:12" x14ac:dyDescent="0.3">
      <c r="D1199" s="199">
        <v>45201</v>
      </c>
      <c r="E1199" s="137">
        <v>93.126300000000001</v>
      </c>
      <c r="F1199" s="200">
        <f t="shared" si="131"/>
        <v>93.631440125345605</v>
      </c>
      <c r="G1199" s="90">
        <f t="shared" si="132"/>
        <v>9.5513026442576809E-2</v>
      </c>
      <c r="H1199" s="90">
        <f t="shared" si="126"/>
        <v>93.72695315178818</v>
      </c>
      <c r="I1199" s="90">
        <f t="shared" si="127"/>
        <v>-0.60065315178817968</v>
      </c>
      <c r="J1199" s="90">
        <f t="shared" si="128"/>
        <v>0.60065315178817968</v>
      </c>
      <c r="K1199" s="90">
        <f t="shared" si="129"/>
        <v>0.36078420875307404</v>
      </c>
      <c r="L1199" s="91">
        <f t="shared" si="130"/>
        <v>6.4498766920642143E-3</v>
      </c>
    </row>
    <row r="1200" spans="4:12" x14ac:dyDescent="0.3">
      <c r="D1200" s="199">
        <v>45202</v>
      </c>
      <c r="E1200" s="137">
        <v>93.648200000000003</v>
      </c>
      <c r="F1200" s="200">
        <f t="shared" si="131"/>
        <v>93.307090421154072</v>
      </c>
      <c r="G1200" s="90">
        <f t="shared" si="132"/>
        <v>5.3526753379165806E-2</v>
      </c>
      <c r="H1200" s="90">
        <f t="shared" si="126"/>
        <v>93.360617174533232</v>
      </c>
      <c r="I1200" s="90">
        <f t="shared" si="127"/>
        <v>0.28758282546677094</v>
      </c>
      <c r="J1200" s="90">
        <f t="shared" si="128"/>
        <v>0.28758282546677094</v>
      </c>
      <c r="K1200" s="90">
        <f t="shared" si="129"/>
        <v>8.2703881503451232E-2</v>
      </c>
      <c r="L1200" s="91">
        <f t="shared" si="130"/>
        <v>3.0708847096556145E-3</v>
      </c>
    </row>
    <row r="1201" spans="4:12" x14ac:dyDescent="0.3">
      <c r="D1201" s="199">
        <v>45203</v>
      </c>
      <c r="E1201" s="137">
        <v>94.436099999999996</v>
      </c>
      <c r="F1201" s="200">
        <f t="shared" si="131"/>
        <v>93.848601402703338</v>
      </c>
      <c r="G1201" s="90">
        <f t="shared" si="132"/>
        <v>0.10232517619617579</v>
      </c>
      <c r="H1201" s="90">
        <f t="shared" si="126"/>
        <v>93.950926578899512</v>
      </c>
      <c r="I1201" s="90">
        <f t="shared" si="127"/>
        <v>0.48517342110048389</v>
      </c>
      <c r="J1201" s="90">
        <f t="shared" si="128"/>
        <v>0.48517342110048389</v>
      </c>
      <c r="K1201" s="90">
        <f t="shared" si="129"/>
        <v>0.23539324854234747</v>
      </c>
      <c r="L1201" s="91">
        <f t="shared" si="130"/>
        <v>5.1375842617440142E-3</v>
      </c>
    </row>
    <row r="1202" spans="4:12" x14ac:dyDescent="0.3">
      <c r="D1202" s="199">
        <v>45204</v>
      </c>
      <c r="E1202" s="137">
        <v>94.337599999999995</v>
      </c>
      <c r="F1202" s="200">
        <f t="shared" si="131"/>
        <v>94.498260140956944</v>
      </c>
      <c r="G1202" s="90">
        <f t="shared" si="132"/>
        <v>0.15705853240191886</v>
      </c>
      <c r="H1202" s="90">
        <f t="shared" si="126"/>
        <v>94.655318673358863</v>
      </c>
      <c r="I1202" s="90">
        <f t="shared" si="127"/>
        <v>-0.31771867335886839</v>
      </c>
      <c r="J1202" s="90">
        <f t="shared" si="128"/>
        <v>0.31771867335886839</v>
      </c>
      <c r="K1202" s="90">
        <f t="shared" si="129"/>
        <v>0.10094515540091931</v>
      </c>
      <c r="L1202" s="91">
        <f t="shared" si="130"/>
        <v>3.3678901451687174E-3</v>
      </c>
    </row>
    <row r="1203" spans="4:12" x14ac:dyDescent="0.3">
      <c r="D1203" s="199">
        <v>45205</v>
      </c>
      <c r="E1203" s="137">
        <v>95.637600000000006</v>
      </c>
      <c r="F1203" s="200">
        <f t="shared" si="131"/>
        <v>94.723246825921535</v>
      </c>
      <c r="G1203" s="90">
        <f t="shared" si="132"/>
        <v>0.1638513476581861</v>
      </c>
      <c r="H1203" s="90">
        <f t="shared" si="126"/>
        <v>94.887098173579716</v>
      </c>
      <c r="I1203" s="90">
        <f t="shared" si="127"/>
        <v>0.75050182642029029</v>
      </c>
      <c r="J1203" s="90">
        <f t="shared" si="128"/>
        <v>0.75050182642029029</v>
      </c>
      <c r="K1203" s="90">
        <f t="shared" si="129"/>
        <v>0.56325299146019148</v>
      </c>
      <c r="L1203" s="91">
        <f t="shared" si="130"/>
        <v>7.8473511089810939E-3</v>
      </c>
    </row>
    <row r="1204" spans="4:12" x14ac:dyDescent="0.3">
      <c r="D1204" s="199">
        <v>45208</v>
      </c>
      <c r="E1204" s="137">
        <v>95.411100000000005</v>
      </c>
      <c r="F1204" s="200">
        <f t="shared" si="131"/>
        <v>95.723381078126565</v>
      </c>
      <c r="G1204" s="90">
        <f t="shared" si="132"/>
        <v>0.24747963811287044</v>
      </c>
      <c r="H1204" s="90">
        <f t="shared" si="126"/>
        <v>95.970860716239429</v>
      </c>
      <c r="I1204" s="90">
        <f t="shared" si="127"/>
        <v>-0.55976071623942403</v>
      </c>
      <c r="J1204" s="90">
        <f t="shared" si="128"/>
        <v>0.55976071623942403</v>
      </c>
      <c r="K1204" s="90">
        <f t="shared" si="129"/>
        <v>0.31333205944487297</v>
      </c>
      <c r="L1204" s="91">
        <f t="shared" si="130"/>
        <v>5.8668301302408632E-3</v>
      </c>
    </row>
    <row r="1205" spans="4:12" x14ac:dyDescent="0.3">
      <c r="D1205" s="199">
        <v>45209</v>
      </c>
      <c r="E1205" s="137">
        <v>96.139899999999997</v>
      </c>
      <c r="F1205" s="200">
        <f t="shared" si="131"/>
        <v>95.754843710490306</v>
      </c>
      <c r="G1205" s="90">
        <f t="shared" si="132"/>
        <v>0.22587793753795751</v>
      </c>
      <c r="H1205" s="90">
        <f t="shared" si="126"/>
        <v>95.980721648028265</v>
      </c>
      <c r="I1205" s="90">
        <f t="shared" si="127"/>
        <v>0.15917835197173247</v>
      </c>
      <c r="J1205" s="90">
        <f t="shared" si="128"/>
        <v>0.15917835197173247</v>
      </c>
      <c r="K1205" s="90">
        <f t="shared" si="129"/>
        <v>2.5337747736436746E-2</v>
      </c>
      <c r="L1205" s="91">
        <f t="shared" si="130"/>
        <v>1.6556950025091817E-3</v>
      </c>
    </row>
    <row r="1206" spans="4:12" x14ac:dyDescent="0.3">
      <c r="D1206" s="199">
        <v>45210</v>
      </c>
      <c r="E1206" s="137">
        <v>97.154300000000006</v>
      </c>
      <c r="F1206" s="200">
        <f t="shared" si="131"/>
        <v>96.523482350030378</v>
      </c>
      <c r="G1206" s="90">
        <f t="shared" si="132"/>
        <v>0.28015400773816895</v>
      </c>
      <c r="H1206" s="90">
        <f t="shared" si="126"/>
        <v>96.803636357768553</v>
      </c>
      <c r="I1206" s="90">
        <f t="shared" si="127"/>
        <v>0.35066364223145285</v>
      </c>
      <c r="J1206" s="90">
        <f t="shared" si="128"/>
        <v>0.35066364223145285</v>
      </c>
      <c r="K1206" s="90">
        <f t="shared" si="129"/>
        <v>0.12296498998302836</v>
      </c>
      <c r="L1206" s="91">
        <f t="shared" si="130"/>
        <v>3.6093476277576273E-3</v>
      </c>
    </row>
    <row r="1207" spans="4:12" x14ac:dyDescent="0.3">
      <c r="D1207" s="199">
        <v>45211</v>
      </c>
      <c r="E1207" s="137">
        <v>97.745099999999994</v>
      </c>
      <c r="F1207" s="200">
        <f t="shared" si="131"/>
        <v>97.49658320619055</v>
      </c>
      <c r="G1207" s="90">
        <f t="shared" si="132"/>
        <v>0.34944869258036937</v>
      </c>
      <c r="H1207" s="90">
        <f t="shared" si="126"/>
        <v>97.846031898770917</v>
      </c>
      <c r="I1207" s="90">
        <f t="shared" si="127"/>
        <v>-0.10093189877092357</v>
      </c>
      <c r="J1207" s="90">
        <f t="shared" si="128"/>
        <v>0.10093189877092357</v>
      </c>
      <c r="K1207" s="90">
        <f t="shared" si="129"/>
        <v>1.0187248189503962E-2</v>
      </c>
      <c r="L1207" s="91">
        <f t="shared" si="130"/>
        <v>1.032603156280198E-3</v>
      </c>
    </row>
    <row r="1208" spans="4:12" x14ac:dyDescent="0.3">
      <c r="D1208" s="199">
        <v>45212</v>
      </c>
      <c r="E1208" s="137">
        <v>98.395099999999999</v>
      </c>
      <c r="F1208" s="200">
        <f t="shared" si="131"/>
        <v>98.154658954064303</v>
      </c>
      <c r="G1208" s="90">
        <f t="shared" si="132"/>
        <v>0.38031139810970771</v>
      </c>
      <c r="H1208" s="90">
        <f t="shared" si="126"/>
        <v>98.534970352174014</v>
      </c>
      <c r="I1208" s="90">
        <f t="shared" si="127"/>
        <v>-0.13987035217401456</v>
      </c>
      <c r="J1208" s="90">
        <f t="shared" si="128"/>
        <v>0.13987035217401456</v>
      </c>
      <c r="K1208" s="90">
        <f t="shared" si="129"/>
        <v>1.956371541728286E-2</v>
      </c>
      <c r="L1208" s="91">
        <f t="shared" si="130"/>
        <v>1.4215174553815642E-3</v>
      </c>
    </row>
    <row r="1209" spans="4:12" x14ac:dyDescent="0.3">
      <c r="D1209" s="199">
        <v>45215</v>
      </c>
      <c r="E1209" s="137">
        <v>100.49290000000001</v>
      </c>
      <c r="F1209" s="200">
        <f t="shared" si="131"/>
        <v>99.118909118487778</v>
      </c>
      <c r="G1209" s="90">
        <f t="shared" si="132"/>
        <v>0.43870527474108451</v>
      </c>
      <c r="H1209" s="90">
        <f t="shared" si="126"/>
        <v>99.55761439322886</v>
      </c>
      <c r="I1209" s="90">
        <f t="shared" si="127"/>
        <v>0.93528560677114569</v>
      </c>
      <c r="J1209" s="90">
        <f t="shared" si="128"/>
        <v>0.93528560677114569</v>
      </c>
      <c r="K1209" s="90">
        <f t="shared" si="129"/>
        <v>0.87475916623327021</v>
      </c>
      <c r="L1209" s="91">
        <f t="shared" si="130"/>
        <v>9.3069819536618567E-3</v>
      </c>
    </row>
    <row r="1210" spans="4:12" x14ac:dyDescent="0.3">
      <c r="D1210" s="199">
        <v>45216</v>
      </c>
      <c r="E1210" s="137">
        <v>101.4481</v>
      </c>
      <c r="F1210" s="200">
        <f t="shared" si="131"/>
        <v>101.03490421979288</v>
      </c>
      <c r="G1210" s="90">
        <f t="shared" si="132"/>
        <v>0.58643425739748611</v>
      </c>
      <c r="H1210" s="90">
        <f t="shared" si="126"/>
        <v>101.62133847719036</v>
      </c>
      <c r="I1210" s="90">
        <f t="shared" si="127"/>
        <v>-0.17323847719036678</v>
      </c>
      <c r="J1210" s="90">
        <f t="shared" si="128"/>
        <v>0.17323847719036678</v>
      </c>
      <c r="K1210" s="90">
        <f t="shared" si="129"/>
        <v>3.0011569979237231E-2</v>
      </c>
      <c r="L1210" s="91">
        <f t="shared" si="130"/>
        <v>1.7076562024361894E-3</v>
      </c>
    </row>
    <row r="1211" spans="4:12" x14ac:dyDescent="0.3">
      <c r="D1211" s="199">
        <v>45217</v>
      </c>
      <c r="E1211" s="137">
        <v>102.1966</v>
      </c>
      <c r="F1211" s="200">
        <f t="shared" si="131"/>
        <v>102.066947405918</v>
      </c>
      <c r="G1211" s="90">
        <f t="shared" si="132"/>
        <v>0.63099515027024977</v>
      </c>
      <c r="H1211" s="90">
        <f t="shared" si="126"/>
        <v>102.69794255618825</v>
      </c>
      <c r="I1211" s="90">
        <f t="shared" si="127"/>
        <v>-0.50134255618824852</v>
      </c>
      <c r="J1211" s="90">
        <f t="shared" si="128"/>
        <v>0.50134255618824852</v>
      </c>
      <c r="K1211" s="90">
        <f t="shared" si="129"/>
        <v>0.25134435864536714</v>
      </c>
      <c r="L1211" s="91">
        <f t="shared" si="130"/>
        <v>4.9056676659326092E-3</v>
      </c>
    </row>
    <row r="1212" spans="4:12" x14ac:dyDescent="0.3">
      <c r="D1212" s="199">
        <v>45218</v>
      </c>
      <c r="E1212" s="137">
        <v>101.4875</v>
      </c>
      <c r="F1212" s="200">
        <f t="shared" si="131"/>
        <v>102.55957612021621</v>
      </c>
      <c r="G1212" s="90">
        <f t="shared" si="132"/>
        <v>0.6171585066730455</v>
      </c>
      <c r="H1212" s="90">
        <f t="shared" si="126"/>
        <v>103.17673462688926</v>
      </c>
      <c r="I1212" s="90">
        <f t="shared" si="127"/>
        <v>-1.6892346268892595</v>
      </c>
      <c r="J1212" s="90">
        <f t="shared" si="128"/>
        <v>1.6892346268892595</v>
      </c>
      <c r="K1212" s="90">
        <f t="shared" si="129"/>
        <v>2.8535136246816957</v>
      </c>
      <c r="L1212" s="91">
        <f t="shared" si="130"/>
        <v>1.6644755530378221E-2</v>
      </c>
    </row>
    <row r="1213" spans="4:12" x14ac:dyDescent="0.3">
      <c r="D1213" s="199">
        <v>45219</v>
      </c>
      <c r="E1213" s="137">
        <v>101.1133</v>
      </c>
      <c r="F1213" s="200">
        <f t="shared" si="131"/>
        <v>101.90638680533844</v>
      </c>
      <c r="G1213" s="90">
        <f t="shared" si="132"/>
        <v>0.49012372451796454</v>
      </c>
      <c r="H1213" s="90">
        <f t="shared" si="126"/>
        <v>102.39651052985641</v>
      </c>
      <c r="I1213" s="90">
        <f t="shared" si="127"/>
        <v>-1.2832105298564187</v>
      </c>
      <c r="J1213" s="90">
        <f t="shared" si="128"/>
        <v>1.2832105298564187</v>
      </c>
      <c r="K1213" s="90">
        <f t="shared" si="129"/>
        <v>1.6466292639343909</v>
      </c>
      <c r="L1213" s="91">
        <f t="shared" si="130"/>
        <v>1.2690818417126321E-2</v>
      </c>
    </row>
    <row r="1214" spans="4:12" x14ac:dyDescent="0.3">
      <c r="D1214" s="199">
        <v>45222</v>
      </c>
      <c r="E1214" s="137">
        <v>101.2512</v>
      </c>
      <c r="F1214" s="200">
        <f t="shared" si="131"/>
        <v>101.53297897961438</v>
      </c>
      <c r="G1214" s="90">
        <f t="shared" si="132"/>
        <v>0.40377056949376228</v>
      </c>
      <c r="H1214" s="90">
        <f t="shared" si="126"/>
        <v>101.93674954910814</v>
      </c>
      <c r="I1214" s="90">
        <f t="shared" si="127"/>
        <v>-0.68554954910814558</v>
      </c>
      <c r="J1214" s="90">
        <f t="shared" si="128"/>
        <v>0.68554954910814558</v>
      </c>
      <c r="K1214" s="90">
        <f t="shared" si="129"/>
        <v>0.46997818428238169</v>
      </c>
      <c r="L1214" s="91">
        <f t="shared" si="130"/>
        <v>6.7707794980024494E-3</v>
      </c>
    </row>
    <row r="1215" spans="4:12" x14ac:dyDescent="0.3">
      <c r="D1215" s="199">
        <v>45223</v>
      </c>
      <c r="E1215" s="137">
        <v>103.5852</v>
      </c>
      <c r="F1215" s="200">
        <f t="shared" si="131"/>
        <v>102.04101645559501</v>
      </c>
      <c r="G1215" s="90">
        <f t="shared" si="132"/>
        <v>0.41419726014244895</v>
      </c>
      <c r="H1215" s="90">
        <f t="shared" si="126"/>
        <v>102.45521371573746</v>
      </c>
      <c r="I1215" s="90">
        <f t="shared" si="127"/>
        <v>1.129986284262543</v>
      </c>
      <c r="J1215" s="90">
        <f t="shared" si="128"/>
        <v>1.129986284262543</v>
      </c>
      <c r="K1215" s="90">
        <f t="shared" si="129"/>
        <v>1.2768690026214686</v>
      </c>
      <c r="L1215" s="91">
        <f t="shared" si="130"/>
        <v>1.0908761910606371E-2</v>
      </c>
    </row>
    <row r="1216" spans="4:12" x14ac:dyDescent="0.3">
      <c r="D1216" s="199">
        <v>45224</v>
      </c>
      <c r="E1216" s="137">
        <v>101.9701</v>
      </c>
      <c r="F1216" s="200">
        <f t="shared" si="131"/>
        <v>103.59353780811396</v>
      </c>
      <c r="G1216" s="90">
        <f t="shared" si="132"/>
        <v>0.52802966938009921</v>
      </c>
      <c r="H1216" s="90">
        <f t="shared" si="126"/>
        <v>104.12156747749407</v>
      </c>
      <c r="I1216" s="90">
        <f t="shared" si="127"/>
        <v>-2.1514674774940659</v>
      </c>
      <c r="J1216" s="90">
        <f t="shared" si="128"/>
        <v>2.1514674774940659</v>
      </c>
      <c r="K1216" s="90">
        <f t="shared" si="129"/>
        <v>4.6288123067146785</v>
      </c>
      <c r="L1216" s="91">
        <f t="shared" si="130"/>
        <v>2.1099003310716239E-2</v>
      </c>
    </row>
    <row r="1217" spans="4:12" x14ac:dyDescent="0.3">
      <c r="D1217" s="199">
        <v>45225</v>
      </c>
      <c r="E1217" s="137">
        <v>98.503500000000003</v>
      </c>
      <c r="F1217" s="200">
        <f t="shared" si="131"/>
        <v>101.69920373550408</v>
      </c>
      <c r="G1217" s="90">
        <f t="shared" si="132"/>
        <v>0.2857932951811013</v>
      </c>
      <c r="H1217" s="90">
        <f t="shared" ref="H1217:H1280" si="133">F1217+G1217</f>
        <v>101.98499703068519</v>
      </c>
      <c r="I1217" s="90">
        <f t="shared" si="127"/>
        <v>-3.4814970306851905</v>
      </c>
      <c r="J1217" s="90">
        <f t="shared" si="128"/>
        <v>3.4814970306851905</v>
      </c>
      <c r="K1217" s="90">
        <f t="shared" si="129"/>
        <v>12.120821574669797</v>
      </c>
      <c r="L1217" s="91">
        <f t="shared" si="130"/>
        <v>3.5343891645324178E-2</v>
      </c>
    </row>
    <row r="1218" spans="4:12" x14ac:dyDescent="0.3">
      <c r="D1218" s="199">
        <v>45226</v>
      </c>
      <c r="E1218" s="137">
        <v>96.494399999999999</v>
      </c>
      <c r="F1218" s="200">
        <f t="shared" si="131"/>
        <v>98.330314636144891</v>
      </c>
      <c r="G1218" s="90">
        <f t="shared" si="132"/>
        <v>-7.9674944272928205E-2</v>
      </c>
      <c r="H1218" s="90">
        <f t="shared" si="133"/>
        <v>98.250639691871967</v>
      </c>
      <c r="I1218" s="90">
        <f t="shared" si="127"/>
        <v>-1.7562396918719685</v>
      </c>
      <c r="J1218" s="90">
        <f t="shared" si="128"/>
        <v>1.7562396918719685</v>
      </c>
      <c r="K1218" s="90">
        <f t="shared" si="129"/>
        <v>3.0843778553065468</v>
      </c>
      <c r="L1218" s="91">
        <f t="shared" si="130"/>
        <v>1.8200431236133584E-2</v>
      </c>
    </row>
    <row r="1219" spans="4:12" x14ac:dyDescent="0.3">
      <c r="D1219" s="199">
        <v>45229</v>
      </c>
      <c r="E1219" s="137">
        <v>100.2565</v>
      </c>
      <c r="F1219" s="200">
        <f t="shared" si="131"/>
        <v>97.183080044581658</v>
      </c>
      <c r="G1219" s="90">
        <f t="shared" si="132"/>
        <v>-0.18643090900195869</v>
      </c>
      <c r="H1219" s="90">
        <f t="shared" si="133"/>
        <v>96.996649135579702</v>
      </c>
      <c r="I1219" s="90">
        <f t="shared" si="127"/>
        <v>3.2598508644203008</v>
      </c>
      <c r="J1219" s="90">
        <f t="shared" si="128"/>
        <v>3.2598508644203008</v>
      </c>
      <c r="K1219" s="90">
        <f t="shared" si="129"/>
        <v>10.626627658261782</v>
      </c>
      <c r="L1219" s="91">
        <f t="shared" si="130"/>
        <v>3.2515107393738071E-2</v>
      </c>
    </row>
    <row r="1220" spans="4:12" x14ac:dyDescent="0.3">
      <c r="D1220" s="199">
        <v>45230</v>
      </c>
      <c r="E1220" s="137">
        <v>101.2118</v>
      </c>
      <c r="F1220" s="200">
        <f t="shared" si="131"/>
        <v>100.29841527279845</v>
      </c>
      <c r="G1220" s="90">
        <f t="shared" si="132"/>
        <v>0.14374570471991652</v>
      </c>
      <c r="H1220" s="90">
        <f t="shared" si="133"/>
        <v>100.44216097751837</v>
      </c>
      <c r="I1220" s="90">
        <f t="shared" ref="I1220:I1283" si="134">E1220-H1220</f>
        <v>0.76963902248162697</v>
      </c>
      <c r="J1220" s="90">
        <f t="shared" ref="J1220:J1283" si="135">ABS(I1220)</f>
        <v>0.76963902248162697</v>
      </c>
      <c r="K1220" s="90">
        <f t="shared" ref="K1220:K1283" si="136">I1220^2</f>
        <v>0.59234422492647432</v>
      </c>
      <c r="L1220" s="91">
        <f t="shared" ref="L1220:L1283" si="137">J1220/E1220</f>
        <v>7.6042420200176956E-3</v>
      </c>
    </row>
    <row r="1221" spans="4:12" x14ac:dyDescent="0.3">
      <c r="D1221" s="199">
        <v>45231</v>
      </c>
      <c r="E1221" s="137">
        <v>99.350399999999993</v>
      </c>
      <c r="F1221" s="200">
        <f t="shared" ref="F1221:F1284" si="138">alpha*(E1221)+(1-alpha)*(E1220+G1220)</f>
        <v>100.95451656377594</v>
      </c>
      <c r="G1221" s="90">
        <f t="shared" ref="G1221:G1284" si="139">beta*(F1221-F1220)+(1-beta)*G1220</f>
        <v>0.19498126334567376</v>
      </c>
      <c r="H1221" s="90">
        <f t="shared" si="133"/>
        <v>101.14949782712161</v>
      </c>
      <c r="I1221" s="90">
        <f t="shared" si="134"/>
        <v>-1.7990978271216136</v>
      </c>
      <c r="J1221" s="90">
        <f t="shared" si="135"/>
        <v>1.7990978271216136</v>
      </c>
      <c r="K1221" s="90">
        <f t="shared" si="136"/>
        <v>3.2367529915537112</v>
      </c>
      <c r="L1221" s="91">
        <f t="shared" si="137"/>
        <v>1.8108611813557003E-2</v>
      </c>
    </row>
    <row r="1222" spans="4:12" x14ac:dyDescent="0.3">
      <c r="D1222" s="199">
        <v>45232</v>
      </c>
      <c r="E1222" s="137">
        <v>103.4868</v>
      </c>
      <c r="F1222" s="200">
        <f t="shared" si="138"/>
        <v>100.33366501067654</v>
      </c>
      <c r="G1222" s="90">
        <f t="shared" si="139"/>
        <v>0.11339798170116645</v>
      </c>
      <c r="H1222" s="90">
        <f t="shared" si="133"/>
        <v>100.44706299237771</v>
      </c>
      <c r="I1222" s="90">
        <f t="shared" si="134"/>
        <v>3.0397370076222927</v>
      </c>
      <c r="J1222" s="90">
        <f t="shared" si="135"/>
        <v>3.0397370076222927</v>
      </c>
      <c r="K1222" s="90">
        <f t="shared" si="136"/>
        <v>9.2400010755085304</v>
      </c>
      <c r="L1222" s="91">
        <f t="shared" si="137"/>
        <v>2.9373185832611431E-2</v>
      </c>
    </row>
    <row r="1223" spans="4:12" x14ac:dyDescent="0.3">
      <c r="D1223" s="199">
        <v>45233</v>
      </c>
      <c r="E1223" s="137">
        <v>105.4367</v>
      </c>
      <c r="F1223" s="200">
        <f t="shared" si="138"/>
        <v>103.96749838536094</v>
      </c>
      <c r="G1223" s="90">
        <f t="shared" si="139"/>
        <v>0.46544152099948988</v>
      </c>
      <c r="H1223" s="90">
        <f t="shared" si="133"/>
        <v>104.43293990636043</v>
      </c>
      <c r="I1223" s="90">
        <f t="shared" si="134"/>
        <v>1.0037600936395705</v>
      </c>
      <c r="J1223" s="90">
        <f t="shared" si="135"/>
        <v>1.0037600936395705</v>
      </c>
      <c r="K1223" s="90">
        <f t="shared" si="136"/>
        <v>1.0075343255833193</v>
      </c>
      <c r="L1223" s="91">
        <f t="shared" si="137"/>
        <v>9.5200256992069229E-3</v>
      </c>
    </row>
    <row r="1224" spans="4:12" x14ac:dyDescent="0.3">
      <c r="D1224" s="199">
        <v>45236</v>
      </c>
      <c r="E1224" s="137">
        <v>105.62390000000001</v>
      </c>
      <c r="F1224" s="200">
        <f t="shared" si="138"/>
        <v>105.8464932167996</v>
      </c>
      <c r="G1224" s="90">
        <f t="shared" si="139"/>
        <v>0.60679685204340694</v>
      </c>
      <c r="H1224" s="90">
        <f t="shared" si="133"/>
        <v>106.453290068843</v>
      </c>
      <c r="I1224" s="90">
        <f t="shared" si="134"/>
        <v>-0.82939006884299715</v>
      </c>
      <c r="J1224" s="90">
        <f t="shared" si="135"/>
        <v>0.82939006884299715</v>
      </c>
      <c r="K1224" s="90">
        <f t="shared" si="136"/>
        <v>0.68788788629539155</v>
      </c>
      <c r="L1224" s="91">
        <f t="shared" si="137"/>
        <v>7.8522954449040134E-3</v>
      </c>
    </row>
    <row r="1225" spans="4:12" x14ac:dyDescent="0.3">
      <c r="D1225" s="199">
        <v>45237</v>
      </c>
      <c r="E1225" s="137">
        <v>107.70189999999999</v>
      </c>
      <c r="F1225" s="200">
        <f t="shared" si="138"/>
        <v>106.52493748163474</v>
      </c>
      <c r="G1225" s="90">
        <f t="shared" si="139"/>
        <v>0.61396159332257993</v>
      </c>
      <c r="H1225" s="90">
        <f t="shared" si="133"/>
        <v>107.13889907495732</v>
      </c>
      <c r="I1225" s="90">
        <f t="shared" si="134"/>
        <v>0.56300092504267241</v>
      </c>
      <c r="J1225" s="90">
        <f t="shared" si="135"/>
        <v>0.56300092504267241</v>
      </c>
      <c r="K1225" s="90">
        <f t="shared" si="136"/>
        <v>0.31697004159890485</v>
      </c>
      <c r="L1225" s="91">
        <f t="shared" si="137"/>
        <v>5.2274001205426497E-3</v>
      </c>
    </row>
    <row r="1226" spans="4:12" x14ac:dyDescent="0.3">
      <c r="D1226" s="199">
        <v>45238</v>
      </c>
      <c r="E1226" s="137">
        <v>107.73139999999999</v>
      </c>
      <c r="F1226" s="200">
        <f t="shared" si="138"/>
        <v>108.19896927465807</v>
      </c>
      <c r="G1226" s="90">
        <f t="shared" si="139"/>
        <v>0.71996861329265516</v>
      </c>
      <c r="H1226" s="90">
        <f t="shared" si="133"/>
        <v>108.91893788795072</v>
      </c>
      <c r="I1226" s="90">
        <f t="shared" si="134"/>
        <v>-1.1875378879507252</v>
      </c>
      <c r="J1226" s="90">
        <f t="shared" si="135"/>
        <v>1.1875378879507252</v>
      </c>
      <c r="K1226" s="90">
        <f t="shared" si="136"/>
        <v>1.4102462353184693</v>
      </c>
      <c r="L1226" s="91">
        <f t="shared" si="137"/>
        <v>1.1023136132554904E-2</v>
      </c>
    </row>
    <row r="1227" spans="4:12" x14ac:dyDescent="0.3">
      <c r="D1227" s="199">
        <v>45239</v>
      </c>
      <c r="E1227" s="137">
        <v>105.3776</v>
      </c>
      <c r="F1227" s="200">
        <f t="shared" si="138"/>
        <v>107.83661489063412</v>
      </c>
      <c r="G1227" s="90">
        <f t="shared" si="139"/>
        <v>0.61173631356099512</v>
      </c>
      <c r="H1227" s="90">
        <f t="shared" si="133"/>
        <v>108.44835120419512</v>
      </c>
      <c r="I1227" s="90">
        <f t="shared" si="134"/>
        <v>-3.070751204195119</v>
      </c>
      <c r="J1227" s="90">
        <f t="shared" si="135"/>
        <v>3.070751204195119</v>
      </c>
      <c r="K1227" s="90">
        <f t="shared" si="136"/>
        <v>9.4295129580657733</v>
      </c>
      <c r="L1227" s="91">
        <f t="shared" si="137"/>
        <v>2.9140454937245857E-2</v>
      </c>
    </row>
    <row r="1228" spans="4:12" x14ac:dyDescent="0.3">
      <c r="D1228" s="199">
        <v>45240</v>
      </c>
      <c r="E1228" s="137">
        <v>104.50109999999999</v>
      </c>
      <c r="F1228" s="200">
        <f t="shared" si="138"/>
        <v>105.69168905084881</v>
      </c>
      <c r="G1228" s="90">
        <f t="shared" si="139"/>
        <v>0.33607009822636402</v>
      </c>
      <c r="H1228" s="90">
        <f t="shared" si="133"/>
        <v>106.02775914907517</v>
      </c>
      <c r="I1228" s="90">
        <f t="shared" si="134"/>
        <v>-1.5266591490751722</v>
      </c>
      <c r="J1228" s="90">
        <f t="shared" si="135"/>
        <v>1.5266591490751722</v>
      </c>
      <c r="K1228" s="90">
        <f t="shared" si="136"/>
        <v>2.330688157454929</v>
      </c>
      <c r="L1228" s="91">
        <f t="shared" si="137"/>
        <v>1.4609024680842329E-2</v>
      </c>
    </row>
    <row r="1229" spans="4:12" x14ac:dyDescent="0.3">
      <c r="D1229" s="199">
        <v>45243</v>
      </c>
      <c r="E1229" s="137">
        <v>102.62009999999999</v>
      </c>
      <c r="F1229" s="200">
        <f t="shared" si="138"/>
        <v>104.39375607858108</v>
      </c>
      <c r="G1229" s="90">
        <f t="shared" si="139"/>
        <v>0.17266979117695458</v>
      </c>
      <c r="H1229" s="90">
        <f t="shared" si="133"/>
        <v>104.56642586975804</v>
      </c>
      <c r="I1229" s="90">
        <f t="shared" si="134"/>
        <v>-1.9463258697580414</v>
      </c>
      <c r="J1229" s="90">
        <f t="shared" si="135"/>
        <v>1.9463258697580414</v>
      </c>
      <c r="K1229" s="90">
        <f t="shared" si="136"/>
        <v>3.7881843912893967</v>
      </c>
      <c r="L1229" s="91">
        <f t="shared" si="137"/>
        <v>1.8966322092436486E-2</v>
      </c>
    </row>
    <row r="1230" spans="4:12" x14ac:dyDescent="0.3">
      <c r="D1230" s="199">
        <v>45244</v>
      </c>
      <c r="E1230" s="137">
        <v>104.14660000000001</v>
      </c>
      <c r="F1230" s="200">
        <f t="shared" si="138"/>
        <v>103.06353583294157</v>
      </c>
      <c r="G1230" s="90">
        <f t="shared" si="139"/>
        <v>2.2380787495308196E-2</v>
      </c>
      <c r="H1230" s="90">
        <f t="shared" si="133"/>
        <v>103.08591662043688</v>
      </c>
      <c r="I1230" s="90">
        <f t="shared" si="134"/>
        <v>1.0606833795631303</v>
      </c>
      <c r="J1230" s="90">
        <f t="shared" si="135"/>
        <v>1.0606833795631303</v>
      </c>
      <c r="K1230" s="90">
        <f t="shared" si="136"/>
        <v>1.1250492316814635</v>
      </c>
      <c r="L1230" s="91">
        <f t="shared" si="137"/>
        <v>1.0184522390199298E-2</v>
      </c>
    </row>
    <row r="1231" spans="4:12" x14ac:dyDescent="0.3">
      <c r="D1231" s="199">
        <v>45245</v>
      </c>
      <c r="E1231" s="137">
        <v>106.18519999999999</v>
      </c>
      <c r="F1231" s="200">
        <f t="shared" si="138"/>
        <v>104.57222462999627</v>
      </c>
      <c r="G1231" s="90">
        <f t="shared" si="139"/>
        <v>0.17101158845124761</v>
      </c>
      <c r="H1231" s="90">
        <f t="shared" si="133"/>
        <v>104.74323621844752</v>
      </c>
      <c r="I1231" s="90">
        <f t="shared" si="134"/>
        <v>1.4419637815524737</v>
      </c>
      <c r="J1231" s="90">
        <f t="shared" si="135"/>
        <v>1.4419637815524737</v>
      </c>
      <c r="K1231" s="90">
        <f t="shared" si="136"/>
        <v>2.07925954730911</v>
      </c>
      <c r="L1231" s="91">
        <f t="shared" si="137"/>
        <v>1.3579705849331864E-2</v>
      </c>
    </row>
    <row r="1232" spans="4:12" x14ac:dyDescent="0.3">
      <c r="D1232" s="199">
        <v>45246</v>
      </c>
      <c r="E1232" s="137">
        <v>105.97839999999999</v>
      </c>
      <c r="F1232" s="200">
        <f t="shared" si="138"/>
        <v>106.280649270761</v>
      </c>
      <c r="G1232" s="90">
        <f t="shared" si="139"/>
        <v>0.32475289368259619</v>
      </c>
      <c r="H1232" s="90">
        <f t="shared" si="133"/>
        <v>106.6054021644436</v>
      </c>
      <c r="I1232" s="90">
        <f t="shared" si="134"/>
        <v>-0.6270021644436099</v>
      </c>
      <c r="J1232" s="90">
        <f t="shared" si="135"/>
        <v>0.6270021644436099</v>
      </c>
      <c r="K1232" s="90">
        <f t="shared" si="136"/>
        <v>0.39313171421697163</v>
      </c>
      <c r="L1232" s="91">
        <f t="shared" si="137"/>
        <v>5.9163203487088874E-3</v>
      </c>
    </row>
    <row r="1233" spans="4:12" x14ac:dyDescent="0.3">
      <c r="D1233" s="199">
        <v>45247</v>
      </c>
      <c r="E1233" s="137">
        <v>104.35339999999999</v>
      </c>
      <c r="F1233" s="200">
        <f t="shared" si="138"/>
        <v>105.91320231494609</v>
      </c>
      <c r="G1233" s="90">
        <f t="shared" si="139"/>
        <v>0.25553290873284529</v>
      </c>
      <c r="H1233" s="90">
        <f t="shared" si="133"/>
        <v>106.16873522367894</v>
      </c>
      <c r="I1233" s="90">
        <f t="shared" si="134"/>
        <v>-1.8153352236789431</v>
      </c>
      <c r="J1233" s="90">
        <f t="shared" si="135"/>
        <v>1.8153352236789431</v>
      </c>
      <c r="K1233" s="90">
        <f t="shared" si="136"/>
        <v>3.2954419743294783</v>
      </c>
      <c r="L1233" s="91">
        <f t="shared" si="137"/>
        <v>1.7396033322143248E-2</v>
      </c>
    </row>
    <row r="1234" spans="4:12" x14ac:dyDescent="0.3">
      <c r="D1234" s="199">
        <v>45250</v>
      </c>
      <c r="E1234" s="137">
        <v>104.708</v>
      </c>
      <c r="F1234" s="200">
        <f t="shared" si="138"/>
        <v>104.62874632698629</v>
      </c>
      <c r="G1234" s="90">
        <f t="shared" si="139"/>
        <v>0.10153401906358051</v>
      </c>
      <c r="H1234" s="90">
        <f t="shared" si="133"/>
        <v>104.73028034604987</v>
      </c>
      <c r="I1234" s="90">
        <f t="shared" si="134"/>
        <v>-2.2280346049868172E-2</v>
      </c>
      <c r="J1234" s="90">
        <f t="shared" si="135"/>
        <v>2.2280346049868172E-2</v>
      </c>
      <c r="K1234" s="90">
        <f t="shared" si="136"/>
        <v>4.9641382010187618E-4</v>
      </c>
      <c r="L1234" s="91">
        <f t="shared" si="137"/>
        <v>2.1278551829724733E-4</v>
      </c>
    </row>
    <row r="1235" spans="4:12" x14ac:dyDescent="0.3">
      <c r="D1235" s="199">
        <v>45251</v>
      </c>
      <c r="E1235" s="137">
        <v>104.9345</v>
      </c>
      <c r="F1235" s="200">
        <f t="shared" si="138"/>
        <v>104.83452721525087</v>
      </c>
      <c r="G1235" s="90">
        <f t="shared" si="139"/>
        <v>0.11195870598368089</v>
      </c>
      <c r="H1235" s="90">
        <f t="shared" si="133"/>
        <v>104.94648592123455</v>
      </c>
      <c r="I1235" s="90">
        <f t="shared" si="134"/>
        <v>-1.1985921234554553E-2</v>
      </c>
      <c r="J1235" s="90">
        <f t="shared" si="135"/>
        <v>1.1985921234554553E-2</v>
      </c>
      <c r="K1235" s="90">
        <f t="shared" si="136"/>
        <v>1.4366230784094574E-4</v>
      </c>
      <c r="L1235" s="91">
        <f t="shared" si="137"/>
        <v>1.1422288412823764E-4</v>
      </c>
    </row>
    <row r="1236" spans="4:12" x14ac:dyDescent="0.3">
      <c r="D1236" s="199">
        <v>45252</v>
      </c>
      <c r="E1236" s="137">
        <v>106.2837</v>
      </c>
      <c r="F1236" s="200">
        <f t="shared" si="138"/>
        <v>105.29390696478694</v>
      </c>
      <c r="G1236" s="90">
        <f t="shared" si="139"/>
        <v>0.14670081033891971</v>
      </c>
      <c r="H1236" s="90">
        <f t="shared" si="133"/>
        <v>105.44060777512586</v>
      </c>
      <c r="I1236" s="90">
        <f t="shared" si="134"/>
        <v>0.84309222487414104</v>
      </c>
      <c r="J1236" s="90">
        <f t="shared" si="135"/>
        <v>0.84309222487414104</v>
      </c>
      <c r="K1236" s="90">
        <f t="shared" si="136"/>
        <v>0.71080449964322923</v>
      </c>
      <c r="L1236" s="91">
        <f t="shared" si="137"/>
        <v>7.932469653146635E-3</v>
      </c>
    </row>
    <row r="1237" spans="4:12" x14ac:dyDescent="0.3">
      <c r="D1237" s="199">
        <v>45254</v>
      </c>
      <c r="E1237" s="137">
        <v>106.00790000000001</v>
      </c>
      <c r="F1237" s="200">
        <f t="shared" si="138"/>
        <v>106.34590064827114</v>
      </c>
      <c r="G1237" s="90">
        <f t="shared" si="139"/>
        <v>0.2372300976534476</v>
      </c>
      <c r="H1237" s="90">
        <f t="shared" si="133"/>
        <v>106.58313074592459</v>
      </c>
      <c r="I1237" s="90">
        <f t="shared" si="134"/>
        <v>-0.57523074592458556</v>
      </c>
      <c r="J1237" s="90">
        <f t="shared" si="135"/>
        <v>0.57523074592458556</v>
      </c>
      <c r="K1237" s="90">
        <f t="shared" si="136"/>
        <v>0.3308904110569551</v>
      </c>
      <c r="L1237" s="91">
        <f t="shared" si="137"/>
        <v>5.4263007372524642E-3</v>
      </c>
    </row>
    <row r="1238" spans="4:12" x14ac:dyDescent="0.3">
      <c r="D1238" s="199">
        <v>45257</v>
      </c>
      <c r="E1238" s="137">
        <v>106.3231</v>
      </c>
      <c r="F1238" s="200">
        <f t="shared" si="138"/>
        <v>106.26072407812276</v>
      </c>
      <c r="G1238" s="90">
        <f t="shared" si="139"/>
        <v>0.20498943087326515</v>
      </c>
      <c r="H1238" s="90">
        <f t="shared" si="133"/>
        <v>106.46571350899603</v>
      </c>
      <c r="I1238" s="90">
        <f t="shared" si="134"/>
        <v>-0.14261350899603542</v>
      </c>
      <c r="J1238" s="90">
        <f t="shared" si="135"/>
        <v>0.14261350899603542</v>
      </c>
      <c r="K1238" s="90">
        <f t="shared" si="136"/>
        <v>2.0338612948162277E-2</v>
      </c>
      <c r="L1238" s="91">
        <f t="shared" si="137"/>
        <v>1.3413219610417249E-3</v>
      </c>
    </row>
    <row r="1239" spans="4:12" x14ac:dyDescent="0.3">
      <c r="D1239" s="199">
        <v>45258</v>
      </c>
      <c r="E1239" s="137">
        <v>107.1011</v>
      </c>
      <c r="F1239" s="200">
        <f t="shared" si="138"/>
        <v>106.64269154469862</v>
      </c>
      <c r="G1239" s="90">
        <f t="shared" si="139"/>
        <v>0.22268723444352451</v>
      </c>
      <c r="H1239" s="90">
        <f t="shared" si="133"/>
        <v>106.86537877914215</v>
      </c>
      <c r="I1239" s="90">
        <f t="shared" si="134"/>
        <v>0.23572122085785452</v>
      </c>
      <c r="J1239" s="90">
        <f t="shared" si="135"/>
        <v>0.23572122085785452</v>
      </c>
      <c r="K1239" s="90">
        <f t="shared" si="136"/>
        <v>5.5564493962717426E-2</v>
      </c>
      <c r="L1239" s="91">
        <f t="shared" si="137"/>
        <v>2.2009225008693145E-3</v>
      </c>
    </row>
    <row r="1240" spans="4:12" x14ac:dyDescent="0.3">
      <c r="D1240" s="199">
        <v>45259</v>
      </c>
      <c r="E1240" s="137">
        <v>108.6965</v>
      </c>
      <c r="F1240" s="200">
        <f t="shared" si="138"/>
        <v>107.59832978755483</v>
      </c>
      <c r="G1240" s="90">
        <f t="shared" si="139"/>
        <v>0.29598233528479312</v>
      </c>
      <c r="H1240" s="90">
        <f t="shared" si="133"/>
        <v>107.89431212283962</v>
      </c>
      <c r="I1240" s="90">
        <f t="shared" si="134"/>
        <v>0.80218787716037809</v>
      </c>
      <c r="J1240" s="90">
        <f t="shared" si="135"/>
        <v>0.80218787716037809</v>
      </c>
      <c r="K1240" s="90">
        <f t="shared" si="136"/>
        <v>0.64350539026307385</v>
      </c>
      <c r="L1240" s="91">
        <f t="shared" si="137"/>
        <v>7.3800709053224167E-3</v>
      </c>
    </row>
    <row r="1241" spans="4:12" x14ac:dyDescent="0.3">
      <c r="D1241" s="199">
        <v>45260</v>
      </c>
      <c r="E1241" s="137">
        <v>108.5981</v>
      </c>
      <c r="F1241" s="200">
        <f t="shared" si="138"/>
        <v>108.91360586822785</v>
      </c>
      <c r="G1241" s="90">
        <f t="shared" si="139"/>
        <v>0.3979117098236154</v>
      </c>
      <c r="H1241" s="90">
        <f t="shared" si="133"/>
        <v>109.31151757805146</v>
      </c>
      <c r="I1241" s="90">
        <f t="shared" si="134"/>
        <v>-0.71341757805146244</v>
      </c>
      <c r="J1241" s="90">
        <f t="shared" si="135"/>
        <v>0.71341757805146244</v>
      </c>
      <c r="K1241" s="90">
        <f t="shared" si="136"/>
        <v>0.50896464067281455</v>
      </c>
      <c r="L1241" s="91">
        <f t="shared" si="137"/>
        <v>6.5693375671532234E-3</v>
      </c>
    </row>
    <row r="1242" spans="4:12" x14ac:dyDescent="0.3">
      <c r="D1242" s="199">
        <v>45261</v>
      </c>
      <c r="E1242" s="137">
        <v>112.1357</v>
      </c>
      <c r="F1242" s="200">
        <f t="shared" si="138"/>
        <v>109.6239493678589</v>
      </c>
      <c r="G1242" s="90">
        <f t="shared" si="139"/>
        <v>0.42915488880435904</v>
      </c>
      <c r="H1242" s="90">
        <f t="shared" si="133"/>
        <v>110.05310425666326</v>
      </c>
      <c r="I1242" s="90">
        <f t="shared" si="134"/>
        <v>2.0825957433367392</v>
      </c>
      <c r="J1242" s="90">
        <f t="shared" si="135"/>
        <v>2.0825957433367392</v>
      </c>
      <c r="K1242" s="90">
        <f t="shared" si="136"/>
        <v>4.3372050301643057</v>
      </c>
      <c r="L1242" s="91">
        <f t="shared" si="137"/>
        <v>1.8572102758860374E-2</v>
      </c>
    </row>
    <row r="1243" spans="4:12" x14ac:dyDescent="0.3">
      <c r="D1243" s="199">
        <v>45264</v>
      </c>
      <c r="E1243" s="137">
        <v>113.7859</v>
      </c>
      <c r="F1243" s="200">
        <f t="shared" si="138"/>
        <v>112.80906391104349</v>
      </c>
      <c r="G1243" s="90">
        <f t="shared" si="139"/>
        <v>0.70475085424238282</v>
      </c>
      <c r="H1243" s="90">
        <f t="shared" si="133"/>
        <v>113.51381476528587</v>
      </c>
      <c r="I1243" s="90">
        <f t="shared" si="134"/>
        <v>0.27208523471412605</v>
      </c>
      <c r="J1243" s="90">
        <f t="shared" si="135"/>
        <v>0.27208523471412605</v>
      </c>
      <c r="K1243" s="90">
        <f t="shared" si="136"/>
        <v>7.4030374949441063E-2</v>
      </c>
      <c r="L1243" s="91">
        <f t="shared" si="137"/>
        <v>2.3912034330626736E-3</v>
      </c>
    </row>
    <row r="1244" spans="4:12" x14ac:dyDescent="0.3">
      <c r="D1244" s="199">
        <v>45265</v>
      </c>
      <c r="E1244" s="137">
        <v>114.0428</v>
      </c>
      <c r="F1244" s="200">
        <f t="shared" si="138"/>
        <v>114.4010806833939</v>
      </c>
      <c r="G1244" s="90">
        <f t="shared" si="139"/>
        <v>0.79347744605318504</v>
      </c>
      <c r="H1244" s="90">
        <f t="shared" si="133"/>
        <v>115.19455812944709</v>
      </c>
      <c r="I1244" s="90">
        <f t="shared" si="134"/>
        <v>-1.1517581294470887</v>
      </c>
      <c r="J1244" s="90">
        <f t="shared" si="135"/>
        <v>1.1517581294470887</v>
      </c>
      <c r="K1244" s="90">
        <f t="shared" si="136"/>
        <v>1.3265467887474567</v>
      </c>
      <c r="L1244" s="91">
        <f t="shared" si="137"/>
        <v>1.0099349800663336E-2</v>
      </c>
    </row>
    <row r="1245" spans="4:12" x14ac:dyDescent="0.3">
      <c r="D1245" s="199">
        <v>45266</v>
      </c>
      <c r="E1245" s="137">
        <v>114.7345</v>
      </c>
      <c r="F1245" s="200">
        <f t="shared" si="138"/>
        <v>114.81592195684256</v>
      </c>
      <c r="G1245" s="90">
        <f t="shared" si="139"/>
        <v>0.75561382879273242</v>
      </c>
      <c r="H1245" s="90">
        <f t="shared" si="133"/>
        <v>115.57153578563529</v>
      </c>
      <c r="I1245" s="90">
        <f t="shared" si="134"/>
        <v>-0.83703578563529391</v>
      </c>
      <c r="J1245" s="90">
        <f t="shared" si="135"/>
        <v>0.83703578563529391</v>
      </c>
      <c r="K1245" s="90">
        <f t="shared" si="136"/>
        <v>0.7006289064340937</v>
      </c>
      <c r="L1245" s="91">
        <f t="shared" si="137"/>
        <v>7.2954149417594006E-3</v>
      </c>
    </row>
    <row r="1246" spans="4:12" x14ac:dyDescent="0.3">
      <c r="D1246" s="199">
        <v>45267</v>
      </c>
      <c r="E1246" s="137">
        <v>113.4499</v>
      </c>
      <c r="F1246" s="200">
        <f t="shared" si="138"/>
        <v>115.08207106303419</v>
      </c>
      <c r="G1246" s="90">
        <f t="shared" si="139"/>
        <v>0.70666735653262247</v>
      </c>
      <c r="H1246" s="90">
        <f t="shared" si="133"/>
        <v>115.78873841956681</v>
      </c>
      <c r="I1246" s="90">
        <f t="shared" si="134"/>
        <v>-2.3388384195668124</v>
      </c>
      <c r="J1246" s="90">
        <f t="shared" si="135"/>
        <v>2.3388384195668124</v>
      </c>
      <c r="K1246" s="90">
        <f t="shared" si="136"/>
        <v>5.4701651528417843</v>
      </c>
      <c r="L1246" s="91">
        <f t="shared" si="137"/>
        <v>2.061560582747814E-2</v>
      </c>
    </row>
    <row r="1247" spans="4:12" x14ac:dyDescent="0.3">
      <c r="D1247" s="199">
        <v>45268</v>
      </c>
      <c r="E1247" s="137">
        <v>114.5369</v>
      </c>
      <c r="F1247" s="200">
        <f t="shared" si="138"/>
        <v>114.23263388522611</v>
      </c>
      <c r="G1247" s="90">
        <f t="shared" si="139"/>
        <v>0.55105690309855182</v>
      </c>
      <c r="H1247" s="90">
        <f t="shared" si="133"/>
        <v>114.78369078832466</v>
      </c>
      <c r="I1247" s="90">
        <f t="shared" si="134"/>
        <v>-0.24679078832465962</v>
      </c>
      <c r="J1247" s="90">
        <f t="shared" si="135"/>
        <v>0.24679078832465962</v>
      </c>
      <c r="K1247" s="90">
        <f t="shared" si="136"/>
        <v>6.0905693201906946E-2</v>
      </c>
      <c r="L1247" s="91">
        <f t="shared" si="137"/>
        <v>2.1546836724641544E-3</v>
      </c>
    </row>
    <row r="1248" spans="4:12" x14ac:dyDescent="0.3">
      <c r="D1248" s="199">
        <v>45271</v>
      </c>
      <c r="E1248" s="137">
        <v>117.20489999999999</v>
      </c>
      <c r="F1248" s="200">
        <f t="shared" si="138"/>
        <v>115.51134552247885</v>
      </c>
      <c r="G1248" s="90">
        <f t="shared" si="139"/>
        <v>0.62382237651397077</v>
      </c>
      <c r="H1248" s="90">
        <f t="shared" si="133"/>
        <v>116.13516789899282</v>
      </c>
      <c r="I1248" s="90">
        <f t="shared" si="134"/>
        <v>1.0697321010071761</v>
      </c>
      <c r="J1248" s="90">
        <f t="shared" si="135"/>
        <v>1.0697321010071761</v>
      </c>
      <c r="K1248" s="90">
        <f t="shared" si="136"/>
        <v>1.1443267679252271</v>
      </c>
      <c r="L1248" s="91">
        <f t="shared" si="137"/>
        <v>9.1270254145276869E-3</v>
      </c>
    </row>
    <row r="1249" spans="4:12" x14ac:dyDescent="0.3">
      <c r="D1249" s="199">
        <v>45272</v>
      </c>
      <c r="E1249" s="137">
        <v>118.2227</v>
      </c>
      <c r="F1249" s="200">
        <f t="shared" si="138"/>
        <v>117.90751790121118</v>
      </c>
      <c r="G1249" s="90">
        <f t="shared" si="139"/>
        <v>0.80105737673580679</v>
      </c>
      <c r="H1249" s="90">
        <f t="shared" si="133"/>
        <v>118.70857527794699</v>
      </c>
      <c r="I1249" s="90">
        <f t="shared" si="134"/>
        <v>-0.48587527794698815</v>
      </c>
      <c r="J1249" s="90">
        <f t="shared" si="135"/>
        <v>0.48587527794698815</v>
      </c>
      <c r="K1249" s="90">
        <f t="shared" si="136"/>
        <v>0.23607478572006299</v>
      </c>
      <c r="L1249" s="91">
        <f t="shared" si="137"/>
        <v>4.1098306665893107E-3</v>
      </c>
    </row>
    <row r="1250" spans="4:12" x14ac:dyDescent="0.3">
      <c r="D1250" s="199">
        <v>45273</v>
      </c>
      <c r="E1250" s="137">
        <v>119.7346</v>
      </c>
      <c r="F1250" s="200">
        <f t="shared" si="138"/>
        <v>119.16592590138866</v>
      </c>
      <c r="G1250" s="90">
        <f t="shared" si="139"/>
        <v>0.84679243907997437</v>
      </c>
      <c r="H1250" s="90">
        <f t="shared" si="133"/>
        <v>120.01271834046864</v>
      </c>
      <c r="I1250" s="90">
        <f t="shared" si="134"/>
        <v>-0.27811834046863737</v>
      </c>
      <c r="J1250" s="90">
        <f t="shared" si="135"/>
        <v>0.27811834046863737</v>
      </c>
      <c r="K1250" s="90">
        <f t="shared" si="136"/>
        <v>7.7349811305028895E-2</v>
      </c>
      <c r="L1250" s="91">
        <f t="shared" si="137"/>
        <v>2.3227900746203467E-3</v>
      </c>
    </row>
    <row r="1251" spans="4:12" x14ac:dyDescent="0.3">
      <c r="D1251" s="199">
        <v>45274</v>
      </c>
      <c r="E1251" s="137">
        <v>119.58629999999999</v>
      </c>
      <c r="F1251" s="200">
        <f t="shared" si="138"/>
        <v>120.38237395126399</v>
      </c>
      <c r="G1251" s="90">
        <f t="shared" si="139"/>
        <v>0.88375800015950945</v>
      </c>
      <c r="H1251" s="90">
        <f t="shared" si="133"/>
        <v>121.26613195142349</v>
      </c>
      <c r="I1251" s="90">
        <f t="shared" si="134"/>
        <v>-1.6798319514234947</v>
      </c>
      <c r="J1251" s="90">
        <f t="shared" si="135"/>
        <v>1.6798319514234947</v>
      </c>
      <c r="K1251" s="90">
        <f t="shared" si="136"/>
        <v>2.8218353850232663</v>
      </c>
      <c r="L1251" s="91">
        <f t="shared" si="137"/>
        <v>1.4047026719812342E-2</v>
      </c>
    </row>
    <row r="1252" spans="4:12" x14ac:dyDescent="0.3">
      <c r="D1252" s="199">
        <v>45275</v>
      </c>
      <c r="E1252" s="137">
        <v>120.1101</v>
      </c>
      <c r="F1252" s="200">
        <f t="shared" si="138"/>
        <v>120.3980664001276</v>
      </c>
      <c r="G1252" s="90">
        <f t="shared" si="139"/>
        <v>0.79695144502992032</v>
      </c>
      <c r="H1252" s="90">
        <f t="shared" si="133"/>
        <v>121.19501784515752</v>
      </c>
      <c r="I1252" s="90">
        <f t="shared" si="134"/>
        <v>-1.0849178451575199</v>
      </c>
      <c r="J1252" s="90">
        <f t="shared" si="135"/>
        <v>1.0849178451575199</v>
      </c>
      <c r="K1252" s="90">
        <f t="shared" si="136"/>
        <v>1.1770467307412362</v>
      </c>
      <c r="L1252" s="91">
        <f t="shared" si="137"/>
        <v>9.0326945457336223E-3</v>
      </c>
    </row>
    <row r="1253" spans="4:12" x14ac:dyDescent="0.3">
      <c r="D1253" s="199">
        <v>45278</v>
      </c>
      <c r="E1253" s="137">
        <v>119.70489999999999</v>
      </c>
      <c r="F1253" s="200">
        <f t="shared" si="138"/>
        <v>120.66662115602394</v>
      </c>
      <c r="G1253" s="90">
        <f t="shared" si="139"/>
        <v>0.74411177611656154</v>
      </c>
      <c r="H1253" s="90">
        <f t="shared" si="133"/>
        <v>121.4107329321405</v>
      </c>
      <c r="I1253" s="90">
        <f t="shared" si="134"/>
        <v>-1.7058329321405097</v>
      </c>
      <c r="J1253" s="90">
        <f t="shared" si="135"/>
        <v>1.7058329321405097</v>
      </c>
      <c r="K1253" s="90">
        <f t="shared" si="136"/>
        <v>2.9098659923750887</v>
      </c>
      <c r="L1253" s="91">
        <f t="shared" si="137"/>
        <v>1.425031834236117E-2</v>
      </c>
    </row>
    <row r="1254" spans="4:12" x14ac:dyDescent="0.3">
      <c r="D1254" s="199">
        <v>45279</v>
      </c>
      <c r="E1254" s="137">
        <v>121.1871</v>
      </c>
      <c r="F1254" s="200">
        <f t="shared" si="138"/>
        <v>120.59662942089325</v>
      </c>
      <c r="G1254" s="90">
        <f t="shared" si="139"/>
        <v>0.66270142499183682</v>
      </c>
      <c r="H1254" s="90">
        <f t="shared" si="133"/>
        <v>121.25933084588509</v>
      </c>
      <c r="I1254" s="90">
        <f t="shared" si="134"/>
        <v>-7.2230845885087547E-2</v>
      </c>
      <c r="J1254" s="90">
        <f t="shared" si="135"/>
        <v>7.2230845885087547E-2</v>
      </c>
      <c r="K1254" s="90">
        <f t="shared" si="136"/>
        <v>5.2172950972752688E-3</v>
      </c>
      <c r="L1254" s="91">
        <f t="shared" si="137"/>
        <v>5.9602751353145299E-4</v>
      </c>
    </row>
    <row r="1255" spans="4:12" x14ac:dyDescent="0.3">
      <c r="D1255" s="199">
        <v>45280</v>
      </c>
      <c r="E1255" s="137">
        <v>119.9915</v>
      </c>
      <c r="F1255" s="200">
        <f t="shared" si="138"/>
        <v>121.47814113999348</v>
      </c>
      <c r="G1255" s="90">
        <f t="shared" si="139"/>
        <v>0.6845824544026764</v>
      </c>
      <c r="H1255" s="90">
        <f t="shared" si="133"/>
        <v>122.16272359439616</v>
      </c>
      <c r="I1255" s="90">
        <f t="shared" si="134"/>
        <v>-2.1712235943961531</v>
      </c>
      <c r="J1255" s="90">
        <f t="shared" si="135"/>
        <v>2.1712235943961531</v>
      </c>
      <c r="K1255" s="90">
        <f t="shared" si="136"/>
        <v>4.714211896862551</v>
      </c>
      <c r="L1255" s="91">
        <f t="shared" si="137"/>
        <v>1.8094811669127839E-2</v>
      </c>
    </row>
    <row r="1256" spans="4:12" x14ac:dyDescent="0.3">
      <c r="D1256" s="199">
        <v>45281</v>
      </c>
      <c r="E1256" s="137">
        <v>121.0784</v>
      </c>
      <c r="F1256" s="200">
        <f t="shared" si="138"/>
        <v>120.75654596352216</v>
      </c>
      <c r="G1256" s="90">
        <f t="shared" si="139"/>
        <v>0.54396469131527625</v>
      </c>
      <c r="H1256" s="90">
        <f t="shared" si="133"/>
        <v>121.30051065483744</v>
      </c>
      <c r="I1256" s="90">
        <f t="shared" si="134"/>
        <v>-0.22211065483743653</v>
      </c>
      <c r="J1256" s="90">
        <f t="shared" si="135"/>
        <v>0.22211065483743653</v>
      </c>
      <c r="K1256" s="90">
        <f t="shared" si="136"/>
        <v>4.9333142992314866E-2</v>
      </c>
      <c r="L1256" s="91">
        <f t="shared" si="137"/>
        <v>1.8344366529243574E-3</v>
      </c>
    </row>
    <row r="1257" spans="4:12" x14ac:dyDescent="0.3">
      <c r="D1257" s="199">
        <v>45282</v>
      </c>
      <c r="E1257" s="137">
        <v>106.76009999999999</v>
      </c>
      <c r="F1257" s="200">
        <f t="shared" si="138"/>
        <v>118.64991175305222</v>
      </c>
      <c r="G1257" s="90">
        <f t="shared" si="139"/>
        <v>0.2789048011367552</v>
      </c>
      <c r="H1257" s="90">
        <f t="shared" si="133"/>
        <v>118.92881655418898</v>
      </c>
      <c r="I1257" s="90">
        <f t="shared" si="134"/>
        <v>-12.16871655418899</v>
      </c>
      <c r="J1257" s="90">
        <f t="shared" si="135"/>
        <v>12.16871655418899</v>
      </c>
      <c r="K1257" s="90">
        <f t="shared" si="136"/>
        <v>148.07766257619315</v>
      </c>
      <c r="L1257" s="91">
        <f t="shared" si="137"/>
        <v>0.11398187669540391</v>
      </c>
    </row>
    <row r="1258" spans="4:12" x14ac:dyDescent="0.3">
      <c r="D1258" s="199">
        <v>45286</v>
      </c>
      <c r="E1258" s="137">
        <v>106.7403</v>
      </c>
      <c r="F1258" s="200">
        <f t="shared" si="138"/>
        <v>106.97926384090941</v>
      </c>
      <c r="G1258" s="90">
        <f t="shared" si="139"/>
        <v>-0.91605047019120156</v>
      </c>
      <c r="H1258" s="90">
        <f t="shared" si="133"/>
        <v>106.06321337071822</v>
      </c>
      <c r="I1258" s="90">
        <f t="shared" si="134"/>
        <v>0.67708662928178853</v>
      </c>
      <c r="J1258" s="90">
        <f t="shared" si="135"/>
        <v>0.67708662928178853</v>
      </c>
      <c r="K1258" s="90">
        <f t="shared" si="136"/>
        <v>0.45844630355217414</v>
      </c>
      <c r="L1258" s="91">
        <f t="shared" si="137"/>
        <v>6.3433082845166114E-3</v>
      </c>
    </row>
    <row r="1259" spans="4:12" x14ac:dyDescent="0.3">
      <c r="D1259" s="199">
        <v>45287</v>
      </c>
      <c r="E1259" s="137">
        <v>105.8609</v>
      </c>
      <c r="F1259" s="200">
        <f t="shared" si="138"/>
        <v>105.83157962384705</v>
      </c>
      <c r="G1259" s="90">
        <f t="shared" si="139"/>
        <v>-0.93921384487831772</v>
      </c>
      <c r="H1259" s="90">
        <f t="shared" si="133"/>
        <v>104.89236577896872</v>
      </c>
      <c r="I1259" s="90">
        <f t="shared" si="134"/>
        <v>0.96853422103127684</v>
      </c>
      <c r="J1259" s="90">
        <f t="shared" si="135"/>
        <v>0.96853422103127684</v>
      </c>
      <c r="K1259" s="90">
        <f t="shared" si="136"/>
        <v>0.93805853730866218</v>
      </c>
      <c r="L1259" s="91">
        <f t="shared" si="137"/>
        <v>9.1491213567169456E-3</v>
      </c>
    </row>
    <row r="1260" spans="4:12" x14ac:dyDescent="0.3">
      <c r="D1260" s="199">
        <v>45288</v>
      </c>
      <c r="E1260" s="137">
        <v>107.5309</v>
      </c>
      <c r="F1260" s="200">
        <f t="shared" si="138"/>
        <v>105.44352892409735</v>
      </c>
      <c r="G1260" s="90">
        <f t="shared" si="139"/>
        <v>-0.8840975303654558</v>
      </c>
      <c r="H1260" s="90">
        <f t="shared" si="133"/>
        <v>104.5594313937319</v>
      </c>
      <c r="I1260" s="90">
        <f t="shared" si="134"/>
        <v>2.9714686062681039</v>
      </c>
      <c r="J1260" s="90">
        <f t="shared" si="135"/>
        <v>2.9714686062681039</v>
      </c>
      <c r="K1260" s="90">
        <f t="shared" si="136"/>
        <v>8.8296256780369085</v>
      </c>
      <c r="L1260" s="91">
        <f t="shared" si="137"/>
        <v>2.76336253697133E-2</v>
      </c>
    </row>
    <row r="1261" spans="4:12" x14ac:dyDescent="0.3">
      <c r="D1261" s="199">
        <v>45289</v>
      </c>
      <c r="E1261" s="137">
        <v>107.2838</v>
      </c>
      <c r="F1261" s="200">
        <f t="shared" si="138"/>
        <v>106.77420197570765</v>
      </c>
      <c r="G1261" s="90">
        <f t="shared" si="139"/>
        <v>-0.66262047216787978</v>
      </c>
      <c r="H1261" s="90">
        <f t="shared" si="133"/>
        <v>106.11158150353978</v>
      </c>
      <c r="I1261" s="90">
        <f t="shared" si="134"/>
        <v>1.1722184964602178</v>
      </c>
      <c r="J1261" s="90">
        <f t="shared" si="135"/>
        <v>1.1722184964602178</v>
      </c>
      <c r="K1261" s="90">
        <f t="shared" si="136"/>
        <v>1.3740962034434536</v>
      </c>
      <c r="L1261" s="91">
        <f t="shared" si="137"/>
        <v>1.0926332740453059E-2</v>
      </c>
    </row>
    <row r="1262" spans="4:12" x14ac:dyDescent="0.3">
      <c r="D1262" s="199">
        <v>45293</v>
      </c>
      <c r="E1262" s="137">
        <v>105.2878</v>
      </c>
      <c r="F1262" s="200">
        <f t="shared" si="138"/>
        <v>106.3545036222657</v>
      </c>
      <c r="G1262" s="90">
        <f t="shared" si="139"/>
        <v>-0.63832826029528766</v>
      </c>
      <c r="H1262" s="90">
        <f t="shared" si="133"/>
        <v>105.71617536197041</v>
      </c>
      <c r="I1262" s="90">
        <f t="shared" si="134"/>
        <v>-0.42837536197041004</v>
      </c>
      <c r="J1262" s="90">
        <f t="shared" si="135"/>
        <v>0.42837536197041004</v>
      </c>
      <c r="K1262" s="90">
        <f t="shared" si="136"/>
        <v>0.18350545074327981</v>
      </c>
      <c r="L1262" s="91">
        <f t="shared" si="137"/>
        <v>4.0686134763040921E-3</v>
      </c>
    </row>
    <row r="1263" spans="4:12" x14ac:dyDescent="0.3">
      <c r="D1263" s="199">
        <v>45294</v>
      </c>
      <c r="E1263" s="137">
        <v>102.8075</v>
      </c>
      <c r="F1263" s="200">
        <f t="shared" si="138"/>
        <v>104.28107739176377</v>
      </c>
      <c r="G1263" s="90">
        <f t="shared" si="139"/>
        <v>-0.78183805731595113</v>
      </c>
      <c r="H1263" s="90">
        <f t="shared" si="133"/>
        <v>103.49923933444782</v>
      </c>
      <c r="I1263" s="90">
        <f t="shared" si="134"/>
        <v>-0.6917393344478171</v>
      </c>
      <c r="J1263" s="90">
        <f t="shared" si="135"/>
        <v>0.6917393344478171</v>
      </c>
      <c r="K1263" s="90">
        <f t="shared" si="136"/>
        <v>0.47850330682230896</v>
      </c>
      <c r="L1263" s="91">
        <f t="shared" si="137"/>
        <v>6.7284909607549749E-3</v>
      </c>
    </row>
    <row r="1264" spans="4:12" x14ac:dyDescent="0.3">
      <c r="D1264" s="199">
        <v>45295</v>
      </c>
      <c r="E1264" s="137">
        <v>101.0881</v>
      </c>
      <c r="F1264" s="200">
        <f t="shared" si="138"/>
        <v>101.83814955414725</v>
      </c>
      <c r="G1264" s="90">
        <f t="shared" si="139"/>
        <v>-0.94794703534600833</v>
      </c>
      <c r="H1264" s="90">
        <f t="shared" si="133"/>
        <v>100.89020251880125</v>
      </c>
      <c r="I1264" s="90">
        <f t="shared" si="134"/>
        <v>0.19789748119875128</v>
      </c>
      <c r="J1264" s="90">
        <f t="shared" si="135"/>
        <v>0.19789748119875128</v>
      </c>
      <c r="K1264" s="90">
        <f t="shared" si="136"/>
        <v>3.9163413064810117E-2</v>
      </c>
      <c r="L1264" s="91">
        <f t="shared" si="137"/>
        <v>1.957673368069548E-3</v>
      </c>
    </row>
    <row r="1265" spans="4:12" x14ac:dyDescent="0.3">
      <c r="D1265" s="199">
        <v>45296</v>
      </c>
      <c r="E1265" s="137">
        <v>100.8707</v>
      </c>
      <c r="F1265" s="200">
        <f t="shared" si="138"/>
        <v>100.28626237172321</v>
      </c>
      <c r="G1265" s="90">
        <f t="shared" si="139"/>
        <v>-1.0083410500538115</v>
      </c>
      <c r="H1265" s="90">
        <f t="shared" si="133"/>
        <v>99.277921321669396</v>
      </c>
      <c r="I1265" s="90">
        <f t="shared" si="134"/>
        <v>1.5927786783306033</v>
      </c>
      <c r="J1265" s="90">
        <f t="shared" si="135"/>
        <v>1.5927786783306033</v>
      </c>
      <c r="K1265" s="90">
        <f t="shared" si="136"/>
        <v>2.5369439181445834</v>
      </c>
      <c r="L1265" s="91">
        <f t="shared" si="137"/>
        <v>1.5790300635671245E-2</v>
      </c>
    </row>
    <row r="1266" spans="4:12" x14ac:dyDescent="0.3">
      <c r="D1266" s="199">
        <v>45299</v>
      </c>
      <c r="E1266" s="137">
        <v>102.3925</v>
      </c>
      <c r="F1266" s="200">
        <f t="shared" si="138"/>
        <v>100.36838715995695</v>
      </c>
      <c r="G1266" s="90">
        <f t="shared" si="139"/>
        <v>-0.89929446622505615</v>
      </c>
      <c r="H1266" s="90">
        <f t="shared" si="133"/>
        <v>99.469092693731895</v>
      </c>
      <c r="I1266" s="90">
        <f t="shared" si="134"/>
        <v>2.9234073062681034</v>
      </c>
      <c r="J1266" s="90">
        <f t="shared" si="135"/>
        <v>2.9234073062681034</v>
      </c>
      <c r="K1266" s="90">
        <f t="shared" si="136"/>
        <v>8.5463102783417284</v>
      </c>
      <c r="L1266" s="91">
        <f t="shared" si="137"/>
        <v>2.8550990612282185E-2</v>
      </c>
    </row>
    <row r="1267" spans="4:12" x14ac:dyDescent="0.3">
      <c r="D1267" s="199">
        <v>45300</v>
      </c>
      <c r="E1267" s="137">
        <v>101.52290000000001</v>
      </c>
      <c r="F1267" s="200">
        <f t="shared" si="138"/>
        <v>101.49914442701996</v>
      </c>
      <c r="G1267" s="90">
        <f t="shared" si="139"/>
        <v>-0.69628929289625019</v>
      </c>
      <c r="H1267" s="90">
        <f t="shared" si="133"/>
        <v>100.8028551341237</v>
      </c>
      <c r="I1267" s="90">
        <f t="shared" si="134"/>
        <v>0.72004486587630367</v>
      </c>
      <c r="J1267" s="90">
        <f t="shared" si="135"/>
        <v>0.72004486587630367</v>
      </c>
      <c r="K1267" s="90">
        <f t="shared" si="136"/>
        <v>0.51846460887482415</v>
      </c>
      <c r="L1267" s="91">
        <f t="shared" si="137"/>
        <v>7.0924379216541654E-3</v>
      </c>
    </row>
    <row r="1268" spans="4:12" x14ac:dyDescent="0.3">
      <c r="D1268" s="199">
        <v>45301</v>
      </c>
      <c r="E1268" s="137">
        <v>102.5407</v>
      </c>
      <c r="F1268" s="200">
        <f t="shared" si="138"/>
        <v>101.16942856568301</v>
      </c>
      <c r="G1268" s="90">
        <f t="shared" si="139"/>
        <v>-0.65963194974032013</v>
      </c>
      <c r="H1268" s="90">
        <f t="shared" si="133"/>
        <v>100.50979661594269</v>
      </c>
      <c r="I1268" s="90">
        <f t="shared" si="134"/>
        <v>2.0309033840573107</v>
      </c>
      <c r="J1268" s="90">
        <f t="shared" si="135"/>
        <v>2.0309033840573107</v>
      </c>
      <c r="K1268" s="90">
        <f t="shared" si="136"/>
        <v>4.1245685553754363</v>
      </c>
      <c r="L1268" s="91">
        <f t="shared" si="137"/>
        <v>1.9805827189177672E-2</v>
      </c>
    </row>
    <row r="1269" spans="4:12" x14ac:dyDescent="0.3">
      <c r="D1269" s="199">
        <v>45302</v>
      </c>
      <c r="E1269" s="137">
        <v>104.6454</v>
      </c>
      <c r="F1269" s="200">
        <f t="shared" si="138"/>
        <v>102.43393444020775</v>
      </c>
      <c r="G1269" s="90">
        <f t="shared" si="139"/>
        <v>-0.46721816731381371</v>
      </c>
      <c r="H1269" s="90">
        <f t="shared" si="133"/>
        <v>101.96671627289393</v>
      </c>
      <c r="I1269" s="90">
        <f t="shared" si="134"/>
        <v>2.678683727106062</v>
      </c>
      <c r="J1269" s="90">
        <f t="shared" si="135"/>
        <v>2.678683727106062</v>
      </c>
      <c r="K1269" s="90">
        <f t="shared" si="136"/>
        <v>7.1753465098628233</v>
      </c>
      <c r="L1269" s="91">
        <f t="shared" si="137"/>
        <v>2.5597720751280629E-2</v>
      </c>
    </row>
    <row r="1270" spans="4:12" x14ac:dyDescent="0.3">
      <c r="D1270" s="199">
        <v>45303</v>
      </c>
      <c r="E1270" s="137">
        <v>103.8154</v>
      </c>
      <c r="F1270" s="200">
        <f t="shared" si="138"/>
        <v>104.10562546614895</v>
      </c>
      <c r="G1270" s="90">
        <f t="shared" si="139"/>
        <v>-0.2533272479883123</v>
      </c>
      <c r="H1270" s="90">
        <f t="shared" si="133"/>
        <v>103.85229821816064</v>
      </c>
      <c r="I1270" s="90">
        <f t="shared" si="134"/>
        <v>-3.6898218160644092E-2</v>
      </c>
      <c r="J1270" s="90">
        <f t="shared" si="135"/>
        <v>3.6898218160644092E-2</v>
      </c>
      <c r="K1270" s="90">
        <f t="shared" si="136"/>
        <v>1.3614785034304854E-3</v>
      </c>
      <c r="L1270" s="91">
        <f t="shared" si="137"/>
        <v>3.554214322792581E-4</v>
      </c>
    </row>
    <row r="1271" spans="4:12" x14ac:dyDescent="0.3">
      <c r="D1271" s="199">
        <v>45307</v>
      </c>
      <c r="E1271" s="137">
        <v>100.515</v>
      </c>
      <c r="F1271" s="200">
        <f t="shared" si="138"/>
        <v>102.95265820160935</v>
      </c>
      <c r="G1271" s="90">
        <f t="shared" si="139"/>
        <v>-0.34329124964344082</v>
      </c>
      <c r="H1271" s="90">
        <f t="shared" si="133"/>
        <v>102.60936695196591</v>
      </c>
      <c r="I1271" s="90">
        <f t="shared" si="134"/>
        <v>-2.0943669519659096</v>
      </c>
      <c r="J1271" s="90">
        <f t="shared" si="135"/>
        <v>2.0943669519659096</v>
      </c>
      <c r="K1271" s="90">
        <f t="shared" si="136"/>
        <v>4.3863729294869751</v>
      </c>
      <c r="L1271" s="91">
        <f t="shared" si="137"/>
        <v>2.0836362254050736E-2</v>
      </c>
    </row>
    <row r="1272" spans="4:12" x14ac:dyDescent="0.3">
      <c r="D1272" s="199">
        <v>45308</v>
      </c>
      <c r="E1272" s="137">
        <v>99.625600000000006</v>
      </c>
      <c r="F1272" s="200">
        <f t="shared" si="138"/>
        <v>100.06248700028526</v>
      </c>
      <c r="G1272" s="90">
        <f t="shared" si="139"/>
        <v>-0.59797924481150611</v>
      </c>
      <c r="H1272" s="90">
        <f t="shared" si="133"/>
        <v>99.464507755473747</v>
      </c>
      <c r="I1272" s="90">
        <f t="shared" si="134"/>
        <v>0.16109224452625881</v>
      </c>
      <c r="J1272" s="90">
        <f t="shared" si="135"/>
        <v>0.16109224452625881</v>
      </c>
      <c r="K1272" s="90">
        <f t="shared" si="136"/>
        <v>2.5950711246507961E-2</v>
      </c>
      <c r="L1272" s="91">
        <f t="shared" si="137"/>
        <v>1.6169764049226182E-3</v>
      </c>
    </row>
    <row r="1273" spans="4:12" x14ac:dyDescent="0.3">
      <c r="D1273" s="199">
        <v>45309</v>
      </c>
      <c r="E1273" s="137">
        <v>99.744200000000006</v>
      </c>
      <c r="F1273" s="200">
        <f t="shared" si="138"/>
        <v>99.17093660415081</v>
      </c>
      <c r="G1273" s="90">
        <f t="shared" si="139"/>
        <v>-0.62733635994380033</v>
      </c>
      <c r="H1273" s="90">
        <f t="shared" si="133"/>
        <v>98.543600244207013</v>
      </c>
      <c r="I1273" s="90">
        <f t="shared" si="134"/>
        <v>1.2005997557929931</v>
      </c>
      <c r="J1273" s="90">
        <f t="shared" si="135"/>
        <v>1.2005997557929931</v>
      </c>
      <c r="K1273" s="90">
        <f t="shared" si="136"/>
        <v>1.4414397736101945</v>
      </c>
      <c r="L1273" s="91">
        <f t="shared" si="137"/>
        <v>1.2036787660766169E-2</v>
      </c>
    </row>
    <row r="1274" spans="4:12" x14ac:dyDescent="0.3">
      <c r="D1274" s="199">
        <v>45310</v>
      </c>
      <c r="E1274" s="137">
        <v>100.57429999999999</v>
      </c>
      <c r="F1274" s="200">
        <f t="shared" si="138"/>
        <v>99.408350912044966</v>
      </c>
      <c r="G1274" s="90">
        <f t="shared" si="139"/>
        <v>-0.54086129316000475</v>
      </c>
      <c r="H1274" s="90">
        <f t="shared" si="133"/>
        <v>98.86748961888496</v>
      </c>
      <c r="I1274" s="90">
        <f t="shared" si="134"/>
        <v>1.7068103811150337</v>
      </c>
      <c r="J1274" s="90">
        <f t="shared" si="135"/>
        <v>1.7068103811150337</v>
      </c>
      <c r="K1274" s="90">
        <f t="shared" si="136"/>
        <v>2.9132016770820464</v>
      </c>
      <c r="L1274" s="91">
        <f t="shared" si="137"/>
        <v>1.6970641417489694E-2</v>
      </c>
    </row>
    <row r="1275" spans="4:12" x14ac:dyDescent="0.3">
      <c r="D1275" s="199">
        <v>45313</v>
      </c>
      <c r="E1275" s="137">
        <v>99.368700000000004</v>
      </c>
      <c r="F1275" s="200">
        <f t="shared" si="138"/>
        <v>99.900490965471988</v>
      </c>
      <c r="G1275" s="90">
        <f t="shared" si="139"/>
        <v>-0.43756115850130206</v>
      </c>
      <c r="H1275" s="90">
        <f t="shared" si="133"/>
        <v>99.462929806970692</v>
      </c>
      <c r="I1275" s="90">
        <f t="shared" si="134"/>
        <v>-9.4229806970687946E-2</v>
      </c>
      <c r="J1275" s="90">
        <f t="shared" si="135"/>
        <v>9.4229806970687946E-2</v>
      </c>
      <c r="K1275" s="90">
        <f t="shared" si="136"/>
        <v>8.8792565217331101E-3</v>
      </c>
      <c r="L1275" s="91">
        <f t="shared" si="137"/>
        <v>9.48284590325605E-4</v>
      </c>
    </row>
    <row r="1276" spans="4:12" x14ac:dyDescent="0.3">
      <c r="D1276" s="199">
        <v>45314</v>
      </c>
      <c r="E1276" s="137">
        <v>100.69280000000001</v>
      </c>
      <c r="F1276" s="200">
        <f t="shared" si="138"/>
        <v>99.283471073198967</v>
      </c>
      <c r="G1276" s="90">
        <f t="shared" si="139"/>
        <v>-0.45550703187847397</v>
      </c>
      <c r="H1276" s="90">
        <f t="shared" si="133"/>
        <v>98.827964041320499</v>
      </c>
      <c r="I1276" s="90">
        <f t="shared" si="134"/>
        <v>1.8648359586795067</v>
      </c>
      <c r="J1276" s="90">
        <f t="shared" si="135"/>
        <v>1.8648359586795067</v>
      </c>
      <c r="K1276" s="90">
        <f t="shared" si="136"/>
        <v>3.477613152784115</v>
      </c>
      <c r="L1276" s="91">
        <f t="shared" si="137"/>
        <v>1.8520052661953054E-2</v>
      </c>
    </row>
    <row r="1277" spans="4:12" x14ac:dyDescent="0.3">
      <c r="D1277" s="199">
        <v>45315</v>
      </c>
      <c r="E1277" s="137">
        <v>99.566299999999998</v>
      </c>
      <c r="F1277" s="200">
        <f t="shared" si="138"/>
        <v>100.10309437449723</v>
      </c>
      <c r="G1277" s="90">
        <f t="shared" si="139"/>
        <v>-0.32799399856080014</v>
      </c>
      <c r="H1277" s="90">
        <f t="shared" si="133"/>
        <v>99.775100375936432</v>
      </c>
      <c r="I1277" s="90">
        <f t="shared" si="134"/>
        <v>-0.20880037593643408</v>
      </c>
      <c r="J1277" s="90">
        <f t="shared" si="135"/>
        <v>0.20880037593643408</v>
      </c>
      <c r="K1277" s="90">
        <f t="shared" si="136"/>
        <v>4.3597596991196197E-2</v>
      </c>
      <c r="L1277" s="91">
        <f t="shared" si="137"/>
        <v>2.0970988771947343E-3</v>
      </c>
    </row>
    <row r="1278" spans="4:12" x14ac:dyDescent="0.3">
      <c r="D1278" s="199">
        <v>45316</v>
      </c>
      <c r="E1278" s="137">
        <v>99.5762</v>
      </c>
      <c r="F1278" s="200">
        <f t="shared" si="138"/>
        <v>99.305884801151365</v>
      </c>
      <c r="G1278" s="90">
        <f t="shared" si="139"/>
        <v>-0.37491555603930687</v>
      </c>
      <c r="H1278" s="90">
        <f t="shared" si="133"/>
        <v>98.930969245112053</v>
      </c>
      <c r="I1278" s="90">
        <f t="shared" si="134"/>
        <v>0.64523075488794746</v>
      </c>
      <c r="J1278" s="90">
        <f t="shared" si="135"/>
        <v>0.64523075488794746</v>
      </c>
      <c r="K1278" s="90">
        <f t="shared" si="136"/>
        <v>0.4163227270532705</v>
      </c>
      <c r="L1278" s="91">
        <f t="shared" si="137"/>
        <v>6.479768809092408E-3</v>
      </c>
    </row>
    <row r="1279" spans="4:12" x14ac:dyDescent="0.3">
      <c r="D1279" s="199">
        <v>45317</v>
      </c>
      <c r="E1279" s="137">
        <v>101.53279999999999</v>
      </c>
      <c r="F1279" s="200">
        <f t="shared" si="138"/>
        <v>99.667587555168566</v>
      </c>
      <c r="G1279" s="90">
        <f t="shared" si="139"/>
        <v>-0.30125372503365599</v>
      </c>
      <c r="H1279" s="90">
        <f t="shared" si="133"/>
        <v>99.366333830134906</v>
      </c>
      <c r="I1279" s="90">
        <f t="shared" si="134"/>
        <v>2.1664661698650889</v>
      </c>
      <c r="J1279" s="90">
        <f t="shared" si="135"/>
        <v>2.1664661698650889</v>
      </c>
      <c r="K1279" s="90">
        <f t="shared" si="136"/>
        <v>4.6935756651699085</v>
      </c>
      <c r="L1279" s="91">
        <f t="shared" si="137"/>
        <v>2.1337598981463025E-2</v>
      </c>
    </row>
    <row r="1280" spans="4:12" x14ac:dyDescent="0.3">
      <c r="D1280" s="199">
        <v>45320</v>
      </c>
      <c r="E1280" s="137">
        <v>102.6494</v>
      </c>
      <c r="F1280" s="200">
        <f t="shared" si="138"/>
        <v>101.51511701997308</v>
      </c>
      <c r="G1280" s="90">
        <f t="shared" si="139"/>
        <v>-8.6375406049839454E-2</v>
      </c>
      <c r="H1280" s="90">
        <f t="shared" si="133"/>
        <v>101.42874161392324</v>
      </c>
      <c r="I1280" s="90">
        <f t="shared" si="134"/>
        <v>1.2206583860767637</v>
      </c>
      <c r="J1280" s="90">
        <f t="shared" si="135"/>
        <v>1.2206583860767637</v>
      </c>
      <c r="K1280" s="90">
        <f t="shared" si="136"/>
        <v>1.4900068954995296</v>
      </c>
      <c r="L1280" s="91">
        <f t="shared" si="137"/>
        <v>1.18915296735954E-2</v>
      </c>
    </row>
    <row r="1281" spans="4:12" x14ac:dyDescent="0.3">
      <c r="D1281" s="199">
        <v>45321</v>
      </c>
      <c r="E1281" s="137">
        <v>102.94580000000001</v>
      </c>
      <c r="F1281" s="200">
        <f t="shared" si="138"/>
        <v>102.63957967516014</v>
      </c>
      <c r="G1281" s="90">
        <f t="shared" si="139"/>
        <v>3.470840007385044E-2</v>
      </c>
      <c r="H1281" s="90">
        <f t="shared" ref="H1281:H1344" si="140">F1281+G1281</f>
        <v>102.67428807523399</v>
      </c>
      <c r="I1281" s="90">
        <f t="shared" si="134"/>
        <v>0.27151192476601693</v>
      </c>
      <c r="J1281" s="90">
        <f t="shared" si="135"/>
        <v>0.27151192476601693</v>
      </c>
      <c r="K1281" s="90">
        <f t="shared" si="136"/>
        <v>7.3718725290147238E-2</v>
      </c>
      <c r="L1281" s="91">
        <f t="shared" si="137"/>
        <v>2.6374259539098917E-3</v>
      </c>
    </row>
    <row r="1282" spans="4:12" x14ac:dyDescent="0.3">
      <c r="D1282" s="199">
        <v>45322</v>
      </c>
      <c r="E1282" s="137">
        <v>100.3272</v>
      </c>
      <c r="F1282" s="200">
        <f t="shared" si="138"/>
        <v>102.4498467200591</v>
      </c>
      <c r="G1282" s="90">
        <f t="shared" si="139"/>
        <v>1.2264264556361811E-2</v>
      </c>
      <c r="H1282" s="90">
        <f t="shared" si="140"/>
        <v>102.46211098461546</v>
      </c>
      <c r="I1282" s="90">
        <f t="shared" si="134"/>
        <v>-2.134910984615459</v>
      </c>
      <c r="J1282" s="90">
        <f t="shared" si="135"/>
        <v>2.134910984615459</v>
      </c>
      <c r="K1282" s="90">
        <f t="shared" si="136"/>
        <v>4.557844912231749</v>
      </c>
      <c r="L1282" s="91">
        <f t="shared" si="137"/>
        <v>2.1279483376546528E-2</v>
      </c>
    </row>
    <row r="1283" spans="4:12" x14ac:dyDescent="0.3">
      <c r="D1283" s="199">
        <v>45323</v>
      </c>
      <c r="E1283" s="137">
        <v>100.5545</v>
      </c>
      <c r="F1283" s="200">
        <f t="shared" si="138"/>
        <v>100.3824714116451</v>
      </c>
      <c r="G1283" s="90">
        <f t="shared" si="139"/>
        <v>-0.19569969274067439</v>
      </c>
      <c r="H1283" s="90">
        <f t="shared" si="140"/>
        <v>100.18677171890442</v>
      </c>
      <c r="I1283" s="90">
        <f t="shared" si="134"/>
        <v>0.3677282810955802</v>
      </c>
      <c r="J1283" s="90">
        <f t="shared" si="135"/>
        <v>0.3677282810955802</v>
      </c>
      <c r="K1283" s="90">
        <f t="shared" si="136"/>
        <v>0.13522408871751004</v>
      </c>
      <c r="L1283" s="91">
        <f t="shared" si="137"/>
        <v>3.6570047197845962E-3</v>
      </c>
    </row>
    <row r="1284" spans="4:12" x14ac:dyDescent="0.3">
      <c r="D1284" s="199">
        <v>45324</v>
      </c>
      <c r="E1284" s="137">
        <v>99.516900000000007</v>
      </c>
      <c r="F1284" s="200">
        <f t="shared" si="138"/>
        <v>100.19042024580747</v>
      </c>
      <c r="G1284" s="90">
        <f t="shared" si="139"/>
        <v>-0.19533484005036952</v>
      </c>
      <c r="H1284" s="90">
        <f t="shared" si="140"/>
        <v>99.995085405757109</v>
      </c>
      <c r="I1284" s="90">
        <f t="shared" ref="I1284:I1347" si="141">E1284-H1284</f>
        <v>-0.47818540575710244</v>
      </c>
      <c r="J1284" s="90">
        <f t="shared" ref="J1284:J1347" si="142">ABS(I1284)</f>
        <v>0.47818540575710244</v>
      </c>
      <c r="K1284" s="90">
        <f t="shared" ref="K1284:K1347" si="143">I1284^2</f>
        <v>0.22866128227908469</v>
      </c>
      <c r="L1284" s="91">
        <f t="shared" ref="L1284:L1347" si="144">J1284/E1284</f>
        <v>4.8050673378803241E-3</v>
      </c>
    </row>
    <row r="1285" spans="4:12" x14ac:dyDescent="0.3">
      <c r="D1285" s="199">
        <v>45327</v>
      </c>
      <c r="E1285" s="137">
        <v>98.499099999999999</v>
      </c>
      <c r="F1285" s="200">
        <f t="shared" ref="F1285:F1348" si="145">alpha*(E1285)+(1-alpha)*(E1284+G1284)</f>
        <v>99.157072127959722</v>
      </c>
      <c r="G1285" s="90">
        <f t="shared" ref="G1285:G1348" si="146">beta*(F1285-F1284)+(1-beta)*G1284</f>
        <v>-0.2791361678301077</v>
      </c>
      <c r="H1285" s="90">
        <f t="shared" si="140"/>
        <v>98.877935960129619</v>
      </c>
      <c r="I1285" s="90">
        <f t="shared" si="141"/>
        <v>-0.37883596012962073</v>
      </c>
      <c r="J1285" s="90">
        <f t="shared" si="142"/>
        <v>0.37883596012962073</v>
      </c>
      <c r="K1285" s="90">
        <f t="shared" si="143"/>
        <v>0.14351668468733159</v>
      </c>
      <c r="L1285" s="91">
        <f t="shared" si="144"/>
        <v>3.846085498543852E-3</v>
      </c>
    </row>
    <row r="1286" spans="4:12" x14ac:dyDescent="0.3">
      <c r="D1286" s="199">
        <v>45328</v>
      </c>
      <c r="E1286" s="137">
        <v>101.3944</v>
      </c>
      <c r="F1286" s="200">
        <f t="shared" si="145"/>
        <v>98.854851065735929</v>
      </c>
      <c r="G1286" s="90">
        <f t="shared" si="146"/>
        <v>-0.28144465726947632</v>
      </c>
      <c r="H1286" s="90">
        <f t="shared" si="140"/>
        <v>98.573406408466454</v>
      </c>
      <c r="I1286" s="90">
        <f t="shared" si="141"/>
        <v>2.8209935915335507</v>
      </c>
      <c r="J1286" s="90">
        <f t="shared" si="142"/>
        <v>2.8209935915335507</v>
      </c>
      <c r="K1286" s="90">
        <f t="shared" si="143"/>
        <v>7.9580048434733612</v>
      </c>
      <c r="L1286" s="91">
        <f t="shared" si="144"/>
        <v>2.7821986140591105E-2</v>
      </c>
    </row>
    <row r="1287" spans="4:12" x14ac:dyDescent="0.3">
      <c r="D1287" s="199">
        <v>45329</v>
      </c>
      <c r="E1287" s="137">
        <v>102.5604</v>
      </c>
      <c r="F1287" s="200">
        <f t="shared" si="145"/>
        <v>101.40244427418443</v>
      </c>
      <c r="G1287" s="90">
        <f t="shared" si="146"/>
        <v>1.4591293023216712E-3</v>
      </c>
      <c r="H1287" s="90">
        <f t="shared" si="140"/>
        <v>101.40390340348675</v>
      </c>
      <c r="I1287" s="90">
        <f t="shared" si="141"/>
        <v>1.1564965965132501</v>
      </c>
      <c r="J1287" s="90">
        <f t="shared" si="142"/>
        <v>1.1564965965132501</v>
      </c>
      <c r="K1287" s="90">
        <f t="shared" si="143"/>
        <v>1.3374843777467311</v>
      </c>
      <c r="L1287" s="91">
        <f t="shared" si="144"/>
        <v>1.1276248888589066E-2</v>
      </c>
    </row>
    <row r="1288" spans="4:12" x14ac:dyDescent="0.3">
      <c r="D1288" s="199">
        <v>45330</v>
      </c>
      <c r="E1288" s="137">
        <v>102.5407</v>
      </c>
      <c r="F1288" s="200">
        <f t="shared" si="145"/>
        <v>102.55762730344186</v>
      </c>
      <c r="G1288" s="90">
        <f t="shared" si="146"/>
        <v>0.11683151929783245</v>
      </c>
      <c r="H1288" s="90">
        <f t="shared" si="140"/>
        <v>102.67445882273969</v>
      </c>
      <c r="I1288" s="90">
        <f t="shared" si="141"/>
        <v>-0.13375882273969353</v>
      </c>
      <c r="J1288" s="90">
        <f t="shared" si="142"/>
        <v>0.13375882273969353</v>
      </c>
      <c r="K1288" s="90">
        <f t="shared" si="143"/>
        <v>1.7891422660708756E-2</v>
      </c>
      <c r="L1288" s="91">
        <f t="shared" si="144"/>
        <v>1.3044461637154176E-3</v>
      </c>
    </row>
    <row r="1289" spans="4:12" x14ac:dyDescent="0.3">
      <c r="D1289" s="199">
        <v>45331</v>
      </c>
      <c r="E1289" s="137">
        <v>103.262</v>
      </c>
      <c r="F1289" s="200">
        <f t="shared" si="145"/>
        <v>102.77842521543828</v>
      </c>
      <c r="G1289" s="90">
        <f t="shared" si="146"/>
        <v>0.12722815856769057</v>
      </c>
      <c r="H1289" s="90">
        <f t="shared" si="140"/>
        <v>102.90565337400596</v>
      </c>
      <c r="I1289" s="90">
        <f t="shared" si="141"/>
        <v>0.35634662599403555</v>
      </c>
      <c r="J1289" s="90">
        <f t="shared" si="142"/>
        <v>0.35634662599403555</v>
      </c>
      <c r="K1289" s="90">
        <f t="shared" si="143"/>
        <v>0.12698291785733304</v>
      </c>
      <c r="L1289" s="91">
        <f t="shared" si="144"/>
        <v>3.4508979682171133E-3</v>
      </c>
    </row>
    <row r="1290" spans="4:12" x14ac:dyDescent="0.3">
      <c r="D1290" s="199">
        <v>45334</v>
      </c>
      <c r="E1290" s="137">
        <v>105.91030000000001</v>
      </c>
      <c r="F1290" s="200">
        <f t="shared" si="145"/>
        <v>103.89344252685416</v>
      </c>
      <c r="G1290" s="90">
        <f t="shared" si="146"/>
        <v>0.22600707385250984</v>
      </c>
      <c r="H1290" s="90">
        <f t="shared" si="140"/>
        <v>104.11944960070667</v>
      </c>
      <c r="I1290" s="90">
        <f t="shared" si="141"/>
        <v>1.7908503992933333</v>
      </c>
      <c r="J1290" s="90">
        <f t="shared" si="142"/>
        <v>1.7908503992933333</v>
      </c>
      <c r="K1290" s="90">
        <f t="shared" si="143"/>
        <v>3.2071451526490913</v>
      </c>
      <c r="L1290" s="91">
        <f t="shared" si="144"/>
        <v>1.6909124035087552E-2</v>
      </c>
    </row>
    <row r="1291" spans="4:12" x14ac:dyDescent="0.3">
      <c r="D1291" s="199">
        <v>45335</v>
      </c>
      <c r="E1291" s="137">
        <v>103.7561</v>
      </c>
      <c r="F1291" s="200">
        <f t="shared" si="145"/>
        <v>105.66026565908203</v>
      </c>
      <c r="G1291" s="90">
        <f t="shared" si="146"/>
        <v>0.38008867969004589</v>
      </c>
      <c r="H1291" s="90">
        <f t="shared" si="140"/>
        <v>106.04035433877208</v>
      </c>
      <c r="I1291" s="90">
        <f t="shared" si="141"/>
        <v>-2.2842543387720724</v>
      </c>
      <c r="J1291" s="90">
        <f t="shared" si="142"/>
        <v>2.2842543387720724</v>
      </c>
      <c r="K1291" s="90">
        <f t="shared" si="143"/>
        <v>5.2178178841990377</v>
      </c>
      <c r="L1291" s="91">
        <f t="shared" si="144"/>
        <v>2.2015614877313936E-2</v>
      </c>
    </row>
    <row r="1292" spans="4:12" x14ac:dyDescent="0.3">
      <c r="D1292" s="199">
        <v>45336</v>
      </c>
      <c r="E1292" s="137">
        <v>105.07040000000001</v>
      </c>
      <c r="F1292" s="200">
        <f t="shared" si="145"/>
        <v>104.32303094375206</v>
      </c>
      <c r="G1292" s="90">
        <f t="shared" si="146"/>
        <v>0.2083563401880443</v>
      </c>
      <c r="H1292" s="90">
        <f t="shared" si="140"/>
        <v>104.53138728394011</v>
      </c>
      <c r="I1292" s="90">
        <f t="shared" si="141"/>
        <v>0.53901271605990075</v>
      </c>
      <c r="J1292" s="90">
        <f t="shared" si="142"/>
        <v>0.53901271605990075</v>
      </c>
      <c r="K1292" s="90">
        <f t="shared" si="143"/>
        <v>0.29053470807427118</v>
      </c>
      <c r="L1292" s="91">
        <f t="shared" si="144"/>
        <v>5.1300148858279852E-3</v>
      </c>
    </row>
    <row r="1293" spans="4:12" x14ac:dyDescent="0.3">
      <c r="D1293" s="199">
        <v>45337</v>
      </c>
      <c r="E1293" s="137">
        <v>104.7937</v>
      </c>
      <c r="F1293" s="200">
        <f t="shared" si="145"/>
        <v>105.18174507215045</v>
      </c>
      <c r="G1293" s="90">
        <f t="shared" si="146"/>
        <v>0.27339211900907884</v>
      </c>
      <c r="H1293" s="90">
        <f t="shared" si="140"/>
        <v>105.45513719115952</v>
      </c>
      <c r="I1293" s="90">
        <f t="shared" si="141"/>
        <v>-0.66143719115952138</v>
      </c>
      <c r="J1293" s="90">
        <f t="shared" si="142"/>
        <v>0.66143719115952138</v>
      </c>
      <c r="K1293" s="90">
        <f t="shared" si="143"/>
        <v>0.43749915784899723</v>
      </c>
      <c r="L1293" s="91">
        <f t="shared" si="144"/>
        <v>6.3118030106726012E-3</v>
      </c>
    </row>
    <row r="1294" spans="4:12" x14ac:dyDescent="0.3">
      <c r="D1294" s="199">
        <v>45338</v>
      </c>
      <c r="E1294" s="137">
        <v>102.2838</v>
      </c>
      <c r="F1294" s="200">
        <f t="shared" si="145"/>
        <v>104.51043369520727</v>
      </c>
      <c r="G1294" s="90">
        <f t="shared" si="146"/>
        <v>0.17892176941385296</v>
      </c>
      <c r="H1294" s="90">
        <f t="shared" si="140"/>
        <v>104.68935546462112</v>
      </c>
      <c r="I1294" s="90">
        <f t="shared" si="141"/>
        <v>-2.4055554646211164</v>
      </c>
      <c r="J1294" s="90">
        <f t="shared" si="142"/>
        <v>2.4055554646211164</v>
      </c>
      <c r="K1294" s="90">
        <f t="shared" si="143"/>
        <v>5.7866970933685149</v>
      </c>
      <c r="L1294" s="91">
        <f t="shared" si="144"/>
        <v>2.3518440502025895E-2</v>
      </c>
    </row>
    <row r="1295" spans="4:12" x14ac:dyDescent="0.3">
      <c r="D1295" s="199">
        <v>45342</v>
      </c>
      <c r="E1295" s="137">
        <v>102.0763</v>
      </c>
      <c r="F1295" s="200">
        <f t="shared" si="145"/>
        <v>102.38543741553109</v>
      </c>
      <c r="G1295" s="90">
        <f t="shared" si="146"/>
        <v>-5.1470035495150557E-2</v>
      </c>
      <c r="H1295" s="90">
        <f t="shared" si="140"/>
        <v>102.33396738003593</v>
      </c>
      <c r="I1295" s="90">
        <f t="shared" si="141"/>
        <v>-0.25766738003592593</v>
      </c>
      <c r="J1295" s="90">
        <f t="shared" si="142"/>
        <v>0.25766738003592593</v>
      </c>
      <c r="K1295" s="90">
        <f t="shared" si="143"/>
        <v>6.6392478734578278E-2</v>
      </c>
      <c r="L1295" s="91">
        <f t="shared" si="144"/>
        <v>2.5242625372973544E-3</v>
      </c>
    </row>
    <row r="1296" spans="4:12" x14ac:dyDescent="0.3">
      <c r="D1296" s="199">
        <v>45343</v>
      </c>
      <c r="E1296" s="137">
        <v>104.02290000000001</v>
      </c>
      <c r="F1296" s="200">
        <f t="shared" si="145"/>
        <v>102.42444397160388</v>
      </c>
      <c r="G1296" s="90">
        <f t="shared" si="146"/>
        <v>-4.2422376338356313E-2</v>
      </c>
      <c r="H1296" s="90">
        <f t="shared" si="140"/>
        <v>102.38202159526553</v>
      </c>
      <c r="I1296" s="90">
        <f t="shared" si="141"/>
        <v>1.6408784047344795</v>
      </c>
      <c r="J1296" s="90">
        <f t="shared" si="142"/>
        <v>1.6408784047344795</v>
      </c>
      <c r="K1296" s="90">
        <f t="shared" si="143"/>
        <v>2.6924819391239705</v>
      </c>
      <c r="L1296" s="91">
        <f t="shared" si="144"/>
        <v>1.5774203610305803E-2</v>
      </c>
    </row>
    <row r="1297" spans="4:12" x14ac:dyDescent="0.3">
      <c r="D1297" s="199">
        <v>45344</v>
      </c>
      <c r="E1297" s="137">
        <v>103.8352</v>
      </c>
      <c r="F1297" s="200">
        <f t="shared" si="145"/>
        <v>103.95142209892933</v>
      </c>
      <c r="G1297" s="90">
        <f t="shared" si="146"/>
        <v>0.11451767402802428</v>
      </c>
      <c r="H1297" s="90">
        <f t="shared" si="140"/>
        <v>104.06593977295735</v>
      </c>
      <c r="I1297" s="90">
        <f t="shared" si="141"/>
        <v>-0.23073977295734949</v>
      </c>
      <c r="J1297" s="90">
        <f t="shared" si="142"/>
        <v>0.23073977295734949</v>
      </c>
      <c r="K1297" s="90">
        <f t="shared" si="143"/>
        <v>5.324084282440919E-2</v>
      </c>
      <c r="L1297" s="91">
        <f t="shared" si="144"/>
        <v>2.2221729524992437E-3</v>
      </c>
    </row>
    <row r="1298" spans="4:12" x14ac:dyDescent="0.3">
      <c r="D1298" s="199">
        <v>45345</v>
      </c>
      <c r="E1298" s="137">
        <v>104.37860000000001</v>
      </c>
      <c r="F1298" s="200">
        <f t="shared" si="145"/>
        <v>104.03549413922242</v>
      </c>
      <c r="G1298" s="90">
        <f t="shared" si="146"/>
        <v>0.11147311065453126</v>
      </c>
      <c r="H1298" s="90">
        <f t="shared" si="140"/>
        <v>104.14696724987695</v>
      </c>
      <c r="I1298" s="90">
        <f t="shared" si="141"/>
        <v>0.23163275012305462</v>
      </c>
      <c r="J1298" s="90">
        <f t="shared" si="142"/>
        <v>0.23163275012305462</v>
      </c>
      <c r="K1298" s="90">
        <f t="shared" si="143"/>
        <v>5.365373092956946E-2</v>
      </c>
      <c r="L1298" s="91">
        <f t="shared" si="144"/>
        <v>2.2191593882563533E-3</v>
      </c>
    </row>
    <row r="1299" spans="4:12" x14ac:dyDescent="0.3">
      <c r="D1299" s="199">
        <v>45348</v>
      </c>
      <c r="E1299" s="137">
        <v>103.30159999999999</v>
      </c>
      <c r="F1299" s="200">
        <f t="shared" si="145"/>
        <v>104.25237848852363</v>
      </c>
      <c r="G1299" s="90">
        <f t="shared" si="146"/>
        <v>0.12201423451919918</v>
      </c>
      <c r="H1299" s="90">
        <f t="shared" si="140"/>
        <v>104.37439272304283</v>
      </c>
      <c r="I1299" s="90">
        <f t="shared" si="141"/>
        <v>-1.0727927230428378</v>
      </c>
      <c r="J1299" s="90">
        <f t="shared" si="142"/>
        <v>1.0727927230428378</v>
      </c>
      <c r="K1299" s="90">
        <f t="shared" si="143"/>
        <v>1.150884226613667</v>
      </c>
      <c r="L1299" s="91">
        <f t="shared" si="144"/>
        <v>1.0385054278373596E-2</v>
      </c>
    </row>
    <row r="1300" spans="4:12" x14ac:dyDescent="0.3">
      <c r="D1300" s="199">
        <v>45349</v>
      </c>
      <c r="E1300" s="137">
        <v>103.90430000000001</v>
      </c>
      <c r="F1300" s="200">
        <f t="shared" si="145"/>
        <v>103.51975138761536</v>
      </c>
      <c r="G1300" s="90">
        <f t="shared" si="146"/>
        <v>3.655010097645181E-2</v>
      </c>
      <c r="H1300" s="90">
        <f t="shared" si="140"/>
        <v>103.55630148859181</v>
      </c>
      <c r="I1300" s="90">
        <f t="shared" si="141"/>
        <v>0.34799851140819271</v>
      </c>
      <c r="J1300" s="90">
        <f t="shared" si="142"/>
        <v>0.34799851140819271</v>
      </c>
      <c r="K1300" s="90">
        <f t="shared" si="143"/>
        <v>0.12110296394231804</v>
      </c>
      <c r="L1300" s="91">
        <f t="shared" si="144"/>
        <v>3.3492214605958821E-3</v>
      </c>
    </row>
    <row r="1301" spans="4:12" x14ac:dyDescent="0.3">
      <c r="D1301" s="199">
        <v>45350</v>
      </c>
      <c r="E1301" s="137">
        <v>103.1138</v>
      </c>
      <c r="F1301" s="200">
        <f t="shared" si="145"/>
        <v>103.77544008078118</v>
      </c>
      <c r="G1301" s="90">
        <f t="shared" si="146"/>
        <v>5.8463960195388902E-2</v>
      </c>
      <c r="H1301" s="90">
        <f t="shared" si="140"/>
        <v>103.83390404097656</v>
      </c>
      <c r="I1301" s="90">
        <f t="shared" si="141"/>
        <v>-0.72010404097656533</v>
      </c>
      <c r="J1301" s="90">
        <f t="shared" si="142"/>
        <v>0.72010404097656533</v>
      </c>
      <c r="K1301" s="90">
        <f t="shared" si="143"/>
        <v>0.51854982983077891</v>
      </c>
      <c r="L1301" s="91">
        <f t="shared" si="144"/>
        <v>6.9835855237278168E-3</v>
      </c>
    </row>
    <row r="1302" spans="4:12" x14ac:dyDescent="0.3">
      <c r="D1302" s="199">
        <v>45351</v>
      </c>
      <c r="E1302" s="137">
        <v>102.69880000000001</v>
      </c>
      <c r="F1302" s="200">
        <f t="shared" si="145"/>
        <v>103.07757116815631</v>
      </c>
      <c r="G1302" s="90">
        <f t="shared" si="146"/>
        <v>-1.7169327086636953E-2</v>
      </c>
      <c r="H1302" s="90">
        <f t="shared" si="140"/>
        <v>103.06040184106968</v>
      </c>
      <c r="I1302" s="90">
        <f t="shared" si="141"/>
        <v>-0.36160184106967108</v>
      </c>
      <c r="J1302" s="90">
        <f t="shared" si="142"/>
        <v>0.36160184106967108</v>
      </c>
      <c r="K1302" s="90">
        <f t="shared" si="143"/>
        <v>0.13075589146497565</v>
      </c>
      <c r="L1302" s="91">
        <f t="shared" si="144"/>
        <v>3.5209938292333608E-3</v>
      </c>
    </row>
    <row r="1303" spans="4:12" x14ac:dyDescent="0.3">
      <c r="D1303" s="199">
        <v>45352</v>
      </c>
      <c r="E1303" s="137">
        <v>101.03279999999999</v>
      </c>
      <c r="F1303" s="200">
        <f t="shared" si="145"/>
        <v>102.3518645383307</v>
      </c>
      <c r="G1303" s="90">
        <f t="shared" si="146"/>
        <v>-8.8023057360534174E-2</v>
      </c>
      <c r="H1303" s="90">
        <f t="shared" si="140"/>
        <v>102.26384148097017</v>
      </c>
      <c r="I1303" s="90">
        <f t="shared" si="141"/>
        <v>-1.2310414809701768</v>
      </c>
      <c r="J1303" s="90">
        <f t="shared" si="142"/>
        <v>1.2310414809701768</v>
      </c>
      <c r="K1303" s="90">
        <f t="shared" si="143"/>
        <v>1.5154631278692463</v>
      </c>
      <c r="L1303" s="91">
        <f t="shared" si="144"/>
        <v>1.218457254446256E-2</v>
      </c>
    </row>
    <row r="1304" spans="4:12" x14ac:dyDescent="0.3">
      <c r="D1304" s="199">
        <v>45355</v>
      </c>
      <c r="E1304" s="137">
        <v>98.712199999999996</v>
      </c>
      <c r="F1304" s="200">
        <f t="shared" si="145"/>
        <v>100.49826155411158</v>
      </c>
      <c r="G1304" s="90">
        <f t="shared" si="146"/>
        <v>-0.26458105004639304</v>
      </c>
      <c r="H1304" s="90">
        <f t="shared" si="140"/>
        <v>100.23368050406519</v>
      </c>
      <c r="I1304" s="90">
        <f t="shared" si="141"/>
        <v>-1.5214805040651953</v>
      </c>
      <c r="J1304" s="90">
        <f t="shared" si="142"/>
        <v>1.5214805040651953</v>
      </c>
      <c r="K1304" s="90">
        <f t="shared" si="143"/>
        <v>2.3149029242504806</v>
      </c>
      <c r="L1304" s="91">
        <f t="shared" si="144"/>
        <v>1.5413297485672443E-2</v>
      </c>
    </row>
    <row r="1305" spans="4:12" x14ac:dyDescent="0.3">
      <c r="D1305" s="199">
        <v>45356</v>
      </c>
      <c r="E1305" s="137">
        <v>97.492400000000004</v>
      </c>
      <c r="F1305" s="200">
        <f t="shared" si="145"/>
        <v>98.256575159962892</v>
      </c>
      <c r="G1305" s="90">
        <f t="shared" si="146"/>
        <v>-0.46229158445662244</v>
      </c>
      <c r="H1305" s="90">
        <f t="shared" si="140"/>
        <v>97.79428357550627</v>
      </c>
      <c r="I1305" s="90">
        <f t="shared" si="141"/>
        <v>-0.30188357550626677</v>
      </c>
      <c r="J1305" s="90">
        <f t="shared" si="142"/>
        <v>0.30188357550626677</v>
      </c>
      <c r="K1305" s="90">
        <f t="shared" si="143"/>
        <v>9.1133693160447865E-2</v>
      </c>
      <c r="L1305" s="91">
        <f t="shared" si="144"/>
        <v>3.0964831669572884E-3</v>
      </c>
    </row>
    <row r="1306" spans="4:12" x14ac:dyDescent="0.3">
      <c r="D1306" s="199">
        <v>45357</v>
      </c>
      <c r="E1306" s="137">
        <v>96.818100000000001</v>
      </c>
      <c r="F1306" s="200">
        <f t="shared" si="145"/>
        <v>96.987706732434702</v>
      </c>
      <c r="G1306" s="90">
        <f t="shared" si="146"/>
        <v>-0.54294926876377925</v>
      </c>
      <c r="H1306" s="90">
        <f t="shared" si="140"/>
        <v>96.444757463670925</v>
      </c>
      <c r="I1306" s="90">
        <f t="shared" si="141"/>
        <v>0.37334253632907632</v>
      </c>
      <c r="J1306" s="90">
        <f t="shared" si="142"/>
        <v>0.37334253632907632</v>
      </c>
      <c r="K1306" s="90">
        <f t="shared" si="143"/>
        <v>0.13938464943262768</v>
      </c>
      <c r="L1306" s="91">
        <f t="shared" si="144"/>
        <v>3.8561233522355462E-3</v>
      </c>
    </row>
    <row r="1307" spans="4:12" x14ac:dyDescent="0.3">
      <c r="D1307" s="199">
        <v>45358</v>
      </c>
      <c r="E1307" s="137">
        <v>97.373500000000007</v>
      </c>
      <c r="F1307" s="200">
        <f t="shared" si="145"/>
        <v>96.494820584988986</v>
      </c>
      <c r="G1307" s="90">
        <f t="shared" si="146"/>
        <v>-0.537942956631973</v>
      </c>
      <c r="H1307" s="90">
        <f t="shared" si="140"/>
        <v>95.956877628357006</v>
      </c>
      <c r="I1307" s="90">
        <f t="shared" si="141"/>
        <v>1.4166223716430011</v>
      </c>
      <c r="J1307" s="90">
        <f t="shared" si="142"/>
        <v>1.4166223716430011</v>
      </c>
      <c r="K1307" s="90">
        <f t="shared" si="143"/>
        <v>2.0068189438394413</v>
      </c>
      <c r="L1307" s="91">
        <f t="shared" si="144"/>
        <v>1.4548335755036031E-2</v>
      </c>
    </row>
    <row r="1308" spans="4:12" x14ac:dyDescent="0.3">
      <c r="D1308" s="199">
        <v>45359</v>
      </c>
      <c r="E1308" s="137">
        <v>98.335400000000007</v>
      </c>
      <c r="F1308" s="200">
        <f t="shared" si="145"/>
        <v>97.135525634694432</v>
      </c>
      <c r="G1308" s="90">
        <f t="shared" si="146"/>
        <v>-0.42007815599823117</v>
      </c>
      <c r="H1308" s="90">
        <f t="shared" si="140"/>
        <v>96.715447478696206</v>
      </c>
      <c r="I1308" s="90">
        <f t="shared" si="141"/>
        <v>1.6199525213038015</v>
      </c>
      <c r="J1308" s="90">
        <f t="shared" si="142"/>
        <v>1.6199525213038015</v>
      </c>
      <c r="K1308" s="90">
        <f t="shared" si="143"/>
        <v>2.6242461712785436</v>
      </c>
      <c r="L1308" s="91">
        <f t="shared" si="144"/>
        <v>1.6473747209080365E-2</v>
      </c>
    </row>
    <row r="1309" spans="4:12" x14ac:dyDescent="0.3">
      <c r="D1309" s="199">
        <v>45362</v>
      </c>
      <c r="E1309" s="137">
        <v>100.2394</v>
      </c>
      <c r="F1309" s="200">
        <f t="shared" si="145"/>
        <v>98.380137475201437</v>
      </c>
      <c r="G1309" s="90">
        <f t="shared" si="146"/>
        <v>-0.25360915634770753</v>
      </c>
      <c r="H1309" s="90">
        <f t="shared" si="140"/>
        <v>98.12652831885373</v>
      </c>
      <c r="I1309" s="90">
        <f t="shared" si="141"/>
        <v>2.1128716811462738</v>
      </c>
      <c r="J1309" s="90">
        <f t="shared" si="142"/>
        <v>2.1128716811462738</v>
      </c>
      <c r="K1309" s="90">
        <f t="shared" si="143"/>
        <v>4.464226740989881</v>
      </c>
      <c r="L1309" s="91">
        <f t="shared" si="144"/>
        <v>2.1078255467872651E-2</v>
      </c>
    </row>
    <row r="1310" spans="4:12" x14ac:dyDescent="0.3">
      <c r="D1310" s="199">
        <v>45363</v>
      </c>
      <c r="E1310" s="137">
        <v>99.346900000000005</v>
      </c>
      <c r="F1310" s="200">
        <f t="shared" si="145"/>
        <v>99.858012674921852</v>
      </c>
      <c r="G1310" s="90">
        <f t="shared" si="146"/>
        <v>-8.0460720740895247E-2</v>
      </c>
      <c r="H1310" s="90">
        <f t="shared" si="140"/>
        <v>99.77755195418095</v>
      </c>
      <c r="I1310" s="90">
        <f t="shared" si="141"/>
        <v>-0.43065195418094504</v>
      </c>
      <c r="J1310" s="90">
        <f t="shared" si="142"/>
        <v>0.43065195418094504</v>
      </c>
      <c r="K1310" s="90">
        <f t="shared" si="143"/>
        <v>0.18546110563986679</v>
      </c>
      <c r="L1310" s="91">
        <f t="shared" si="144"/>
        <v>4.3348303186203597E-3</v>
      </c>
    </row>
    <row r="1311" spans="4:12" x14ac:dyDescent="0.3">
      <c r="D1311" s="199">
        <v>45364</v>
      </c>
      <c r="E1311" s="137">
        <v>100.5171</v>
      </c>
      <c r="F1311" s="200">
        <f t="shared" si="145"/>
        <v>99.516571423407285</v>
      </c>
      <c r="G1311" s="90">
        <f t="shared" si="146"/>
        <v>-0.10655877381826243</v>
      </c>
      <c r="H1311" s="90">
        <f t="shared" si="140"/>
        <v>99.410012649589021</v>
      </c>
      <c r="I1311" s="90">
        <f t="shared" si="141"/>
        <v>1.1070873504109784</v>
      </c>
      <c r="J1311" s="90">
        <f t="shared" si="142"/>
        <v>1.1070873504109784</v>
      </c>
      <c r="K1311" s="90">
        <f t="shared" si="143"/>
        <v>1.2256424014400005</v>
      </c>
      <c r="L1311" s="91">
        <f t="shared" si="144"/>
        <v>1.10139205210952E-2</v>
      </c>
    </row>
    <row r="1312" spans="4:12" x14ac:dyDescent="0.3">
      <c r="D1312" s="199">
        <v>45365</v>
      </c>
      <c r="E1312" s="137">
        <v>99.426199999999994</v>
      </c>
      <c r="F1312" s="200">
        <f t="shared" si="145"/>
        <v>100.21367298094539</v>
      </c>
      <c r="G1312" s="90">
        <f t="shared" si="146"/>
        <v>-2.6192740682625726E-2</v>
      </c>
      <c r="H1312" s="90">
        <f t="shared" si="140"/>
        <v>100.18748024026276</v>
      </c>
      <c r="I1312" s="90">
        <f t="shared" si="141"/>
        <v>-0.76128024026276364</v>
      </c>
      <c r="J1312" s="90">
        <f t="shared" si="142"/>
        <v>0.76128024026276364</v>
      </c>
      <c r="K1312" s="90">
        <f t="shared" si="143"/>
        <v>0.57954760421453111</v>
      </c>
      <c r="L1312" s="91">
        <f t="shared" si="144"/>
        <v>7.6567367581458776E-3</v>
      </c>
    </row>
    <row r="1313" spans="4:12" x14ac:dyDescent="0.3">
      <c r="D1313" s="199">
        <v>45366</v>
      </c>
      <c r="E1313" s="137">
        <v>98.811400000000006</v>
      </c>
      <c r="F1313" s="200">
        <f t="shared" si="145"/>
        <v>99.282285807453903</v>
      </c>
      <c r="G1313" s="90">
        <f t="shared" si="146"/>
        <v>-0.11671218396351185</v>
      </c>
      <c r="H1313" s="90">
        <f t="shared" si="140"/>
        <v>99.165573623490388</v>
      </c>
      <c r="I1313" s="90">
        <f t="shared" si="141"/>
        <v>-0.35417362349038228</v>
      </c>
      <c r="J1313" s="90">
        <f t="shared" si="142"/>
        <v>0.35417362349038228</v>
      </c>
      <c r="K1313" s="90">
        <f t="shared" si="143"/>
        <v>0.12543895557630708</v>
      </c>
      <c r="L1313" s="91">
        <f t="shared" si="144"/>
        <v>3.5843396965368596E-3</v>
      </c>
    </row>
    <row r="1314" spans="4:12" x14ac:dyDescent="0.3">
      <c r="D1314" s="199">
        <v>45369</v>
      </c>
      <c r="E1314" s="137">
        <v>97.918899999999994</v>
      </c>
      <c r="F1314" s="200">
        <f t="shared" si="145"/>
        <v>98.539530252829209</v>
      </c>
      <c r="G1314" s="90">
        <f t="shared" si="146"/>
        <v>-0.17931652102963003</v>
      </c>
      <c r="H1314" s="90">
        <f t="shared" si="140"/>
        <v>98.360213731799575</v>
      </c>
      <c r="I1314" s="90">
        <f t="shared" si="141"/>
        <v>-0.44131373179958189</v>
      </c>
      <c r="J1314" s="90">
        <f t="shared" si="142"/>
        <v>0.44131373179958189</v>
      </c>
      <c r="K1314" s="90">
        <f t="shared" si="143"/>
        <v>0.19475780987487329</v>
      </c>
      <c r="L1314" s="91">
        <f t="shared" si="144"/>
        <v>4.5069310602915465E-3</v>
      </c>
    </row>
    <row r="1315" spans="4:12" x14ac:dyDescent="0.3">
      <c r="D1315" s="199">
        <v>45370</v>
      </c>
      <c r="E1315" s="137">
        <v>99.128699999999995</v>
      </c>
      <c r="F1315" s="200">
        <f t="shared" si="145"/>
        <v>98.017406783176284</v>
      </c>
      <c r="G1315" s="90">
        <f t="shared" si="146"/>
        <v>-0.21359721589195954</v>
      </c>
      <c r="H1315" s="90">
        <f t="shared" si="140"/>
        <v>97.803809567284318</v>
      </c>
      <c r="I1315" s="90">
        <f t="shared" si="141"/>
        <v>1.3248904327156765</v>
      </c>
      <c r="J1315" s="90">
        <f t="shared" si="142"/>
        <v>1.3248904327156765</v>
      </c>
      <c r="K1315" s="90">
        <f t="shared" si="143"/>
        <v>1.7553346587015326</v>
      </c>
      <c r="L1315" s="91">
        <f t="shared" si="144"/>
        <v>1.3365356679908812E-2</v>
      </c>
    </row>
    <row r="1316" spans="4:12" x14ac:dyDescent="0.3">
      <c r="D1316" s="199">
        <v>45371</v>
      </c>
      <c r="E1316" s="137">
        <v>99.436099999999996</v>
      </c>
      <c r="F1316" s="200">
        <f t="shared" si="145"/>
        <v>99.019302227286431</v>
      </c>
      <c r="G1316" s="90">
        <f t="shared" si="146"/>
        <v>-9.2047949891748887E-2</v>
      </c>
      <c r="H1316" s="90">
        <f t="shared" si="140"/>
        <v>98.927254277394681</v>
      </c>
      <c r="I1316" s="90">
        <f t="shared" si="141"/>
        <v>0.50884572260531513</v>
      </c>
      <c r="J1316" s="90">
        <f t="shared" si="142"/>
        <v>0.50884572260531513</v>
      </c>
      <c r="K1316" s="90">
        <f t="shared" si="143"/>
        <v>0.25892396941372531</v>
      </c>
      <c r="L1316" s="91">
        <f t="shared" si="144"/>
        <v>5.1173137583364102E-3</v>
      </c>
    </row>
    <row r="1317" spans="4:12" x14ac:dyDescent="0.3">
      <c r="D1317" s="199">
        <v>45372</v>
      </c>
      <c r="E1317" s="137">
        <v>99.9816</v>
      </c>
      <c r="F1317" s="200">
        <f t="shared" si="145"/>
        <v>99.471561640086605</v>
      </c>
      <c r="G1317" s="90">
        <f t="shared" si="146"/>
        <v>-3.7617213622556579E-2</v>
      </c>
      <c r="H1317" s="90">
        <f t="shared" si="140"/>
        <v>99.433944426464052</v>
      </c>
      <c r="I1317" s="90">
        <f t="shared" si="141"/>
        <v>0.54765557353594829</v>
      </c>
      <c r="J1317" s="90">
        <f t="shared" si="142"/>
        <v>0.54765557353594829</v>
      </c>
      <c r="K1317" s="90">
        <f t="shared" si="143"/>
        <v>0.29992662722498847</v>
      </c>
      <c r="L1317" s="91">
        <f t="shared" si="144"/>
        <v>5.4775636070631822E-3</v>
      </c>
    </row>
    <row r="1318" spans="4:12" x14ac:dyDescent="0.3">
      <c r="D1318" s="199">
        <v>45373</v>
      </c>
      <c r="E1318" s="137">
        <v>93.079499999999996</v>
      </c>
      <c r="F1318" s="200">
        <f t="shared" si="145"/>
        <v>98.571086229101965</v>
      </c>
      <c r="G1318" s="90">
        <f t="shared" si="146"/>
        <v>-0.12390303335876494</v>
      </c>
      <c r="H1318" s="90">
        <f t="shared" si="140"/>
        <v>98.447183195743207</v>
      </c>
      <c r="I1318" s="90">
        <f t="shared" si="141"/>
        <v>-5.3676831957432114</v>
      </c>
      <c r="J1318" s="90">
        <f t="shared" si="142"/>
        <v>5.3676831957432114</v>
      </c>
      <c r="K1318" s="90">
        <f t="shared" si="143"/>
        <v>28.812022889864053</v>
      </c>
      <c r="L1318" s="91">
        <f t="shared" si="144"/>
        <v>5.7667727004799246E-2</v>
      </c>
    </row>
    <row r="1319" spans="4:12" x14ac:dyDescent="0.3">
      <c r="D1319" s="199">
        <v>45376</v>
      </c>
      <c r="E1319" s="137">
        <v>92.970399999999998</v>
      </c>
      <c r="F1319" s="200">
        <f t="shared" si="145"/>
        <v>92.958557573313001</v>
      </c>
      <c r="G1319" s="90">
        <f t="shared" si="146"/>
        <v>-0.67276559560178484</v>
      </c>
      <c r="H1319" s="90">
        <f t="shared" si="140"/>
        <v>92.285791977711213</v>
      </c>
      <c r="I1319" s="90">
        <f t="shared" si="141"/>
        <v>0.68460802228878492</v>
      </c>
      <c r="J1319" s="90">
        <f t="shared" si="142"/>
        <v>0.68460802228878492</v>
      </c>
      <c r="K1319" s="90">
        <f t="shared" si="143"/>
        <v>0.46868814418216143</v>
      </c>
      <c r="L1319" s="91">
        <f t="shared" si="144"/>
        <v>7.3637203054820128E-3</v>
      </c>
    </row>
    <row r="1320" spans="4:12" x14ac:dyDescent="0.3">
      <c r="D1320" s="199">
        <v>45377</v>
      </c>
      <c r="E1320" s="137">
        <v>91.810100000000006</v>
      </c>
      <c r="F1320" s="200">
        <f t="shared" si="145"/>
        <v>92.200127523518574</v>
      </c>
      <c r="G1320" s="90">
        <f t="shared" si="146"/>
        <v>-0.68133204102104916</v>
      </c>
      <c r="H1320" s="90">
        <f t="shared" si="140"/>
        <v>91.518795482497524</v>
      </c>
      <c r="I1320" s="90">
        <f t="shared" si="141"/>
        <v>0.29130451750248199</v>
      </c>
      <c r="J1320" s="90">
        <f t="shared" si="142"/>
        <v>0.29130451750248199</v>
      </c>
      <c r="K1320" s="90">
        <f t="shared" si="143"/>
        <v>8.4858321917353832E-2</v>
      </c>
      <c r="L1320" s="91">
        <f t="shared" si="144"/>
        <v>3.172902736218368E-3</v>
      </c>
    </row>
    <row r="1321" spans="4:12" x14ac:dyDescent="0.3">
      <c r="D1321" s="199">
        <v>45378</v>
      </c>
      <c r="E1321" s="137">
        <v>93.347200000000001</v>
      </c>
      <c r="F1321" s="200">
        <f t="shared" si="145"/>
        <v>91.572454367183155</v>
      </c>
      <c r="G1321" s="90">
        <f t="shared" si="146"/>
        <v>-0.67596615255248615</v>
      </c>
      <c r="H1321" s="90">
        <f t="shared" si="140"/>
        <v>90.896488214630665</v>
      </c>
      <c r="I1321" s="90">
        <f t="shared" si="141"/>
        <v>2.4507117853693359</v>
      </c>
      <c r="J1321" s="90">
        <f t="shared" si="142"/>
        <v>2.4507117853693359</v>
      </c>
      <c r="K1321" s="90">
        <f t="shared" si="143"/>
        <v>6.005988254948158</v>
      </c>
      <c r="L1321" s="91">
        <f t="shared" si="144"/>
        <v>2.6253725718279025E-2</v>
      </c>
    </row>
    <row r="1322" spans="4:12" x14ac:dyDescent="0.3">
      <c r="D1322" s="199">
        <v>45379</v>
      </c>
      <c r="E1322" s="137">
        <v>93.198499999999996</v>
      </c>
      <c r="F1322" s="200">
        <f t="shared" si="145"/>
        <v>92.776687077958016</v>
      </c>
      <c r="G1322" s="90">
        <f t="shared" si="146"/>
        <v>-0.48794626621975146</v>
      </c>
      <c r="H1322" s="90">
        <f t="shared" si="140"/>
        <v>92.288740811738265</v>
      </c>
      <c r="I1322" s="90">
        <f t="shared" si="141"/>
        <v>0.90975918826173086</v>
      </c>
      <c r="J1322" s="90">
        <f t="shared" si="142"/>
        <v>0.90975918826173086</v>
      </c>
      <c r="K1322" s="90">
        <f t="shared" si="143"/>
        <v>0.82766178062664342</v>
      </c>
      <c r="L1322" s="91">
        <f t="shared" si="144"/>
        <v>9.761521786957203E-3</v>
      </c>
    </row>
    <row r="1323" spans="4:12" x14ac:dyDescent="0.3">
      <c r="D1323" s="199">
        <v>45383</v>
      </c>
      <c r="E1323" s="137">
        <v>91.790300000000002</v>
      </c>
      <c r="F1323" s="200">
        <f t="shared" si="145"/>
        <v>92.526502987024202</v>
      </c>
      <c r="G1323" s="90">
        <f t="shared" si="146"/>
        <v>-0.46417004869115774</v>
      </c>
      <c r="H1323" s="90">
        <f t="shared" si="140"/>
        <v>92.062332938333043</v>
      </c>
      <c r="I1323" s="90">
        <f t="shared" si="141"/>
        <v>-0.27203293833304087</v>
      </c>
      <c r="J1323" s="90">
        <f t="shared" si="142"/>
        <v>0.27203293833304087</v>
      </c>
      <c r="K1323" s="90">
        <f t="shared" si="143"/>
        <v>7.4001919538108016E-2</v>
      </c>
      <c r="L1323" s="91">
        <f t="shared" si="144"/>
        <v>2.9636349193001969E-3</v>
      </c>
    </row>
    <row r="1324" spans="4:12" x14ac:dyDescent="0.3">
      <c r="D1324" s="199">
        <v>45384</v>
      </c>
      <c r="E1324" s="137">
        <v>90.193600000000004</v>
      </c>
      <c r="F1324" s="200">
        <f t="shared" si="145"/>
        <v>91.099623961047072</v>
      </c>
      <c r="G1324" s="90">
        <f t="shared" si="146"/>
        <v>-0.56044094641975495</v>
      </c>
      <c r="H1324" s="90">
        <f t="shared" si="140"/>
        <v>90.539183014627312</v>
      </c>
      <c r="I1324" s="90">
        <f t="shared" si="141"/>
        <v>-0.34558301462730867</v>
      </c>
      <c r="J1324" s="90">
        <f t="shared" si="142"/>
        <v>0.34558301462730867</v>
      </c>
      <c r="K1324" s="90">
        <f t="shared" si="143"/>
        <v>0.11942761999889864</v>
      </c>
      <c r="L1324" s="91">
        <f t="shared" si="144"/>
        <v>3.8315691426809512E-3</v>
      </c>
    </row>
    <row r="1325" spans="4:12" x14ac:dyDescent="0.3">
      <c r="D1325" s="199">
        <v>45385</v>
      </c>
      <c r="E1325" s="137">
        <v>89.578800000000001</v>
      </c>
      <c r="F1325" s="200">
        <f t="shared" si="145"/>
        <v>89.622287242864203</v>
      </c>
      <c r="G1325" s="90">
        <f t="shared" si="146"/>
        <v>-0.65213052359606638</v>
      </c>
      <c r="H1325" s="90">
        <f t="shared" si="140"/>
        <v>88.970156719268132</v>
      </c>
      <c r="I1325" s="90">
        <f t="shared" si="141"/>
        <v>0.60864328073186869</v>
      </c>
      <c r="J1325" s="90">
        <f t="shared" si="142"/>
        <v>0.60864328073186869</v>
      </c>
      <c r="K1325" s="90">
        <f t="shared" si="143"/>
        <v>0.37044664318005233</v>
      </c>
      <c r="L1325" s="91">
        <f t="shared" si="144"/>
        <v>6.794501385728193E-3</v>
      </c>
    </row>
    <row r="1326" spans="4:12" x14ac:dyDescent="0.3">
      <c r="D1326" s="199">
        <v>45386</v>
      </c>
      <c r="E1326" s="137">
        <v>88.329300000000003</v>
      </c>
      <c r="F1326" s="200">
        <f t="shared" si="145"/>
        <v>88.807195581123153</v>
      </c>
      <c r="G1326" s="90">
        <f t="shared" si="146"/>
        <v>-0.66842663741056474</v>
      </c>
      <c r="H1326" s="90">
        <f t="shared" si="140"/>
        <v>88.138768943712591</v>
      </c>
      <c r="I1326" s="90">
        <f t="shared" si="141"/>
        <v>0.19053105628741207</v>
      </c>
      <c r="J1326" s="90">
        <f t="shared" si="142"/>
        <v>0.19053105628741207</v>
      </c>
      <c r="K1326" s="90">
        <f t="shared" si="143"/>
        <v>3.6302083409996987E-2</v>
      </c>
      <c r="L1326" s="91">
        <f t="shared" si="144"/>
        <v>2.1570538460897125E-3</v>
      </c>
    </row>
    <row r="1327" spans="4:12" x14ac:dyDescent="0.3">
      <c r="D1327" s="199">
        <v>45387</v>
      </c>
      <c r="E1327" s="137">
        <v>88.101200000000006</v>
      </c>
      <c r="F1327" s="200">
        <f t="shared" si="145"/>
        <v>87.748938690071554</v>
      </c>
      <c r="G1327" s="90">
        <f t="shared" si="146"/>
        <v>-0.70740966277466821</v>
      </c>
      <c r="H1327" s="90">
        <f t="shared" si="140"/>
        <v>87.041529027296889</v>
      </c>
      <c r="I1327" s="90">
        <f t="shared" si="141"/>
        <v>1.0596709727031168</v>
      </c>
      <c r="J1327" s="90">
        <f t="shared" si="142"/>
        <v>1.0596709727031168</v>
      </c>
      <c r="K1327" s="90">
        <f t="shared" si="143"/>
        <v>1.1229025703895699</v>
      </c>
      <c r="L1327" s="91">
        <f t="shared" si="144"/>
        <v>1.2027883532836292E-2</v>
      </c>
    </row>
    <row r="1328" spans="4:12" x14ac:dyDescent="0.3">
      <c r="D1328" s="199">
        <v>45390</v>
      </c>
      <c r="E1328" s="137">
        <v>89.251499999999993</v>
      </c>
      <c r="F1328" s="200">
        <f t="shared" si="145"/>
        <v>87.765332269780274</v>
      </c>
      <c r="G1328" s="90">
        <f t="shared" si="146"/>
        <v>-0.63502933852632948</v>
      </c>
      <c r="H1328" s="90">
        <f t="shared" si="140"/>
        <v>87.130302931253951</v>
      </c>
      <c r="I1328" s="90">
        <f t="shared" si="141"/>
        <v>2.1211970687460422</v>
      </c>
      <c r="J1328" s="90">
        <f t="shared" si="142"/>
        <v>2.1211970687460422</v>
      </c>
      <c r="K1328" s="90">
        <f t="shared" si="143"/>
        <v>4.4994770044568018</v>
      </c>
      <c r="L1328" s="91">
        <f t="shared" si="144"/>
        <v>2.3766514498311426E-2</v>
      </c>
    </row>
    <row r="1329" spans="4:12" x14ac:dyDescent="0.3">
      <c r="D1329" s="199">
        <v>45391</v>
      </c>
      <c r="E1329" s="137">
        <v>90.243200000000002</v>
      </c>
      <c r="F1329" s="200">
        <f t="shared" si="145"/>
        <v>88.941816529178951</v>
      </c>
      <c r="G1329" s="90">
        <f t="shared" si="146"/>
        <v>-0.45387797873382885</v>
      </c>
      <c r="H1329" s="90">
        <f t="shared" si="140"/>
        <v>88.487938550445122</v>
      </c>
      <c r="I1329" s="90">
        <f t="shared" si="141"/>
        <v>1.7552614495548795</v>
      </c>
      <c r="J1329" s="90">
        <f t="shared" si="142"/>
        <v>1.7552614495548795</v>
      </c>
      <c r="K1329" s="90">
        <f t="shared" si="143"/>
        <v>3.080942756293497</v>
      </c>
      <c r="L1329" s="91">
        <f t="shared" si="144"/>
        <v>1.9450345838300055E-2</v>
      </c>
    </row>
    <row r="1330" spans="4:12" x14ac:dyDescent="0.3">
      <c r="D1330" s="199">
        <v>45392</v>
      </c>
      <c r="E1330" s="137">
        <v>88.259900000000002</v>
      </c>
      <c r="F1330" s="200">
        <f t="shared" si="145"/>
        <v>89.483437617012953</v>
      </c>
      <c r="G1330" s="90">
        <f t="shared" si="146"/>
        <v>-0.35432807207704575</v>
      </c>
      <c r="H1330" s="90">
        <f t="shared" si="140"/>
        <v>89.129109544935901</v>
      </c>
      <c r="I1330" s="90">
        <f t="shared" si="141"/>
        <v>-0.86920954493589875</v>
      </c>
      <c r="J1330" s="90">
        <f t="shared" si="142"/>
        <v>0.86920954493589875</v>
      </c>
      <c r="K1330" s="90">
        <f t="shared" si="143"/>
        <v>0.75552523300767216</v>
      </c>
      <c r="L1330" s="91">
        <f t="shared" si="144"/>
        <v>9.8482951480332367E-3</v>
      </c>
    </row>
    <row r="1331" spans="4:12" x14ac:dyDescent="0.3">
      <c r="D1331" s="199">
        <v>45393</v>
      </c>
      <c r="E1331" s="137">
        <v>91.234899999999996</v>
      </c>
      <c r="F1331" s="200">
        <f t="shared" si="145"/>
        <v>88.571437542338373</v>
      </c>
      <c r="G1331" s="90">
        <f t="shared" si="146"/>
        <v>-0.41009527233679921</v>
      </c>
      <c r="H1331" s="90">
        <f t="shared" si="140"/>
        <v>88.161342270001569</v>
      </c>
      <c r="I1331" s="90">
        <f t="shared" si="141"/>
        <v>3.0735577299984271</v>
      </c>
      <c r="J1331" s="90">
        <f t="shared" si="142"/>
        <v>3.0735577299984271</v>
      </c>
      <c r="K1331" s="90">
        <f t="shared" si="143"/>
        <v>9.4467571196330837</v>
      </c>
      <c r="L1331" s="91">
        <f t="shared" si="144"/>
        <v>3.3688399176175207E-2</v>
      </c>
    </row>
    <row r="1332" spans="4:12" x14ac:dyDescent="0.3">
      <c r="D1332" s="199">
        <v>45394</v>
      </c>
      <c r="E1332" s="137">
        <v>91.234899999999996</v>
      </c>
      <c r="F1332" s="200">
        <f t="shared" si="145"/>
        <v>90.906823782130544</v>
      </c>
      <c r="G1332" s="90">
        <f t="shared" si="146"/>
        <v>-0.13554712112390213</v>
      </c>
      <c r="H1332" s="90">
        <f t="shared" si="140"/>
        <v>90.771276661006638</v>
      </c>
      <c r="I1332" s="90">
        <f t="shared" si="141"/>
        <v>0.46362333899335795</v>
      </c>
      <c r="J1332" s="90">
        <f t="shared" si="142"/>
        <v>0.46362333899335795</v>
      </c>
      <c r="K1332" s="90">
        <f t="shared" si="143"/>
        <v>0.2149466004593501</v>
      </c>
      <c r="L1332" s="91">
        <f t="shared" si="144"/>
        <v>5.0816446227634161E-3</v>
      </c>
    </row>
    <row r="1333" spans="4:12" x14ac:dyDescent="0.3">
      <c r="D1333" s="199">
        <v>45397</v>
      </c>
      <c r="E1333" s="137">
        <v>92.325800000000001</v>
      </c>
      <c r="F1333" s="200">
        <f t="shared" si="145"/>
        <v>91.344642303100869</v>
      </c>
      <c r="G1333" s="90">
        <f t="shared" si="146"/>
        <v>-7.8210556914479451E-2</v>
      </c>
      <c r="H1333" s="90">
        <f t="shared" si="140"/>
        <v>91.266431746186385</v>
      </c>
      <c r="I1333" s="90">
        <f t="shared" si="141"/>
        <v>1.0593682538136164</v>
      </c>
      <c r="J1333" s="90">
        <f t="shared" si="142"/>
        <v>1.0593682538136164</v>
      </c>
      <c r="K1333" s="90">
        <f t="shared" si="143"/>
        <v>1.1222610971881108</v>
      </c>
      <c r="L1333" s="91">
        <f t="shared" si="144"/>
        <v>1.1474238553184661E-2</v>
      </c>
    </row>
    <row r="1334" spans="4:12" x14ac:dyDescent="0.3">
      <c r="D1334" s="199">
        <v>45398</v>
      </c>
      <c r="E1334" s="137">
        <v>92.613399999999999</v>
      </c>
      <c r="F1334" s="200">
        <f t="shared" si="145"/>
        <v>92.320751554468416</v>
      </c>
      <c r="G1334" s="90">
        <f t="shared" si="146"/>
        <v>2.7221423913723147E-2</v>
      </c>
      <c r="H1334" s="90">
        <f t="shared" si="140"/>
        <v>92.347972978382145</v>
      </c>
      <c r="I1334" s="90">
        <f t="shared" si="141"/>
        <v>0.26542702161785314</v>
      </c>
      <c r="J1334" s="90">
        <f t="shared" si="142"/>
        <v>0.26542702161785314</v>
      </c>
      <c r="K1334" s="90">
        <f t="shared" si="143"/>
        <v>7.0451503804924279E-2</v>
      </c>
      <c r="L1334" s="91">
        <f t="shared" si="144"/>
        <v>2.8659677931903282E-3</v>
      </c>
    </row>
    <row r="1335" spans="4:12" x14ac:dyDescent="0.3">
      <c r="D1335" s="199">
        <v>45399</v>
      </c>
      <c r="E1335" s="137">
        <v>94.051299999999998</v>
      </c>
      <c r="F1335" s="200">
        <f t="shared" si="145"/>
        <v>92.922757139130979</v>
      </c>
      <c r="G1335" s="90">
        <f t="shared" si="146"/>
        <v>8.4699839988607223E-2</v>
      </c>
      <c r="H1335" s="90">
        <f t="shared" si="140"/>
        <v>93.007456979119581</v>
      </c>
      <c r="I1335" s="90">
        <f t="shared" si="141"/>
        <v>1.0438430208804164</v>
      </c>
      <c r="J1335" s="90">
        <f t="shared" si="142"/>
        <v>1.0438430208804164</v>
      </c>
      <c r="K1335" s="90">
        <f t="shared" si="143"/>
        <v>1.0896082522407533</v>
      </c>
      <c r="L1335" s="91">
        <f t="shared" si="144"/>
        <v>1.1098655955637152E-2</v>
      </c>
    </row>
    <row r="1336" spans="4:12" x14ac:dyDescent="0.3">
      <c r="D1336" s="199">
        <v>45400</v>
      </c>
      <c r="E1336" s="137">
        <v>94.943799999999996</v>
      </c>
      <c r="F1336" s="200">
        <f t="shared" si="145"/>
        <v>94.297559871990885</v>
      </c>
      <c r="G1336" s="90">
        <f t="shared" si="146"/>
        <v>0.21371012927573702</v>
      </c>
      <c r="H1336" s="90">
        <f t="shared" si="140"/>
        <v>94.511270001266624</v>
      </c>
      <c r="I1336" s="90">
        <f t="shared" si="141"/>
        <v>0.43252999873337217</v>
      </c>
      <c r="J1336" s="90">
        <f t="shared" si="142"/>
        <v>0.43252999873337217</v>
      </c>
      <c r="K1336" s="90">
        <f t="shared" si="143"/>
        <v>0.18708219980429092</v>
      </c>
      <c r="L1336" s="91">
        <f t="shared" si="144"/>
        <v>4.5556423772102252E-3</v>
      </c>
    </row>
    <row r="1337" spans="4:12" x14ac:dyDescent="0.3">
      <c r="D1337" s="199">
        <v>45401</v>
      </c>
      <c r="E1337" s="137">
        <v>93.743899999999996</v>
      </c>
      <c r="F1337" s="200">
        <f t="shared" si="145"/>
        <v>94.874788103420585</v>
      </c>
      <c r="G1337" s="90">
        <f t="shared" si="146"/>
        <v>0.25006193949113331</v>
      </c>
      <c r="H1337" s="90">
        <f t="shared" si="140"/>
        <v>95.124850042911717</v>
      </c>
      <c r="I1337" s="90">
        <f t="shared" si="141"/>
        <v>-1.3809500429117207</v>
      </c>
      <c r="J1337" s="90">
        <f t="shared" si="142"/>
        <v>1.3809500429117207</v>
      </c>
      <c r="K1337" s="90">
        <f t="shared" si="143"/>
        <v>1.9070230210178833</v>
      </c>
      <c r="L1337" s="91">
        <f t="shared" si="144"/>
        <v>1.4731092294130292E-2</v>
      </c>
    </row>
    <row r="1338" spans="4:12" x14ac:dyDescent="0.3">
      <c r="D1338" s="199">
        <v>45404</v>
      </c>
      <c r="E1338" s="137">
        <v>93.406700000000001</v>
      </c>
      <c r="F1338" s="200">
        <f t="shared" si="145"/>
        <v>93.876509551592918</v>
      </c>
      <c r="G1338" s="90">
        <f t="shared" si="146"/>
        <v>0.12522789035925327</v>
      </c>
      <c r="H1338" s="90">
        <f t="shared" si="140"/>
        <v>94.001737441952173</v>
      </c>
      <c r="I1338" s="90">
        <f t="shared" si="141"/>
        <v>-0.59503744195217223</v>
      </c>
      <c r="J1338" s="90">
        <f t="shared" si="142"/>
        <v>0.59503744195217223</v>
      </c>
      <c r="K1338" s="90">
        <f t="shared" si="143"/>
        <v>0.35406955732498474</v>
      </c>
      <c r="L1338" s="91">
        <f t="shared" si="144"/>
        <v>6.3703935793917588E-3</v>
      </c>
    </row>
    <row r="1339" spans="4:12" x14ac:dyDescent="0.3">
      <c r="D1339" s="199">
        <v>45405</v>
      </c>
      <c r="E1339" s="137">
        <v>93.238100000000003</v>
      </c>
      <c r="F1339" s="200">
        <f t="shared" si="145"/>
        <v>93.473162312287414</v>
      </c>
      <c r="G1339" s="90">
        <f t="shared" si="146"/>
        <v>7.2370377392777602E-2</v>
      </c>
      <c r="H1339" s="90">
        <f t="shared" si="140"/>
        <v>93.545532689680186</v>
      </c>
      <c r="I1339" s="90">
        <f t="shared" si="141"/>
        <v>-0.30743268968018356</v>
      </c>
      <c r="J1339" s="90">
        <f t="shared" si="142"/>
        <v>0.30743268968018356</v>
      </c>
      <c r="K1339" s="90">
        <f t="shared" si="143"/>
        <v>9.4514858683992037E-2</v>
      </c>
      <c r="L1339" s="91">
        <f t="shared" si="144"/>
        <v>3.2972860845532411E-3</v>
      </c>
    </row>
    <row r="1340" spans="4:12" x14ac:dyDescent="0.3">
      <c r="D1340" s="199">
        <v>45406</v>
      </c>
      <c r="E1340" s="137">
        <v>93.852999999999994</v>
      </c>
      <c r="F1340" s="200">
        <f t="shared" si="145"/>
        <v>93.418976301914228</v>
      </c>
      <c r="G1340" s="90">
        <f t="shared" si="146"/>
        <v>5.9714738616181214E-2</v>
      </c>
      <c r="H1340" s="90">
        <f t="shared" si="140"/>
        <v>93.478691040530407</v>
      </c>
      <c r="I1340" s="90">
        <f t="shared" si="141"/>
        <v>0.37430895946958742</v>
      </c>
      <c r="J1340" s="90">
        <f t="shared" si="142"/>
        <v>0.37430895946958742</v>
      </c>
      <c r="K1340" s="90">
        <f t="shared" si="143"/>
        <v>0.14010719713920525</v>
      </c>
      <c r="L1340" s="91">
        <f t="shared" si="144"/>
        <v>3.9882471468103038E-3</v>
      </c>
    </row>
    <row r="1341" spans="4:12" x14ac:dyDescent="0.3">
      <c r="D1341" s="199">
        <v>45407</v>
      </c>
      <c r="E1341" s="137">
        <v>93.158799999999999</v>
      </c>
      <c r="F1341" s="200">
        <f t="shared" si="145"/>
        <v>93.761931790892945</v>
      </c>
      <c r="G1341" s="90">
        <f t="shared" si="146"/>
        <v>8.8038813652434794E-2</v>
      </c>
      <c r="H1341" s="90">
        <f t="shared" si="140"/>
        <v>93.849970604545376</v>
      </c>
      <c r="I1341" s="90">
        <f t="shared" si="141"/>
        <v>-0.69117060454537693</v>
      </c>
      <c r="J1341" s="90">
        <f t="shared" si="142"/>
        <v>0.69117060454537693</v>
      </c>
      <c r="K1341" s="90">
        <f t="shared" si="143"/>
        <v>0.47771680458762183</v>
      </c>
      <c r="L1341" s="91">
        <f t="shared" si="144"/>
        <v>7.4192733756271757E-3</v>
      </c>
    </row>
    <row r="1342" spans="4:12" x14ac:dyDescent="0.3">
      <c r="D1342" s="199">
        <v>45408</v>
      </c>
      <c r="E1342" s="137">
        <v>93.337299999999999</v>
      </c>
      <c r="F1342" s="200">
        <f t="shared" si="145"/>
        <v>93.264931050921959</v>
      </c>
      <c r="G1342" s="90">
        <f t="shared" si="146"/>
        <v>2.9534858290092746E-2</v>
      </c>
      <c r="H1342" s="90">
        <f t="shared" si="140"/>
        <v>93.29446590921205</v>
      </c>
      <c r="I1342" s="90">
        <f t="shared" si="141"/>
        <v>4.2834090787948753E-2</v>
      </c>
      <c r="J1342" s="90">
        <f t="shared" si="142"/>
        <v>4.2834090787948753E-2</v>
      </c>
      <c r="K1342" s="90">
        <f t="shared" si="143"/>
        <v>1.8347593336302363E-3</v>
      </c>
      <c r="L1342" s="91">
        <f t="shared" si="144"/>
        <v>4.5891718303345773E-4</v>
      </c>
    </row>
    <row r="1343" spans="4:12" x14ac:dyDescent="0.3">
      <c r="D1343" s="199">
        <v>45411</v>
      </c>
      <c r="E1343" s="137">
        <v>93.277799999999999</v>
      </c>
      <c r="F1343" s="200">
        <f t="shared" si="145"/>
        <v>93.349027886632086</v>
      </c>
      <c r="G1343" s="90">
        <f t="shared" si="146"/>
        <v>3.4991056032096221E-2</v>
      </c>
      <c r="H1343" s="90">
        <f t="shared" si="140"/>
        <v>93.384018942664184</v>
      </c>
      <c r="I1343" s="90">
        <f t="shared" si="141"/>
        <v>-0.10621894266418508</v>
      </c>
      <c r="J1343" s="90">
        <f t="shared" si="142"/>
        <v>0.10621894266418508</v>
      </c>
      <c r="K1343" s="90">
        <f t="shared" si="143"/>
        <v>1.1282463780697437E-2</v>
      </c>
      <c r="L1343" s="91">
        <f t="shared" si="144"/>
        <v>1.1387376488744918E-3</v>
      </c>
    </row>
    <row r="1344" spans="4:12" x14ac:dyDescent="0.3">
      <c r="D1344" s="199">
        <v>45412</v>
      </c>
      <c r="E1344" s="137">
        <v>91.492800000000003</v>
      </c>
      <c r="F1344" s="200">
        <f t="shared" si="145"/>
        <v>92.948792844825675</v>
      </c>
      <c r="G1344" s="90">
        <f t="shared" si="146"/>
        <v>-8.531553751754517E-3</v>
      </c>
      <c r="H1344" s="90">
        <f t="shared" si="140"/>
        <v>92.940261291073924</v>
      </c>
      <c r="I1344" s="90">
        <f t="shared" si="141"/>
        <v>-1.4474612910739211</v>
      </c>
      <c r="J1344" s="90">
        <f t="shared" si="142"/>
        <v>1.4474612910739211</v>
      </c>
      <c r="K1344" s="90">
        <f t="shared" si="143"/>
        <v>2.0951441891573825</v>
      </c>
      <c r="L1344" s="91">
        <f t="shared" si="144"/>
        <v>1.5820493974104202E-2</v>
      </c>
    </row>
    <row r="1345" spans="4:12" x14ac:dyDescent="0.3">
      <c r="D1345" s="199">
        <v>45413</v>
      </c>
      <c r="E1345" s="137">
        <v>89.588700000000003</v>
      </c>
      <c r="F1345" s="200">
        <f t="shared" si="145"/>
        <v>91.105154756998616</v>
      </c>
      <c r="G1345" s="90">
        <f t="shared" si="146"/>
        <v>-0.19204220715928505</v>
      </c>
      <c r="H1345" s="90">
        <f t="shared" ref="H1345:H1408" si="147">F1345+G1345</f>
        <v>90.913112549839326</v>
      </c>
      <c r="I1345" s="90">
        <f t="shared" si="141"/>
        <v>-1.3244125498393231</v>
      </c>
      <c r="J1345" s="90">
        <f t="shared" si="142"/>
        <v>1.3244125498393231</v>
      </c>
      <c r="K1345" s="90">
        <f t="shared" si="143"/>
        <v>1.7540686021718974</v>
      </c>
      <c r="L1345" s="91">
        <f t="shared" si="144"/>
        <v>1.4783254471147846E-2</v>
      </c>
    </row>
    <row r="1346" spans="4:12" x14ac:dyDescent="0.3">
      <c r="D1346" s="199">
        <v>45414</v>
      </c>
      <c r="E1346" s="137">
        <v>91.641499999999994</v>
      </c>
      <c r="F1346" s="200">
        <f t="shared" si="145"/>
        <v>89.845626234272572</v>
      </c>
      <c r="G1346" s="90">
        <f t="shared" si="146"/>
        <v>-0.2987908387159609</v>
      </c>
      <c r="H1346" s="90">
        <f t="shared" si="147"/>
        <v>89.546835395556613</v>
      </c>
      <c r="I1346" s="90">
        <f t="shared" si="141"/>
        <v>2.0946646044433805</v>
      </c>
      <c r="J1346" s="90">
        <f t="shared" si="142"/>
        <v>2.0946646044433805</v>
      </c>
      <c r="K1346" s="90">
        <f t="shared" si="143"/>
        <v>4.3876198051079438</v>
      </c>
      <c r="L1346" s="91">
        <f t="shared" si="144"/>
        <v>2.2857161923837788E-2</v>
      </c>
    </row>
    <row r="1347" spans="4:12" x14ac:dyDescent="0.3">
      <c r="D1347" s="199">
        <v>45415</v>
      </c>
      <c r="E1347" s="137">
        <v>91.383700000000005</v>
      </c>
      <c r="F1347" s="200">
        <f t="shared" si="145"/>
        <v>91.350907329027237</v>
      </c>
      <c r="G1347" s="90">
        <f t="shared" si="146"/>
        <v>-0.11838364536889834</v>
      </c>
      <c r="H1347" s="90">
        <f t="shared" si="147"/>
        <v>91.232523683658343</v>
      </c>
      <c r="I1347" s="90">
        <f t="shared" si="141"/>
        <v>0.15117631634166173</v>
      </c>
      <c r="J1347" s="90">
        <f t="shared" si="142"/>
        <v>0.15117631634166173</v>
      </c>
      <c r="K1347" s="90">
        <f t="shared" si="143"/>
        <v>2.2854278622634179E-2</v>
      </c>
      <c r="L1347" s="91">
        <f t="shared" si="144"/>
        <v>1.6543028608128334E-3</v>
      </c>
    </row>
    <row r="1348" spans="4:12" x14ac:dyDescent="0.3">
      <c r="D1348" s="199">
        <v>45418</v>
      </c>
      <c r="E1348" s="137">
        <v>92.583600000000004</v>
      </c>
      <c r="F1348" s="200">
        <f t="shared" si="145"/>
        <v>91.528973083704898</v>
      </c>
      <c r="G1348" s="90">
        <f t="shared" si="146"/>
        <v>-8.8738705364242415E-2</v>
      </c>
      <c r="H1348" s="90">
        <f t="shared" si="147"/>
        <v>91.440234378340662</v>
      </c>
      <c r="I1348" s="90">
        <f t="shared" ref="I1348:I1411" si="148">E1348-H1348</f>
        <v>1.143365621659342</v>
      </c>
      <c r="J1348" s="90">
        <f t="shared" ref="J1348:J1411" si="149">ABS(I1348)</f>
        <v>1.143365621659342</v>
      </c>
      <c r="K1348" s="90">
        <f t="shared" ref="K1348:K1411" si="150">I1348^2</f>
        <v>1.3072849447924535</v>
      </c>
      <c r="L1348" s="91">
        <f t="shared" ref="L1348:L1411" si="151">J1348/E1348</f>
        <v>1.2349548102032561E-2</v>
      </c>
    </row>
    <row r="1349" spans="4:12" x14ac:dyDescent="0.3">
      <c r="D1349" s="199">
        <v>45419</v>
      </c>
      <c r="E1349" s="137">
        <v>93.000100000000003</v>
      </c>
      <c r="F1349" s="200">
        <f t="shared" ref="F1349:F1412" si="152">alpha*(E1349)+(1-alpha)*(E1348+G1348)</f>
        <v>92.595909035708615</v>
      </c>
      <c r="G1349" s="90">
        <f t="shared" ref="G1349:G1412" si="153">beta*(F1349-F1348)+(1-beta)*G1348</f>
        <v>2.6828760372553592E-2</v>
      </c>
      <c r="H1349" s="90">
        <f t="shared" si="147"/>
        <v>92.622737796081168</v>
      </c>
      <c r="I1349" s="90">
        <f t="shared" si="148"/>
        <v>0.37736220391883535</v>
      </c>
      <c r="J1349" s="90">
        <f t="shared" si="149"/>
        <v>0.37736220391883535</v>
      </c>
      <c r="K1349" s="90">
        <f t="shared" si="150"/>
        <v>0.14240223294648066</v>
      </c>
      <c r="L1349" s="91">
        <f t="shared" si="151"/>
        <v>4.0576537435856016E-3</v>
      </c>
    </row>
    <row r="1350" spans="4:12" x14ac:dyDescent="0.3">
      <c r="D1350" s="199">
        <v>45420</v>
      </c>
      <c r="E1350" s="137">
        <v>92.811700000000002</v>
      </c>
      <c r="F1350" s="200">
        <f t="shared" si="152"/>
        <v>92.983883008298051</v>
      </c>
      <c r="G1350" s="90">
        <f t="shared" si="153"/>
        <v>6.2943281594241771E-2</v>
      </c>
      <c r="H1350" s="90">
        <f t="shared" si="147"/>
        <v>93.046826289892294</v>
      </c>
      <c r="I1350" s="90">
        <f t="shared" si="148"/>
        <v>-0.23512628989229256</v>
      </c>
      <c r="J1350" s="90">
        <f t="shared" si="149"/>
        <v>0.23512628989229256</v>
      </c>
      <c r="K1350" s="90">
        <f t="shared" si="150"/>
        <v>5.5284372198514398E-2</v>
      </c>
      <c r="L1350" s="91">
        <f t="shared" si="151"/>
        <v>2.53336906760993E-3</v>
      </c>
    </row>
    <row r="1351" spans="4:12" x14ac:dyDescent="0.3">
      <c r="D1351" s="199">
        <v>45421</v>
      </c>
      <c r="E1351" s="137">
        <v>92.613399999999999</v>
      </c>
      <c r="F1351" s="200">
        <f t="shared" si="152"/>
        <v>92.822394625275393</v>
      </c>
      <c r="G1351" s="90">
        <f t="shared" si="153"/>
        <v>4.0500115132551848E-2</v>
      </c>
      <c r="H1351" s="90">
        <f t="shared" si="147"/>
        <v>92.862894740407938</v>
      </c>
      <c r="I1351" s="90">
        <f t="shared" si="148"/>
        <v>-0.24949474040793973</v>
      </c>
      <c r="J1351" s="90">
        <f t="shared" si="149"/>
        <v>0.24949474040793973</v>
      </c>
      <c r="K1351" s="90">
        <f t="shared" si="150"/>
        <v>6.2247625491225235E-2</v>
      </c>
      <c r="L1351" s="91">
        <f t="shared" si="151"/>
        <v>2.6939378147000296E-3</v>
      </c>
    </row>
    <row r="1352" spans="4:12" x14ac:dyDescent="0.3">
      <c r="D1352" s="199">
        <v>45422</v>
      </c>
      <c r="E1352" s="137">
        <v>90.183700000000002</v>
      </c>
      <c r="F1352" s="200">
        <f t="shared" si="152"/>
        <v>92.159860092106044</v>
      </c>
      <c r="G1352" s="90">
        <f t="shared" si="153"/>
        <v>-2.9803349697638287E-2</v>
      </c>
      <c r="H1352" s="90">
        <f t="shared" si="147"/>
        <v>92.130056742408399</v>
      </c>
      <c r="I1352" s="90">
        <f t="shared" si="148"/>
        <v>-1.9463567424083976</v>
      </c>
      <c r="J1352" s="90">
        <f t="shared" si="149"/>
        <v>1.9463567424083976</v>
      </c>
      <c r="K1352" s="90">
        <f t="shared" si="150"/>
        <v>3.7883045687186296</v>
      </c>
      <c r="L1352" s="91">
        <f t="shared" si="151"/>
        <v>2.1582134492246354E-2</v>
      </c>
    </row>
    <row r="1353" spans="4:12" x14ac:dyDescent="0.3">
      <c r="D1353" s="199">
        <v>45425</v>
      </c>
      <c r="E1353" s="137">
        <v>91.948899999999995</v>
      </c>
      <c r="F1353" s="200">
        <f t="shared" si="152"/>
        <v>90.51289732024189</v>
      </c>
      <c r="G1353" s="90">
        <f t="shared" si="153"/>
        <v>-0.19151929191428979</v>
      </c>
      <c r="H1353" s="90">
        <f t="shared" si="147"/>
        <v>90.321378028327601</v>
      </c>
      <c r="I1353" s="90">
        <f t="shared" si="148"/>
        <v>1.6275219716723939</v>
      </c>
      <c r="J1353" s="90">
        <f t="shared" si="149"/>
        <v>1.6275219716723939</v>
      </c>
      <c r="K1353" s="90">
        <f t="shared" si="150"/>
        <v>2.6488277682763965</v>
      </c>
      <c r="L1353" s="91">
        <f t="shared" si="151"/>
        <v>1.7700287569208484E-2</v>
      </c>
    </row>
    <row r="1354" spans="4:12" x14ac:dyDescent="0.3">
      <c r="D1354" s="199">
        <v>45426</v>
      </c>
      <c r="E1354" s="137">
        <v>92.018299999999996</v>
      </c>
      <c r="F1354" s="200">
        <f t="shared" si="152"/>
        <v>91.809564566468566</v>
      </c>
      <c r="G1354" s="90">
        <f t="shared" si="153"/>
        <v>-4.2700638100193256E-2</v>
      </c>
      <c r="H1354" s="90">
        <f t="shared" si="147"/>
        <v>91.766863928368366</v>
      </c>
      <c r="I1354" s="90">
        <f t="shared" si="148"/>
        <v>0.2514360716316304</v>
      </c>
      <c r="J1354" s="90">
        <f t="shared" si="149"/>
        <v>0.2514360716316304</v>
      </c>
      <c r="K1354" s="90">
        <f t="shared" si="150"/>
        <v>6.3220098117546378E-2</v>
      </c>
      <c r="L1354" s="91">
        <f t="shared" si="151"/>
        <v>2.7324572572154713E-3</v>
      </c>
    </row>
    <row r="1355" spans="4:12" x14ac:dyDescent="0.3">
      <c r="D1355" s="199">
        <v>45427</v>
      </c>
      <c r="E1355" s="137">
        <v>90.907700000000006</v>
      </c>
      <c r="F1355" s="200">
        <f t="shared" si="152"/>
        <v>91.762019489519844</v>
      </c>
      <c r="G1355" s="90">
        <f t="shared" si="153"/>
        <v>-4.3185081985046177E-2</v>
      </c>
      <c r="H1355" s="90">
        <f t="shared" si="147"/>
        <v>91.7188344075348</v>
      </c>
      <c r="I1355" s="90">
        <f t="shared" si="148"/>
        <v>-0.81113440753479438</v>
      </c>
      <c r="J1355" s="90">
        <f t="shared" si="149"/>
        <v>0.81113440753479438</v>
      </c>
      <c r="K1355" s="90">
        <f t="shared" si="150"/>
        <v>0.65793902708682184</v>
      </c>
      <c r="L1355" s="91">
        <f t="shared" si="151"/>
        <v>8.9226149988922213E-3</v>
      </c>
    </row>
    <row r="1356" spans="4:12" x14ac:dyDescent="0.3">
      <c r="D1356" s="199">
        <v>45428</v>
      </c>
      <c r="E1356" s="137">
        <v>91.006799999999998</v>
      </c>
      <c r="F1356" s="200">
        <f t="shared" si="152"/>
        <v>90.892971934411975</v>
      </c>
      <c r="G1356" s="90">
        <f t="shared" si="153"/>
        <v>-0.12577132929732848</v>
      </c>
      <c r="H1356" s="90">
        <f t="shared" si="147"/>
        <v>90.767200605114652</v>
      </c>
      <c r="I1356" s="90">
        <f t="shared" si="148"/>
        <v>0.23959939488534587</v>
      </c>
      <c r="J1356" s="90">
        <f t="shared" si="149"/>
        <v>0.23959939488534587</v>
      </c>
      <c r="K1356" s="90">
        <f t="shared" si="150"/>
        <v>5.7407870029423907E-2</v>
      </c>
      <c r="L1356" s="91">
        <f t="shared" si="151"/>
        <v>2.6327636493684633E-3</v>
      </c>
    </row>
    <row r="1357" spans="4:12" x14ac:dyDescent="0.3">
      <c r="D1357" s="199">
        <v>45429</v>
      </c>
      <c r="E1357" s="137">
        <v>91.413399999999996</v>
      </c>
      <c r="F1357" s="200">
        <f t="shared" si="152"/>
        <v>90.987502936562137</v>
      </c>
      <c r="G1357" s="90">
        <f t="shared" si="153"/>
        <v>-0.10374109615257937</v>
      </c>
      <c r="H1357" s="90">
        <f t="shared" si="147"/>
        <v>90.883761840409562</v>
      </c>
      <c r="I1357" s="90">
        <f t="shared" si="148"/>
        <v>0.52963815959043359</v>
      </c>
      <c r="J1357" s="90">
        <f t="shared" si="149"/>
        <v>0.52963815959043359</v>
      </c>
      <c r="K1357" s="90">
        <f t="shared" si="150"/>
        <v>0.28051658009434161</v>
      </c>
      <c r="L1357" s="91">
        <f t="shared" si="151"/>
        <v>5.7938787922824624E-3</v>
      </c>
    </row>
    <row r="1358" spans="4:12" x14ac:dyDescent="0.3">
      <c r="D1358" s="199">
        <v>45432</v>
      </c>
      <c r="E1358" s="137">
        <v>91.006799999999998</v>
      </c>
      <c r="F1358" s="200">
        <f t="shared" si="152"/>
        <v>91.249087123077942</v>
      </c>
      <c r="G1358" s="90">
        <f t="shared" si="153"/>
        <v>-6.7208567885740977E-2</v>
      </c>
      <c r="H1358" s="90">
        <f t="shared" si="147"/>
        <v>91.181878555192199</v>
      </c>
      <c r="I1358" s="90">
        <f t="shared" si="148"/>
        <v>-0.17507855519220072</v>
      </c>
      <c r="J1358" s="90">
        <f t="shared" si="149"/>
        <v>0.17507855519220072</v>
      </c>
      <c r="K1358" s="90">
        <f t="shared" si="150"/>
        <v>3.0652500488188475E-2</v>
      </c>
      <c r="L1358" s="91">
        <f t="shared" si="151"/>
        <v>1.9237964107319532E-3</v>
      </c>
    </row>
    <row r="1359" spans="4:12" x14ac:dyDescent="0.3">
      <c r="D1359" s="199">
        <v>45433</v>
      </c>
      <c r="E1359" s="137">
        <v>92.048100000000005</v>
      </c>
      <c r="F1359" s="200">
        <f t="shared" si="152"/>
        <v>91.161293145691417</v>
      </c>
      <c r="G1359" s="90">
        <f t="shared" si="153"/>
        <v>-6.926710883581938E-2</v>
      </c>
      <c r="H1359" s="90">
        <f t="shared" si="147"/>
        <v>91.0920260368556</v>
      </c>
      <c r="I1359" s="90">
        <f t="shared" si="148"/>
        <v>0.95607396314440507</v>
      </c>
      <c r="J1359" s="90">
        <f t="shared" si="149"/>
        <v>0.95607396314440507</v>
      </c>
      <c r="K1359" s="90">
        <f t="shared" si="150"/>
        <v>0.91407742300264927</v>
      </c>
      <c r="L1359" s="91">
        <f t="shared" si="151"/>
        <v>1.0386677868901205E-2</v>
      </c>
    </row>
    <row r="1360" spans="4:12" x14ac:dyDescent="0.3">
      <c r="D1360" s="199">
        <v>45434</v>
      </c>
      <c r="E1360" s="137">
        <v>91.730800000000002</v>
      </c>
      <c r="F1360" s="200">
        <f t="shared" si="152"/>
        <v>91.929226312931348</v>
      </c>
      <c r="G1360" s="90">
        <f t="shared" si="153"/>
        <v>1.4452918771755703E-2</v>
      </c>
      <c r="H1360" s="90">
        <f t="shared" si="147"/>
        <v>91.943679231703101</v>
      </c>
      <c r="I1360" s="90">
        <f t="shared" si="148"/>
        <v>-0.21287923170309853</v>
      </c>
      <c r="J1360" s="90">
        <f t="shared" si="149"/>
        <v>0.21287923170309853</v>
      </c>
      <c r="K1360" s="90">
        <f t="shared" si="150"/>
        <v>4.5317567290501508E-2</v>
      </c>
      <c r="L1360" s="91">
        <f t="shared" si="151"/>
        <v>2.3206952485217455E-3</v>
      </c>
    </row>
    <row r="1361" spans="4:12" x14ac:dyDescent="0.3">
      <c r="D1361" s="199">
        <v>45435</v>
      </c>
      <c r="E1361" s="137">
        <v>90.639899999999997</v>
      </c>
      <c r="F1361" s="200">
        <f t="shared" si="152"/>
        <v>91.5241823350174</v>
      </c>
      <c r="G1361" s="90">
        <f t="shared" si="153"/>
        <v>-2.7496770896814675E-2</v>
      </c>
      <c r="H1361" s="90">
        <f t="shared" si="147"/>
        <v>91.496685564120583</v>
      </c>
      <c r="I1361" s="90">
        <f t="shared" si="148"/>
        <v>-0.85678556412058526</v>
      </c>
      <c r="J1361" s="90">
        <f t="shared" si="149"/>
        <v>0.85678556412058526</v>
      </c>
      <c r="K1361" s="90">
        <f t="shared" si="150"/>
        <v>0.7340815028854295</v>
      </c>
      <c r="L1361" s="91">
        <f t="shared" si="151"/>
        <v>9.4526313921417093E-3</v>
      </c>
    </row>
    <row r="1362" spans="4:12" x14ac:dyDescent="0.3">
      <c r="D1362" s="199">
        <v>45436</v>
      </c>
      <c r="E1362" s="137">
        <v>90.986999999999995</v>
      </c>
      <c r="F1362" s="200">
        <f t="shared" si="152"/>
        <v>90.687322583282551</v>
      </c>
      <c r="G1362" s="90">
        <f t="shared" si="153"/>
        <v>-0.10843306898061812</v>
      </c>
      <c r="H1362" s="90">
        <f t="shared" si="147"/>
        <v>90.578889514301935</v>
      </c>
      <c r="I1362" s="90">
        <f t="shared" si="148"/>
        <v>0.40811048569806019</v>
      </c>
      <c r="J1362" s="90">
        <f t="shared" si="149"/>
        <v>0.40811048569806019</v>
      </c>
      <c r="K1362" s="90">
        <f t="shared" si="150"/>
        <v>0.1665541685367066</v>
      </c>
      <c r="L1362" s="91">
        <f t="shared" si="151"/>
        <v>4.4853713794065107E-3</v>
      </c>
    </row>
    <row r="1363" spans="4:12" x14ac:dyDescent="0.3">
      <c r="D1363" s="199">
        <v>45440</v>
      </c>
      <c r="E1363" s="137">
        <v>91.234899999999996</v>
      </c>
      <c r="F1363" s="200">
        <f t="shared" si="152"/>
        <v>90.949833544815505</v>
      </c>
      <c r="G1363" s="90">
        <f t="shared" si="153"/>
        <v>-7.1338665929260955E-2</v>
      </c>
      <c r="H1363" s="90">
        <f t="shared" si="147"/>
        <v>90.878494878886244</v>
      </c>
      <c r="I1363" s="90">
        <f t="shared" si="148"/>
        <v>0.35640512111375244</v>
      </c>
      <c r="J1363" s="90">
        <f t="shared" si="149"/>
        <v>0.35640512111375244</v>
      </c>
      <c r="K1363" s="90">
        <f t="shared" si="150"/>
        <v>0.12702461035610854</v>
      </c>
      <c r="L1363" s="91">
        <f t="shared" si="151"/>
        <v>3.9064559846478976E-3</v>
      </c>
    </row>
    <row r="1364" spans="4:12" x14ac:dyDescent="0.3">
      <c r="D1364" s="199">
        <v>45441</v>
      </c>
      <c r="E1364" s="137">
        <v>90.907700000000006</v>
      </c>
      <c r="F1364" s="200">
        <f t="shared" si="152"/>
        <v>91.112389067256586</v>
      </c>
      <c r="G1364" s="90">
        <f t="shared" si="153"/>
        <v>-4.7949247092226685E-2</v>
      </c>
      <c r="H1364" s="90">
        <f t="shared" si="147"/>
        <v>91.064439820164367</v>
      </c>
      <c r="I1364" s="90">
        <f t="shared" si="148"/>
        <v>-0.15673982016436128</v>
      </c>
      <c r="J1364" s="90">
        <f t="shared" si="149"/>
        <v>0.15673982016436128</v>
      </c>
      <c r="K1364" s="90">
        <f t="shared" si="150"/>
        <v>2.4567371225156315E-2</v>
      </c>
      <c r="L1364" s="91">
        <f t="shared" si="151"/>
        <v>1.7241644015233172E-3</v>
      </c>
    </row>
    <row r="1365" spans="4:12" x14ac:dyDescent="0.3">
      <c r="D1365" s="199">
        <v>45442</v>
      </c>
      <c r="E1365" s="137">
        <v>92.672899999999998</v>
      </c>
      <c r="F1365" s="200">
        <f t="shared" si="152"/>
        <v>91.22238060232624</v>
      </c>
      <c r="G1365" s="90">
        <f t="shared" si="153"/>
        <v>-3.2155168876038677E-2</v>
      </c>
      <c r="H1365" s="90">
        <f t="shared" si="147"/>
        <v>91.190225433450195</v>
      </c>
      <c r="I1365" s="90">
        <f t="shared" si="148"/>
        <v>1.4826745665498038</v>
      </c>
      <c r="J1365" s="90">
        <f t="shared" si="149"/>
        <v>1.4826745665498038</v>
      </c>
      <c r="K1365" s="90">
        <f t="shared" si="150"/>
        <v>2.1983238702936485</v>
      </c>
      <c r="L1365" s="91">
        <f t="shared" si="151"/>
        <v>1.5999009058201522E-2</v>
      </c>
    </row>
    <row r="1366" spans="4:12" x14ac:dyDescent="0.3">
      <c r="D1366" s="199">
        <v>45443</v>
      </c>
      <c r="E1366" s="137">
        <v>94.259600000000006</v>
      </c>
      <c r="F1366" s="200">
        <f t="shared" si="152"/>
        <v>92.96451586489917</v>
      </c>
      <c r="G1366" s="90">
        <f t="shared" si="153"/>
        <v>0.14527387426885818</v>
      </c>
      <c r="H1366" s="90">
        <f t="shared" si="147"/>
        <v>93.109789739168022</v>
      </c>
      <c r="I1366" s="90">
        <f t="shared" si="148"/>
        <v>1.149810260831984</v>
      </c>
      <c r="J1366" s="90">
        <f t="shared" si="149"/>
        <v>1.149810260831984</v>
      </c>
      <c r="K1366" s="90">
        <f t="shared" si="150"/>
        <v>1.322063635914515</v>
      </c>
      <c r="L1366" s="91">
        <f t="shared" si="151"/>
        <v>1.2198335881246939E-2</v>
      </c>
    </row>
    <row r="1367" spans="4:12" x14ac:dyDescent="0.3">
      <c r="D1367" s="199">
        <v>45446</v>
      </c>
      <c r="E1367" s="137">
        <v>93.980800000000002</v>
      </c>
      <c r="F1367" s="200">
        <f t="shared" si="152"/>
        <v>94.32005909941509</v>
      </c>
      <c r="G1367" s="90">
        <f t="shared" si="153"/>
        <v>0.26630081029356445</v>
      </c>
      <c r="H1367" s="90">
        <f t="shared" si="147"/>
        <v>94.586359909708648</v>
      </c>
      <c r="I1367" s="90">
        <f t="shared" si="148"/>
        <v>-0.6055599097086457</v>
      </c>
      <c r="J1367" s="90">
        <f t="shared" si="149"/>
        <v>0.6055599097086457</v>
      </c>
      <c r="K1367" s="90">
        <f t="shared" si="150"/>
        <v>0.36670280424634316</v>
      </c>
      <c r="L1367" s="91">
        <f t="shared" si="151"/>
        <v>6.4434428064950042E-3</v>
      </c>
    </row>
    <row r="1368" spans="4:12" x14ac:dyDescent="0.3">
      <c r="D1368" s="199">
        <v>45447</v>
      </c>
      <c r="E1368" s="137">
        <v>94.319299999999998</v>
      </c>
      <c r="F1368" s="200">
        <f t="shared" si="152"/>
        <v>94.261540648234856</v>
      </c>
      <c r="G1368" s="90">
        <f t="shared" si="153"/>
        <v>0.23381888414618462</v>
      </c>
      <c r="H1368" s="90">
        <f t="shared" si="147"/>
        <v>94.495359532381045</v>
      </c>
      <c r="I1368" s="90">
        <f t="shared" si="148"/>
        <v>-0.17605953238104632</v>
      </c>
      <c r="J1368" s="90">
        <f t="shared" si="149"/>
        <v>0.17605953238104632</v>
      </c>
      <c r="K1368" s="90">
        <f t="shared" si="150"/>
        <v>3.09969589422327E-2</v>
      </c>
      <c r="L1368" s="91">
        <f t="shared" si="151"/>
        <v>1.8666331533529863E-3</v>
      </c>
    </row>
    <row r="1369" spans="4:12" x14ac:dyDescent="0.3">
      <c r="D1369" s="199">
        <v>45448</v>
      </c>
      <c r="E1369" s="137">
        <v>93.901200000000003</v>
      </c>
      <c r="F1369" s="200">
        <f t="shared" si="152"/>
        <v>94.422735107316953</v>
      </c>
      <c r="G1369" s="90">
        <f t="shared" si="153"/>
        <v>0.22655644163977584</v>
      </c>
      <c r="H1369" s="90">
        <f t="shared" si="147"/>
        <v>94.649291548956725</v>
      </c>
      <c r="I1369" s="90">
        <f t="shared" si="148"/>
        <v>-0.74809154895672236</v>
      </c>
      <c r="J1369" s="90">
        <f t="shared" si="149"/>
        <v>0.74809154895672236</v>
      </c>
      <c r="K1369" s="90">
        <f t="shared" si="150"/>
        <v>0.55964096562046817</v>
      </c>
      <c r="L1369" s="91">
        <f t="shared" si="151"/>
        <v>7.9667943429553873E-3</v>
      </c>
    </row>
    <row r="1370" spans="4:12" x14ac:dyDescent="0.3">
      <c r="D1370" s="199">
        <v>45449</v>
      </c>
      <c r="E1370" s="137">
        <v>95.294899999999998</v>
      </c>
      <c r="F1370" s="200">
        <f t="shared" si="152"/>
        <v>94.361185153311823</v>
      </c>
      <c r="G1370" s="90">
        <f t="shared" si="153"/>
        <v>0.19774580207528522</v>
      </c>
      <c r="H1370" s="90">
        <f t="shared" si="147"/>
        <v>94.558930955387112</v>
      </c>
      <c r="I1370" s="90">
        <f t="shared" si="148"/>
        <v>0.73596904461288659</v>
      </c>
      <c r="J1370" s="90">
        <f t="shared" si="149"/>
        <v>0.73596904461288659</v>
      </c>
      <c r="K1370" s="90">
        <f t="shared" si="150"/>
        <v>0.54165043462840501</v>
      </c>
      <c r="L1370" s="91">
        <f t="shared" si="151"/>
        <v>7.7230685442021196E-3</v>
      </c>
    </row>
    <row r="1371" spans="4:12" x14ac:dyDescent="0.3">
      <c r="D1371" s="199">
        <v>45450</v>
      </c>
      <c r="E1371" s="137">
        <v>96.121300000000005</v>
      </c>
      <c r="F1371" s="200">
        <f t="shared" si="152"/>
        <v>95.618376641660234</v>
      </c>
      <c r="G1371" s="90">
        <f t="shared" si="153"/>
        <v>0.30369037070259786</v>
      </c>
      <c r="H1371" s="90">
        <f t="shared" si="147"/>
        <v>95.922067012362831</v>
      </c>
      <c r="I1371" s="90">
        <f t="shared" si="148"/>
        <v>0.19923298763717412</v>
      </c>
      <c r="J1371" s="90">
        <f t="shared" si="149"/>
        <v>0.19923298763717412</v>
      </c>
      <c r="K1371" s="90">
        <f t="shared" si="150"/>
        <v>3.9693783362834377E-2</v>
      </c>
      <c r="L1371" s="91">
        <f t="shared" si="151"/>
        <v>2.0727246472652169E-3</v>
      </c>
    </row>
    <row r="1372" spans="4:12" x14ac:dyDescent="0.3">
      <c r="D1372" s="199">
        <v>45453</v>
      </c>
      <c r="E1372" s="137">
        <v>95.573700000000002</v>
      </c>
      <c r="F1372" s="200">
        <f t="shared" si="152"/>
        <v>96.254732296562082</v>
      </c>
      <c r="G1372" s="90">
        <f t="shared" si="153"/>
        <v>0.33695689912252291</v>
      </c>
      <c r="H1372" s="90">
        <f t="shared" si="147"/>
        <v>96.591689195684609</v>
      </c>
      <c r="I1372" s="90">
        <f t="shared" si="148"/>
        <v>-1.0179891956846063</v>
      </c>
      <c r="J1372" s="90">
        <f t="shared" si="149"/>
        <v>1.0179891956846063</v>
      </c>
      <c r="K1372" s="90">
        <f t="shared" si="150"/>
        <v>1.0363020025305918</v>
      </c>
      <c r="L1372" s="91">
        <f t="shared" si="151"/>
        <v>1.0651352785176323E-2</v>
      </c>
    </row>
    <row r="1373" spans="4:12" x14ac:dyDescent="0.3">
      <c r="D1373" s="199">
        <v>45454</v>
      </c>
      <c r="E1373" s="137">
        <v>95.444299999999998</v>
      </c>
      <c r="F1373" s="200">
        <f t="shared" si="152"/>
        <v>95.817385519298028</v>
      </c>
      <c r="G1373" s="90">
        <f t="shared" si="153"/>
        <v>0.25952653148386523</v>
      </c>
      <c r="H1373" s="90">
        <f t="shared" si="147"/>
        <v>96.0769120507819</v>
      </c>
      <c r="I1373" s="90">
        <f t="shared" si="148"/>
        <v>-0.6326120507819013</v>
      </c>
      <c r="J1373" s="90">
        <f t="shared" si="149"/>
        <v>0.6326120507819013</v>
      </c>
      <c r="K1373" s="90">
        <f t="shared" si="150"/>
        <v>0.40019800679448286</v>
      </c>
      <c r="L1373" s="91">
        <f t="shared" si="151"/>
        <v>6.6280757549890493E-3</v>
      </c>
    </row>
    <row r="1374" spans="4:12" x14ac:dyDescent="0.3">
      <c r="D1374" s="199">
        <v>45455</v>
      </c>
      <c r="E1374" s="137">
        <v>93.263999999999996</v>
      </c>
      <c r="F1374" s="200">
        <f t="shared" si="152"/>
        <v>95.215861225187098</v>
      </c>
      <c r="G1374" s="90">
        <f t="shared" si="153"/>
        <v>0.17342144892438566</v>
      </c>
      <c r="H1374" s="90">
        <f t="shared" si="147"/>
        <v>95.389282674111485</v>
      </c>
      <c r="I1374" s="90">
        <f t="shared" si="148"/>
        <v>-2.1252826741114887</v>
      </c>
      <c r="J1374" s="90">
        <f t="shared" si="149"/>
        <v>2.1252826741114887</v>
      </c>
      <c r="K1374" s="90">
        <f t="shared" si="150"/>
        <v>4.5168264448784807</v>
      </c>
      <c r="L1374" s="91">
        <f t="shared" si="151"/>
        <v>2.2787813884365765E-2</v>
      </c>
    </row>
    <row r="1375" spans="4:12" x14ac:dyDescent="0.3">
      <c r="D1375" s="199">
        <v>45456</v>
      </c>
      <c r="E1375" s="137">
        <v>93.761799999999994</v>
      </c>
      <c r="F1375" s="200">
        <f t="shared" si="152"/>
        <v>93.502297159139502</v>
      </c>
      <c r="G1375" s="90">
        <f t="shared" si="153"/>
        <v>-1.5277102572812506E-2</v>
      </c>
      <c r="H1375" s="90">
        <f t="shared" si="147"/>
        <v>93.487020056566692</v>
      </c>
      <c r="I1375" s="90">
        <f t="shared" si="148"/>
        <v>0.27477994343330181</v>
      </c>
      <c r="J1375" s="90">
        <f t="shared" si="149"/>
        <v>0.27477994343330181</v>
      </c>
      <c r="K1375" s="90">
        <f t="shared" si="150"/>
        <v>7.5504017313208549E-2</v>
      </c>
      <c r="L1375" s="91">
        <f t="shared" si="151"/>
        <v>2.9306171962707821E-3</v>
      </c>
    </row>
    <row r="1376" spans="4:12" x14ac:dyDescent="0.3">
      <c r="D1376" s="199">
        <v>45457</v>
      </c>
      <c r="E1376" s="137">
        <v>92.975300000000004</v>
      </c>
      <c r="F1376" s="200">
        <f t="shared" si="152"/>
        <v>93.592278317941748</v>
      </c>
      <c r="G1376" s="90">
        <f t="shared" si="153"/>
        <v>-4.7512764353066679E-3</v>
      </c>
      <c r="H1376" s="90">
        <f t="shared" si="147"/>
        <v>93.587527041506448</v>
      </c>
      <c r="I1376" s="90">
        <f t="shared" si="148"/>
        <v>-0.61222704150644347</v>
      </c>
      <c r="J1376" s="90">
        <f t="shared" si="149"/>
        <v>0.61222704150644347</v>
      </c>
      <c r="K1376" s="90">
        <f t="shared" si="150"/>
        <v>0.37482195035173244</v>
      </c>
      <c r="L1376" s="91">
        <f t="shared" si="151"/>
        <v>6.5848353434346911E-3</v>
      </c>
    </row>
    <row r="1377" spans="4:12" x14ac:dyDescent="0.3">
      <c r="D1377" s="199">
        <v>45460</v>
      </c>
      <c r="E1377" s="137">
        <v>94.578100000000006</v>
      </c>
      <c r="F1377" s="200">
        <f t="shared" si="152"/>
        <v>93.29205897885177</v>
      </c>
      <c r="G1377" s="90">
        <f t="shared" si="153"/>
        <v>-3.4298082700773766E-2</v>
      </c>
      <c r="H1377" s="90">
        <f t="shared" si="147"/>
        <v>93.257760896150998</v>
      </c>
      <c r="I1377" s="90">
        <f t="shared" si="148"/>
        <v>1.3203391038490082</v>
      </c>
      <c r="J1377" s="90">
        <f t="shared" si="149"/>
        <v>1.3203391038490082</v>
      </c>
      <c r="K1377" s="90">
        <f t="shared" si="150"/>
        <v>1.743295349152802</v>
      </c>
      <c r="L1377" s="91">
        <f t="shared" si="151"/>
        <v>1.3960304804695888E-2</v>
      </c>
    </row>
    <row r="1378" spans="4:12" x14ac:dyDescent="0.3">
      <c r="D1378" s="199">
        <v>45461</v>
      </c>
      <c r="E1378" s="137">
        <v>94.359099999999998</v>
      </c>
      <c r="F1378" s="200">
        <f t="shared" si="152"/>
        <v>94.506861533839384</v>
      </c>
      <c r="G1378" s="90">
        <f t="shared" si="153"/>
        <v>9.0611981068065006E-2</v>
      </c>
      <c r="H1378" s="90">
        <f t="shared" si="147"/>
        <v>94.597473514907449</v>
      </c>
      <c r="I1378" s="90">
        <f t="shared" si="148"/>
        <v>-0.23837351490745107</v>
      </c>
      <c r="J1378" s="90">
        <f t="shared" si="149"/>
        <v>0.23837351490745107</v>
      </c>
      <c r="K1378" s="90">
        <f t="shared" si="150"/>
        <v>5.6821932609332798E-2</v>
      </c>
      <c r="L1378" s="91">
        <f t="shared" si="151"/>
        <v>2.5262376909853004E-3</v>
      </c>
    </row>
    <row r="1379" spans="4:12" x14ac:dyDescent="0.3">
      <c r="D1379" s="199">
        <v>45463</v>
      </c>
      <c r="E1379" s="137">
        <v>95.145600000000002</v>
      </c>
      <c r="F1379" s="200">
        <f t="shared" si="152"/>
        <v>94.588889584854456</v>
      </c>
      <c r="G1379" s="90">
        <f t="shared" si="153"/>
        <v>8.9753588062765746E-2</v>
      </c>
      <c r="H1379" s="90">
        <f t="shared" si="147"/>
        <v>94.678643172917219</v>
      </c>
      <c r="I1379" s="90">
        <f t="shared" si="148"/>
        <v>0.46695682708278241</v>
      </c>
      <c r="J1379" s="90">
        <f t="shared" si="149"/>
        <v>0.46695682708278241</v>
      </c>
      <c r="K1379" s="90">
        <f t="shared" si="150"/>
        <v>0.21804867835921957</v>
      </c>
      <c r="L1379" s="91">
        <f t="shared" si="151"/>
        <v>4.9078131525029257E-3</v>
      </c>
    </row>
    <row r="1380" spans="4:12" x14ac:dyDescent="0.3">
      <c r="D1380" s="199">
        <v>45464</v>
      </c>
      <c r="E1380" s="137">
        <v>96.748500000000007</v>
      </c>
      <c r="F1380" s="200">
        <f t="shared" si="152"/>
        <v>95.537982870450207</v>
      </c>
      <c r="G1380" s="90">
        <f t="shared" si="153"/>
        <v>0.17568755781606427</v>
      </c>
      <c r="H1380" s="90">
        <f t="shared" si="147"/>
        <v>95.713670428266269</v>
      </c>
      <c r="I1380" s="90">
        <f t="shared" si="148"/>
        <v>1.0348295717337379</v>
      </c>
      <c r="J1380" s="90">
        <f t="shared" si="149"/>
        <v>1.0348295717337379</v>
      </c>
      <c r="K1380" s="90">
        <f t="shared" si="150"/>
        <v>1.0708722425346313</v>
      </c>
      <c r="L1380" s="91">
        <f t="shared" si="151"/>
        <v>1.0696078716814605E-2</v>
      </c>
    </row>
    <row r="1381" spans="4:12" x14ac:dyDescent="0.3">
      <c r="D1381" s="199">
        <v>45467</v>
      </c>
      <c r="E1381" s="137">
        <v>96.738500000000002</v>
      </c>
      <c r="F1381" s="200">
        <f t="shared" si="152"/>
        <v>96.887050046252867</v>
      </c>
      <c r="G1381" s="90">
        <f t="shared" si="153"/>
        <v>0.29302551961472378</v>
      </c>
      <c r="H1381" s="90">
        <f t="shared" si="147"/>
        <v>97.180075565867597</v>
      </c>
      <c r="I1381" s="90">
        <f t="shared" si="148"/>
        <v>-0.44157556586759483</v>
      </c>
      <c r="J1381" s="90">
        <f t="shared" si="149"/>
        <v>0.44157556586759483</v>
      </c>
      <c r="K1381" s="90">
        <f t="shared" si="150"/>
        <v>0.19498898037128659</v>
      </c>
      <c r="L1381" s="91">
        <f t="shared" si="151"/>
        <v>4.5646311020699597E-3</v>
      </c>
    </row>
    <row r="1382" spans="4:12" x14ac:dyDescent="0.3">
      <c r="D1382" s="199">
        <v>45468</v>
      </c>
      <c r="E1382" s="137">
        <v>94.3292</v>
      </c>
      <c r="F1382" s="200">
        <f t="shared" si="152"/>
        <v>96.491060415691791</v>
      </c>
      <c r="G1382" s="90">
        <f t="shared" si="153"/>
        <v>0.22412400459714388</v>
      </c>
      <c r="H1382" s="90">
        <f t="shared" si="147"/>
        <v>96.715184420288935</v>
      </c>
      <c r="I1382" s="90">
        <f t="shared" si="148"/>
        <v>-2.3859844202889349</v>
      </c>
      <c r="J1382" s="90">
        <f t="shared" si="149"/>
        <v>2.3859844202889349</v>
      </c>
      <c r="K1382" s="90">
        <f t="shared" si="150"/>
        <v>5.692921653861525</v>
      </c>
      <c r="L1382" s="91">
        <f t="shared" si="151"/>
        <v>2.529422936152257E-2</v>
      </c>
    </row>
    <row r="1383" spans="4:12" x14ac:dyDescent="0.3">
      <c r="D1383" s="199">
        <v>45469</v>
      </c>
      <c r="E1383" s="137">
        <v>93.642300000000006</v>
      </c>
      <c r="F1383" s="200">
        <f t="shared" si="152"/>
        <v>94.371119203677722</v>
      </c>
      <c r="G1383" s="90">
        <f t="shared" si="153"/>
        <v>-1.0282517063977425E-2</v>
      </c>
      <c r="H1383" s="90">
        <f t="shared" si="147"/>
        <v>94.360836686613752</v>
      </c>
      <c r="I1383" s="90">
        <f t="shared" si="148"/>
        <v>-0.7185366866137457</v>
      </c>
      <c r="J1383" s="90">
        <f t="shared" si="149"/>
        <v>0.7185366866137457</v>
      </c>
      <c r="K1383" s="90">
        <f t="shared" si="150"/>
        <v>0.51629497000986024</v>
      </c>
      <c r="L1383" s="91">
        <f t="shared" si="151"/>
        <v>7.6732063032811633E-3</v>
      </c>
    </row>
    <row r="1384" spans="4:12" x14ac:dyDescent="0.3">
      <c r="D1384" s="199">
        <v>45470</v>
      </c>
      <c r="E1384" s="137">
        <v>93.771699999999996</v>
      </c>
      <c r="F1384" s="200">
        <f t="shared" si="152"/>
        <v>93.659953986348825</v>
      </c>
      <c r="G1384" s="90">
        <f t="shared" si="153"/>
        <v>-8.0370787090469423E-2</v>
      </c>
      <c r="H1384" s="90">
        <f t="shared" si="147"/>
        <v>93.579583199258352</v>
      </c>
      <c r="I1384" s="90">
        <f t="shared" si="148"/>
        <v>0.19211680074164406</v>
      </c>
      <c r="J1384" s="90">
        <f t="shared" si="149"/>
        <v>0.19211680074164406</v>
      </c>
      <c r="K1384" s="90">
        <f t="shared" si="150"/>
        <v>3.6908865127204565E-2</v>
      </c>
      <c r="L1384" s="91">
        <f t="shared" si="151"/>
        <v>2.0487716522324334E-3</v>
      </c>
    </row>
    <row r="1385" spans="4:12" x14ac:dyDescent="0.3">
      <c r="D1385" s="199">
        <v>45471</v>
      </c>
      <c r="E1385" s="137">
        <v>75.035300000000007</v>
      </c>
      <c r="F1385" s="200">
        <f t="shared" si="152"/>
        <v>89.960123370327636</v>
      </c>
      <c r="G1385" s="90">
        <f t="shared" si="153"/>
        <v>-0.44231676998354136</v>
      </c>
      <c r="H1385" s="90">
        <f t="shared" si="147"/>
        <v>89.517806600344102</v>
      </c>
      <c r="I1385" s="90">
        <f t="shared" si="148"/>
        <v>-14.482506600344095</v>
      </c>
      <c r="J1385" s="90">
        <f t="shared" si="149"/>
        <v>14.482506600344095</v>
      </c>
      <c r="K1385" s="90">
        <f t="shared" si="150"/>
        <v>209.74299742901027</v>
      </c>
      <c r="L1385" s="91">
        <f t="shared" si="151"/>
        <v>0.19300924498661423</v>
      </c>
    </row>
    <row r="1386" spans="4:12" x14ac:dyDescent="0.3">
      <c r="D1386" s="199">
        <v>45474</v>
      </c>
      <c r="E1386" s="137">
        <v>76.488799999999998</v>
      </c>
      <c r="F1386" s="200">
        <f t="shared" si="152"/>
        <v>74.972146584013174</v>
      </c>
      <c r="G1386" s="90">
        <f t="shared" si="153"/>
        <v>-1.8968827716166334</v>
      </c>
      <c r="H1386" s="90">
        <f t="shared" si="147"/>
        <v>73.075263812396543</v>
      </c>
      <c r="I1386" s="90">
        <f t="shared" si="148"/>
        <v>3.4135361876034551</v>
      </c>
      <c r="J1386" s="90">
        <f t="shared" si="149"/>
        <v>3.4135361876034551</v>
      </c>
      <c r="K1386" s="90">
        <f t="shared" si="150"/>
        <v>11.652229304078331</v>
      </c>
      <c r="L1386" s="91">
        <f t="shared" si="151"/>
        <v>4.4627921834352942E-2</v>
      </c>
    </row>
    <row r="1387" spans="4:12" x14ac:dyDescent="0.3">
      <c r="D1387" s="199">
        <v>45475</v>
      </c>
      <c r="E1387" s="137">
        <v>75.702299999999994</v>
      </c>
      <c r="F1387" s="200">
        <f t="shared" si="152"/>
        <v>74.813993782706703</v>
      </c>
      <c r="G1387" s="90">
        <f t="shared" si="153"/>
        <v>-1.7230097745856172</v>
      </c>
      <c r="H1387" s="90">
        <f t="shared" si="147"/>
        <v>73.090984008121083</v>
      </c>
      <c r="I1387" s="90">
        <f t="shared" si="148"/>
        <v>2.6113159918789108</v>
      </c>
      <c r="J1387" s="90">
        <f t="shared" si="149"/>
        <v>2.6113159918789108</v>
      </c>
      <c r="K1387" s="90">
        <f t="shared" si="150"/>
        <v>6.8189712094425401</v>
      </c>
      <c r="L1387" s="91">
        <f t="shared" si="151"/>
        <v>3.4494539688740118E-2</v>
      </c>
    </row>
    <row r="1388" spans="4:12" x14ac:dyDescent="0.3">
      <c r="D1388" s="199">
        <v>45476</v>
      </c>
      <c r="E1388" s="137">
        <v>74.905900000000003</v>
      </c>
      <c r="F1388" s="200">
        <f t="shared" si="152"/>
        <v>74.164612180331503</v>
      </c>
      <c r="G1388" s="90">
        <f t="shared" si="153"/>
        <v>-1.6156469573645755</v>
      </c>
      <c r="H1388" s="90">
        <f t="shared" si="147"/>
        <v>72.548965222966928</v>
      </c>
      <c r="I1388" s="90">
        <f t="shared" si="148"/>
        <v>2.3569347770330751</v>
      </c>
      <c r="J1388" s="90">
        <f t="shared" si="149"/>
        <v>2.3569347770330751</v>
      </c>
      <c r="K1388" s="90">
        <f t="shared" si="150"/>
        <v>5.5551415431879514</v>
      </c>
      <c r="L1388" s="91">
        <f t="shared" si="151"/>
        <v>3.1465275459384039E-2</v>
      </c>
    </row>
    <row r="1389" spans="4:12" x14ac:dyDescent="0.3">
      <c r="D1389" s="199">
        <v>45478</v>
      </c>
      <c r="E1389" s="137">
        <v>75.094999999999999</v>
      </c>
      <c r="F1389" s="200">
        <f t="shared" si="152"/>
        <v>73.651202434108342</v>
      </c>
      <c r="G1389" s="90">
        <f t="shared" si="153"/>
        <v>-1.5054232362504341</v>
      </c>
      <c r="H1389" s="90">
        <f t="shared" si="147"/>
        <v>72.145779197857905</v>
      </c>
      <c r="I1389" s="90">
        <f t="shared" si="148"/>
        <v>2.9492208021420936</v>
      </c>
      <c r="J1389" s="90">
        <f t="shared" si="149"/>
        <v>2.9492208021420936</v>
      </c>
      <c r="K1389" s="90">
        <f t="shared" si="150"/>
        <v>8.6979033397876542</v>
      </c>
      <c r="L1389" s="91">
        <f t="shared" si="151"/>
        <v>3.927319797778938E-2</v>
      </c>
    </row>
    <row r="1390" spans="4:12" x14ac:dyDescent="0.3">
      <c r="D1390" s="199">
        <v>45481</v>
      </c>
      <c r="E1390" s="137">
        <v>72.7256</v>
      </c>
      <c r="F1390" s="200">
        <f t="shared" si="152"/>
        <v>73.416781410999647</v>
      </c>
      <c r="G1390" s="90">
        <f t="shared" si="153"/>
        <v>-1.3783230149362602</v>
      </c>
      <c r="H1390" s="90">
        <f t="shared" si="147"/>
        <v>72.03845839606339</v>
      </c>
      <c r="I1390" s="90">
        <f t="shared" si="148"/>
        <v>0.68714160393660961</v>
      </c>
      <c r="J1390" s="90">
        <f t="shared" si="149"/>
        <v>0.68714160393660961</v>
      </c>
      <c r="K1390" s="90">
        <f t="shared" si="150"/>
        <v>0.4721635838605765</v>
      </c>
      <c r="L1390" s="91">
        <f t="shared" si="151"/>
        <v>9.4484143676588379E-3</v>
      </c>
    </row>
    <row r="1391" spans="4:12" x14ac:dyDescent="0.3">
      <c r="D1391" s="199">
        <v>45482</v>
      </c>
      <c r="E1391" s="137">
        <v>72.138199999999998</v>
      </c>
      <c r="F1391" s="200">
        <f t="shared" si="152"/>
        <v>71.505461588050991</v>
      </c>
      <c r="G1391" s="90">
        <f t="shared" si="153"/>
        <v>-1.4316226957374998</v>
      </c>
      <c r="H1391" s="90">
        <f t="shared" si="147"/>
        <v>70.073838892313489</v>
      </c>
      <c r="I1391" s="90">
        <f t="shared" si="148"/>
        <v>2.0643611076865085</v>
      </c>
      <c r="J1391" s="90">
        <f t="shared" si="149"/>
        <v>2.0643611076865085</v>
      </c>
      <c r="K1391" s="90">
        <f t="shared" si="150"/>
        <v>4.261586782928668</v>
      </c>
      <c r="L1391" s="91">
        <f t="shared" si="151"/>
        <v>2.861675378213635E-2</v>
      </c>
    </row>
    <row r="1392" spans="4:12" x14ac:dyDescent="0.3">
      <c r="D1392" s="199">
        <v>45483</v>
      </c>
      <c r="E1392" s="137">
        <v>72.2179</v>
      </c>
      <c r="F1392" s="200">
        <f t="shared" si="152"/>
        <v>71.008841843409996</v>
      </c>
      <c r="G1392" s="90">
        <f t="shared" si="153"/>
        <v>-1.3381224006278494</v>
      </c>
      <c r="H1392" s="90">
        <f t="shared" si="147"/>
        <v>69.670719442782143</v>
      </c>
      <c r="I1392" s="90">
        <f t="shared" si="148"/>
        <v>2.5471805572178567</v>
      </c>
      <c r="J1392" s="90">
        <f t="shared" si="149"/>
        <v>2.5471805572178567</v>
      </c>
      <c r="K1392" s="90">
        <f t="shared" si="150"/>
        <v>6.4881287910686716</v>
      </c>
      <c r="L1392" s="91">
        <f t="shared" si="151"/>
        <v>3.5270764688780161E-2</v>
      </c>
    </row>
    <row r="1393" spans="4:12" x14ac:dyDescent="0.3">
      <c r="D1393" s="199">
        <v>45484</v>
      </c>
      <c r="E1393" s="137">
        <v>73.064099999999996</v>
      </c>
      <c r="F1393" s="200">
        <f t="shared" si="152"/>
        <v>71.316642079497711</v>
      </c>
      <c r="G1393" s="90">
        <f t="shared" si="153"/>
        <v>-1.1735301369562932</v>
      </c>
      <c r="H1393" s="90">
        <f t="shared" si="147"/>
        <v>70.143111942541424</v>
      </c>
      <c r="I1393" s="90">
        <f t="shared" si="148"/>
        <v>2.9209880574585725</v>
      </c>
      <c r="J1393" s="90">
        <f t="shared" si="149"/>
        <v>2.9209880574585725</v>
      </c>
      <c r="K1393" s="90">
        <f t="shared" si="150"/>
        <v>8.5321712318156049</v>
      </c>
      <c r="L1393" s="91">
        <f t="shared" si="151"/>
        <v>3.9978430685638673E-2</v>
      </c>
    </row>
    <row r="1394" spans="4:12" x14ac:dyDescent="0.3">
      <c r="D1394" s="199">
        <v>45485</v>
      </c>
      <c r="E1394" s="137">
        <v>73.093999999999994</v>
      </c>
      <c r="F1394" s="200">
        <f t="shared" si="152"/>
        <v>72.131255890434971</v>
      </c>
      <c r="G1394" s="90">
        <f t="shared" si="153"/>
        <v>-0.97471574216693779</v>
      </c>
      <c r="H1394" s="90">
        <f t="shared" si="147"/>
        <v>71.156540148268036</v>
      </c>
      <c r="I1394" s="90">
        <f t="shared" si="148"/>
        <v>1.9374598517319583</v>
      </c>
      <c r="J1394" s="90">
        <f t="shared" si="149"/>
        <v>1.9374598517319583</v>
      </c>
      <c r="K1394" s="90">
        <f t="shared" si="150"/>
        <v>3.7537506770732221</v>
      </c>
      <c r="L1394" s="91">
        <f t="shared" si="151"/>
        <v>2.6506414366869489E-2</v>
      </c>
    </row>
    <row r="1395" spans="4:12" x14ac:dyDescent="0.3">
      <c r="D1395" s="199">
        <v>45488</v>
      </c>
      <c r="E1395" s="137">
        <v>70.993300000000005</v>
      </c>
      <c r="F1395" s="200">
        <f t="shared" si="152"/>
        <v>71.894087406266451</v>
      </c>
      <c r="G1395" s="90">
        <f t="shared" si="153"/>
        <v>-0.90096101636709613</v>
      </c>
      <c r="H1395" s="90">
        <f t="shared" si="147"/>
        <v>70.993126389899359</v>
      </c>
      <c r="I1395" s="90">
        <f t="shared" si="148"/>
        <v>1.7361010064576021E-4</v>
      </c>
      <c r="J1395" s="90">
        <f t="shared" si="149"/>
        <v>1.7361010064576021E-4</v>
      </c>
      <c r="K1395" s="90">
        <f t="shared" si="150"/>
        <v>3.0140467046230989E-8</v>
      </c>
      <c r="L1395" s="91">
        <f t="shared" si="151"/>
        <v>2.4454434523505768E-6</v>
      </c>
    </row>
    <row r="1396" spans="4:12" x14ac:dyDescent="0.3">
      <c r="D1396" s="199">
        <v>45489</v>
      </c>
      <c r="E1396" s="137">
        <v>72.486699999999999</v>
      </c>
      <c r="F1396" s="200">
        <f t="shared" si="152"/>
        <v>70.571211186906339</v>
      </c>
      <c r="G1396" s="90">
        <f t="shared" si="153"/>
        <v>-0.94315253666639776</v>
      </c>
      <c r="H1396" s="90">
        <f t="shared" si="147"/>
        <v>69.628058650239936</v>
      </c>
      <c r="I1396" s="90">
        <f t="shared" si="148"/>
        <v>2.8586413497600631</v>
      </c>
      <c r="J1396" s="90">
        <f t="shared" si="149"/>
        <v>2.8586413497600631</v>
      </c>
      <c r="K1396" s="90">
        <f t="shared" si="150"/>
        <v>8.1718303665580354</v>
      </c>
      <c r="L1396" s="91">
        <f t="shared" si="151"/>
        <v>3.9436770466307107E-2</v>
      </c>
    </row>
    <row r="1397" spans="4:12" x14ac:dyDescent="0.3">
      <c r="D1397" s="199">
        <v>45490</v>
      </c>
      <c r="E1397" s="137">
        <v>72.745500000000007</v>
      </c>
      <c r="F1397" s="200">
        <f t="shared" si="152"/>
        <v>71.783937970666884</v>
      </c>
      <c r="G1397" s="90">
        <f t="shared" si="153"/>
        <v>-0.72756460462370354</v>
      </c>
      <c r="H1397" s="90">
        <f t="shared" si="147"/>
        <v>71.056373366043175</v>
      </c>
      <c r="I1397" s="90">
        <f t="shared" si="148"/>
        <v>1.6891266339568318</v>
      </c>
      <c r="J1397" s="90">
        <f t="shared" si="149"/>
        <v>1.6891266339568318</v>
      </c>
      <c r="K1397" s="90">
        <f t="shared" si="150"/>
        <v>2.853148785542337</v>
      </c>
      <c r="L1397" s="91">
        <f t="shared" si="151"/>
        <v>2.3219671786664904E-2</v>
      </c>
    </row>
    <row r="1398" spans="4:12" x14ac:dyDescent="0.3">
      <c r="D1398" s="199">
        <v>45491</v>
      </c>
      <c r="E1398" s="137">
        <v>72.058599999999998</v>
      </c>
      <c r="F1398" s="200">
        <f t="shared" si="152"/>
        <v>72.026068316301036</v>
      </c>
      <c r="G1398" s="90">
        <f t="shared" si="153"/>
        <v>-0.63059510959791798</v>
      </c>
      <c r="H1398" s="90">
        <f t="shared" si="147"/>
        <v>71.395473206703116</v>
      </c>
      <c r="I1398" s="90">
        <f t="shared" si="148"/>
        <v>0.66312679329688251</v>
      </c>
      <c r="J1398" s="90">
        <f t="shared" si="149"/>
        <v>0.66312679329688251</v>
      </c>
      <c r="K1398" s="90">
        <f t="shared" si="150"/>
        <v>0.43973714398820635</v>
      </c>
      <c r="L1398" s="91">
        <f t="shared" si="151"/>
        <v>9.2026044538317774E-3</v>
      </c>
    </row>
    <row r="1399" spans="4:12" x14ac:dyDescent="0.3">
      <c r="D1399" s="199">
        <v>45492</v>
      </c>
      <c r="E1399" s="137">
        <v>72.377200000000002</v>
      </c>
      <c r="F1399" s="200">
        <f t="shared" si="152"/>
        <v>71.617843912321675</v>
      </c>
      <c r="G1399" s="90">
        <f t="shared" si="153"/>
        <v>-0.60835803903606223</v>
      </c>
      <c r="H1399" s="90">
        <f t="shared" si="147"/>
        <v>71.009485873285612</v>
      </c>
      <c r="I1399" s="90">
        <f t="shared" si="148"/>
        <v>1.3677141267143895</v>
      </c>
      <c r="J1399" s="90">
        <f t="shared" si="149"/>
        <v>1.3677141267143895</v>
      </c>
      <c r="K1399" s="90">
        <f t="shared" si="150"/>
        <v>1.8706419324141053</v>
      </c>
      <c r="L1399" s="91">
        <f t="shared" si="151"/>
        <v>1.8897030096693287E-2</v>
      </c>
    </row>
    <row r="1400" spans="4:12" x14ac:dyDescent="0.3">
      <c r="D1400" s="199">
        <v>45495</v>
      </c>
      <c r="E1400" s="137">
        <v>74.527600000000007</v>
      </c>
      <c r="F1400" s="200">
        <f t="shared" si="152"/>
        <v>72.320593568771159</v>
      </c>
      <c r="G1400" s="90">
        <f t="shared" si="153"/>
        <v>-0.47724726948750762</v>
      </c>
      <c r="H1400" s="90">
        <f t="shared" si="147"/>
        <v>71.843346299283652</v>
      </c>
      <c r="I1400" s="90">
        <f t="shared" si="148"/>
        <v>2.6842537007163543</v>
      </c>
      <c r="J1400" s="90">
        <f t="shared" si="149"/>
        <v>2.6842537007163543</v>
      </c>
      <c r="K1400" s="90">
        <f t="shared" si="150"/>
        <v>7.205217929809443</v>
      </c>
      <c r="L1400" s="91">
        <f t="shared" si="151"/>
        <v>3.6016907839731244E-2</v>
      </c>
    </row>
    <row r="1401" spans="4:12" x14ac:dyDescent="0.3">
      <c r="D1401" s="199">
        <v>45496</v>
      </c>
      <c r="E1401" s="137">
        <v>73.074100000000001</v>
      </c>
      <c r="F1401" s="200">
        <f t="shared" si="152"/>
        <v>73.855102184410015</v>
      </c>
      <c r="G1401" s="90">
        <f t="shared" si="153"/>
        <v>-0.27607168097487123</v>
      </c>
      <c r="H1401" s="90">
        <f t="shared" si="147"/>
        <v>73.579030503435149</v>
      </c>
      <c r="I1401" s="90">
        <f t="shared" si="148"/>
        <v>-0.50493050343514767</v>
      </c>
      <c r="J1401" s="90">
        <f t="shared" si="149"/>
        <v>0.50493050343514767</v>
      </c>
      <c r="K1401" s="90">
        <f t="shared" si="150"/>
        <v>0.25495481329927167</v>
      </c>
      <c r="L1401" s="91">
        <f t="shared" si="151"/>
        <v>6.9098422482815067E-3</v>
      </c>
    </row>
    <row r="1402" spans="4:12" x14ac:dyDescent="0.3">
      <c r="D1402" s="199">
        <v>45497</v>
      </c>
      <c r="E1402" s="137">
        <v>70.774299999999997</v>
      </c>
      <c r="F1402" s="200">
        <f t="shared" si="152"/>
        <v>72.393282655220105</v>
      </c>
      <c r="G1402" s="90">
        <f t="shared" si="153"/>
        <v>-0.39464646579637508</v>
      </c>
      <c r="H1402" s="90">
        <f t="shared" si="147"/>
        <v>71.998636189423735</v>
      </c>
      <c r="I1402" s="90">
        <f t="shared" si="148"/>
        <v>-1.2243361894237381</v>
      </c>
      <c r="J1402" s="90">
        <f t="shared" si="149"/>
        <v>1.2243361894237381</v>
      </c>
      <c r="K1402" s="90">
        <f t="shared" si="150"/>
        <v>1.4989991047326396</v>
      </c>
      <c r="L1402" s="91">
        <f t="shared" si="151"/>
        <v>1.7299163530034748E-2</v>
      </c>
    </row>
    <row r="1403" spans="4:12" x14ac:dyDescent="0.3">
      <c r="D1403" s="199">
        <v>45498</v>
      </c>
      <c r="E1403" s="137">
        <v>71.0929</v>
      </c>
      <c r="F1403" s="200">
        <f t="shared" si="152"/>
        <v>70.522302827362907</v>
      </c>
      <c r="G1403" s="90">
        <f t="shared" si="153"/>
        <v>-0.5422798020024574</v>
      </c>
      <c r="H1403" s="90">
        <f t="shared" si="147"/>
        <v>69.980023025360452</v>
      </c>
      <c r="I1403" s="90">
        <f t="shared" si="148"/>
        <v>1.1128769746395477</v>
      </c>
      <c r="J1403" s="90">
        <f t="shared" si="149"/>
        <v>1.1128769746395477</v>
      </c>
      <c r="K1403" s="90">
        <f t="shared" si="150"/>
        <v>1.2384951606828725</v>
      </c>
      <c r="L1403" s="91">
        <f t="shared" si="151"/>
        <v>1.5653841306790799E-2</v>
      </c>
    </row>
    <row r="1404" spans="4:12" x14ac:dyDescent="0.3">
      <c r="D1404" s="199">
        <v>45499</v>
      </c>
      <c r="E1404" s="137">
        <v>72.237799999999993</v>
      </c>
      <c r="F1404" s="200">
        <f t="shared" si="152"/>
        <v>70.888056158398044</v>
      </c>
      <c r="G1404" s="90">
        <f t="shared" si="153"/>
        <v>-0.451476488698698</v>
      </c>
      <c r="H1404" s="90">
        <f t="shared" si="147"/>
        <v>70.436579669699341</v>
      </c>
      <c r="I1404" s="90">
        <f t="shared" si="148"/>
        <v>1.8012203303006515</v>
      </c>
      <c r="J1404" s="90">
        <f t="shared" si="149"/>
        <v>1.8012203303006515</v>
      </c>
      <c r="K1404" s="90">
        <f t="shared" si="150"/>
        <v>3.2443946782883883</v>
      </c>
      <c r="L1404" s="91">
        <f t="shared" si="151"/>
        <v>2.4934595603695733E-2</v>
      </c>
    </row>
    <row r="1405" spans="4:12" x14ac:dyDescent="0.3">
      <c r="D1405" s="199">
        <v>45502</v>
      </c>
      <c r="E1405" s="137">
        <v>73.223399999999998</v>
      </c>
      <c r="F1405" s="200">
        <f t="shared" si="152"/>
        <v>72.073738809041032</v>
      </c>
      <c r="G1405" s="90">
        <f t="shared" si="153"/>
        <v>-0.28776057476452938</v>
      </c>
      <c r="H1405" s="90">
        <f t="shared" si="147"/>
        <v>71.785978234276499</v>
      </c>
      <c r="I1405" s="90">
        <f t="shared" si="148"/>
        <v>1.4374217657234993</v>
      </c>
      <c r="J1405" s="90">
        <f t="shared" si="149"/>
        <v>1.4374217657234993</v>
      </c>
      <c r="K1405" s="90">
        <f t="shared" si="150"/>
        <v>2.0661813325756624</v>
      </c>
      <c r="L1405" s="91">
        <f t="shared" si="151"/>
        <v>1.9630634001200426E-2</v>
      </c>
    </row>
    <row r="1406" spans="4:12" x14ac:dyDescent="0.3">
      <c r="D1406" s="199">
        <v>45503</v>
      </c>
      <c r="E1406" s="137">
        <v>73.989999999999995</v>
      </c>
      <c r="F1406" s="200">
        <f t="shared" si="152"/>
        <v>73.146511540188371</v>
      </c>
      <c r="G1406" s="90">
        <f t="shared" si="153"/>
        <v>-0.15170724417334253</v>
      </c>
      <c r="H1406" s="90">
        <f t="shared" si="147"/>
        <v>72.994804296015033</v>
      </c>
      <c r="I1406" s="90">
        <f t="shared" si="148"/>
        <v>0.99519570398496171</v>
      </c>
      <c r="J1406" s="90">
        <f t="shared" si="149"/>
        <v>0.99519570398496171</v>
      </c>
      <c r="K1406" s="90">
        <f t="shared" si="150"/>
        <v>0.99041448923012354</v>
      </c>
      <c r="L1406" s="91">
        <f t="shared" si="151"/>
        <v>1.3450408217123419E-2</v>
      </c>
    </row>
    <row r="1407" spans="4:12" x14ac:dyDescent="0.3">
      <c r="D1407" s="199">
        <v>45504</v>
      </c>
      <c r="E1407" s="137">
        <v>74.527600000000007</v>
      </c>
      <c r="F1407" s="200">
        <f t="shared" si="152"/>
        <v>73.976154204661327</v>
      </c>
      <c r="G1407" s="90">
        <f t="shared" si="153"/>
        <v>-5.3572253308712625E-2</v>
      </c>
      <c r="H1407" s="90">
        <f t="shared" si="147"/>
        <v>73.922581951352612</v>
      </c>
      <c r="I1407" s="90">
        <f t="shared" si="148"/>
        <v>0.60501804864739483</v>
      </c>
      <c r="J1407" s="90">
        <f t="shared" si="149"/>
        <v>0.60501804864739483</v>
      </c>
      <c r="K1407" s="90">
        <f t="shared" si="150"/>
        <v>0.36604683918910141</v>
      </c>
      <c r="L1407" s="91">
        <f t="shared" si="151"/>
        <v>8.1180401441532362E-3</v>
      </c>
    </row>
    <row r="1408" spans="4:12" x14ac:dyDescent="0.3">
      <c r="D1408" s="199">
        <v>45505</v>
      </c>
      <c r="E1408" s="137">
        <v>73.522000000000006</v>
      </c>
      <c r="F1408" s="200">
        <f t="shared" si="152"/>
        <v>74.28362219735304</v>
      </c>
      <c r="G1408" s="90">
        <f t="shared" si="153"/>
        <v>-1.7468228708670087E-2</v>
      </c>
      <c r="H1408" s="90">
        <f t="shared" si="147"/>
        <v>74.266153968644375</v>
      </c>
      <c r="I1408" s="90">
        <f t="shared" si="148"/>
        <v>-0.744153968644369</v>
      </c>
      <c r="J1408" s="90">
        <f t="shared" si="149"/>
        <v>0.744153968644369</v>
      </c>
      <c r="K1408" s="90">
        <f t="shared" si="150"/>
        <v>0.55376512904916453</v>
      </c>
      <c r="L1408" s="91">
        <f t="shared" si="151"/>
        <v>1.0121514222197016E-2</v>
      </c>
    </row>
    <row r="1409" spans="4:12" x14ac:dyDescent="0.3">
      <c r="D1409" s="199">
        <v>45506</v>
      </c>
      <c r="E1409" s="137">
        <v>73.681299999999993</v>
      </c>
      <c r="F1409" s="200">
        <f t="shared" si="152"/>
        <v>73.539885417033076</v>
      </c>
      <c r="G1409" s="90">
        <f t="shared" si="153"/>
        <v>-9.0095083869799419E-2</v>
      </c>
      <c r="H1409" s="90">
        <f t="shared" ref="H1409:H1472" si="154">F1409+G1409</f>
        <v>73.449790333163278</v>
      </c>
      <c r="I1409" s="90">
        <f t="shared" si="148"/>
        <v>0.2315096668367147</v>
      </c>
      <c r="J1409" s="90">
        <f t="shared" si="149"/>
        <v>0.2315096668367147</v>
      </c>
      <c r="K1409" s="90">
        <f t="shared" si="150"/>
        <v>5.3596725838846636E-2</v>
      </c>
      <c r="L1409" s="91">
        <f t="shared" si="151"/>
        <v>3.1420410176898985E-3</v>
      </c>
    </row>
    <row r="1410" spans="4:12" x14ac:dyDescent="0.3">
      <c r="D1410" s="199">
        <v>45509</v>
      </c>
      <c r="E1410" s="137">
        <v>71.102800000000002</v>
      </c>
      <c r="F1410" s="200">
        <f t="shared" si="152"/>
        <v>73.093523932904162</v>
      </c>
      <c r="G1410" s="90">
        <f t="shared" si="153"/>
        <v>-0.1257217238957109</v>
      </c>
      <c r="H1410" s="90">
        <f t="shared" si="154"/>
        <v>72.967802209008454</v>
      </c>
      <c r="I1410" s="90">
        <f t="shared" si="148"/>
        <v>-1.8650022090084519</v>
      </c>
      <c r="J1410" s="90">
        <f t="shared" si="149"/>
        <v>1.8650022090084519</v>
      </c>
      <c r="K1410" s="90">
        <f t="shared" si="150"/>
        <v>3.4782332396064053</v>
      </c>
      <c r="L1410" s="91">
        <f t="shared" si="151"/>
        <v>2.6229659155595164E-2</v>
      </c>
    </row>
    <row r="1411" spans="4:12" x14ac:dyDescent="0.3">
      <c r="D1411" s="199">
        <v>45510</v>
      </c>
      <c r="E1411" s="137">
        <v>72.177999999999997</v>
      </c>
      <c r="F1411" s="200">
        <f t="shared" si="152"/>
        <v>71.217262620883446</v>
      </c>
      <c r="G1411" s="90">
        <f t="shared" si="153"/>
        <v>-0.30077568270821142</v>
      </c>
      <c r="H1411" s="90">
        <f t="shared" si="154"/>
        <v>70.91648693817524</v>
      </c>
      <c r="I1411" s="90">
        <f t="shared" si="148"/>
        <v>1.2615130618247576</v>
      </c>
      <c r="J1411" s="90">
        <f t="shared" si="149"/>
        <v>1.2615130618247576</v>
      </c>
      <c r="K1411" s="90">
        <f t="shared" si="150"/>
        <v>1.5914152051544748</v>
      </c>
      <c r="L1411" s="91">
        <f t="shared" si="151"/>
        <v>1.7477805727850005E-2</v>
      </c>
    </row>
    <row r="1412" spans="4:12" x14ac:dyDescent="0.3">
      <c r="D1412" s="199">
        <v>45511</v>
      </c>
      <c r="E1412" s="137">
        <v>72.297499999999999</v>
      </c>
      <c r="F1412" s="200">
        <f t="shared" si="152"/>
        <v>71.961279453833441</v>
      </c>
      <c r="G1412" s="90">
        <f t="shared" si="153"/>
        <v>-0.19629643114239073</v>
      </c>
      <c r="H1412" s="90">
        <f t="shared" si="154"/>
        <v>71.764983022691055</v>
      </c>
      <c r="I1412" s="90">
        <f t="shared" ref="I1412:I1472" si="155">E1412-H1412</f>
        <v>0.53251697730894421</v>
      </c>
      <c r="J1412" s="90">
        <f t="shared" ref="J1412:J1472" si="156">ABS(I1412)</f>
        <v>0.53251697730894421</v>
      </c>
      <c r="K1412" s="90">
        <f t="shared" ref="K1412:K1472" si="157">I1412^2</f>
        <v>0.28357433112225461</v>
      </c>
      <c r="L1412" s="91">
        <f t="shared" ref="L1412:L1472" si="158">J1412/E1412</f>
        <v>7.3656347357646422E-3</v>
      </c>
    </row>
    <row r="1413" spans="4:12" x14ac:dyDescent="0.3">
      <c r="D1413" s="199">
        <v>45512</v>
      </c>
      <c r="E1413" s="137">
        <v>73.860500000000002</v>
      </c>
      <c r="F1413" s="200">
        <f t="shared" ref="F1413:F1472" si="159">alpha*(E1413)+(1-alpha)*(E1412+G1412)</f>
        <v>72.453062855086102</v>
      </c>
      <c r="G1413" s="90">
        <f t="shared" ref="G1413:G1472" si="160">beta*(F1413-F1412)+(1-beta)*G1412</f>
        <v>-0.12748844790288555</v>
      </c>
      <c r="H1413" s="90">
        <f t="shared" si="154"/>
        <v>72.325574407183211</v>
      </c>
      <c r="I1413" s="90">
        <f t="shared" si="155"/>
        <v>1.5349255928167906</v>
      </c>
      <c r="J1413" s="90">
        <f t="shared" si="156"/>
        <v>1.5349255928167906</v>
      </c>
      <c r="K1413" s="90">
        <f t="shared" si="157"/>
        <v>2.3559965754839762</v>
      </c>
      <c r="L1413" s="91">
        <f t="shared" si="158"/>
        <v>2.0781413513539584E-2</v>
      </c>
    </row>
    <row r="1414" spans="4:12" x14ac:dyDescent="0.3">
      <c r="D1414" s="199">
        <v>45513</v>
      </c>
      <c r="E1414" s="137">
        <v>74.009900000000002</v>
      </c>
      <c r="F1414" s="200">
        <f t="shared" si="159"/>
        <v>73.788389241677692</v>
      </c>
      <c r="G1414" s="90">
        <f t="shared" si="160"/>
        <v>1.8793035546561934E-2</v>
      </c>
      <c r="H1414" s="90">
        <f t="shared" si="154"/>
        <v>73.807182277224257</v>
      </c>
      <c r="I1414" s="90">
        <f t="shared" si="155"/>
        <v>0.20271772277574485</v>
      </c>
      <c r="J1414" s="90">
        <f t="shared" si="156"/>
        <v>0.20271772277574485</v>
      </c>
      <c r="K1414" s="90">
        <f t="shared" si="157"/>
        <v>4.1094475127383741E-2</v>
      </c>
      <c r="L1414" s="91">
        <f t="shared" si="158"/>
        <v>2.7390622440476861E-3</v>
      </c>
    </row>
    <row r="1415" spans="4:12" x14ac:dyDescent="0.3">
      <c r="D1415" s="199">
        <v>45516</v>
      </c>
      <c r="E1415" s="137">
        <v>74.308499999999995</v>
      </c>
      <c r="F1415" s="200">
        <f t="shared" si="159"/>
        <v>74.084654428437261</v>
      </c>
      <c r="G1415" s="90">
        <f t="shared" si="160"/>
        <v>4.6540250667862701E-2</v>
      </c>
      <c r="H1415" s="90">
        <f t="shared" si="154"/>
        <v>74.131194679105121</v>
      </c>
      <c r="I1415" s="90">
        <f t="shared" si="155"/>
        <v>0.17730532089487383</v>
      </c>
      <c r="J1415" s="90">
        <f t="shared" si="156"/>
        <v>0.17730532089487383</v>
      </c>
      <c r="K1415" s="90">
        <f t="shared" si="157"/>
        <v>3.143717681763418E-2</v>
      </c>
      <c r="L1415" s="91">
        <f t="shared" si="158"/>
        <v>2.3860705154171305E-3</v>
      </c>
    </row>
    <row r="1416" spans="4:12" x14ac:dyDescent="0.3">
      <c r="D1416" s="199">
        <v>45517</v>
      </c>
      <c r="E1416" s="137">
        <v>78.151399999999995</v>
      </c>
      <c r="F1416" s="200">
        <f t="shared" si="159"/>
        <v>75.114312200534286</v>
      </c>
      <c r="G1416" s="90">
        <f t="shared" si="160"/>
        <v>0.14485200281077892</v>
      </c>
      <c r="H1416" s="90">
        <f t="shared" si="154"/>
        <v>75.259164203345065</v>
      </c>
      <c r="I1416" s="90">
        <f t="shared" si="155"/>
        <v>2.8922357966549299</v>
      </c>
      <c r="J1416" s="90">
        <f t="shared" si="156"/>
        <v>2.8922357966549299</v>
      </c>
      <c r="K1416" s="90">
        <f t="shared" si="157"/>
        <v>8.3650279034521766</v>
      </c>
      <c r="L1416" s="91">
        <f t="shared" si="158"/>
        <v>3.7008112415835549E-2</v>
      </c>
    </row>
    <row r="1417" spans="4:12" x14ac:dyDescent="0.3">
      <c r="D1417" s="199">
        <v>45518</v>
      </c>
      <c r="E1417" s="137">
        <v>78.171300000000002</v>
      </c>
      <c r="F1417" s="200">
        <f t="shared" si="159"/>
        <v>78.271261602248629</v>
      </c>
      <c r="G1417" s="90">
        <f t="shared" si="160"/>
        <v>0.4460617427011353</v>
      </c>
      <c r="H1417" s="90">
        <f t="shared" si="154"/>
        <v>78.717323344949762</v>
      </c>
      <c r="I1417" s="90">
        <f t="shared" si="155"/>
        <v>-0.54602334494975935</v>
      </c>
      <c r="J1417" s="90">
        <f t="shared" si="156"/>
        <v>0.54602334494975935</v>
      </c>
      <c r="K1417" s="90">
        <f t="shared" si="157"/>
        <v>0.2981414932301239</v>
      </c>
      <c r="L1417" s="91">
        <f t="shared" si="158"/>
        <v>6.9849592491075287E-3</v>
      </c>
    </row>
    <row r="1418" spans="4:12" x14ac:dyDescent="0.3">
      <c r="D1418" s="199">
        <v>45519</v>
      </c>
      <c r="E1418" s="137">
        <v>82.133600000000001</v>
      </c>
      <c r="F1418" s="200">
        <f t="shared" si="159"/>
        <v>79.320609394160911</v>
      </c>
      <c r="G1418" s="90">
        <f t="shared" si="160"/>
        <v>0.50639034762224999</v>
      </c>
      <c r="H1418" s="90">
        <f t="shared" si="154"/>
        <v>79.826999741783155</v>
      </c>
      <c r="I1418" s="90">
        <f t="shared" si="155"/>
        <v>2.3066002582168466</v>
      </c>
      <c r="J1418" s="90">
        <f t="shared" si="156"/>
        <v>2.3066002582168466</v>
      </c>
      <c r="K1418" s="90">
        <f t="shared" si="157"/>
        <v>5.3204047512060235</v>
      </c>
      <c r="L1418" s="91">
        <f t="shared" si="158"/>
        <v>2.8083515859731543E-2</v>
      </c>
    </row>
    <row r="1419" spans="4:12" x14ac:dyDescent="0.3">
      <c r="D1419" s="199">
        <v>45520</v>
      </c>
      <c r="E1419" s="137">
        <v>82.860399999999998</v>
      </c>
      <c r="F1419" s="200">
        <f t="shared" si="159"/>
        <v>82.684072278097801</v>
      </c>
      <c r="G1419" s="90">
        <f t="shared" si="160"/>
        <v>0.79209760125371398</v>
      </c>
      <c r="H1419" s="90">
        <f t="shared" si="154"/>
        <v>83.476169879351517</v>
      </c>
      <c r="I1419" s="90">
        <f t="shared" si="155"/>
        <v>-0.61576987935151806</v>
      </c>
      <c r="J1419" s="90">
        <f t="shared" si="156"/>
        <v>0.61576987935151806</v>
      </c>
      <c r="K1419" s="90">
        <f t="shared" si="157"/>
        <v>0.37917254431658309</v>
      </c>
      <c r="L1419" s="91">
        <f t="shared" si="158"/>
        <v>7.4314133090296218E-3</v>
      </c>
    </row>
    <row r="1420" spans="4:12" x14ac:dyDescent="0.3">
      <c r="D1420" s="199">
        <v>45523</v>
      </c>
      <c r="E1420" s="137">
        <v>82.910200000000003</v>
      </c>
      <c r="F1420" s="200">
        <f t="shared" si="159"/>
        <v>83.504038081002975</v>
      </c>
      <c r="G1420" s="90">
        <f t="shared" si="160"/>
        <v>0.79488442141885995</v>
      </c>
      <c r="H1420" s="90">
        <f t="shared" si="154"/>
        <v>84.298922502421831</v>
      </c>
      <c r="I1420" s="90">
        <f t="shared" si="155"/>
        <v>-1.3887225024218282</v>
      </c>
      <c r="J1420" s="90">
        <f t="shared" si="156"/>
        <v>1.3887225024218282</v>
      </c>
      <c r="K1420" s="90">
        <f t="shared" si="157"/>
        <v>1.9285501887327445</v>
      </c>
      <c r="L1420" s="91">
        <f t="shared" si="158"/>
        <v>1.6749718399205745E-2</v>
      </c>
    </row>
    <row r="1421" spans="4:12" x14ac:dyDescent="0.3">
      <c r="D1421" s="199">
        <v>45524</v>
      </c>
      <c r="E1421" s="137">
        <v>83.188900000000004</v>
      </c>
      <c r="F1421" s="200">
        <f t="shared" si="159"/>
        <v>83.6018475371351</v>
      </c>
      <c r="G1421" s="90">
        <f t="shared" si="160"/>
        <v>0.72517692489018648</v>
      </c>
      <c r="H1421" s="90">
        <f t="shared" si="154"/>
        <v>84.327024462025292</v>
      </c>
      <c r="I1421" s="90">
        <f t="shared" si="155"/>
        <v>-1.1381244620252886</v>
      </c>
      <c r="J1421" s="90">
        <f t="shared" si="156"/>
        <v>1.1381244620252886</v>
      </c>
      <c r="K1421" s="90">
        <f t="shared" si="157"/>
        <v>1.2953272910603526</v>
      </c>
      <c r="L1421" s="91">
        <f t="shared" si="158"/>
        <v>1.3681205810213724E-2</v>
      </c>
    </row>
    <row r="1422" spans="4:12" x14ac:dyDescent="0.3">
      <c r="D1422" s="199">
        <v>45525</v>
      </c>
      <c r="E1422" s="137">
        <v>83.626999999999995</v>
      </c>
      <c r="F1422" s="200">
        <f t="shared" si="159"/>
        <v>83.856661539912153</v>
      </c>
      <c r="G1422" s="90">
        <f t="shared" si="160"/>
        <v>0.67814063267887315</v>
      </c>
      <c r="H1422" s="90">
        <f t="shared" si="154"/>
        <v>84.534802172591029</v>
      </c>
      <c r="I1422" s="90">
        <f t="shared" si="155"/>
        <v>-0.90780217259103324</v>
      </c>
      <c r="J1422" s="90">
        <f t="shared" si="156"/>
        <v>0.90780217259103324</v>
      </c>
      <c r="K1422" s="90">
        <f t="shared" si="157"/>
        <v>0.82410478456100011</v>
      </c>
      <c r="L1422" s="91">
        <f t="shared" si="158"/>
        <v>1.0855371741076845E-2</v>
      </c>
    </row>
    <row r="1423" spans="4:12" x14ac:dyDescent="0.3">
      <c r="D1423" s="199">
        <v>45526</v>
      </c>
      <c r="E1423" s="137">
        <v>83.039599999999993</v>
      </c>
      <c r="F1423" s="200">
        <f t="shared" si="159"/>
        <v>84.052032506143092</v>
      </c>
      <c r="G1423" s="90">
        <f t="shared" si="160"/>
        <v>0.62986366603407973</v>
      </c>
      <c r="H1423" s="90">
        <f t="shared" si="154"/>
        <v>84.681896172177176</v>
      </c>
      <c r="I1423" s="90">
        <f t="shared" si="155"/>
        <v>-1.6422961721771827</v>
      </c>
      <c r="J1423" s="90">
        <f t="shared" si="156"/>
        <v>1.6422961721771827</v>
      </c>
      <c r="K1423" s="90">
        <f t="shared" si="157"/>
        <v>2.6971367171478264</v>
      </c>
      <c r="L1423" s="91">
        <f t="shared" si="158"/>
        <v>1.9777264969691361E-2</v>
      </c>
    </row>
    <row r="1424" spans="4:12" x14ac:dyDescent="0.3">
      <c r="D1424" s="199">
        <v>45527</v>
      </c>
      <c r="E1424" s="137">
        <v>83.6768</v>
      </c>
      <c r="F1424" s="200">
        <f t="shared" si="159"/>
        <v>83.670930932827261</v>
      </c>
      <c r="G1424" s="90">
        <f t="shared" si="160"/>
        <v>0.52876714209908859</v>
      </c>
      <c r="H1424" s="90">
        <f t="shared" si="154"/>
        <v>84.199698074926346</v>
      </c>
      <c r="I1424" s="90">
        <f t="shared" si="155"/>
        <v>-0.52289807492634566</v>
      </c>
      <c r="J1424" s="90">
        <f t="shared" si="156"/>
        <v>0.52289807492634566</v>
      </c>
      <c r="K1424" s="90">
        <f t="shared" si="157"/>
        <v>0.27342239676167818</v>
      </c>
      <c r="L1424" s="91">
        <f t="shared" si="158"/>
        <v>6.2490209344327899E-3</v>
      </c>
    </row>
    <row r="1425" spans="4:12" x14ac:dyDescent="0.3">
      <c r="D1425" s="199">
        <v>45530</v>
      </c>
      <c r="E1425" s="137">
        <v>83.905699999999996</v>
      </c>
      <c r="F1425" s="200">
        <f t="shared" si="159"/>
        <v>84.145593713679261</v>
      </c>
      <c r="G1425" s="90">
        <f t="shared" si="160"/>
        <v>0.52335670597437978</v>
      </c>
      <c r="H1425" s="90">
        <f t="shared" si="154"/>
        <v>84.66895041965364</v>
      </c>
      <c r="I1425" s="90">
        <f t="shared" si="155"/>
        <v>-0.76325041965364449</v>
      </c>
      <c r="J1425" s="90">
        <f t="shared" si="156"/>
        <v>0.76325041965364449</v>
      </c>
      <c r="K1425" s="90">
        <f t="shared" si="157"/>
        <v>0.58255120310146447</v>
      </c>
      <c r="L1425" s="91">
        <f t="shared" si="158"/>
        <v>9.0965264535501703E-3</v>
      </c>
    </row>
    <row r="1426" spans="4:12" x14ac:dyDescent="0.3">
      <c r="D1426" s="199">
        <v>45531</v>
      </c>
      <c r="E1426" s="137">
        <v>84.911299999999997</v>
      </c>
      <c r="F1426" s="200">
        <f t="shared" si="159"/>
        <v>84.525505364779505</v>
      </c>
      <c r="G1426" s="90">
        <f t="shared" si="160"/>
        <v>0.50901220048696616</v>
      </c>
      <c r="H1426" s="90">
        <f t="shared" si="154"/>
        <v>85.034517565266469</v>
      </c>
      <c r="I1426" s="90">
        <f t="shared" si="155"/>
        <v>-0.12321756526647221</v>
      </c>
      <c r="J1426" s="90">
        <f t="shared" si="156"/>
        <v>0.12321756526647221</v>
      </c>
      <c r="K1426" s="90">
        <f t="shared" si="157"/>
        <v>1.5182568390197338E-2</v>
      </c>
      <c r="L1426" s="91">
        <f t="shared" si="158"/>
        <v>1.4511327145676984E-3</v>
      </c>
    </row>
    <row r="1427" spans="4:12" x14ac:dyDescent="0.3">
      <c r="D1427" s="199">
        <v>45532</v>
      </c>
      <c r="E1427" s="137">
        <v>82.422399999999996</v>
      </c>
      <c r="F1427" s="200">
        <f t="shared" si="159"/>
        <v>84.820729760389582</v>
      </c>
      <c r="G1427" s="90">
        <f t="shared" si="160"/>
        <v>0.48763341999927728</v>
      </c>
      <c r="H1427" s="90">
        <f t="shared" si="154"/>
        <v>85.308363180388866</v>
      </c>
      <c r="I1427" s="90">
        <f t="shared" si="155"/>
        <v>-2.8859631803888703</v>
      </c>
      <c r="J1427" s="90">
        <f t="shared" si="156"/>
        <v>2.8859631803888703</v>
      </c>
      <c r="K1427" s="90">
        <f t="shared" si="157"/>
        <v>8.3287834785602435</v>
      </c>
      <c r="L1427" s="91">
        <f t="shared" si="158"/>
        <v>3.5014306552452613E-2</v>
      </c>
    </row>
    <row r="1428" spans="4:12" x14ac:dyDescent="0.3">
      <c r="D1428" s="199">
        <v>45533</v>
      </c>
      <c r="E1428" s="137">
        <v>82.890299999999996</v>
      </c>
      <c r="F1428" s="200">
        <f t="shared" si="159"/>
        <v>82.906086735999423</v>
      </c>
      <c r="G1428" s="90">
        <f t="shared" si="160"/>
        <v>0.24740577556033366</v>
      </c>
      <c r="H1428" s="90">
        <f t="shared" si="154"/>
        <v>83.153492511559762</v>
      </c>
      <c r="I1428" s="90">
        <f t="shared" si="155"/>
        <v>-0.26319251155976531</v>
      </c>
      <c r="J1428" s="90">
        <f t="shared" si="156"/>
        <v>0.26319251155976531</v>
      </c>
      <c r="K1428" s="90">
        <f t="shared" si="157"/>
        <v>6.9270298141137193E-2</v>
      </c>
      <c r="L1428" s="91">
        <f t="shared" si="158"/>
        <v>3.1751907226752144E-3</v>
      </c>
    </row>
    <row r="1429" spans="4:12" x14ac:dyDescent="0.3">
      <c r="D1429" s="199">
        <v>45534</v>
      </c>
      <c r="E1429" s="137">
        <v>82.95</v>
      </c>
      <c r="F1429" s="200">
        <f t="shared" si="159"/>
        <v>83.100164620448268</v>
      </c>
      <c r="G1429" s="90">
        <f t="shared" si="160"/>
        <v>0.24207298644918479</v>
      </c>
      <c r="H1429" s="90">
        <f t="shared" si="154"/>
        <v>83.342237606897456</v>
      </c>
      <c r="I1429" s="90">
        <f t="shared" si="155"/>
        <v>-0.39223760689745291</v>
      </c>
      <c r="J1429" s="90">
        <f t="shared" si="156"/>
        <v>0.39223760689745291</v>
      </c>
      <c r="K1429" s="90">
        <f t="shared" si="157"/>
        <v>0.15385034026464078</v>
      </c>
      <c r="L1429" s="91">
        <f t="shared" si="158"/>
        <v>4.7286028559066053E-3</v>
      </c>
    </row>
    <row r="1430" spans="4:12" x14ac:dyDescent="0.3">
      <c r="D1430" s="199">
        <v>45538</v>
      </c>
      <c r="E1430" s="137">
        <v>81.319999999999993</v>
      </c>
      <c r="F1430" s="200">
        <f t="shared" si="159"/>
        <v>82.817658389159348</v>
      </c>
      <c r="G1430" s="90">
        <f t="shared" si="160"/>
        <v>0.18961506467537431</v>
      </c>
      <c r="H1430" s="90">
        <f t="shared" si="154"/>
        <v>83.007273453834728</v>
      </c>
      <c r="I1430" s="90">
        <f t="shared" si="155"/>
        <v>-1.6872734538347345</v>
      </c>
      <c r="J1430" s="90">
        <f t="shared" si="156"/>
        <v>1.6872734538347345</v>
      </c>
      <c r="K1430" s="90">
        <f t="shared" si="157"/>
        <v>2.8468917080153937</v>
      </c>
      <c r="L1430" s="91">
        <f t="shared" si="158"/>
        <v>2.0748566820397621E-2</v>
      </c>
    </row>
    <row r="1431" spans="4:12" x14ac:dyDescent="0.3">
      <c r="D1431" s="199">
        <v>45539</v>
      </c>
      <c r="E1431" s="137">
        <v>81.02</v>
      </c>
      <c r="F1431" s="200">
        <f t="shared" si="159"/>
        <v>81.411692051740289</v>
      </c>
      <c r="G1431" s="90">
        <f t="shared" si="160"/>
        <v>3.0056924465930973E-2</v>
      </c>
      <c r="H1431" s="90">
        <f t="shared" si="154"/>
        <v>81.441748976206213</v>
      </c>
      <c r="I1431" s="90">
        <f t="shared" si="155"/>
        <v>-0.42174897620621721</v>
      </c>
      <c r="J1431" s="90">
        <f t="shared" si="156"/>
        <v>0.42174897620621721</v>
      </c>
      <c r="K1431" s="90">
        <f t="shared" si="157"/>
        <v>0.17787219893099238</v>
      </c>
      <c r="L1431" s="91">
        <f t="shared" si="158"/>
        <v>5.205492177316925E-3</v>
      </c>
    </row>
    <row r="1432" spans="4:12" x14ac:dyDescent="0.3">
      <c r="D1432" s="199">
        <v>45540</v>
      </c>
      <c r="E1432" s="137">
        <v>80.83</v>
      </c>
      <c r="F1432" s="200">
        <f t="shared" si="159"/>
        <v>81.006045539572739</v>
      </c>
      <c r="G1432" s="90">
        <f t="shared" si="160"/>
        <v>-1.3513419197417133E-2</v>
      </c>
      <c r="H1432" s="90">
        <f t="shared" si="154"/>
        <v>80.992532120375316</v>
      </c>
      <c r="I1432" s="90">
        <f t="shared" si="155"/>
        <v>-0.16253212037531739</v>
      </c>
      <c r="J1432" s="90">
        <f t="shared" si="156"/>
        <v>0.16253212037531739</v>
      </c>
      <c r="K1432" s="90">
        <f t="shared" si="157"/>
        <v>2.6416690153696663E-2</v>
      </c>
      <c r="L1432" s="91">
        <f t="shared" si="158"/>
        <v>2.0107895629755956E-3</v>
      </c>
    </row>
    <row r="1433" spans="4:12" x14ac:dyDescent="0.3">
      <c r="D1433" s="199">
        <v>45541</v>
      </c>
      <c r="E1433" s="137">
        <v>80.63</v>
      </c>
      <c r="F1433" s="200">
        <f t="shared" si="159"/>
        <v>80.779189264642071</v>
      </c>
      <c r="G1433" s="90">
        <f t="shared" si="160"/>
        <v>-3.4847704770742241E-2</v>
      </c>
      <c r="H1433" s="90">
        <f t="shared" si="154"/>
        <v>80.74434155987133</v>
      </c>
      <c r="I1433" s="90">
        <f t="shared" si="155"/>
        <v>-0.11434155987133465</v>
      </c>
      <c r="J1433" s="90">
        <f t="shared" si="156"/>
        <v>0.11434155987133465</v>
      </c>
      <c r="K1433" s="90">
        <f t="shared" si="157"/>
        <v>1.3073992313810007E-2</v>
      </c>
      <c r="L1433" s="91">
        <f t="shared" si="158"/>
        <v>1.4181019455703171E-3</v>
      </c>
    </row>
    <row r="1434" spans="4:12" x14ac:dyDescent="0.3">
      <c r="D1434" s="199">
        <v>45544</v>
      </c>
      <c r="E1434" s="137">
        <v>79.489999999999995</v>
      </c>
      <c r="F1434" s="200">
        <f t="shared" si="159"/>
        <v>80.374121836183406</v>
      </c>
      <c r="G1434" s="90">
        <f t="shared" si="160"/>
        <v>-7.1869677139534502E-2</v>
      </c>
      <c r="H1434" s="90">
        <f t="shared" si="154"/>
        <v>80.302252159043874</v>
      </c>
      <c r="I1434" s="90">
        <f t="shared" si="155"/>
        <v>-0.81225215904387937</v>
      </c>
      <c r="J1434" s="90">
        <f t="shared" si="156"/>
        <v>0.81225215904387937</v>
      </c>
      <c r="K1434" s="90">
        <f t="shared" si="157"/>
        <v>0.65975356987144351</v>
      </c>
      <c r="L1434" s="91">
        <f t="shared" si="158"/>
        <v>1.0218293609811038E-2</v>
      </c>
    </row>
    <row r="1435" spans="4:12" x14ac:dyDescent="0.3">
      <c r="D1435" s="199">
        <v>45545</v>
      </c>
      <c r="E1435" s="137">
        <v>78.09</v>
      </c>
      <c r="F1435" s="200">
        <f t="shared" si="159"/>
        <v>79.152504258288374</v>
      </c>
      <c r="G1435" s="90">
        <f t="shared" si="160"/>
        <v>-0.18684446721508421</v>
      </c>
      <c r="H1435" s="90">
        <f t="shared" si="154"/>
        <v>78.965659791073293</v>
      </c>
      <c r="I1435" s="90">
        <f t="shared" si="155"/>
        <v>-0.87565979107328928</v>
      </c>
      <c r="J1435" s="90">
        <f t="shared" si="156"/>
        <v>0.87565979107328928</v>
      </c>
      <c r="K1435" s="90">
        <f t="shared" si="157"/>
        <v>0.76678006970251666</v>
      </c>
      <c r="L1435" s="91">
        <f t="shared" si="158"/>
        <v>1.1213468959832107E-2</v>
      </c>
    </row>
    <row r="1436" spans="4:12" x14ac:dyDescent="0.3">
      <c r="D1436" s="199">
        <v>45546</v>
      </c>
      <c r="E1436" s="137">
        <v>78.400000000000006</v>
      </c>
      <c r="F1436" s="200">
        <f t="shared" si="159"/>
        <v>78.00252442622795</v>
      </c>
      <c r="G1436" s="90">
        <f t="shared" si="160"/>
        <v>-0.28315800369961819</v>
      </c>
      <c r="H1436" s="90">
        <f t="shared" si="154"/>
        <v>77.719366422528338</v>
      </c>
      <c r="I1436" s="90">
        <f t="shared" si="155"/>
        <v>0.68063357747166719</v>
      </c>
      <c r="J1436" s="90">
        <f t="shared" si="156"/>
        <v>0.68063357747166719</v>
      </c>
      <c r="K1436" s="90">
        <f t="shared" si="157"/>
        <v>0.46326206678187998</v>
      </c>
      <c r="L1436" s="91">
        <f t="shared" si="158"/>
        <v>8.6815507330569794E-3</v>
      </c>
    </row>
    <row r="1437" spans="4:12" x14ac:dyDescent="0.3">
      <c r="D1437" s="199">
        <v>45547</v>
      </c>
      <c r="E1437" s="137">
        <v>78.400000000000006</v>
      </c>
      <c r="F1437" s="200">
        <f t="shared" si="159"/>
        <v>78.173473597040328</v>
      </c>
      <c r="G1437" s="90">
        <f t="shared" si="160"/>
        <v>-0.23774728624841862</v>
      </c>
      <c r="H1437" s="90">
        <f t="shared" si="154"/>
        <v>77.935726310791907</v>
      </c>
      <c r="I1437" s="90">
        <f t="shared" si="155"/>
        <v>0.46427368920809897</v>
      </c>
      <c r="J1437" s="90">
        <f t="shared" si="156"/>
        <v>0.46427368920809897</v>
      </c>
      <c r="K1437" s="90">
        <f t="shared" si="157"/>
        <v>0.21555005849089848</v>
      </c>
      <c r="L1437" s="91">
        <f t="shared" si="158"/>
        <v>5.9218582807155475E-3</v>
      </c>
    </row>
    <row r="1438" spans="4:12" x14ac:dyDescent="0.3">
      <c r="D1438" s="199">
        <v>45548</v>
      </c>
      <c r="E1438" s="137">
        <v>79.010000000000005</v>
      </c>
      <c r="F1438" s="200">
        <f t="shared" si="159"/>
        <v>78.331802171001272</v>
      </c>
      <c r="G1438" s="90">
        <f t="shared" si="160"/>
        <v>-0.1981397002274824</v>
      </c>
      <c r="H1438" s="90">
        <f t="shared" si="154"/>
        <v>78.133662470773785</v>
      </c>
      <c r="I1438" s="90">
        <f t="shared" si="155"/>
        <v>0.87633752922621966</v>
      </c>
      <c r="J1438" s="90">
        <f t="shared" si="156"/>
        <v>0.87633752922621966</v>
      </c>
      <c r="K1438" s="90">
        <f t="shared" si="157"/>
        <v>0.76796746513031544</v>
      </c>
      <c r="L1438" s="91">
        <f t="shared" si="158"/>
        <v>1.1091476132467025E-2</v>
      </c>
    </row>
    <row r="1439" spans="4:12" x14ac:dyDescent="0.3">
      <c r="D1439" s="199">
        <v>45551</v>
      </c>
      <c r="E1439" s="137">
        <v>79.8</v>
      </c>
      <c r="F1439" s="200">
        <f t="shared" si="159"/>
        <v>79.009488239818012</v>
      </c>
      <c r="G1439" s="90">
        <f t="shared" si="160"/>
        <v>-0.11055712332306013</v>
      </c>
      <c r="H1439" s="90">
        <f t="shared" si="154"/>
        <v>78.89893111649495</v>
      </c>
      <c r="I1439" s="90">
        <f t="shared" si="155"/>
        <v>0.90106888350504732</v>
      </c>
      <c r="J1439" s="90">
        <f t="shared" si="156"/>
        <v>0.90106888350504732</v>
      </c>
      <c r="K1439" s="90">
        <f t="shared" si="157"/>
        <v>0.81192513282103251</v>
      </c>
      <c r="L1439" s="91">
        <f t="shared" si="158"/>
        <v>1.1291590018860242E-2</v>
      </c>
    </row>
    <row r="1440" spans="4:12" x14ac:dyDescent="0.3">
      <c r="D1440" s="199">
        <v>45552</v>
      </c>
      <c r="E1440" s="137">
        <v>80.64</v>
      </c>
      <c r="F1440" s="200">
        <f t="shared" si="159"/>
        <v>79.879554301341557</v>
      </c>
      <c r="G1440" s="90">
        <f t="shared" si="160"/>
        <v>-1.2494804838399612E-2</v>
      </c>
      <c r="H1440" s="90">
        <f t="shared" si="154"/>
        <v>79.86705949650316</v>
      </c>
      <c r="I1440" s="90">
        <f t="shared" si="155"/>
        <v>0.77294050349684085</v>
      </c>
      <c r="J1440" s="90">
        <f t="shared" si="156"/>
        <v>0.77294050349684085</v>
      </c>
      <c r="K1440" s="90">
        <f t="shared" si="157"/>
        <v>0.59743702194594983</v>
      </c>
      <c r="L1440" s="91">
        <f t="shared" si="158"/>
        <v>9.5850756882048718E-3</v>
      </c>
    </row>
    <row r="1441" spans="4:12" x14ac:dyDescent="0.3">
      <c r="D1441" s="199">
        <v>45553</v>
      </c>
      <c r="E1441" s="137">
        <v>80.900000000000006</v>
      </c>
      <c r="F1441" s="200">
        <f t="shared" si="159"/>
        <v>80.682004156129295</v>
      </c>
      <c r="G1441" s="90">
        <f t="shared" si="160"/>
        <v>6.8999661124214212E-2</v>
      </c>
      <c r="H1441" s="90">
        <f t="shared" si="154"/>
        <v>80.751003817253505</v>
      </c>
      <c r="I1441" s="90">
        <f t="shared" si="155"/>
        <v>0.14899618274650095</v>
      </c>
      <c r="J1441" s="90">
        <f t="shared" si="156"/>
        <v>0.14899618274650095</v>
      </c>
      <c r="K1441" s="90">
        <f t="shared" si="157"/>
        <v>2.2199862473028707E-2</v>
      </c>
      <c r="L1441" s="91">
        <f t="shared" si="158"/>
        <v>1.8417327904388249E-3</v>
      </c>
    </row>
    <row r="1442" spans="4:12" x14ac:dyDescent="0.3">
      <c r="D1442" s="199">
        <v>45554</v>
      </c>
      <c r="E1442" s="137">
        <v>80.98</v>
      </c>
      <c r="F1442" s="200">
        <f t="shared" si="159"/>
        <v>80.971199728899379</v>
      </c>
      <c r="G1442" s="90">
        <f t="shared" si="160"/>
        <v>9.1019252288801117E-2</v>
      </c>
      <c r="H1442" s="90">
        <f t="shared" si="154"/>
        <v>81.062218981188181</v>
      </c>
      <c r="I1442" s="90">
        <f t="shared" si="155"/>
        <v>-8.2218981188177054E-2</v>
      </c>
      <c r="J1442" s="90">
        <f t="shared" si="156"/>
        <v>8.2218981188177054E-2</v>
      </c>
      <c r="K1442" s="90">
        <f t="shared" si="157"/>
        <v>6.7599608676218127E-3</v>
      </c>
      <c r="L1442" s="91">
        <f t="shared" si="158"/>
        <v>1.0152998417902821E-3</v>
      </c>
    </row>
    <row r="1443" spans="4:12" x14ac:dyDescent="0.3">
      <c r="D1443" s="199">
        <v>45555</v>
      </c>
      <c r="E1443" s="137">
        <v>86.52</v>
      </c>
      <c r="F1443" s="200">
        <f t="shared" si="159"/>
        <v>82.160815401831044</v>
      </c>
      <c r="G1443" s="90">
        <f t="shared" si="160"/>
        <v>0.20087889435308759</v>
      </c>
      <c r="H1443" s="90">
        <f t="shared" si="154"/>
        <v>82.361694296184126</v>
      </c>
      <c r="I1443" s="90">
        <f t="shared" si="155"/>
        <v>4.1583057038158699</v>
      </c>
      <c r="J1443" s="90">
        <f t="shared" si="156"/>
        <v>4.1583057038158699</v>
      </c>
      <c r="K1443" s="90">
        <f t="shared" si="157"/>
        <v>17.291506326387598</v>
      </c>
      <c r="L1443" s="91">
        <f t="shared" si="158"/>
        <v>4.8061785758389625E-2</v>
      </c>
    </row>
    <row r="1444" spans="4:12" x14ac:dyDescent="0.3">
      <c r="D1444" s="199">
        <v>45558</v>
      </c>
      <c r="E1444" s="137">
        <v>86.2</v>
      </c>
      <c r="F1444" s="200">
        <f t="shared" si="159"/>
        <v>86.616703115482466</v>
      </c>
      <c r="G1444" s="90">
        <f t="shared" si="160"/>
        <v>0.62637977628292096</v>
      </c>
      <c r="H1444" s="90">
        <f t="shared" si="154"/>
        <v>87.243082891765383</v>
      </c>
      <c r="I1444" s="90">
        <f t="shared" si="155"/>
        <v>-1.0430828917653798</v>
      </c>
      <c r="J1444" s="90">
        <f t="shared" si="156"/>
        <v>1.0430828917653798</v>
      </c>
      <c r="K1444" s="90">
        <f t="shared" si="157"/>
        <v>1.0880219190936271</v>
      </c>
      <c r="L1444" s="91">
        <f t="shared" si="158"/>
        <v>1.2100729602846633E-2</v>
      </c>
    </row>
    <row r="1445" spans="4:12" x14ac:dyDescent="0.3">
      <c r="D1445" s="199">
        <v>45559</v>
      </c>
      <c r="E1445" s="137">
        <v>87.46</v>
      </c>
      <c r="F1445" s="200">
        <f t="shared" si="159"/>
        <v>86.953103821026346</v>
      </c>
      <c r="G1445" s="90">
        <f t="shared" si="160"/>
        <v>0.59738186920901692</v>
      </c>
      <c r="H1445" s="90">
        <f t="shared" si="154"/>
        <v>87.550485690235362</v>
      </c>
      <c r="I1445" s="90">
        <f t="shared" si="155"/>
        <v>-9.0485690235368565E-2</v>
      </c>
      <c r="J1445" s="90">
        <f t="shared" si="156"/>
        <v>9.0485690235368565E-2</v>
      </c>
      <c r="K1445" s="90">
        <f t="shared" si="157"/>
        <v>8.187660137371074E-3</v>
      </c>
      <c r="L1445" s="91">
        <f t="shared" si="158"/>
        <v>1.0345951318930778E-3</v>
      </c>
    </row>
    <row r="1446" spans="4:12" x14ac:dyDescent="0.3">
      <c r="D1446" s="199">
        <v>45560</v>
      </c>
      <c r="E1446" s="137">
        <v>88</v>
      </c>
      <c r="F1446" s="200">
        <f t="shared" si="159"/>
        <v>88.045905495367208</v>
      </c>
      <c r="G1446" s="90">
        <f t="shared" si="160"/>
        <v>0.64692384972220141</v>
      </c>
      <c r="H1446" s="90">
        <f t="shared" si="154"/>
        <v>88.692829345089407</v>
      </c>
      <c r="I1446" s="90">
        <f t="shared" si="155"/>
        <v>-0.69282934508940741</v>
      </c>
      <c r="J1446" s="90">
        <f t="shared" si="156"/>
        <v>0.69282934508940741</v>
      </c>
      <c r="K1446" s="90">
        <f t="shared" si="157"/>
        <v>0.48001250141701718</v>
      </c>
      <c r="L1446" s="91">
        <f t="shared" si="158"/>
        <v>7.8730607396523562E-3</v>
      </c>
    </row>
    <row r="1447" spans="4:12" x14ac:dyDescent="0.3">
      <c r="D1447" s="199">
        <v>45561</v>
      </c>
      <c r="E1447" s="137">
        <v>89.39</v>
      </c>
      <c r="F1447" s="200">
        <f t="shared" si="159"/>
        <v>88.795539079777768</v>
      </c>
      <c r="G1447" s="90">
        <f t="shared" si="160"/>
        <v>0.65719482319103739</v>
      </c>
      <c r="H1447" s="90">
        <f t="shared" si="154"/>
        <v>89.452733902968802</v>
      </c>
      <c r="I1447" s="90">
        <f t="shared" si="155"/>
        <v>-6.2733902968801658E-2</v>
      </c>
      <c r="J1447" s="90">
        <f t="shared" si="156"/>
        <v>6.2733902968801658E-2</v>
      </c>
      <c r="K1447" s="90">
        <f t="shared" si="157"/>
        <v>3.9355425816990216E-3</v>
      </c>
      <c r="L1447" s="91">
        <f t="shared" si="158"/>
        <v>7.018000108379199E-4</v>
      </c>
    </row>
    <row r="1448" spans="4:12" x14ac:dyDescent="0.3">
      <c r="D1448" s="199">
        <v>45562</v>
      </c>
      <c r="E1448" s="137">
        <v>89.44</v>
      </c>
      <c r="F1448" s="200">
        <f t="shared" si="159"/>
        <v>89.925755858552833</v>
      </c>
      <c r="G1448" s="90">
        <f t="shared" si="160"/>
        <v>0.70449701874944015</v>
      </c>
      <c r="H1448" s="90">
        <f t="shared" si="154"/>
        <v>90.630252877302269</v>
      </c>
      <c r="I1448" s="90">
        <f t="shared" si="155"/>
        <v>-1.1902528773022709</v>
      </c>
      <c r="J1448" s="90">
        <f t="shared" si="156"/>
        <v>1.1902528773022709</v>
      </c>
      <c r="K1448" s="90">
        <f t="shared" si="157"/>
        <v>1.4167019119263349</v>
      </c>
      <c r="L1448" s="91">
        <f t="shared" si="158"/>
        <v>1.3307836284685497E-2</v>
      </c>
    </row>
    <row r="1449" spans="4:12" x14ac:dyDescent="0.3">
      <c r="D1449" s="199">
        <v>45565</v>
      </c>
      <c r="E1449" s="137">
        <v>88.4</v>
      </c>
      <c r="F1449" s="200">
        <f t="shared" si="159"/>
        <v>89.795597614999551</v>
      </c>
      <c r="G1449" s="90">
        <f t="shared" si="160"/>
        <v>0.62103149251916789</v>
      </c>
      <c r="H1449" s="90">
        <f t="shared" si="154"/>
        <v>90.416629107518716</v>
      </c>
      <c r="I1449" s="90">
        <f t="shared" si="155"/>
        <v>-2.0166291075187104</v>
      </c>
      <c r="J1449" s="90">
        <f t="shared" si="156"/>
        <v>2.0166291075187104</v>
      </c>
      <c r="K1449" s="90">
        <f t="shared" si="157"/>
        <v>4.0667929572917103</v>
      </c>
      <c r="L1449" s="91">
        <f t="shared" si="158"/>
        <v>2.2812546465143781E-2</v>
      </c>
    </row>
    <row r="1450" spans="4:12" x14ac:dyDescent="0.3">
      <c r="D1450" s="199">
        <v>45566</v>
      </c>
      <c r="E1450" s="137">
        <v>89.13</v>
      </c>
      <c r="F1450" s="200">
        <f t="shared" si="159"/>
        <v>89.042825194015336</v>
      </c>
      <c r="G1450" s="90">
        <f t="shared" si="160"/>
        <v>0.4836511011688297</v>
      </c>
      <c r="H1450" s="90">
        <f t="shared" si="154"/>
        <v>89.526476295184167</v>
      </c>
      <c r="I1450" s="90">
        <f t="shared" si="155"/>
        <v>-0.39647629518417205</v>
      </c>
      <c r="J1450" s="90">
        <f t="shared" si="156"/>
        <v>0.39647629518417205</v>
      </c>
      <c r="K1450" s="90">
        <f t="shared" si="157"/>
        <v>0.15719345264296672</v>
      </c>
      <c r="L1450" s="91">
        <f t="shared" si="158"/>
        <v>4.448292327882554E-3</v>
      </c>
    </row>
    <row r="1451" spans="4:12" x14ac:dyDescent="0.3">
      <c r="D1451" s="199">
        <v>45567</v>
      </c>
      <c r="E1451" s="137">
        <v>83.1</v>
      </c>
      <c r="F1451" s="200">
        <f t="shared" si="159"/>
        <v>88.310920880935072</v>
      </c>
      <c r="G1451" s="90">
        <f t="shared" si="160"/>
        <v>0.36209555974392038</v>
      </c>
      <c r="H1451" s="90">
        <f t="shared" si="154"/>
        <v>88.673016440678992</v>
      </c>
      <c r="I1451" s="90">
        <f t="shared" si="155"/>
        <v>-5.5730164406789982</v>
      </c>
      <c r="J1451" s="90">
        <f t="shared" si="156"/>
        <v>5.5730164406789982</v>
      </c>
      <c r="K1451" s="90">
        <f t="shared" si="157"/>
        <v>31.058512248078408</v>
      </c>
      <c r="L1451" s="91">
        <f t="shared" si="158"/>
        <v>6.7063976422129939E-2</v>
      </c>
    </row>
    <row r="1452" spans="4:12" x14ac:dyDescent="0.3">
      <c r="D1452" s="199">
        <v>45568</v>
      </c>
      <c r="E1452" s="137">
        <v>82.1</v>
      </c>
      <c r="F1452" s="200">
        <f t="shared" si="159"/>
        <v>83.189676447795136</v>
      </c>
      <c r="G1452" s="90">
        <f t="shared" si="160"/>
        <v>-0.18623843954446517</v>
      </c>
      <c r="H1452" s="90">
        <f t="shared" si="154"/>
        <v>83.003438008250669</v>
      </c>
      <c r="I1452" s="90">
        <f t="shared" si="155"/>
        <v>-0.90343800825067433</v>
      </c>
      <c r="J1452" s="90">
        <f t="shared" si="156"/>
        <v>0.90343800825067433</v>
      </c>
      <c r="K1452" s="90">
        <f t="shared" si="157"/>
        <v>0.81620023475194547</v>
      </c>
      <c r="L1452" s="91">
        <f t="shared" si="158"/>
        <v>1.1004117031067897E-2</v>
      </c>
    </row>
    <row r="1453" spans="4:12" x14ac:dyDescent="0.3">
      <c r="D1453" s="199">
        <v>45569</v>
      </c>
      <c r="E1453" s="137">
        <v>82.25</v>
      </c>
      <c r="F1453" s="200">
        <f t="shared" si="159"/>
        <v>81.98100924836443</v>
      </c>
      <c r="G1453" s="90">
        <f t="shared" si="160"/>
        <v>-0.28848131553308931</v>
      </c>
      <c r="H1453" s="90">
        <f t="shared" si="154"/>
        <v>81.692527932831339</v>
      </c>
      <c r="I1453" s="90">
        <f t="shared" si="155"/>
        <v>0.5574720671686606</v>
      </c>
      <c r="J1453" s="90">
        <f t="shared" si="156"/>
        <v>0.5574720671686606</v>
      </c>
      <c r="K1453" s="90">
        <f t="shared" si="157"/>
        <v>0.31077510567329963</v>
      </c>
      <c r="L1453" s="91">
        <f t="shared" si="158"/>
        <v>6.7777758926280927E-3</v>
      </c>
    </row>
    <row r="1454" spans="4:12" x14ac:dyDescent="0.3">
      <c r="D1454" s="199">
        <v>45572</v>
      </c>
      <c r="E1454" s="137">
        <v>80.83</v>
      </c>
      <c r="F1454" s="200">
        <f t="shared" si="159"/>
        <v>81.735214947573525</v>
      </c>
      <c r="G1454" s="90">
        <f t="shared" si="160"/>
        <v>-0.28421261405887094</v>
      </c>
      <c r="H1454" s="90">
        <f t="shared" si="154"/>
        <v>81.451002333514651</v>
      </c>
      <c r="I1454" s="90">
        <f t="shared" si="155"/>
        <v>-0.62100233351465306</v>
      </c>
      <c r="J1454" s="90">
        <f t="shared" si="156"/>
        <v>0.62100233351465306</v>
      </c>
      <c r="K1454" s="90">
        <f t="shared" si="157"/>
        <v>0.38564389823064438</v>
      </c>
      <c r="L1454" s="91">
        <f t="shared" si="158"/>
        <v>7.682819912342609E-3</v>
      </c>
    </row>
    <row r="1455" spans="4:12" x14ac:dyDescent="0.3">
      <c r="D1455" s="199">
        <v>45573</v>
      </c>
      <c r="E1455" s="137">
        <v>80.77</v>
      </c>
      <c r="F1455" s="200">
        <f t="shared" si="159"/>
        <v>80.590629908752902</v>
      </c>
      <c r="G1455" s="90">
        <f t="shared" si="160"/>
        <v>-0.37024985653504611</v>
      </c>
      <c r="H1455" s="90">
        <f t="shared" si="154"/>
        <v>80.220380052217862</v>
      </c>
      <c r="I1455" s="90">
        <f t="shared" si="155"/>
        <v>0.54961994778213352</v>
      </c>
      <c r="J1455" s="90">
        <f t="shared" si="156"/>
        <v>0.54961994778213352</v>
      </c>
      <c r="K1455" s="90">
        <f t="shared" si="157"/>
        <v>0.30208208700003519</v>
      </c>
      <c r="L1455" s="91">
        <f t="shared" si="158"/>
        <v>6.8047535939350446E-3</v>
      </c>
    </row>
    <row r="1456" spans="4:12" x14ac:dyDescent="0.3">
      <c r="D1456" s="199">
        <v>45574</v>
      </c>
      <c r="E1456" s="137">
        <v>82.45</v>
      </c>
      <c r="F1456" s="200">
        <f t="shared" si="159"/>
        <v>80.809800114771974</v>
      </c>
      <c r="G1456" s="90">
        <f t="shared" si="160"/>
        <v>-0.31130785027963431</v>
      </c>
      <c r="H1456" s="90">
        <f t="shared" si="154"/>
        <v>80.498492264492342</v>
      </c>
      <c r="I1456" s="90">
        <f t="shared" si="155"/>
        <v>1.9515077355076613</v>
      </c>
      <c r="J1456" s="90">
        <f t="shared" si="156"/>
        <v>1.9515077355076613</v>
      </c>
      <c r="K1456" s="90">
        <f t="shared" si="157"/>
        <v>3.8083824417462404</v>
      </c>
      <c r="L1456" s="91">
        <f t="shared" si="158"/>
        <v>2.3668984057097164E-2</v>
      </c>
    </row>
    <row r="1457" spans="4:12" x14ac:dyDescent="0.3">
      <c r="D1457" s="199">
        <v>45575</v>
      </c>
      <c r="E1457" s="137">
        <v>82.1</v>
      </c>
      <c r="F1457" s="200">
        <f t="shared" si="159"/>
        <v>82.130953719776301</v>
      </c>
      <c r="G1457" s="90">
        <f t="shared" si="160"/>
        <v>-0.14806170475123825</v>
      </c>
      <c r="H1457" s="90">
        <f t="shared" si="154"/>
        <v>81.982892015025058</v>
      </c>
      <c r="I1457" s="90">
        <f t="shared" si="155"/>
        <v>0.11710798497493613</v>
      </c>
      <c r="J1457" s="90">
        <f t="shared" si="156"/>
        <v>0.11710798497493613</v>
      </c>
      <c r="K1457" s="90">
        <f t="shared" si="157"/>
        <v>1.3714280144889866E-2</v>
      </c>
      <c r="L1457" s="91">
        <f t="shared" si="158"/>
        <v>1.4264066379407569E-3</v>
      </c>
    </row>
    <row r="1458" spans="4:12" x14ac:dyDescent="0.3">
      <c r="D1458" s="199">
        <v>45576</v>
      </c>
      <c r="E1458" s="137">
        <v>82.15</v>
      </c>
      <c r="F1458" s="200">
        <f t="shared" si="159"/>
        <v>81.991550636199008</v>
      </c>
      <c r="G1458" s="90">
        <f t="shared" si="160"/>
        <v>-0.14719584263384369</v>
      </c>
      <c r="H1458" s="90">
        <f t="shared" si="154"/>
        <v>81.844354793565159</v>
      </c>
      <c r="I1458" s="90">
        <f t="shared" si="155"/>
        <v>0.30564520643484627</v>
      </c>
      <c r="J1458" s="90">
        <f t="shared" si="156"/>
        <v>0.30564520643484627</v>
      </c>
      <c r="K1458" s="90">
        <f t="shared" si="157"/>
        <v>9.34189922165998E-2</v>
      </c>
      <c r="L1458" s="91">
        <f t="shared" si="158"/>
        <v>3.7205746370644706E-3</v>
      </c>
    </row>
    <row r="1459" spans="4:12" x14ac:dyDescent="0.3">
      <c r="D1459" s="199">
        <v>45579</v>
      </c>
      <c r="E1459" s="137">
        <v>81.599999999999994</v>
      </c>
      <c r="F1459" s="200">
        <f t="shared" si="159"/>
        <v>81.922243325892936</v>
      </c>
      <c r="G1459" s="90">
        <f t="shared" si="160"/>
        <v>-0.13940698940106658</v>
      </c>
      <c r="H1459" s="90">
        <f t="shared" si="154"/>
        <v>81.782836336491869</v>
      </c>
      <c r="I1459" s="90">
        <f t="shared" si="155"/>
        <v>-0.18283633649187436</v>
      </c>
      <c r="J1459" s="90">
        <f t="shared" si="156"/>
        <v>0.18283633649187436</v>
      </c>
      <c r="K1459" s="90">
        <f t="shared" si="157"/>
        <v>3.3429125941769909E-2</v>
      </c>
      <c r="L1459" s="91">
        <f t="shared" si="158"/>
        <v>2.2406413785768919E-3</v>
      </c>
    </row>
    <row r="1460" spans="4:12" x14ac:dyDescent="0.3">
      <c r="D1460" s="199">
        <v>45580</v>
      </c>
      <c r="E1460" s="137">
        <v>82.12</v>
      </c>
      <c r="F1460" s="200">
        <f t="shared" si="159"/>
        <v>81.592474408479148</v>
      </c>
      <c r="G1460" s="90">
        <f t="shared" si="160"/>
        <v>-0.15844318220233863</v>
      </c>
      <c r="H1460" s="90">
        <f t="shared" si="154"/>
        <v>81.434031226276815</v>
      </c>
      <c r="I1460" s="90">
        <f t="shared" si="155"/>
        <v>0.68596877372318943</v>
      </c>
      <c r="J1460" s="90">
        <f t="shared" si="156"/>
        <v>0.68596877372318943</v>
      </c>
      <c r="K1460" s="90">
        <f t="shared" si="157"/>
        <v>0.47055315852329627</v>
      </c>
      <c r="L1460" s="91">
        <f t="shared" si="158"/>
        <v>8.3532485840622193E-3</v>
      </c>
    </row>
    <row r="1461" spans="4:12" x14ac:dyDescent="0.3">
      <c r="D1461" s="199">
        <v>45581</v>
      </c>
      <c r="E1461" s="137">
        <v>83.94</v>
      </c>
      <c r="F1461" s="200">
        <f t="shared" si="159"/>
        <v>82.357245454238139</v>
      </c>
      <c r="G1461" s="90">
        <f t="shared" si="160"/>
        <v>-6.6121759406205682E-2</v>
      </c>
      <c r="H1461" s="90">
        <f t="shared" si="154"/>
        <v>82.291123694831938</v>
      </c>
      <c r="I1461" s="90">
        <f t="shared" si="155"/>
        <v>1.6488763051680593</v>
      </c>
      <c r="J1461" s="90">
        <f t="shared" si="156"/>
        <v>1.6488763051680593</v>
      </c>
      <c r="K1461" s="90">
        <f t="shared" si="157"/>
        <v>2.7187930697446707</v>
      </c>
      <c r="L1461" s="91">
        <f t="shared" si="158"/>
        <v>1.9643510902645454E-2</v>
      </c>
    </row>
    <row r="1462" spans="4:12" x14ac:dyDescent="0.3">
      <c r="D1462" s="199">
        <v>45582</v>
      </c>
      <c r="E1462" s="137">
        <v>83.4</v>
      </c>
      <c r="F1462" s="200">
        <f t="shared" si="159"/>
        <v>83.779102592475041</v>
      </c>
      <c r="G1462" s="90">
        <f t="shared" si="160"/>
        <v>8.2676130358105102E-2</v>
      </c>
      <c r="H1462" s="90">
        <f t="shared" si="154"/>
        <v>83.861778722833151</v>
      </c>
      <c r="I1462" s="90">
        <f t="shared" si="155"/>
        <v>-0.46177872283314514</v>
      </c>
      <c r="J1462" s="90">
        <f t="shared" si="156"/>
        <v>0.46177872283314514</v>
      </c>
      <c r="K1462" s="90">
        <f t="shared" si="157"/>
        <v>0.21323958886141067</v>
      </c>
      <c r="L1462" s="91">
        <f t="shared" si="158"/>
        <v>5.5369151418842343E-3</v>
      </c>
    </row>
    <row r="1463" spans="4:12" x14ac:dyDescent="0.3">
      <c r="D1463" s="199">
        <v>45583</v>
      </c>
      <c r="E1463" s="137">
        <v>82.92</v>
      </c>
      <c r="F1463" s="200">
        <f t="shared" si="159"/>
        <v>83.370140904286501</v>
      </c>
      <c r="G1463" s="90">
        <f t="shared" si="160"/>
        <v>3.3512348503440537E-2</v>
      </c>
      <c r="H1463" s="90">
        <f t="shared" si="154"/>
        <v>83.403653252789937</v>
      </c>
      <c r="I1463" s="90">
        <f t="shared" si="155"/>
        <v>-0.4836532527899351</v>
      </c>
      <c r="J1463" s="90">
        <f t="shared" si="156"/>
        <v>0.4836532527899351</v>
      </c>
      <c r="K1463" s="90">
        <f t="shared" si="157"/>
        <v>0.23392046893428486</v>
      </c>
      <c r="L1463" s="91">
        <f t="shared" si="158"/>
        <v>5.8327695705491451E-3</v>
      </c>
    </row>
    <row r="1464" spans="4:12" x14ac:dyDescent="0.3">
      <c r="D1464" s="199">
        <v>45586</v>
      </c>
      <c r="E1464" s="137">
        <v>81.48</v>
      </c>
      <c r="F1464" s="200">
        <f t="shared" si="159"/>
        <v>82.658809878802757</v>
      </c>
      <c r="G1464" s="90">
        <f t="shared" si="160"/>
        <v>-4.0971988895277964E-2</v>
      </c>
      <c r="H1464" s="90">
        <f t="shared" si="154"/>
        <v>82.617837889907477</v>
      </c>
      <c r="I1464" s="90">
        <f t="shared" si="155"/>
        <v>-1.1378378899074733</v>
      </c>
      <c r="J1464" s="90">
        <f t="shared" si="156"/>
        <v>1.1378378899074733</v>
      </c>
      <c r="K1464" s="90">
        <f t="shared" si="157"/>
        <v>1.2946750637090911</v>
      </c>
      <c r="L1464" s="91">
        <f t="shared" si="158"/>
        <v>1.3964628005737275E-2</v>
      </c>
    </row>
    <row r="1465" spans="4:12" x14ac:dyDescent="0.3">
      <c r="D1465" s="199">
        <v>45587</v>
      </c>
      <c r="E1465" s="137">
        <v>81.42</v>
      </c>
      <c r="F1465" s="200">
        <f t="shared" si="159"/>
        <v>81.435222408883789</v>
      </c>
      <c r="G1465" s="90">
        <f t="shared" si="160"/>
        <v>-0.15923353699764697</v>
      </c>
      <c r="H1465" s="90">
        <f t="shared" si="154"/>
        <v>81.275988871886142</v>
      </c>
      <c r="I1465" s="90">
        <f t="shared" si="155"/>
        <v>0.14401112811385985</v>
      </c>
      <c r="J1465" s="90">
        <f t="shared" si="156"/>
        <v>0.14401112811385985</v>
      </c>
      <c r="K1465" s="90">
        <f t="shared" si="157"/>
        <v>2.0739205020626556E-2</v>
      </c>
      <c r="L1465" s="91">
        <f t="shared" si="158"/>
        <v>1.7687438972471118E-3</v>
      </c>
    </row>
    <row r="1466" spans="4:12" x14ac:dyDescent="0.3">
      <c r="D1466" s="199">
        <v>45588</v>
      </c>
      <c r="E1466" s="137">
        <v>80.05</v>
      </c>
      <c r="F1466" s="200">
        <f t="shared" si="159"/>
        <v>81.018613170401892</v>
      </c>
      <c r="G1466" s="90">
        <f t="shared" si="160"/>
        <v>-0.18497110714607196</v>
      </c>
      <c r="H1466" s="90">
        <f t="shared" si="154"/>
        <v>80.833642063255823</v>
      </c>
      <c r="I1466" s="90">
        <f t="shared" si="155"/>
        <v>-0.78364206325582586</v>
      </c>
      <c r="J1466" s="90">
        <f t="shared" si="156"/>
        <v>0.78364206325582586</v>
      </c>
      <c r="K1466" s="90">
        <f t="shared" si="157"/>
        <v>0.61409488330384776</v>
      </c>
      <c r="L1466" s="91">
        <f t="shared" si="158"/>
        <v>9.789407411065907E-3</v>
      </c>
    </row>
    <row r="1467" spans="4:12" x14ac:dyDescent="0.3">
      <c r="D1467" s="199">
        <v>45589</v>
      </c>
      <c r="E1467" s="137">
        <v>79.040000000000006</v>
      </c>
      <c r="F1467" s="200">
        <f t="shared" si="159"/>
        <v>79.700023114283155</v>
      </c>
      <c r="G1467" s="90">
        <f t="shared" si="160"/>
        <v>-0.29833300204333846</v>
      </c>
      <c r="H1467" s="90">
        <f t="shared" si="154"/>
        <v>79.40169011223982</v>
      </c>
      <c r="I1467" s="90">
        <f t="shared" si="155"/>
        <v>-0.36169011223981329</v>
      </c>
      <c r="J1467" s="90">
        <f t="shared" si="156"/>
        <v>0.36169011223981329</v>
      </c>
      <c r="K1467" s="90">
        <f t="shared" si="157"/>
        <v>0.13081973729204874</v>
      </c>
      <c r="L1467" s="91">
        <f t="shared" si="158"/>
        <v>4.5760388694308356E-3</v>
      </c>
    </row>
    <row r="1468" spans="4:12" x14ac:dyDescent="0.3">
      <c r="D1468" s="199">
        <v>45590</v>
      </c>
      <c r="E1468" s="137">
        <v>78.849999999999994</v>
      </c>
      <c r="F1468" s="200">
        <f t="shared" si="159"/>
        <v>78.763333598365335</v>
      </c>
      <c r="G1468" s="90">
        <f t="shared" si="160"/>
        <v>-0.36216865343078664</v>
      </c>
      <c r="H1468" s="90">
        <f t="shared" si="154"/>
        <v>78.40116494493455</v>
      </c>
      <c r="I1468" s="90">
        <f t="shared" si="155"/>
        <v>0.44883505506544452</v>
      </c>
      <c r="J1468" s="90">
        <f t="shared" si="156"/>
        <v>0.44883505506544452</v>
      </c>
      <c r="K1468" s="90">
        <f t="shared" si="157"/>
        <v>0.20145290665560062</v>
      </c>
      <c r="L1468" s="91">
        <f t="shared" si="158"/>
        <v>5.6922644903670836E-3</v>
      </c>
    </row>
    <row r="1469" spans="4:12" x14ac:dyDescent="0.3">
      <c r="D1469" s="199">
        <v>45593</v>
      </c>
      <c r="E1469" s="137">
        <v>78.91</v>
      </c>
      <c r="F1469" s="200">
        <f t="shared" si="159"/>
        <v>78.572265077255366</v>
      </c>
      <c r="G1469" s="90">
        <f t="shared" si="160"/>
        <v>-0.34505864019870486</v>
      </c>
      <c r="H1469" s="90">
        <f t="shared" si="154"/>
        <v>78.227206437056665</v>
      </c>
      <c r="I1469" s="90">
        <f t="shared" si="155"/>
        <v>0.68279356294333127</v>
      </c>
      <c r="J1469" s="90">
        <f t="shared" si="156"/>
        <v>0.68279356294333127</v>
      </c>
      <c r="K1469" s="90">
        <f t="shared" si="157"/>
        <v>0.46620704959684889</v>
      </c>
      <c r="L1469" s="91">
        <f t="shared" si="158"/>
        <v>8.6528141293033996E-3</v>
      </c>
    </row>
    <row r="1470" spans="4:12" x14ac:dyDescent="0.3">
      <c r="D1470" s="199">
        <v>45594</v>
      </c>
      <c r="E1470" s="137">
        <v>78.400000000000006</v>
      </c>
      <c r="F1470" s="200">
        <f t="shared" si="159"/>
        <v>78.531953087841046</v>
      </c>
      <c r="G1470" s="90">
        <f t="shared" si="160"/>
        <v>-0.31458397512026637</v>
      </c>
      <c r="H1470" s="90">
        <f t="shared" si="154"/>
        <v>78.217369112720775</v>
      </c>
      <c r="I1470" s="90">
        <f t="shared" si="155"/>
        <v>0.18263088727923105</v>
      </c>
      <c r="J1470" s="90">
        <f t="shared" si="156"/>
        <v>0.18263088727923105</v>
      </c>
      <c r="K1470" s="90">
        <f t="shared" si="157"/>
        <v>3.3354040988399197E-2</v>
      </c>
      <c r="L1470" s="91">
        <f t="shared" si="158"/>
        <v>2.3294756030514162E-3</v>
      </c>
    </row>
    <row r="1471" spans="4:12" x14ac:dyDescent="0.3">
      <c r="D1471" s="199">
        <v>45595</v>
      </c>
      <c r="E1471" s="137">
        <v>76.45</v>
      </c>
      <c r="F1471" s="200">
        <f t="shared" si="159"/>
        <v>77.758332819903799</v>
      </c>
      <c r="G1471" s="90">
        <f t="shared" si="160"/>
        <v>-0.36048760440196442</v>
      </c>
      <c r="H1471" s="90">
        <f t="shared" si="154"/>
        <v>77.397845215501832</v>
      </c>
      <c r="I1471" s="90">
        <f t="shared" si="155"/>
        <v>-0.94784521550182887</v>
      </c>
      <c r="J1471" s="90">
        <f t="shared" si="156"/>
        <v>0.94784521550182887</v>
      </c>
      <c r="K1471" s="90">
        <f t="shared" si="157"/>
        <v>0.89841055254970847</v>
      </c>
      <c r="L1471" s="91">
        <f t="shared" si="158"/>
        <v>1.2398236958820521E-2</v>
      </c>
    </row>
    <row r="1472" spans="4:12" x14ac:dyDescent="0.3">
      <c r="D1472" s="199">
        <v>45596</v>
      </c>
      <c r="E1472" s="137">
        <v>77.13</v>
      </c>
      <c r="F1472" s="200">
        <f t="shared" si="159"/>
        <v>76.297609916478436</v>
      </c>
      <c r="G1472" s="90">
        <f t="shared" si="160"/>
        <v>-0.47051113430430436</v>
      </c>
      <c r="H1472" s="90">
        <f t="shared" si="154"/>
        <v>75.827098782174133</v>
      </c>
      <c r="I1472" s="90">
        <f t="shared" si="155"/>
        <v>1.3029012178258625</v>
      </c>
      <c r="J1472" s="90">
        <f t="shared" si="156"/>
        <v>1.3029012178258625</v>
      </c>
      <c r="K1472" s="90">
        <f t="shared" si="157"/>
        <v>1.6975515834121158</v>
      </c>
      <c r="L1472" s="91">
        <f t="shared" si="158"/>
        <v>1.6892275610344388E-2</v>
      </c>
    </row>
  </sheetData>
  <mergeCells count="4">
    <mergeCell ref="A1:B1"/>
    <mergeCell ref="A3:B3"/>
    <mergeCell ref="A7:B7"/>
    <mergeCell ref="A13:B1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Simple Moving Average </vt:lpstr>
      <vt:lpstr>Simple Moving Average span</vt:lpstr>
      <vt:lpstr>Weighted Moving Average</vt:lpstr>
      <vt:lpstr> Exponential Smoothing by Day</vt:lpstr>
      <vt:lpstr>Exponential Smoothing by Month </vt:lpstr>
      <vt:lpstr>Holt Exponential by Month</vt:lpstr>
      <vt:lpstr>Holt Exponential by Quarter</vt:lpstr>
      <vt:lpstr>Holt Winter by Month</vt:lpstr>
      <vt:lpstr>Holt Winter by Quarter</vt:lpstr>
      <vt:lpstr>Holt Exponential Day (X)</vt:lpstr>
      <vt:lpstr>' Exponential Smoothing by Day'!alpha</vt:lpstr>
      <vt:lpstr>'Exponential Smoothing by Month '!alpha</vt:lpstr>
      <vt:lpstr>'Holt Exponential by Month'!alpha</vt:lpstr>
      <vt:lpstr>'Holt Exponential by Quarter'!alpha</vt:lpstr>
      <vt:lpstr>'Holt Exponential Day (X)'!alpha</vt:lpstr>
      <vt:lpstr>'Holt Exponential by Month'!beta</vt:lpstr>
      <vt:lpstr>'Holt Exponential by Quarter'!beta</vt:lpstr>
      <vt:lpstr>'Holt Exponential Day (X)'!beta</vt:lpstr>
      <vt:lpstr>'Simple Moving Average span'!CenteredError</vt:lpstr>
      <vt:lpstr>'Simple Moving Average span'!ErorrMA</vt:lpstr>
      <vt:lpstr>'Simple Moving Average span'!RunStarts</vt:lpstr>
      <vt:lpstr>'Simple Moving Average span'!span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Hải Phú</dc:creator>
  <cp:lastModifiedBy>Hải Phú</cp:lastModifiedBy>
  <dcterms:created xsi:type="dcterms:W3CDTF">2024-11-27T02:58:11Z</dcterms:created>
  <dcterms:modified xsi:type="dcterms:W3CDTF">2024-12-13T09:08:21Z</dcterms:modified>
</cp:coreProperties>
</file>